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X:\#001_KOSU PER MODEL\2025\3. March 2025\"/>
    </mc:Choice>
  </mc:AlternateContent>
  <bookViews>
    <workbookView xWindow="0" yWindow="0" windowWidth="28800" windowHeight="12000" tabRatio="683" activeTab="2"/>
  </bookViews>
  <sheets>
    <sheet name="Summary" sheetId="1" r:id="rId1"/>
    <sheet name="Input Data Shift B" sheetId="24" r:id="rId2"/>
    <sheet name="Input Data Shift A" sheetId="2" r:id="rId3"/>
    <sheet name="Input Data Shift C" sheetId="25" r:id="rId4"/>
    <sheet name="Input Loss Time" sheetId="8" r:id="rId5"/>
    <sheet name="Input Exclusion Time (All)" sheetId="29" r:id="rId6"/>
    <sheet name="Input Exclusion Time (Partial)" sheetId="30" r:id="rId7"/>
    <sheet name="A班" sheetId="4" r:id="rId8"/>
    <sheet name="B班" sheetId="5" r:id="rId9"/>
    <sheet name="C班" sheetId="26" r:id="rId10"/>
    <sheet name="Database Karyawan" sheetId="6" r:id="rId11"/>
    <sheet name="Kousu" sheetId="7" r:id="rId12"/>
    <sheet name="IN LINE DEFECT A" sheetId="11" r:id="rId13"/>
    <sheet name="IN LINE DEFECT B" sheetId="15" r:id="rId14"/>
    <sheet name="IN LINE DEFECT C" sheetId="27" r:id="rId15"/>
    <sheet name="Shift A Calculation" sheetId="17" state="hidden" r:id="rId16"/>
    <sheet name="Shift B Calculation" sheetId="18" state="hidden" r:id="rId17"/>
    <sheet name="Shift C Calculation" sheetId="28" state="hidden" r:id="rId18"/>
  </sheets>
  <externalReferences>
    <externalReference r:id="rId19"/>
  </externalReferences>
  <definedNames>
    <definedName name="_xlnm._FilterDatabase" localSheetId="10" hidden="1">'Database Karyawan'!$A$1:$B$2282</definedName>
    <definedName name="_xlnm.Print_Area" localSheetId="7">A班!$A$1:$AJ$16</definedName>
    <definedName name="_xlnm.Print_Area" localSheetId="8">B班!$A$1:$AK$30</definedName>
    <definedName name="_xlnm.Print_Area" localSheetId="9">C班!$A$1:$AK$30</definedName>
    <definedName name="_xlnm.Print_Area" localSheetId="4">'Input Loss Time'!$A$1:$G$1030</definedName>
    <definedName name="_xlnm.Print_Area" localSheetId="0">Summary!$C$2:$AM$112</definedName>
    <definedName name="_xlnm.Print_Titles" localSheetId="11">Kousu!$1:$10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24" l="1"/>
  <c r="U27" i="24"/>
  <c r="T21" i="24"/>
  <c r="T24" i="24"/>
  <c r="T28" i="24"/>
  <c r="F51" i="30" l="1"/>
  <c r="S23" i="24" l="1"/>
  <c r="S28" i="24"/>
  <c r="S27" i="24"/>
  <c r="Q21" i="2" l="1"/>
  <c r="Q27" i="2"/>
  <c r="Q28" i="2"/>
  <c r="Q15" i="2"/>
  <c r="Q24" i="2"/>
  <c r="F44" i="30" l="1"/>
  <c r="F43" i="30"/>
  <c r="Q24" i="25"/>
  <c r="Q23" i="25"/>
  <c r="Q28" i="25"/>
  <c r="Q27" i="25"/>
  <c r="P27" i="2" l="1"/>
  <c r="P23" i="2"/>
  <c r="P24" i="2"/>
  <c r="F37" i="30" l="1"/>
  <c r="F42" i="30" l="1"/>
  <c r="F41" i="30" l="1"/>
  <c r="O24" i="2" l="1"/>
  <c r="O28" i="2"/>
  <c r="O27" i="2"/>
  <c r="O34" i="2"/>
  <c r="F40" i="30" l="1"/>
  <c r="F39" i="30"/>
  <c r="O28" i="24"/>
  <c r="O23" i="24"/>
  <c r="N24" i="2" l="1"/>
  <c r="N23" i="2"/>
  <c r="F38" i="30" l="1"/>
  <c r="F36" i="30"/>
  <c r="M122" i="8" l="1"/>
  <c r="M121" i="8"/>
  <c r="N28" i="24"/>
  <c r="M28" i="25" l="1"/>
  <c r="M23" i="25"/>
  <c r="F34" i="30" l="1"/>
  <c r="M27" i="24" l="1"/>
  <c r="L23" i="25" l="1"/>
  <c r="L28" i="25"/>
  <c r="L27" i="25"/>
  <c r="L27" i="24" l="1"/>
  <c r="K28" i="2" l="1"/>
  <c r="K27" i="2"/>
  <c r="F30" i="30"/>
  <c r="F28" i="30"/>
  <c r="F29" i="30"/>
  <c r="J28" i="25" l="1"/>
  <c r="J27" i="25"/>
  <c r="J27" i="2" l="1"/>
  <c r="J23" i="2"/>
  <c r="C7" i="26" l="1"/>
  <c r="C9" i="26"/>
  <c r="C11" i="26"/>
  <c r="C13" i="26"/>
  <c r="C9" i="5"/>
  <c r="C11" i="5"/>
  <c r="C13" i="5"/>
  <c r="C7" i="5"/>
  <c r="C9" i="4"/>
  <c r="C11" i="4"/>
  <c r="C13" i="4"/>
  <c r="C7" i="4"/>
  <c r="I24" i="24"/>
  <c r="F32" i="30" l="1"/>
  <c r="H23" i="24" l="1"/>
  <c r="G23" i="24" l="1"/>
  <c r="G24" i="24"/>
  <c r="G27" i="24"/>
  <c r="F23" i="25" l="1"/>
  <c r="F28" i="25"/>
  <c r="F33" i="24"/>
  <c r="E28" i="2" l="1"/>
  <c r="E27" i="2"/>
  <c r="D14" i="25" l="1"/>
  <c r="D27" i="25"/>
  <c r="F79" i="30" l="1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0" i="30"/>
  <c r="F49" i="30"/>
  <c r="F48" i="30"/>
  <c r="F47" i="30"/>
  <c r="F46" i="30"/>
  <c r="F45" i="30"/>
  <c r="F33" i="30"/>
  <c r="F31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D79" i="17" l="1"/>
  <c r="D80" i="17"/>
  <c r="D81" i="17"/>
  <c r="D82" i="17"/>
  <c r="AB82" i="17" s="1"/>
  <c r="D83" i="17"/>
  <c r="Z83" i="17" s="1"/>
  <c r="D84" i="17"/>
  <c r="AD84" i="17" s="1"/>
  <c r="D85" i="17"/>
  <c r="X85" i="17" s="1"/>
  <c r="D86" i="17"/>
  <c r="T86" i="17" s="1"/>
  <c r="D87" i="17"/>
  <c r="AF87" i="17" s="1"/>
  <c r="D88" i="17"/>
  <c r="E88" i="17" s="1"/>
  <c r="D89" i="17"/>
  <c r="X89" i="17" s="1"/>
  <c r="D90" i="17"/>
  <c r="AI90" i="17" s="1"/>
  <c r="D91" i="17"/>
  <c r="AG91" i="17" s="1"/>
  <c r="D92" i="17"/>
  <c r="D93" i="17"/>
  <c r="AC93" i="17" s="1"/>
  <c r="D94" i="17"/>
  <c r="AD94" i="17" s="1"/>
  <c r="D95" i="17"/>
  <c r="AE95" i="17" s="1"/>
  <c r="D96" i="17"/>
  <c r="Z96" i="17" s="1"/>
  <c r="D97" i="17"/>
  <c r="O97" i="17" s="1"/>
  <c r="D98" i="17"/>
  <c r="S98" i="17" s="1"/>
  <c r="D99" i="17"/>
  <c r="AF99" i="17" s="1"/>
  <c r="D100" i="17"/>
  <c r="D101" i="17"/>
  <c r="AE101" i="17" s="1"/>
  <c r="D102" i="17"/>
  <c r="AI102" i="17" s="1"/>
  <c r="D103" i="17"/>
  <c r="AE103" i="17" s="1"/>
  <c r="D104" i="17"/>
  <c r="AD104" i="17" s="1"/>
  <c r="D105" i="17"/>
  <c r="AE105" i="17" s="1"/>
  <c r="D106" i="17"/>
  <c r="AD106" i="17" s="1"/>
  <c r="D107" i="17"/>
  <c r="AH107" i="17" s="1"/>
  <c r="D108" i="17"/>
  <c r="AF108" i="17" s="1"/>
  <c r="D109" i="17"/>
  <c r="AD109" i="17" s="1"/>
  <c r="D110" i="17"/>
  <c r="AF110" i="17" s="1"/>
  <c r="D111" i="17"/>
  <c r="AF111" i="17" s="1"/>
  <c r="D112" i="17"/>
  <c r="E112" i="17" s="1"/>
  <c r="D113" i="17"/>
  <c r="AA113" i="17" s="1"/>
  <c r="D114" i="17"/>
  <c r="AI114" i="17" s="1"/>
  <c r="D115" i="17"/>
  <c r="AH115" i="17" s="1"/>
  <c r="D116" i="17"/>
  <c r="AC116" i="17" s="1"/>
  <c r="D117" i="17"/>
  <c r="AH117" i="17" s="1"/>
  <c r="D118" i="17"/>
  <c r="AI118" i="17" s="1"/>
  <c r="D119" i="17"/>
  <c r="Y119" i="17" s="1"/>
  <c r="D120" i="17"/>
  <c r="AA120" i="17" s="1"/>
  <c r="D121" i="17"/>
  <c r="V121" i="17" s="1"/>
  <c r="D122" i="17"/>
  <c r="G122" i="17" s="1"/>
  <c r="D123" i="17"/>
  <c r="AF123" i="17" s="1"/>
  <c r="D124" i="17"/>
  <c r="P124" i="17" s="1"/>
  <c r="D125" i="17"/>
  <c r="AI125" i="17" s="1"/>
  <c r="D126" i="17"/>
  <c r="AI126" i="17" s="1"/>
  <c r="D127" i="17"/>
  <c r="AF127" i="17" s="1"/>
  <c r="D128" i="17"/>
  <c r="AH128" i="17" s="1"/>
  <c r="D129" i="17"/>
  <c r="AH129" i="17" s="1"/>
  <c r="D130" i="17"/>
  <c r="AG130" i="17" s="1"/>
  <c r="D131" i="17"/>
  <c r="Q131" i="17" s="1"/>
  <c r="D132" i="17"/>
  <c r="Y132" i="17" s="1"/>
  <c r="D133" i="17"/>
  <c r="AA133" i="17" s="1"/>
  <c r="D134" i="17"/>
  <c r="AD134" i="17" s="1"/>
  <c r="D135" i="17"/>
  <c r="AF135" i="17" s="1"/>
  <c r="D136" i="17"/>
  <c r="D137" i="17"/>
  <c r="AG137" i="17" s="1"/>
  <c r="D138" i="17"/>
  <c r="AI138" i="17" s="1"/>
  <c r="D139" i="17"/>
  <c r="AC139" i="17" s="1"/>
  <c r="D140" i="17"/>
  <c r="Y140" i="17" s="1"/>
  <c r="D141" i="17"/>
  <c r="AH141" i="17" s="1"/>
  <c r="D142" i="17"/>
  <c r="AC142" i="17" s="1"/>
  <c r="D143" i="17"/>
  <c r="AG143" i="17" s="1"/>
  <c r="D144" i="17"/>
  <c r="AD144" i="17" s="1"/>
  <c r="D145" i="17"/>
  <c r="V145" i="17" s="1"/>
  <c r="D146" i="17"/>
  <c r="D147" i="17"/>
  <c r="AF147" i="17" s="1"/>
  <c r="AH145" i="17"/>
  <c r="H145" i="17"/>
  <c r="R144" i="17"/>
  <c r="AE141" i="17"/>
  <c r="AB141" i="17"/>
  <c r="AG140" i="17"/>
  <c r="AF140" i="17"/>
  <c r="AE140" i="17"/>
  <c r="AC140" i="17"/>
  <c r="W140" i="17"/>
  <c r="U140" i="17"/>
  <c r="S140" i="17"/>
  <c r="Q140" i="17"/>
  <c r="N140" i="17"/>
  <c r="L140" i="17"/>
  <c r="I140" i="17"/>
  <c r="F140" i="17"/>
  <c r="E140" i="17"/>
  <c r="G139" i="17"/>
  <c r="AF132" i="17"/>
  <c r="W132" i="17"/>
  <c r="U132" i="17"/>
  <c r="K132" i="17"/>
  <c r="E132" i="17"/>
  <c r="AI129" i="17"/>
  <c r="AF129" i="17"/>
  <c r="AD129" i="17"/>
  <c r="AC129" i="17"/>
  <c r="AB129" i="17"/>
  <c r="AA129" i="17"/>
  <c r="Z129" i="17"/>
  <c r="W129" i="17"/>
  <c r="T129" i="17"/>
  <c r="R129" i="17"/>
  <c r="Q129" i="17"/>
  <c r="P129" i="17"/>
  <c r="O129" i="17"/>
  <c r="N129" i="17"/>
  <c r="K129" i="17"/>
  <c r="H129" i="17"/>
  <c r="F129" i="17"/>
  <c r="E129" i="17"/>
  <c r="AI128" i="17"/>
  <c r="AA128" i="17"/>
  <c r="X128" i="17"/>
  <c r="U128" i="17"/>
  <c r="L128" i="17"/>
  <c r="K128" i="17"/>
  <c r="G128" i="17"/>
  <c r="AE127" i="17"/>
  <c r="V127" i="17"/>
  <c r="Q124" i="17"/>
  <c r="K123" i="17"/>
  <c r="AI121" i="17"/>
  <c r="W121" i="17"/>
  <c r="K121" i="17"/>
  <c r="AF120" i="17"/>
  <c r="AI117" i="17"/>
  <c r="K117" i="17"/>
  <c r="AH116" i="17"/>
  <c r="AE116" i="17"/>
  <c r="AD116" i="17"/>
  <c r="AB116" i="17"/>
  <c r="Z116" i="17"/>
  <c r="Y116" i="17"/>
  <c r="X116" i="17"/>
  <c r="V116" i="17"/>
  <c r="S116" i="17"/>
  <c r="R116" i="17"/>
  <c r="P116" i="17"/>
  <c r="N116" i="17"/>
  <c r="M116" i="17"/>
  <c r="L116" i="17"/>
  <c r="J116" i="17"/>
  <c r="G116" i="17"/>
  <c r="F116" i="17"/>
  <c r="AI115" i="17"/>
  <c r="AD115" i="17"/>
  <c r="AC115" i="17"/>
  <c r="X115" i="17"/>
  <c r="V115" i="17"/>
  <c r="U115" i="17"/>
  <c r="O115" i="17"/>
  <c r="M115" i="17"/>
  <c r="L115" i="17"/>
  <c r="F115" i="17"/>
  <c r="P112" i="17"/>
  <c r="AF109" i="17"/>
  <c r="AB108" i="17"/>
  <c r="U108" i="17"/>
  <c r="R108" i="17"/>
  <c r="I108" i="17"/>
  <c r="AE106" i="17"/>
  <c r="O106" i="17"/>
  <c r="AI105" i="17"/>
  <c r="AF105" i="17"/>
  <c r="AC105" i="17"/>
  <c r="AA105" i="17"/>
  <c r="Z105" i="17"/>
  <c r="Y105" i="17"/>
  <c r="X105" i="17"/>
  <c r="W105" i="17"/>
  <c r="T105" i="17"/>
  <c r="P105" i="17"/>
  <c r="N105" i="17"/>
  <c r="M105" i="17"/>
  <c r="L105" i="17"/>
  <c r="K105" i="17"/>
  <c r="J105" i="17"/>
  <c r="F105" i="17"/>
  <c r="AI104" i="17"/>
  <c r="AF104" i="17"/>
  <c r="AE104" i="17"/>
  <c r="AC104" i="17"/>
  <c r="AA104" i="17"/>
  <c r="Z104" i="17"/>
  <c r="Y104" i="17"/>
  <c r="W104" i="17"/>
  <c r="T104" i="17"/>
  <c r="S104" i="17"/>
  <c r="P104" i="17"/>
  <c r="N104" i="17"/>
  <c r="M104" i="17"/>
  <c r="L104" i="17"/>
  <c r="J104" i="17"/>
  <c r="G104" i="17"/>
  <c r="F104" i="17"/>
  <c r="AF103" i="17"/>
  <c r="AC103" i="17"/>
  <c r="X103" i="17"/>
  <c r="U103" i="17"/>
  <c r="P103" i="17"/>
  <c r="M103" i="17"/>
  <c r="H103" i="17"/>
  <c r="E103" i="17"/>
  <c r="E100" i="17"/>
  <c r="X99" i="17"/>
  <c r="K99" i="17"/>
  <c r="AC97" i="17"/>
  <c r="Q97" i="17"/>
  <c r="E97" i="17"/>
  <c r="AG96" i="17"/>
  <c r="AF96" i="17"/>
  <c r="AE96" i="17"/>
  <c r="AA96" i="17"/>
  <c r="T96" i="17"/>
  <c r="L96" i="17"/>
  <c r="J96" i="17"/>
  <c r="I96" i="17"/>
  <c r="G96" i="17"/>
  <c r="W94" i="17"/>
  <c r="W93" i="17"/>
  <c r="N93" i="17"/>
  <c r="F93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AI91" i="17"/>
  <c r="AH91" i="17"/>
  <c r="AC91" i="17"/>
  <c r="AA91" i="17"/>
  <c r="Z91" i="17"/>
  <c r="U91" i="17"/>
  <c r="S91" i="17"/>
  <c r="R91" i="17"/>
  <c r="M91" i="17"/>
  <c r="K91" i="17"/>
  <c r="J91" i="17"/>
  <c r="E91" i="17"/>
  <c r="Z89" i="17"/>
  <c r="Y89" i="17"/>
  <c r="P88" i="17"/>
  <c r="X87" i="17"/>
  <c r="W87" i="17"/>
  <c r="AD85" i="17"/>
  <c r="AI84" i="17"/>
  <c r="AF84" i="17"/>
  <c r="AE84" i="17"/>
  <c r="AA84" i="17"/>
  <c r="Z84" i="17"/>
  <c r="Y84" i="17"/>
  <c r="W84" i="17"/>
  <c r="T84" i="17"/>
  <c r="S84" i="17"/>
  <c r="N84" i="17"/>
  <c r="M84" i="17"/>
  <c r="L84" i="17"/>
  <c r="J84" i="17"/>
  <c r="G84" i="17"/>
  <c r="F84" i="17"/>
  <c r="AD82" i="17"/>
  <c r="AC82" i="17"/>
  <c r="Y82" i="17"/>
  <c r="U82" i="17"/>
  <c r="M82" i="17"/>
  <c r="I82" i="17"/>
  <c r="E82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U95" i="17"/>
  <c r="K137" i="17" l="1"/>
  <c r="G113" i="17"/>
  <c r="V137" i="17"/>
  <c r="P113" i="17"/>
  <c r="W137" i="17"/>
  <c r="Q113" i="17"/>
  <c r="Y137" i="17"/>
  <c r="AE113" i="17"/>
  <c r="N89" i="17"/>
  <c r="O144" i="17"/>
  <c r="I103" i="17"/>
  <c r="Q103" i="17"/>
  <c r="Y103" i="17"/>
  <c r="AG103" i="17"/>
  <c r="AF106" i="17"/>
  <c r="AG127" i="17"/>
  <c r="O128" i="17"/>
  <c r="AC128" i="17"/>
  <c r="J130" i="17"/>
  <c r="AI144" i="17"/>
  <c r="J103" i="17"/>
  <c r="R103" i="17"/>
  <c r="Z103" i="17"/>
  <c r="AH103" i="17"/>
  <c r="AI106" i="17"/>
  <c r="J120" i="17"/>
  <c r="AH127" i="17"/>
  <c r="Q128" i="17"/>
  <c r="AD128" i="17"/>
  <c r="S130" i="17"/>
  <c r="K103" i="17"/>
  <c r="S103" i="17"/>
  <c r="AA103" i="17"/>
  <c r="AI103" i="17"/>
  <c r="U120" i="17"/>
  <c r="G127" i="17"/>
  <c r="E128" i="17"/>
  <c r="R128" i="17"/>
  <c r="AE128" i="17"/>
  <c r="AD130" i="17"/>
  <c r="F130" i="17"/>
  <c r="L103" i="17"/>
  <c r="T103" i="17"/>
  <c r="AB103" i="17"/>
  <c r="V120" i="17"/>
  <c r="U127" i="17"/>
  <c r="F128" i="17"/>
  <c r="S128" i="17"/>
  <c r="AG128" i="17"/>
  <c r="AI130" i="17"/>
  <c r="F103" i="17"/>
  <c r="N103" i="17"/>
  <c r="V103" i="17"/>
  <c r="AD103" i="17"/>
  <c r="P106" i="17"/>
  <c r="X127" i="17"/>
  <c r="I128" i="17"/>
  <c r="W128" i="17"/>
  <c r="O143" i="17"/>
  <c r="G103" i="17"/>
  <c r="O103" i="17"/>
  <c r="W103" i="17"/>
  <c r="X106" i="17"/>
  <c r="AB127" i="17"/>
  <c r="K120" i="17"/>
  <c r="U96" i="17"/>
  <c r="L108" i="17"/>
  <c r="AG120" i="17"/>
  <c r="V130" i="17"/>
  <c r="AG132" i="17"/>
  <c r="N82" i="17"/>
  <c r="H84" i="17"/>
  <c r="U84" i="17"/>
  <c r="AG84" i="17"/>
  <c r="AB89" i="17"/>
  <c r="Q95" i="17"/>
  <c r="V96" i="17"/>
  <c r="H104" i="17"/>
  <c r="U104" i="17"/>
  <c r="AG104" i="17"/>
  <c r="S106" i="17"/>
  <c r="M108" i="17"/>
  <c r="AG108" i="17"/>
  <c r="H116" i="17"/>
  <c r="T116" i="17"/>
  <c r="AF116" i="17"/>
  <c r="M120" i="17"/>
  <c r="AH120" i="17"/>
  <c r="M128" i="17"/>
  <c r="Y128" i="17"/>
  <c r="Z130" i="17"/>
  <c r="Q132" i="17"/>
  <c r="AI132" i="17"/>
  <c r="G140" i="17"/>
  <c r="X140" i="17"/>
  <c r="G144" i="17"/>
  <c r="AD108" i="17"/>
  <c r="N132" i="17"/>
  <c r="F144" i="17"/>
  <c r="Q82" i="17"/>
  <c r="I84" i="17"/>
  <c r="V84" i="17"/>
  <c r="AH84" i="17"/>
  <c r="AA90" i="17"/>
  <c r="F96" i="17"/>
  <c r="X96" i="17"/>
  <c r="I104" i="17"/>
  <c r="V104" i="17"/>
  <c r="AH104" i="17"/>
  <c r="W106" i="17"/>
  <c r="N108" i="17"/>
  <c r="I116" i="17"/>
  <c r="U116" i="17"/>
  <c r="AG116" i="17"/>
  <c r="P120" i="17"/>
  <c r="AI120" i="17"/>
  <c r="N128" i="17"/>
  <c r="Z128" i="17"/>
  <c r="AA130" i="17"/>
  <c r="R132" i="17"/>
  <c r="J137" i="17"/>
  <c r="H140" i="17"/>
  <c r="Z140" i="17"/>
  <c r="I144" i="17"/>
  <c r="O108" i="17"/>
  <c r="S120" i="17"/>
  <c r="S132" i="17"/>
  <c r="J144" i="17"/>
  <c r="V82" i="17"/>
  <c r="K84" i="17"/>
  <c r="X84" i="17"/>
  <c r="H96" i="17"/>
  <c r="AD96" i="17"/>
  <c r="K104" i="17"/>
  <c r="X104" i="17"/>
  <c r="AA106" i="17"/>
  <c r="P108" i="17"/>
  <c r="E113" i="17"/>
  <c r="K116" i="17"/>
  <c r="W116" i="17"/>
  <c r="AI116" i="17"/>
  <c r="T120" i="17"/>
  <c r="P128" i="17"/>
  <c r="AB128" i="17"/>
  <c r="AH130" i="17"/>
  <c r="T132" i="17"/>
  <c r="M137" i="17"/>
  <c r="K140" i="17"/>
  <c r="AD140" i="17"/>
  <c r="L144" i="17"/>
  <c r="X108" i="17"/>
  <c r="AA119" i="17"/>
  <c r="W120" i="17"/>
  <c r="F132" i="17"/>
  <c r="Z132" i="17"/>
  <c r="AG82" i="17"/>
  <c r="P84" i="17"/>
  <c r="AB84" i="17"/>
  <c r="M89" i="17"/>
  <c r="O96" i="17"/>
  <c r="AH96" i="17"/>
  <c r="O104" i="17"/>
  <c r="AB104" i="17"/>
  <c r="G106" i="17"/>
  <c r="H107" i="17"/>
  <c r="Y108" i="17"/>
  <c r="S113" i="17"/>
  <c r="O116" i="17"/>
  <c r="AA116" i="17"/>
  <c r="G120" i="17"/>
  <c r="Y120" i="17"/>
  <c r="AC125" i="17"/>
  <c r="H128" i="17"/>
  <c r="T128" i="17"/>
  <c r="AF128" i="17"/>
  <c r="K130" i="17"/>
  <c r="G132" i="17"/>
  <c r="AC132" i="17"/>
  <c r="AH137" i="17"/>
  <c r="R140" i="17"/>
  <c r="AI140" i="17"/>
  <c r="T144" i="17"/>
  <c r="S144" i="17"/>
  <c r="Q84" i="17"/>
  <c r="H106" i="17"/>
  <c r="Z108" i="17"/>
  <c r="AB113" i="17"/>
  <c r="H120" i="17"/>
  <c r="AB120" i="17"/>
  <c r="N130" i="17"/>
  <c r="H132" i="17"/>
  <c r="AD132" i="17"/>
  <c r="AI137" i="17"/>
  <c r="U144" i="17"/>
  <c r="H83" i="17"/>
  <c r="AC84" i="17"/>
  <c r="R96" i="17"/>
  <c r="S107" i="17"/>
  <c r="F82" i="17"/>
  <c r="E84" i="17"/>
  <c r="R84" i="17"/>
  <c r="P89" i="17"/>
  <c r="S96" i="17"/>
  <c r="E104" i="17"/>
  <c r="R104" i="17"/>
  <c r="K106" i="17"/>
  <c r="F108" i="17"/>
  <c r="AA108" i="17"/>
  <c r="AC113" i="17"/>
  <c r="E116" i="17"/>
  <c r="Q116" i="17"/>
  <c r="I120" i="17"/>
  <c r="AE120" i="17"/>
  <c r="J128" i="17"/>
  <c r="V128" i="17"/>
  <c r="R130" i="17"/>
  <c r="I132" i="17"/>
  <c r="AE132" i="17"/>
  <c r="T140" i="17"/>
  <c r="AH144" i="17"/>
  <c r="L91" i="17"/>
  <c r="T91" i="17"/>
  <c r="AB91" i="17"/>
  <c r="V93" i="17"/>
  <c r="L99" i="17"/>
  <c r="J107" i="17"/>
  <c r="E115" i="17"/>
  <c r="N115" i="17"/>
  <c r="W115" i="17"/>
  <c r="AE115" i="17"/>
  <c r="T118" i="17"/>
  <c r="AD133" i="17"/>
  <c r="L142" i="17"/>
  <c r="L118" i="17"/>
  <c r="M83" i="17"/>
  <c r="F91" i="17"/>
  <c r="N91" i="17"/>
  <c r="V91" i="17"/>
  <c r="AD91" i="17"/>
  <c r="Z93" i="17"/>
  <c r="V107" i="17"/>
  <c r="G115" i="17"/>
  <c r="P115" i="17"/>
  <c r="Y115" i="17"/>
  <c r="S117" i="17"/>
  <c r="W123" i="17"/>
  <c r="AE139" i="17"/>
  <c r="L141" i="17"/>
  <c r="AE94" i="17"/>
  <c r="P83" i="17"/>
  <c r="F85" i="17"/>
  <c r="G91" i="17"/>
  <c r="O91" i="17"/>
  <c r="W91" i="17"/>
  <c r="AE91" i="17"/>
  <c r="AD93" i="17"/>
  <c r="Y101" i="17"/>
  <c r="E109" i="17"/>
  <c r="I115" i="17"/>
  <c r="Q115" i="17"/>
  <c r="Z115" i="17"/>
  <c r="AA117" i="17"/>
  <c r="AG139" i="17"/>
  <c r="T141" i="17"/>
  <c r="AB118" i="17"/>
  <c r="AB83" i="17"/>
  <c r="N85" i="17"/>
  <c r="H91" i="17"/>
  <c r="P91" i="17"/>
  <c r="X91" i="17"/>
  <c r="AF91" i="17"/>
  <c r="AE93" i="17"/>
  <c r="AB101" i="17"/>
  <c r="F109" i="17"/>
  <c r="J115" i="17"/>
  <c r="R115" i="17"/>
  <c r="AA115" i="17"/>
  <c r="AB117" i="17"/>
  <c r="U125" i="17"/>
  <c r="W141" i="17"/>
  <c r="X142" i="17"/>
  <c r="Z85" i="17"/>
  <c r="I91" i="17"/>
  <c r="Q91" i="17"/>
  <c r="Y91" i="17"/>
  <c r="G94" i="17"/>
  <c r="AG101" i="17"/>
  <c r="R109" i="17"/>
  <c r="K115" i="17"/>
  <c r="S115" i="17"/>
  <c r="AB115" i="17"/>
  <c r="AE117" i="17"/>
  <c r="X125" i="17"/>
  <c r="AA141" i="17"/>
  <c r="AI87" i="17"/>
  <c r="O89" i="17"/>
  <c r="AA89" i="17"/>
  <c r="W99" i="17"/>
  <c r="AF101" i="17"/>
  <c r="F113" i="17"/>
  <c r="R113" i="17"/>
  <c r="AD113" i="17"/>
  <c r="L123" i="17"/>
  <c r="AB125" i="17"/>
  <c r="L137" i="17"/>
  <c r="X137" i="17"/>
  <c r="F139" i="17"/>
  <c r="E89" i="17"/>
  <c r="Q89" i="17"/>
  <c r="AC89" i="17"/>
  <c r="X102" i="17"/>
  <c r="H113" i="17"/>
  <c r="T113" i="17"/>
  <c r="AF113" i="17"/>
  <c r="X123" i="17"/>
  <c r="AF125" i="17"/>
  <c r="W135" i="17"/>
  <c r="N137" i="17"/>
  <c r="Z137" i="17"/>
  <c r="I139" i="17"/>
  <c r="F89" i="17"/>
  <c r="R89" i="17"/>
  <c r="AD89" i="17"/>
  <c r="H101" i="17"/>
  <c r="I113" i="17"/>
  <c r="U113" i="17"/>
  <c r="AG113" i="17"/>
  <c r="X135" i="17"/>
  <c r="O137" i="17"/>
  <c r="AA137" i="17"/>
  <c r="M139" i="17"/>
  <c r="G89" i="17"/>
  <c r="J113" i="17"/>
  <c r="V113" i="17"/>
  <c r="AH113" i="17"/>
  <c r="E125" i="17"/>
  <c r="I127" i="17"/>
  <c r="AI135" i="17"/>
  <c r="P137" i="17"/>
  <c r="AB137" i="17"/>
  <c r="R139" i="17"/>
  <c r="H89" i="17"/>
  <c r="T89" i="17"/>
  <c r="AF89" i="17"/>
  <c r="L101" i="17"/>
  <c r="K113" i="17"/>
  <c r="W113" i="17"/>
  <c r="AI113" i="17"/>
  <c r="H125" i="17"/>
  <c r="J127" i="17"/>
  <c r="E137" i="17"/>
  <c r="Q137" i="17"/>
  <c r="AC137" i="17"/>
  <c r="S139" i="17"/>
  <c r="V144" i="17"/>
  <c r="I89" i="17"/>
  <c r="U89" i="17"/>
  <c r="AG89" i="17"/>
  <c r="P101" i="17"/>
  <c r="L113" i="17"/>
  <c r="X113" i="17"/>
  <c r="L125" i="17"/>
  <c r="L127" i="17"/>
  <c r="F137" i="17"/>
  <c r="R137" i="17"/>
  <c r="AD137" i="17"/>
  <c r="U139" i="17"/>
  <c r="X144" i="17"/>
  <c r="J89" i="17"/>
  <c r="V89" i="17"/>
  <c r="AH89" i="17"/>
  <c r="Q101" i="17"/>
  <c r="M113" i="17"/>
  <c r="Y113" i="17"/>
  <c r="M125" i="17"/>
  <c r="P127" i="17"/>
  <c r="G137" i="17"/>
  <c r="S137" i="17"/>
  <c r="AE137" i="17"/>
  <c r="Y139" i="17"/>
  <c r="AA144" i="17"/>
  <c r="I101" i="17"/>
  <c r="K87" i="17"/>
  <c r="K89" i="17"/>
  <c r="W89" i="17"/>
  <c r="AI89" i="17"/>
  <c r="T101" i="17"/>
  <c r="K111" i="17"/>
  <c r="N113" i="17"/>
  <c r="Z113" i="17"/>
  <c r="P125" i="17"/>
  <c r="S127" i="17"/>
  <c r="H137" i="17"/>
  <c r="T137" i="17"/>
  <c r="AF137" i="17"/>
  <c r="AD139" i="17"/>
  <c r="H144" i="17"/>
  <c r="AG144" i="17"/>
  <c r="AB90" i="17"/>
  <c r="S89" i="17"/>
  <c r="AE89" i="17"/>
  <c r="L87" i="17"/>
  <c r="L89" i="17"/>
  <c r="O90" i="17"/>
  <c r="X101" i="17"/>
  <c r="W111" i="17"/>
  <c r="O113" i="17"/>
  <c r="T125" i="17"/>
  <c r="I137" i="17"/>
  <c r="U137" i="17"/>
  <c r="O93" i="17"/>
  <c r="AC95" i="17"/>
  <c r="P96" i="17"/>
  <c r="AB96" i="17"/>
  <c r="Z97" i="17"/>
  <c r="G105" i="17"/>
  <c r="U105" i="17"/>
  <c r="AG105" i="17"/>
  <c r="J108" i="17"/>
  <c r="V108" i="17"/>
  <c r="AH108" i="17"/>
  <c r="T117" i="17"/>
  <c r="E120" i="17"/>
  <c r="Q120" i="17"/>
  <c r="AC120" i="17"/>
  <c r="Y121" i="17"/>
  <c r="L129" i="17"/>
  <c r="X129" i="17"/>
  <c r="E131" i="17"/>
  <c r="O132" i="17"/>
  <c r="AA132" i="17"/>
  <c r="K135" i="17"/>
  <c r="L138" i="17"/>
  <c r="O140" i="17"/>
  <c r="AA140" i="17"/>
  <c r="O141" i="17"/>
  <c r="AF143" i="17"/>
  <c r="P144" i="17"/>
  <c r="AC144" i="17"/>
  <c r="K147" i="17"/>
  <c r="R93" i="17"/>
  <c r="E96" i="17"/>
  <c r="Q96" i="17"/>
  <c r="AC96" i="17"/>
  <c r="AA97" i="17"/>
  <c r="H105" i="17"/>
  <c r="V105" i="17"/>
  <c r="AH105" i="17"/>
  <c r="K108" i="17"/>
  <c r="W108" i="17"/>
  <c r="AI108" i="17"/>
  <c r="W117" i="17"/>
  <c r="F120" i="17"/>
  <c r="R120" i="17"/>
  <c r="AD120" i="17"/>
  <c r="AH121" i="17"/>
  <c r="M129" i="17"/>
  <c r="Y129" i="17"/>
  <c r="R131" i="17"/>
  <c r="P132" i="17"/>
  <c r="AB132" i="17"/>
  <c r="L135" i="17"/>
  <c r="N138" i="17"/>
  <c r="P140" i="17"/>
  <c r="AB140" i="17"/>
  <c r="S141" i="17"/>
  <c r="E144" i="17"/>
  <c r="Q144" i="17"/>
  <c r="AE144" i="17"/>
  <c r="W147" i="17"/>
  <c r="X138" i="17"/>
  <c r="G145" i="17"/>
  <c r="AH93" i="17"/>
  <c r="K96" i="17"/>
  <c r="W96" i="17"/>
  <c r="AI96" i="17"/>
  <c r="AI99" i="17"/>
  <c r="O105" i="17"/>
  <c r="AB105" i="17"/>
  <c r="E108" i="17"/>
  <c r="Q108" i="17"/>
  <c r="AC108" i="17"/>
  <c r="L111" i="17"/>
  <c r="L114" i="17"/>
  <c r="G117" i="17"/>
  <c r="L120" i="17"/>
  <c r="X120" i="17"/>
  <c r="J121" i="17"/>
  <c r="AI123" i="17"/>
  <c r="G129" i="17"/>
  <c r="S129" i="17"/>
  <c r="AE129" i="17"/>
  <c r="J132" i="17"/>
  <c r="V132" i="17"/>
  <c r="AH132" i="17"/>
  <c r="J140" i="17"/>
  <c r="V140" i="17"/>
  <c r="AH140" i="17"/>
  <c r="AI141" i="17"/>
  <c r="K144" i="17"/>
  <c r="W144" i="17"/>
  <c r="J145" i="17"/>
  <c r="L126" i="17"/>
  <c r="S145" i="17"/>
  <c r="G93" i="17"/>
  <c r="M96" i="17"/>
  <c r="Y96" i="17"/>
  <c r="N97" i="17"/>
  <c r="Q105" i="17"/>
  <c r="AD105" i="17"/>
  <c r="G108" i="17"/>
  <c r="S108" i="17"/>
  <c r="AE108" i="17"/>
  <c r="X111" i="17"/>
  <c r="AB114" i="17"/>
  <c r="L117" i="17"/>
  <c r="O119" i="17"/>
  <c r="N120" i="17"/>
  <c r="Z120" i="17"/>
  <c r="M121" i="17"/>
  <c r="I129" i="17"/>
  <c r="U129" i="17"/>
  <c r="AG129" i="17"/>
  <c r="L132" i="17"/>
  <c r="X132" i="17"/>
  <c r="O133" i="17"/>
  <c r="G141" i="17"/>
  <c r="M144" i="17"/>
  <c r="Y144" i="17"/>
  <c r="T145" i="17"/>
  <c r="P114" i="17"/>
  <c r="J93" i="17"/>
  <c r="N96" i="17"/>
  <c r="E105" i="17"/>
  <c r="R105" i="17"/>
  <c r="H108" i="17"/>
  <c r="T108" i="17"/>
  <c r="AI111" i="17"/>
  <c r="O117" i="17"/>
  <c r="X119" i="17"/>
  <c r="O120" i="17"/>
  <c r="J129" i="17"/>
  <c r="V129" i="17"/>
  <c r="M132" i="17"/>
  <c r="AB133" i="17"/>
  <c r="M140" i="17"/>
  <c r="K141" i="17"/>
  <c r="M143" i="17"/>
  <c r="N144" i="17"/>
  <c r="Z144" i="17"/>
  <c r="AE145" i="17"/>
  <c r="X94" i="17"/>
  <c r="E118" i="17"/>
  <c r="U118" i="17"/>
  <c r="E142" i="17"/>
  <c r="AA142" i="17"/>
  <c r="G82" i="17"/>
  <c r="O82" i="17"/>
  <c r="W82" i="17"/>
  <c r="AE82" i="17"/>
  <c r="K85" i="17"/>
  <c r="AI85" i="17"/>
  <c r="L90" i="17"/>
  <c r="H93" i="17"/>
  <c r="P93" i="17"/>
  <c r="X93" i="17"/>
  <c r="AF93" i="17"/>
  <c r="L94" i="17"/>
  <c r="Y94" i="17"/>
  <c r="AG94" i="17"/>
  <c r="J101" i="17"/>
  <c r="R101" i="17"/>
  <c r="Z101" i="17"/>
  <c r="AH101" i="17"/>
  <c r="AA102" i="17"/>
  <c r="I106" i="17"/>
  <c r="Q106" i="17"/>
  <c r="Y106" i="17"/>
  <c r="AG106" i="17"/>
  <c r="H109" i="17"/>
  <c r="AD110" i="17"/>
  <c r="N114" i="17"/>
  <c r="E117" i="17"/>
  <c r="M117" i="17"/>
  <c r="U117" i="17"/>
  <c r="AC117" i="17"/>
  <c r="F118" i="17"/>
  <c r="N118" i="17"/>
  <c r="V118" i="17"/>
  <c r="AD118" i="17"/>
  <c r="F125" i="17"/>
  <c r="N125" i="17"/>
  <c r="V125" i="17"/>
  <c r="AD125" i="17"/>
  <c r="O126" i="17"/>
  <c r="L130" i="17"/>
  <c r="T130" i="17"/>
  <c r="AB130" i="17"/>
  <c r="S134" i="17"/>
  <c r="O138" i="17"/>
  <c r="E141" i="17"/>
  <c r="M141" i="17"/>
  <c r="U141" i="17"/>
  <c r="AC141" i="17"/>
  <c r="F142" i="17"/>
  <c r="P142" i="17"/>
  <c r="AB142" i="17"/>
  <c r="AB144" i="17"/>
  <c r="AI147" i="17"/>
  <c r="Z102" i="17"/>
  <c r="T110" i="17"/>
  <c r="M118" i="17"/>
  <c r="AC118" i="17"/>
  <c r="N126" i="17"/>
  <c r="O142" i="17"/>
  <c r="H82" i="17"/>
  <c r="P82" i="17"/>
  <c r="X82" i="17"/>
  <c r="AF82" i="17"/>
  <c r="L85" i="17"/>
  <c r="F86" i="17"/>
  <c r="N90" i="17"/>
  <c r="I93" i="17"/>
  <c r="Q93" i="17"/>
  <c r="Y93" i="17"/>
  <c r="AG93" i="17"/>
  <c r="O94" i="17"/>
  <c r="Z94" i="17"/>
  <c r="AH94" i="17"/>
  <c r="K101" i="17"/>
  <c r="S101" i="17"/>
  <c r="AA101" i="17"/>
  <c r="AI101" i="17"/>
  <c r="AB102" i="17"/>
  <c r="J106" i="17"/>
  <c r="R106" i="17"/>
  <c r="Z106" i="17"/>
  <c r="AH106" i="17"/>
  <c r="Q109" i="17"/>
  <c r="O114" i="17"/>
  <c r="F117" i="17"/>
  <c r="N117" i="17"/>
  <c r="V117" i="17"/>
  <c r="AD117" i="17"/>
  <c r="G118" i="17"/>
  <c r="O118" i="17"/>
  <c r="W118" i="17"/>
  <c r="AE118" i="17"/>
  <c r="G125" i="17"/>
  <c r="O125" i="17"/>
  <c r="W125" i="17"/>
  <c r="AE125" i="17"/>
  <c r="P126" i="17"/>
  <c r="E130" i="17"/>
  <c r="M130" i="17"/>
  <c r="U130" i="17"/>
  <c r="AC130" i="17"/>
  <c r="F133" i="17"/>
  <c r="P138" i="17"/>
  <c r="F141" i="17"/>
  <c r="N141" i="17"/>
  <c r="V141" i="17"/>
  <c r="AD141" i="17"/>
  <c r="G142" i="17"/>
  <c r="R142" i="17"/>
  <c r="AD142" i="17"/>
  <c r="U94" i="17"/>
  <c r="K94" i="17"/>
  <c r="AA94" i="17"/>
  <c r="L102" i="17"/>
  <c r="P118" i="17"/>
  <c r="H142" i="17"/>
  <c r="J82" i="17"/>
  <c r="R82" i="17"/>
  <c r="Z82" i="17"/>
  <c r="AH82" i="17"/>
  <c r="R85" i="17"/>
  <c r="P90" i="17"/>
  <c r="K93" i="17"/>
  <c r="S93" i="17"/>
  <c r="AA93" i="17"/>
  <c r="AI93" i="17"/>
  <c r="R94" i="17"/>
  <c r="AB94" i="17"/>
  <c r="P98" i="17"/>
  <c r="E101" i="17"/>
  <c r="M101" i="17"/>
  <c r="U101" i="17"/>
  <c r="AC101" i="17"/>
  <c r="N102" i="17"/>
  <c r="L106" i="17"/>
  <c r="T106" i="17"/>
  <c r="AB106" i="17"/>
  <c r="T109" i="17"/>
  <c r="X114" i="17"/>
  <c r="H117" i="17"/>
  <c r="P117" i="17"/>
  <c r="X117" i="17"/>
  <c r="AF117" i="17"/>
  <c r="I118" i="17"/>
  <c r="Q118" i="17"/>
  <c r="Y118" i="17"/>
  <c r="AG118" i="17"/>
  <c r="I125" i="17"/>
  <c r="Q125" i="17"/>
  <c r="Y125" i="17"/>
  <c r="AG125" i="17"/>
  <c r="Z126" i="17"/>
  <c r="G130" i="17"/>
  <c r="O130" i="17"/>
  <c r="W130" i="17"/>
  <c r="AE130" i="17"/>
  <c r="P133" i="17"/>
  <c r="Z138" i="17"/>
  <c r="H141" i="17"/>
  <c r="P141" i="17"/>
  <c r="X141" i="17"/>
  <c r="AF141" i="17"/>
  <c r="I142" i="17"/>
  <c r="T142" i="17"/>
  <c r="AF142" i="17"/>
  <c r="AF144" i="17"/>
  <c r="AI94" i="17"/>
  <c r="H118" i="17"/>
  <c r="AF118" i="17"/>
  <c r="AE142" i="17"/>
  <c r="K82" i="17"/>
  <c r="S82" i="17"/>
  <c r="AA82" i="17"/>
  <c r="AI82" i="17"/>
  <c r="W85" i="17"/>
  <c r="X90" i="17"/>
  <c r="L93" i="17"/>
  <c r="T93" i="17"/>
  <c r="AB93" i="17"/>
  <c r="E94" i="17"/>
  <c r="T94" i="17"/>
  <c r="AC94" i="17"/>
  <c r="F101" i="17"/>
  <c r="N101" i="17"/>
  <c r="V101" i="17"/>
  <c r="AD101" i="17"/>
  <c r="O102" i="17"/>
  <c r="E106" i="17"/>
  <c r="M106" i="17"/>
  <c r="U106" i="17"/>
  <c r="AC106" i="17"/>
  <c r="AC109" i="17"/>
  <c r="Z114" i="17"/>
  <c r="I117" i="17"/>
  <c r="Q117" i="17"/>
  <c r="Y117" i="17"/>
  <c r="AG117" i="17"/>
  <c r="J118" i="17"/>
  <c r="R118" i="17"/>
  <c r="Z118" i="17"/>
  <c r="AH118" i="17"/>
  <c r="J125" i="17"/>
  <c r="R125" i="17"/>
  <c r="Z125" i="17"/>
  <c r="AH125" i="17"/>
  <c r="AA126" i="17"/>
  <c r="H130" i="17"/>
  <c r="P130" i="17"/>
  <c r="X130" i="17"/>
  <c r="AF130" i="17"/>
  <c r="R133" i="17"/>
  <c r="AA138" i="17"/>
  <c r="I141" i="17"/>
  <c r="Q141" i="17"/>
  <c r="Y141" i="17"/>
  <c r="AG141" i="17"/>
  <c r="J142" i="17"/>
  <c r="V142" i="17"/>
  <c r="AH142" i="17"/>
  <c r="AF94" i="17"/>
  <c r="Q94" i="17"/>
  <c r="X118" i="17"/>
  <c r="X126" i="17"/>
  <c r="S142" i="17"/>
  <c r="L82" i="17"/>
  <c r="T82" i="17"/>
  <c r="Z90" i="17"/>
  <c r="E93" i="17"/>
  <c r="M93" i="17"/>
  <c r="U93" i="17"/>
  <c r="F94" i="17"/>
  <c r="V94" i="17"/>
  <c r="G101" i="17"/>
  <c r="O101" i="17"/>
  <c r="W101" i="17"/>
  <c r="P102" i="17"/>
  <c r="F106" i="17"/>
  <c r="N106" i="17"/>
  <c r="V106" i="17"/>
  <c r="AA114" i="17"/>
  <c r="J117" i="17"/>
  <c r="R117" i="17"/>
  <c r="Z117" i="17"/>
  <c r="K118" i="17"/>
  <c r="S118" i="17"/>
  <c r="AA118" i="17"/>
  <c r="K125" i="17"/>
  <c r="S125" i="17"/>
  <c r="AA125" i="17"/>
  <c r="AB126" i="17"/>
  <c r="I130" i="17"/>
  <c r="Q130" i="17"/>
  <c r="Y130" i="17"/>
  <c r="AB138" i="17"/>
  <c r="J141" i="17"/>
  <c r="R141" i="17"/>
  <c r="Z141" i="17"/>
  <c r="K142" i="17"/>
  <c r="W142" i="17"/>
  <c r="AI142" i="17"/>
  <c r="N83" i="17"/>
  <c r="AB95" i="17"/>
  <c r="T107" i="17"/>
  <c r="Q143" i="17"/>
  <c r="T83" i="17"/>
  <c r="AE107" i="17"/>
  <c r="F131" i="17"/>
  <c r="AA146" i="17"/>
  <c r="AE146" i="17"/>
  <c r="AD146" i="17"/>
  <c r="S146" i="17"/>
  <c r="R146" i="17"/>
  <c r="G146" i="17"/>
  <c r="F146" i="17"/>
  <c r="AA134" i="17"/>
  <c r="R134" i="17"/>
  <c r="G134" i="17"/>
  <c r="F134" i="17"/>
  <c r="AE134" i="17"/>
  <c r="AA122" i="17"/>
  <c r="AF122" i="17"/>
  <c r="AE122" i="17"/>
  <c r="AD122" i="17"/>
  <c r="T122" i="17"/>
  <c r="S122" i="17"/>
  <c r="R122" i="17"/>
  <c r="H122" i="17"/>
  <c r="F122" i="17"/>
  <c r="AA110" i="17"/>
  <c r="S110" i="17"/>
  <c r="R110" i="17"/>
  <c r="H110" i="17"/>
  <c r="G110" i="17"/>
  <c r="F110" i="17"/>
  <c r="AE110" i="17"/>
  <c r="AA98" i="17"/>
  <c r="AF98" i="17"/>
  <c r="AE98" i="17"/>
  <c r="AD98" i="17"/>
  <c r="AB98" i="17"/>
  <c r="R98" i="17"/>
  <c r="AA86" i="17"/>
  <c r="AF86" i="17"/>
  <c r="AE86" i="17"/>
  <c r="AD86" i="17"/>
  <c r="AB86" i="17"/>
  <c r="S86" i="17"/>
  <c r="R86" i="17"/>
  <c r="P86" i="17"/>
  <c r="G86" i="17"/>
  <c r="Y83" i="17"/>
  <c r="AF107" i="17"/>
  <c r="H131" i="17"/>
  <c r="AD145" i="17"/>
  <c r="R145" i="17"/>
  <c r="F145" i="17"/>
  <c r="AC145" i="17"/>
  <c r="Q145" i="17"/>
  <c r="E145" i="17"/>
  <c r="AB145" i="17"/>
  <c r="P145" i="17"/>
  <c r="AA145" i="17"/>
  <c r="O145" i="17"/>
  <c r="Z145" i="17"/>
  <c r="N145" i="17"/>
  <c r="Y145" i="17"/>
  <c r="M145" i="17"/>
  <c r="X145" i="17"/>
  <c r="L145" i="17"/>
  <c r="AI145" i="17"/>
  <c r="W145" i="17"/>
  <c r="K145" i="17"/>
  <c r="AG145" i="17"/>
  <c r="U145" i="17"/>
  <c r="I145" i="17"/>
  <c r="Z133" i="17"/>
  <c r="N133" i="17"/>
  <c r="Y133" i="17"/>
  <c r="M133" i="17"/>
  <c r="X133" i="17"/>
  <c r="L133" i="17"/>
  <c r="AI133" i="17"/>
  <c r="W133" i="17"/>
  <c r="K133" i="17"/>
  <c r="AH133" i="17"/>
  <c r="V133" i="17"/>
  <c r="J133" i="17"/>
  <c r="AG133" i="17"/>
  <c r="U133" i="17"/>
  <c r="I133" i="17"/>
  <c r="AF133" i="17"/>
  <c r="T133" i="17"/>
  <c r="H133" i="17"/>
  <c r="AE133" i="17"/>
  <c r="S133" i="17"/>
  <c r="G133" i="17"/>
  <c r="AC133" i="17"/>
  <c r="Q133" i="17"/>
  <c r="E133" i="17"/>
  <c r="AG121" i="17"/>
  <c r="U121" i="17"/>
  <c r="I121" i="17"/>
  <c r="AF121" i="17"/>
  <c r="T121" i="17"/>
  <c r="H121" i="17"/>
  <c r="AE121" i="17"/>
  <c r="S121" i="17"/>
  <c r="G121" i="17"/>
  <c r="AD121" i="17"/>
  <c r="R121" i="17"/>
  <c r="F121" i="17"/>
  <c r="AC121" i="17"/>
  <c r="Q121" i="17"/>
  <c r="E121" i="17"/>
  <c r="AB121" i="17"/>
  <c r="P121" i="17"/>
  <c r="AA121" i="17"/>
  <c r="O121" i="17"/>
  <c r="Z121" i="17"/>
  <c r="N121" i="17"/>
  <c r="X121" i="17"/>
  <c r="L121" i="17"/>
  <c r="AB109" i="17"/>
  <c r="P109" i="17"/>
  <c r="AA109" i="17"/>
  <c r="O109" i="17"/>
  <c r="Z109" i="17"/>
  <c r="N109" i="17"/>
  <c r="Y109" i="17"/>
  <c r="M109" i="17"/>
  <c r="X109" i="17"/>
  <c r="L109" i="17"/>
  <c r="AI109" i="17"/>
  <c r="W109" i="17"/>
  <c r="K109" i="17"/>
  <c r="AH109" i="17"/>
  <c r="V109" i="17"/>
  <c r="J109" i="17"/>
  <c r="AG109" i="17"/>
  <c r="U109" i="17"/>
  <c r="I109" i="17"/>
  <c r="AE109" i="17"/>
  <c r="S109" i="17"/>
  <c r="G109" i="17"/>
  <c r="Y97" i="17"/>
  <c r="M97" i="17"/>
  <c r="X97" i="17"/>
  <c r="L97" i="17"/>
  <c r="AI97" i="17"/>
  <c r="W97" i="17"/>
  <c r="K97" i="17"/>
  <c r="AH97" i="17"/>
  <c r="V97" i="17"/>
  <c r="J97" i="17"/>
  <c r="AG97" i="17"/>
  <c r="U97" i="17"/>
  <c r="I97" i="17"/>
  <c r="AF97" i="17"/>
  <c r="T97" i="17"/>
  <c r="H97" i="17"/>
  <c r="AE97" i="17"/>
  <c r="S97" i="17"/>
  <c r="G97" i="17"/>
  <c r="AD97" i="17"/>
  <c r="R97" i="17"/>
  <c r="F97" i="17"/>
  <c r="AB97" i="17"/>
  <c r="P97" i="17"/>
  <c r="AH85" i="17"/>
  <c r="V85" i="17"/>
  <c r="J85" i="17"/>
  <c r="AG85" i="17"/>
  <c r="U85" i="17"/>
  <c r="AF85" i="17"/>
  <c r="T85" i="17"/>
  <c r="H85" i="17"/>
  <c r="AE85" i="17"/>
  <c r="S85" i="17"/>
  <c r="G85" i="17"/>
  <c r="AC85" i="17"/>
  <c r="Q85" i="17"/>
  <c r="E85" i="17"/>
  <c r="AB85" i="17"/>
  <c r="P85" i="17"/>
  <c r="AA85" i="17"/>
  <c r="O85" i="17"/>
  <c r="Y85" i="17"/>
  <c r="M85" i="17"/>
  <c r="AF145" i="17"/>
  <c r="AH143" i="17"/>
  <c r="AC143" i="17"/>
  <c r="L143" i="17"/>
  <c r="AB143" i="17"/>
  <c r="K143" i="17"/>
  <c r="AA143" i="17"/>
  <c r="I143" i="17"/>
  <c r="Y143" i="17"/>
  <c r="H143" i="17"/>
  <c r="X143" i="17"/>
  <c r="E143" i="17"/>
  <c r="W143" i="17"/>
  <c r="U143" i="17"/>
  <c r="T143" i="17"/>
  <c r="AI143" i="17"/>
  <c r="P143" i="17"/>
  <c r="AB131" i="17"/>
  <c r="P131" i="17"/>
  <c r="AA131" i="17"/>
  <c r="O131" i="17"/>
  <c r="Z131" i="17"/>
  <c r="N131" i="17"/>
  <c r="Y131" i="17"/>
  <c r="M131" i="17"/>
  <c r="X131" i="17"/>
  <c r="L131" i="17"/>
  <c r="AI131" i="17"/>
  <c r="W131" i="17"/>
  <c r="K131" i="17"/>
  <c r="AH131" i="17"/>
  <c r="V131" i="17"/>
  <c r="J131" i="17"/>
  <c r="AG131" i="17"/>
  <c r="U131" i="17"/>
  <c r="I131" i="17"/>
  <c r="AE131" i="17"/>
  <c r="S131" i="17"/>
  <c r="G131" i="17"/>
  <c r="AI119" i="17"/>
  <c r="W119" i="17"/>
  <c r="K119" i="17"/>
  <c r="AH119" i="17"/>
  <c r="V119" i="17"/>
  <c r="J119" i="17"/>
  <c r="AG119" i="17"/>
  <c r="U119" i="17"/>
  <c r="I119" i="17"/>
  <c r="AF119" i="17"/>
  <c r="T119" i="17"/>
  <c r="H119" i="17"/>
  <c r="AE119" i="17"/>
  <c r="S119" i="17"/>
  <c r="G119" i="17"/>
  <c r="AD119" i="17"/>
  <c r="R119" i="17"/>
  <c r="F119" i="17"/>
  <c r="AC119" i="17"/>
  <c r="Q119" i="17"/>
  <c r="E119" i="17"/>
  <c r="AB119" i="17"/>
  <c r="P119" i="17"/>
  <c r="Z119" i="17"/>
  <c r="N119" i="17"/>
  <c r="AD107" i="17"/>
  <c r="R107" i="17"/>
  <c r="F107" i="17"/>
  <c r="AC107" i="17"/>
  <c r="Q107" i="17"/>
  <c r="E107" i="17"/>
  <c r="AB107" i="17"/>
  <c r="P107" i="17"/>
  <c r="AA107" i="17"/>
  <c r="O107" i="17"/>
  <c r="Z107" i="17"/>
  <c r="N107" i="17"/>
  <c r="Y107" i="17"/>
  <c r="M107" i="17"/>
  <c r="X107" i="17"/>
  <c r="L107" i="17"/>
  <c r="AI107" i="17"/>
  <c r="W107" i="17"/>
  <c r="K107" i="17"/>
  <c r="AG107" i="17"/>
  <c r="U107" i="17"/>
  <c r="I107" i="17"/>
  <c r="AA95" i="17"/>
  <c r="Z95" i="17"/>
  <c r="Y95" i="17"/>
  <c r="M95" i="17"/>
  <c r="X95" i="17"/>
  <c r="L95" i="17"/>
  <c r="AI95" i="17"/>
  <c r="W95" i="17"/>
  <c r="AH95" i="17"/>
  <c r="V95" i="17"/>
  <c r="AG95" i="17"/>
  <c r="AF95" i="17"/>
  <c r="T95" i="17"/>
  <c r="AD95" i="17"/>
  <c r="R95" i="17"/>
  <c r="F95" i="17"/>
  <c r="X83" i="17"/>
  <c r="L83" i="17"/>
  <c r="AI83" i="17"/>
  <c r="W83" i="17"/>
  <c r="K83" i="17"/>
  <c r="AH83" i="17"/>
  <c r="V83" i="17"/>
  <c r="J83" i="17"/>
  <c r="AG83" i="17"/>
  <c r="U83" i="17"/>
  <c r="I83" i="17"/>
  <c r="AE83" i="17"/>
  <c r="S83" i="17"/>
  <c r="G83" i="17"/>
  <c r="AD83" i="17"/>
  <c r="R83" i="17"/>
  <c r="F83" i="17"/>
  <c r="AC83" i="17"/>
  <c r="Q83" i="17"/>
  <c r="E83" i="17"/>
  <c r="AA83" i="17"/>
  <c r="O83" i="17"/>
  <c r="AF83" i="17"/>
  <c r="T131" i="17"/>
  <c r="AC131" i="17"/>
  <c r="G95" i="17"/>
  <c r="G107" i="17"/>
  <c r="L119" i="17"/>
  <c r="AD131" i="17"/>
  <c r="M119" i="17"/>
  <c r="AF131" i="17"/>
  <c r="K127" i="17"/>
  <c r="W127" i="17"/>
  <c r="AI127" i="17"/>
  <c r="H139" i="17"/>
  <c r="T139" i="17"/>
  <c r="AF139" i="17"/>
  <c r="H115" i="17"/>
  <c r="T115" i="17"/>
  <c r="AF115" i="17"/>
  <c r="M127" i="17"/>
  <c r="Y127" i="17"/>
  <c r="J139" i="17"/>
  <c r="V139" i="17"/>
  <c r="AH139" i="17"/>
  <c r="AG115" i="17"/>
  <c r="N127" i="17"/>
  <c r="Z127" i="17"/>
  <c r="K139" i="17"/>
  <c r="W139" i="17"/>
  <c r="AI139" i="17"/>
  <c r="O127" i="17"/>
  <c r="AA127" i="17"/>
  <c r="L139" i="17"/>
  <c r="X139" i="17"/>
  <c r="E127" i="17"/>
  <c r="Q127" i="17"/>
  <c r="AC127" i="17"/>
  <c r="N139" i="17"/>
  <c r="Z139" i="17"/>
  <c r="F127" i="17"/>
  <c r="R127" i="17"/>
  <c r="AD127" i="17"/>
  <c r="O139" i="17"/>
  <c r="AA139" i="17"/>
  <c r="P139" i="17"/>
  <c r="AB139" i="17"/>
  <c r="H127" i="17"/>
  <c r="T127" i="17"/>
  <c r="E139" i="17"/>
  <c r="Q139" i="17"/>
  <c r="E124" i="17"/>
  <c r="Y136" i="17"/>
  <c r="M136" i="17"/>
  <c r="X136" i="17"/>
  <c r="L136" i="17"/>
  <c r="AI136" i="17"/>
  <c r="W136" i="17"/>
  <c r="K136" i="17"/>
  <c r="AH136" i="17"/>
  <c r="V136" i="17"/>
  <c r="J136" i="17"/>
  <c r="AG136" i="17"/>
  <c r="U136" i="17"/>
  <c r="I136" i="17"/>
  <c r="AF136" i="17"/>
  <c r="T136" i="17"/>
  <c r="H136" i="17"/>
  <c r="AD136" i="17"/>
  <c r="F136" i="17"/>
  <c r="Q136" i="17"/>
  <c r="AE136" i="17"/>
  <c r="S136" i="17"/>
  <c r="G136" i="17"/>
  <c r="R136" i="17"/>
  <c r="AA136" i="17"/>
  <c r="O136" i="17"/>
  <c r="Z136" i="17"/>
  <c r="N136" i="17"/>
  <c r="Y124" i="17"/>
  <c r="M124" i="17"/>
  <c r="X124" i="17"/>
  <c r="L124" i="17"/>
  <c r="AI124" i="17"/>
  <c r="W124" i="17"/>
  <c r="K124" i="17"/>
  <c r="AH124" i="17"/>
  <c r="V124" i="17"/>
  <c r="J124" i="17"/>
  <c r="AG124" i="17"/>
  <c r="U124" i="17"/>
  <c r="I124" i="17"/>
  <c r="AF124" i="17"/>
  <c r="T124" i="17"/>
  <c r="H124" i="17"/>
  <c r="R124" i="17"/>
  <c r="AE124" i="17"/>
  <c r="S124" i="17"/>
  <c r="G124" i="17"/>
  <c r="AD124" i="17"/>
  <c r="F124" i="17"/>
  <c r="AA124" i="17"/>
  <c r="O124" i="17"/>
  <c r="Z124" i="17"/>
  <c r="N124" i="17"/>
  <c r="Y112" i="17"/>
  <c r="M112" i="17"/>
  <c r="AD112" i="17"/>
  <c r="X112" i="17"/>
  <c r="L112" i="17"/>
  <c r="AI112" i="17"/>
  <c r="W112" i="17"/>
  <c r="K112" i="17"/>
  <c r="AH112" i="17"/>
  <c r="V112" i="17"/>
  <c r="J112" i="17"/>
  <c r="AG112" i="17"/>
  <c r="U112" i="17"/>
  <c r="I112" i="17"/>
  <c r="AF112" i="17"/>
  <c r="T112" i="17"/>
  <c r="H112" i="17"/>
  <c r="F112" i="17"/>
  <c r="AE112" i="17"/>
  <c r="S112" i="17"/>
  <c r="G112" i="17"/>
  <c r="R112" i="17"/>
  <c r="AA112" i="17"/>
  <c r="O112" i="17"/>
  <c r="N112" i="17"/>
  <c r="Z112" i="17"/>
  <c r="Y100" i="17"/>
  <c r="M100" i="17"/>
  <c r="R100" i="17"/>
  <c r="X100" i="17"/>
  <c r="L100" i="17"/>
  <c r="AI100" i="17"/>
  <c r="W100" i="17"/>
  <c r="K100" i="17"/>
  <c r="AD100" i="17"/>
  <c r="AH100" i="17"/>
  <c r="V100" i="17"/>
  <c r="J100" i="17"/>
  <c r="AG100" i="17"/>
  <c r="U100" i="17"/>
  <c r="I100" i="17"/>
  <c r="AF100" i="17"/>
  <c r="T100" i="17"/>
  <c r="H100" i="17"/>
  <c r="F100" i="17"/>
  <c r="AE100" i="17"/>
  <c r="S100" i="17"/>
  <c r="G100" i="17"/>
  <c r="AA100" i="17"/>
  <c r="O100" i="17"/>
  <c r="Z100" i="17"/>
  <c r="N100" i="17"/>
  <c r="Y88" i="17"/>
  <c r="M88" i="17"/>
  <c r="R88" i="17"/>
  <c r="X88" i="17"/>
  <c r="L88" i="17"/>
  <c r="AI88" i="17"/>
  <c r="W88" i="17"/>
  <c r="K88" i="17"/>
  <c r="AD88" i="17"/>
  <c r="AH88" i="17"/>
  <c r="V88" i="17"/>
  <c r="J88" i="17"/>
  <c r="AG88" i="17"/>
  <c r="U88" i="17"/>
  <c r="I88" i="17"/>
  <c r="AF88" i="17"/>
  <c r="T88" i="17"/>
  <c r="H88" i="17"/>
  <c r="F88" i="17"/>
  <c r="AE88" i="17"/>
  <c r="S88" i="17"/>
  <c r="G88" i="17"/>
  <c r="AA88" i="17"/>
  <c r="O88" i="17"/>
  <c r="Z88" i="17"/>
  <c r="N88" i="17"/>
  <c r="Q88" i="17"/>
  <c r="P100" i="17"/>
  <c r="Q112" i="17"/>
  <c r="AB124" i="17"/>
  <c r="AB88" i="17"/>
  <c r="Q100" i="17"/>
  <c r="AB112" i="17"/>
  <c r="AC124" i="17"/>
  <c r="AC88" i="17"/>
  <c r="AB100" i="17"/>
  <c r="AC112" i="17"/>
  <c r="AC100" i="17"/>
  <c r="E136" i="17"/>
  <c r="P136" i="17"/>
  <c r="AB136" i="17"/>
  <c r="AC136" i="17"/>
  <c r="U87" i="17"/>
  <c r="U99" i="17"/>
  <c r="P110" i="17"/>
  <c r="I111" i="17"/>
  <c r="AG111" i="17"/>
  <c r="P122" i="17"/>
  <c r="AB122" i="17"/>
  <c r="I123" i="17"/>
  <c r="U123" i="17"/>
  <c r="AG123" i="17"/>
  <c r="P134" i="17"/>
  <c r="AB134" i="17"/>
  <c r="I135" i="17"/>
  <c r="U135" i="17"/>
  <c r="AG135" i="17"/>
  <c r="P146" i="17"/>
  <c r="AB146" i="17"/>
  <c r="I147" i="17"/>
  <c r="U147" i="17"/>
  <c r="AG147" i="17"/>
  <c r="I87" i="17"/>
  <c r="AG87" i="17"/>
  <c r="I99" i="17"/>
  <c r="AG99" i="17"/>
  <c r="AB110" i="17"/>
  <c r="U111" i="17"/>
  <c r="E86" i="17"/>
  <c r="Q86" i="17"/>
  <c r="AC86" i="17"/>
  <c r="J87" i="17"/>
  <c r="V87" i="17"/>
  <c r="AH87" i="17"/>
  <c r="M90" i="17"/>
  <c r="Y90" i="17"/>
  <c r="E98" i="17"/>
  <c r="Q98" i="17"/>
  <c r="AC98" i="17"/>
  <c r="J99" i="17"/>
  <c r="V99" i="17"/>
  <c r="AH99" i="17"/>
  <c r="M102" i="17"/>
  <c r="Y102" i="17"/>
  <c r="E110" i="17"/>
  <c r="Q110" i="17"/>
  <c r="AC110" i="17"/>
  <c r="J111" i="17"/>
  <c r="V111" i="17"/>
  <c r="AH111" i="17"/>
  <c r="M114" i="17"/>
  <c r="Y114" i="17"/>
  <c r="E122" i="17"/>
  <c r="Q122" i="17"/>
  <c r="AC122" i="17"/>
  <c r="J123" i="17"/>
  <c r="V123" i="17"/>
  <c r="AH123" i="17"/>
  <c r="M126" i="17"/>
  <c r="Y126" i="17"/>
  <c r="E134" i="17"/>
  <c r="Q134" i="17"/>
  <c r="AC134" i="17"/>
  <c r="J135" i="17"/>
  <c r="V135" i="17"/>
  <c r="AH135" i="17"/>
  <c r="M138" i="17"/>
  <c r="Y138" i="17"/>
  <c r="U142" i="17"/>
  <c r="AG142" i="17"/>
  <c r="N143" i="17"/>
  <c r="Z143" i="17"/>
  <c r="E146" i="17"/>
  <c r="Q146" i="17"/>
  <c r="AC146" i="17"/>
  <c r="J147" i="17"/>
  <c r="V147" i="17"/>
  <c r="AH147" i="17"/>
  <c r="M87" i="17"/>
  <c r="H134" i="17"/>
  <c r="AF134" i="17"/>
  <c r="Y135" i="17"/>
  <c r="H146" i="17"/>
  <c r="I86" i="17"/>
  <c r="U86" i="17"/>
  <c r="AG86" i="17"/>
  <c r="N87" i="17"/>
  <c r="Z87" i="17"/>
  <c r="E90" i="17"/>
  <c r="Q90" i="17"/>
  <c r="AC90" i="17"/>
  <c r="I98" i="17"/>
  <c r="U98" i="17"/>
  <c r="AG98" i="17"/>
  <c r="Z99" i="17"/>
  <c r="E102" i="17"/>
  <c r="Q102" i="17"/>
  <c r="AC102" i="17"/>
  <c r="I110" i="17"/>
  <c r="U110" i="17"/>
  <c r="AG110" i="17"/>
  <c r="N111" i="17"/>
  <c r="Z111" i="17"/>
  <c r="E114" i="17"/>
  <c r="Q114" i="17"/>
  <c r="AC114" i="17"/>
  <c r="I122" i="17"/>
  <c r="U122" i="17"/>
  <c r="AG122" i="17"/>
  <c r="N123" i="17"/>
  <c r="Z123" i="17"/>
  <c r="E126" i="17"/>
  <c r="Q126" i="17"/>
  <c r="AC126" i="17"/>
  <c r="I134" i="17"/>
  <c r="U134" i="17"/>
  <c r="AG134" i="17"/>
  <c r="N135" i="17"/>
  <c r="Z135" i="17"/>
  <c r="E138" i="17"/>
  <c r="Q138" i="17"/>
  <c r="AC138" i="17"/>
  <c r="M142" i="17"/>
  <c r="Y142" i="17"/>
  <c r="F143" i="17"/>
  <c r="R143" i="17"/>
  <c r="AD143" i="17"/>
  <c r="I146" i="17"/>
  <c r="U146" i="17"/>
  <c r="AG146" i="17"/>
  <c r="N147" i="17"/>
  <c r="Z147" i="17"/>
  <c r="L147" i="17"/>
  <c r="X147" i="17"/>
  <c r="Y123" i="17"/>
  <c r="T134" i="17"/>
  <c r="M135" i="17"/>
  <c r="T146" i="17"/>
  <c r="AF146" i="17"/>
  <c r="M147" i="17"/>
  <c r="Y147" i="17"/>
  <c r="V86" i="17"/>
  <c r="AH86" i="17"/>
  <c r="O87" i="17"/>
  <c r="AA87" i="17"/>
  <c r="F90" i="17"/>
  <c r="R90" i="17"/>
  <c r="AD90" i="17"/>
  <c r="V98" i="17"/>
  <c r="AH98" i="17"/>
  <c r="AA99" i="17"/>
  <c r="F102" i="17"/>
  <c r="R102" i="17"/>
  <c r="AD102" i="17"/>
  <c r="J110" i="17"/>
  <c r="V110" i="17"/>
  <c r="AH110" i="17"/>
  <c r="O111" i="17"/>
  <c r="AA111" i="17"/>
  <c r="F114" i="17"/>
  <c r="R114" i="17"/>
  <c r="AD114" i="17"/>
  <c r="J122" i="17"/>
  <c r="V122" i="17"/>
  <c r="AH122" i="17"/>
  <c r="O123" i="17"/>
  <c r="AA123" i="17"/>
  <c r="F126" i="17"/>
  <c r="R126" i="17"/>
  <c r="AD126" i="17"/>
  <c r="J134" i="17"/>
  <c r="V134" i="17"/>
  <c r="AH134" i="17"/>
  <c r="O135" i="17"/>
  <c r="AA135" i="17"/>
  <c r="F138" i="17"/>
  <c r="R138" i="17"/>
  <c r="AD138" i="17"/>
  <c r="N142" i="17"/>
  <c r="Z142" i="17"/>
  <c r="G143" i="17"/>
  <c r="S143" i="17"/>
  <c r="AE143" i="17"/>
  <c r="J146" i="17"/>
  <c r="V146" i="17"/>
  <c r="AH146" i="17"/>
  <c r="O147" i="17"/>
  <c r="AA147" i="17"/>
  <c r="W86" i="17"/>
  <c r="AI86" i="17"/>
  <c r="P87" i="17"/>
  <c r="AB87" i="17"/>
  <c r="G90" i="17"/>
  <c r="S90" i="17"/>
  <c r="AE90" i="17"/>
  <c r="K98" i="17"/>
  <c r="W98" i="17"/>
  <c r="AI98" i="17"/>
  <c r="P99" i="17"/>
  <c r="AB99" i="17"/>
  <c r="G102" i="17"/>
  <c r="S102" i="17"/>
  <c r="AE102" i="17"/>
  <c r="K110" i="17"/>
  <c r="W110" i="17"/>
  <c r="AI110" i="17"/>
  <c r="P111" i="17"/>
  <c r="AB111" i="17"/>
  <c r="G114" i="17"/>
  <c r="S114" i="17"/>
  <c r="AE114" i="17"/>
  <c r="K122" i="17"/>
  <c r="W122" i="17"/>
  <c r="AI122" i="17"/>
  <c r="P123" i="17"/>
  <c r="AB123" i="17"/>
  <c r="G126" i="17"/>
  <c r="S126" i="17"/>
  <c r="AE126" i="17"/>
  <c r="K134" i="17"/>
  <c r="W134" i="17"/>
  <c r="AI134" i="17"/>
  <c r="P135" i="17"/>
  <c r="AB135" i="17"/>
  <c r="G138" i="17"/>
  <c r="S138" i="17"/>
  <c r="AE138" i="17"/>
  <c r="K146" i="17"/>
  <c r="W146" i="17"/>
  <c r="AI146" i="17"/>
  <c r="P147" i="17"/>
  <c r="AB147" i="17"/>
  <c r="Y99" i="17"/>
  <c r="M111" i="17"/>
  <c r="M123" i="17"/>
  <c r="L86" i="17"/>
  <c r="X86" i="17"/>
  <c r="E87" i="17"/>
  <c r="Q87" i="17"/>
  <c r="AC87" i="17"/>
  <c r="H90" i="17"/>
  <c r="T90" i="17"/>
  <c r="AF90" i="17"/>
  <c r="L98" i="17"/>
  <c r="X98" i="17"/>
  <c r="Q99" i="17"/>
  <c r="AC99" i="17"/>
  <c r="H102" i="17"/>
  <c r="T102" i="17"/>
  <c r="AF102" i="17"/>
  <c r="L110" i="17"/>
  <c r="X110" i="17"/>
  <c r="E111" i="17"/>
  <c r="Q111" i="17"/>
  <c r="AC111" i="17"/>
  <c r="H114" i="17"/>
  <c r="T114" i="17"/>
  <c r="AF114" i="17"/>
  <c r="L122" i="17"/>
  <c r="X122" i="17"/>
  <c r="E123" i="17"/>
  <c r="Q123" i="17"/>
  <c r="AC123" i="17"/>
  <c r="H126" i="17"/>
  <c r="T126" i="17"/>
  <c r="AF126" i="17"/>
  <c r="L134" i="17"/>
  <c r="X134" i="17"/>
  <c r="E135" i="17"/>
  <c r="Q135" i="17"/>
  <c r="AC135" i="17"/>
  <c r="H138" i="17"/>
  <c r="T138" i="17"/>
  <c r="AF138" i="17"/>
  <c r="L146" i="17"/>
  <c r="X146" i="17"/>
  <c r="E147" i="17"/>
  <c r="Q147" i="17"/>
  <c r="AC147" i="17"/>
  <c r="Y111" i="17"/>
  <c r="M86" i="17"/>
  <c r="Y86" i="17"/>
  <c r="F87" i="17"/>
  <c r="R87" i="17"/>
  <c r="AD87" i="17"/>
  <c r="I90" i="17"/>
  <c r="U90" i="17"/>
  <c r="AG90" i="17"/>
  <c r="M98" i="17"/>
  <c r="Y98" i="17"/>
  <c r="R99" i="17"/>
  <c r="AD99" i="17"/>
  <c r="I102" i="17"/>
  <c r="U102" i="17"/>
  <c r="AG102" i="17"/>
  <c r="M110" i="17"/>
  <c r="Y110" i="17"/>
  <c r="F111" i="17"/>
  <c r="R111" i="17"/>
  <c r="AD111" i="17"/>
  <c r="I114" i="17"/>
  <c r="U114" i="17"/>
  <c r="AG114" i="17"/>
  <c r="M122" i="17"/>
  <c r="Y122" i="17"/>
  <c r="F123" i="17"/>
  <c r="R123" i="17"/>
  <c r="AD123" i="17"/>
  <c r="I126" i="17"/>
  <c r="U126" i="17"/>
  <c r="AG126" i="17"/>
  <c r="M134" i="17"/>
  <c r="Y134" i="17"/>
  <c r="F135" i="17"/>
  <c r="R135" i="17"/>
  <c r="AD135" i="17"/>
  <c r="I138" i="17"/>
  <c r="U138" i="17"/>
  <c r="AG138" i="17"/>
  <c r="Q142" i="17"/>
  <c r="J143" i="17"/>
  <c r="V143" i="17"/>
  <c r="M146" i="17"/>
  <c r="Y146" i="17"/>
  <c r="F147" i="17"/>
  <c r="R147" i="17"/>
  <c r="AD147" i="17"/>
  <c r="Y87" i="17"/>
  <c r="N86" i="17"/>
  <c r="Z86" i="17"/>
  <c r="G87" i="17"/>
  <c r="S87" i="17"/>
  <c r="AE87" i="17"/>
  <c r="V90" i="17"/>
  <c r="AH90" i="17"/>
  <c r="Z98" i="17"/>
  <c r="S99" i="17"/>
  <c r="AE99" i="17"/>
  <c r="J102" i="17"/>
  <c r="V102" i="17"/>
  <c r="AH102" i="17"/>
  <c r="N110" i="17"/>
  <c r="Z110" i="17"/>
  <c r="G111" i="17"/>
  <c r="S111" i="17"/>
  <c r="AE111" i="17"/>
  <c r="J114" i="17"/>
  <c r="V114" i="17"/>
  <c r="AH114" i="17"/>
  <c r="N122" i="17"/>
  <c r="Z122" i="17"/>
  <c r="G123" i="17"/>
  <c r="S123" i="17"/>
  <c r="AE123" i="17"/>
  <c r="J126" i="17"/>
  <c r="V126" i="17"/>
  <c r="AH126" i="17"/>
  <c r="N134" i="17"/>
  <c r="Z134" i="17"/>
  <c r="G135" i="17"/>
  <c r="S135" i="17"/>
  <c r="AE135" i="17"/>
  <c r="J138" i="17"/>
  <c r="V138" i="17"/>
  <c r="AH138" i="17"/>
  <c r="N146" i="17"/>
  <c r="Z146" i="17"/>
  <c r="G147" i="17"/>
  <c r="S147" i="17"/>
  <c r="AE147" i="17"/>
  <c r="O86" i="17"/>
  <c r="H87" i="17"/>
  <c r="T87" i="17"/>
  <c r="K90" i="17"/>
  <c r="W90" i="17"/>
  <c r="H99" i="17"/>
  <c r="K102" i="17"/>
  <c r="W102" i="17"/>
  <c r="O110" i="17"/>
  <c r="H111" i="17"/>
  <c r="T111" i="17"/>
  <c r="K114" i="17"/>
  <c r="W114" i="17"/>
  <c r="O122" i="17"/>
  <c r="H123" i="17"/>
  <c r="T123" i="17"/>
  <c r="K126" i="17"/>
  <c r="W126" i="17"/>
  <c r="O134" i="17"/>
  <c r="H135" i="17"/>
  <c r="T135" i="17"/>
  <c r="K138" i="17"/>
  <c r="W138" i="17"/>
  <c r="O146" i="17"/>
  <c r="H147" i="17"/>
  <c r="T147" i="17"/>
  <c r="T99" i="17" l="1"/>
  <c r="T98" i="17"/>
  <c r="S105" i="17" l="1"/>
  <c r="S95" i="17"/>
  <c r="S92" i="17"/>
  <c r="S94" i="17"/>
  <c r="P84" i="2" l="1"/>
  <c r="F14" i="30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Q104" i="17" l="1"/>
  <c r="M135" i="8"/>
  <c r="M134" i="8"/>
  <c r="O77" i="24" l="1"/>
  <c r="P95" i="17" l="1"/>
  <c r="P94" i="17"/>
  <c r="N77" i="24" l="1"/>
  <c r="O95" i="17" l="1"/>
  <c r="O99" i="17"/>
  <c r="O98" i="17"/>
  <c r="O84" i="17"/>
  <c r="D131" i="25"/>
  <c r="E131" i="25"/>
  <c r="G198" i="1" s="1"/>
  <c r="F131" i="25"/>
  <c r="G131" i="25"/>
  <c r="H131" i="25"/>
  <c r="I131" i="25"/>
  <c r="K198" i="1" s="1"/>
  <c r="J131" i="25"/>
  <c r="K131" i="25"/>
  <c r="L131" i="25"/>
  <c r="M131" i="25"/>
  <c r="O198" i="1" s="1"/>
  <c r="N131" i="25"/>
  <c r="O131" i="25"/>
  <c r="P131" i="25"/>
  <c r="Q131" i="25"/>
  <c r="S198" i="1" s="1"/>
  <c r="R131" i="25"/>
  <c r="S131" i="25"/>
  <c r="T131" i="25"/>
  <c r="U131" i="25"/>
  <c r="W198" i="1" s="1"/>
  <c r="V131" i="25"/>
  <c r="X198" i="1" s="1"/>
  <c r="W131" i="25"/>
  <c r="Y198" i="1" s="1"/>
  <c r="X131" i="25"/>
  <c r="Y131" i="25"/>
  <c r="AA198" i="1" s="1"/>
  <c r="Z131" i="25"/>
  <c r="AB198" i="1" s="1"/>
  <c r="AA131" i="25"/>
  <c r="AC198" i="1" s="1"/>
  <c r="AB131" i="25"/>
  <c r="AC131" i="25"/>
  <c r="AE198" i="1" s="1"/>
  <c r="AD131" i="25"/>
  <c r="AF198" i="1" s="1"/>
  <c r="AE131" i="25"/>
  <c r="AF131" i="25"/>
  <c r="AG131" i="25"/>
  <c r="AI198" i="1" s="1"/>
  <c r="AH131" i="25"/>
  <c r="AJ198" i="1" s="1"/>
  <c r="D131" i="24"/>
  <c r="E131" i="24"/>
  <c r="F131" i="24"/>
  <c r="G131" i="24"/>
  <c r="H131" i="24"/>
  <c r="I131" i="24"/>
  <c r="J131" i="24"/>
  <c r="K131" i="24"/>
  <c r="L131" i="24"/>
  <c r="M131" i="24"/>
  <c r="O158" i="1" s="1"/>
  <c r="N131" i="24"/>
  <c r="O131" i="24"/>
  <c r="P131" i="24"/>
  <c r="Q131" i="24"/>
  <c r="R131" i="24"/>
  <c r="S131" i="24"/>
  <c r="T131" i="24"/>
  <c r="U131" i="24"/>
  <c r="V131" i="24"/>
  <c r="W131" i="24"/>
  <c r="X131" i="24"/>
  <c r="Y131" i="24"/>
  <c r="Z131" i="24"/>
  <c r="AA131" i="24"/>
  <c r="AB131" i="24"/>
  <c r="AC131" i="24"/>
  <c r="AD131" i="24"/>
  <c r="AE131" i="24"/>
  <c r="AF131" i="24"/>
  <c r="AG131" i="24"/>
  <c r="AH131" i="24"/>
  <c r="D131" i="2"/>
  <c r="E131" i="2"/>
  <c r="F131" i="2"/>
  <c r="G131" i="2"/>
  <c r="H131" i="2"/>
  <c r="I131" i="2"/>
  <c r="K118" i="1" s="1"/>
  <c r="J131" i="2"/>
  <c r="L118" i="1" s="1"/>
  <c r="K131" i="2"/>
  <c r="M118" i="1" s="1"/>
  <c r="L131" i="2"/>
  <c r="M131" i="2"/>
  <c r="O118" i="1" s="1"/>
  <c r="N131" i="2"/>
  <c r="P118" i="1" s="1"/>
  <c r="O131" i="2"/>
  <c r="P131" i="2"/>
  <c r="Q131" i="2"/>
  <c r="R131" i="2"/>
  <c r="S131" i="2"/>
  <c r="T131" i="2"/>
  <c r="U131" i="2"/>
  <c r="V131" i="2"/>
  <c r="X118" i="1" s="1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J118" i="1" s="1"/>
  <c r="R118" i="1" l="1"/>
  <c r="M158" i="1"/>
  <c r="J118" i="1"/>
  <c r="AG198" i="1"/>
  <c r="AC158" i="1"/>
  <c r="Q198" i="1"/>
  <c r="U158" i="1"/>
  <c r="Y118" i="1"/>
  <c r="AH198" i="1"/>
  <c r="Z198" i="1"/>
  <c r="R198" i="1"/>
  <c r="J198" i="1"/>
  <c r="AI118" i="1"/>
  <c r="AA118" i="1"/>
  <c r="W118" i="1"/>
  <c r="S118" i="1"/>
  <c r="O239" i="1"/>
  <c r="AG118" i="1"/>
  <c r="Q118" i="1"/>
  <c r="AD198" i="1"/>
  <c r="V198" i="1"/>
  <c r="N198" i="1"/>
  <c r="F198" i="1"/>
  <c r="AE118" i="1"/>
  <c r="AD118" i="1"/>
  <c r="V118" i="1"/>
  <c r="AH118" i="1"/>
  <c r="AC118" i="1"/>
  <c r="U118" i="1"/>
  <c r="I118" i="1"/>
  <c r="AI158" i="1"/>
  <c r="AE158" i="1"/>
  <c r="AA158" i="1"/>
  <c r="W158" i="1"/>
  <c r="S158" i="1"/>
  <c r="K158" i="1"/>
  <c r="G158" i="1"/>
  <c r="Z118" i="1"/>
  <c r="AF118" i="1"/>
  <c r="AB118" i="1"/>
  <c r="T118" i="1"/>
  <c r="H118" i="1"/>
  <c r="AH158" i="1"/>
  <c r="AD158" i="1"/>
  <c r="Z158" i="1"/>
  <c r="V158" i="1"/>
  <c r="R158" i="1"/>
  <c r="N158" i="1"/>
  <c r="J158" i="1"/>
  <c r="F158" i="1"/>
  <c r="U198" i="1"/>
  <c r="M198" i="1"/>
  <c r="AJ158" i="1"/>
  <c r="AB158" i="1"/>
  <c r="T158" i="1"/>
  <c r="L158" i="1"/>
  <c r="P198" i="1"/>
  <c r="G118" i="1"/>
  <c r="T198" i="1"/>
  <c r="L198" i="1"/>
  <c r="N118" i="1"/>
  <c r="F118" i="1"/>
  <c r="AG158" i="1"/>
  <c r="Y158" i="1"/>
  <c r="Q158" i="1"/>
  <c r="I158" i="1"/>
  <c r="I198" i="1"/>
  <c r="AF158" i="1"/>
  <c r="X158" i="1"/>
  <c r="P158" i="1"/>
  <c r="H158" i="1"/>
  <c r="H198" i="1"/>
  <c r="N99" i="17" l="1"/>
  <c r="N94" i="17"/>
  <c r="N95" i="17"/>
  <c r="N98" i="17"/>
  <c r="R239" i="1"/>
  <c r="K239" i="1"/>
  <c r="X239" i="1"/>
  <c r="H239" i="1"/>
  <c r="U239" i="1"/>
  <c r="AG239" i="1"/>
  <c r="AI239" i="1"/>
  <c r="T239" i="1"/>
  <c r="AB239" i="1"/>
  <c r="AE239" i="1"/>
  <c r="W239" i="1"/>
  <c r="AJ239" i="1"/>
  <c r="AC239" i="1"/>
  <c r="AD239" i="1"/>
  <c r="AK198" i="1"/>
  <c r="Q239" i="1"/>
  <c r="S239" i="1"/>
  <c r="Y239" i="1"/>
  <c r="N239" i="1"/>
  <c r="P239" i="1"/>
  <c r="Z239" i="1"/>
  <c r="I239" i="1"/>
  <c r="AH239" i="1"/>
  <c r="G239" i="1"/>
  <c r="AK118" i="1"/>
  <c r="F239" i="1"/>
  <c r="AK158" i="1"/>
  <c r="L239" i="1"/>
  <c r="AF239" i="1"/>
  <c r="J239" i="1"/>
  <c r="M239" i="1"/>
  <c r="V239" i="1"/>
  <c r="AA239" i="1"/>
  <c r="K86" i="17" l="1"/>
  <c r="M94" i="17"/>
  <c r="M99" i="17"/>
  <c r="K95" i="17"/>
  <c r="AK239" i="1"/>
  <c r="M98" i="8"/>
  <c r="J90" i="17" l="1"/>
  <c r="J94" i="17"/>
  <c r="J98" i="17"/>
  <c r="J95" i="17"/>
  <c r="J86" i="17"/>
  <c r="I85" i="17" l="1"/>
  <c r="I105" i="17"/>
  <c r="I94" i="17"/>
  <c r="I95" i="17"/>
  <c r="M56" i="8"/>
  <c r="M57" i="8"/>
  <c r="M58" i="8"/>
  <c r="M59" i="8"/>
  <c r="M60" i="8"/>
  <c r="M61" i="8"/>
  <c r="H94" i="17" l="1"/>
  <c r="H95" i="17"/>
  <c r="H98" i="17"/>
  <c r="H86" i="17"/>
  <c r="G99" i="17" l="1"/>
  <c r="G98" i="17"/>
  <c r="F99" i="17" l="1"/>
  <c r="F98" i="17"/>
  <c r="E99" i="17" l="1"/>
  <c r="E95" i="17"/>
  <c r="H22" i="30"/>
  <c r="I22" i="30" s="1"/>
  <c r="F97" i="2" s="1"/>
  <c r="H25" i="30"/>
  <c r="I25" i="30" s="1"/>
  <c r="H27" i="30"/>
  <c r="I27" i="30" s="1"/>
  <c r="H29" i="30"/>
  <c r="I29" i="30" s="1"/>
  <c r="H30" i="30"/>
  <c r="I30" i="30" s="1"/>
  <c r="H67" i="30"/>
  <c r="I67" i="30" s="1"/>
  <c r="E84" i="25"/>
  <c r="E83" i="25" s="1"/>
  <c r="F84" i="25"/>
  <c r="F83" i="25" s="1"/>
  <c r="G84" i="25"/>
  <c r="G83" i="25" s="1"/>
  <c r="H84" i="25"/>
  <c r="H83" i="25" s="1"/>
  <c r="I84" i="25"/>
  <c r="I83" i="25" s="1"/>
  <c r="J84" i="25"/>
  <c r="J83" i="25" s="1"/>
  <c r="K84" i="25"/>
  <c r="K83" i="25" s="1"/>
  <c r="L84" i="25"/>
  <c r="L83" i="25" s="1"/>
  <c r="M84" i="25"/>
  <c r="M83" i="25" s="1"/>
  <c r="N84" i="25"/>
  <c r="N83" i="25" s="1"/>
  <c r="O84" i="25"/>
  <c r="O83" i="25" s="1"/>
  <c r="P84" i="25"/>
  <c r="Q84" i="25"/>
  <c r="Q83" i="25" s="1"/>
  <c r="R84" i="25"/>
  <c r="R83" i="25" s="1"/>
  <c r="S84" i="25"/>
  <c r="T84" i="25"/>
  <c r="T83" i="25" s="1"/>
  <c r="U84" i="25"/>
  <c r="U83" i="25" s="1"/>
  <c r="V84" i="25"/>
  <c r="V83" i="25" s="1"/>
  <c r="W84" i="25"/>
  <c r="W83" i="25" s="1"/>
  <c r="X84" i="25"/>
  <c r="X83" i="25" s="1"/>
  <c r="Y84" i="25"/>
  <c r="Y83" i="25" s="1"/>
  <c r="Z84" i="25"/>
  <c r="Z83" i="25" s="1"/>
  <c r="AA84" i="25"/>
  <c r="AA83" i="25" s="1"/>
  <c r="AB84" i="25"/>
  <c r="AB83" i="25" s="1"/>
  <c r="AC84" i="25"/>
  <c r="AC83" i="25" s="1"/>
  <c r="AD84" i="25"/>
  <c r="AD83" i="25" s="1"/>
  <c r="AE84" i="25"/>
  <c r="AE83" i="25" s="1"/>
  <c r="AF84" i="25"/>
  <c r="AF83" i="25" s="1"/>
  <c r="AG84" i="25"/>
  <c r="AG81" i="25" s="1"/>
  <c r="AH84" i="25"/>
  <c r="AH81" i="25" s="1"/>
  <c r="D84" i="25"/>
  <c r="D83" i="25" s="1"/>
  <c r="D84" i="24"/>
  <c r="E84" i="24"/>
  <c r="E83" i="24" s="1"/>
  <c r="F84" i="24"/>
  <c r="F83" i="24" s="1"/>
  <c r="F81" i="24" s="1"/>
  <c r="G84" i="24"/>
  <c r="G83" i="24" s="1"/>
  <c r="H84" i="24"/>
  <c r="H83" i="24" s="1"/>
  <c r="I84" i="24"/>
  <c r="J84" i="24"/>
  <c r="J83" i="24" s="1"/>
  <c r="K84" i="24"/>
  <c r="K83" i="24" s="1"/>
  <c r="L84" i="24"/>
  <c r="L83" i="24" s="1"/>
  <c r="M84" i="24"/>
  <c r="M83" i="24" s="1"/>
  <c r="N84" i="24"/>
  <c r="O84" i="24"/>
  <c r="O83" i="24" s="1"/>
  <c r="P84" i="24"/>
  <c r="P83" i="24" s="1"/>
  <c r="Q84" i="24"/>
  <c r="Q83" i="24" s="1"/>
  <c r="R84" i="24"/>
  <c r="R83" i="24" s="1"/>
  <c r="S84" i="24"/>
  <c r="T84" i="24"/>
  <c r="T83" i="24" s="1"/>
  <c r="U84" i="24"/>
  <c r="V84" i="24"/>
  <c r="V83" i="24" s="1"/>
  <c r="W84" i="24"/>
  <c r="W83" i="24" s="1"/>
  <c r="X84" i="24"/>
  <c r="X83" i="24" s="1"/>
  <c r="Y84" i="24"/>
  <c r="Y83" i="24" s="1"/>
  <c r="Z84" i="24"/>
  <c r="Z83" i="24" s="1"/>
  <c r="AA84" i="24"/>
  <c r="AA83" i="24" s="1"/>
  <c r="AB84" i="24"/>
  <c r="AB83" i="24" s="1"/>
  <c r="AC84" i="24"/>
  <c r="AC83" i="24" s="1"/>
  <c r="AD84" i="24"/>
  <c r="AD83" i="24" s="1"/>
  <c r="AE84" i="24"/>
  <c r="AE83" i="24" s="1"/>
  <c r="AF84" i="24"/>
  <c r="AF83" i="24" s="1"/>
  <c r="AG84" i="24"/>
  <c r="AG83" i="24" s="1"/>
  <c r="AH84" i="24"/>
  <c r="AH83" i="24" s="1"/>
  <c r="X97" i="24"/>
  <c r="E84" i="2"/>
  <c r="E83" i="2" s="1"/>
  <c r="F84" i="2"/>
  <c r="F83" i="2" s="1"/>
  <c r="G84" i="2"/>
  <c r="G83" i="2" s="1"/>
  <c r="H84" i="2"/>
  <c r="H83" i="2" s="1"/>
  <c r="I84" i="2"/>
  <c r="J84" i="2"/>
  <c r="J83" i="2" s="1"/>
  <c r="K84" i="2"/>
  <c r="K83" i="2" s="1"/>
  <c r="L84" i="2"/>
  <c r="L83" i="2" s="1"/>
  <c r="M84" i="2"/>
  <c r="M83" i="2" s="1"/>
  <c r="N84" i="2"/>
  <c r="N83" i="2" s="1"/>
  <c r="N81" i="2" s="1"/>
  <c r="O84" i="2"/>
  <c r="O83" i="2" s="1"/>
  <c r="O81" i="2" s="1"/>
  <c r="Q84" i="2"/>
  <c r="Q83" i="2" s="1"/>
  <c r="R84" i="2"/>
  <c r="R83" i="2" s="1"/>
  <c r="S84" i="2"/>
  <c r="S83" i="2" s="1"/>
  <c r="T84" i="2"/>
  <c r="T83" i="2" s="1"/>
  <c r="U84" i="2"/>
  <c r="U83" i="2" s="1"/>
  <c r="V84" i="2"/>
  <c r="V83" i="2" s="1"/>
  <c r="W84" i="2"/>
  <c r="W83" i="2" s="1"/>
  <c r="X84" i="2"/>
  <c r="X83" i="2" s="1"/>
  <c r="Y84" i="2"/>
  <c r="Y83" i="2" s="1"/>
  <c r="Z84" i="2"/>
  <c r="Z83" i="2" s="1"/>
  <c r="AA84" i="2"/>
  <c r="AA83" i="2" s="1"/>
  <c r="AB84" i="2"/>
  <c r="AB83" i="2" s="1"/>
  <c r="AC84" i="2"/>
  <c r="AC83" i="2" s="1"/>
  <c r="AD84" i="2"/>
  <c r="AD83" i="2" s="1"/>
  <c r="AE84" i="2"/>
  <c r="AE83" i="2" s="1"/>
  <c r="AF84" i="2"/>
  <c r="AF83" i="2" s="1"/>
  <c r="AG84" i="2"/>
  <c r="AG83" i="2" s="1"/>
  <c r="AH84" i="2"/>
  <c r="AH83" i="2" s="1"/>
  <c r="D84" i="2"/>
  <c r="D83" i="2" s="1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S94" i="25"/>
  <c r="T94" i="25"/>
  <c r="U94" i="25"/>
  <c r="V94" i="25"/>
  <c r="W94" i="25"/>
  <c r="X94" i="25"/>
  <c r="Y94" i="25"/>
  <c r="Z94" i="25"/>
  <c r="AA94" i="25"/>
  <c r="AB94" i="25"/>
  <c r="AC94" i="25"/>
  <c r="AD94" i="25"/>
  <c r="AE94" i="25"/>
  <c r="AF94" i="25"/>
  <c r="AG94" i="25"/>
  <c r="AH94" i="25"/>
  <c r="E95" i="25"/>
  <c r="F95" i="25"/>
  <c r="G95" i="25"/>
  <c r="H95" i="25"/>
  <c r="I95" i="25"/>
  <c r="J95" i="25"/>
  <c r="K95" i="25"/>
  <c r="L95" i="25"/>
  <c r="M95" i="25"/>
  <c r="N95" i="25"/>
  <c r="O95" i="25"/>
  <c r="P95" i="25"/>
  <c r="Q95" i="25"/>
  <c r="R95" i="25"/>
  <c r="S95" i="25"/>
  <c r="U95" i="25"/>
  <c r="V95" i="25"/>
  <c r="W95" i="25"/>
  <c r="X95" i="25"/>
  <c r="Y95" i="25"/>
  <c r="Z95" i="25"/>
  <c r="AA95" i="25"/>
  <c r="AB95" i="25"/>
  <c r="AC95" i="25"/>
  <c r="AD95" i="25"/>
  <c r="AE95" i="25"/>
  <c r="AF95" i="25"/>
  <c r="AG95" i="25"/>
  <c r="AH95" i="25"/>
  <c r="D95" i="25"/>
  <c r="D94" i="25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O106" i="2"/>
  <c r="N106" i="2"/>
  <c r="M106" i="2"/>
  <c r="L106" i="2"/>
  <c r="K106" i="2"/>
  <c r="J106" i="2"/>
  <c r="H106" i="2"/>
  <c r="G106" i="2"/>
  <c r="F106" i="2"/>
  <c r="E106" i="2"/>
  <c r="D106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M103" i="2"/>
  <c r="L103" i="2"/>
  <c r="K103" i="2"/>
  <c r="J103" i="2"/>
  <c r="I103" i="2"/>
  <c r="H103" i="2"/>
  <c r="G103" i="2"/>
  <c r="F103" i="2"/>
  <c r="E103" i="2"/>
  <c r="D103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AH97" i="2"/>
  <c r="AG97" i="2"/>
  <c r="AF97" i="2"/>
  <c r="AE97" i="2"/>
  <c r="AD97" i="2"/>
  <c r="AC97" i="2"/>
  <c r="AB97" i="2"/>
  <c r="AA97" i="2"/>
  <c r="Z97" i="2"/>
  <c r="Y97" i="2"/>
  <c r="X97" i="2"/>
  <c r="F94" i="2"/>
  <c r="G94" i="2"/>
  <c r="H94" i="2"/>
  <c r="I94" i="2"/>
  <c r="J94" i="2"/>
  <c r="K94" i="2"/>
  <c r="N94" i="2"/>
  <c r="O94" i="2"/>
  <c r="P94" i="2"/>
  <c r="Q94" i="2"/>
  <c r="T94" i="2"/>
  <c r="U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E95" i="2"/>
  <c r="F95" i="2"/>
  <c r="G95" i="2"/>
  <c r="H95" i="2"/>
  <c r="I95" i="2"/>
  <c r="J95" i="2"/>
  <c r="K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D95" i="2"/>
  <c r="D94" i="2"/>
  <c r="AH118" i="24"/>
  <c r="AG118" i="24"/>
  <c r="AF118" i="24"/>
  <c r="AE118" i="24"/>
  <c r="AD118" i="24"/>
  <c r="AC118" i="24"/>
  <c r="AB118" i="24"/>
  <c r="AA118" i="24"/>
  <c r="Z118" i="24"/>
  <c r="Y118" i="24"/>
  <c r="X118" i="24"/>
  <c r="W118" i="24"/>
  <c r="V118" i="24"/>
  <c r="U118" i="24"/>
  <c r="T118" i="24"/>
  <c r="S118" i="24"/>
  <c r="R118" i="24"/>
  <c r="Q118" i="24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D118" i="24"/>
  <c r="AH117" i="24"/>
  <c r="AG117" i="24"/>
  <c r="AF117" i="24"/>
  <c r="AE117" i="24"/>
  <c r="AD117" i="24"/>
  <c r="AC117" i="24"/>
  <c r="AB117" i="24"/>
  <c r="AA117" i="24"/>
  <c r="Z117" i="24"/>
  <c r="Y117" i="24"/>
  <c r="X117" i="24"/>
  <c r="W117" i="24"/>
  <c r="V117" i="24"/>
  <c r="U117" i="24"/>
  <c r="T117" i="24"/>
  <c r="S117" i="24"/>
  <c r="R117" i="24"/>
  <c r="Q117" i="24"/>
  <c r="P117" i="24"/>
  <c r="O117" i="24"/>
  <c r="N117" i="24"/>
  <c r="M117" i="24"/>
  <c r="L117" i="24"/>
  <c r="K117" i="24"/>
  <c r="J117" i="24"/>
  <c r="I117" i="24"/>
  <c r="H117" i="24"/>
  <c r="G117" i="24"/>
  <c r="F117" i="24"/>
  <c r="E117" i="24"/>
  <c r="D117" i="24"/>
  <c r="AH116" i="24"/>
  <c r="AG116" i="24"/>
  <c r="AF116" i="24"/>
  <c r="AE116" i="24"/>
  <c r="AD116" i="24"/>
  <c r="AC116" i="24"/>
  <c r="AB116" i="24"/>
  <c r="AA116" i="24"/>
  <c r="Z116" i="24"/>
  <c r="Y116" i="24"/>
  <c r="X116" i="24"/>
  <c r="W116" i="24"/>
  <c r="V116" i="24"/>
  <c r="U116" i="24"/>
  <c r="T116" i="24"/>
  <c r="S116" i="24"/>
  <c r="R116" i="24"/>
  <c r="Q116" i="24"/>
  <c r="P116" i="24"/>
  <c r="O116" i="24"/>
  <c r="N116" i="24"/>
  <c r="M116" i="24"/>
  <c r="L116" i="24"/>
  <c r="K116" i="24"/>
  <c r="J116" i="24"/>
  <c r="I116" i="24"/>
  <c r="H116" i="24"/>
  <c r="G116" i="24"/>
  <c r="F116" i="24"/>
  <c r="E116" i="24"/>
  <c r="D116" i="24"/>
  <c r="AH115" i="24"/>
  <c r="AG115" i="24"/>
  <c r="AF115" i="24"/>
  <c r="AE115" i="24"/>
  <c r="AD115" i="24"/>
  <c r="AC115" i="24"/>
  <c r="AB115" i="24"/>
  <c r="AA115" i="24"/>
  <c r="Z115" i="24"/>
  <c r="Y115" i="24"/>
  <c r="X115" i="24"/>
  <c r="W115" i="24"/>
  <c r="V115" i="24"/>
  <c r="U115" i="24"/>
  <c r="T115" i="24"/>
  <c r="S115" i="24"/>
  <c r="R115" i="24"/>
  <c r="Q115" i="24"/>
  <c r="P115" i="24"/>
  <c r="O115" i="24"/>
  <c r="N115" i="24"/>
  <c r="M115" i="24"/>
  <c r="L115" i="24"/>
  <c r="K115" i="24"/>
  <c r="J115" i="24"/>
  <c r="I115" i="24"/>
  <c r="H115" i="24"/>
  <c r="G115" i="24"/>
  <c r="F115" i="24"/>
  <c r="E115" i="24"/>
  <c r="D115" i="24"/>
  <c r="AH114" i="24"/>
  <c r="AG114" i="24"/>
  <c r="AF114" i="24"/>
  <c r="AE114" i="24"/>
  <c r="AD114" i="24"/>
  <c r="AC114" i="24"/>
  <c r="AB114" i="24"/>
  <c r="AA114" i="24"/>
  <c r="Z114" i="24"/>
  <c r="Y114" i="24"/>
  <c r="X114" i="24"/>
  <c r="W114" i="24"/>
  <c r="V114" i="24"/>
  <c r="U114" i="24"/>
  <c r="T114" i="24"/>
  <c r="S114" i="24"/>
  <c r="R114" i="24"/>
  <c r="Q114" i="24"/>
  <c r="P114" i="24"/>
  <c r="O114" i="24"/>
  <c r="N114" i="24"/>
  <c r="M114" i="24"/>
  <c r="L114" i="24"/>
  <c r="K114" i="24"/>
  <c r="J114" i="24"/>
  <c r="I114" i="24"/>
  <c r="H114" i="24"/>
  <c r="G114" i="24"/>
  <c r="F114" i="24"/>
  <c r="E114" i="24"/>
  <c r="D114" i="24"/>
  <c r="AH113" i="24"/>
  <c r="AG113" i="24"/>
  <c r="AF113" i="24"/>
  <c r="AE113" i="24"/>
  <c r="AD113" i="24"/>
  <c r="AC113" i="24"/>
  <c r="AB113" i="24"/>
  <c r="AA113" i="24"/>
  <c r="Z113" i="24"/>
  <c r="Y113" i="24"/>
  <c r="X113" i="24"/>
  <c r="W113" i="24"/>
  <c r="V113" i="24"/>
  <c r="U113" i="24"/>
  <c r="T113" i="24"/>
  <c r="S113" i="24"/>
  <c r="R113" i="24"/>
  <c r="Q113" i="24"/>
  <c r="P113" i="24"/>
  <c r="O113" i="24"/>
  <c r="N113" i="24"/>
  <c r="M113" i="24"/>
  <c r="L113" i="24"/>
  <c r="K113" i="24"/>
  <c r="J113" i="24"/>
  <c r="I113" i="24"/>
  <c r="H113" i="24"/>
  <c r="G113" i="24"/>
  <c r="F113" i="24"/>
  <c r="E113" i="24"/>
  <c r="D113" i="24"/>
  <c r="AH112" i="24"/>
  <c r="AG112" i="24"/>
  <c r="AF112" i="24"/>
  <c r="AE112" i="24"/>
  <c r="AD112" i="24"/>
  <c r="AC112" i="24"/>
  <c r="AB112" i="24"/>
  <c r="AA112" i="24"/>
  <c r="Z112" i="24"/>
  <c r="Y112" i="24"/>
  <c r="X112" i="24"/>
  <c r="W112" i="24"/>
  <c r="V112" i="24"/>
  <c r="U112" i="24"/>
  <c r="T112" i="24"/>
  <c r="S112" i="24"/>
  <c r="R112" i="24"/>
  <c r="Q112" i="24"/>
  <c r="P112" i="24"/>
  <c r="O112" i="24"/>
  <c r="N112" i="24"/>
  <c r="M112" i="24"/>
  <c r="L112" i="24"/>
  <c r="K112" i="24"/>
  <c r="J112" i="24"/>
  <c r="I112" i="24"/>
  <c r="H112" i="24"/>
  <c r="G112" i="24"/>
  <c r="F112" i="24"/>
  <c r="E112" i="24"/>
  <c r="D112" i="24"/>
  <c r="AH111" i="24"/>
  <c r="AG111" i="24"/>
  <c r="AF111" i="24"/>
  <c r="AE111" i="24"/>
  <c r="AD111" i="24"/>
  <c r="AC111" i="24"/>
  <c r="AB111" i="24"/>
  <c r="AA111" i="24"/>
  <c r="Z111" i="24"/>
  <c r="Y111" i="24"/>
  <c r="X111" i="24"/>
  <c r="W111" i="24"/>
  <c r="V111" i="24"/>
  <c r="U111" i="24"/>
  <c r="T111" i="24"/>
  <c r="S111" i="24"/>
  <c r="R111" i="24"/>
  <c r="Q111" i="24"/>
  <c r="P111" i="24"/>
  <c r="O111" i="24"/>
  <c r="N111" i="24"/>
  <c r="M111" i="24"/>
  <c r="L111" i="24"/>
  <c r="K111" i="24"/>
  <c r="J111" i="24"/>
  <c r="I111" i="24"/>
  <c r="H111" i="24"/>
  <c r="G111" i="24"/>
  <c r="F111" i="24"/>
  <c r="E111" i="24"/>
  <c r="D111" i="24"/>
  <c r="AH110" i="24"/>
  <c r="AG110" i="24"/>
  <c r="AF110" i="24"/>
  <c r="AE110" i="24"/>
  <c r="AD110" i="24"/>
  <c r="AC110" i="24"/>
  <c r="AB110" i="24"/>
  <c r="AA110" i="24"/>
  <c r="Z110" i="24"/>
  <c r="Y110" i="24"/>
  <c r="X110" i="24"/>
  <c r="W110" i="24"/>
  <c r="V110" i="24"/>
  <c r="U110" i="24"/>
  <c r="T110" i="24"/>
  <c r="S110" i="24"/>
  <c r="R110" i="24"/>
  <c r="Q110" i="24"/>
  <c r="P110" i="24"/>
  <c r="O110" i="24"/>
  <c r="N110" i="24"/>
  <c r="M110" i="24"/>
  <c r="L110" i="24"/>
  <c r="K110" i="24"/>
  <c r="J110" i="24"/>
  <c r="I110" i="24"/>
  <c r="H110" i="24"/>
  <c r="G110" i="24"/>
  <c r="F110" i="24"/>
  <c r="E110" i="24"/>
  <c r="D110" i="24"/>
  <c r="AH109" i="24"/>
  <c r="AG109" i="24"/>
  <c r="AF109" i="24"/>
  <c r="AE109" i="24"/>
  <c r="AD109" i="24"/>
  <c r="AC109" i="24"/>
  <c r="AB109" i="24"/>
  <c r="AA109" i="24"/>
  <c r="Z109" i="24"/>
  <c r="Y109" i="24"/>
  <c r="X109" i="24"/>
  <c r="W109" i="24"/>
  <c r="V109" i="24"/>
  <c r="T109" i="24"/>
  <c r="S109" i="24"/>
  <c r="R109" i="24"/>
  <c r="Q109" i="24"/>
  <c r="P109" i="24"/>
  <c r="O109" i="24"/>
  <c r="N109" i="24"/>
  <c r="M109" i="24"/>
  <c r="L109" i="24"/>
  <c r="K109" i="24"/>
  <c r="J109" i="24"/>
  <c r="I109" i="24"/>
  <c r="H109" i="24"/>
  <c r="G109" i="24"/>
  <c r="F109" i="24"/>
  <c r="E109" i="24"/>
  <c r="D109" i="24"/>
  <c r="AH108" i="24"/>
  <c r="AG108" i="24"/>
  <c r="AF108" i="24"/>
  <c r="AE108" i="24"/>
  <c r="AD108" i="24"/>
  <c r="AC108" i="24"/>
  <c r="AB108" i="24"/>
  <c r="AA108" i="24"/>
  <c r="Z108" i="24"/>
  <c r="Y108" i="24"/>
  <c r="X108" i="24"/>
  <c r="W108" i="24"/>
  <c r="V108" i="24"/>
  <c r="U108" i="24"/>
  <c r="T108" i="24"/>
  <c r="S108" i="24"/>
  <c r="R108" i="24"/>
  <c r="Q108" i="24"/>
  <c r="P108" i="24"/>
  <c r="O108" i="24"/>
  <c r="N108" i="24"/>
  <c r="M108" i="24"/>
  <c r="L108" i="24"/>
  <c r="K108" i="24"/>
  <c r="J108" i="24"/>
  <c r="I108" i="24"/>
  <c r="H108" i="24"/>
  <c r="G108" i="24"/>
  <c r="F108" i="24"/>
  <c r="E108" i="24"/>
  <c r="D108" i="24"/>
  <c r="AH107" i="24"/>
  <c r="AG107" i="24"/>
  <c r="AF107" i="24"/>
  <c r="AE107" i="24"/>
  <c r="AD107" i="24"/>
  <c r="AC107" i="24"/>
  <c r="AB107" i="24"/>
  <c r="AA107" i="24"/>
  <c r="Z107" i="24"/>
  <c r="Y107" i="24"/>
  <c r="X107" i="24"/>
  <c r="W107" i="24"/>
  <c r="V107" i="24"/>
  <c r="U107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D107" i="24"/>
  <c r="AH106" i="24"/>
  <c r="AG106" i="24"/>
  <c r="AF106" i="24"/>
  <c r="AE106" i="24"/>
  <c r="AD106" i="24"/>
  <c r="AC106" i="24"/>
  <c r="AB106" i="24"/>
  <c r="AA106" i="24"/>
  <c r="Z106" i="24"/>
  <c r="Y106" i="24"/>
  <c r="X106" i="24"/>
  <c r="W106" i="24"/>
  <c r="V106" i="24"/>
  <c r="U106" i="24"/>
  <c r="T106" i="24"/>
  <c r="S106" i="24"/>
  <c r="R106" i="24"/>
  <c r="Q106" i="24"/>
  <c r="P106" i="24"/>
  <c r="O106" i="24"/>
  <c r="N106" i="24"/>
  <c r="M106" i="24"/>
  <c r="L106" i="24"/>
  <c r="K106" i="24"/>
  <c r="J106" i="24"/>
  <c r="H106" i="24"/>
  <c r="G106" i="24"/>
  <c r="F106" i="24"/>
  <c r="E106" i="24"/>
  <c r="D106" i="24"/>
  <c r="AH105" i="24"/>
  <c r="AG105" i="24"/>
  <c r="AF105" i="24"/>
  <c r="AE105" i="24"/>
  <c r="AD105" i="24"/>
  <c r="AC105" i="24"/>
  <c r="AB105" i="24"/>
  <c r="AA105" i="24"/>
  <c r="Z105" i="24"/>
  <c r="Y105" i="24"/>
  <c r="X105" i="24"/>
  <c r="W105" i="24"/>
  <c r="V105" i="24"/>
  <c r="U105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D105" i="24"/>
  <c r="AH104" i="24"/>
  <c r="AG104" i="24"/>
  <c r="AF104" i="24"/>
  <c r="AE104" i="24"/>
  <c r="AD104" i="24"/>
  <c r="AC104" i="24"/>
  <c r="AB104" i="24"/>
  <c r="AA104" i="24"/>
  <c r="Z104" i="24"/>
  <c r="Y104" i="24"/>
  <c r="X104" i="24"/>
  <c r="W104" i="24"/>
  <c r="V104" i="24"/>
  <c r="U104" i="24"/>
  <c r="T104" i="24"/>
  <c r="S104" i="24"/>
  <c r="R104" i="24"/>
  <c r="Q104" i="24"/>
  <c r="P104" i="24"/>
  <c r="O104" i="24"/>
  <c r="N104" i="24"/>
  <c r="M104" i="24"/>
  <c r="L104" i="24"/>
  <c r="K104" i="24"/>
  <c r="J104" i="24"/>
  <c r="I104" i="24"/>
  <c r="H104" i="24"/>
  <c r="G104" i="24"/>
  <c r="F104" i="24"/>
  <c r="E104" i="24"/>
  <c r="D104" i="24"/>
  <c r="AH103" i="24"/>
  <c r="AG103" i="24"/>
  <c r="AF103" i="24"/>
  <c r="AE103" i="24"/>
  <c r="AD103" i="24"/>
  <c r="AC103" i="24"/>
  <c r="AB103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AH102" i="24"/>
  <c r="AG102" i="24"/>
  <c r="AF102" i="24"/>
  <c r="AE102" i="24"/>
  <c r="AD102" i="24"/>
  <c r="AC102" i="24"/>
  <c r="AB102" i="24"/>
  <c r="AA102" i="24"/>
  <c r="Z102" i="24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AH97" i="24"/>
  <c r="AG97" i="24"/>
  <c r="AF97" i="24"/>
  <c r="AE97" i="24"/>
  <c r="AD97" i="24"/>
  <c r="AC97" i="24"/>
  <c r="AB97" i="24"/>
  <c r="AA97" i="24"/>
  <c r="Z97" i="24"/>
  <c r="Y97" i="24"/>
  <c r="AH118" i="25"/>
  <c r="AG118" i="25"/>
  <c r="AF118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AH117" i="25"/>
  <c r="AG117" i="25"/>
  <c r="AF117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AH116" i="25"/>
  <c r="AG116" i="25"/>
  <c r="AF116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AH115" i="25"/>
  <c r="AG115" i="25"/>
  <c r="AF115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AH114" i="25"/>
  <c r="AG114" i="25"/>
  <c r="AF114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AH113" i="25"/>
  <c r="AG113" i="25"/>
  <c r="AF113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AH111" i="25"/>
  <c r="AG111" i="25"/>
  <c r="AF111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AH110" i="25"/>
  <c r="AG110" i="25"/>
  <c r="AF110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AH109" i="25"/>
  <c r="AG109" i="25"/>
  <c r="AF109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AH108" i="25"/>
  <c r="AG108" i="25"/>
  <c r="AF108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AH107" i="25"/>
  <c r="AG107" i="25"/>
  <c r="AF107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AH106" i="25"/>
  <c r="AG106" i="25"/>
  <c r="AF106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AH105" i="25"/>
  <c r="AG105" i="25"/>
  <c r="AF105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AH104" i="25"/>
  <c r="AG104" i="25"/>
  <c r="AF104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O97" i="25"/>
  <c r="J97" i="25"/>
  <c r="I97" i="25"/>
  <c r="H97" i="25"/>
  <c r="G97" i="25"/>
  <c r="E94" i="24"/>
  <c r="F94" i="24"/>
  <c r="G94" i="24"/>
  <c r="H94" i="24"/>
  <c r="I94" i="24"/>
  <c r="J94" i="24"/>
  <c r="K94" i="24"/>
  <c r="L94" i="24"/>
  <c r="M94" i="24"/>
  <c r="N94" i="24"/>
  <c r="O94" i="24"/>
  <c r="P94" i="24"/>
  <c r="Q94" i="24"/>
  <c r="S94" i="24"/>
  <c r="T94" i="24"/>
  <c r="U94" i="24"/>
  <c r="V94" i="24"/>
  <c r="W94" i="24"/>
  <c r="X94" i="24"/>
  <c r="Y94" i="24"/>
  <c r="Z94" i="24"/>
  <c r="AA94" i="24"/>
  <c r="AB94" i="24"/>
  <c r="AC94" i="24"/>
  <c r="AD94" i="24"/>
  <c r="AE94" i="24"/>
  <c r="AF94" i="24"/>
  <c r="AG94" i="24"/>
  <c r="AH94" i="24"/>
  <c r="E95" i="24"/>
  <c r="F95" i="24"/>
  <c r="G95" i="24"/>
  <c r="H95" i="24"/>
  <c r="I95" i="24"/>
  <c r="J95" i="24"/>
  <c r="K95" i="24"/>
  <c r="L95" i="24"/>
  <c r="M95" i="24"/>
  <c r="N95" i="24"/>
  <c r="O95" i="24"/>
  <c r="P95" i="24"/>
  <c r="Q95" i="24"/>
  <c r="R95" i="24"/>
  <c r="S95" i="24"/>
  <c r="U95" i="24"/>
  <c r="V95" i="24"/>
  <c r="W95" i="24"/>
  <c r="X95" i="24"/>
  <c r="Y95" i="24"/>
  <c r="Z95" i="24"/>
  <c r="AA95" i="24"/>
  <c r="AB95" i="24"/>
  <c r="AC95" i="24"/>
  <c r="AD95" i="24"/>
  <c r="AE95" i="24"/>
  <c r="AF95" i="24"/>
  <c r="AG95" i="24"/>
  <c r="AH95" i="24"/>
  <c r="D95" i="24"/>
  <c r="D94" i="24"/>
  <c r="G81" i="24"/>
  <c r="Y81" i="2"/>
  <c r="B3" i="30"/>
  <c r="B3" i="29"/>
  <c r="B2" i="30"/>
  <c r="B2" i="29"/>
  <c r="H988" i="30"/>
  <c r="I988" i="30" s="1"/>
  <c r="E988" i="30"/>
  <c r="F988" i="30" s="1"/>
  <c r="H987" i="30"/>
  <c r="I987" i="30" s="1"/>
  <c r="E987" i="30"/>
  <c r="F987" i="30" s="1"/>
  <c r="H986" i="30"/>
  <c r="I986" i="30" s="1"/>
  <c r="E986" i="30"/>
  <c r="F986" i="30" s="1"/>
  <c r="H985" i="30"/>
  <c r="I985" i="30" s="1"/>
  <c r="E985" i="30"/>
  <c r="F985" i="30" s="1"/>
  <c r="H984" i="30"/>
  <c r="I984" i="30" s="1"/>
  <c r="E984" i="30"/>
  <c r="F984" i="30" s="1"/>
  <c r="H983" i="30"/>
  <c r="I983" i="30" s="1"/>
  <c r="E983" i="30"/>
  <c r="F983" i="30" s="1"/>
  <c r="H982" i="30"/>
  <c r="I982" i="30" s="1"/>
  <c r="E982" i="30"/>
  <c r="F982" i="30" s="1"/>
  <c r="H981" i="30"/>
  <c r="I981" i="30" s="1"/>
  <c r="E981" i="30"/>
  <c r="F981" i="30" s="1"/>
  <c r="H980" i="30"/>
  <c r="I980" i="30" s="1"/>
  <c r="E980" i="30"/>
  <c r="F980" i="30" s="1"/>
  <c r="H979" i="30"/>
  <c r="I979" i="30" s="1"/>
  <c r="E979" i="30"/>
  <c r="F979" i="30" s="1"/>
  <c r="H978" i="30"/>
  <c r="I978" i="30" s="1"/>
  <c r="E978" i="30"/>
  <c r="F978" i="30" s="1"/>
  <c r="H977" i="30"/>
  <c r="I977" i="30" s="1"/>
  <c r="E977" i="30"/>
  <c r="F977" i="30" s="1"/>
  <c r="H976" i="30"/>
  <c r="I976" i="30" s="1"/>
  <c r="E976" i="30"/>
  <c r="F976" i="30" s="1"/>
  <c r="H975" i="30"/>
  <c r="I975" i="30" s="1"/>
  <c r="E975" i="30"/>
  <c r="F975" i="30" s="1"/>
  <c r="H974" i="30"/>
  <c r="I974" i="30" s="1"/>
  <c r="E974" i="30"/>
  <c r="F974" i="30" s="1"/>
  <c r="H973" i="30"/>
  <c r="I973" i="30" s="1"/>
  <c r="E973" i="30"/>
  <c r="F973" i="30" s="1"/>
  <c r="H972" i="30"/>
  <c r="I972" i="30" s="1"/>
  <c r="E972" i="30"/>
  <c r="F972" i="30" s="1"/>
  <c r="H971" i="30"/>
  <c r="I971" i="30" s="1"/>
  <c r="E971" i="30"/>
  <c r="F971" i="30" s="1"/>
  <c r="H970" i="30"/>
  <c r="I970" i="30" s="1"/>
  <c r="E970" i="30"/>
  <c r="F970" i="30" s="1"/>
  <c r="H969" i="30"/>
  <c r="I969" i="30" s="1"/>
  <c r="E969" i="30"/>
  <c r="F969" i="30" s="1"/>
  <c r="H968" i="30"/>
  <c r="I968" i="30" s="1"/>
  <c r="E968" i="30"/>
  <c r="F968" i="30" s="1"/>
  <c r="H967" i="30"/>
  <c r="I967" i="30" s="1"/>
  <c r="E967" i="30"/>
  <c r="F967" i="30" s="1"/>
  <c r="H966" i="30"/>
  <c r="I966" i="30" s="1"/>
  <c r="E966" i="30"/>
  <c r="F966" i="30" s="1"/>
  <c r="H965" i="30"/>
  <c r="I965" i="30" s="1"/>
  <c r="E965" i="30"/>
  <c r="F965" i="30" s="1"/>
  <c r="H964" i="30"/>
  <c r="I964" i="30" s="1"/>
  <c r="E964" i="30"/>
  <c r="F964" i="30" s="1"/>
  <c r="H963" i="30"/>
  <c r="I963" i="30" s="1"/>
  <c r="E963" i="30"/>
  <c r="F963" i="30" s="1"/>
  <c r="H962" i="30"/>
  <c r="I962" i="30" s="1"/>
  <c r="E962" i="30"/>
  <c r="F962" i="30" s="1"/>
  <c r="H961" i="30"/>
  <c r="I961" i="30" s="1"/>
  <c r="E961" i="30"/>
  <c r="F961" i="30" s="1"/>
  <c r="H960" i="30"/>
  <c r="I960" i="30" s="1"/>
  <c r="E960" i="30"/>
  <c r="F960" i="30" s="1"/>
  <c r="H959" i="30"/>
  <c r="I959" i="30" s="1"/>
  <c r="E959" i="30"/>
  <c r="F959" i="30" s="1"/>
  <c r="H958" i="30"/>
  <c r="I958" i="30" s="1"/>
  <c r="E958" i="30"/>
  <c r="F958" i="30" s="1"/>
  <c r="H957" i="30"/>
  <c r="I957" i="30" s="1"/>
  <c r="E957" i="30"/>
  <c r="F957" i="30" s="1"/>
  <c r="H956" i="30"/>
  <c r="I956" i="30" s="1"/>
  <c r="E956" i="30"/>
  <c r="F956" i="30" s="1"/>
  <c r="H955" i="30"/>
  <c r="I955" i="30" s="1"/>
  <c r="E955" i="30"/>
  <c r="F955" i="30" s="1"/>
  <c r="H954" i="30"/>
  <c r="I954" i="30" s="1"/>
  <c r="E954" i="30"/>
  <c r="F954" i="30" s="1"/>
  <c r="H953" i="30"/>
  <c r="I953" i="30" s="1"/>
  <c r="E953" i="30"/>
  <c r="F953" i="30" s="1"/>
  <c r="H952" i="30"/>
  <c r="I952" i="30" s="1"/>
  <c r="E952" i="30"/>
  <c r="F952" i="30" s="1"/>
  <c r="H951" i="30"/>
  <c r="I951" i="30" s="1"/>
  <c r="E951" i="30"/>
  <c r="F951" i="30" s="1"/>
  <c r="H950" i="30"/>
  <c r="I950" i="30" s="1"/>
  <c r="E950" i="30"/>
  <c r="F950" i="30" s="1"/>
  <c r="H949" i="30"/>
  <c r="I949" i="30" s="1"/>
  <c r="E949" i="30"/>
  <c r="F949" i="30" s="1"/>
  <c r="H948" i="30"/>
  <c r="I948" i="30" s="1"/>
  <c r="E948" i="30"/>
  <c r="F948" i="30" s="1"/>
  <c r="H947" i="30"/>
  <c r="I947" i="30" s="1"/>
  <c r="E947" i="30"/>
  <c r="F947" i="30" s="1"/>
  <c r="H946" i="30"/>
  <c r="I946" i="30" s="1"/>
  <c r="E946" i="30"/>
  <c r="F946" i="30" s="1"/>
  <c r="H945" i="30"/>
  <c r="I945" i="30" s="1"/>
  <c r="E945" i="30"/>
  <c r="F945" i="30" s="1"/>
  <c r="H944" i="30"/>
  <c r="I944" i="30" s="1"/>
  <c r="E944" i="30"/>
  <c r="F944" i="30" s="1"/>
  <c r="H943" i="30"/>
  <c r="I943" i="30" s="1"/>
  <c r="E943" i="30"/>
  <c r="F943" i="30" s="1"/>
  <c r="H942" i="30"/>
  <c r="I942" i="30" s="1"/>
  <c r="E942" i="30"/>
  <c r="F942" i="30" s="1"/>
  <c r="H941" i="30"/>
  <c r="I941" i="30" s="1"/>
  <c r="E941" i="30"/>
  <c r="F941" i="30" s="1"/>
  <c r="H940" i="30"/>
  <c r="I940" i="30" s="1"/>
  <c r="E940" i="30"/>
  <c r="F940" i="30" s="1"/>
  <c r="H939" i="30"/>
  <c r="I939" i="30" s="1"/>
  <c r="E939" i="30"/>
  <c r="F939" i="30" s="1"/>
  <c r="H938" i="30"/>
  <c r="I938" i="30" s="1"/>
  <c r="E938" i="30"/>
  <c r="F938" i="30" s="1"/>
  <c r="H937" i="30"/>
  <c r="I937" i="30" s="1"/>
  <c r="E937" i="30"/>
  <c r="F937" i="30" s="1"/>
  <c r="H936" i="30"/>
  <c r="I936" i="30" s="1"/>
  <c r="E936" i="30"/>
  <c r="F936" i="30" s="1"/>
  <c r="H935" i="30"/>
  <c r="I935" i="30" s="1"/>
  <c r="E935" i="30"/>
  <c r="F935" i="30" s="1"/>
  <c r="H934" i="30"/>
  <c r="I934" i="30" s="1"/>
  <c r="E934" i="30"/>
  <c r="F934" i="30" s="1"/>
  <c r="H933" i="30"/>
  <c r="I933" i="30" s="1"/>
  <c r="E933" i="30"/>
  <c r="F933" i="30" s="1"/>
  <c r="H932" i="30"/>
  <c r="I932" i="30" s="1"/>
  <c r="E932" i="30"/>
  <c r="F932" i="30" s="1"/>
  <c r="H931" i="30"/>
  <c r="I931" i="30" s="1"/>
  <c r="E931" i="30"/>
  <c r="F931" i="30" s="1"/>
  <c r="H930" i="30"/>
  <c r="I930" i="30" s="1"/>
  <c r="E930" i="30"/>
  <c r="F930" i="30" s="1"/>
  <c r="H929" i="30"/>
  <c r="I929" i="30" s="1"/>
  <c r="E929" i="30"/>
  <c r="F929" i="30" s="1"/>
  <c r="H928" i="30"/>
  <c r="I928" i="30" s="1"/>
  <c r="E928" i="30"/>
  <c r="F928" i="30" s="1"/>
  <c r="H927" i="30"/>
  <c r="I927" i="30" s="1"/>
  <c r="E927" i="30"/>
  <c r="F927" i="30" s="1"/>
  <c r="H926" i="30"/>
  <c r="I926" i="30" s="1"/>
  <c r="E926" i="30"/>
  <c r="F926" i="30" s="1"/>
  <c r="H925" i="30"/>
  <c r="I925" i="30" s="1"/>
  <c r="E925" i="30"/>
  <c r="F925" i="30" s="1"/>
  <c r="H924" i="30"/>
  <c r="I924" i="30" s="1"/>
  <c r="E924" i="30"/>
  <c r="F924" i="30" s="1"/>
  <c r="H923" i="30"/>
  <c r="I923" i="30" s="1"/>
  <c r="E923" i="30"/>
  <c r="F923" i="30" s="1"/>
  <c r="H922" i="30"/>
  <c r="I922" i="30" s="1"/>
  <c r="E922" i="30"/>
  <c r="F922" i="30" s="1"/>
  <c r="H921" i="30"/>
  <c r="I921" i="30" s="1"/>
  <c r="E921" i="30"/>
  <c r="F921" i="30" s="1"/>
  <c r="H920" i="30"/>
  <c r="I920" i="30" s="1"/>
  <c r="E920" i="30"/>
  <c r="F920" i="30" s="1"/>
  <c r="H919" i="30"/>
  <c r="I919" i="30" s="1"/>
  <c r="E919" i="30"/>
  <c r="F919" i="30" s="1"/>
  <c r="H918" i="30"/>
  <c r="I918" i="30" s="1"/>
  <c r="E918" i="30"/>
  <c r="F918" i="30" s="1"/>
  <c r="H917" i="30"/>
  <c r="I917" i="30" s="1"/>
  <c r="E917" i="30"/>
  <c r="F917" i="30" s="1"/>
  <c r="H916" i="30"/>
  <c r="I916" i="30" s="1"/>
  <c r="E916" i="30"/>
  <c r="F916" i="30" s="1"/>
  <c r="H915" i="30"/>
  <c r="I915" i="30" s="1"/>
  <c r="E915" i="30"/>
  <c r="F915" i="30" s="1"/>
  <c r="H914" i="30"/>
  <c r="I914" i="30" s="1"/>
  <c r="E914" i="30"/>
  <c r="F914" i="30" s="1"/>
  <c r="H913" i="30"/>
  <c r="I913" i="30" s="1"/>
  <c r="E913" i="30"/>
  <c r="F913" i="30" s="1"/>
  <c r="H912" i="30"/>
  <c r="I912" i="30" s="1"/>
  <c r="E912" i="30"/>
  <c r="F912" i="30" s="1"/>
  <c r="H911" i="30"/>
  <c r="I911" i="30" s="1"/>
  <c r="E911" i="30"/>
  <c r="F911" i="30" s="1"/>
  <c r="H910" i="30"/>
  <c r="I910" i="30" s="1"/>
  <c r="E910" i="30"/>
  <c r="F910" i="30" s="1"/>
  <c r="H909" i="30"/>
  <c r="I909" i="30" s="1"/>
  <c r="E909" i="30"/>
  <c r="F909" i="30" s="1"/>
  <c r="H908" i="30"/>
  <c r="I908" i="30" s="1"/>
  <c r="E908" i="30"/>
  <c r="F908" i="30" s="1"/>
  <c r="H907" i="30"/>
  <c r="I907" i="30" s="1"/>
  <c r="E907" i="30"/>
  <c r="F907" i="30" s="1"/>
  <c r="H906" i="30"/>
  <c r="I906" i="30" s="1"/>
  <c r="E906" i="30"/>
  <c r="F906" i="30" s="1"/>
  <c r="H905" i="30"/>
  <c r="I905" i="30" s="1"/>
  <c r="E905" i="30"/>
  <c r="F905" i="30" s="1"/>
  <c r="H904" i="30"/>
  <c r="I904" i="30" s="1"/>
  <c r="E904" i="30"/>
  <c r="F904" i="30" s="1"/>
  <c r="H903" i="30"/>
  <c r="I903" i="30" s="1"/>
  <c r="E903" i="30"/>
  <c r="F903" i="30" s="1"/>
  <c r="H902" i="30"/>
  <c r="I902" i="30" s="1"/>
  <c r="E902" i="30"/>
  <c r="F902" i="30" s="1"/>
  <c r="H901" i="30"/>
  <c r="I901" i="30" s="1"/>
  <c r="E901" i="30"/>
  <c r="F901" i="30" s="1"/>
  <c r="H900" i="30"/>
  <c r="I900" i="30" s="1"/>
  <c r="E900" i="30"/>
  <c r="F900" i="30" s="1"/>
  <c r="H899" i="30"/>
  <c r="I899" i="30" s="1"/>
  <c r="E899" i="30"/>
  <c r="F899" i="30" s="1"/>
  <c r="H898" i="30"/>
  <c r="I898" i="30" s="1"/>
  <c r="E898" i="30"/>
  <c r="F898" i="30" s="1"/>
  <c r="H897" i="30"/>
  <c r="I897" i="30" s="1"/>
  <c r="E897" i="30"/>
  <c r="F897" i="30" s="1"/>
  <c r="H896" i="30"/>
  <c r="I896" i="30" s="1"/>
  <c r="E896" i="30"/>
  <c r="F896" i="30" s="1"/>
  <c r="H895" i="30"/>
  <c r="I895" i="30" s="1"/>
  <c r="E895" i="30"/>
  <c r="F895" i="30" s="1"/>
  <c r="H894" i="30"/>
  <c r="I894" i="30" s="1"/>
  <c r="E894" i="30"/>
  <c r="F894" i="30" s="1"/>
  <c r="H893" i="30"/>
  <c r="I893" i="30" s="1"/>
  <c r="E893" i="30"/>
  <c r="F893" i="30" s="1"/>
  <c r="H892" i="30"/>
  <c r="I892" i="30" s="1"/>
  <c r="E892" i="30"/>
  <c r="F892" i="30" s="1"/>
  <c r="H891" i="30"/>
  <c r="I891" i="30" s="1"/>
  <c r="E891" i="30"/>
  <c r="F891" i="30" s="1"/>
  <c r="H890" i="30"/>
  <c r="I890" i="30" s="1"/>
  <c r="E890" i="30"/>
  <c r="F890" i="30" s="1"/>
  <c r="H889" i="30"/>
  <c r="I889" i="30" s="1"/>
  <c r="E889" i="30"/>
  <c r="F889" i="30" s="1"/>
  <c r="H888" i="30"/>
  <c r="I888" i="30" s="1"/>
  <c r="E888" i="30"/>
  <c r="F888" i="30" s="1"/>
  <c r="H887" i="30"/>
  <c r="I887" i="30" s="1"/>
  <c r="E887" i="30"/>
  <c r="F887" i="30" s="1"/>
  <c r="H886" i="30"/>
  <c r="I886" i="30" s="1"/>
  <c r="E886" i="30"/>
  <c r="F886" i="30" s="1"/>
  <c r="H885" i="30"/>
  <c r="I885" i="30" s="1"/>
  <c r="E885" i="30"/>
  <c r="F885" i="30" s="1"/>
  <c r="H884" i="30"/>
  <c r="I884" i="30" s="1"/>
  <c r="E884" i="30"/>
  <c r="F884" i="30" s="1"/>
  <c r="H883" i="30"/>
  <c r="I883" i="30" s="1"/>
  <c r="E883" i="30"/>
  <c r="F883" i="30" s="1"/>
  <c r="H882" i="30"/>
  <c r="I882" i="30" s="1"/>
  <c r="E882" i="30"/>
  <c r="F882" i="30" s="1"/>
  <c r="H881" i="30"/>
  <c r="I881" i="30" s="1"/>
  <c r="E881" i="30"/>
  <c r="F881" i="30" s="1"/>
  <c r="H880" i="30"/>
  <c r="I880" i="30" s="1"/>
  <c r="E880" i="30"/>
  <c r="F880" i="30" s="1"/>
  <c r="H879" i="30"/>
  <c r="I879" i="30" s="1"/>
  <c r="E879" i="30"/>
  <c r="F879" i="30" s="1"/>
  <c r="H878" i="30"/>
  <c r="I878" i="30" s="1"/>
  <c r="E878" i="30"/>
  <c r="F878" i="30" s="1"/>
  <c r="H877" i="30"/>
  <c r="I877" i="30" s="1"/>
  <c r="E877" i="30"/>
  <c r="F877" i="30" s="1"/>
  <c r="H876" i="30"/>
  <c r="I876" i="30" s="1"/>
  <c r="E876" i="30"/>
  <c r="F876" i="30" s="1"/>
  <c r="H875" i="30"/>
  <c r="I875" i="30" s="1"/>
  <c r="E875" i="30"/>
  <c r="F875" i="30" s="1"/>
  <c r="H874" i="30"/>
  <c r="I874" i="30" s="1"/>
  <c r="E874" i="30"/>
  <c r="F874" i="30" s="1"/>
  <c r="H873" i="30"/>
  <c r="I873" i="30" s="1"/>
  <c r="E873" i="30"/>
  <c r="F873" i="30" s="1"/>
  <c r="H872" i="30"/>
  <c r="I872" i="30" s="1"/>
  <c r="E872" i="30"/>
  <c r="F872" i="30" s="1"/>
  <c r="H871" i="30"/>
  <c r="I871" i="30" s="1"/>
  <c r="E871" i="30"/>
  <c r="F871" i="30" s="1"/>
  <c r="H870" i="30"/>
  <c r="I870" i="30" s="1"/>
  <c r="E870" i="30"/>
  <c r="F870" i="30" s="1"/>
  <c r="H869" i="30"/>
  <c r="I869" i="30" s="1"/>
  <c r="E869" i="30"/>
  <c r="F869" i="30" s="1"/>
  <c r="H868" i="30"/>
  <c r="I868" i="30" s="1"/>
  <c r="E868" i="30"/>
  <c r="F868" i="30" s="1"/>
  <c r="H867" i="30"/>
  <c r="I867" i="30" s="1"/>
  <c r="E867" i="30"/>
  <c r="F867" i="30" s="1"/>
  <c r="H866" i="30"/>
  <c r="I866" i="30" s="1"/>
  <c r="E866" i="30"/>
  <c r="F866" i="30" s="1"/>
  <c r="H865" i="30"/>
  <c r="I865" i="30" s="1"/>
  <c r="E865" i="30"/>
  <c r="F865" i="30" s="1"/>
  <c r="H864" i="30"/>
  <c r="I864" i="30" s="1"/>
  <c r="E864" i="30"/>
  <c r="F864" i="30" s="1"/>
  <c r="H863" i="30"/>
  <c r="I863" i="30" s="1"/>
  <c r="E863" i="30"/>
  <c r="F863" i="30" s="1"/>
  <c r="H862" i="30"/>
  <c r="I862" i="30" s="1"/>
  <c r="E862" i="30"/>
  <c r="F862" i="30" s="1"/>
  <c r="H861" i="30"/>
  <c r="I861" i="30" s="1"/>
  <c r="E861" i="30"/>
  <c r="F861" i="30" s="1"/>
  <c r="H860" i="30"/>
  <c r="I860" i="30" s="1"/>
  <c r="E860" i="30"/>
  <c r="F860" i="30" s="1"/>
  <c r="H859" i="30"/>
  <c r="I859" i="30" s="1"/>
  <c r="E859" i="30"/>
  <c r="F859" i="30" s="1"/>
  <c r="H858" i="30"/>
  <c r="I858" i="30" s="1"/>
  <c r="E858" i="30"/>
  <c r="F858" i="30" s="1"/>
  <c r="H857" i="30"/>
  <c r="I857" i="30" s="1"/>
  <c r="E857" i="30"/>
  <c r="F857" i="30" s="1"/>
  <c r="H856" i="30"/>
  <c r="I856" i="30" s="1"/>
  <c r="E856" i="30"/>
  <c r="F856" i="30" s="1"/>
  <c r="H855" i="30"/>
  <c r="I855" i="30" s="1"/>
  <c r="E855" i="30"/>
  <c r="F855" i="30" s="1"/>
  <c r="H854" i="30"/>
  <c r="I854" i="30" s="1"/>
  <c r="E854" i="30"/>
  <c r="F854" i="30" s="1"/>
  <c r="H853" i="30"/>
  <c r="I853" i="30" s="1"/>
  <c r="E853" i="30"/>
  <c r="F853" i="30" s="1"/>
  <c r="H852" i="30"/>
  <c r="I852" i="30" s="1"/>
  <c r="E852" i="30"/>
  <c r="F852" i="30" s="1"/>
  <c r="H851" i="30"/>
  <c r="I851" i="30" s="1"/>
  <c r="E851" i="30"/>
  <c r="F851" i="30" s="1"/>
  <c r="H850" i="30"/>
  <c r="I850" i="30" s="1"/>
  <c r="E850" i="30"/>
  <c r="F850" i="30" s="1"/>
  <c r="H849" i="30"/>
  <c r="I849" i="30" s="1"/>
  <c r="E849" i="30"/>
  <c r="F849" i="30" s="1"/>
  <c r="H848" i="30"/>
  <c r="I848" i="30" s="1"/>
  <c r="E848" i="30"/>
  <c r="F848" i="30" s="1"/>
  <c r="H847" i="30"/>
  <c r="I847" i="30" s="1"/>
  <c r="E847" i="30"/>
  <c r="F847" i="30" s="1"/>
  <c r="H846" i="30"/>
  <c r="I846" i="30" s="1"/>
  <c r="E846" i="30"/>
  <c r="F846" i="30" s="1"/>
  <c r="H845" i="30"/>
  <c r="I845" i="30" s="1"/>
  <c r="E845" i="30"/>
  <c r="F845" i="30" s="1"/>
  <c r="H844" i="30"/>
  <c r="I844" i="30" s="1"/>
  <c r="E844" i="30"/>
  <c r="F844" i="30" s="1"/>
  <c r="H843" i="30"/>
  <c r="I843" i="30" s="1"/>
  <c r="E843" i="30"/>
  <c r="F843" i="30" s="1"/>
  <c r="H842" i="30"/>
  <c r="I842" i="30" s="1"/>
  <c r="E842" i="30"/>
  <c r="F842" i="30" s="1"/>
  <c r="H841" i="30"/>
  <c r="I841" i="30" s="1"/>
  <c r="E841" i="30"/>
  <c r="F841" i="30" s="1"/>
  <c r="H840" i="30"/>
  <c r="I840" i="30" s="1"/>
  <c r="E840" i="30"/>
  <c r="F840" i="30" s="1"/>
  <c r="H839" i="30"/>
  <c r="I839" i="30" s="1"/>
  <c r="E839" i="30"/>
  <c r="F839" i="30" s="1"/>
  <c r="H838" i="30"/>
  <c r="I838" i="30" s="1"/>
  <c r="E838" i="30"/>
  <c r="F838" i="30" s="1"/>
  <c r="H837" i="30"/>
  <c r="I837" i="30" s="1"/>
  <c r="E837" i="30"/>
  <c r="F837" i="30" s="1"/>
  <c r="H836" i="30"/>
  <c r="I836" i="30" s="1"/>
  <c r="E836" i="30"/>
  <c r="F836" i="30" s="1"/>
  <c r="H835" i="30"/>
  <c r="I835" i="30" s="1"/>
  <c r="E835" i="30"/>
  <c r="F835" i="30" s="1"/>
  <c r="H834" i="30"/>
  <c r="I834" i="30" s="1"/>
  <c r="E834" i="30"/>
  <c r="F834" i="30" s="1"/>
  <c r="H833" i="30"/>
  <c r="I833" i="30" s="1"/>
  <c r="E833" i="30"/>
  <c r="F833" i="30" s="1"/>
  <c r="H832" i="30"/>
  <c r="I832" i="30" s="1"/>
  <c r="E832" i="30"/>
  <c r="F832" i="30" s="1"/>
  <c r="H831" i="30"/>
  <c r="I831" i="30" s="1"/>
  <c r="E831" i="30"/>
  <c r="F831" i="30" s="1"/>
  <c r="H830" i="30"/>
  <c r="I830" i="30" s="1"/>
  <c r="E830" i="30"/>
  <c r="F830" i="30" s="1"/>
  <c r="H829" i="30"/>
  <c r="I829" i="30" s="1"/>
  <c r="E829" i="30"/>
  <c r="F829" i="30" s="1"/>
  <c r="H828" i="30"/>
  <c r="I828" i="30" s="1"/>
  <c r="E828" i="30"/>
  <c r="F828" i="30" s="1"/>
  <c r="H827" i="30"/>
  <c r="I827" i="30" s="1"/>
  <c r="E827" i="30"/>
  <c r="F827" i="30" s="1"/>
  <c r="H826" i="30"/>
  <c r="I826" i="30" s="1"/>
  <c r="E826" i="30"/>
  <c r="F826" i="30" s="1"/>
  <c r="H825" i="30"/>
  <c r="I825" i="30" s="1"/>
  <c r="E825" i="30"/>
  <c r="F825" i="30" s="1"/>
  <c r="H824" i="30"/>
  <c r="I824" i="30" s="1"/>
  <c r="E824" i="30"/>
  <c r="F824" i="30" s="1"/>
  <c r="H823" i="30"/>
  <c r="I823" i="30" s="1"/>
  <c r="E823" i="30"/>
  <c r="F823" i="30" s="1"/>
  <c r="H822" i="30"/>
  <c r="I822" i="30" s="1"/>
  <c r="E822" i="30"/>
  <c r="F822" i="30" s="1"/>
  <c r="H821" i="30"/>
  <c r="I821" i="30" s="1"/>
  <c r="E821" i="30"/>
  <c r="F821" i="30" s="1"/>
  <c r="H820" i="30"/>
  <c r="I820" i="30" s="1"/>
  <c r="E820" i="30"/>
  <c r="F820" i="30" s="1"/>
  <c r="H819" i="30"/>
  <c r="I819" i="30" s="1"/>
  <c r="E819" i="30"/>
  <c r="F819" i="30" s="1"/>
  <c r="H818" i="30"/>
  <c r="I818" i="30" s="1"/>
  <c r="E818" i="30"/>
  <c r="F818" i="30" s="1"/>
  <c r="H817" i="30"/>
  <c r="I817" i="30" s="1"/>
  <c r="E817" i="30"/>
  <c r="F817" i="30" s="1"/>
  <c r="H816" i="30"/>
  <c r="I816" i="30" s="1"/>
  <c r="E816" i="30"/>
  <c r="F816" i="30" s="1"/>
  <c r="H815" i="30"/>
  <c r="I815" i="30" s="1"/>
  <c r="E815" i="30"/>
  <c r="F815" i="30" s="1"/>
  <c r="H814" i="30"/>
  <c r="I814" i="30" s="1"/>
  <c r="E814" i="30"/>
  <c r="F814" i="30" s="1"/>
  <c r="H813" i="30"/>
  <c r="I813" i="30" s="1"/>
  <c r="E813" i="30"/>
  <c r="F813" i="30" s="1"/>
  <c r="H812" i="30"/>
  <c r="I812" i="30" s="1"/>
  <c r="E812" i="30"/>
  <c r="F812" i="30" s="1"/>
  <c r="H811" i="30"/>
  <c r="I811" i="30" s="1"/>
  <c r="E811" i="30"/>
  <c r="F811" i="30" s="1"/>
  <c r="H810" i="30"/>
  <c r="I810" i="30" s="1"/>
  <c r="E810" i="30"/>
  <c r="F810" i="30" s="1"/>
  <c r="H809" i="30"/>
  <c r="I809" i="30" s="1"/>
  <c r="E809" i="30"/>
  <c r="F809" i="30" s="1"/>
  <c r="H808" i="30"/>
  <c r="I808" i="30" s="1"/>
  <c r="E808" i="30"/>
  <c r="F808" i="30" s="1"/>
  <c r="H807" i="30"/>
  <c r="I807" i="30" s="1"/>
  <c r="E807" i="30"/>
  <c r="F807" i="30" s="1"/>
  <c r="H806" i="30"/>
  <c r="I806" i="30" s="1"/>
  <c r="E806" i="30"/>
  <c r="F806" i="30" s="1"/>
  <c r="H805" i="30"/>
  <c r="I805" i="30" s="1"/>
  <c r="E805" i="30"/>
  <c r="F805" i="30" s="1"/>
  <c r="H804" i="30"/>
  <c r="I804" i="30" s="1"/>
  <c r="E804" i="30"/>
  <c r="F804" i="30" s="1"/>
  <c r="H803" i="30"/>
  <c r="I803" i="30" s="1"/>
  <c r="E803" i="30"/>
  <c r="F803" i="30" s="1"/>
  <c r="H802" i="30"/>
  <c r="I802" i="30" s="1"/>
  <c r="E802" i="30"/>
  <c r="F802" i="30" s="1"/>
  <c r="H801" i="30"/>
  <c r="I801" i="30" s="1"/>
  <c r="E801" i="30"/>
  <c r="F801" i="30" s="1"/>
  <c r="H800" i="30"/>
  <c r="I800" i="30" s="1"/>
  <c r="E800" i="30"/>
  <c r="F800" i="30" s="1"/>
  <c r="H799" i="30"/>
  <c r="I799" i="30" s="1"/>
  <c r="E799" i="30"/>
  <c r="F799" i="30" s="1"/>
  <c r="H798" i="30"/>
  <c r="I798" i="30" s="1"/>
  <c r="E798" i="30"/>
  <c r="F798" i="30" s="1"/>
  <c r="H797" i="30"/>
  <c r="I797" i="30" s="1"/>
  <c r="E797" i="30"/>
  <c r="F797" i="30" s="1"/>
  <c r="H796" i="30"/>
  <c r="I796" i="30" s="1"/>
  <c r="E796" i="30"/>
  <c r="F796" i="30" s="1"/>
  <c r="H795" i="30"/>
  <c r="I795" i="30" s="1"/>
  <c r="E795" i="30"/>
  <c r="F795" i="30" s="1"/>
  <c r="H794" i="30"/>
  <c r="I794" i="30" s="1"/>
  <c r="E794" i="30"/>
  <c r="F794" i="30" s="1"/>
  <c r="H793" i="30"/>
  <c r="I793" i="30" s="1"/>
  <c r="E793" i="30"/>
  <c r="F793" i="30" s="1"/>
  <c r="H792" i="30"/>
  <c r="I792" i="30" s="1"/>
  <c r="E792" i="30"/>
  <c r="F792" i="30" s="1"/>
  <c r="H791" i="30"/>
  <c r="I791" i="30" s="1"/>
  <c r="E791" i="30"/>
  <c r="F791" i="30" s="1"/>
  <c r="H790" i="30"/>
  <c r="I790" i="30" s="1"/>
  <c r="E790" i="30"/>
  <c r="F790" i="30" s="1"/>
  <c r="H789" i="30"/>
  <c r="I789" i="30" s="1"/>
  <c r="E789" i="30"/>
  <c r="F789" i="30" s="1"/>
  <c r="H788" i="30"/>
  <c r="I788" i="30" s="1"/>
  <c r="E788" i="30"/>
  <c r="F788" i="30" s="1"/>
  <c r="H787" i="30"/>
  <c r="I787" i="30" s="1"/>
  <c r="E787" i="30"/>
  <c r="F787" i="30" s="1"/>
  <c r="H786" i="30"/>
  <c r="I786" i="30" s="1"/>
  <c r="E786" i="30"/>
  <c r="F786" i="30" s="1"/>
  <c r="H785" i="30"/>
  <c r="I785" i="30" s="1"/>
  <c r="E785" i="30"/>
  <c r="F785" i="30" s="1"/>
  <c r="H784" i="30"/>
  <c r="I784" i="30" s="1"/>
  <c r="E784" i="30"/>
  <c r="F784" i="30" s="1"/>
  <c r="H783" i="30"/>
  <c r="I783" i="30" s="1"/>
  <c r="E783" i="30"/>
  <c r="F783" i="30" s="1"/>
  <c r="H782" i="30"/>
  <c r="I782" i="30" s="1"/>
  <c r="E782" i="30"/>
  <c r="F782" i="30" s="1"/>
  <c r="H781" i="30"/>
  <c r="I781" i="30" s="1"/>
  <c r="E781" i="30"/>
  <c r="F781" i="30" s="1"/>
  <c r="H780" i="30"/>
  <c r="I780" i="30" s="1"/>
  <c r="E780" i="30"/>
  <c r="F780" i="30" s="1"/>
  <c r="H779" i="30"/>
  <c r="I779" i="30" s="1"/>
  <c r="E779" i="30"/>
  <c r="F779" i="30" s="1"/>
  <c r="H778" i="30"/>
  <c r="I778" i="30" s="1"/>
  <c r="E778" i="30"/>
  <c r="F778" i="30" s="1"/>
  <c r="H777" i="30"/>
  <c r="I777" i="30" s="1"/>
  <c r="E777" i="30"/>
  <c r="F777" i="30" s="1"/>
  <c r="H776" i="30"/>
  <c r="I776" i="30" s="1"/>
  <c r="E776" i="30"/>
  <c r="F776" i="30" s="1"/>
  <c r="H775" i="30"/>
  <c r="I775" i="30" s="1"/>
  <c r="E775" i="30"/>
  <c r="F775" i="30" s="1"/>
  <c r="H774" i="30"/>
  <c r="I774" i="30" s="1"/>
  <c r="E774" i="30"/>
  <c r="F774" i="30" s="1"/>
  <c r="H773" i="30"/>
  <c r="I773" i="30" s="1"/>
  <c r="E773" i="30"/>
  <c r="F773" i="30" s="1"/>
  <c r="H772" i="30"/>
  <c r="I772" i="30" s="1"/>
  <c r="E772" i="30"/>
  <c r="F772" i="30" s="1"/>
  <c r="H771" i="30"/>
  <c r="I771" i="30" s="1"/>
  <c r="E771" i="30"/>
  <c r="F771" i="30" s="1"/>
  <c r="H770" i="30"/>
  <c r="I770" i="30" s="1"/>
  <c r="E770" i="30"/>
  <c r="F770" i="30" s="1"/>
  <c r="H769" i="30"/>
  <c r="I769" i="30" s="1"/>
  <c r="E769" i="30"/>
  <c r="F769" i="30" s="1"/>
  <c r="H768" i="30"/>
  <c r="I768" i="30" s="1"/>
  <c r="E768" i="30"/>
  <c r="F768" i="30" s="1"/>
  <c r="H767" i="30"/>
  <c r="I767" i="30" s="1"/>
  <c r="E767" i="30"/>
  <c r="F767" i="30" s="1"/>
  <c r="H766" i="30"/>
  <c r="I766" i="30" s="1"/>
  <c r="E766" i="30"/>
  <c r="F766" i="30" s="1"/>
  <c r="H765" i="30"/>
  <c r="I765" i="30" s="1"/>
  <c r="E765" i="30"/>
  <c r="F765" i="30" s="1"/>
  <c r="H764" i="30"/>
  <c r="I764" i="30" s="1"/>
  <c r="E764" i="30"/>
  <c r="F764" i="30" s="1"/>
  <c r="H763" i="30"/>
  <c r="I763" i="30" s="1"/>
  <c r="E763" i="30"/>
  <c r="F763" i="30" s="1"/>
  <c r="H762" i="30"/>
  <c r="I762" i="30" s="1"/>
  <c r="E762" i="30"/>
  <c r="F762" i="30" s="1"/>
  <c r="H761" i="30"/>
  <c r="I761" i="30" s="1"/>
  <c r="E761" i="30"/>
  <c r="F761" i="30" s="1"/>
  <c r="H760" i="30"/>
  <c r="I760" i="30" s="1"/>
  <c r="E760" i="30"/>
  <c r="F760" i="30" s="1"/>
  <c r="H759" i="30"/>
  <c r="I759" i="30" s="1"/>
  <c r="E759" i="30"/>
  <c r="F759" i="30" s="1"/>
  <c r="H758" i="30"/>
  <c r="I758" i="30" s="1"/>
  <c r="E758" i="30"/>
  <c r="F758" i="30" s="1"/>
  <c r="H757" i="30"/>
  <c r="I757" i="30" s="1"/>
  <c r="E757" i="30"/>
  <c r="F757" i="30" s="1"/>
  <c r="H756" i="30"/>
  <c r="I756" i="30" s="1"/>
  <c r="E756" i="30"/>
  <c r="F756" i="30" s="1"/>
  <c r="H755" i="30"/>
  <c r="I755" i="30" s="1"/>
  <c r="E755" i="30"/>
  <c r="F755" i="30" s="1"/>
  <c r="H754" i="30"/>
  <c r="I754" i="30" s="1"/>
  <c r="E754" i="30"/>
  <c r="F754" i="30" s="1"/>
  <c r="H753" i="30"/>
  <c r="I753" i="30" s="1"/>
  <c r="E753" i="30"/>
  <c r="F753" i="30" s="1"/>
  <c r="H752" i="30"/>
  <c r="I752" i="30" s="1"/>
  <c r="E752" i="30"/>
  <c r="F752" i="30" s="1"/>
  <c r="H751" i="30"/>
  <c r="I751" i="30" s="1"/>
  <c r="E751" i="30"/>
  <c r="F751" i="30" s="1"/>
  <c r="H750" i="30"/>
  <c r="I750" i="30" s="1"/>
  <c r="E750" i="30"/>
  <c r="F750" i="30" s="1"/>
  <c r="H749" i="30"/>
  <c r="I749" i="30" s="1"/>
  <c r="E749" i="30"/>
  <c r="F749" i="30" s="1"/>
  <c r="H748" i="30"/>
  <c r="I748" i="30" s="1"/>
  <c r="E748" i="30"/>
  <c r="F748" i="30" s="1"/>
  <c r="H747" i="30"/>
  <c r="I747" i="30" s="1"/>
  <c r="E747" i="30"/>
  <c r="F747" i="30" s="1"/>
  <c r="H746" i="30"/>
  <c r="I746" i="30" s="1"/>
  <c r="E746" i="30"/>
  <c r="F746" i="30" s="1"/>
  <c r="H745" i="30"/>
  <c r="I745" i="30" s="1"/>
  <c r="E745" i="30"/>
  <c r="F745" i="30" s="1"/>
  <c r="H744" i="30"/>
  <c r="I744" i="30" s="1"/>
  <c r="E744" i="30"/>
  <c r="F744" i="30" s="1"/>
  <c r="H743" i="30"/>
  <c r="I743" i="30" s="1"/>
  <c r="E743" i="30"/>
  <c r="F743" i="30" s="1"/>
  <c r="H742" i="30"/>
  <c r="I742" i="30" s="1"/>
  <c r="E742" i="30"/>
  <c r="F742" i="30" s="1"/>
  <c r="H741" i="30"/>
  <c r="I741" i="30" s="1"/>
  <c r="E741" i="30"/>
  <c r="F741" i="30" s="1"/>
  <c r="H740" i="30"/>
  <c r="I740" i="30" s="1"/>
  <c r="E740" i="30"/>
  <c r="F740" i="30" s="1"/>
  <c r="H739" i="30"/>
  <c r="I739" i="30" s="1"/>
  <c r="E739" i="30"/>
  <c r="F739" i="30" s="1"/>
  <c r="H738" i="30"/>
  <c r="I738" i="30" s="1"/>
  <c r="E738" i="30"/>
  <c r="F738" i="30" s="1"/>
  <c r="H737" i="30"/>
  <c r="I737" i="30" s="1"/>
  <c r="E737" i="30"/>
  <c r="F737" i="30" s="1"/>
  <c r="H736" i="30"/>
  <c r="I736" i="30" s="1"/>
  <c r="E736" i="30"/>
  <c r="F736" i="30" s="1"/>
  <c r="H735" i="30"/>
  <c r="I735" i="30" s="1"/>
  <c r="E735" i="30"/>
  <c r="F735" i="30" s="1"/>
  <c r="H734" i="30"/>
  <c r="I734" i="30" s="1"/>
  <c r="E734" i="30"/>
  <c r="F734" i="30" s="1"/>
  <c r="H733" i="30"/>
  <c r="I733" i="30" s="1"/>
  <c r="E733" i="30"/>
  <c r="F733" i="30" s="1"/>
  <c r="H732" i="30"/>
  <c r="I732" i="30" s="1"/>
  <c r="E732" i="30"/>
  <c r="F732" i="30" s="1"/>
  <c r="H731" i="30"/>
  <c r="I731" i="30" s="1"/>
  <c r="E731" i="30"/>
  <c r="F731" i="30" s="1"/>
  <c r="H730" i="30"/>
  <c r="I730" i="30" s="1"/>
  <c r="E730" i="30"/>
  <c r="F730" i="30" s="1"/>
  <c r="H729" i="30"/>
  <c r="I729" i="30" s="1"/>
  <c r="E729" i="30"/>
  <c r="F729" i="30" s="1"/>
  <c r="H728" i="30"/>
  <c r="I728" i="30" s="1"/>
  <c r="E728" i="30"/>
  <c r="F728" i="30" s="1"/>
  <c r="H727" i="30"/>
  <c r="I727" i="30" s="1"/>
  <c r="E727" i="30"/>
  <c r="F727" i="30" s="1"/>
  <c r="H726" i="30"/>
  <c r="I726" i="30" s="1"/>
  <c r="E726" i="30"/>
  <c r="F726" i="30" s="1"/>
  <c r="H725" i="30"/>
  <c r="I725" i="30" s="1"/>
  <c r="E725" i="30"/>
  <c r="F725" i="30" s="1"/>
  <c r="H724" i="30"/>
  <c r="I724" i="30" s="1"/>
  <c r="E724" i="30"/>
  <c r="F724" i="30" s="1"/>
  <c r="H723" i="30"/>
  <c r="I723" i="30" s="1"/>
  <c r="E723" i="30"/>
  <c r="F723" i="30" s="1"/>
  <c r="H722" i="30"/>
  <c r="I722" i="30" s="1"/>
  <c r="E722" i="30"/>
  <c r="F722" i="30" s="1"/>
  <c r="H721" i="30"/>
  <c r="I721" i="30" s="1"/>
  <c r="E721" i="30"/>
  <c r="F721" i="30" s="1"/>
  <c r="H720" i="30"/>
  <c r="I720" i="30" s="1"/>
  <c r="E720" i="30"/>
  <c r="F720" i="30" s="1"/>
  <c r="H719" i="30"/>
  <c r="I719" i="30" s="1"/>
  <c r="E719" i="30"/>
  <c r="F719" i="30" s="1"/>
  <c r="H718" i="30"/>
  <c r="I718" i="30" s="1"/>
  <c r="E718" i="30"/>
  <c r="F718" i="30" s="1"/>
  <c r="H717" i="30"/>
  <c r="I717" i="30" s="1"/>
  <c r="E717" i="30"/>
  <c r="F717" i="30" s="1"/>
  <c r="H716" i="30"/>
  <c r="I716" i="30" s="1"/>
  <c r="E716" i="30"/>
  <c r="F716" i="30" s="1"/>
  <c r="H715" i="30"/>
  <c r="I715" i="30" s="1"/>
  <c r="E715" i="30"/>
  <c r="F715" i="30" s="1"/>
  <c r="H714" i="30"/>
  <c r="I714" i="30" s="1"/>
  <c r="E714" i="30"/>
  <c r="F714" i="30" s="1"/>
  <c r="H713" i="30"/>
  <c r="I713" i="30" s="1"/>
  <c r="E713" i="30"/>
  <c r="F713" i="30" s="1"/>
  <c r="H712" i="30"/>
  <c r="I712" i="30" s="1"/>
  <c r="E712" i="30"/>
  <c r="F712" i="30" s="1"/>
  <c r="H711" i="30"/>
  <c r="I711" i="30" s="1"/>
  <c r="E711" i="30"/>
  <c r="F711" i="30" s="1"/>
  <c r="H710" i="30"/>
  <c r="I710" i="30" s="1"/>
  <c r="E710" i="30"/>
  <c r="F710" i="30" s="1"/>
  <c r="H709" i="30"/>
  <c r="I709" i="30" s="1"/>
  <c r="E709" i="30"/>
  <c r="F709" i="30" s="1"/>
  <c r="H708" i="30"/>
  <c r="I708" i="30" s="1"/>
  <c r="E708" i="30"/>
  <c r="F708" i="30" s="1"/>
  <c r="H707" i="30"/>
  <c r="I707" i="30" s="1"/>
  <c r="E707" i="30"/>
  <c r="F707" i="30" s="1"/>
  <c r="H706" i="30"/>
  <c r="I706" i="30" s="1"/>
  <c r="E706" i="30"/>
  <c r="F706" i="30" s="1"/>
  <c r="H705" i="30"/>
  <c r="I705" i="30" s="1"/>
  <c r="E705" i="30"/>
  <c r="F705" i="30" s="1"/>
  <c r="H704" i="30"/>
  <c r="I704" i="30" s="1"/>
  <c r="E704" i="30"/>
  <c r="F704" i="30" s="1"/>
  <c r="H703" i="30"/>
  <c r="I703" i="30" s="1"/>
  <c r="E703" i="30"/>
  <c r="F703" i="30" s="1"/>
  <c r="H702" i="30"/>
  <c r="I702" i="30" s="1"/>
  <c r="E702" i="30"/>
  <c r="F702" i="30" s="1"/>
  <c r="H701" i="30"/>
  <c r="I701" i="30" s="1"/>
  <c r="E701" i="30"/>
  <c r="F701" i="30" s="1"/>
  <c r="H700" i="30"/>
  <c r="I700" i="30" s="1"/>
  <c r="E700" i="30"/>
  <c r="F700" i="30" s="1"/>
  <c r="H699" i="30"/>
  <c r="I699" i="30" s="1"/>
  <c r="E699" i="30"/>
  <c r="F699" i="30" s="1"/>
  <c r="H698" i="30"/>
  <c r="I698" i="30" s="1"/>
  <c r="E698" i="30"/>
  <c r="F698" i="30" s="1"/>
  <c r="H697" i="30"/>
  <c r="I697" i="30" s="1"/>
  <c r="E697" i="30"/>
  <c r="F697" i="30" s="1"/>
  <c r="H696" i="30"/>
  <c r="I696" i="30" s="1"/>
  <c r="E696" i="30"/>
  <c r="F696" i="30" s="1"/>
  <c r="H695" i="30"/>
  <c r="I695" i="30" s="1"/>
  <c r="E695" i="30"/>
  <c r="F695" i="30" s="1"/>
  <c r="H694" i="30"/>
  <c r="I694" i="30" s="1"/>
  <c r="E694" i="30"/>
  <c r="F694" i="30" s="1"/>
  <c r="H693" i="30"/>
  <c r="I693" i="30" s="1"/>
  <c r="E693" i="30"/>
  <c r="F693" i="30" s="1"/>
  <c r="H692" i="30"/>
  <c r="I692" i="30" s="1"/>
  <c r="E692" i="30"/>
  <c r="F692" i="30" s="1"/>
  <c r="H691" i="30"/>
  <c r="I691" i="30" s="1"/>
  <c r="E691" i="30"/>
  <c r="F691" i="30" s="1"/>
  <c r="H690" i="30"/>
  <c r="I690" i="30" s="1"/>
  <c r="E690" i="30"/>
  <c r="F690" i="30" s="1"/>
  <c r="H689" i="30"/>
  <c r="I689" i="30" s="1"/>
  <c r="E689" i="30"/>
  <c r="F689" i="30" s="1"/>
  <c r="H688" i="30"/>
  <c r="I688" i="30" s="1"/>
  <c r="E688" i="30"/>
  <c r="F688" i="30" s="1"/>
  <c r="H687" i="30"/>
  <c r="I687" i="30" s="1"/>
  <c r="E687" i="30"/>
  <c r="F687" i="30" s="1"/>
  <c r="H686" i="30"/>
  <c r="I686" i="30" s="1"/>
  <c r="E686" i="30"/>
  <c r="F686" i="30" s="1"/>
  <c r="H685" i="30"/>
  <c r="I685" i="30" s="1"/>
  <c r="E685" i="30"/>
  <c r="F685" i="30" s="1"/>
  <c r="H684" i="30"/>
  <c r="I684" i="30" s="1"/>
  <c r="E684" i="30"/>
  <c r="F684" i="30" s="1"/>
  <c r="H683" i="30"/>
  <c r="I683" i="30" s="1"/>
  <c r="E683" i="30"/>
  <c r="F683" i="30" s="1"/>
  <c r="H682" i="30"/>
  <c r="I682" i="30" s="1"/>
  <c r="E682" i="30"/>
  <c r="F682" i="30" s="1"/>
  <c r="H681" i="30"/>
  <c r="I681" i="30" s="1"/>
  <c r="E681" i="30"/>
  <c r="F681" i="30" s="1"/>
  <c r="H680" i="30"/>
  <c r="I680" i="30" s="1"/>
  <c r="E680" i="30"/>
  <c r="F680" i="30" s="1"/>
  <c r="H679" i="30"/>
  <c r="I679" i="30" s="1"/>
  <c r="E679" i="30"/>
  <c r="F679" i="30" s="1"/>
  <c r="H678" i="30"/>
  <c r="I678" i="30" s="1"/>
  <c r="E678" i="30"/>
  <c r="F678" i="30" s="1"/>
  <c r="H677" i="30"/>
  <c r="I677" i="30" s="1"/>
  <c r="E677" i="30"/>
  <c r="F677" i="30" s="1"/>
  <c r="H676" i="30"/>
  <c r="I676" i="30" s="1"/>
  <c r="E676" i="30"/>
  <c r="F676" i="30" s="1"/>
  <c r="H675" i="30"/>
  <c r="I675" i="30" s="1"/>
  <c r="E675" i="30"/>
  <c r="F675" i="30" s="1"/>
  <c r="H674" i="30"/>
  <c r="I674" i="30" s="1"/>
  <c r="E674" i="30"/>
  <c r="F674" i="30" s="1"/>
  <c r="H673" i="30"/>
  <c r="I673" i="30" s="1"/>
  <c r="E673" i="30"/>
  <c r="F673" i="30" s="1"/>
  <c r="H672" i="30"/>
  <c r="I672" i="30" s="1"/>
  <c r="E672" i="30"/>
  <c r="F672" i="30" s="1"/>
  <c r="H671" i="30"/>
  <c r="I671" i="30" s="1"/>
  <c r="E671" i="30"/>
  <c r="F671" i="30" s="1"/>
  <c r="H670" i="30"/>
  <c r="I670" i="30" s="1"/>
  <c r="E670" i="30"/>
  <c r="F670" i="30" s="1"/>
  <c r="H669" i="30"/>
  <c r="I669" i="30" s="1"/>
  <c r="E669" i="30"/>
  <c r="F669" i="30" s="1"/>
  <c r="H668" i="30"/>
  <c r="I668" i="30" s="1"/>
  <c r="E668" i="30"/>
  <c r="F668" i="30" s="1"/>
  <c r="H667" i="30"/>
  <c r="I667" i="30" s="1"/>
  <c r="E667" i="30"/>
  <c r="F667" i="30" s="1"/>
  <c r="H666" i="30"/>
  <c r="I666" i="30" s="1"/>
  <c r="E666" i="30"/>
  <c r="F666" i="30" s="1"/>
  <c r="H665" i="30"/>
  <c r="I665" i="30" s="1"/>
  <c r="E665" i="30"/>
  <c r="F665" i="30" s="1"/>
  <c r="H664" i="30"/>
  <c r="I664" i="30" s="1"/>
  <c r="E664" i="30"/>
  <c r="F664" i="30" s="1"/>
  <c r="H663" i="30"/>
  <c r="I663" i="30" s="1"/>
  <c r="E663" i="30"/>
  <c r="F663" i="30" s="1"/>
  <c r="H662" i="30"/>
  <c r="I662" i="30" s="1"/>
  <c r="E662" i="30"/>
  <c r="F662" i="30" s="1"/>
  <c r="H661" i="30"/>
  <c r="I661" i="30" s="1"/>
  <c r="E661" i="30"/>
  <c r="F661" i="30" s="1"/>
  <c r="H660" i="30"/>
  <c r="I660" i="30" s="1"/>
  <c r="E660" i="30"/>
  <c r="F660" i="30" s="1"/>
  <c r="H659" i="30"/>
  <c r="I659" i="30" s="1"/>
  <c r="E659" i="30"/>
  <c r="F659" i="30" s="1"/>
  <c r="H658" i="30"/>
  <c r="I658" i="30" s="1"/>
  <c r="E658" i="30"/>
  <c r="F658" i="30" s="1"/>
  <c r="H657" i="30"/>
  <c r="I657" i="30" s="1"/>
  <c r="E657" i="30"/>
  <c r="F657" i="30" s="1"/>
  <c r="H656" i="30"/>
  <c r="I656" i="30" s="1"/>
  <c r="E656" i="30"/>
  <c r="F656" i="30" s="1"/>
  <c r="H655" i="30"/>
  <c r="I655" i="30" s="1"/>
  <c r="E655" i="30"/>
  <c r="F655" i="30" s="1"/>
  <c r="H654" i="30"/>
  <c r="I654" i="30" s="1"/>
  <c r="E654" i="30"/>
  <c r="F654" i="30" s="1"/>
  <c r="H653" i="30"/>
  <c r="I653" i="30" s="1"/>
  <c r="E653" i="30"/>
  <c r="F653" i="30" s="1"/>
  <c r="H652" i="30"/>
  <c r="I652" i="30" s="1"/>
  <c r="E652" i="30"/>
  <c r="F652" i="30" s="1"/>
  <c r="H651" i="30"/>
  <c r="I651" i="30" s="1"/>
  <c r="E651" i="30"/>
  <c r="F651" i="30" s="1"/>
  <c r="H650" i="30"/>
  <c r="I650" i="30" s="1"/>
  <c r="E650" i="30"/>
  <c r="F650" i="30" s="1"/>
  <c r="H649" i="30"/>
  <c r="I649" i="30" s="1"/>
  <c r="E649" i="30"/>
  <c r="F649" i="30" s="1"/>
  <c r="H648" i="30"/>
  <c r="I648" i="30" s="1"/>
  <c r="E648" i="30"/>
  <c r="F648" i="30" s="1"/>
  <c r="H647" i="30"/>
  <c r="I647" i="30" s="1"/>
  <c r="E647" i="30"/>
  <c r="F647" i="30" s="1"/>
  <c r="H646" i="30"/>
  <c r="I646" i="30" s="1"/>
  <c r="E646" i="30"/>
  <c r="F646" i="30" s="1"/>
  <c r="H645" i="30"/>
  <c r="I645" i="30" s="1"/>
  <c r="E645" i="30"/>
  <c r="F645" i="30" s="1"/>
  <c r="H644" i="30"/>
  <c r="I644" i="30" s="1"/>
  <c r="E644" i="30"/>
  <c r="F644" i="30" s="1"/>
  <c r="H643" i="30"/>
  <c r="I643" i="30" s="1"/>
  <c r="E643" i="30"/>
  <c r="F643" i="30" s="1"/>
  <c r="H642" i="30"/>
  <c r="I642" i="30" s="1"/>
  <c r="E642" i="30"/>
  <c r="F642" i="30" s="1"/>
  <c r="H641" i="30"/>
  <c r="I641" i="30" s="1"/>
  <c r="E641" i="30"/>
  <c r="F641" i="30" s="1"/>
  <c r="H640" i="30"/>
  <c r="I640" i="30" s="1"/>
  <c r="E640" i="30"/>
  <c r="F640" i="30" s="1"/>
  <c r="H639" i="30"/>
  <c r="I639" i="30" s="1"/>
  <c r="E639" i="30"/>
  <c r="F639" i="30" s="1"/>
  <c r="H638" i="30"/>
  <c r="I638" i="30" s="1"/>
  <c r="E638" i="30"/>
  <c r="F638" i="30" s="1"/>
  <c r="H637" i="30"/>
  <c r="I637" i="30" s="1"/>
  <c r="E637" i="30"/>
  <c r="F637" i="30" s="1"/>
  <c r="H636" i="30"/>
  <c r="I636" i="30" s="1"/>
  <c r="E636" i="30"/>
  <c r="F636" i="30" s="1"/>
  <c r="H635" i="30"/>
  <c r="I635" i="30" s="1"/>
  <c r="E635" i="30"/>
  <c r="F635" i="30" s="1"/>
  <c r="H634" i="30"/>
  <c r="I634" i="30" s="1"/>
  <c r="E634" i="30"/>
  <c r="F634" i="30" s="1"/>
  <c r="H633" i="30"/>
  <c r="I633" i="30" s="1"/>
  <c r="E633" i="30"/>
  <c r="F633" i="30" s="1"/>
  <c r="H632" i="30"/>
  <c r="I632" i="30" s="1"/>
  <c r="E632" i="30"/>
  <c r="F632" i="30" s="1"/>
  <c r="H631" i="30"/>
  <c r="I631" i="30" s="1"/>
  <c r="E631" i="30"/>
  <c r="F631" i="30" s="1"/>
  <c r="H630" i="30"/>
  <c r="I630" i="30" s="1"/>
  <c r="E630" i="30"/>
  <c r="F630" i="30" s="1"/>
  <c r="H629" i="30"/>
  <c r="I629" i="30" s="1"/>
  <c r="E629" i="30"/>
  <c r="F629" i="30" s="1"/>
  <c r="H628" i="30"/>
  <c r="I628" i="30" s="1"/>
  <c r="E628" i="30"/>
  <c r="F628" i="30" s="1"/>
  <c r="H627" i="30"/>
  <c r="I627" i="30" s="1"/>
  <c r="E627" i="30"/>
  <c r="F627" i="30" s="1"/>
  <c r="H626" i="30"/>
  <c r="I626" i="30" s="1"/>
  <c r="E626" i="30"/>
  <c r="F626" i="30" s="1"/>
  <c r="H625" i="30"/>
  <c r="I625" i="30" s="1"/>
  <c r="E625" i="30"/>
  <c r="F625" i="30" s="1"/>
  <c r="H624" i="30"/>
  <c r="I624" i="30" s="1"/>
  <c r="E624" i="30"/>
  <c r="F624" i="30" s="1"/>
  <c r="H623" i="30"/>
  <c r="I623" i="30" s="1"/>
  <c r="E623" i="30"/>
  <c r="F623" i="30" s="1"/>
  <c r="H622" i="30"/>
  <c r="I622" i="30" s="1"/>
  <c r="E622" i="30"/>
  <c r="F622" i="30" s="1"/>
  <c r="H621" i="30"/>
  <c r="I621" i="30" s="1"/>
  <c r="E621" i="30"/>
  <c r="F621" i="30" s="1"/>
  <c r="H620" i="30"/>
  <c r="I620" i="30" s="1"/>
  <c r="E620" i="30"/>
  <c r="F620" i="30" s="1"/>
  <c r="H619" i="30"/>
  <c r="I619" i="30" s="1"/>
  <c r="E619" i="30"/>
  <c r="F619" i="30" s="1"/>
  <c r="H618" i="30"/>
  <c r="I618" i="30" s="1"/>
  <c r="E618" i="30"/>
  <c r="F618" i="30" s="1"/>
  <c r="H617" i="30"/>
  <c r="I617" i="30" s="1"/>
  <c r="E617" i="30"/>
  <c r="F617" i="30" s="1"/>
  <c r="H616" i="30"/>
  <c r="I616" i="30" s="1"/>
  <c r="E616" i="30"/>
  <c r="F616" i="30" s="1"/>
  <c r="H615" i="30"/>
  <c r="I615" i="30" s="1"/>
  <c r="E615" i="30"/>
  <c r="F615" i="30" s="1"/>
  <c r="H614" i="30"/>
  <c r="I614" i="30" s="1"/>
  <c r="E614" i="30"/>
  <c r="F614" i="30" s="1"/>
  <c r="H613" i="30"/>
  <c r="I613" i="30" s="1"/>
  <c r="E613" i="30"/>
  <c r="F613" i="30" s="1"/>
  <c r="H612" i="30"/>
  <c r="I612" i="30" s="1"/>
  <c r="E612" i="30"/>
  <c r="F612" i="30" s="1"/>
  <c r="H611" i="30"/>
  <c r="I611" i="30" s="1"/>
  <c r="E611" i="30"/>
  <c r="F611" i="30" s="1"/>
  <c r="H610" i="30"/>
  <c r="I610" i="30" s="1"/>
  <c r="E610" i="30"/>
  <c r="F610" i="30" s="1"/>
  <c r="H609" i="30"/>
  <c r="I609" i="30" s="1"/>
  <c r="E609" i="30"/>
  <c r="F609" i="30" s="1"/>
  <c r="H608" i="30"/>
  <c r="I608" i="30" s="1"/>
  <c r="E608" i="30"/>
  <c r="F608" i="30" s="1"/>
  <c r="H607" i="30"/>
  <c r="I607" i="30" s="1"/>
  <c r="E607" i="30"/>
  <c r="F607" i="30" s="1"/>
  <c r="H606" i="30"/>
  <c r="I606" i="30" s="1"/>
  <c r="E606" i="30"/>
  <c r="F606" i="30" s="1"/>
  <c r="H605" i="30"/>
  <c r="I605" i="30" s="1"/>
  <c r="E605" i="30"/>
  <c r="F605" i="30" s="1"/>
  <c r="H604" i="30"/>
  <c r="I604" i="30" s="1"/>
  <c r="E604" i="30"/>
  <c r="F604" i="30" s="1"/>
  <c r="H603" i="30"/>
  <c r="I603" i="30" s="1"/>
  <c r="E603" i="30"/>
  <c r="F603" i="30" s="1"/>
  <c r="H602" i="30"/>
  <c r="I602" i="30" s="1"/>
  <c r="E602" i="30"/>
  <c r="F602" i="30" s="1"/>
  <c r="H601" i="30"/>
  <c r="I601" i="30" s="1"/>
  <c r="E601" i="30"/>
  <c r="F601" i="30" s="1"/>
  <c r="H600" i="30"/>
  <c r="I600" i="30" s="1"/>
  <c r="E600" i="30"/>
  <c r="F600" i="30" s="1"/>
  <c r="H599" i="30"/>
  <c r="I599" i="30" s="1"/>
  <c r="E599" i="30"/>
  <c r="F599" i="30" s="1"/>
  <c r="H598" i="30"/>
  <c r="I598" i="30" s="1"/>
  <c r="E598" i="30"/>
  <c r="F598" i="30" s="1"/>
  <c r="H597" i="30"/>
  <c r="I597" i="30" s="1"/>
  <c r="E597" i="30"/>
  <c r="F597" i="30" s="1"/>
  <c r="H596" i="30"/>
  <c r="I596" i="30" s="1"/>
  <c r="E596" i="30"/>
  <c r="F596" i="30" s="1"/>
  <c r="H595" i="30"/>
  <c r="I595" i="30" s="1"/>
  <c r="E595" i="30"/>
  <c r="F595" i="30" s="1"/>
  <c r="H594" i="30"/>
  <c r="I594" i="30" s="1"/>
  <c r="E594" i="30"/>
  <c r="F594" i="30" s="1"/>
  <c r="H593" i="30"/>
  <c r="I593" i="30" s="1"/>
  <c r="E593" i="30"/>
  <c r="F593" i="30" s="1"/>
  <c r="H592" i="30"/>
  <c r="I592" i="30" s="1"/>
  <c r="E592" i="30"/>
  <c r="F592" i="30" s="1"/>
  <c r="H591" i="30"/>
  <c r="I591" i="30" s="1"/>
  <c r="E591" i="30"/>
  <c r="F591" i="30" s="1"/>
  <c r="H590" i="30"/>
  <c r="I590" i="30" s="1"/>
  <c r="E590" i="30"/>
  <c r="F590" i="30" s="1"/>
  <c r="H589" i="30"/>
  <c r="I589" i="30" s="1"/>
  <c r="E589" i="30"/>
  <c r="F589" i="30" s="1"/>
  <c r="H588" i="30"/>
  <c r="I588" i="30" s="1"/>
  <c r="E588" i="30"/>
  <c r="F588" i="30" s="1"/>
  <c r="H587" i="30"/>
  <c r="I587" i="30" s="1"/>
  <c r="E587" i="30"/>
  <c r="F587" i="30" s="1"/>
  <c r="H586" i="30"/>
  <c r="I586" i="30" s="1"/>
  <c r="E586" i="30"/>
  <c r="F586" i="30" s="1"/>
  <c r="H585" i="30"/>
  <c r="I585" i="30" s="1"/>
  <c r="E585" i="30"/>
  <c r="F585" i="30" s="1"/>
  <c r="H584" i="30"/>
  <c r="I584" i="30" s="1"/>
  <c r="E584" i="30"/>
  <c r="F584" i="30" s="1"/>
  <c r="H583" i="30"/>
  <c r="I583" i="30" s="1"/>
  <c r="E583" i="30"/>
  <c r="F583" i="30" s="1"/>
  <c r="H582" i="30"/>
  <c r="I582" i="30" s="1"/>
  <c r="E582" i="30"/>
  <c r="F582" i="30" s="1"/>
  <c r="H581" i="30"/>
  <c r="I581" i="30" s="1"/>
  <c r="E581" i="30"/>
  <c r="F581" i="30" s="1"/>
  <c r="H580" i="30"/>
  <c r="I580" i="30" s="1"/>
  <c r="E580" i="30"/>
  <c r="F580" i="30" s="1"/>
  <c r="H579" i="30"/>
  <c r="I579" i="30" s="1"/>
  <c r="E579" i="30"/>
  <c r="F579" i="30" s="1"/>
  <c r="H578" i="30"/>
  <c r="I578" i="30" s="1"/>
  <c r="E578" i="30"/>
  <c r="F578" i="30" s="1"/>
  <c r="H577" i="30"/>
  <c r="I577" i="30" s="1"/>
  <c r="E577" i="30"/>
  <c r="F577" i="30" s="1"/>
  <c r="H576" i="30"/>
  <c r="I576" i="30" s="1"/>
  <c r="E576" i="30"/>
  <c r="F576" i="30" s="1"/>
  <c r="H575" i="30"/>
  <c r="I575" i="30" s="1"/>
  <c r="E575" i="30"/>
  <c r="F575" i="30" s="1"/>
  <c r="H574" i="30"/>
  <c r="I574" i="30" s="1"/>
  <c r="E574" i="30"/>
  <c r="F574" i="30" s="1"/>
  <c r="H573" i="30"/>
  <c r="I573" i="30" s="1"/>
  <c r="E573" i="30"/>
  <c r="F573" i="30" s="1"/>
  <c r="H572" i="30"/>
  <c r="I572" i="30" s="1"/>
  <c r="E572" i="30"/>
  <c r="F572" i="30" s="1"/>
  <c r="H571" i="30"/>
  <c r="I571" i="30" s="1"/>
  <c r="E571" i="30"/>
  <c r="F571" i="30" s="1"/>
  <c r="H570" i="30"/>
  <c r="I570" i="30" s="1"/>
  <c r="E570" i="30"/>
  <c r="F570" i="30" s="1"/>
  <c r="H569" i="30"/>
  <c r="I569" i="30" s="1"/>
  <c r="E569" i="30"/>
  <c r="F569" i="30" s="1"/>
  <c r="H568" i="30"/>
  <c r="I568" i="30" s="1"/>
  <c r="E568" i="30"/>
  <c r="F568" i="30" s="1"/>
  <c r="H567" i="30"/>
  <c r="I567" i="30" s="1"/>
  <c r="E567" i="30"/>
  <c r="F567" i="30" s="1"/>
  <c r="H566" i="30"/>
  <c r="I566" i="30" s="1"/>
  <c r="E566" i="30"/>
  <c r="F566" i="30" s="1"/>
  <c r="H565" i="30"/>
  <c r="I565" i="30" s="1"/>
  <c r="E565" i="30"/>
  <c r="F565" i="30" s="1"/>
  <c r="H564" i="30"/>
  <c r="I564" i="30" s="1"/>
  <c r="E564" i="30"/>
  <c r="F564" i="30" s="1"/>
  <c r="H563" i="30"/>
  <c r="I563" i="30" s="1"/>
  <c r="E563" i="30"/>
  <c r="F563" i="30" s="1"/>
  <c r="H562" i="30"/>
  <c r="I562" i="30" s="1"/>
  <c r="E562" i="30"/>
  <c r="F562" i="30" s="1"/>
  <c r="H561" i="30"/>
  <c r="I561" i="30" s="1"/>
  <c r="E561" i="30"/>
  <c r="F561" i="30" s="1"/>
  <c r="H560" i="30"/>
  <c r="I560" i="30" s="1"/>
  <c r="E560" i="30"/>
  <c r="F560" i="30" s="1"/>
  <c r="H559" i="30"/>
  <c r="I559" i="30" s="1"/>
  <c r="E559" i="30"/>
  <c r="F559" i="30" s="1"/>
  <c r="H558" i="30"/>
  <c r="I558" i="30" s="1"/>
  <c r="E558" i="30"/>
  <c r="F558" i="30" s="1"/>
  <c r="H557" i="30"/>
  <c r="I557" i="30" s="1"/>
  <c r="E557" i="30"/>
  <c r="F557" i="30" s="1"/>
  <c r="H556" i="30"/>
  <c r="I556" i="30" s="1"/>
  <c r="E556" i="30"/>
  <c r="F556" i="30" s="1"/>
  <c r="H555" i="30"/>
  <c r="I555" i="30" s="1"/>
  <c r="E555" i="30"/>
  <c r="F555" i="30" s="1"/>
  <c r="H554" i="30"/>
  <c r="I554" i="30" s="1"/>
  <c r="E554" i="30"/>
  <c r="F554" i="30" s="1"/>
  <c r="H553" i="30"/>
  <c r="I553" i="30" s="1"/>
  <c r="E553" i="30"/>
  <c r="F553" i="30" s="1"/>
  <c r="H552" i="30"/>
  <c r="I552" i="30" s="1"/>
  <c r="E552" i="30"/>
  <c r="F552" i="30" s="1"/>
  <c r="H551" i="30"/>
  <c r="I551" i="30" s="1"/>
  <c r="E551" i="30"/>
  <c r="F551" i="30" s="1"/>
  <c r="H550" i="30"/>
  <c r="I550" i="30" s="1"/>
  <c r="E550" i="30"/>
  <c r="F550" i="30" s="1"/>
  <c r="H549" i="30"/>
  <c r="I549" i="30" s="1"/>
  <c r="E549" i="30"/>
  <c r="F549" i="30" s="1"/>
  <c r="H548" i="30"/>
  <c r="I548" i="30" s="1"/>
  <c r="E548" i="30"/>
  <c r="F548" i="30" s="1"/>
  <c r="H547" i="30"/>
  <c r="I547" i="30" s="1"/>
  <c r="E547" i="30"/>
  <c r="F547" i="30" s="1"/>
  <c r="H546" i="30"/>
  <c r="I546" i="30" s="1"/>
  <c r="E546" i="30"/>
  <c r="F546" i="30" s="1"/>
  <c r="H545" i="30"/>
  <c r="I545" i="30" s="1"/>
  <c r="E545" i="30"/>
  <c r="F545" i="30" s="1"/>
  <c r="H544" i="30"/>
  <c r="I544" i="30" s="1"/>
  <c r="E544" i="30"/>
  <c r="F544" i="30" s="1"/>
  <c r="H543" i="30"/>
  <c r="I543" i="30" s="1"/>
  <c r="E543" i="30"/>
  <c r="F543" i="30" s="1"/>
  <c r="H542" i="30"/>
  <c r="I542" i="30" s="1"/>
  <c r="E542" i="30"/>
  <c r="F542" i="30" s="1"/>
  <c r="H541" i="30"/>
  <c r="I541" i="30" s="1"/>
  <c r="E541" i="30"/>
  <c r="F541" i="30" s="1"/>
  <c r="H540" i="30"/>
  <c r="I540" i="30" s="1"/>
  <c r="E540" i="30"/>
  <c r="F540" i="30" s="1"/>
  <c r="H539" i="30"/>
  <c r="I539" i="30" s="1"/>
  <c r="E539" i="30"/>
  <c r="F539" i="30" s="1"/>
  <c r="H538" i="30"/>
  <c r="I538" i="30" s="1"/>
  <c r="E538" i="30"/>
  <c r="F538" i="30" s="1"/>
  <c r="H537" i="30"/>
  <c r="I537" i="30" s="1"/>
  <c r="E537" i="30"/>
  <c r="F537" i="30" s="1"/>
  <c r="H536" i="30"/>
  <c r="I536" i="30" s="1"/>
  <c r="E536" i="30"/>
  <c r="F536" i="30" s="1"/>
  <c r="H535" i="30"/>
  <c r="I535" i="30" s="1"/>
  <c r="E535" i="30"/>
  <c r="F535" i="30" s="1"/>
  <c r="H534" i="30"/>
  <c r="I534" i="30" s="1"/>
  <c r="E534" i="30"/>
  <c r="F534" i="30" s="1"/>
  <c r="H533" i="30"/>
  <c r="I533" i="30" s="1"/>
  <c r="E533" i="30"/>
  <c r="F533" i="30" s="1"/>
  <c r="H532" i="30"/>
  <c r="I532" i="30" s="1"/>
  <c r="E532" i="30"/>
  <c r="F532" i="30" s="1"/>
  <c r="H531" i="30"/>
  <c r="I531" i="30" s="1"/>
  <c r="E531" i="30"/>
  <c r="F531" i="30" s="1"/>
  <c r="H530" i="30"/>
  <c r="I530" i="30" s="1"/>
  <c r="E530" i="30"/>
  <c r="F530" i="30" s="1"/>
  <c r="H529" i="30"/>
  <c r="I529" i="30" s="1"/>
  <c r="E529" i="30"/>
  <c r="F529" i="30" s="1"/>
  <c r="H528" i="30"/>
  <c r="I528" i="30" s="1"/>
  <c r="E528" i="30"/>
  <c r="F528" i="30" s="1"/>
  <c r="H527" i="30"/>
  <c r="I527" i="30" s="1"/>
  <c r="E527" i="30"/>
  <c r="F527" i="30" s="1"/>
  <c r="H526" i="30"/>
  <c r="I526" i="30" s="1"/>
  <c r="E526" i="30"/>
  <c r="F526" i="30" s="1"/>
  <c r="H525" i="30"/>
  <c r="I525" i="30" s="1"/>
  <c r="E525" i="30"/>
  <c r="F525" i="30" s="1"/>
  <c r="H524" i="30"/>
  <c r="I524" i="30" s="1"/>
  <c r="E524" i="30"/>
  <c r="F524" i="30" s="1"/>
  <c r="H523" i="30"/>
  <c r="I523" i="30" s="1"/>
  <c r="E523" i="30"/>
  <c r="F523" i="30" s="1"/>
  <c r="H522" i="30"/>
  <c r="I522" i="30" s="1"/>
  <c r="E522" i="30"/>
  <c r="F522" i="30" s="1"/>
  <c r="H521" i="30"/>
  <c r="I521" i="30" s="1"/>
  <c r="E521" i="30"/>
  <c r="F521" i="30" s="1"/>
  <c r="H520" i="30"/>
  <c r="I520" i="30" s="1"/>
  <c r="E520" i="30"/>
  <c r="F520" i="30" s="1"/>
  <c r="H519" i="30"/>
  <c r="I519" i="30" s="1"/>
  <c r="E519" i="30"/>
  <c r="F519" i="30" s="1"/>
  <c r="H518" i="30"/>
  <c r="I518" i="30" s="1"/>
  <c r="E518" i="30"/>
  <c r="F518" i="30" s="1"/>
  <c r="H517" i="30"/>
  <c r="I517" i="30" s="1"/>
  <c r="E517" i="30"/>
  <c r="F517" i="30" s="1"/>
  <c r="H516" i="30"/>
  <c r="I516" i="30" s="1"/>
  <c r="E516" i="30"/>
  <c r="F516" i="30" s="1"/>
  <c r="H515" i="30"/>
  <c r="I515" i="30" s="1"/>
  <c r="E515" i="30"/>
  <c r="F515" i="30" s="1"/>
  <c r="H514" i="30"/>
  <c r="I514" i="30" s="1"/>
  <c r="E514" i="30"/>
  <c r="F514" i="30" s="1"/>
  <c r="H513" i="30"/>
  <c r="I513" i="30" s="1"/>
  <c r="E513" i="30"/>
  <c r="F513" i="30" s="1"/>
  <c r="H512" i="30"/>
  <c r="I512" i="30" s="1"/>
  <c r="E512" i="30"/>
  <c r="F512" i="30" s="1"/>
  <c r="H511" i="30"/>
  <c r="I511" i="30" s="1"/>
  <c r="E511" i="30"/>
  <c r="F511" i="30" s="1"/>
  <c r="H510" i="30"/>
  <c r="I510" i="30" s="1"/>
  <c r="E510" i="30"/>
  <c r="F510" i="30" s="1"/>
  <c r="H509" i="30"/>
  <c r="I509" i="30" s="1"/>
  <c r="E509" i="30"/>
  <c r="F509" i="30" s="1"/>
  <c r="H508" i="30"/>
  <c r="I508" i="30" s="1"/>
  <c r="E508" i="30"/>
  <c r="F508" i="30" s="1"/>
  <c r="H507" i="30"/>
  <c r="I507" i="30" s="1"/>
  <c r="E507" i="30"/>
  <c r="F507" i="30" s="1"/>
  <c r="H506" i="30"/>
  <c r="I506" i="30" s="1"/>
  <c r="E506" i="30"/>
  <c r="F506" i="30" s="1"/>
  <c r="H505" i="30"/>
  <c r="I505" i="30" s="1"/>
  <c r="E505" i="30"/>
  <c r="F505" i="30" s="1"/>
  <c r="H504" i="30"/>
  <c r="I504" i="30" s="1"/>
  <c r="E504" i="30"/>
  <c r="F504" i="30" s="1"/>
  <c r="H503" i="30"/>
  <c r="I503" i="30" s="1"/>
  <c r="E503" i="30"/>
  <c r="F503" i="30" s="1"/>
  <c r="H502" i="30"/>
  <c r="I502" i="30" s="1"/>
  <c r="E502" i="30"/>
  <c r="F502" i="30" s="1"/>
  <c r="H501" i="30"/>
  <c r="I501" i="30" s="1"/>
  <c r="E501" i="30"/>
  <c r="F501" i="30" s="1"/>
  <c r="H500" i="30"/>
  <c r="I500" i="30" s="1"/>
  <c r="E500" i="30"/>
  <c r="F500" i="30" s="1"/>
  <c r="H499" i="30"/>
  <c r="I499" i="30" s="1"/>
  <c r="E499" i="30"/>
  <c r="F499" i="30" s="1"/>
  <c r="H498" i="30"/>
  <c r="I498" i="30" s="1"/>
  <c r="E498" i="30"/>
  <c r="F498" i="30" s="1"/>
  <c r="H497" i="30"/>
  <c r="I497" i="30" s="1"/>
  <c r="E497" i="30"/>
  <c r="F497" i="30" s="1"/>
  <c r="H496" i="30"/>
  <c r="I496" i="30" s="1"/>
  <c r="E496" i="30"/>
  <c r="F496" i="30" s="1"/>
  <c r="H495" i="30"/>
  <c r="I495" i="30" s="1"/>
  <c r="E495" i="30"/>
  <c r="F495" i="30" s="1"/>
  <c r="H494" i="30"/>
  <c r="I494" i="30" s="1"/>
  <c r="E494" i="30"/>
  <c r="F494" i="30" s="1"/>
  <c r="H493" i="30"/>
  <c r="I493" i="30" s="1"/>
  <c r="E493" i="30"/>
  <c r="F493" i="30" s="1"/>
  <c r="H492" i="30"/>
  <c r="I492" i="30" s="1"/>
  <c r="E492" i="30"/>
  <c r="F492" i="30" s="1"/>
  <c r="H491" i="30"/>
  <c r="I491" i="30" s="1"/>
  <c r="E491" i="30"/>
  <c r="F491" i="30" s="1"/>
  <c r="H490" i="30"/>
  <c r="I490" i="30" s="1"/>
  <c r="E490" i="30"/>
  <c r="F490" i="30" s="1"/>
  <c r="H489" i="30"/>
  <c r="I489" i="30" s="1"/>
  <c r="E489" i="30"/>
  <c r="F489" i="30" s="1"/>
  <c r="H488" i="30"/>
  <c r="I488" i="30" s="1"/>
  <c r="E488" i="30"/>
  <c r="F488" i="30" s="1"/>
  <c r="H487" i="30"/>
  <c r="I487" i="30" s="1"/>
  <c r="E487" i="30"/>
  <c r="F487" i="30" s="1"/>
  <c r="H486" i="30"/>
  <c r="I486" i="30" s="1"/>
  <c r="E486" i="30"/>
  <c r="F486" i="30" s="1"/>
  <c r="H485" i="30"/>
  <c r="I485" i="30" s="1"/>
  <c r="E485" i="30"/>
  <c r="F485" i="30" s="1"/>
  <c r="H484" i="30"/>
  <c r="I484" i="30" s="1"/>
  <c r="E484" i="30"/>
  <c r="F484" i="30" s="1"/>
  <c r="H483" i="30"/>
  <c r="I483" i="30" s="1"/>
  <c r="E483" i="30"/>
  <c r="F483" i="30" s="1"/>
  <c r="H482" i="30"/>
  <c r="I482" i="30" s="1"/>
  <c r="E482" i="30"/>
  <c r="F482" i="30" s="1"/>
  <c r="H481" i="30"/>
  <c r="I481" i="30" s="1"/>
  <c r="E481" i="30"/>
  <c r="F481" i="30" s="1"/>
  <c r="H480" i="30"/>
  <c r="I480" i="30" s="1"/>
  <c r="E480" i="30"/>
  <c r="F480" i="30" s="1"/>
  <c r="H479" i="30"/>
  <c r="I479" i="30" s="1"/>
  <c r="E479" i="30"/>
  <c r="F479" i="30" s="1"/>
  <c r="H478" i="30"/>
  <c r="I478" i="30" s="1"/>
  <c r="E478" i="30"/>
  <c r="F478" i="30" s="1"/>
  <c r="H477" i="30"/>
  <c r="I477" i="30" s="1"/>
  <c r="E477" i="30"/>
  <c r="F477" i="30" s="1"/>
  <c r="H476" i="30"/>
  <c r="I476" i="30" s="1"/>
  <c r="E476" i="30"/>
  <c r="F476" i="30" s="1"/>
  <c r="H475" i="30"/>
  <c r="I475" i="30" s="1"/>
  <c r="E475" i="30"/>
  <c r="F475" i="30" s="1"/>
  <c r="H474" i="30"/>
  <c r="I474" i="30" s="1"/>
  <c r="E474" i="30"/>
  <c r="F474" i="30" s="1"/>
  <c r="H473" i="30"/>
  <c r="I473" i="30" s="1"/>
  <c r="E473" i="30"/>
  <c r="F473" i="30" s="1"/>
  <c r="H472" i="30"/>
  <c r="I472" i="30" s="1"/>
  <c r="E472" i="30"/>
  <c r="F472" i="30" s="1"/>
  <c r="H471" i="30"/>
  <c r="I471" i="30" s="1"/>
  <c r="E471" i="30"/>
  <c r="F471" i="30" s="1"/>
  <c r="H470" i="30"/>
  <c r="I470" i="30" s="1"/>
  <c r="E470" i="30"/>
  <c r="F470" i="30" s="1"/>
  <c r="H469" i="30"/>
  <c r="I469" i="30" s="1"/>
  <c r="E469" i="30"/>
  <c r="F469" i="30" s="1"/>
  <c r="H468" i="30"/>
  <c r="I468" i="30" s="1"/>
  <c r="E468" i="30"/>
  <c r="F468" i="30" s="1"/>
  <c r="H467" i="30"/>
  <c r="I467" i="30" s="1"/>
  <c r="E467" i="30"/>
  <c r="F467" i="30" s="1"/>
  <c r="H466" i="30"/>
  <c r="I466" i="30" s="1"/>
  <c r="E466" i="30"/>
  <c r="F466" i="30" s="1"/>
  <c r="H465" i="30"/>
  <c r="I465" i="30" s="1"/>
  <c r="E465" i="30"/>
  <c r="F465" i="30" s="1"/>
  <c r="H464" i="30"/>
  <c r="I464" i="30" s="1"/>
  <c r="E464" i="30"/>
  <c r="F464" i="30" s="1"/>
  <c r="H463" i="30"/>
  <c r="I463" i="30" s="1"/>
  <c r="E463" i="30"/>
  <c r="F463" i="30" s="1"/>
  <c r="H462" i="30"/>
  <c r="I462" i="30" s="1"/>
  <c r="E462" i="30"/>
  <c r="F462" i="30" s="1"/>
  <c r="H461" i="30"/>
  <c r="I461" i="30" s="1"/>
  <c r="E461" i="30"/>
  <c r="F461" i="30" s="1"/>
  <c r="H460" i="30"/>
  <c r="I460" i="30" s="1"/>
  <c r="E460" i="30"/>
  <c r="F460" i="30" s="1"/>
  <c r="H459" i="30"/>
  <c r="I459" i="30" s="1"/>
  <c r="E459" i="30"/>
  <c r="F459" i="30" s="1"/>
  <c r="H458" i="30"/>
  <c r="I458" i="30" s="1"/>
  <c r="E458" i="30"/>
  <c r="F458" i="30" s="1"/>
  <c r="H457" i="30"/>
  <c r="I457" i="30" s="1"/>
  <c r="E457" i="30"/>
  <c r="F457" i="30" s="1"/>
  <c r="H456" i="30"/>
  <c r="I456" i="30" s="1"/>
  <c r="E456" i="30"/>
  <c r="F456" i="30" s="1"/>
  <c r="H455" i="30"/>
  <c r="I455" i="30" s="1"/>
  <c r="E455" i="30"/>
  <c r="F455" i="30" s="1"/>
  <c r="H454" i="30"/>
  <c r="I454" i="30" s="1"/>
  <c r="E454" i="30"/>
  <c r="F454" i="30" s="1"/>
  <c r="H453" i="30"/>
  <c r="I453" i="30" s="1"/>
  <c r="E453" i="30"/>
  <c r="F453" i="30" s="1"/>
  <c r="H452" i="30"/>
  <c r="I452" i="30" s="1"/>
  <c r="E452" i="30"/>
  <c r="F452" i="30" s="1"/>
  <c r="H451" i="30"/>
  <c r="I451" i="30" s="1"/>
  <c r="E451" i="30"/>
  <c r="F451" i="30" s="1"/>
  <c r="H450" i="30"/>
  <c r="I450" i="30" s="1"/>
  <c r="E450" i="30"/>
  <c r="F450" i="30" s="1"/>
  <c r="H449" i="30"/>
  <c r="I449" i="30" s="1"/>
  <c r="E449" i="30"/>
  <c r="F449" i="30" s="1"/>
  <c r="H448" i="30"/>
  <c r="I448" i="30" s="1"/>
  <c r="E448" i="30"/>
  <c r="F448" i="30" s="1"/>
  <c r="H447" i="30"/>
  <c r="I447" i="30" s="1"/>
  <c r="E447" i="30"/>
  <c r="F447" i="30" s="1"/>
  <c r="H446" i="30"/>
  <c r="I446" i="30" s="1"/>
  <c r="E446" i="30"/>
  <c r="F446" i="30" s="1"/>
  <c r="H445" i="30"/>
  <c r="I445" i="30" s="1"/>
  <c r="E445" i="30"/>
  <c r="F445" i="30" s="1"/>
  <c r="H444" i="30"/>
  <c r="I444" i="30" s="1"/>
  <c r="E444" i="30"/>
  <c r="F444" i="30" s="1"/>
  <c r="H443" i="30"/>
  <c r="I443" i="30" s="1"/>
  <c r="E443" i="30"/>
  <c r="F443" i="30" s="1"/>
  <c r="H442" i="30"/>
  <c r="I442" i="30" s="1"/>
  <c r="E442" i="30"/>
  <c r="F442" i="30" s="1"/>
  <c r="H441" i="30"/>
  <c r="I441" i="30" s="1"/>
  <c r="E441" i="30"/>
  <c r="F441" i="30" s="1"/>
  <c r="H440" i="30"/>
  <c r="I440" i="30" s="1"/>
  <c r="E440" i="30"/>
  <c r="F440" i="30" s="1"/>
  <c r="H439" i="30"/>
  <c r="I439" i="30" s="1"/>
  <c r="E439" i="30"/>
  <c r="F439" i="30" s="1"/>
  <c r="H438" i="30"/>
  <c r="I438" i="30" s="1"/>
  <c r="E438" i="30"/>
  <c r="F438" i="30" s="1"/>
  <c r="H437" i="30"/>
  <c r="I437" i="30" s="1"/>
  <c r="E437" i="30"/>
  <c r="F437" i="30" s="1"/>
  <c r="H436" i="30"/>
  <c r="I436" i="30" s="1"/>
  <c r="E436" i="30"/>
  <c r="F436" i="30" s="1"/>
  <c r="H435" i="30"/>
  <c r="I435" i="30" s="1"/>
  <c r="E435" i="30"/>
  <c r="F435" i="30" s="1"/>
  <c r="H434" i="30"/>
  <c r="I434" i="30" s="1"/>
  <c r="E434" i="30"/>
  <c r="F434" i="30" s="1"/>
  <c r="H433" i="30"/>
  <c r="I433" i="30" s="1"/>
  <c r="E433" i="30"/>
  <c r="F433" i="30" s="1"/>
  <c r="H432" i="30"/>
  <c r="I432" i="30" s="1"/>
  <c r="E432" i="30"/>
  <c r="F432" i="30" s="1"/>
  <c r="H431" i="30"/>
  <c r="I431" i="30" s="1"/>
  <c r="E431" i="30"/>
  <c r="F431" i="30" s="1"/>
  <c r="H430" i="30"/>
  <c r="I430" i="30" s="1"/>
  <c r="E430" i="30"/>
  <c r="F430" i="30" s="1"/>
  <c r="H429" i="30"/>
  <c r="I429" i="30" s="1"/>
  <c r="E429" i="30"/>
  <c r="F429" i="30" s="1"/>
  <c r="H428" i="30"/>
  <c r="I428" i="30" s="1"/>
  <c r="E428" i="30"/>
  <c r="F428" i="30" s="1"/>
  <c r="H427" i="30"/>
  <c r="I427" i="30" s="1"/>
  <c r="E427" i="30"/>
  <c r="F427" i="30" s="1"/>
  <c r="H426" i="30"/>
  <c r="I426" i="30" s="1"/>
  <c r="E426" i="30"/>
  <c r="F426" i="30" s="1"/>
  <c r="H425" i="30"/>
  <c r="I425" i="30" s="1"/>
  <c r="E425" i="30"/>
  <c r="F425" i="30" s="1"/>
  <c r="H424" i="30"/>
  <c r="I424" i="30" s="1"/>
  <c r="E424" i="30"/>
  <c r="F424" i="30" s="1"/>
  <c r="H423" i="30"/>
  <c r="I423" i="30" s="1"/>
  <c r="E423" i="30"/>
  <c r="F423" i="30" s="1"/>
  <c r="H422" i="30"/>
  <c r="I422" i="30" s="1"/>
  <c r="E422" i="30"/>
  <c r="F422" i="30" s="1"/>
  <c r="H421" i="30"/>
  <c r="I421" i="30" s="1"/>
  <c r="E421" i="30"/>
  <c r="F421" i="30" s="1"/>
  <c r="H420" i="30"/>
  <c r="I420" i="30" s="1"/>
  <c r="E420" i="30"/>
  <c r="F420" i="30" s="1"/>
  <c r="H419" i="30"/>
  <c r="I419" i="30" s="1"/>
  <c r="E419" i="30"/>
  <c r="F419" i="30" s="1"/>
  <c r="H418" i="30"/>
  <c r="I418" i="30" s="1"/>
  <c r="E418" i="30"/>
  <c r="F418" i="30" s="1"/>
  <c r="H417" i="30"/>
  <c r="I417" i="30" s="1"/>
  <c r="E417" i="30"/>
  <c r="F417" i="30" s="1"/>
  <c r="H416" i="30"/>
  <c r="I416" i="30" s="1"/>
  <c r="E416" i="30"/>
  <c r="F416" i="30" s="1"/>
  <c r="H415" i="30"/>
  <c r="I415" i="30" s="1"/>
  <c r="E415" i="30"/>
  <c r="F415" i="30" s="1"/>
  <c r="H414" i="30"/>
  <c r="I414" i="30" s="1"/>
  <c r="E414" i="30"/>
  <c r="F414" i="30" s="1"/>
  <c r="H413" i="30"/>
  <c r="I413" i="30" s="1"/>
  <c r="E413" i="30"/>
  <c r="F413" i="30" s="1"/>
  <c r="H412" i="30"/>
  <c r="I412" i="30" s="1"/>
  <c r="E412" i="30"/>
  <c r="F412" i="30" s="1"/>
  <c r="H411" i="30"/>
  <c r="I411" i="30" s="1"/>
  <c r="E411" i="30"/>
  <c r="F411" i="30" s="1"/>
  <c r="H410" i="30"/>
  <c r="I410" i="30" s="1"/>
  <c r="E410" i="30"/>
  <c r="F410" i="30" s="1"/>
  <c r="H409" i="30"/>
  <c r="I409" i="30" s="1"/>
  <c r="E409" i="30"/>
  <c r="F409" i="30" s="1"/>
  <c r="H408" i="30"/>
  <c r="I408" i="30" s="1"/>
  <c r="E408" i="30"/>
  <c r="F408" i="30" s="1"/>
  <c r="H407" i="30"/>
  <c r="I407" i="30" s="1"/>
  <c r="E407" i="30"/>
  <c r="F407" i="30" s="1"/>
  <c r="H406" i="30"/>
  <c r="I406" i="30" s="1"/>
  <c r="E406" i="30"/>
  <c r="F406" i="30" s="1"/>
  <c r="H405" i="30"/>
  <c r="I405" i="30" s="1"/>
  <c r="E405" i="30"/>
  <c r="F405" i="30" s="1"/>
  <c r="H404" i="30"/>
  <c r="I404" i="30" s="1"/>
  <c r="E404" i="30"/>
  <c r="F404" i="30" s="1"/>
  <c r="H403" i="30"/>
  <c r="I403" i="30" s="1"/>
  <c r="E403" i="30"/>
  <c r="F403" i="30" s="1"/>
  <c r="H402" i="30"/>
  <c r="I402" i="30" s="1"/>
  <c r="E402" i="30"/>
  <c r="F402" i="30" s="1"/>
  <c r="H401" i="30"/>
  <c r="I401" i="30" s="1"/>
  <c r="E401" i="30"/>
  <c r="F401" i="30" s="1"/>
  <c r="H400" i="30"/>
  <c r="I400" i="30" s="1"/>
  <c r="E400" i="30"/>
  <c r="F400" i="30" s="1"/>
  <c r="H399" i="30"/>
  <c r="I399" i="30" s="1"/>
  <c r="E399" i="30"/>
  <c r="F399" i="30" s="1"/>
  <c r="H398" i="30"/>
  <c r="I398" i="30" s="1"/>
  <c r="E398" i="30"/>
  <c r="F398" i="30" s="1"/>
  <c r="H397" i="30"/>
  <c r="I397" i="30" s="1"/>
  <c r="E397" i="30"/>
  <c r="F397" i="30" s="1"/>
  <c r="H396" i="30"/>
  <c r="I396" i="30" s="1"/>
  <c r="E396" i="30"/>
  <c r="F396" i="30" s="1"/>
  <c r="H395" i="30"/>
  <c r="I395" i="30" s="1"/>
  <c r="E395" i="30"/>
  <c r="F395" i="30" s="1"/>
  <c r="H394" i="30"/>
  <c r="I394" i="30" s="1"/>
  <c r="E394" i="30"/>
  <c r="F394" i="30" s="1"/>
  <c r="H393" i="30"/>
  <c r="I393" i="30" s="1"/>
  <c r="E393" i="30"/>
  <c r="F393" i="30" s="1"/>
  <c r="H392" i="30"/>
  <c r="I392" i="30" s="1"/>
  <c r="E392" i="30"/>
  <c r="F392" i="30" s="1"/>
  <c r="H391" i="30"/>
  <c r="I391" i="30" s="1"/>
  <c r="E391" i="30"/>
  <c r="F391" i="30" s="1"/>
  <c r="H390" i="30"/>
  <c r="I390" i="30" s="1"/>
  <c r="E390" i="30"/>
  <c r="F390" i="30" s="1"/>
  <c r="H389" i="30"/>
  <c r="I389" i="30" s="1"/>
  <c r="E389" i="30"/>
  <c r="F389" i="30" s="1"/>
  <c r="H388" i="30"/>
  <c r="I388" i="30" s="1"/>
  <c r="E388" i="30"/>
  <c r="F388" i="30" s="1"/>
  <c r="H387" i="30"/>
  <c r="I387" i="30" s="1"/>
  <c r="E387" i="30"/>
  <c r="F387" i="30" s="1"/>
  <c r="H386" i="30"/>
  <c r="I386" i="30" s="1"/>
  <c r="E386" i="30"/>
  <c r="F386" i="30" s="1"/>
  <c r="H385" i="30"/>
  <c r="I385" i="30" s="1"/>
  <c r="E385" i="30"/>
  <c r="F385" i="30" s="1"/>
  <c r="H384" i="30"/>
  <c r="I384" i="30" s="1"/>
  <c r="E384" i="30"/>
  <c r="F384" i="30" s="1"/>
  <c r="H383" i="30"/>
  <c r="I383" i="30" s="1"/>
  <c r="E383" i="30"/>
  <c r="F383" i="30" s="1"/>
  <c r="H382" i="30"/>
  <c r="I382" i="30" s="1"/>
  <c r="E382" i="30"/>
  <c r="F382" i="30" s="1"/>
  <c r="H381" i="30"/>
  <c r="I381" i="30" s="1"/>
  <c r="E381" i="30"/>
  <c r="F381" i="30" s="1"/>
  <c r="H380" i="30"/>
  <c r="I380" i="30" s="1"/>
  <c r="E380" i="30"/>
  <c r="F380" i="30" s="1"/>
  <c r="H379" i="30"/>
  <c r="I379" i="30" s="1"/>
  <c r="E379" i="30"/>
  <c r="F379" i="30" s="1"/>
  <c r="H378" i="30"/>
  <c r="I378" i="30" s="1"/>
  <c r="E378" i="30"/>
  <c r="F378" i="30" s="1"/>
  <c r="H377" i="30"/>
  <c r="I377" i="30" s="1"/>
  <c r="E377" i="30"/>
  <c r="F377" i="30" s="1"/>
  <c r="H376" i="30"/>
  <c r="I376" i="30" s="1"/>
  <c r="E376" i="30"/>
  <c r="F376" i="30" s="1"/>
  <c r="H375" i="30"/>
  <c r="I375" i="30" s="1"/>
  <c r="E375" i="30"/>
  <c r="F375" i="30" s="1"/>
  <c r="H374" i="30"/>
  <c r="I374" i="30" s="1"/>
  <c r="E374" i="30"/>
  <c r="F374" i="30" s="1"/>
  <c r="H373" i="30"/>
  <c r="I373" i="30" s="1"/>
  <c r="E373" i="30"/>
  <c r="F373" i="30" s="1"/>
  <c r="H372" i="30"/>
  <c r="I372" i="30" s="1"/>
  <c r="E372" i="30"/>
  <c r="F372" i="30" s="1"/>
  <c r="H371" i="30"/>
  <c r="I371" i="30" s="1"/>
  <c r="E371" i="30"/>
  <c r="F371" i="30" s="1"/>
  <c r="H370" i="30"/>
  <c r="I370" i="30" s="1"/>
  <c r="E370" i="30"/>
  <c r="F370" i="30" s="1"/>
  <c r="H369" i="30"/>
  <c r="I369" i="30" s="1"/>
  <c r="E369" i="30"/>
  <c r="F369" i="30" s="1"/>
  <c r="H368" i="30"/>
  <c r="I368" i="30" s="1"/>
  <c r="E368" i="30"/>
  <c r="F368" i="30" s="1"/>
  <c r="H367" i="30"/>
  <c r="I367" i="30" s="1"/>
  <c r="E367" i="30"/>
  <c r="F367" i="30" s="1"/>
  <c r="H366" i="30"/>
  <c r="I366" i="30" s="1"/>
  <c r="E366" i="30"/>
  <c r="F366" i="30" s="1"/>
  <c r="H365" i="30"/>
  <c r="I365" i="30" s="1"/>
  <c r="E365" i="30"/>
  <c r="F365" i="30" s="1"/>
  <c r="H364" i="30"/>
  <c r="I364" i="30" s="1"/>
  <c r="E364" i="30"/>
  <c r="F364" i="30" s="1"/>
  <c r="H363" i="30"/>
  <c r="I363" i="30" s="1"/>
  <c r="E363" i="30"/>
  <c r="F363" i="30" s="1"/>
  <c r="H362" i="30"/>
  <c r="I362" i="30" s="1"/>
  <c r="E362" i="30"/>
  <c r="F362" i="30" s="1"/>
  <c r="H361" i="30"/>
  <c r="I361" i="30" s="1"/>
  <c r="E361" i="30"/>
  <c r="F361" i="30" s="1"/>
  <c r="H360" i="30"/>
  <c r="I360" i="30" s="1"/>
  <c r="E360" i="30"/>
  <c r="F360" i="30" s="1"/>
  <c r="H359" i="30"/>
  <c r="I359" i="30" s="1"/>
  <c r="E359" i="30"/>
  <c r="F359" i="30" s="1"/>
  <c r="H358" i="30"/>
  <c r="I358" i="30" s="1"/>
  <c r="E358" i="30"/>
  <c r="F358" i="30" s="1"/>
  <c r="H357" i="30"/>
  <c r="I357" i="30" s="1"/>
  <c r="E357" i="30"/>
  <c r="F357" i="30" s="1"/>
  <c r="H356" i="30"/>
  <c r="I356" i="30" s="1"/>
  <c r="E356" i="30"/>
  <c r="F356" i="30" s="1"/>
  <c r="H355" i="30"/>
  <c r="I355" i="30" s="1"/>
  <c r="E355" i="30"/>
  <c r="F355" i="30" s="1"/>
  <c r="H354" i="30"/>
  <c r="I354" i="30" s="1"/>
  <c r="E354" i="30"/>
  <c r="F354" i="30" s="1"/>
  <c r="H353" i="30"/>
  <c r="I353" i="30" s="1"/>
  <c r="E353" i="30"/>
  <c r="F353" i="30" s="1"/>
  <c r="H352" i="30"/>
  <c r="I352" i="30" s="1"/>
  <c r="E352" i="30"/>
  <c r="F352" i="30" s="1"/>
  <c r="H351" i="30"/>
  <c r="I351" i="30" s="1"/>
  <c r="E351" i="30"/>
  <c r="F351" i="30" s="1"/>
  <c r="H350" i="30"/>
  <c r="I350" i="30" s="1"/>
  <c r="E350" i="30"/>
  <c r="F350" i="30" s="1"/>
  <c r="H349" i="30"/>
  <c r="I349" i="30" s="1"/>
  <c r="E349" i="30"/>
  <c r="F349" i="30" s="1"/>
  <c r="H348" i="30"/>
  <c r="I348" i="30" s="1"/>
  <c r="E348" i="30"/>
  <c r="F348" i="30" s="1"/>
  <c r="H347" i="30"/>
  <c r="I347" i="30" s="1"/>
  <c r="E347" i="30"/>
  <c r="F347" i="30" s="1"/>
  <c r="H346" i="30"/>
  <c r="I346" i="30" s="1"/>
  <c r="E346" i="30"/>
  <c r="F346" i="30" s="1"/>
  <c r="H345" i="30"/>
  <c r="I345" i="30" s="1"/>
  <c r="E345" i="30"/>
  <c r="F345" i="30" s="1"/>
  <c r="H344" i="30"/>
  <c r="I344" i="30" s="1"/>
  <c r="E344" i="30"/>
  <c r="F344" i="30" s="1"/>
  <c r="H343" i="30"/>
  <c r="I343" i="30" s="1"/>
  <c r="E343" i="30"/>
  <c r="F343" i="30" s="1"/>
  <c r="H342" i="30"/>
  <c r="I342" i="30" s="1"/>
  <c r="E342" i="30"/>
  <c r="F342" i="30" s="1"/>
  <c r="H341" i="30"/>
  <c r="I341" i="30" s="1"/>
  <c r="E341" i="30"/>
  <c r="F341" i="30" s="1"/>
  <c r="H340" i="30"/>
  <c r="I340" i="30" s="1"/>
  <c r="E340" i="30"/>
  <c r="F340" i="30" s="1"/>
  <c r="H339" i="30"/>
  <c r="I339" i="30" s="1"/>
  <c r="E339" i="30"/>
  <c r="F339" i="30" s="1"/>
  <c r="H338" i="30"/>
  <c r="I338" i="30" s="1"/>
  <c r="E338" i="30"/>
  <c r="F338" i="30" s="1"/>
  <c r="H337" i="30"/>
  <c r="I337" i="30" s="1"/>
  <c r="E337" i="30"/>
  <c r="F337" i="30" s="1"/>
  <c r="H336" i="30"/>
  <c r="I336" i="30" s="1"/>
  <c r="E336" i="30"/>
  <c r="F336" i="30" s="1"/>
  <c r="H335" i="30"/>
  <c r="I335" i="30" s="1"/>
  <c r="E335" i="30"/>
  <c r="F335" i="30" s="1"/>
  <c r="H334" i="30"/>
  <c r="I334" i="30" s="1"/>
  <c r="E334" i="30"/>
  <c r="F334" i="30" s="1"/>
  <c r="H333" i="30"/>
  <c r="I333" i="30" s="1"/>
  <c r="E333" i="30"/>
  <c r="F333" i="30" s="1"/>
  <c r="H332" i="30"/>
  <c r="I332" i="30" s="1"/>
  <c r="E332" i="30"/>
  <c r="F332" i="30" s="1"/>
  <c r="H331" i="30"/>
  <c r="I331" i="30" s="1"/>
  <c r="E331" i="30"/>
  <c r="F331" i="30" s="1"/>
  <c r="H330" i="30"/>
  <c r="I330" i="30" s="1"/>
  <c r="E330" i="30"/>
  <c r="F330" i="30" s="1"/>
  <c r="H329" i="30"/>
  <c r="I329" i="30" s="1"/>
  <c r="E329" i="30"/>
  <c r="F329" i="30" s="1"/>
  <c r="H328" i="30"/>
  <c r="I328" i="30" s="1"/>
  <c r="E328" i="30"/>
  <c r="F328" i="30" s="1"/>
  <c r="H327" i="30"/>
  <c r="I327" i="30" s="1"/>
  <c r="E327" i="30"/>
  <c r="F327" i="30" s="1"/>
  <c r="H326" i="30"/>
  <c r="I326" i="30" s="1"/>
  <c r="E326" i="30"/>
  <c r="F326" i="30" s="1"/>
  <c r="H325" i="30"/>
  <c r="I325" i="30" s="1"/>
  <c r="E325" i="30"/>
  <c r="F325" i="30" s="1"/>
  <c r="H324" i="30"/>
  <c r="I324" i="30" s="1"/>
  <c r="E324" i="30"/>
  <c r="F324" i="30" s="1"/>
  <c r="H323" i="30"/>
  <c r="I323" i="30" s="1"/>
  <c r="E323" i="30"/>
  <c r="F323" i="30" s="1"/>
  <c r="H322" i="30"/>
  <c r="I322" i="30" s="1"/>
  <c r="E322" i="30"/>
  <c r="F322" i="30" s="1"/>
  <c r="H321" i="30"/>
  <c r="I321" i="30" s="1"/>
  <c r="E321" i="30"/>
  <c r="F321" i="30" s="1"/>
  <c r="H320" i="30"/>
  <c r="I320" i="30" s="1"/>
  <c r="E320" i="30"/>
  <c r="F320" i="30" s="1"/>
  <c r="H319" i="30"/>
  <c r="I319" i="30" s="1"/>
  <c r="E319" i="30"/>
  <c r="F319" i="30" s="1"/>
  <c r="H318" i="30"/>
  <c r="I318" i="30" s="1"/>
  <c r="E318" i="30"/>
  <c r="F318" i="30" s="1"/>
  <c r="H317" i="30"/>
  <c r="I317" i="30" s="1"/>
  <c r="E317" i="30"/>
  <c r="F317" i="30" s="1"/>
  <c r="H316" i="30"/>
  <c r="I316" i="30" s="1"/>
  <c r="E316" i="30"/>
  <c r="F316" i="30" s="1"/>
  <c r="H315" i="30"/>
  <c r="I315" i="30" s="1"/>
  <c r="E315" i="30"/>
  <c r="F315" i="30" s="1"/>
  <c r="H314" i="30"/>
  <c r="I314" i="30" s="1"/>
  <c r="E314" i="30"/>
  <c r="F314" i="30" s="1"/>
  <c r="H313" i="30"/>
  <c r="I313" i="30" s="1"/>
  <c r="E313" i="30"/>
  <c r="F313" i="30" s="1"/>
  <c r="H312" i="30"/>
  <c r="I312" i="30" s="1"/>
  <c r="E312" i="30"/>
  <c r="F312" i="30" s="1"/>
  <c r="H311" i="30"/>
  <c r="I311" i="30" s="1"/>
  <c r="E311" i="30"/>
  <c r="F311" i="30" s="1"/>
  <c r="H310" i="30"/>
  <c r="I310" i="30" s="1"/>
  <c r="E310" i="30"/>
  <c r="F310" i="30" s="1"/>
  <c r="H309" i="30"/>
  <c r="I309" i="30" s="1"/>
  <c r="E309" i="30"/>
  <c r="F309" i="30" s="1"/>
  <c r="H308" i="30"/>
  <c r="I308" i="30" s="1"/>
  <c r="E308" i="30"/>
  <c r="F308" i="30" s="1"/>
  <c r="H307" i="30"/>
  <c r="I307" i="30" s="1"/>
  <c r="E307" i="30"/>
  <c r="F307" i="30" s="1"/>
  <c r="H306" i="30"/>
  <c r="I306" i="30" s="1"/>
  <c r="E306" i="30"/>
  <c r="F306" i="30" s="1"/>
  <c r="H305" i="30"/>
  <c r="I305" i="30" s="1"/>
  <c r="E305" i="30"/>
  <c r="F305" i="30" s="1"/>
  <c r="H304" i="30"/>
  <c r="I304" i="30" s="1"/>
  <c r="E304" i="30"/>
  <c r="F304" i="30" s="1"/>
  <c r="H303" i="30"/>
  <c r="I303" i="30" s="1"/>
  <c r="E303" i="30"/>
  <c r="F303" i="30" s="1"/>
  <c r="H302" i="30"/>
  <c r="I302" i="30" s="1"/>
  <c r="E302" i="30"/>
  <c r="F302" i="30" s="1"/>
  <c r="H301" i="30"/>
  <c r="I301" i="30" s="1"/>
  <c r="E301" i="30"/>
  <c r="F301" i="30" s="1"/>
  <c r="H300" i="30"/>
  <c r="I300" i="30" s="1"/>
  <c r="E300" i="30"/>
  <c r="F300" i="30" s="1"/>
  <c r="H299" i="30"/>
  <c r="I299" i="30" s="1"/>
  <c r="E299" i="30"/>
  <c r="F299" i="30" s="1"/>
  <c r="H298" i="30"/>
  <c r="I298" i="30" s="1"/>
  <c r="E298" i="30"/>
  <c r="F298" i="30" s="1"/>
  <c r="H297" i="30"/>
  <c r="I297" i="30" s="1"/>
  <c r="E297" i="30"/>
  <c r="F297" i="30" s="1"/>
  <c r="H296" i="30"/>
  <c r="I296" i="30" s="1"/>
  <c r="E296" i="30"/>
  <c r="F296" i="30" s="1"/>
  <c r="H295" i="30"/>
  <c r="I295" i="30" s="1"/>
  <c r="E295" i="30"/>
  <c r="F295" i="30" s="1"/>
  <c r="H294" i="30"/>
  <c r="I294" i="30" s="1"/>
  <c r="E294" i="30"/>
  <c r="F294" i="30" s="1"/>
  <c r="H293" i="30"/>
  <c r="I293" i="30" s="1"/>
  <c r="E293" i="30"/>
  <c r="F293" i="30" s="1"/>
  <c r="H292" i="30"/>
  <c r="I292" i="30" s="1"/>
  <c r="E292" i="30"/>
  <c r="F292" i="30" s="1"/>
  <c r="H291" i="30"/>
  <c r="I291" i="30" s="1"/>
  <c r="E291" i="30"/>
  <c r="F291" i="30" s="1"/>
  <c r="H290" i="30"/>
  <c r="I290" i="30" s="1"/>
  <c r="E290" i="30"/>
  <c r="F290" i="30" s="1"/>
  <c r="H289" i="30"/>
  <c r="I289" i="30" s="1"/>
  <c r="E289" i="30"/>
  <c r="F289" i="30" s="1"/>
  <c r="H288" i="30"/>
  <c r="I288" i="30" s="1"/>
  <c r="E288" i="30"/>
  <c r="F288" i="30" s="1"/>
  <c r="H287" i="30"/>
  <c r="I287" i="30" s="1"/>
  <c r="E287" i="30"/>
  <c r="F287" i="30" s="1"/>
  <c r="H286" i="30"/>
  <c r="I286" i="30" s="1"/>
  <c r="E286" i="30"/>
  <c r="F286" i="30" s="1"/>
  <c r="H285" i="30"/>
  <c r="I285" i="30" s="1"/>
  <c r="E285" i="30"/>
  <c r="F285" i="30" s="1"/>
  <c r="H284" i="30"/>
  <c r="I284" i="30" s="1"/>
  <c r="E284" i="30"/>
  <c r="F284" i="30" s="1"/>
  <c r="H283" i="30"/>
  <c r="I283" i="30" s="1"/>
  <c r="E283" i="30"/>
  <c r="F283" i="30" s="1"/>
  <c r="H282" i="30"/>
  <c r="I282" i="30" s="1"/>
  <c r="E282" i="30"/>
  <c r="F282" i="30" s="1"/>
  <c r="H281" i="30"/>
  <c r="I281" i="30" s="1"/>
  <c r="E281" i="30"/>
  <c r="F281" i="30" s="1"/>
  <c r="H280" i="30"/>
  <c r="I280" i="30" s="1"/>
  <c r="E280" i="30"/>
  <c r="F280" i="30" s="1"/>
  <c r="H279" i="30"/>
  <c r="I279" i="30" s="1"/>
  <c r="E279" i="30"/>
  <c r="F279" i="30" s="1"/>
  <c r="H278" i="30"/>
  <c r="I278" i="30" s="1"/>
  <c r="E278" i="30"/>
  <c r="F278" i="30" s="1"/>
  <c r="H277" i="30"/>
  <c r="I277" i="30" s="1"/>
  <c r="E277" i="30"/>
  <c r="F277" i="30" s="1"/>
  <c r="H276" i="30"/>
  <c r="I276" i="30" s="1"/>
  <c r="E276" i="30"/>
  <c r="F276" i="30" s="1"/>
  <c r="H275" i="30"/>
  <c r="I275" i="30" s="1"/>
  <c r="E275" i="30"/>
  <c r="F275" i="30" s="1"/>
  <c r="H274" i="30"/>
  <c r="I274" i="30" s="1"/>
  <c r="E274" i="30"/>
  <c r="F274" i="30" s="1"/>
  <c r="H273" i="30"/>
  <c r="I273" i="30" s="1"/>
  <c r="E273" i="30"/>
  <c r="F273" i="30" s="1"/>
  <c r="H272" i="30"/>
  <c r="I272" i="30" s="1"/>
  <c r="E272" i="30"/>
  <c r="F272" i="30" s="1"/>
  <c r="H271" i="30"/>
  <c r="I271" i="30" s="1"/>
  <c r="E271" i="30"/>
  <c r="F271" i="30" s="1"/>
  <c r="H270" i="30"/>
  <c r="I270" i="30" s="1"/>
  <c r="E270" i="30"/>
  <c r="F270" i="30" s="1"/>
  <c r="H269" i="30"/>
  <c r="I269" i="30" s="1"/>
  <c r="E269" i="30"/>
  <c r="F269" i="30" s="1"/>
  <c r="H268" i="30"/>
  <c r="I268" i="30" s="1"/>
  <c r="E268" i="30"/>
  <c r="F268" i="30" s="1"/>
  <c r="H267" i="30"/>
  <c r="I267" i="30" s="1"/>
  <c r="E267" i="30"/>
  <c r="F267" i="30" s="1"/>
  <c r="H266" i="30"/>
  <c r="I266" i="30" s="1"/>
  <c r="E266" i="30"/>
  <c r="F266" i="30" s="1"/>
  <c r="H265" i="30"/>
  <c r="I265" i="30" s="1"/>
  <c r="E265" i="30"/>
  <c r="F265" i="30" s="1"/>
  <c r="H264" i="30"/>
  <c r="I264" i="30" s="1"/>
  <c r="E264" i="30"/>
  <c r="F264" i="30" s="1"/>
  <c r="H263" i="30"/>
  <c r="I263" i="30" s="1"/>
  <c r="E263" i="30"/>
  <c r="F263" i="30" s="1"/>
  <c r="H262" i="30"/>
  <c r="I262" i="30" s="1"/>
  <c r="E262" i="30"/>
  <c r="F262" i="30" s="1"/>
  <c r="H261" i="30"/>
  <c r="I261" i="30" s="1"/>
  <c r="E261" i="30"/>
  <c r="F261" i="30" s="1"/>
  <c r="H260" i="30"/>
  <c r="I260" i="30" s="1"/>
  <c r="E260" i="30"/>
  <c r="F260" i="30" s="1"/>
  <c r="H259" i="30"/>
  <c r="I259" i="30" s="1"/>
  <c r="E259" i="30"/>
  <c r="F259" i="30" s="1"/>
  <c r="H258" i="30"/>
  <c r="I258" i="30" s="1"/>
  <c r="E258" i="30"/>
  <c r="F258" i="30" s="1"/>
  <c r="H257" i="30"/>
  <c r="I257" i="30" s="1"/>
  <c r="E257" i="30"/>
  <c r="F257" i="30" s="1"/>
  <c r="H256" i="30"/>
  <c r="I256" i="30" s="1"/>
  <c r="E256" i="30"/>
  <c r="F256" i="30" s="1"/>
  <c r="H255" i="30"/>
  <c r="I255" i="30" s="1"/>
  <c r="E255" i="30"/>
  <c r="F255" i="30" s="1"/>
  <c r="H254" i="30"/>
  <c r="I254" i="30" s="1"/>
  <c r="E254" i="30"/>
  <c r="F254" i="30" s="1"/>
  <c r="H253" i="30"/>
  <c r="I253" i="30" s="1"/>
  <c r="E253" i="30"/>
  <c r="F253" i="30" s="1"/>
  <c r="H252" i="30"/>
  <c r="I252" i="30" s="1"/>
  <c r="E252" i="30"/>
  <c r="F252" i="30" s="1"/>
  <c r="H251" i="30"/>
  <c r="I251" i="30" s="1"/>
  <c r="E251" i="30"/>
  <c r="F251" i="30" s="1"/>
  <c r="H250" i="30"/>
  <c r="I250" i="30" s="1"/>
  <c r="E250" i="30"/>
  <c r="F250" i="30" s="1"/>
  <c r="H249" i="30"/>
  <c r="I249" i="30" s="1"/>
  <c r="E249" i="30"/>
  <c r="F249" i="30" s="1"/>
  <c r="H248" i="30"/>
  <c r="I248" i="30" s="1"/>
  <c r="E248" i="30"/>
  <c r="F248" i="30" s="1"/>
  <c r="H247" i="30"/>
  <c r="I247" i="30" s="1"/>
  <c r="E247" i="30"/>
  <c r="F247" i="30" s="1"/>
  <c r="H246" i="30"/>
  <c r="I246" i="30" s="1"/>
  <c r="E246" i="30"/>
  <c r="F246" i="30" s="1"/>
  <c r="H245" i="30"/>
  <c r="I245" i="30" s="1"/>
  <c r="E245" i="30"/>
  <c r="F245" i="30" s="1"/>
  <c r="H244" i="30"/>
  <c r="I244" i="30" s="1"/>
  <c r="E244" i="30"/>
  <c r="F244" i="30" s="1"/>
  <c r="H243" i="30"/>
  <c r="I243" i="30" s="1"/>
  <c r="E243" i="30"/>
  <c r="F243" i="30" s="1"/>
  <c r="H242" i="30"/>
  <c r="I242" i="30" s="1"/>
  <c r="E242" i="30"/>
  <c r="F242" i="30" s="1"/>
  <c r="H241" i="30"/>
  <c r="I241" i="30" s="1"/>
  <c r="E241" i="30"/>
  <c r="F241" i="30" s="1"/>
  <c r="H240" i="30"/>
  <c r="I240" i="30" s="1"/>
  <c r="E240" i="30"/>
  <c r="F240" i="30" s="1"/>
  <c r="H239" i="30"/>
  <c r="I239" i="30" s="1"/>
  <c r="E239" i="30"/>
  <c r="F239" i="30" s="1"/>
  <c r="H238" i="30"/>
  <c r="I238" i="30" s="1"/>
  <c r="E238" i="30"/>
  <c r="F238" i="30" s="1"/>
  <c r="H237" i="30"/>
  <c r="I237" i="30" s="1"/>
  <c r="E237" i="30"/>
  <c r="F237" i="30" s="1"/>
  <c r="H236" i="30"/>
  <c r="I236" i="30" s="1"/>
  <c r="E236" i="30"/>
  <c r="F236" i="30" s="1"/>
  <c r="H235" i="30"/>
  <c r="I235" i="30" s="1"/>
  <c r="E235" i="30"/>
  <c r="F235" i="30" s="1"/>
  <c r="H234" i="30"/>
  <c r="I234" i="30" s="1"/>
  <c r="E234" i="30"/>
  <c r="F234" i="30" s="1"/>
  <c r="H233" i="30"/>
  <c r="I233" i="30" s="1"/>
  <c r="E233" i="30"/>
  <c r="F233" i="30" s="1"/>
  <c r="H232" i="30"/>
  <c r="I232" i="30" s="1"/>
  <c r="E232" i="30"/>
  <c r="F232" i="30" s="1"/>
  <c r="H231" i="30"/>
  <c r="I231" i="30" s="1"/>
  <c r="E231" i="30"/>
  <c r="F231" i="30" s="1"/>
  <c r="H230" i="30"/>
  <c r="I230" i="30" s="1"/>
  <c r="E230" i="30"/>
  <c r="F230" i="30" s="1"/>
  <c r="H229" i="30"/>
  <c r="I229" i="30" s="1"/>
  <c r="E229" i="30"/>
  <c r="F229" i="30" s="1"/>
  <c r="H228" i="30"/>
  <c r="I228" i="30" s="1"/>
  <c r="E228" i="30"/>
  <c r="F228" i="30" s="1"/>
  <c r="H227" i="30"/>
  <c r="I227" i="30" s="1"/>
  <c r="E227" i="30"/>
  <c r="F227" i="30" s="1"/>
  <c r="H226" i="30"/>
  <c r="I226" i="30" s="1"/>
  <c r="E226" i="30"/>
  <c r="F226" i="30" s="1"/>
  <c r="H225" i="30"/>
  <c r="I225" i="30" s="1"/>
  <c r="E225" i="30"/>
  <c r="F225" i="30" s="1"/>
  <c r="H224" i="30"/>
  <c r="I224" i="30" s="1"/>
  <c r="E224" i="30"/>
  <c r="F224" i="30" s="1"/>
  <c r="H223" i="30"/>
  <c r="I223" i="30" s="1"/>
  <c r="E223" i="30"/>
  <c r="F223" i="30" s="1"/>
  <c r="H222" i="30"/>
  <c r="I222" i="30" s="1"/>
  <c r="E222" i="30"/>
  <c r="F222" i="30" s="1"/>
  <c r="H221" i="30"/>
  <c r="I221" i="30" s="1"/>
  <c r="E221" i="30"/>
  <c r="F221" i="30" s="1"/>
  <c r="H220" i="30"/>
  <c r="I220" i="30" s="1"/>
  <c r="E220" i="30"/>
  <c r="F220" i="30" s="1"/>
  <c r="H219" i="30"/>
  <c r="I219" i="30" s="1"/>
  <c r="E219" i="30"/>
  <c r="F219" i="30" s="1"/>
  <c r="H218" i="30"/>
  <c r="I218" i="30" s="1"/>
  <c r="E218" i="30"/>
  <c r="F218" i="30" s="1"/>
  <c r="H217" i="30"/>
  <c r="I217" i="30" s="1"/>
  <c r="E217" i="30"/>
  <c r="F217" i="30" s="1"/>
  <c r="H216" i="30"/>
  <c r="I216" i="30" s="1"/>
  <c r="E216" i="30"/>
  <c r="F216" i="30" s="1"/>
  <c r="H215" i="30"/>
  <c r="I215" i="30" s="1"/>
  <c r="E215" i="30"/>
  <c r="F215" i="30" s="1"/>
  <c r="H214" i="30"/>
  <c r="I214" i="30" s="1"/>
  <c r="E214" i="30"/>
  <c r="F214" i="30" s="1"/>
  <c r="H213" i="30"/>
  <c r="I213" i="30" s="1"/>
  <c r="E213" i="30"/>
  <c r="F213" i="30" s="1"/>
  <c r="H212" i="30"/>
  <c r="I212" i="30" s="1"/>
  <c r="E212" i="30"/>
  <c r="F212" i="30" s="1"/>
  <c r="H211" i="30"/>
  <c r="I211" i="30" s="1"/>
  <c r="E211" i="30"/>
  <c r="F211" i="30" s="1"/>
  <c r="H210" i="30"/>
  <c r="I210" i="30" s="1"/>
  <c r="E210" i="30"/>
  <c r="F210" i="30" s="1"/>
  <c r="H209" i="30"/>
  <c r="I209" i="30" s="1"/>
  <c r="E209" i="30"/>
  <c r="F209" i="30" s="1"/>
  <c r="H208" i="30"/>
  <c r="I208" i="30" s="1"/>
  <c r="E208" i="30"/>
  <c r="F208" i="30" s="1"/>
  <c r="H207" i="30"/>
  <c r="I207" i="30" s="1"/>
  <c r="E207" i="30"/>
  <c r="F207" i="30" s="1"/>
  <c r="H206" i="30"/>
  <c r="I206" i="30" s="1"/>
  <c r="E206" i="30"/>
  <c r="F206" i="30" s="1"/>
  <c r="H205" i="30"/>
  <c r="I205" i="30" s="1"/>
  <c r="E205" i="30"/>
  <c r="F205" i="30" s="1"/>
  <c r="H204" i="30"/>
  <c r="I204" i="30" s="1"/>
  <c r="E204" i="30"/>
  <c r="F204" i="30" s="1"/>
  <c r="H203" i="30"/>
  <c r="I203" i="30" s="1"/>
  <c r="E203" i="30"/>
  <c r="F203" i="30" s="1"/>
  <c r="H202" i="30"/>
  <c r="I202" i="30" s="1"/>
  <c r="E202" i="30"/>
  <c r="F202" i="30" s="1"/>
  <c r="H201" i="30"/>
  <c r="I201" i="30" s="1"/>
  <c r="E201" i="30"/>
  <c r="F201" i="30" s="1"/>
  <c r="H200" i="30"/>
  <c r="I200" i="30" s="1"/>
  <c r="E200" i="30"/>
  <c r="F200" i="30" s="1"/>
  <c r="H199" i="30"/>
  <c r="I199" i="30" s="1"/>
  <c r="E199" i="30"/>
  <c r="F199" i="30" s="1"/>
  <c r="H198" i="30"/>
  <c r="I198" i="30" s="1"/>
  <c r="E198" i="30"/>
  <c r="F198" i="30" s="1"/>
  <c r="H197" i="30"/>
  <c r="I197" i="30" s="1"/>
  <c r="E197" i="30"/>
  <c r="F197" i="30" s="1"/>
  <c r="H196" i="30"/>
  <c r="I196" i="30" s="1"/>
  <c r="E196" i="30"/>
  <c r="F196" i="30" s="1"/>
  <c r="H195" i="30"/>
  <c r="I195" i="30" s="1"/>
  <c r="E195" i="30"/>
  <c r="F195" i="30" s="1"/>
  <c r="H194" i="30"/>
  <c r="I194" i="30" s="1"/>
  <c r="E194" i="30"/>
  <c r="F194" i="30" s="1"/>
  <c r="H193" i="30"/>
  <c r="I193" i="30" s="1"/>
  <c r="E193" i="30"/>
  <c r="F193" i="30" s="1"/>
  <c r="H192" i="30"/>
  <c r="I192" i="30" s="1"/>
  <c r="E192" i="30"/>
  <c r="F192" i="30" s="1"/>
  <c r="H191" i="30"/>
  <c r="I191" i="30" s="1"/>
  <c r="E191" i="30"/>
  <c r="F191" i="30" s="1"/>
  <c r="H190" i="30"/>
  <c r="I190" i="30" s="1"/>
  <c r="E190" i="30"/>
  <c r="F190" i="30" s="1"/>
  <c r="H189" i="30"/>
  <c r="I189" i="30" s="1"/>
  <c r="E189" i="30"/>
  <c r="F189" i="30" s="1"/>
  <c r="H188" i="30"/>
  <c r="I188" i="30" s="1"/>
  <c r="E188" i="30"/>
  <c r="F188" i="30" s="1"/>
  <c r="H187" i="30"/>
  <c r="I187" i="30" s="1"/>
  <c r="E187" i="30"/>
  <c r="F187" i="30" s="1"/>
  <c r="H186" i="30"/>
  <c r="I186" i="30" s="1"/>
  <c r="E186" i="30"/>
  <c r="F186" i="30" s="1"/>
  <c r="H185" i="30"/>
  <c r="I185" i="30" s="1"/>
  <c r="E185" i="30"/>
  <c r="F185" i="30" s="1"/>
  <c r="H184" i="30"/>
  <c r="I184" i="30" s="1"/>
  <c r="E184" i="30"/>
  <c r="F184" i="30" s="1"/>
  <c r="H183" i="30"/>
  <c r="I183" i="30" s="1"/>
  <c r="E183" i="30"/>
  <c r="F183" i="30" s="1"/>
  <c r="H182" i="30"/>
  <c r="I182" i="30" s="1"/>
  <c r="E182" i="30"/>
  <c r="F182" i="30" s="1"/>
  <c r="H181" i="30"/>
  <c r="I181" i="30" s="1"/>
  <c r="E181" i="30"/>
  <c r="F181" i="30" s="1"/>
  <c r="H180" i="30"/>
  <c r="I180" i="30" s="1"/>
  <c r="E180" i="30"/>
  <c r="F180" i="30" s="1"/>
  <c r="H179" i="30"/>
  <c r="I179" i="30" s="1"/>
  <c r="E179" i="30"/>
  <c r="F179" i="30" s="1"/>
  <c r="H178" i="30"/>
  <c r="I178" i="30" s="1"/>
  <c r="E178" i="30"/>
  <c r="F178" i="30" s="1"/>
  <c r="H177" i="30"/>
  <c r="I177" i="30" s="1"/>
  <c r="E177" i="30"/>
  <c r="F177" i="30" s="1"/>
  <c r="H176" i="30"/>
  <c r="I176" i="30" s="1"/>
  <c r="E176" i="30"/>
  <c r="F176" i="30" s="1"/>
  <c r="H175" i="30"/>
  <c r="I175" i="30" s="1"/>
  <c r="E175" i="30"/>
  <c r="F175" i="30" s="1"/>
  <c r="H174" i="30"/>
  <c r="I174" i="30" s="1"/>
  <c r="E174" i="30"/>
  <c r="F174" i="30" s="1"/>
  <c r="H173" i="30"/>
  <c r="I173" i="30" s="1"/>
  <c r="E173" i="30"/>
  <c r="F173" i="30" s="1"/>
  <c r="H172" i="30"/>
  <c r="I172" i="30" s="1"/>
  <c r="E172" i="30"/>
  <c r="F172" i="30" s="1"/>
  <c r="H171" i="30"/>
  <c r="I171" i="30" s="1"/>
  <c r="E171" i="30"/>
  <c r="F171" i="30" s="1"/>
  <c r="H170" i="30"/>
  <c r="I170" i="30" s="1"/>
  <c r="E170" i="30"/>
  <c r="F170" i="30" s="1"/>
  <c r="H169" i="30"/>
  <c r="I169" i="30" s="1"/>
  <c r="E169" i="30"/>
  <c r="F169" i="30" s="1"/>
  <c r="H168" i="30"/>
  <c r="I168" i="30" s="1"/>
  <c r="E168" i="30"/>
  <c r="F168" i="30" s="1"/>
  <c r="H167" i="30"/>
  <c r="I167" i="30" s="1"/>
  <c r="E167" i="30"/>
  <c r="F167" i="30" s="1"/>
  <c r="H166" i="30"/>
  <c r="I166" i="30" s="1"/>
  <c r="E166" i="30"/>
  <c r="F166" i="30" s="1"/>
  <c r="H165" i="30"/>
  <c r="I165" i="30" s="1"/>
  <c r="E165" i="30"/>
  <c r="F165" i="30" s="1"/>
  <c r="H164" i="30"/>
  <c r="I164" i="30" s="1"/>
  <c r="E164" i="30"/>
  <c r="F164" i="30" s="1"/>
  <c r="H163" i="30"/>
  <c r="I163" i="30" s="1"/>
  <c r="E163" i="30"/>
  <c r="F163" i="30" s="1"/>
  <c r="H162" i="30"/>
  <c r="I162" i="30" s="1"/>
  <c r="E162" i="30"/>
  <c r="F162" i="30" s="1"/>
  <c r="H161" i="30"/>
  <c r="I161" i="30" s="1"/>
  <c r="E161" i="30"/>
  <c r="F161" i="30" s="1"/>
  <c r="H160" i="30"/>
  <c r="I160" i="30" s="1"/>
  <c r="E160" i="30"/>
  <c r="F160" i="30" s="1"/>
  <c r="H159" i="30"/>
  <c r="I159" i="30" s="1"/>
  <c r="E159" i="30"/>
  <c r="F159" i="30" s="1"/>
  <c r="H158" i="30"/>
  <c r="I158" i="30" s="1"/>
  <c r="E158" i="30"/>
  <c r="F158" i="30" s="1"/>
  <c r="H157" i="30"/>
  <c r="I157" i="30" s="1"/>
  <c r="E157" i="30"/>
  <c r="F157" i="30" s="1"/>
  <c r="H156" i="30"/>
  <c r="I156" i="30" s="1"/>
  <c r="E156" i="30"/>
  <c r="F156" i="30" s="1"/>
  <c r="H155" i="30"/>
  <c r="I155" i="30" s="1"/>
  <c r="E155" i="30"/>
  <c r="F155" i="30" s="1"/>
  <c r="H154" i="30"/>
  <c r="I154" i="30" s="1"/>
  <c r="E154" i="30"/>
  <c r="F154" i="30" s="1"/>
  <c r="H153" i="30"/>
  <c r="I153" i="30" s="1"/>
  <c r="E153" i="30"/>
  <c r="F153" i="30" s="1"/>
  <c r="H152" i="30"/>
  <c r="I152" i="30" s="1"/>
  <c r="E152" i="30"/>
  <c r="F152" i="30" s="1"/>
  <c r="H151" i="30"/>
  <c r="I151" i="30" s="1"/>
  <c r="E151" i="30"/>
  <c r="F151" i="30" s="1"/>
  <c r="H150" i="30"/>
  <c r="I150" i="30" s="1"/>
  <c r="E150" i="30"/>
  <c r="F150" i="30" s="1"/>
  <c r="H149" i="30"/>
  <c r="I149" i="30" s="1"/>
  <c r="E149" i="30"/>
  <c r="F149" i="30" s="1"/>
  <c r="H148" i="30"/>
  <c r="I148" i="30" s="1"/>
  <c r="E148" i="30"/>
  <c r="F148" i="30" s="1"/>
  <c r="H147" i="30"/>
  <c r="I147" i="30" s="1"/>
  <c r="E147" i="30"/>
  <c r="F147" i="30" s="1"/>
  <c r="H146" i="30"/>
  <c r="I146" i="30" s="1"/>
  <c r="E146" i="30"/>
  <c r="F146" i="30" s="1"/>
  <c r="H145" i="30"/>
  <c r="I145" i="30" s="1"/>
  <c r="E145" i="30"/>
  <c r="F145" i="30" s="1"/>
  <c r="H144" i="30"/>
  <c r="I144" i="30" s="1"/>
  <c r="E144" i="30"/>
  <c r="F144" i="30" s="1"/>
  <c r="H143" i="30"/>
  <c r="I143" i="30" s="1"/>
  <c r="E143" i="30"/>
  <c r="F143" i="30" s="1"/>
  <c r="H142" i="30"/>
  <c r="I142" i="30" s="1"/>
  <c r="E142" i="30"/>
  <c r="F142" i="30" s="1"/>
  <c r="H141" i="30"/>
  <c r="I141" i="30" s="1"/>
  <c r="E141" i="30"/>
  <c r="F141" i="30" s="1"/>
  <c r="H140" i="30"/>
  <c r="I140" i="30" s="1"/>
  <c r="E140" i="30"/>
  <c r="F140" i="30" s="1"/>
  <c r="H139" i="30"/>
  <c r="I139" i="30" s="1"/>
  <c r="E139" i="30"/>
  <c r="F139" i="30" s="1"/>
  <c r="H138" i="30"/>
  <c r="I138" i="30" s="1"/>
  <c r="E138" i="30"/>
  <c r="F138" i="30" s="1"/>
  <c r="H137" i="30"/>
  <c r="I137" i="30" s="1"/>
  <c r="E137" i="30"/>
  <c r="F137" i="30" s="1"/>
  <c r="H136" i="30"/>
  <c r="I136" i="30" s="1"/>
  <c r="E136" i="30"/>
  <c r="F136" i="30" s="1"/>
  <c r="H135" i="30"/>
  <c r="I135" i="30" s="1"/>
  <c r="E135" i="30"/>
  <c r="F135" i="30" s="1"/>
  <c r="H134" i="30"/>
  <c r="I134" i="30" s="1"/>
  <c r="E134" i="30"/>
  <c r="F134" i="30" s="1"/>
  <c r="H133" i="30"/>
  <c r="I133" i="30" s="1"/>
  <c r="E133" i="30"/>
  <c r="F133" i="30" s="1"/>
  <c r="H132" i="30"/>
  <c r="I132" i="30" s="1"/>
  <c r="E132" i="30"/>
  <c r="F132" i="30" s="1"/>
  <c r="H131" i="30"/>
  <c r="I131" i="30" s="1"/>
  <c r="E131" i="30"/>
  <c r="F131" i="30" s="1"/>
  <c r="H130" i="30"/>
  <c r="I130" i="30" s="1"/>
  <c r="E130" i="30"/>
  <c r="F130" i="30" s="1"/>
  <c r="H129" i="30"/>
  <c r="I129" i="30" s="1"/>
  <c r="E129" i="30"/>
  <c r="F129" i="30" s="1"/>
  <c r="H128" i="30"/>
  <c r="I128" i="30" s="1"/>
  <c r="E128" i="30"/>
  <c r="F128" i="30" s="1"/>
  <c r="H127" i="30"/>
  <c r="I127" i="30" s="1"/>
  <c r="E127" i="30"/>
  <c r="F127" i="30" s="1"/>
  <c r="H126" i="30"/>
  <c r="I126" i="30" s="1"/>
  <c r="E126" i="30"/>
  <c r="F126" i="30" s="1"/>
  <c r="H125" i="30"/>
  <c r="I125" i="30" s="1"/>
  <c r="E125" i="30"/>
  <c r="F125" i="30" s="1"/>
  <c r="H124" i="30"/>
  <c r="I124" i="30" s="1"/>
  <c r="E124" i="30"/>
  <c r="F124" i="30" s="1"/>
  <c r="H123" i="30"/>
  <c r="I123" i="30" s="1"/>
  <c r="E123" i="30"/>
  <c r="F123" i="30" s="1"/>
  <c r="H122" i="30"/>
  <c r="I122" i="30" s="1"/>
  <c r="E122" i="30"/>
  <c r="F122" i="30" s="1"/>
  <c r="H121" i="30"/>
  <c r="I121" i="30" s="1"/>
  <c r="E121" i="30"/>
  <c r="F121" i="30" s="1"/>
  <c r="H120" i="30"/>
  <c r="I120" i="30" s="1"/>
  <c r="E120" i="30"/>
  <c r="F120" i="30" s="1"/>
  <c r="H119" i="30"/>
  <c r="I119" i="30" s="1"/>
  <c r="E119" i="30"/>
  <c r="F119" i="30" s="1"/>
  <c r="H118" i="30"/>
  <c r="I118" i="30" s="1"/>
  <c r="E118" i="30"/>
  <c r="F118" i="30" s="1"/>
  <c r="H117" i="30"/>
  <c r="I117" i="30" s="1"/>
  <c r="E117" i="30"/>
  <c r="F117" i="30" s="1"/>
  <c r="H116" i="30"/>
  <c r="I116" i="30" s="1"/>
  <c r="E116" i="30"/>
  <c r="F116" i="30" s="1"/>
  <c r="H115" i="30"/>
  <c r="I115" i="30" s="1"/>
  <c r="E115" i="30"/>
  <c r="F115" i="30" s="1"/>
  <c r="H114" i="30"/>
  <c r="I114" i="30" s="1"/>
  <c r="E114" i="30"/>
  <c r="F114" i="30" s="1"/>
  <c r="H113" i="30"/>
  <c r="I113" i="30" s="1"/>
  <c r="E113" i="30"/>
  <c r="F113" i="30" s="1"/>
  <c r="H112" i="30"/>
  <c r="I112" i="30" s="1"/>
  <c r="E112" i="30"/>
  <c r="F112" i="30" s="1"/>
  <c r="H111" i="30"/>
  <c r="I111" i="30" s="1"/>
  <c r="E111" i="30"/>
  <c r="F111" i="30" s="1"/>
  <c r="H110" i="30"/>
  <c r="I110" i="30" s="1"/>
  <c r="E110" i="30"/>
  <c r="F110" i="30" s="1"/>
  <c r="H109" i="30"/>
  <c r="I109" i="30" s="1"/>
  <c r="E109" i="30"/>
  <c r="F109" i="30" s="1"/>
  <c r="H108" i="30"/>
  <c r="I108" i="30" s="1"/>
  <c r="E108" i="30"/>
  <c r="F108" i="30" s="1"/>
  <c r="H107" i="30"/>
  <c r="I107" i="30" s="1"/>
  <c r="E107" i="30"/>
  <c r="F107" i="30" s="1"/>
  <c r="H106" i="30"/>
  <c r="I106" i="30" s="1"/>
  <c r="E106" i="30"/>
  <c r="F106" i="30" s="1"/>
  <c r="H105" i="30"/>
  <c r="I105" i="30" s="1"/>
  <c r="E105" i="30"/>
  <c r="F105" i="30" s="1"/>
  <c r="H104" i="30"/>
  <c r="I104" i="30" s="1"/>
  <c r="E104" i="30"/>
  <c r="F104" i="30" s="1"/>
  <c r="H103" i="30"/>
  <c r="I103" i="30" s="1"/>
  <c r="E103" i="30"/>
  <c r="F103" i="30" s="1"/>
  <c r="H102" i="30"/>
  <c r="I102" i="30" s="1"/>
  <c r="E102" i="30"/>
  <c r="F102" i="30" s="1"/>
  <c r="H101" i="30"/>
  <c r="I101" i="30" s="1"/>
  <c r="E101" i="30"/>
  <c r="F101" i="30" s="1"/>
  <c r="H100" i="30"/>
  <c r="I100" i="30" s="1"/>
  <c r="E100" i="30"/>
  <c r="F100" i="30" s="1"/>
  <c r="H99" i="30"/>
  <c r="I99" i="30" s="1"/>
  <c r="E99" i="30"/>
  <c r="F99" i="30" s="1"/>
  <c r="H98" i="30"/>
  <c r="I98" i="30" s="1"/>
  <c r="E98" i="30"/>
  <c r="F98" i="30" s="1"/>
  <c r="H97" i="30"/>
  <c r="I97" i="30" s="1"/>
  <c r="E97" i="30"/>
  <c r="F97" i="30" s="1"/>
  <c r="H96" i="30"/>
  <c r="I96" i="30" s="1"/>
  <c r="E96" i="30"/>
  <c r="F96" i="30" s="1"/>
  <c r="H95" i="30"/>
  <c r="I95" i="30" s="1"/>
  <c r="E95" i="30"/>
  <c r="F95" i="30" s="1"/>
  <c r="H94" i="30"/>
  <c r="I94" i="30" s="1"/>
  <c r="E94" i="30"/>
  <c r="F94" i="30" s="1"/>
  <c r="H93" i="30"/>
  <c r="I93" i="30" s="1"/>
  <c r="E93" i="30"/>
  <c r="F93" i="30" s="1"/>
  <c r="H92" i="30"/>
  <c r="I92" i="30" s="1"/>
  <c r="E92" i="30"/>
  <c r="F92" i="30" s="1"/>
  <c r="H91" i="30"/>
  <c r="I91" i="30" s="1"/>
  <c r="E91" i="30"/>
  <c r="F91" i="30" s="1"/>
  <c r="H90" i="30"/>
  <c r="I90" i="30" s="1"/>
  <c r="E90" i="30"/>
  <c r="F90" i="30" s="1"/>
  <c r="H89" i="30"/>
  <c r="I89" i="30" s="1"/>
  <c r="E89" i="30"/>
  <c r="F89" i="30" s="1"/>
  <c r="H88" i="30"/>
  <c r="I88" i="30" s="1"/>
  <c r="E88" i="30"/>
  <c r="F88" i="30" s="1"/>
  <c r="H87" i="30"/>
  <c r="I87" i="30" s="1"/>
  <c r="E87" i="30"/>
  <c r="F87" i="30" s="1"/>
  <c r="H86" i="30"/>
  <c r="I86" i="30" s="1"/>
  <c r="E86" i="30"/>
  <c r="F86" i="30" s="1"/>
  <c r="H85" i="30"/>
  <c r="I85" i="30" s="1"/>
  <c r="E85" i="30"/>
  <c r="F85" i="30" s="1"/>
  <c r="H84" i="30"/>
  <c r="I84" i="30" s="1"/>
  <c r="E84" i="30"/>
  <c r="F84" i="30" s="1"/>
  <c r="H83" i="30"/>
  <c r="I83" i="30" s="1"/>
  <c r="E83" i="30"/>
  <c r="F83" i="30" s="1"/>
  <c r="H82" i="30"/>
  <c r="I82" i="30" s="1"/>
  <c r="E82" i="30"/>
  <c r="F82" i="30" s="1"/>
  <c r="H81" i="30"/>
  <c r="I81" i="30" s="1"/>
  <c r="E81" i="30"/>
  <c r="F81" i="30" s="1"/>
  <c r="H80" i="30"/>
  <c r="I80" i="30" s="1"/>
  <c r="E80" i="30"/>
  <c r="F80" i="30" s="1"/>
  <c r="H79" i="30"/>
  <c r="I79" i="30" s="1"/>
  <c r="H78" i="30"/>
  <c r="I78" i="30" s="1"/>
  <c r="H77" i="30"/>
  <c r="I77" i="30" s="1"/>
  <c r="H76" i="30"/>
  <c r="I76" i="30" s="1"/>
  <c r="H75" i="30"/>
  <c r="I75" i="30" s="1"/>
  <c r="H74" i="30"/>
  <c r="I74" i="30" s="1"/>
  <c r="H73" i="30"/>
  <c r="I73" i="30" s="1"/>
  <c r="H72" i="30"/>
  <c r="I72" i="30" s="1"/>
  <c r="H71" i="30"/>
  <c r="I71" i="30" s="1"/>
  <c r="H70" i="30"/>
  <c r="I70" i="30" s="1"/>
  <c r="W97" i="2" s="1"/>
  <c r="H69" i="30"/>
  <c r="I69" i="30" s="1"/>
  <c r="W97" i="24" s="1"/>
  <c r="H68" i="30"/>
  <c r="I68" i="30" s="1"/>
  <c r="H66" i="30"/>
  <c r="I66" i="30" s="1"/>
  <c r="V97" i="2" s="1"/>
  <c r="H65" i="30"/>
  <c r="I65" i="30" s="1"/>
  <c r="V97" i="24" s="1"/>
  <c r="H64" i="30"/>
  <c r="I64" i="30" s="1"/>
  <c r="H63" i="30"/>
  <c r="I63" i="30" s="1"/>
  <c r="H62" i="30"/>
  <c r="I62" i="30" s="1"/>
  <c r="T97" i="2" s="1"/>
  <c r="H61" i="30"/>
  <c r="I61" i="30" s="1"/>
  <c r="H60" i="30"/>
  <c r="I60" i="30" s="1"/>
  <c r="H59" i="30"/>
  <c r="I59" i="30" s="1"/>
  <c r="H58" i="30"/>
  <c r="I58" i="30" s="1"/>
  <c r="H57" i="30"/>
  <c r="I57" i="30" s="1"/>
  <c r="H56" i="30"/>
  <c r="I56" i="30" s="1"/>
  <c r="H55" i="30"/>
  <c r="I55" i="30" s="1"/>
  <c r="H54" i="30"/>
  <c r="I54" i="30" s="1"/>
  <c r="H53" i="30"/>
  <c r="I53" i="30" s="1"/>
  <c r="H52" i="30"/>
  <c r="I52" i="30" s="1"/>
  <c r="S97" i="2" s="1"/>
  <c r="H51" i="30"/>
  <c r="I51" i="30" s="1"/>
  <c r="H50" i="30"/>
  <c r="I50" i="30" s="1"/>
  <c r="T95" i="25" s="1"/>
  <c r="H49" i="30"/>
  <c r="I49" i="30" s="1"/>
  <c r="O103" i="2" s="1"/>
  <c r="H48" i="30"/>
  <c r="I48" i="30" s="1"/>
  <c r="N103" i="2" s="1"/>
  <c r="H47" i="30"/>
  <c r="I47" i="30" s="1"/>
  <c r="R94" i="25" s="1"/>
  <c r="H46" i="30"/>
  <c r="I46" i="30" s="1"/>
  <c r="R97" i="2" s="1"/>
  <c r="H45" i="30"/>
  <c r="I45" i="30" s="1"/>
  <c r="Q97" i="24" s="1"/>
  <c r="H44" i="30"/>
  <c r="I44" i="30" s="1"/>
  <c r="Q97" i="2" s="1"/>
  <c r="H43" i="30"/>
  <c r="I43" i="30" s="1"/>
  <c r="P97" i="24" s="1"/>
  <c r="H42" i="30"/>
  <c r="I42" i="30" s="1"/>
  <c r="P97" i="2" s="1"/>
  <c r="H41" i="30"/>
  <c r="I41" i="30" s="1"/>
  <c r="O97" i="24" s="1"/>
  <c r="H40" i="30"/>
  <c r="I40" i="30" s="1"/>
  <c r="H39" i="30"/>
  <c r="I39" i="30" s="1"/>
  <c r="H38" i="30"/>
  <c r="I38" i="30" s="1"/>
  <c r="H37" i="30"/>
  <c r="I37" i="30" s="1"/>
  <c r="N97" i="25" s="1"/>
  <c r="H36" i="30"/>
  <c r="I36" i="30" s="1"/>
  <c r="H35" i="30"/>
  <c r="I35" i="30" s="1"/>
  <c r="H34" i="30"/>
  <c r="I34" i="30" s="1"/>
  <c r="L97" i="2" s="1"/>
  <c r="H33" i="30"/>
  <c r="I33" i="30" s="1"/>
  <c r="K97" i="24" s="1"/>
  <c r="H32" i="30"/>
  <c r="I32" i="30" s="1"/>
  <c r="K97" i="2" s="1"/>
  <c r="H31" i="30"/>
  <c r="I31" i="30" s="1"/>
  <c r="J97" i="24" s="1"/>
  <c r="H28" i="30"/>
  <c r="I28" i="30" s="1"/>
  <c r="H26" i="30"/>
  <c r="I26" i="30" s="1"/>
  <c r="H24" i="30"/>
  <c r="I24" i="30" s="1"/>
  <c r="G97" i="2" s="1"/>
  <c r="H23" i="30"/>
  <c r="I23" i="30" s="1"/>
  <c r="H21" i="30"/>
  <c r="I21" i="30" s="1"/>
  <c r="E97" i="24" s="1"/>
  <c r="H20" i="30"/>
  <c r="I20" i="30" s="1"/>
  <c r="H19" i="30"/>
  <c r="I19" i="30" s="1"/>
  <c r="D97" i="24" s="1"/>
  <c r="H18" i="30"/>
  <c r="I18" i="30" s="1"/>
  <c r="H17" i="30"/>
  <c r="I17" i="30" s="1"/>
  <c r="E97" i="25" s="1"/>
  <c r="H16" i="30"/>
  <c r="I16" i="30" s="1"/>
  <c r="H15" i="30"/>
  <c r="I15" i="30" s="1"/>
  <c r="H14" i="30"/>
  <c r="I14" i="30" s="1"/>
  <c r="D97" i="25" s="1"/>
  <c r="H1004" i="29"/>
  <c r="I1004" i="29" s="1"/>
  <c r="G1004" i="29"/>
  <c r="H1003" i="29"/>
  <c r="I1003" i="29" s="1"/>
  <c r="G1003" i="29"/>
  <c r="H1002" i="29"/>
  <c r="I1002" i="29" s="1"/>
  <c r="G1002" i="29"/>
  <c r="H1001" i="29"/>
  <c r="I1001" i="29" s="1"/>
  <c r="G1001" i="29"/>
  <c r="H1000" i="29"/>
  <c r="I1000" i="29" s="1"/>
  <c r="G1000" i="29"/>
  <c r="H999" i="29"/>
  <c r="I999" i="29" s="1"/>
  <c r="G999" i="29"/>
  <c r="H998" i="29"/>
  <c r="I998" i="29" s="1"/>
  <c r="G998" i="29"/>
  <c r="H997" i="29"/>
  <c r="I997" i="29" s="1"/>
  <c r="G997" i="29"/>
  <c r="H996" i="29"/>
  <c r="I996" i="29" s="1"/>
  <c r="G996" i="29"/>
  <c r="H995" i="29"/>
  <c r="I995" i="29" s="1"/>
  <c r="G995" i="29"/>
  <c r="H994" i="29"/>
  <c r="I994" i="29" s="1"/>
  <c r="G994" i="29"/>
  <c r="H993" i="29"/>
  <c r="I993" i="29" s="1"/>
  <c r="G993" i="29"/>
  <c r="H992" i="29"/>
  <c r="I992" i="29" s="1"/>
  <c r="G992" i="29"/>
  <c r="H991" i="29"/>
  <c r="I991" i="29" s="1"/>
  <c r="G991" i="29"/>
  <c r="H990" i="29"/>
  <c r="I990" i="29" s="1"/>
  <c r="G990" i="29"/>
  <c r="H989" i="29"/>
  <c r="I989" i="29" s="1"/>
  <c r="G989" i="29"/>
  <c r="H988" i="29"/>
  <c r="I988" i="29" s="1"/>
  <c r="G988" i="29"/>
  <c r="H987" i="29"/>
  <c r="I987" i="29" s="1"/>
  <c r="G987" i="29"/>
  <c r="H986" i="29"/>
  <c r="I986" i="29" s="1"/>
  <c r="G986" i="29"/>
  <c r="H985" i="29"/>
  <c r="I985" i="29" s="1"/>
  <c r="G985" i="29"/>
  <c r="H984" i="29"/>
  <c r="I984" i="29" s="1"/>
  <c r="G984" i="29"/>
  <c r="H983" i="29"/>
  <c r="I983" i="29" s="1"/>
  <c r="G983" i="29"/>
  <c r="H982" i="29"/>
  <c r="I982" i="29" s="1"/>
  <c r="G982" i="29"/>
  <c r="H981" i="29"/>
  <c r="I981" i="29" s="1"/>
  <c r="G981" i="29"/>
  <c r="H980" i="29"/>
  <c r="I980" i="29" s="1"/>
  <c r="G980" i="29"/>
  <c r="H979" i="29"/>
  <c r="I979" i="29" s="1"/>
  <c r="G979" i="29"/>
  <c r="H978" i="29"/>
  <c r="I978" i="29" s="1"/>
  <c r="G978" i="29"/>
  <c r="H977" i="29"/>
  <c r="I977" i="29" s="1"/>
  <c r="G977" i="29"/>
  <c r="H976" i="29"/>
  <c r="I976" i="29" s="1"/>
  <c r="G976" i="29"/>
  <c r="H975" i="29"/>
  <c r="I975" i="29" s="1"/>
  <c r="G975" i="29"/>
  <c r="H974" i="29"/>
  <c r="I974" i="29" s="1"/>
  <c r="G974" i="29"/>
  <c r="H973" i="29"/>
  <c r="I973" i="29" s="1"/>
  <c r="G973" i="29"/>
  <c r="H972" i="29"/>
  <c r="I972" i="29" s="1"/>
  <c r="G972" i="29"/>
  <c r="H971" i="29"/>
  <c r="I971" i="29" s="1"/>
  <c r="G971" i="29"/>
  <c r="H970" i="29"/>
  <c r="I970" i="29" s="1"/>
  <c r="G970" i="29"/>
  <c r="H969" i="29"/>
  <c r="I969" i="29" s="1"/>
  <c r="G969" i="29"/>
  <c r="H968" i="29"/>
  <c r="I968" i="29" s="1"/>
  <c r="G968" i="29"/>
  <c r="H967" i="29"/>
  <c r="I967" i="29" s="1"/>
  <c r="G967" i="29"/>
  <c r="H966" i="29"/>
  <c r="I966" i="29" s="1"/>
  <c r="G966" i="29"/>
  <c r="H965" i="29"/>
  <c r="I965" i="29" s="1"/>
  <c r="G965" i="29"/>
  <c r="H964" i="29"/>
  <c r="I964" i="29" s="1"/>
  <c r="G964" i="29"/>
  <c r="H963" i="29"/>
  <c r="I963" i="29" s="1"/>
  <c r="G963" i="29"/>
  <c r="H962" i="29"/>
  <c r="I962" i="29" s="1"/>
  <c r="G962" i="29"/>
  <c r="H961" i="29"/>
  <c r="I961" i="29" s="1"/>
  <c r="G961" i="29"/>
  <c r="H960" i="29"/>
  <c r="I960" i="29" s="1"/>
  <c r="G960" i="29"/>
  <c r="H959" i="29"/>
  <c r="I959" i="29" s="1"/>
  <c r="G959" i="29"/>
  <c r="H958" i="29"/>
  <c r="I958" i="29" s="1"/>
  <c r="G958" i="29"/>
  <c r="H957" i="29"/>
  <c r="I957" i="29" s="1"/>
  <c r="G957" i="29"/>
  <c r="H956" i="29"/>
  <c r="I956" i="29" s="1"/>
  <c r="G956" i="29"/>
  <c r="H955" i="29"/>
  <c r="I955" i="29" s="1"/>
  <c r="G955" i="29"/>
  <c r="H954" i="29"/>
  <c r="I954" i="29" s="1"/>
  <c r="G954" i="29"/>
  <c r="H953" i="29"/>
  <c r="I953" i="29" s="1"/>
  <c r="G953" i="29"/>
  <c r="H952" i="29"/>
  <c r="I952" i="29" s="1"/>
  <c r="G952" i="29"/>
  <c r="H951" i="29"/>
  <c r="I951" i="29" s="1"/>
  <c r="G951" i="29"/>
  <c r="H950" i="29"/>
  <c r="I950" i="29" s="1"/>
  <c r="G950" i="29"/>
  <c r="H949" i="29"/>
  <c r="I949" i="29" s="1"/>
  <c r="G949" i="29"/>
  <c r="H948" i="29"/>
  <c r="I948" i="29" s="1"/>
  <c r="G948" i="29"/>
  <c r="H947" i="29"/>
  <c r="I947" i="29" s="1"/>
  <c r="G947" i="29"/>
  <c r="H946" i="29"/>
  <c r="I946" i="29" s="1"/>
  <c r="G946" i="29"/>
  <c r="H945" i="29"/>
  <c r="I945" i="29" s="1"/>
  <c r="G945" i="29"/>
  <c r="H944" i="29"/>
  <c r="I944" i="29" s="1"/>
  <c r="G944" i="29"/>
  <c r="H943" i="29"/>
  <c r="I943" i="29" s="1"/>
  <c r="G943" i="29"/>
  <c r="H942" i="29"/>
  <c r="I942" i="29" s="1"/>
  <c r="G942" i="29"/>
  <c r="H941" i="29"/>
  <c r="I941" i="29" s="1"/>
  <c r="G941" i="29"/>
  <c r="H940" i="29"/>
  <c r="I940" i="29" s="1"/>
  <c r="G940" i="29"/>
  <c r="H939" i="29"/>
  <c r="I939" i="29" s="1"/>
  <c r="G939" i="29"/>
  <c r="H938" i="29"/>
  <c r="I938" i="29" s="1"/>
  <c r="G938" i="29"/>
  <c r="H937" i="29"/>
  <c r="I937" i="29" s="1"/>
  <c r="G937" i="29"/>
  <c r="H936" i="29"/>
  <c r="I936" i="29" s="1"/>
  <c r="G936" i="29"/>
  <c r="H935" i="29"/>
  <c r="I935" i="29" s="1"/>
  <c r="G935" i="29"/>
  <c r="H934" i="29"/>
  <c r="I934" i="29" s="1"/>
  <c r="G934" i="29"/>
  <c r="H933" i="29"/>
  <c r="I933" i="29" s="1"/>
  <c r="G933" i="29"/>
  <c r="H932" i="29"/>
  <c r="I932" i="29" s="1"/>
  <c r="G932" i="29"/>
  <c r="H931" i="29"/>
  <c r="I931" i="29" s="1"/>
  <c r="G931" i="29"/>
  <c r="H930" i="29"/>
  <c r="I930" i="29" s="1"/>
  <c r="G930" i="29"/>
  <c r="H929" i="29"/>
  <c r="I929" i="29" s="1"/>
  <c r="G929" i="29"/>
  <c r="H928" i="29"/>
  <c r="I928" i="29" s="1"/>
  <c r="G928" i="29"/>
  <c r="H927" i="29"/>
  <c r="I927" i="29" s="1"/>
  <c r="G927" i="29"/>
  <c r="H926" i="29"/>
  <c r="I926" i="29" s="1"/>
  <c r="G926" i="29"/>
  <c r="H925" i="29"/>
  <c r="I925" i="29" s="1"/>
  <c r="G925" i="29"/>
  <c r="H924" i="29"/>
  <c r="I924" i="29" s="1"/>
  <c r="G924" i="29"/>
  <c r="H923" i="29"/>
  <c r="I923" i="29" s="1"/>
  <c r="G923" i="29"/>
  <c r="H922" i="29"/>
  <c r="I922" i="29" s="1"/>
  <c r="G922" i="29"/>
  <c r="H921" i="29"/>
  <c r="I921" i="29" s="1"/>
  <c r="G921" i="29"/>
  <c r="H920" i="29"/>
  <c r="I920" i="29" s="1"/>
  <c r="G920" i="29"/>
  <c r="H919" i="29"/>
  <c r="I919" i="29" s="1"/>
  <c r="G919" i="29"/>
  <c r="H918" i="29"/>
  <c r="I918" i="29" s="1"/>
  <c r="G918" i="29"/>
  <c r="H917" i="29"/>
  <c r="I917" i="29" s="1"/>
  <c r="G917" i="29"/>
  <c r="H916" i="29"/>
  <c r="I916" i="29" s="1"/>
  <c r="G916" i="29"/>
  <c r="H915" i="29"/>
  <c r="I915" i="29" s="1"/>
  <c r="G915" i="29"/>
  <c r="H914" i="29"/>
  <c r="I914" i="29" s="1"/>
  <c r="G914" i="29"/>
  <c r="H913" i="29"/>
  <c r="I913" i="29" s="1"/>
  <c r="G913" i="29"/>
  <c r="H912" i="29"/>
  <c r="I912" i="29" s="1"/>
  <c r="G912" i="29"/>
  <c r="H911" i="29"/>
  <c r="I911" i="29" s="1"/>
  <c r="G911" i="29"/>
  <c r="H910" i="29"/>
  <c r="I910" i="29" s="1"/>
  <c r="G910" i="29"/>
  <c r="H909" i="29"/>
  <c r="I909" i="29" s="1"/>
  <c r="G909" i="29"/>
  <c r="H908" i="29"/>
  <c r="I908" i="29" s="1"/>
  <c r="G908" i="29"/>
  <c r="H907" i="29"/>
  <c r="I907" i="29" s="1"/>
  <c r="G907" i="29"/>
  <c r="H906" i="29"/>
  <c r="I906" i="29" s="1"/>
  <c r="G906" i="29"/>
  <c r="H905" i="29"/>
  <c r="I905" i="29" s="1"/>
  <c r="G905" i="29"/>
  <c r="H904" i="29"/>
  <c r="I904" i="29" s="1"/>
  <c r="G904" i="29"/>
  <c r="H903" i="29"/>
  <c r="I903" i="29" s="1"/>
  <c r="G903" i="29"/>
  <c r="H902" i="29"/>
  <c r="I902" i="29" s="1"/>
  <c r="G902" i="29"/>
  <c r="H901" i="29"/>
  <c r="I901" i="29" s="1"/>
  <c r="G901" i="29"/>
  <c r="H900" i="29"/>
  <c r="I900" i="29" s="1"/>
  <c r="G900" i="29"/>
  <c r="H899" i="29"/>
  <c r="I899" i="29" s="1"/>
  <c r="G899" i="29"/>
  <c r="H898" i="29"/>
  <c r="I898" i="29" s="1"/>
  <c r="G898" i="29"/>
  <c r="H897" i="29"/>
  <c r="I897" i="29" s="1"/>
  <c r="G897" i="29"/>
  <c r="H896" i="29"/>
  <c r="I896" i="29" s="1"/>
  <c r="G896" i="29"/>
  <c r="H895" i="29"/>
  <c r="I895" i="29" s="1"/>
  <c r="G895" i="29"/>
  <c r="H894" i="29"/>
  <c r="I894" i="29" s="1"/>
  <c r="G894" i="29"/>
  <c r="H893" i="29"/>
  <c r="I893" i="29" s="1"/>
  <c r="G893" i="29"/>
  <c r="H892" i="29"/>
  <c r="I892" i="29" s="1"/>
  <c r="G892" i="29"/>
  <c r="H891" i="29"/>
  <c r="I891" i="29" s="1"/>
  <c r="G891" i="29"/>
  <c r="H890" i="29"/>
  <c r="I890" i="29" s="1"/>
  <c r="G890" i="29"/>
  <c r="H889" i="29"/>
  <c r="I889" i="29" s="1"/>
  <c r="G889" i="29"/>
  <c r="H888" i="29"/>
  <c r="I888" i="29" s="1"/>
  <c r="G888" i="29"/>
  <c r="H887" i="29"/>
  <c r="I887" i="29" s="1"/>
  <c r="G887" i="29"/>
  <c r="H886" i="29"/>
  <c r="I886" i="29" s="1"/>
  <c r="G886" i="29"/>
  <c r="H885" i="29"/>
  <c r="I885" i="29" s="1"/>
  <c r="G885" i="29"/>
  <c r="H884" i="29"/>
  <c r="I884" i="29" s="1"/>
  <c r="G884" i="29"/>
  <c r="H883" i="29"/>
  <c r="I883" i="29" s="1"/>
  <c r="G883" i="29"/>
  <c r="H882" i="29"/>
  <c r="I882" i="29" s="1"/>
  <c r="G882" i="29"/>
  <c r="H881" i="29"/>
  <c r="I881" i="29" s="1"/>
  <c r="G881" i="29"/>
  <c r="H880" i="29"/>
  <c r="I880" i="29" s="1"/>
  <c r="G880" i="29"/>
  <c r="H879" i="29"/>
  <c r="I879" i="29" s="1"/>
  <c r="G879" i="29"/>
  <c r="H878" i="29"/>
  <c r="I878" i="29" s="1"/>
  <c r="G878" i="29"/>
  <c r="H877" i="29"/>
  <c r="I877" i="29" s="1"/>
  <c r="G877" i="29"/>
  <c r="H876" i="29"/>
  <c r="I876" i="29" s="1"/>
  <c r="G876" i="29"/>
  <c r="H875" i="29"/>
  <c r="I875" i="29" s="1"/>
  <c r="G875" i="29"/>
  <c r="H874" i="29"/>
  <c r="I874" i="29" s="1"/>
  <c r="G874" i="29"/>
  <c r="H873" i="29"/>
  <c r="I873" i="29" s="1"/>
  <c r="G873" i="29"/>
  <c r="H872" i="29"/>
  <c r="I872" i="29" s="1"/>
  <c r="G872" i="29"/>
  <c r="H871" i="29"/>
  <c r="I871" i="29" s="1"/>
  <c r="G871" i="29"/>
  <c r="H870" i="29"/>
  <c r="I870" i="29" s="1"/>
  <c r="G870" i="29"/>
  <c r="H869" i="29"/>
  <c r="I869" i="29" s="1"/>
  <c r="G869" i="29"/>
  <c r="H868" i="29"/>
  <c r="I868" i="29" s="1"/>
  <c r="G868" i="29"/>
  <c r="H867" i="29"/>
  <c r="I867" i="29" s="1"/>
  <c r="G867" i="29"/>
  <c r="H866" i="29"/>
  <c r="I866" i="29" s="1"/>
  <c r="G866" i="29"/>
  <c r="H865" i="29"/>
  <c r="I865" i="29" s="1"/>
  <c r="G865" i="29"/>
  <c r="H864" i="29"/>
  <c r="I864" i="29" s="1"/>
  <c r="G864" i="29"/>
  <c r="H863" i="29"/>
  <c r="I863" i="29" s="1"/>
  <c r="G863" i="29"/>
  <c r="H862" i="29"/>
  <c r="I862" i="29" s="1"/>
  <c r="G862" i="29"/>
  <c r="H861" i="29"/>
  <c r="I861" i="29" s="1"/>
  <c r="G861" i="29"/>
  <c r="H860" i="29"/>
  <c r="I860" i="29" s="1"/>
  <c r="G860" i="29"/>
  <c r="H859" i="29"/>
  <c r="I859" i="29" s="1"/>
  <c r="G859" i="29"/>
  <c r="H858" i="29"/>
  <c r="I858" i="29" s="1"/>
  <c r="G858" i="29"/>
  <c r="H857" i="29"/>
  <c r="I857" i="29" s="1"/>
  <c r="G857" i="29"/>
  <c r="H856" i="29"/>
  <c r="I856" i="29" s="1"/>
  <c r="G856" i="29"/>
  <c r="H855" i="29"/>
  <c r="I855" i="29" s="1"/>
  <c r="G855" i="29"/>
  <c r="H854" i="29"/>
  <c r="I854" i="29" s="1"/>
  <c r="G854" i="29"/>
  <c r="H853" i="29"/>
  <c r="I853" i="29" s="1"/>
  <c r="G853" i="29"/>
  <c r="H852" i="29"/>
  <c r="I852" i="29" s="1"/>
  <c r="G852" i="29"/>
  <c r="H851" i="29"/>
  <c r="I851" i="29" s="1"/>
  <c r="G851" i="29"/>
  <c r="H850" i="29"/>
  <c r="I850" i="29" s="1"/>
  <c r="G850" i="29"/>
  <c r="H849" i="29"/>
  <c r="I849" i="29" s="1"/>
  <c r="G849" i="29"/>
  <c r="H848" i="29"/>
  <c r="I848" i="29" s="1"/>
  <c r="G848" i="29"/>
  <c r="H847" i="29"/>
  <c r="I847" i="29" s="1"/>
  <c r="G847" i="29"/>
  <c r="H846" i="29"/>
  <c r="I846" i="29" s="1"/>
  <c r="G846" i="29"/>
  <c r="H845" i="29"/>
  <c r="I845" i="29" s="1"/>
  <c r="G845" i="29"/>
  <c r="H844" i="29"/>
  <c r="I844" i="29" s="1"/>
  <c r="G844" i="29"/>
  <c r="H843" i="29"/>
  <c r="I843" i="29" s="1"/>
  <c r="G843" i="29"/>
  <c r="H842" i="29"/>
  <c r="I842" i="29" s="1"/>
  <c r="G842" i="29"/>
  <c r="H841" i="29"/>
  <c r="I841" i="29" s="1"/>
  <c r="G841" i="29"/>
  <c r="H840" i="29"/>
  <c r="I840" i="29" s="1"/>
  <c r="G840" i="29"/>
  <c r="H839" i="29"/>
  <c r="I839" i="29" s="1"/>
  <c r="G839" i="29"/>
  <c r="H838" i="29"/>
  <c r="I838" i="29" s="1"/>
  <c r="G838" i="29"/>
  <c r="H837" i="29"/>
  <c r="I837" i="29" s="1"/>
  <c r="G837" i="29"/>
  <c r="H836" i="29"/>
  <c r="I836" i="29" s="1"/>
  <c r="G836" i="29"/>
  <c r="H835" i="29"/>
  <c r="I835" i="29" s="1"/>
  <c r="G835" i="29"/>
  <c r="H834" i="29"/>
  <c r="I834" i="29" s="1"/>
  <c r="G834" i="29"/>
  <c r="H833" i="29"/>
  <c r="I833" i="29" s="1"/>
  <c r="G833" i="29"/>
  <c r="H832" i="29"/>
  <c r="I832" i="29" s="1"/>
  <c r="G832" i="29"/>
  <c r="H831" i="29"/>
  <c r="I831" i="29" s="1"/>
  <c r="G831" i="29"/>
  <c r="H830" i="29"/>
  <c r="I830" i="29" s="1"/>
  <c r="G830" i="29"/>
  <c r="H829" i="29"/>
  <c r="I829" i="29" s="1"/>
  <c r="G829" i="29"/>
  <c r="H828" i="29"/>
  <c r="I828" i="29" s="1"/>
  <c r="G828" i="29"/>
  <c r="H827" i="29"/>
  <c r="I827" i="29" s="1"/>
  <c r="G827" i="29"/>
  <c r="H826" i="29"/>
  <c r="I826" i="29" s="1"/>
  <c r="G826" i="29"/>
  <c r="H825" i="29"/>
  <c r="I825" i="29" s="1"/>
  <c r="G825" i="29"/>
  <c r="H824" i="29"/>
  <c r="I824" i="29" s="1"/>
  <c r="G824" i="29"/>
  <c r="H823" i="29"/>
  <c r="I823" i="29" s="1"/>
  <c r="G823" i="29"/>
  <c r="H822" i="29"/>
  <c r="I822" i="29" s="1"/>
  <c r="G822" i="29"/>
  <c r="H821" i="29"/>
  <c r="I821" i="29" s="1"/>
  <c r="G821" i="29"/>
  <c r="H820" i="29"/>
  <c r="I820" i="29" s="1"/>
  <c r="G820" i="29"/>
  <c r="H819" i="29"/>
  <c r="I819" i="29" s="1"/>
  <c r="G819" i="29"/>
  <c r="H818" i="29"/>
  <c r="I818" i="29" s="1"/>
  <c r="G818" i="29"/>
  <c r="H817" i="29"/>
  <c r="I817" i="29" s="1"/>
  <c r="G817" i="29"/>
  <c r="H816" i="29"/>
  <c r="I816" i="29" s="1"/>
  <c r="G816" i="29"/>
  <c r="H815" i="29"/>
  <c r="I815" i="29" s="1"/>
  <c r="G815" i="29"/>
  <c r="H814" i="29"/>
  <c r="I814" i="29" s="1"/>
  <c r="G814" i="29"/>
  <c r="H813" i="29"/>
  <c r="I813" i="29" s="1"/>
  <c r="G813" i="29"/>
  <c r="H812" i="29"/>
  <c r="I812" i="29" s="1"/>
  <c r="G812" i="29"/>
  <c r="H811" i="29"/>
  <c r="I811" i="29" s="1"/>
  <c r="G811" i="29"/>
  <c r="H810" i="29"/>
  <c r="I810" i="29" s="1"/>
  <c r="G810" i="29"/>
  <c r="H809" i="29"/>
  <c r="I809" i="29" s="1"/>
  <c r="G809" i="29"/>
  <c r="H808" i="29"/>
  <c r="I808" i="29" s="1"/>
  <c r="G808" i="29"/>
  <c r="H807" i="29"/>
  <c r="I807" i="29" s="1"/>
  <c r="G807" i="29"/>
  <c r="H806" i="29"/>
  <c r="I806" i="29" s="1"/>
  <c r="G806" i="29"/>
  <c r="H805" i="29"/>
  <c r="I805" i="29" s="1"/>
  <c r="G805" i="29"/>
  <c r="H804" i="29"/>
  <c r="I804" i="29" s="1"/>
  <c r="G804" i="29"/>
  <c r="H803" i="29"/>
  <c r="I803" i="29" s="1"/>
  <c r="G803" i="29"/>
  <c r="H802" i="29"/>
  <c r="I802" i="29" s="1"/>
  <c r="G802" i="29"/>
  <c r="H801" i="29"/>
  <c r="I801" i="29" s="1"/>
  <c r="G801" i="29"/>
  <c r="H800" i="29"/>
  <c r="I800" i="29" s="1"/>
  <c r="G800" i="29"/>
  <c r="H799" i="29"/>
  <c r="I799" i="29" s="1"/>
  <c r="G799" i="29"/>
  <c r="H798" i="29"/>
  <c r="I798" i="29" s="1"/>
  <c r="G798" i="29"/>
  <c r="H797" i="29"/>
  <c r="I797" i="29" s="1"/>
  <c r="G797" i="29"/>
  <c r="H796" i="29"/>
  <c r="I796" i="29" s="1"/>
  <c r="G796" i="29"/>
  <c r="H795" i="29"/>
  <c r="I795" i="29" s="1"/>
  <c r="G795" i="29"/>
  <c r="H794" i="29"/>
  <c r="I794" i="29" s="1"/>
  <c r="G794" i="29"/>
  <c r="H793" i="29"/>
  <c r="I793" i="29" s="1"/>
  <c r="G793" i="29"/>
  <c r="H792" i="29"/>
  <c r="I792" i="29" s="1"/>
  <c r="G792" i="29"/>
  <c r="H791" i="29"/>
  <c r="I791" i="29" s="1"/>
  <c r="G791" i="29"/>
  <c r="H790" i="29"/>
  <c r="I790" i="29" s="1"/>
  <c r="G790" i="29"/>
  <c r="H789" i="29"/>
  <c r="I789" i="29" s="1"/>
  <c r="G789" i="29"/>
  <c r="H788" i="29"/>
  <c r="I788" i="29" s="1"/>
  <c r="G788" i="29"/>
  <c r="H787" i="29"/>
  <c r="I787" i="29" s="1"/>
  <c r="G787" i="29"/>
  <c r="H786" i="29"/>
  <c r="I786" i="29" s="1"/>
  <c r="G786" i="29"/>
  <c r="H785" i="29"/>
  <c r="I785" i="29" s="1"/>
  <c r="G785" i="29"/>
  <c r="H784" i="29"/>
  <c r="I784" i="29" s="1"/>
  <c r="G784" i="29"/>
  <c r="H783" i="29"/>
  <c r="I783" i="29" s="1"/>
  <c r="G783" i="29"/>
  <c r="H782" i="29"/>
  <c r="I782" i="29" s="1"/>
  <c r="G782" i="29"/>
  <c r="H781" i="29"/>
  <c r="I781" i="29" s="1"/>
  <c r="G781" i="29"/>
  <c r="H780" i="29"/>
  <c r="I780" i="29" s="1"/>
  <c r="G780" i="29"/>
  <c r="H779" i="29"/>
  <c r="I779" i="29" s="1"/>
  <c r="G779" i="29"/>
  <c r="H778" i="29"/>
  <c r="I778" i="29" s="1"/>
  <c r="G778" i="29"/>
  <c r="H777" i="29"/>
  <c r="I777" i="29" s="1"/>
  <c r="G777" i="29"/>
  <c r="H776" i="29"/>
  <c r="I776" i="29" s="1"/>
  <c r="G776" i="29"/>
  <c r="H775" i="29"/>
  <c r="I775" i="29" s="1"/>
  <c r="G775" i="29"/>
  <c r="H774" i="29"/>
  <c r="I774" i="29" s="1"/>
  <c r="G774" i="29"/>
  <c r="H773" i="29"/>
  <c r="I773" i="29" s="1"/>
  <c r="G773" i="29"/>
  <c r="H772" i="29"/>
  <c r="I772" i="29" s="1"/>
  <c r="G772" i="29"/>
  <c r="H771" i="29"/>
  <c r="I771" i="29" s="1"/>
  <c r="G771" i="29"/>
  <c r="H770" i="29"/>
  <c r="I770" i="29" s="1"/>
  <c r="G770" i="29"/>
  <c r="H769" i="29"/>
  <c r="I769" i="29" s="1"/>
  <c r="G769" i="29"/>
  <c r="H768" i="29"/>
  <c r="I768" i="29" s="1"/>
  <c r="G768" i="29"/>
  <c r="H767" i="29"/>
  <c r="I767" i="29" s="1"/>
  <c r="G767" i="29"/>
  <c r="H766" i="29"/>
  <c r="I766" i="29" s="1"/>
  <c r="G766" i="29"/>
  <c r="H765" i="29"/>
  <c r="I765" i="29" s="1"/>
  <c r="G765" i="29"/>
  <c r="H764" i="29"/>
  <c r="I764" i="29" s="1"/>
  <c r="G764" i="29"/>
  <c r="H763" i="29"/>
  <c r="I763" i="29" s="1"/>
  <c r="G763" i="29"/>
  <c r="H762" i="29"/>
  <c r="I762" i="29" s="1"/>
  <c r="G762" i="29"/>
  <c r="H761" i="29"/>
  <c r="I761" i="29" s="1"/>
  <c r="G761" i="29"/>
  <c r="H760" i="29"/>
  <c r="I760" i="29" s="1"/>
  <c r="G760" i="29"/>
  <c r="H759" i="29"/>
  <c r="I759" i="29" s="1"/>
  <c r="G759" i="29"/>
  <c r="H758" i="29"/>
  <c r="I758" i="29" s="1"/>
  <c r="G758" i="29"/>
  <c r="H757" i="29"/>
  <c r="I757" i="29" s="1"/>
  <c r="G757" i="29"/>
  <c r="H756" i="29"/>
  <c r="I756" i="29" s="1"/>
  <c r="G756" i="29"/>
  <c r="H755" i="29"/>
  <c r="I755" i="29" s="1"/>
  <c r="G755" i="29"/>
  <c r="H754" i="29"/>
  <c r="I754" i="29" s="1"/>
  <c r="G754" i="29"/>
  <c r="H753" i="29"/>
  <c r="I753" i="29" s="1"/>
  <c r="G753" i="29"/>
  <c r="H752" i="29"/>
  <c r="I752" i="29" s="1"/>
  <c r="G752" i="29"/>
  <c r="H751" i="29"/>
  <c r="I751" i="29" s="1"/>
  <c r="G751" i="29"/>
  <c r="H750" i="29"/>
  <c r="I750" i="29" s="1"/>
  <c r="G750" i="29"/>
  <c r="H749" i="29"/>
  <c r="I749" i="29" s="1"/>
  <c r="G749" i="29"/>
  <c r="H748" i="29"/>
  <c r="I748" i="29" s="1"/>
  <c r="G748" i="29"/>
  <c r="H747" i="29"/>
  <c r="I747" i="29" s="1"/>
  <c r="G747" i="29"/>
  <c r="H746" i="29"/>
  <c r="I746" i="29" s="1"/>
  <c r="G746" i="29"/>
  <c r="H745" i="29"/>
  <c r="I745" i="29" s="1"/>
  <c r="G745" i="29"/>
  <c r="H744" i="29"/>
  <c r="I744" i="29" s="1"/>
  <c r="G744" i="29"/>
  <c r="H743" i="29"/>
  <c r="I743" i="29" s="1"/>
  <c r="G743" i="29"/>
  <c r="H742" i="29"/>
  <c r="I742" i="29" s="1"/>
  <c r="G742" i="29"/>
  <c r="H741" i="29"/>
  <c r="I741" i="29" s="1"/>
  <c r="G741" i="29"/>
  <c r="H740" i="29"/>
  <c r="I740" i="29" s="1"/>
  <c r="G740" i="29"/>
  <c r="H739" i="29"/>
  <c r="I739" i="29" s="1"/>
  <c r="G739" i="29"/>
  <c r="H738" i="29"/>
  <c r="I738" i="29" s="1"/>
  <c r="G738" i="29"/>
  <c r="H737" i="29"/>
  <c r="I737" i="29" s="1"/>
  <c r="G737" i="29"/>
  <c r="H736" i="29"/>
  <c r="I736" i="29" s="1"/>
  <c r="G736" i="29"/>
  <c r="H735" i="29"/>
  <c r="I735" i="29" s="1"/>
  <c r="G735" i="29"/>
  <c r="H734" i="29"/>
  <c r="I734" i="29" s="1"/>
  <c r="G734" i="29"/>
  <c r="H733" i="29"/>
  <c r="I733" i="29" s="1"/>
  <c r="G733" i="29"/>
  <c r="H732" i="29"/>
  <c r="I732" i="29" s="1"/>
  <c r="G732" i="29"/>
  <c r="H731" i="29"/>
  <c r="I731" i="29" s="1"/>
  <c r="G731" i="29"/>
  <c r="H730" i="29"/>
  <c r="I730" i="29" s="1"/>
  <c r="G730" i="29"/>
  <c r="H729" i="29"/>
  <c r="I729" i="29" s="1"/>
  <c r="G729" i="29"/>
  <c r="H728" i="29"/>
  <c r="I728" i="29" s="1"/>
  <c r="G728" i="29"/>
  <c r="H727" i="29"/>
  <c r="I727" i="29" s="1"/>
  <c r="G727" i="29"/>
  <c r="H726" i="29"/>
  <c r="I726" i="29" s="1"/>
  <c r="G726" i="29"/>
  <c r="H725" i="29"/>
  <c r="I725" i="29" s="1"/>
  <c r="G725" i="29"/>
  <c r="H724" i="29"/>
  <c r="I724" i="29" s="1"/>
  <c r="G724" i="29"/>
  <c r="H723" i="29"/>
  <c r="I723" i="29" s="1"/>
  <c r="G723" i="29"/>
  <c r="H722" i="29"/>
  <c r="I722" i="29" s="1"/>
  <c r="G722" i="29"/>
  <c r="H721" i="29"/>
  <c r="I721" i="29" s="1"/>
  <c r="G721" i="29"/>
  <c r="H720" i="29"/>
  <c r="I720" i="29" s="1"/>
  <c r="G720" i="29"/>
  <c r="H719" i="29"/>
  <c r="I719" i="29" s="1"/>
  <c r="G719" i="29"/>
  <c r="H718" i="29"/>
  <c r="I718" i="29" s="1"/>
  <c r="G718" i="29"/>
  <c r="H717" i="29"/>
  <c r="I717" i="29" s="1"/>
  <c r="G717" i="29"/>
  <c r="H716" i="29"/>
  <c r="I716" i="29" s="1"/>
  <c r="G716" i="29"/>
  <c r="H715" i="29"/>
  <c r="I715" i="29" s="1"/>
  <c r="G715" i="29"/>
  <c r="H714" i="29"/>
  <c r="I714" i="29" s="1"/>
  <c r="G714" i="29"/>
  <c r="H713" i="29"/>
  <c r="I713" i="29" s="1"/>
  <c r="G713" i="29"/>
  <c r="H712" i="29"/>
  <c r="I712" i="29" s="1"/>
  <c r="G712" i="29"/>
  <c r="H711" i="29"/>
  <c r="I711" i="29" s="1"/>
  <c r="G711" i="29"/>
  <c r="H710" i="29"/>
  <c r="I710" i="29" s="1"/>
  <c r="G710" i="29"/>
  <c r="H709" i="29"/>
  <c r="I709" i="29" s="1"/>
  <c r="G709" i="29"/>
  <c r="H708" i="29"/>
  <c r="I708" i="29" s="1"/>
  <c r="G708" i="29"/>
  <c r="H707" i="29"/>
  <c r="I707" i="29" s="1"/>
  <c r="G707" i="29"/>
  <c r="H706" i="29"/>
  <c r="I706" i="29" s="1"/>
  <c r="G706" i="29"/>
  <c r="H705" i="29"/>
  <c r="I705" i="29" s="1"/>
  <c r="G705" i="29"/>
  <c r="H704" i="29"/>
  <c r="I704" i="29" s="1"/>
  <c r="G704" i="29"/>
  <c r="H703" i="29"/>
  <c r="I703" i="29" s="1"/>
  <c r="G703" i="29"/>
  <c r="H702" i="29"/>
  <c r="I702" i="29" s="1"/>
  <c r="G702" i="29"/>
  <c r="H701" i="29"/>
  <c r="I701" i="29" s="1"/>
  <c r="G701" i="29"/>
  <c r="H700" i="29"/>
  <c r="I700" i="29" s="1"/>
  <c r="G700" i="29"/>
  <c r="H699" i="29"/>
  <c r="I699" i="29" s="1"/>
  <c r="G699" i="29"/>
  <c r="H698" i="29"/>
  <c r="I698" i="29" s="1"/>
  <c r="G698" i="29"/>
  <c r="H697" i="29"/>
  <c r="I697" i="29" s="1"/>
  <c r="G697" i="29"/>
  <c r="H696" i="29"/>
  <c r="I696" i="29" s="1"/>
  <c r="G696" i="29"/>
  <c r="H695" i="29"/>
  <c r="I695" i="29" s="1"/>
  <c r="G695" i="29"/>
  <c r="H694" i="29"/>
  <c r="I694" i="29" s="1"/>
  <c r="G694" i="29"/>
  <c r="H693" i="29"/>
  <c r="I693" i="29" s="1"/>
  <c r="G693" i="29"/>
  <c r="H692" i="29"/>
  <c r="I692" i="29" s="1"/>
  <c r="G692" i="29"/>
  <c r="H691" i="29"/>
  <c r="I691" i="29" s="1"/>
  <c r="G691" i="29"/>
  <c r="H690" i="29"/>
  <c r="I690" i="29" s="1"/>
  <c r="G690" i="29"/>
  <c r="H689" i="29"/>
  <c r="I689" i="29" s="1"/>
  <c r="G689" i="29"/>
  <c r="H688" i="29"/>
  <c r="I688" i="29" s="1"/>
  <c r="G688" i="29"/>
  <c r="H687" i="29"/>
  <c r="I687" i="29" s="1"/>
  <c r="G687" i="29"/>
  <c r="H686" i="29"/>
  <c r="I686" i="29" s="1"/>
  <c r="G686" i="29"/>
  <c r="H685" i="29"/>
  <c r="I685" i="29" s="1"/>
  <c r="G685" i="29"/>
  <c r="H684" i="29"/>
  <c r="I684" i="29" s="1"/>
  <c r="G684" i="29"/>
  <c r="H683" i="29"/>
  <c r="I683" i="29" s="1"/>
  <c r="G683" i="29"/>
  <c r="H682" i="29"/>
  <c r="I682" i="29" s="1"/>
  <c r="G682" i="29"/>
  <c r="H681" i="29"/>
  <c r="I681" i="29" s="1"/>
  <c r="G681" i="29"/>
  <c r="H680" i="29"/>
  <c r="I680" i="29" s="1"/>
  <c r="G680" i="29"/>
  <c r="H679" i="29"/>
  <c r="I679" i="29" s="1"/>
  <c r="G679" i="29"/>
  <c r="H678" i="29"/>
  <c r="I678" i="29" s="1"/>
  <c r="G678" i="29"/>
  <c r="H677" i="29"/>
  <c r="I677" i="29" s="1"/>
  <c r="G677" i="29"/>
  <c r="H676" i="29"/>
  <c r="I676" i="29" s="1"/>
  <c r="G676" i="29"/>
  <c r="H675" i="29"/>
  <c r="I675" i="29" s="1"/>
  <c r="G675" i="29"/>
  <c r="H674" i="29"/>
  <c r="I674" i="29" s="1"/>
  <c r="G674" i="29"/>
  <c r="H673" i="29"/>
  <c r="I673" i="29" s="1"/>
  <c r="G673" i="29"/>
  <c r="H672" i="29"/>
  <c r="I672" i="29" s="1"/>
  <c r="G672" i="29"/>
  <c r="H671" i="29"/>
  <c r="I671" i="29" s="1"/>
  <c r="G671" i="29"/>
  <c r="H670" i="29"/>
  <c r="I670" i="29" s="1"/>
  <c r="G670" i="29"/>
  <c r="H669" i="29"/>
  <c r="I669" i="29" s="1"/>
  <c r="G669" i="29"/>
  <c r="H668" i="29"/>
  <c r="I668" i="29" s="1"/>
  <c r="G668" i="29"/>
  <c r="H667" i="29"/>
  <c r="I667" i="29" s="1"/>
  <c r="G667" i="29"/>
  <c r="H666" i="29"/>
  <c r="I666" i="29" s="1"/>
  <c r="G666" i="29"/>
  <c r="H665" i="29"/>
  <c r="I665" i="29" s="1"/>
  <c r="G665" i="29"/>
  <c r="H664" i="29"/>
  <c r="I664" i="29" s="1"/>
  <c r="G664" i="29"/>
  <c r="H663" i="29"/>
  <c r="I663" i="29" s="1"/>
  <c r="G663" i="29"/>
  <c r="H662" i="29"/>
  <c r="I662" i="29" s="1"/>
  <c r="G662" i="29"/>
  <c r="H661" i="29"/>
  <c r="I661" i="29" s="1"/>
  <c r="G661" i="29"/>
  <c r="H660" i="29"/>
  <c r="I660" i="29" s="1"/>
  <c r="G660" i="29"/>
  <c r="H659" i="29"/>
  <c r="I659" i="29" s="1"/>
  <c r="G659" i="29"/>
  <c r="H658" i="29"/>
  <c r="I658" i="29" s="1"/>
  <c r="G658" i="29"/>
  <c r="H657" i="29"/>
  <c r="I657" i="29" s="1"/>
  <c r="G657" i="29"/>
  <c r="H656" i="29"/>
  <c r="I656" i="29" s="1"/>
  <c r="G656" i="29"/>
  <c r="H655" i="29"/>
  <c r="I655" i="29" s="1"/>
  <c r="G655" i="29"/>
  <c r="H654" i="29"/>
  <c r="I654" i="29" s="1"/>
  <c r="G654" i="29"/>
  <c r="H653" i="29"/>
  <c r="I653" i="29" s="1"/>
  <c r="G653" i="29"/>
  <c r="H652" i="29"/>
  <c r="I652" i="29" s="1"/>
  <c r="G652" i="29"/>
  <c r="H651" i="29"/>
  <c r="I651" i="29" s="1"/>
  <c r="G651" i="29"/>
  <c r="H650" i="29"/>
  <c r="I650" i="29" s="1"/>
  <c r="G650" i="29"/>
  <c r="H649" i="29"/>
  <c r="I649" i="29" s="1"/>
  <c r="G649" i="29"/>
  <c r="H648" i="29"/>
  <c r="I648" i="29" s="1"/>
  <c r="G648" i="29"/>
  <c r="H647" i="29"/>
  <c r="I647" i="29" s="1"/>
  <c r="G647" i="29"/>
  <c r="H646" i="29"/>
  <c r="I646" i="29" s="1"/>
  <c r="G646" i="29"/>
  <c r="H645" i="29"/>
  <c r="I645" i="29" s="1"/>
  <c r="G645" i="29"/>
  <c r="H644" i="29"/>
  <c r="I644" i="29" s="1"/>
  <c r="G644" i="29"/>
  <c r="H643" i="29"/>
  <c r="I643" i="29" s="1"/>
  <c r="G643" i="29"/>
  <c r="H642" i="29"/>
  <c r="I642" i="29" s="1"/>
  <c r="G642" i="29"/>
  <c r="H641" i="29"/>
  <c r="I641" i="29" s="1"/>
  <c r="G641" i="29"/>
  <c r="H640" i="29"/>
  <c r="I640" i="29" s="1"/>
  <c r="G640" i="29"/>
  <c r="H639" i="29"/>
  <c r="I639" i="29" s="1"/>
  <c r="G639" i="29"/>
  <c r="H638" i="29"/>
  <c r="I638" i="29" s="1"/>
  <c r="G638" i="29"/>
  <c r="H637" i="29"/>
  <c r="I637" i="29" s="1"/>
  <c r="G637" i="29"/>
  <c r="H636" i="29"/>
  <c r="I636" i="29" s="1"/>
  <c r="G636" i="29"/>
  <c r="H635" i="29"/>
  <c r="I635" i="29" s="1"/>
  <c r="G635" i="29"/>
  <c r="H634" i="29"/>
  <c r="I634" i="29" s="1"/>
  <c r="G634" i="29"/>
  <c r="H633" i="29"/>
  <c r="I633" i="29" s="1"/>
  <c r="G633" i="29"/>
  <c r="H632" i="29"/>
  <c r="I632" i="29" s="1"/>
  <c r="G632" i="29"/>
  <c r="H631" i="29"/>
  <c r="I631" i="29" s="1"/>
  <c r="G631" i="29"/>
  <c r="H630" i="29"/>
  <c r="I630" i="29" s="1"/>
  <c r="G630" i="29"/>
  <c r="H629" i="29"/>
  <c r="I629" i="29" s="1"/>
  <c r="G629" i="29"/>
  <c r="H628" i="29"/>
  <c r="I628" i="29" s="1"/>
  <c r="G628" i="29"/>
  <c r="H627" i="29"/>
  <c r="I627" i="29" s="1"/>
  <c r="G627" i="29"/>
  <c r="H626" i="29"/>
  <c r="I626" i="29" s="1"/>
  <c r="G626" i="29"/>
  <c r="H625" i="29"/>
  <c r="I625" i="29" s="1"/>
  <c r="G625" i="29"/>
  <c r="H624" i="29"/>
  <c r="I624" i="29" s="1"/>
  <c r="G624" i="29"/>
  <c r="H623" i="29"/>
  <c r="I623" i="29" s="1"/>
  <c r="G623" i="29"/>
  <c r="H622" i="29"/>
  <c r="I622" i="29" s="1"/>
  <c r="G622" i="29"/>
  <c r="H621" i="29"/>
  <c r="I621" i="29" s="1"/>
  <c r="G621" i="29"/>
  <c r="H620" i="29"/>
  <c r="I620" i="29" s="1"/>
  <c r="G620" i="29"/>
  <c r="H619" i="29"/>
  <c r="I619" i="29" s="1"/>
  <c r="G619" i="29"/>
  <c r="H618" i="29"/>
  <c r="I618" i="29" s="1"/>
  <c r="G618" i="29"/>
  <c r="H617" i="29"/>
  <c r="I617" i="29" s="1"/>
  <c r="G617" i="29"/>
  <c r="H616" i="29"/>
  <c r="I616" i="29" s="1"/>
  <c r="G616" i="29"/>
  <c r="H615" i="29"/>
  <c r="I615" i="29" s="1"/>
  <c r="G615" i="29"/>
  <c r="H614" i="29"/>
  <c r="I614" i="29" s="1"/>
  <c r="G614" i="29"/>
  <c r="H613" i="29"/>
  <c r="I613" i="29" s="1"/>
  <c r="G613" i="29"/>
  <c r="H612" i="29"/>
  <c r="I612" i="29" s="1"/>
  <c r="G612" i="29"/>
  <c r="H611" i="29"/>
  <c r="I611" i="29" s="1"/>
  <c r="G611" i="29"/>
  <c r="H610" i="29"/>
  <c r="I610" i="29" s="1"/>
  <c r="G610" i="29"/>
  <c r="H609" i="29"/>
  <c r="I609" i="29" s="1"/>
  <c r="G609" i="29"/>
  <c r="H608" i="29"/>
  <c r="I608" i="29" s="1"/>
  <c r="G608" i="29"/>
  <c r="H607" i="29"/>
  <c r="I607" i="29" s="1"/>
  <c r="G607" i="29"/>
  <c r="H606" i="29"/>
  <c r="I606" i="29" s="1"/>
  <c r="G606" i="29"/>
  <c r="H605" i="29"/>
  <c r="I605" i="29" s="1"/>
  <c r="G605" i="29"/>
  <c r="H604" i="29"/>
  <c r="I604" i="29" s="1"/>
  <c r="G604" i="29"/>
  <c r="H603" i="29"/>
  <c r="I603" i="29" s="1"/>
  <c r="G603" i="29"/>
  <c r="H602" i="29"/>
  <c r="I602" i="29" s="1"/>
  <c r="G602" i="29"/>
  <c r="H601" i="29"/>
  <c r="I601" i="29" s="1"/>
  <c r="G601" i="29"/>
  <c r="H600" i="29"/>
  <c r="I600" i="29" s="1"/>
  <c r="G600" i="29"/>
  <c r="H599" i="29"/>
  <c r="I599" i="29" s="1"/>
  <c r="G599" i="29"/>
  <c r="H598" i="29"/>
  <c r="I598" i="29" s="1"/>
  <c r="G598" i="29"/>
  <c r="H597" i="29"/>
  <c r="I597" i="29" s="1"/>
  <c r="G597" i="29"/>
  <c r="H596" i="29"/>
  <c r="I596" i="29" s="1"/>
  <c r="G596" i="29"/>
  <c r="H595" i="29"/>
  <c r="I595" i="29" s="1"/>
  <c r="G595" i="29"/>
  <c r="H594" i="29"/>
  <c r="I594" i="29" s="1"/>
  <c r="G594" i="29"/>
  <c r="H593" i="29"/>
  <c r="I593" i="29" s="1"/>
  <c r="G593" i="29"/>
  <c r="H592" i="29"/>
  <c r="I592" i="29" s="1"/>
  <c r="G592" i="29"/>
  <c r="H591" i="29"/>
  <c r="I591" i="29" s="1"/>
  <c r="G591" i="29"/>
  <c r="H590" i="29"/>
  <c r="I590" i="29" s="1"/>
  <c r="G590" i="29"/>
  <c r="H589" i="29"/>
  <c r="I589" i="29" s="1"/>
  <c r="G589" i="29"/>
  <c r="H588" i="29"/>
  <c r="I588" i="29" s="1"/>
  <c r="G588" i="29"/>
  <c r="H587" i="29"/>
  <c r="I587" i="29" s="1"/>
  <c r="G587" i="29"/>
  <c r="H586" i="29"/>
  <c r="I586" i="29" s="1"/>
  <c r="G586" i="29"/>
  <c r="H585" i="29"/>
  <c r="I585" i="29" s="1"/>
  <c r="G585" i="29"/>
  <c r="H584" i="29"/>
  <c r="I584" i="29" s="1"/>
  <c r="G584" i="29"/>
  <c r="H583" i="29"/>
  <c r="I583" i="29" s="1"/>
  <c r="G583" i="29"/>
  <c r="H582" i="29"/>
  <c r="I582" i="29" s="1"/>
  <c r="G582" i="29"/>
  <c r="H581" i="29"/>
  <c r="I581" i="29" s="1"/>
  <c r="G581" i="29"/>
  <c r="H580" i="29"/>
  <c r="I580" i="29" s="1"/>
  <c r="G580" i="29"/>
  <c r="H579" i="29"/>
  <c r="I579" i="29" s="1"/>
  <c r="G579" i="29"/>
  <c r="H578" i="29"/>
  <c r="I578" i="29" s="1"/>
  <c r="G578" i="29"/>
  <c r="H577" i="29"/>
  <c r="I577" i="29" s="1"/>
  <c r="G577" i="29"/>
  <c r="H576" i="29"/>
  <c r="I576" i="29" s="1"/>
  <c r="G576" i="29"/>
  <c r="H575" i="29"/>
  <c r="I575" i="29" s="1"/>
  <c r="G575" i="29"/>
  <c r="H574" i="29"/>
  <c r="I574" i="29" s="1"/>
  <c r="G574" i="29"/>
  <c r="H573" i="29"/>
  <c r="I573" i="29" s="1"/>
  <c r="G573" i="29"/>
  <c r="H572" i="29"/>
  <c r="I572" i="29" s="1"/>
  <c r="G572" i="29"/>
  <c r="H571" i="29"/>
  <c r="I571" i="29" s="1"/>
  <c r="G571" i="29"/>
  <c r="H570" i="29"/>
  <c r="I570" i="29" s="1"/>
  <c r="G570" i="29"/>
  <c r="H569" i="29"/>
  <c r="I569" i="29" s="1"/>
  <c r="G569" i="29"/>
  <c r="H568" i="29"/>
  <c r="I568" i="29" s="1"/>
  <c r="G568" i="29"/>
  <c r="H567" i="29"/>
  <c r="I567" i="29" s="1"/>
  <c r="G567" i="29"/>
  <c r="H566" i="29"/>
  <c r="I566" i="29" s="1"/>
  <c r="G566" i="29"/>
  <c r="H565" i="29"/>
  <c r="I565" i="29" s="1"/>
  <c r="G565" i="29"/>
  <c r="H564" i="29"/>
  <c r="I564" i="29" s="1"/>
  <c r="G564" i="29"/>
  <c r="H563" i="29"/>
  <c r="I563" i="29" s="1"/>
  <c r="G563" i="29"/>
  <c r="H562" i="29"/>
  <c r="I562" i="29" s="1"/>
  <c r="G562" i="29"/>
  <c r="H561" i="29"/>
  <c r="I561" i="29" s="1"/>
  <c r="G561" i="29"/>
  <c r="H560" i="29"/>
  <c r="I560" i="29" s="1"/>
  <c r="G560" i="29"/>
  <c r="H559" i="29"/>
  <c r="I559" i="29" s="1"/>
  <c r="G559" i="29"/>
  <c r="H558" i="29"/>
  <c r="I558" i="29" s="1"/>
  <c r="G558" i="29"/>
  <c r="H557" i="29"/>
  <c r="I557" i="29" s="1"/>
  <c r="G557" i="29"/>
  <c r="H556" i="29"/>
  <c r="I556" i="29" s="1"/>
  <c r="G556" i="29"/>
  <c r="H555" i="29"/>
  <c r="I555" i="29" s="1"/>
  <c r="G555" i="29"/>
  <c r="H554" i="29"/>
  <c r="I554" i="29" s="1"/>
  <c r="G554" i="29"/>
  <c r="H553" i="29"/>
  <c r="I553" i="29" s="1"/>
  <c r="G553" i="29"/>
  <c r="H552" i="29"/>
  <c r="I552" i="29" s="1"/>
  <c r="G552" i="29"/>
  <c r="H551" i="29"/>
  <c r="I551" i="29" s="1"/>
  <c r="G551" i="29"/>
  <c r="H550" i="29"/>
  <c r="I550" i="29" s="1"/>
  <c r="G550" i="29"/>
  <c r="H549" i="29"/>
  <c r="I549" i="29" s="1"/>
  <c r="G549" i="29"/>
  <c r="H548" i="29"/>
  <c r="I548" i="29" s="1"/>
  <c r="G548" i="29"/>
  <c r="H547" i="29"/>
  <c r="I547" i="29" s="1"/>
  <c r="G547" i="29"/>
  <c r="H546" i="29"/>
  <c r="I546" i="29" s="1"/>
  <c r="G546" i="29"/>
  <c r="H545" i="29"/>
  <c r="I545" i="29" s="1"/>
  <c r="G545" i="29"/>
  <c r="H544" i="29"/>
  <c r="I544" i="29" s="1"/>
  <c r="G544" i="29"/>
  <c r="H543" i="29"/>
  <c r="I543" i="29" s="1"/>
  <c r="G543" i="29"/>
  <c r="H542" i="29"/>
  <c r="I542" i="29" s="1"/>
  <c r="G542" i="29"/>
  <c r="H541" i="29"/>
  <c r="I541" i="29" s="1"/>
  <c r="G541" i="29"/>
  <c r="H540" i="29"/>
  <c r="I540" i="29" s="1"/>
  <c r="G540" i="29"/>
  <c r="H539" i="29"/>
  <c r="I539" i="29" s="1"/>
  <c r="G539" i="29"/>
  <c r="H538" i="29"/>
  <c r="I538" i="29" s="1"/>
  <c r="G538" i="29"/>
  <c r="H537" i="29"/>
  <c r="I537" i="29" s="1"/>
  <c r="G537" i="29"/>
  <c r="H536" i="29"/>
  <c r="I536" i="29" s="1"/>
  <c r="G536" i="29"/>
  <c r="H535" i="29"/>
  <c r="I535" i="29" s="1"/>
  <c r="G535" i="29"/>
  <c r="H534" i="29"/>
  <c r="I534" i="29" s="1"/>
  <c r="G534" i="29"/>
  <c r="H533" i="29"/>
  <c r="I533" i="29" s="1"/>
  <c r="G533" i="29"/>
  <c r="H532" i="29"/>
  <c r="I532" i="29" s="1"/>
  <c r="G532" i="29"/>
  <c r="H531" i="29"/>
  <c r="I531" i="29" s="1"/>
  <c r="G531" i="29"/>
  <c r="H530" i="29"/>
  <c r="I530" i="29" s="1"/>
  <c r="G530" i="29"/>
  <c r="H529" i="29"/>
  <c r="I529" i="29" s="1"/>
  <c r="G529" i="29"/>
  <c r="H528" i="29"/>
  <c r="I528" i="29" s="1"/>
  <c r="G528" i="29"/>
  <c r="H527" i="29"/>
  <c r="I527" i="29" s="1"/>
  <c r="G527" i="29"/>
  <c r="H526" i="29"/>
  <c r="I526" i="29" s="1"/>
  <c r="G526" i="29"/>
  <c r="H525" i="29"/>
  <c r="I525" i="29" s="1"/>
  <c r="G525" i="29"/>
  <c r="H524" i="29"/>
  <c r="I524" i="29" s="1"/>
  <c r="G524" i="29"/>
  <c r="H523" i="29"/>
  <c r="I523" i="29" s="1"/>
  <c r="G523" i="29"/>
  <c r="H522" i="29"/>
  <c r="I522" i="29" s="1"/>
  <c r="G522" i="29"/>
  <c r="H521" i="29"/>
  <c r="I521" i="29" s="1"/>
  <c r="G521" i="29"/>
  <c r="H520" i="29"/>
  <c r="I520" i="29" s="1"/>
  <c r="G520" i="29"/>
  <c r="H519" i="29"/>
  <c r="I519" i="29" s="1"/>
  <c r="G519" i="29"/>
  <c r="H518" i="29"/>
  <c r="I518" i="29" s="1"/>
  <c r="G518" i="29"/>
  <c r="H517" i="29"/>
  <c r="I517" i="29" s="1"/>
  <c r="G517" i="29"/>
  <c r="H516" i="29"/>
  <c r="I516" i="29" s="1"/>
  <c r="G516" i="29"/>
  <c r="H515" i="29"/>
  <c r="I515" i="29" s="1"/>
  <c r="G515" i="29"/>
  <c r="H514" i="29"/>
  <c r="I514" i="29" s="1"/>
  <c r="G514" i="29"/>
  <c r="H513" i="29"/>
  <c r="I513" i="29" s="1"/>
  <c r="G513" i="29"/>
  <c r="H512" i="29"/>
  <c r="I512" i="29" s="1"/>
  <c r="G512" i="29"/>
  <c r="H511" i="29"/>
  <c r="I511" i="29" s="1"/>
  <c r="G511" i="29"/>
  <c r="H510" i="29"/>
  <c r="I510" i="29" s="1"/>
  <c r="G510" i="29"/>
  <c r="H509" i="29"/>
  <c r="I509" i="29" s="1"/>
  <c r="G509" i="29"/>
  <c r="H508" i="29"/>
  <c r="I508" i="29" s="1"/>
  <c r="G508" i="29"/>
  <c r="H507" i="29"/>
  <c r="I507" i="29" s="1"/>
  <c r="G507" i="29"/>
  <c r="H506" i="29"/>
  <c r="I506" i="29" s="1"/>
  <c r="G506" i="29"/>
  <c r="H505" i="29"/>
  <c r="I505" i="29" s="1"/>
  <c r="G505" i="29"/>
  <c r="H504" i="29"/>
  <c r="I504" i="29" s="1"/>
  <c r="G504" i="29"/>
  <c r="H503" i="29"/>
  <c r="I503" i="29" s="1"/>
  <c r="G503" i="29"/>
  <c r="H502" i="29"/>
  <c r="I502" i="29" s="1"/>
  <c r="G502" i="29"/>
  <c r="H501" i="29"/>
  <c r="I501" i="29" s="1"/>
  <c r="G501" i="29"/>
  <c r="H500" i="29"/>
  <c r="I500" i="29" s="1"/>
  <c r="G500" i="29"/>
  <c r="H499" i="29"/>
  <c r="I499" i="29" s="1"/>
  <c r="G499" i="29"/>
  <c r="H498" i="29"/>
  <c r="I498" i="29" s="1"/>
  <c r="G498" i="29"/>
  <c r="H497" i="29"/>
  <c r="I497" i="29" s="1"/>
  <c r="G497" i="29"/>
  <c r="H496" i="29"/>
  <c r="I496" i="29" s="1"/>
  <c r="G496" i="29"/>
  <c r="H495" i="29"/>
  <c r="I495" i="29" s="1"/>
  <c r="G495" i="29"/>
  <c r="H494" i="29"/>
  <c r="I494" i="29" s="1"/>
  <c r="G494" i="29"/>
  <c r="H493" i="29"/>
  <c r="I493" i="29" s="1"/>
  <c r="G493" i="29"/>
  <c r="H492" i="29"/>
  <c r="I492" i="29" s="1"/>
  <c r="G492" i="29"/>
  <c r="H491" i="29"/>
  <c r="I491" i="29" s="1"/>
  <c r="G491" i="29"/>
  <c r="H490" i="29"/>
  <c r="I490" i="29" s="1"/>
  <c r="G490" i="29"/>
  <c r="H489" i="29"/>
  <c r="I489" i="29" s="1"/>
  <c r="G489" i="29"/>
  <c r="H488" i="29"/>
  <c r="I488" i="29" s="1"/>
  <c r="G488" i="29"/>
  <c r="H487" i="29"/>
  <c r="I487" i="29" s="1"/>
  <c r="G487" i="29"/>
  <c r="H486" i="29"/>
  <c r="I486" i="29" s="1"/>
  <c r="G486" i="29"/>
  <c r="H485" i="29"/>
  <c r="I485" i="29" s="1"/>
  <c r="G485" i="29"/>
  <c r="H484" i="29"/>
  <c r="I484" i="29" s="1"/>
  <c r="G484" i="29"/>
  <c r="H483" i="29"/>
  <c r="I483" i="29" s="1"/>
  <c r="G483" i="29"/>
  <c r="H482" i="29"/>
  <c r="I482" i="29" s="1"/>
  <c r="G482" i="29"/>
  <c r="H481" i="29"/>
  <c r="I481" i="29" s="1"/>
  <c r="G481" i="29"/>
  <c r="H480" i="29"/>
  <c r="I480" i="29" s="1"/>
  <c r="G480" i="29"/>
  <c r="H479" i="29"/>
  <c r="I479" i="29" s="1"/>
  <c r="G479" i="29"/>
  <c r="H478" i="29"/>
  <c r="I478" i="29" s="1"/>
  <c r="G478" i="29"/>
  <c r="H477" i="29"/>
  <c r="I477" i="29" s="1"/>
  <c r="G477" i="29"/>
  <c r="H476" i="29"/>
  <c r="I476" i="29" s="1"/>
  <c r="G476" i="29"/>
  <c r="H475" i="29"/>
  <c r="I475" i="29" s="1"/>
  <c r="G475" i="29"/>
  <c r="H474" i="29"/>
  <c r="I474" i="29" s="1"/>
  <c r="G474" i="29"/>
  <c r="H473" i="29"/>
  <c r="I473" i="29" s="1"/>
  <c r="G473" i="29"/>
  <c r="H472" i="29"/>
  <c r="I472" i="29" s="1"/>
  <c r="G472" i="29"/>
  <c r="H471" i="29"/>
  <c r="I471" i="29" s="1"/>
  <c r="G471" i="29"/>
  <c r="H470" i="29"/>
  <c r="I470" i="29" s="1"/>
  <c r="G470" i="29"/>
  <c r="H469" i="29"/>
  <c r="I469" i="29" s="1"/>
  <c r="G469" i="29"/>
  <c r="H468" i="29"/>
  <c r="I468" i="29" s="1"/>
  <c r="G468" i="29"/>
  <c r="H467" i="29"/>
  <c r="I467" i="29" s="1"/>
  <c r="G467" i="29"/>
  <c r="H466" i="29"/>
  <c r="I466" i="29" s="1"/>
  <c r="G466" i="29"/>
  <c r="H465" i="29"/>
  <c r="I465" i="29" s="1"/>
  <c r="G465" i="29"/>
  <c r="H464" i="29"/>
  <c r="I464" i="29" s="1"/>
  <c r="G464" i="29"/>
  <c r="H463" i="29"/>
  <c r="I463" i="29" s="1"/>
  <c r="G463" i="29"/>
  <c r="H462" i="29"/>
  <c r="I462" i="29" s="1"/>
  <c r="G462" i="29"/>
  <c r="H461" i="29"/>
  <c r="I461" i="29" s="1"/>
  <c r="G461" i="29"/>
  <c r="H460" i="29"/>
  <c r="I460" i="29" s="1"/>
  <c r="G460" i="29"/>
  <c r="H459" i="29"/>
  <c r="I459" i="29" s="1"/>
  <c r="G459" i="29"/>
  <c r="H458" i="29"/>
  <c r="I458" i="29" s="1"/>
  <c r="G458" i="29"/>
  <c r="H457" i="29"/>
  <c r="I457" i="29" s="1"/>
  <c r="G457" i="29"/>
  <c r="H456" i="29"/>
  <c r="I456" i="29" s="1"/>
  <c r="G456" i="29"/>
  <c r="H455" i="29"/>
  <c r="I455" i="29" s="1"/>
  <c r="G455" i="29"/>
  <c r="H454" i="29"/>
  <c r="I454" i="29" s="1"/>
  <c r="G454" i="29"/>
  <c r="H453" i="29"/>
  <c r="I453" i="29" s="1"/>
  <c r="G453" i="29"/>
  <c r="H452" i="29"/>
  <c r="I452" i="29" s="1"/>
  <c r="G452" i="29"/>
  <c r="H451" i="29"/>
  <c r="I451" i="29" s="1"/>
  <c r="G451" i="29"/>
  <c r="H450" i="29"/>
  <c r="I450" i="29" s="1"/>
  <c r="G450" i="29"/>
  <c r="H449" i="29"/>
  <c r="I449" i="29" s="1"/>
  <c r="G449" i="29"/>
  <c r="H448" i="29"/>
  <c r="I448" i="29" s="1"/>
  <c r="G448" i="29"/>
  <c r="H447" i="29"/>
  <c r="I447" i="29" s="1"/>
  <c r="G447" i="29"/>
  <c r="H446" i="29"/>
  <c r="I446" i="29" s="1"/>
  <c r="G446" i="29"/>
  <c r="H445" i="29"/>
  <c r="I445" i="29" s="1"/>
  <c r="G445" i="29"/>
  <c r="H444" i="29"/>
  <c r="I444" i="29" s="1"/>
  <c r="G444" i="29"/>
  <c r="H443" i="29"/>
  <c r="I443" i="29" s="1"/>
  <c r="G443" i="29"/>
  <c r="H442" i="29"/>
  <c r="I442" i="29" s="1"/>
  <c r="G442" i="29"/>
  <c r="H441" i="29"/>
  <c r="I441" i="29" s="1"/>
  <c r="G441" i="29"/>
  <c r="H440" i="29"/>
  <c r="I440" i="29" s="1"/>
  <c r="G440" i="29"/>
  <c r="H439" i="29"/>
  <c r="I439" i="29" s="1"/>
  <c r="G439" i="29"/>
  <c r="H438" i="29"/>
  <c r="I438" i="29" s="1"/>
  <c r="G438" i="29"/>
  <c r="H437" i="29"/>
  <c r="I437" i="29" s="1"/>
  <c r="G437" i="29"/>
  <c r="H436" i="29"/>
  <c r="I436" i="29" s="1"/>
  <c r="G436" i="29"/>
  <c r="H435" i="29"/>
  <c r="I435" i="29" s="1"/>
  <c r="G435" i="29"/>
  <c r="H434" i="29"/>
  <c r="I434" i="29" s="1"/>
  <c r="G434" i="29"/>
  <c r="H433" i="29"/>
  <c r="I433" i="29" s="1"/>
  <c r="G433" i="29"/>
  <c r="H432" i="29"/>
  <c r="I432" i="29" s="1"/>
  <c r="G432" i="29"/>
  <c r="H431" i="29"/>
  <c r="I431" i="29" s="1"/>
  <c r="G431" i="29"/>
  <c r="H430" i="29"/>
  <c r="I430" i="29" s="1"/>
  <c r="G430" i="29"/>
  <c r="H429" i="29"/>
  <c r="I429" i="29" s="1"/>
  <c r="G429" i="29"/>
  <c r="H428" i="29"/>
  <c r="I428" i="29" s="1"/>
  <c r="G428" i="29"/>
  <c r="H427" i="29"/>
  <c r="I427" i="29" s="1"/>
  <c r="G427" i="29"/>
  <c r="H426" i="29"/>
  <c r="I426" i="29" s="1"/>
  <c r="G426" i="29"/>
  <c r="H425" i="29"/>
  <c r="I425" i="29" s="1"/>
  <c r="G425" i="29"/>
  <c r="H424" i="29"/>
  <c r="I424" i="29" s="1"/>
  <c r="G424" i="29"/>
  <c r="H423" i="29"/>
  <c r="I423" i="29" s="1"/>
  <c r="G423" i="29"/>
  <c r="H422" i="29"/>
  <c r="I422" i="29" s="1"/>
  <c r="G422" i="29"/>
  <c r="H421" i="29"/>
  <c r="I421" i="29" s="1"/>
  <c r="G421" i="29"/>
  <c r="H420" i="29"/>
  <c r="I420" i="29" s="1"/>
  <c r="G420" i="29"/>
  <c r="H419" i="29"/>
  <c r="I419" i="29" s="1"/>
  <c r="G419" i="29"/>
  <c r="H418" i="29"/>
  <c r="I418" i="29" s="1"/>
  <c r="G418" i="29"/>
  <c r="H417" i="29"/>
  <c r="I417" i="29" s="1"/>
  <c r="G417" i="29"/>
  <c r="H416" i="29"/>
  <c r="I416" i="29" s="1"/>
  <c r="G416" i="29"/>
  <c r="H415" i="29"/>
  <c r="I415" i="29" s="1"/>
  <c r="G415" i="29"/>
  <c r="H414" i="29"/>
  <c r="I414" i="29" s="1"/>
  <c r="G414" i="29"/>
  <c r="H413" i="29"/>
  <c r="I413" i="29" s="1"/>
  <c r="G413" i="29"/>
  <c r="H412" i="29"/>
  <c r="I412" i="29" s="1"/>
  <c r="G412" i="29"/>
  <c r="H411" i="29"/>
  <c r="I411" i="29" s="1"/>
  <c r="G411" i="29"/>
  <c r="H410" i="29"/>
  <c r="I410" i="29" s="1"/>
  <c r="G410" i="29"/>
  <c r="H409" i="29"/>
  <c r="I409" i="29" s="1"/>
  <c r="G409" i="29"/>
  <c r="H408" i="29"/>
  <c r="I408" i="29" s="1"/>
  <c r="G408" i="29"/>
  <c r="H407" i="29"/>
  <c r="I407" i="29" s="1"/>
  <c r="G407" i="29"/>
  <c r="H406" i="29"/>
  <c r="I406" i="29" s="1"/>
  <c r="G406" i="29"/>
  <c r="H405" i="29"/>
  <c r="I405" i="29" s="1"/>
  <c r="G405" i="29"/>
  <c r="H404" i="29"/>
  <c r="I404" i="29" s="1"/>
  <c r="G404" i="29"/>
  <c r="H403" i="29"/>
  <c r="I403" i="29" s="1"/>
  <c r="G403" i="29"/>
  <c r="H402" i="29"/>
  <c r="I402" i="29" s="1"/>
  <c r="G402" i="29"/>
  <c r="H401" i="29"/>
  <c r="I401" i="29" s="1"/>
  <c r="G401" i="29"/>
  <c r="H400" i="29"/>
  <c r="I400" i="29" s="1"/>
  <c r="G400" i="29"/>
  <c r="H399" i="29"/>
  <c r="I399" i="29" s="1"/>
  <c r="G399" i="29"/>
  <c r="H398" i="29"/>
  <c r="I398" i="29" s="1"/>
  <c r="G398" i="29"/>
  <c r="H397" i="29"/>
  <c r="I397" i="29" s="1"/>
  <c r="G397" i="29"/>
  <c r="H396" i="29"/>
  <c r="I396" i="29" s="1"/>
  <c r="G396" i="29"/>
  <c r="H395" i="29"/>
  <c r="I395" i="29" s="1"/>
  <c r="G395" i="29"/>
  <c r="H394" i="29"/>
  <c r="I394" i="29" s="1"/>
  <c r="G394" i="29"/>
  <c r="H393" i="29"/>
  <c r="I393" i="29" s="1"/>
  <c r="G393" i="29"/>
  <c r="H392" i="29"/>
  <c r="I392" i="29" s="1"/>
  <c r="G392" i="29"/>
  <c r="H391" i="29"/>
  <c r="I391" i="29" s="1"/>
  <c r="G391" i="29"/>
  <c r="H390" i="29"/>
  <c r="I390" i="29" s="1"/>
  <c r="G390" i="29"/>
  <c r="H389" i="29"/>
  <c r="I389" i="29" s="1"/>
  <c r="G389" i="29"/>
  <c r="H388" i="29"/>
  <c r="I388" i="29" s="1"/>
  <c r="G388" i="29"/>
  <c r="H387" i="29"/>
  <c r="I387" i="29" s="1"/>
  <c r="G387" i="29"/>
  <c r="H386" i="29"/>
  <c r="I386" i="29" s="1"/>
  <c r="G386" i="29"/>
  <c r="H385" i="29"/>
  <c r="I385" i="29" s="1"/>
  <c r="G385" i="29"/>
  <c r="H384" i="29"/>
  <c r="I384" i="29" s="1"/>
  <c r="G384" i="29"/>
  <c r="H383" i="29"/>
  <c r="I383" i="29" s="1"/>
  <c r="G383" i="29"/>
  <c r="H382" i="29"/>
  <c r="I382" i="29" s="1"/>
  <c r="G382" i="29"/>
  <c r="H381" i="29"/>
  <c r="I381" i="29" s="1"/>
  <c r="G381" i="29"/>
  <c r="H380" i="29"/>
  <c r="I380" i="29" s="1"/>
  <c r="G380" i="29"/>
  <c r="H379" i="29"/>
  <c r="I379" i="29" s="1"/>
  <c r="G379" i="29"/>
  <c r="H378" i="29"/>
  <c r="I378" i="29" s="1"/>
  <c r="G378" i="29"/>
  <c r="H377" i="29"/>
  <c r="I377" i="29" s="1"/>
  <c r="G377" i="29"/>
  <c r="H376" i="29"/>
  <c r="I376" i="29" s="1"/>
  <c r="G376" i="29"/>
  <c r="H375" i="29"/>
  <c r="I375" i="29" s="1"/>
  <c r="G375" i="29"/>
  <c r="H374" i="29"/>
  <c r="I374" i="29" s="1"/>
  <c r="G374" i="29"/>
  <c r="H373" i="29"/>
  <c r="I373" i="29" s="1"/>
  <c r="G373" i="29"/>
  <c r="H372" i="29"/>
  <c r="I372" i="29" s="1"/>
  <c r="G372" i="29"/>
  <c r="H371" i="29"/>
  <c r="I371" i="29" s="1"/>
  <c r="G371" i="29"/>
  <c r="H370" i="29"/>
  <c r="I370" i="29" s="1"/>
  <c r="G370" i="29"/>
  <c r="H369" i="29"/>
  <c r="I369" i="29" s="1"/>
  <c r="G369" i="29"/>
  <c r="H368" i="29"/>
  <c r="I368" i="29" s="1"/>
  <c r="G368" i="29"/>
  <c r="H367" i="29"/>
  <c r="I367" i="29" s="1"/>
  <c r="G367" i="29"/>
  <c r="H366" i="29"/>
  <c r="I366" i="29" s="1"/>
  <c r="G366" i="29"/>
  <c r="H365" i="29"/>
  <c r="I365" i="29" s="1"/>
  <c r="G365" i="29"/>
  <c r="H364" i="29"/>
  <c r="I364" i="29" s="1"/>
  <c r="G364" i="29"/>
  <c r="H363" i="29"/>
  <c r="I363" i="29" s="1"/>
  <c r="G363" i="29"/>
  <c r="H362" i="29"/>
  <c r="I362" i="29" s="1"/>
  <c r="G362" i="29"/>
  <c r="H361" i="29"/>
  <c r="I361" i="29" s="1"/>
  <c r="G361" i="29"/>
  <c r="H360" i="29"/>
  <c r="I360" i="29" s="1"/>
  <c r="G360" i="29"/>
  <c r="H359" i="29"/>
  <c r="I359" i="29" s="1"/>
  <c r="G359" i="29"/>
  <c r="H358" i="29"/>
  <c r="I358" i="29" s="1"/>
  <c r="G358" i="29"/>
  <c r="H357" i="29"/>
  <c r="I357" i="29" s="1"/>
  <c r="G357" i="29"/>
  <c r="H356" i="29"/>
  <c r="I356" i="29" s="1"/>
  <c r="G356" i="29"/>
  <c r="H355" i="29"/>
  <c r="I355" i="29" s="1"/>
  <c r="G355" i="29"/>
  <c r="H354" i="29"/>
  <c r="I354" i="29" s="1"/>
  <c r="G354" i="29"/>
  <c r="H353" i="29"/>
  <c r="I353" i="29" s="1"/>
  <c r="G353" i="29"/>
  <c r="H352" i="29"/>
  <c r="I352" i="29" s="1"/>
  <c r="G352" i="29"/>
  <c r="H351" i="29"/>
  <c r="I351" i="29" s="1"/>
  <c r="G351" i="29"/>
  <c r="H350" i="29"/>
  <c r="I350" i="29" s="1"/>
  <c r="G350" i="29"/>
  <c r="H349" i="29"/>
  <c r="I349" i="29" s="1"/>
  <c r="G349" i="29"/>
  <c r="H348" i="29"/>
  <c r="I348" i="29" s="1"/>
  <c r="G348" i="29"/>
  <c r="H347" i="29"/>
  <c r="I347" i="29" s="1"/>
  <c r="G347" i="29"/>
  <c r="H346" i="29"/>
  <c r="I346" i="29" s="1"/>
  <c r="G346" i="29"/>
  <c r="H345" i="29"/>
  <c r="I345" i="29" s="1"/>
  <c r="G345" i="29"/>
  <c r="H344" i="29"/>
  <c r="I344" i="29" s="1"/>
  <c r="G344" i="29"/>
  <c r="H343" i="29"/>
  <c r="I343" i="29" s="1"/>
  <c r="G343" i="29"/>
  <c r="H342" i="29"/>
  <c r="I342" i="29" s="1"/>
  <c r="G342" i="29"/>
  <c r="H341" i="29"/>
  <c r="I341" i="29" s="1"/>
  <c r="G341" i="29"/>
  <c r="H340" i="29"/>
  <c r="I340" i="29" s="1"/>
  <c r="G340" i="29"/>
  <c r="H339" i="29"/>
  <c r="I339" i="29" s="1"/>
  <c r="G339" i="29"/>
  <c r="H338" i="29"/>
  <c r="I338" i="29" s="1"/>
  <c r="G338" i="29"/>
  <c r="H337" i="29"/>
  <c r="I337" i="29" s="1"/>
  <c r="G337" i="29"/>
  <c r="H336" i="29"/>
  <c r="I336" i="29" s="1"/>
  <c r="G336" i="29"/>
  <c r="H335" i="29"/>
  <c r="I335" i="29" s="1"/>
  <c r="G335" i="29"/>
  <c r="H334" i="29"/>
  <c r="I334" i="29" s="1"/>
  <c r="G334" i="29"/>
  <c r="H333" i="29"/>
  <c r="I333" i="29" s="1"/>
  <c r="G333" i="29"/>
  <c r="H332" i="29"/>
  <c r="I332" i="29" s="1"/>
  <c r="G332" i="29"/>
  <c r="H331" i="29"/>
  <c r="I331" i="29" s="1"/>
  <c r="G331" i="29"/>
  <c r="H330" i="29"/>
  <c r="I330" i="29" s="1"/>
  <c r="G330" i="29"/>
  <c r="H329" i="29"/>
  <c r="I329" i="29" s="1"/>
  <c r="G329" i="29"/>
  <c r="H328" i="29"/>
  <c r="I328" i="29" s="1"/>
  <c r="G328" i="29"/>
  <c r="H327" i="29"/>
  <c r="I327" i="29" s="1"/>
  <c r="G327" i="29"/>
  <c r="H326" i="29"/>
  <c r="I326" i="29" s="1"/>
  <c r="G326" i="29"/>
  <c r="H325" i="29"/>
  <c r="I325" i="29" s="1"/>
  <c r="G325" i="29"/>
  <c r="H324" i="29"/>
  <c r="I324" i="29" s="1"/>
  <c r="G324" i="29"/>
  <c r="H323" i="29"/>
  <c r="I323" i="29" s="1"/>
  <c r="G323" i="29"/>
  <c r="H322" i="29"/>
  <c r="I322" i="29" s="1"/>
  <c r="G322" i="29"/>
  <c r="H321" i="29"/>
  <c r="I321" i="29" s="1"/>
  <c r="G321" i="29"/>
  <c r="H320" i="29"/>
  <c r="I320" i="29" s="1"/>
  <c r="G320" i="29"/>
  <c r="H319" i="29"/>
  <c r="I319" i="29" s="1"/>
  <c r="G319" i="29"/>
  <c r="H318" i="29"/>
  <c r="I318" i="29" s="1"/>
  <c r="G318" i="29"/>
  <c r="H317" i="29"/>
  <c r="I317" i="29" s="1"/>
  <c r="G317" i="29"/>
  <c r="H316" i="29"/>
  <c r="I316" i="29" s="1"/>
  <c r="G316" i="29"/>
  <c r="H315" i="29"/>
  <c r="I315" i="29" s="1"/>
  <c r="G315" i="29"/>
  <c r="H314" i="29"/>
  <c r="I314" i="29" s="1"/>
  <c r="G314" i="29"/>
  <c r="H313" i="29"/>
  <c r="I313" i="29" s="1"/>
  <c r="G313" i="29"/>
  <c r="H312" i="29"/>
  <c r="I312" i="29" s="1"/>
  <c r="G312" i="29"/>
  <c r="H311" i="29"/>
  <c r="I311" i="29" s="1"/>
  <c r="G311" i="29"/>
  <c r="H310" i="29"/>
  <c r="I310" i="29" s="1"/>
  <c r="G310" i="29"/>
  <c r="H309" i="29"/>
  <c r="I309" i="29" s="1"/>
  <c r="G309" i="29"/>
  <c r="H308" i="29"/>
  <c r="I308" i="29" s="1"/>
  <c r="G308" i="29"/>
  <c r="H307" i="29"/>
  <c r="I307" i="29" s="1"/>
  <c r="G307" i="29"/>
  <c r="H306" i="29"/>
  <c r="I306" i="29" s="1"/>
  <c r="G306" i="29"/>
  <c r="H305" i="29"/>
  <c r="I305" i="29" s="1"/>
  <c r="G305" i="29"/>
  <c r="H304" i="29"/>
  <c r="I304" i="29" s="1"/>
  <c r="G304" i="29"/>
  <c r="H303" i="29"/>
  <c r="I303" i="29" s="1"/>
  <c r="G303" i="29"/>
  <c r="H302" i="29"/>
  <c r="I302" i="29" s="1"/>
  <c r="G302" i="29"/>
  <c r="H301" i="29"/>
  <c r="I301" i="29" s="1"/>
  <c r="G301" i="29"/>
  <c r="H300" i="29"/>
  <c r="I300" i="29" s="1"/>
  <c r="G300" i="29"/>
  <c r="H299" i="29"/>
  <c r="I299" i="29" s="1"/>
  <c r="G299" i="29"/>
  <c r="H298" i="29"/>
  <c r="I298" i="29" s="1"/>
  <c r="G298" i="29"/>
  <c r="H297" i="29"/>
  <c r="I297" i="29" s="1"/>
  <c r="G297" i="29"/>
  <c r="H296" i="29"/>
  <c r="I296" i="29" s="1"/>
  <c r="G296" i="29"/>
  <c r="H295" i="29"/>
  <c r="I295" i="29" s="1"/>
  <c r="G295" i="29"/>
  <c r="H294" i="29"/>
  <c r="I294" i="29" s="1"/>
  <c r="G294" i="29"/>
  <c r="H293" i="29"/>
  <c r="I293" i="29" s="1"/>
  <c r="G293" i="29"/>
  <c r="H292" i="29"/>
  <c r="I292" i="29" s="1"/>
  <c r="G292" i="29"/>
  <c r="H291" i="29"/>
  <c r="I291" i="29" s="1"/>
  <c r="G291" i="29"/>
  <c r="H290" i="29"/>
  <c r="I290" i="29" s="1"/>
  <c r="G290" i="29"/>
  <c r="H289" i="29"/>
  <c r="I289" i="29" s="1"/>
  <c r="G289" i="29"/>
  <c r="H288" i="29"/>
  <c r="I288" i="29" s="1"/>
  <c r="G288" i="29"/>
  <c r="H287" i="29"/>
  <c r="I287" i="29" s="1"/>
  <c r="G287" i="29"/>
  <c r="H286" i="29"/>
  <c r="I286" i="29" s="1"/>
  <c r="G286" i="29"/>
  <c r="H285" i="29"/>
  <c r="I285" i="29" s="1"/>
  <c r="G285" i="29"/>
  <c r="H284" i="29"/>
  <c r="I284" i="29" s="1"/>
  <c r="G284" i="29"/>
  <c r="H283" i="29"/>
  <c r="I283" i="29" s="1"/>
  <c r="G283" i="29"/>
  <c r="H282" i="29"/>
  <c r="I282" i="29" s="1"/>
  <c r="G282" i="29"/>
  <c r="H281" i="29"/>
  <c r="I281" i="29" s="1"/>
  <c r="G281" i="29"/>
  <c r="H280" i="29"/>
  <c r="I280" i="29" s="1"/>
  <c r="G280" i="29"/>
  <c r="H279" i="29"/>
  <c r="I279" i="29" s="1"/>
  <c r="G279" i="29"/>
  <c r="H278" i="29"/>
  <c r="I278" i="29" s="1"/>
  <c r="G278" i="29"/>
  <c r="H277" i="29"/>
  <c r="I277" i="29" s="1"/>
  <c r="G277" i="29"/>
  <c r="H276" i="29"/>
  <c r="I276" i="29" s="1"/>
  <c r="G276" i="29"/>
  <c r="H275" i="29"/>
  <c r="I275" i="29" s="1"/>
  <c r="G275" i="29"/>
  <c r="H274" i="29"/>
  <c r="I274" i="29" s="1"/>
  <c r="G274" i="29"/>
  <c r="H273" i="29"/>
  <c r="I273" i="29" s="1"/>
  <c r="G273" i="29"/>
  <c r="H272" i="29"/>
  <c r="I272" i="29" s="1"/>
  <c r="G272" i="29"/>
  <c r="H271" i="29"/>
  <c r="I271" i="29" s="1"/>
  <c r="G271" i="29"/>
  <c r="H270" i="29"/>
  <c r="I270" i="29" s="1"/>
  <c r="G270" i="29"/>
  <c r="H269" i="29"/>
  <c r="I269" i="29" s="1"/>
  <c r="G269" i="29"/>
  <c r="H268" i="29"/>
  <c r="I268" i="29" s="1"/>
  <c r="G268" i="29"/>
  <c r="H267" i="29"/>
  <c r="I267" i="29" s="1"/>
  <c r="G267" i="29"/>
  <c r="H266" i="29"/>
  <c r="I266" i="29" s="1"/>
  <c r="G266" i="29"/>
  <c r="H265" i="29"/>
  <c r="I265" i="29" s="1"/>
  <c r="G265" i="29"/>
  <c r="H264" i="29"/>
  <c r="I264" i="29" s="1"/>
  <c r="G264" i="29"/>
  <c r="H263" i="29"/>
  <c r="I263" i="29" s="1"/>
  <c r="G263" i="29"/>
  <c r="H262" i="29"/>
  <c r="I262" i="29" s="1"/>
  <c r="G262" i="29"/>
  <c r="H261" i="29"/>
  <c r="I261" i="29" s="1"/>
  <c r="G261" i="29"/>
  <c r="H260" i="29"/>
  <c r="I260" i="29" s="1"/>
  <c r="G260" i="29"/>
  <c r="H259" i="29"/>
  <c r="I259" i="29" s="1"/>
  <c r="G259" i="29"/>
  <c r="H258" i="29"/>
  <c r="I258" i="29" s="1"/>
  <c r="G258" i="29"/>
  <c r="H257" i="29"/>
  <c r="I257" i="29" s="1"/>
  <c r="G257" i="29"/>
  <c r="H256" i="29"/>
  <c r="I256" i="29" s="1"/>
  <c r="G256" i="29"/>
  <c r="H255" i="29"/>
  <c r="I255" i="29" s="1"/>
  <c r="G255" i="29"/>
  <c r="H254" i="29"/>
  <c r="I254" i="29" s="1"/>
  <c r="G254" i="29"/>
  <c r="H253" i="29"/>
  <c r="I253" i="29" s="1"/>
  <c r="G253" i="29"/>
  <c r="H252" i="29"/>
  <c r="I252" i="29" s="1"/>
  <c r="G252" i="29"/>
  <c r="H251" i="29"/>
  <c r="I251" i="29" s="1"/>
  <c r="G251" i="29"/>
  <c r="H250" i="29"/>
  <c r="I250" i="29" s="1"/>
  <c r="G250" i="29"/>
  <c r="H249" i="29"/>
  <c r="I249" i="29" s="1"/>
  <c r="G249" i="29"/>
  <c r="H248" i="29"/>
  <c r="I248" i="29" s="1"/>
  <c r="G248" i="29"/>
  <c r="H247" i="29"/>
  <c r="I247" i="29" s="1"/>
  <c r="G247" i="29"/>
  <c r="H246" i="29"/>
  <c r="I246" i="29" s="1"/>
  <c r="G246" i="29"/>
  <c r="H245" i="29"/>
  <c r="I245" i="29" s="1"/>
  <c r="G245" i="29"/>
  <c r="H244" i="29"/>
  <c r="I244" i="29" s="1"/>
  <c r="G244" i="29"/>
  <c r="H243" i="29"/>
  <c r="I243" i="29" s="1"/>
  <c r="G243" i="29"/>
  <c r="H242" i="29"/>
  <c r="I242" i="29" s="1"/>
  <c r="G242" i="29"/>
  <c r="H241" i="29"/>
  <c r="I241" i="29" s="1"/>
  <c r="G241" i="29"/>
  <c r="H240" i="29"/>
  <c r="I240" i="29" s="1"/>
  <c r="G240" i="29"/>
  <c r="H239" i="29"/>
  <c r="I239" i="29" s="1"/>
  <c r="G239" i="29"/>
  <c r="H238" i="29"/>
  <c r="I238" i="29" s="1"/>
  <c r="G238" i="29"/>
  <c r="H237" i="29"/>
  <c r="I237" i="29" s="1"/>
  <c r="G237" i="29"/>
  <c r="H236" i="29"/>
  <c r="I236" i="29" s="1"/>
  <c r="G236" i="29"/>
  <c r="H235" i="29"/>
  <c r="I235" i="29" s="1"/>
  <c r="G235" i="29"/>
  <c r="H234" i="29"/>
  <c r="I234" i="29" s="1"/>
  <c r="G234" i="29"/>
  <c r="H233" i="29"/>
  <c r="I233" i="29" s="1"/>
  <c r="G233" i="29"/>
  <c r="H232" i="29"/>
  <c r="I232" i="29" s="1"/>
  <c r="G232" i="29"/>
  <c r="H231" i="29"/>
  <c r="I231" i="29" s="1"/>
  <c r="G231" i="29"/>
  <c r="H230" i="29"/>
  <c r="I230" i="29" s="1"/>
  <c r="G230" i="29"/>
  <c r="H229" i="29"/>
  <c r="I229" i="29" s="1"/>
  <c r="G229" i="29"/>
  <c r="H228" i="29"/>
  <c r="I228" i="29" s="1"/>
  <c r="G228" i="29"/>
  <c r="H227" i="29"/>
  <c r="I227" i="29" s="1"/>
  <c r="G227" i="29"/>
  <c r="H226" i="29"/>
  <c r="I226" i="29" s="1"/>
  <c r="G226" i="29"/>
  <c r="H225" i="29"/>
  <c r="I225" i="29" s="1"/>
  <c r="G225" i="29"/>
  <c r="H224" i="29"/>
  <c r="I224" i="29" s="1"/>
  <c r="G224" i="29"/>
  <c r="H223" i="29"/>
  <c r="I223" i="29" s="1"/>
  <c r="G223" i="29"/>
  <c r="H222" i="29"/>
  <c r="I222" i="29" s="1"/>
  <c r="G222" i="29"/>
  <c r="H221" i="29"/>
  <c r="I221" i="29" s="1"/>
  <c r="G221" i="29"/>
  <c r="H220" i="29"/>
  <c r="I220" i="29" s="1"/>
  <c r="G220" i="29"/>
  <c r="H219" i="29"/>
  <c r="I219" i="29" s="1"/>
  <c r="G219" i="29"/>
  <c r="H218" i="29"/>
  <c r="I218" i="29" s="1"/>
  <c r="G218" i="29"/>
  <c r="H217" i="29"/>
  <c r="I217" i="29" s="1"/>
  <c r="G217" i="29"/>
  <c r="H216" i="29"/>
  <c r="I216" i="29" s="1"/>
  <c r="G216" i="29"/>
  <c r="H215" i="29"/>
  <c r="I215" i="29" s="1"/>
  <c r="G215" i="29"/>
  <c r="H214" i="29"/>
  <c r="I214" i="29" s="1"/>
  <c r="G214" i="29"/>
  <c r="H213" i="29"/>
  <c r="I213" i="29" s="1"/>
  <c r="G213" i="29"/>
  <c r="H212" i="29"/>
  <c r="I212" i="29" s="1"/>
  <c r="G212" i="29"/>
  <c r="H211" i="29"/>
  <c r="I211" i="29" s="1"/>
  <c r="G211" i="29"/>
  <c r="H210" i="29"/>
  <c r="I210" i="29" s="1"/>
  <c r="G210" i="29"/>
  <c r="H209" i="29"/>
  <c r="I209" i="29" s="1"/>
  <c r="G209" i="29"/>
  <c r="H208" i="29"/>
  <c r="I208" i="29" s="1"/>
  <c r="G208" i="29"/>
  <c r="H207" i="29"/>
  <c r="I207" i="29" s="1"/>
  <c r="G207" i="29"/>
  <c r="H206" i="29"/>
  <c r="I206" i="29" s="1"/>
  <c r="G206" i="29"/>
  <c r="H205" i="29"/>
  <c r="I205" i="29" s="1"/>
  <c r="G205" i="29"/>
  <c r="H204" i="29"/>
  <c r="I204" i="29" s="1"/>
  <c r="G204" i="29"/>
  <c r="H203" i="29"/>
  <c r="I203" i="29" s="1"/>
  <c r="G203" i="29"/>
  <c r="H202" i="29"/>
  <c r="I202" i="29" s="1"/>
  <c r="G202" i="29"/>
  <c r="H201" i="29"/>
  <c r="I201" i="29" s="1"/>
  <c r="G201" i="29"/>
  <c r="H200" i="29"/>
  <c r="I200" i="29" s="1"/>
  <c r="G200" i="29"/>
  <c r="H199" i="29"/>
  <c r="I199" i="29" s="1"/>
  <c r="G199" i="29"/>
  <c r="H198" i="29"/>
  <c r="I198" i="29" s="1"/>
  <c r="G198" i="29"/>
  <c r="H197" i="29"/>
  <c r="I197" i="29" s="1"/>
  <c r="G197" i="29"/>
  <c r="H196" i="29"/>
  <c r="I196" i="29" s="1"/>
  <c r="G196" i="29"/>
  <c r="H195" i="29"/>
  <c r="I195" i="29" s="1"/>
  <c r="G195" i="29"/>
  <c r="H194" i="29"/>
  <c r="I194" i="29" s="1"/>
  <c r="G194" i="29"/>
  <c r="H193" i="29"/>
  <c r="I193" i="29" s="1"/>
  <c r="G193" i="29"/>
  <c r="H192" i="29"/>
  <c r="I192" i="29" s="1"/>
  <c r="G192" i="29"/>
  <c r="H191" i="29"/>
  <c r="I191" i="29" s="1"/>
  <c r="G191" i="29"/>
  <c r="H190" i="29"/>
  <c r="I190" i="29" s="1"/>
  <c r="G190" i="29"/>
  <c r="H189" i="29"/>
  <c r="I189" i="29" s="1"/>
  <c r="G189" i="29"/>
  <c r="H188" i="29"/>
  <c r="I188" i="29" s="1"/>
  <c r="G188" i="29"/>
  <c r="H187" i="29"/>
  <c r="I187" i="29" s="1"/>
  <c r="G187" i="29"/>
  <c r="H186" i="29"/>
  <c r="I186" i="29" s="1"/>
  <c r="G186" i="29"/>
  <c r="H185" i="29"/>
  <c r="I185" i="29" s="1"/>
  <c r="G185" i="29"/>
  <c r="H184" i="29"/>
  <c r="I184" i="29" s="1"/>
  <c r="G184" i="29"/>
  <c r="H183" i="29"/>
  <c r="I183" i="29" s="1"/>
  <c r="G183" i="29"/>
  <c r="H182" i="29"/>
  <c r="I182" i="29" s="1"/>
  <c r="G182" i="29"/>
  <c r="H181" i="29"/>
  <c r="I181" i="29" s="1"/>
  <c r="G181" i="29"/>
  <c r="H180" i="29"/>
  <c r="I180" i="29" s="1"/>
  <c r="G180" i="29"/>
  <c r="H179" i="29"/>
  <c r="I179" i="29" s="1"/>
  <c r="G179" i="29"/>
  <c r="H178" i="29"/>
  <c r="I178" i="29" s="1"/>
  <c r="G178" i="29"/>
  <c r="H177" i="29"/>
  <c r="I177" i="29" s="1"/>
  <c r="G177" i="29"/>
  <c r="H176" i="29"/>
  <c r="I176" i="29" s="1"/>
  <c r="G176" i="29"/>
  <c r="H175" i="29"/>
  <c r="I175" i="29" s="1"/>
  <c r="G175" i="29"/>
  <c r="H174" i="29"/>
  <c r="I174" i="29" s="1"/>
  <c r="G174" i="29"/>
  <c r="H173" i="29"/>
  <c r="I173" i="29" s="1"/>
  <c r="G173" i="29"/>
  <c r="H172" i="29"/>
  <c r="I172" i="29" s="1"/>
  <c r="G172" i="29"/>
  <c r="H171" i="29"/>
  <c r="I171" i="29" s="1"/>
  <c r="G171" i="29"/>
  <c r="H170" i="29"/>
  <c r="I170" i="29" s="1"/>
  <c r="G170" i="29"/>
  <c r="H169" i="29"/>
  <c r="I169" i="29" s="1"/>
  <c r="G169" i="29"/>
  <c r="H168" i="29"/>
  <c r="I168" i="29" s="1"/>
  <c r="G168" i="29"/>
  <c r="H167" i="29"/>
  <c r="I167" i="29" s="1"/>
  <c r="G167" i="29"/>
  <c r="H166" i="29"/>
  <c r="I166" i="29" s="1"/>
  <c r="G166" i="29"/>
  <c r="H165" i="29"/>
  <c r="I165" i="29" s="1"/>
  <c r="G165" i="29"/>
  <c r="H164" i="29"/>
  <c r="I164" i="29" s="1"/>
  <c r="G164" i="29"/>
  <c r="H163" i="29"/>
  <c r="I163" i="29" s="1"/>
  <c r="G163" i="29"/>
  <c r="H162" i="29"/>
  <c r="I162" i="29" s="1"/>
  <c r="G162" i="29"/>
  <c r="H161" i="29"/>
  <c r="I161" i="29" s="1"/>
  <c r="G161" i="29"/>
  <c r="H160" i="29"/>
  <c r="I160" i="29" s="1"/>
  <c r="G160" i="29"/>
  <c r="H159" i="29"/>
  <c r="I159" i="29" s="1"/>
  <c r="G159" i="29"/>
  <c r="H158" i="29"/>
  <c r="I158" i="29" s="1"/>
  <c r="G158" i="29"/>
  <c r="H157" i="29"/>
  <c r="I157" i="29" s="1"/>
  <c r="G157" i="29"/>
  <c r="H156" i="29"/>
  <c r="I156" i="29" s="1"/>
  <c r="G156" i="29"/>
  <c r="H155" i="29"/>
  <c r="I155" i="29" s="1"/>
  <c r="G155" i="29"/>
  <c r="H154" i="29"/>
  <c r="I154" i="29" s="1"/>
  <c r="G154" i="29"/>
  <c r="H153" i="29"/>
  <c r="I153" i="29" s="1"/>
  <c r="G153" i="29"/>
  <c r="H152" i="29"/>
  <c r="I152" i="29" s="1"/>
  <c r="G152" i="29"/>
  <c r="H151" i="29"/>
  <c r="I151" i="29" s="1"/>
  <c r="G151" i="29"/>
  <c r="H150" i="29"/>
  <c r="I150" i="29" s="1"/>
  <c r="G150" i="29"/>
  <c r="H149" i="29"/>
  <c r="I149" i="29" s="1"/>
  <c r="G149" i="29"/>
  <c r="H148" i="29"/>
  <c r="I148" i="29" s="1"/>
  <c r="G148" i="29"/>
  <c r="H147" i="29"/>
  <c r="I147" i="29" s="1"/>
  <c r="G147" i="29"/>
  <c r="H146" i="29"/>
  <c r="I146" i="29" s="1"/>
  <c r="G146" i="29"/>
  <c r="H145" i="29"/>
  <c r="I145" i="29" s="1"/>
  <c r="G145" i="29"/>
  <c r="H144" i="29"/>
  <c r="I144" i="29" s="1"/>
  <c r="G144" i="29"/>
  <c r="H143" i="29"/>
  <c r="I143" i="29" s="1"/>
  <c r="G143" i="29"/>
  <c r="H142" i="29"/>
  <c r="I142" i="29" s="1"/>
  <c r="G142" i="29"/>
  <c r="H141" i="29"/>
  <c r="I141" i="29" s="1"/>
  <c r="G141" i="29"/>
  <c r="H140" i="29"/>
  <c r="I140" i="29" s="1"/>
  <c r="G140" i="29"/>
  <c r="H139" i="29"/>
  <c r="I139" i="29" s="1"/>
  <c r="G139" i="29"/>
  <c r="H138" i="29"/>
  <c r="I138" i="29" s="1"/>
  <c r="G138" i="29"/>
  <c r="H137" i="29"/>
  <c r="I137" i="29" s="1"/>
  <c r="G137" i="29"/>
  <c r="H136" i="29"/>
  <c r="I136" i="29" s="1"/>
  <c r="G136" i="29"/>
  <c r="H135" i="29"/>
  <c r="I135" i="29" s="1"/>
  <c r="G135" i="29"/>
  <c r="H134" i="29"/>
  <c r="I134" i="29" s="1"/>
  <c r="G134" i="29"/>
  <c r="H133" i="29"/>
  <c r="I133" i="29" s="1"/>
  <c r="G133" i="29"/>
  <c r="H132" i="29"/>
  <c r="I132" i="29" s="1"/>
  <c r="G132" i="29"/>
  <c r="H131" i="29"/>
  <c r="I131" i="29" s="1"/>
  <c r="G131" i="29"/>
  <c r="H130" i="29"/>
  <c r="I130" i="29" s="1"/>
  <c r="G130" i="29"/>
  <c r="H129" i="29"/>
  <c r="I129" i="29" s="1"/>
  <c r="G129" i="29"/>
  <c r="H128" i="29"/>
  <c r="I128" i="29" s="1"/>
  <c r="G128" i="29"/>
  <c r="H127" i="29"/>
  <c r="I127" i="29" s="1"/>
  <c r="G127" i="29"/>
  <c r="H126" i="29"/>
  <c r="I126" i="29" s="1"/>
  <c r="G126" i="29"/>
  <c r="H125" i="29"/>
  <c r="I125" i="29" s="1"/>
  <c r="G125" i="29"/>
  <c r="H124" i="29"/>
  <c r="I124" i="29" s="1"/>
  <c r="G124" i="29"/>
  <c r="H123" i="29"/>
  <c r="I123" i="29" s="1"/>
  <c r="G123" i="29"/>
  <c r="H122" i="29"/>
  <c r="I122" i="29" s="1"/>
  <c r="G122" i="29"/>
  <c r="H121" i="29"/>
  <c r="I121" i="29" s="1"/>
  <c r="G121" i="29"/>
  <c r="H120" i="29"/>
  <c r="I120" i="29" s="1"/>
  <c r="G120" i="29"/>
  <c r="H119" i="29"/>
  <c r="I119" i="29" s="1"/>
  <c r="G119" i="29"/>
  <c r="H118" i="29"/>
  <c r="I118" i="29" s="1"/>
  <c r="G118" i="29"/>
  <c r="H117" i="29"/>
  <c r="I117" i="29" s="1"/>
  <c r="G117" i="29"/>
  <c r="H116" i="29"/>
  <c r="I116" i="29" s="1"/>
  <c r="G116" i="29"/>
  <c r="H115" i="29"/>
  <c r="I115" i="29" s="1"/>
  <c r="G115" i="29"/>
  <c r="H114" i="29"/>
  <c r="I114" i="29" s="1"/>
  <c r="G114" i="29"/>
  <c r="H113" i="29"/>
  <c r="I113" i="29" s="1"/>
  <c r="G113" i="29"/>
  <c r="H112" i="29"/>
  <c r="I112" i="29" s="1"/>
  <c r="G112" i="29"/>
  <c r="H111" i="29"/>
  <c r="I111" i="29" s="1"/>
  <c r="G111" i="29"/>
  <c r="H110" i="29"/>
  <c r="I110" i="29" s="1"/>
  <c r="G110" i="29"/>
  <c r="H109" i="29"/>
  <c r="I109" i="29" s="1"/>
  <c r="G109" i="29"/>
  <c r="H108" i="29"/>
  <c r="I108" i="29" s="1"/>
  <c r="G108" i="29"/>
  <c r="H107" i="29"/>
  <c r="I107" i="29" s="1"/>
  <c r="G107" i="29"/>
  <c r="H106" i="29"/>
  <c r="I106" i="29" s="1"/>
  <c r="G106" i="29"/>
  <c r="H105" i="29"/>
  <c r="I105" i="29" s="1"/>
  <c r="G105" i="29"/>
  <c r="H104" i="29"/>
  <c r="I104" i="29" s="1"/>
  <c r="G104" i="29"/>
  <c r="H103" i="29"/>
  <c r="I103" i="29" s="1"/>
  <c r="G103" i="29"/>
  <c r="H102" i="29"/>
  <c r="I102" i="29" s="1"/>
  <c r="G102" i="29"/>
  <c r="H101" i="29"/>
  <c r="I101" i="29" s="1"/>
  <c r="G101" i="29"/>
  <c r="H100" i="29"/>
  <c r="I100" i="29" s="1"/>
  <c r="G100" i="29"/>
  <c r="H99" i="29"/>
  <c r="I99" i="29" s="1"/>
  <c r="G99" i="29"/>
  <c r="H98" i="29"/>
  <c r="I98" i="29" s="1"/>
  <c r="G98" i="29"/>
  <c r="H97" i="29"/>
  <c r="I97" i="29" s="1"/>
  <c r="G97" i="29"/>
  <c r="H96" i="29"/>
  <c r="I96" i="29" s="1"/>
  <c r="G96" i="29"/>
  <c r="H95" i="29"/>
  <c r="I95" i="29" s="1"/>
  <c r="G95" i="29"/>
  <c r="H94" i="29"/>
  <c r="I94" i="29" s="1"/>
  <c r="G94" i="29"/>
  <c r="H93" i="29"/>
  <c r="I93" i="29" s="1"/>
  <c r="G93" i="29"/>
  <c r="H92" i="29"/>
  <c r="I92" i="29" s="1"/>
  <c r="G92" i="29"/>
  <c r="H91" i="29"/>
  <c r="I91" i="29" s="1"/>
  <c r="G91" i="29"/>
  <c r="H90" i="29"/>
  <c r="I90" i="29" s="1"/>
  <c r="G90" i="29"/>
  <c r="H89" i="29"/>
  <c r="I89" i="29" s="1"/>
  <c r="G89" i="29"/>
  <c r="H88" i="29"/>
  <c r="I88" i="29" s="1"/>
  <c r="G88" i="29"/>
  <c r="H87" i="29"/>
  <c r="I87" i="29" s="1"/>
  <c r="G87" i="29"/>
  <c r="H86" i="29"/>
  <c r="I86" i="29" s="1"/>
  <c r="G86" i="29"/>
  <c r="H85" i="29"/>
  <c r="I85" i="29" s="1"/>
  <c r="G85" i="29"/>
  <c r="H84" i="29"/>
  <c r="I84" i="29" s="1"/>
  <c r="G84" i="29"/>
  <c r="H83" i="29"/>
  <c r="I83" i="29" s="1"/>
  <c r="G83" i="29"/>
  <c r="H82" i="29"/>
  <c r="I82" i="29" s="1"/>
  <c r="G82" i="29"/>
  <c r="H81" i="29"/>
  <c r="I81" i="29" s="1"/>
  <c r="G81" i="29"/>
  <c r="H80" i="29"/>
  <c r="I80" i="29" s="1"/>
  <c r="G80" i="29"/>
  <c r="H79" i="29"/>
  <c r="I79" i="29" s="1"/>
  <c r="G79" i="29"/>
  <c r="H78" i="29"/>
  <c r="I78" i="29" s="1"/>
  <c r="G78" i="29"/>
  <c r="H77" i="29"/>
  <c r="I77" i="29" s="1"/>
  <c r="G77" i="29"/>
  <c r="H76" i="29"/>
  <c r="I76" i="29" s="1"/>
  <c r="G76" i="29"/>
  <c r="H75" i="29"/>
  <c r="I75" i="29" s="1"/>
  <c r="G75" i="29"/>
  <c r="H74" i="29"/>
  <c r="I74" i="29" s="1"/>
  <c r="G74" i="29"/>
  <c r="H73" i="29"/>
  <c r="I73" i="29" s="1"/>
  <c r="G73" i="29"/>
  <c r="H72" i="29"/>
  <c r="I72" i="29" s="1"/>
  <c r="G72" i="29"/>
  <c r="H71" i="29"/>
  <c r="I71" i="29" s="1"/>
  <c r="G71" i="29"/>
  <c r="H70" i="29"/>
  <c r="I70" i="29" s="1"/>
  <c r="G70" i="29"/>
  <c r="H69" i="29"/>
  <c r="I69" i="29" s="1"/>
  <c r="G69" i="29"/>
  <c r="H68" i="29"/>
  <c r="I68" i="29" s="1"/>
  <c r="G68" i="29"/>
  <c r="H67" i="29"/>
  <c r="I67" i="29" s="1"/>
  <c r="G67" i="29"/>
  <c r="H66" i="29"/>
  <c r="I66" i="29" s="1"/>
  <c r="G66" i="29"/>
  <c r="H65" i="29"/>
  <c r="I65" i="29" s="1"/>
  <c r="G65" i="29"/>
  <c r="H64" i="29"/>
  <c r="I64" i="29" s="1"/>
  <c r="G64" i="29"/>
  <c r="H63" i="29"/>
  <c r="I63" i="29" s="1"/>
  <c r="G63" i="29"/>
  <c r="H62" i="29"/>
  <c r="I62" i="29" s="1"/>
  <c r="G62" i="29"/>
  <c r="H61" i="29"/>
  <c r="I61" i="29" s="1"/>
  <c r="G61" i="29"/>
  <c r="H60" i="29"/>
  <c r="I60" i="29" s="1"/>
  <c r="G60" i="29"/>
  <c r="H59" i="29"/>
  <c r="I59" i="29" s="1"/>
  <c r="G59" i="29"/>
  <c r="H58" i="29"/>
  <c r="I58" i="29" s="1"/>
  <c r="G58" i="29"/>
  <c r="H57" i="29"/>
  <c r="I57" i="29" s="1"/>
  <c r="G57" i="29"/>
  <c r="H56" i="29"/>
  <c r="I56" i="29" s="1"/>
  <c r="G56" i="29"/>
  <c r="H55" i="29"/>
  <c r="I55" i="29" s="1"/>
  <c r="G55" i="29"/>
  <c r="H54" i="29"/>
  <c r="I54" i="29" s="1"/>
  <c r="G54" i="29"/>
  <c r="H53" i="29"/>
  <c r="I53" i="29" s="1"/>
  <c r="G53" i="29"/>
  <c r="H52" i="29"/>
  <c r="I52" i="29" s="1"/>
  <c r="G52" i="29"/>
  <c r="H51" i="29"/>
  <c r="I51" i="29" s="1"/>
  <c r="G51" i="29"/>
  <c r="H50" i="29"/>
  <c r="I50" i="29" s="1"/>
  <c r="G50" i="29"/>
  <c r="H49" i="29"/>
  <c r="I49" i="29" s="1"/>
  <c r="G49" i="29"/>
  <c r="H48" i="29"/>
  <c r="I48" i="29" s="1"/>
  <c r="G48" i="29"/>
  <c r="H47" i="29"/>
  <c r="I47" i="29" s="1"/>
  <c r="G47" i="29"/>
  <c r="H46" i="29"/>
  <c r="I46" i="29" s="1"/>
  <c r="G46" i="29"/>
  <c r="H45" i="29"/>
  <c r="I45" i="29" s="1"/>
  <c r="G45" i="29"/>
  <c r="H44" i="29"/>
  <c r="I44" i="29" s="1"/>
  <c r="G44" i="29"/>
  <c r="H43" i="29"/>
  <c r="I43" i="29" s="1"/>
  <c r="G43" i="29"/>
  <c r="H42" i="29"/>
  <c r="I42" i="29" s="1"/>
  <c r="G42" i="29"/>
  <c r="H41" i="29"/>
  <c r="I41" i="29" s="1"/>
  <c r="G41" i="29"/>
  <c r="H40" i="29"/>
  <c r="I40" i="29" s="1"/>
  <c r="G40" i="29"/>
  <c r="H39" i="29"/>
  <c r="I39" i="29" s="1"/>
  <c r="G39" i="29"/>
  <c r="H38" i="29"/>
  <c r="I38" i="29" s="1"/>
  <c r="G38" i="29"/>
  <c r="H37" i="29"/>
  <c r="I37" i="29" s="1"/>
  <c r="G37" i="29"/>
  <c r="H36" i="29"/>
  <c r="I36" i="29" s="1"/>
  <c r="G36" i="29"/>
  <c r="H35" i="29"/>
  <c r="I35" i="29" s="1"/>
  <c r="G35" i="29"/>
  <c r="H34" i="29"/>
  <c r="I34" i="29" s="1"/>
  <c r="G34" i="29"/>
  <c r="H33" i="29"/>
  <c r="I33" i="29" s="1"/>
  <c r="G33" i="29"/>
  <c r="H32" i="29"/>
  <c r="I32" i="29" s="1"/>
  <c r="G32" i="29"/>
  <c r="H31" i="29"/>
  <c r="I31" i="29" s="1"/>
  <c r="G31" i="29"/>
  <c r="H30" i="29"/>
  <c r="I30" i="29" s="1"/>
  <c r="G30" i="29"/>
  <c r="H29" i="29"/>
  <c r="I29" i="29" s="1"/>
  <c r="G29" i="29"/>
  <c r="H28" i="29"/>
  <c r="I28" i="29" s="1"/>
  <c r="G28" i="29"/>
  <c r="H27" i="29"/>
  <c r="I27" i="29" s="1"/>
  <c r="G27" i="29"/>
  <c r="G26" i="29"/>
  <c r="H26" i="29" s="1"/>
  <c r="I26" i="29" s="1"/>
  <c r="H25" i="29"/>
  <c r="I25" i="29" s="1"/>
  <c r="G25" i="29"/>
  <c r="H24" i="29"/>
  <c r="I24" i="29" s="1"/>
  <c r="G24" i="29"/>
  <c r="H23" i="29"/>
  <c r="I23" i="29" s="1"/>
  <c r="G23" i="29"/>
  <c r="H22" i="29"/>
  <c r="I22" i="29" s="1"/>
  <c r="G22" i="29"/>
  <c r="H21" i="29"/>
  <c r="I21" i="29" s="1"/>
  <c r="G21" i="29"/>
  <c r="H20" i="29"/>
  <c r="I20" i="29" s="1"/>
  <c r="G20" i="29"/>
  <c r="H19" i="29"/>
  <c r="I19" i="29" s="1"/>
  <c r="G19" i="29"/>
  <c r="H18" i="29"/>
  <c r="I18" i="29" s="1"/>
  <c r="G18" i="29"/>
  <c r="H17" i="29"/>
  <c r="I17" i="29" s="1"/>
  <c r="G17" i="29"/>
  <c r="G16" i="29"/>
  <c r="U109" i="24" s="1"/>
  <c r="G15" i="29"/>
  <c r="P106" i="2" s="1"/>
  <c r="H14" i="29"/>
  <c r="I14" i="29" s="1"/>
  <c r="H16" i="29" l="1"/>
  <c r="I16" i="29" s="1"/>
  <c r="U97" i="2"/>
  <c r="U97" i="24"/>
  <c r="T97" i="24"/>
  <c r="Q97" i="25"/>
  <c r="S97" i="25"/>
  <c r="T95" i="24"/>
  <c r="S97" i="24"/>
  <c r="R94" i="2"/>
  <c r="R94" i="24"/>
  <c r="R97" i="24"/>
  <c r="R97" i="25"/>
  <c r="M97" i="25"/>
  <c r="P106" i="25"/>
  <c r="P97" i="25"/>
  <c r="N97" i="24"/>
  <c r="M94" i="2"/>
  <c r="M95" i="2"/>
  <c r="L95" i="2"/>
  <c r="I97" i="24"/>
  <c r="L97" i="25"/>
  <c r="K97" i="25"/>
  <c r="J97" i="2"/>
  <c r="I97" i="2"/>
  <c r="I83" i="2"/>
  <c r="I81" i="2" s="1"/>
  <c r="H97" i="24"/>
  <c r="H97" i="2"/>
  <c r="G97" i="24"/>
  <c r="F97" i="25"/>
  <c r="F97" i="24"/>
  <c r="M81" i="2"/>
  <c r="E97" i="2"/>
  <c r="F81" i="25"/>
  <c r="AD81" i="25"/>
  <c r="K81" i="25"/>
  <c r="D97" i="2"/>
  <c r="E81" i="25"/>
  <c r="D83" i="24"/>
  <c r="D81" i="24" s="1"/>
  <c r="AB81" i="25"/>
  <c r="O81" i="25"/>
  <c r="AA81" i="25"/>
  <c r="V94" i="2"/>
  <c r="N81" i="25"/>
  <c r="Y81" i="25"/>
  <c r="S94" i="2"/>
  <c r="R81" i="25"/>
  <c r="H15" i="29"/>
  <c r="I15" i="29" s="1"/>
  <c r="P83" i="2" s="1"/>
  <c r="P81" i="2" s="1"/>
  <c r="Q81" i="25"/>
  <c r="AC81" i="25"/>
  <c r="M81" i="25"/>
  <c r="Z81" i="25"/>
  <c r="N97" i="2"/>
  <c r="O97" i="2"/>
  <c r="M97" i="24"/>
  <c r="M97" i="2"/>
  <c r="Z81" i="24"/>
  <c r="P81" i="24"/>
  <c r="R100" i="1" s="1"/>
  <c r="AB81" i="24"/>
  <c r="L81" i="25"/>
  <c r="AB81" i="2"/>
  <c r="L97" i="24"/>
  <c r="AD81" i="2"/>
  <c r="W81" i="2"/>
  <c r="L94" i="2"/>
  <c r="G14" i="29"/>
  <c r="I106" i="24" s="1"/>
  <c r="I83" i="24"/>
  <c r="I81" i="24" s="1"/>
  <c r="N83" i="24"/>
  <c r="N81" i="24" s="1"/>
  <c r="E94" i="2"/>
  <c r="AE81" i="25"/>
  <c r="AF81" i="25"/>
  <c r="AH83" i="25"/>
  <c r="G81" i="25"/>
  <c r="AG83" i="25"/>
  <c r="S83" i="25"/>
  <c r="S81" i="25" s="1"/>
  <c r="T81" i="25"/>
  <c r="V81" i="25"/>
  <c r="U81" i="25"/>
  <c r="J81" i="25"/>
  <c r="I81" i="25"/>
  <c r="H81" i="25"/>
  <c r="D81" i="25"/>
  <c r="U83" i="24"/>
  <c r="U81" i="24" s="1"/>
  <c r="AE81" i="24"/>
  <c r="S83" i="24"/>
  <c r="S81" i="24" s="1"/>
  <c r="R81" i="2"/>
  <c r="X81" i="24"/>
  <c r="W81" i="24"/>
  <c r="X81" i="25"/>
  <c r="O81" i="24"/>
  <c r="W81" i="25"/>
  <c r="L81" i="2"/>
  <c r="M81" i="24"/>
  <c r="K81" i="2"/>
  <c r="AA81" i="2"/>
  <c r="F81" i="2"/>
  <c r="L81" i="24"/>
  <c r="AG81" i="24"/>
  <c r="Z81" i="2"/>
  <c r="E81" i="2"/>
  <c r="AA81" i="24"/>
  <c r="K81" i="24"/>
  <c r="X81" i="2"/>
  <c r="Y81" i="24"/>
  <c r="AH81" i="24"/>
  <c r="V81" i="24"/>
  <c r="J81" i="24"/>
  <c r="AF81" i="24"/>
  <c r="T81" i="24"/>
  <c r="H81" i="24"/>
  <c r="AD81" i="24"/>
  <c r="R81" i="24"/>
  <c r="AC81" i="24"/>
  <c r="Q81" i="24"/>
  <c r="E81" i="24"/>
  <c r="AH81" i="2"/>
  <c r="V81" i="2"/>
  <c r="J81" i="2"/>
  <c r="AG81" i="2"/>
  <c r="U81" i="2"/>
  <c r="AF81" i="2"/>
  <c r="T81" i="2"/>
  <c r="H81" i="2"/>
  <c r="AE81" i="2"/>
  <c r="S81" i="2"/>
  <c r="G81" i="2"/>
  <c r="AC81" i="2"/>
  <c r="Q81" i="2"/>
  <c r="D81" i="2"/>
  <c r="P83" i="25" l="1"/>
  <c r="P81" i="25" s="1"/>
  <c r="AI81" i="25" s="1"/>
  <c r="I106" i="2"/>
  <c r="AI81" i="24"/>
  <c r="AI81" i="2"/>
  <c r="O65" i="7"/>
  <c r="S65" i="7" s="1"/>
  <c r="D57" i="17" s="1"/>
  <c r="O64" i="7"/>
  <c r="S64" i="7" s="1"/>
  <c r="D56" i="17" s="1"/>
  <c r="O63" i="7"/>
  <c r="S63" i="7" s="1"/>
  <c r="D55" i="17" s="1"/>
  <c r="O62" i="7"/>
  <c r="S62" i="7" s="1"/>
  <c r="D54" i="17" s="1"/>
  <c r="O61" i="7"/>
  <c r="S61" i="7" s="1"/>
  <c r="D53" i="17" s="1"/>
  <c r="O60" i="7"/>
  <c r="S60" i="7" s="1"/>
  <c r="D52" i="17" s="1"/>
  <c r="O59" i="7"/>
  <c r="S59" i="7" s="1"/>
  <c r="D51" i="17" s="1"/>
  <c r="O58" i="7"/>
  <c r="S58" i="7" s="1"/>
  <c r="D50" i="17" s="1"/>
  <c r="O57" i="7"/>
  <c r="S57" i="7" s="1"/>
  <c r="D49" i="17" s="1"/>
  <c r="O56" i="7"/>
  <c r="S56" i="7" s="1"/>
  <c r="D48" i="17" s="1"/>
  <c r="O55" i="7"/>
  <c r="S55" i="7" s="1"/>
  <c r="D47" i="17" s="1"/>
  <c r="O54" i="7"/>
  <c r="S54" i="7" s="1"/>
  <c r="D46" i="17" s="1"/>
  <c r="O53" i="7"/>
  <c r="S53" i="7" s="1"/>
  <c r="D45" i="17" s="1"/>
  <c r="O52" i="7"/>
  <c r="S52" i="7" s="1"/>
  <c r="D44" i="17" s="1"/>
  <c r="O51" i="7"/>
  <c r="S51" i="7" s="1"/>
  <c r="D43" i="17" s="1"/>
  <c r="O50" i="7"/>
  <c r="S50" i="7" s="1"/>
  <c r="D42" i="17" s="1"/>
  <c r="O49" i="7"/>
  <c r="S49" i="7" s="1"/>
  <c r="D41" i="17" s="1"/>
  <c r="O48" i="7"/>
  <c r="S48" i="7" s="1"/>
  <c r="D40" i="17" s="1"/>
  <c r="O47" i="7"/>
  <c r="S47" i="7" s="1"/>
  <c r="D39" i="17" s="1"/>
  <c r="O46" i="7"/>
  <c r="S46" i="7" s="1"/>
  <c r="D38" i="17" s="1"/>
  <c r="O45" i="7"/>
  <c r="S45" i="7" s="1"/>
  <c r="D37" i="17" s="1"/>
  <c r="O44" i="7"/>
  <c r="S44" i="7" s="1"/>
  <c r="D36" i="17" s="1"/>
  <c r="O43" i="7"/>
  <c r="S43" i="7" s="1"/>
  <c r="D35" i="17" s="1"/>
  <c r="O42" i="7"/>
  <c r="S42" i="7" s="1"/>
  <c r="D34" i="17" s="1"/>
  <c r="O41" i="7"/>
  <c r="S41" i="7" s="1"/>
  <c r="D33" i="17" s="1"/>
  <c r="O40" i="7"/>
  <c r="S40" i="7" s="1"/>
  <c r="D32" i="17" s="1"/>
  <c r="O39" i="7"/>
  <c r="S39" i="7" s="1"/>
  <c r="D31" i="17" s="1"/>
  <c r="O38" i="7"/>
  <c r="S38" i="7" s="1"/>
  <c r="D30" i="17" s="1"/>
  <c r="O37" i="7"/>
  <c r="S37" i="7" s="1"/>
  <c r="D29" i="17" s="1"/>
  <c r="O36" i="7"/>
  <c r="S36" i="7" s="1"/>
  <c r="D28" i="17" s="1"/>
  <c r="O35" i="7"/>
  <c r="S35" i="7" s="1"/>
  <c r="D27" i="17" s="1"/>
  <c r="O34" i="7"/>
  <c r="S34" i="7" s="1"/>
  <c r="D26" i="17" s="1"/>
  <c r="O33" i="7"/>
  <c r="S33" i="7" s="1"/>
  <c r="D25" i="17" s="1"/>
  <c r="O32" i="7"/>
  <c r="S32" i="7" s="1"/>
  <c r="D24" i="17" s="1"/>
  <c r="O31" i="7"/>
  <c r="S31" i="7" s="1"/>
  <c r="D23" i="17" s="1"/>
  <c r="O30" i="7"/>
  <c r="S30" i="7" s="1"/>
  <c r="D22" i="17" s="1"/>
  <c r="O29" i="7"/>
  <c r="S29" i="7" s="1"/>
  <c r="D21" i="17" s="1"/>
  <c r="O28" i="7"/>
  <c r="S28" i="7" s="1"/>
  <c r="D20" i="17" s="1"/>
  <c r="O27" i="7"/>
  <c r="S27" i="7" s="1"/>
  <c r="D19" i="17" s="1"/>
  <c r="O26" i="7"/>
  <c r="S26" i="7" s="1"/>
  <c r="D18" i="17" s="1"/>
  <c r="O25" i="7"/>
  <c r="S25" i="7" s="1"/>
  <c r="D17" i="17" s="1"/>
  <c r="O24" i="7"/>
  <c r="S24" i="7" s="1"/>
  <c r="D16" i="17" s="1"/>
  <c r="O23" i="7"/>
  <c r="S23" i="7" s="1"/>
  <c r="D15" i="17" s="1"/>
  <c r="O22" i="7"/>
  <c r="S22" i="7" s="1"/>
  <c r="D14" i="17" s="1"/>
  <c r="O21" i="7"/>
  <c r="S21" i="7" s="1"/>
  <c r="D13" i="17" s="1"/>
  <c r="O20" i="7"/>
  <c r="S20" i="7" s="1"/>
  <c r="D12" i="17" s="1"/>
  <c r="O19" i="7"/>
  <c r="S19" i="7" s="1"/>
  <c r="D11" i="17" s="1"/>
  <c r="O18" i="7"/>
  <c r="S18" i="7" s="1"/>
  <c r="D10" i="17" s="1"/>
  <c r="O17" i="7"/>
  <c r="S17" i="7" s="1"/>
  <c r="D9" i="17" s="1"/>
  <c r="O16" i="7"/>
  <c r="S16" i="7" s="1"/>
  <c r="D8" i="17" s="1"/>
  <c r="O15" i="7"/>
  <c r="S15" i="7" s="1"/>
  <c r="D7" i="17" s="1"/>
  <c r="O14" i="7"/>
  <c r="S14" i="7" s="1"/>
  <c r="D6" i="17" s="1"/>
  <c r="O13" i="7"/>
  <c r="S13" i="7" s="1"/>
  <c r="D5" i="17" s="1"/>
  <c r="Y49" i="17" l="1"/>
  <c r="P49" i="17"/>
  <c r="AB49" i="17"/>
  <c r="N49" i="17"/>
  <c r="S49" i="17"/>
  <c r="AD49" i="17"/>
  <c r="Z49" i="17"/>
  <c r="AE49" i="17"/>
  <c r="O49" i="17"/>
  <c r="AA49" i="17"/>
  <c r="F49" i="17"/>
  <c r="I49" i="17"/>
  <c r="U49" i="17"/>
  <c r="M49" i="17"/>
  <c r="E49" i="17"/>
  <c r="AG49" i="17"/>
  <c r="J49" i="17"/>
  <c r="T49" i="17"/>
  <c r="V49" i="17"/>
  <c r="AC49" i="17"/>
  <c r="H49" i="17"/>
  <c r="Q49" i="17"/>
  <c r="AH49" i="17"/>
  <c r="K49" i="17"/>
  <c r="L49" i="17"/>
  <c r="AF49" i="17"/>
  <c r="AI49" i="17"/>
  <c r="G49" i="17"/>
  <c r="R49" i="17"/>
  <c r="W49" i="17"/>
  <c r="X49" i="17"/>
  <c r="AE28" i="17"/>
  <c r="S28" i="17"/>
  <c r="G28" i="17"/>
  <c r="AI28" i="17"/>
  <c r="T28" i="17"/>
  <c r="AD28" i="17"/>
  <c r="R28" i="17"/>
  <c r="F28" i="17"/>
  <c r="O28" i="17"/>
  <c r="AC28" i="17"/>
  <c r="Q28" i="17"/>
  <c r="E28" i="17"/>
  <c r="K28" i="17"/>
  <c r="AB28" i="17"/>
  <c r="P28" i="17"/>
  <c r="AA28" i="17"/>
  <c r="Z28" i="17"/>
  <c r="N28" i="17"/>
  <c r="AG28" i="17"/>
  <c r="H28" i="17"/>
  <c r="Y28" i="17"/>
  <c r="M28" i="17"/>
  <c r="W28" i="17"/>
  <c r="X28" i="17"/>
  <c r="L28" i="17"/>
  <c r="U28" i="17"/>
  <c r="AH28" i="17"/>
  <c r="V28" i="17"/>
  <c r="J28" i="17"/>
  <c r="I28" i="17"/>
  <c r="AF28" i="17"/>
  <c r="Z53" i="17"/>
  <c r="N53" i="17"/>
  <c r="W53" i="17"/>
  <c r="J53" i="17"/>
  <c r="AI53" i="17"/>
  <c r="V53" i="17"/>
  <c r="I53" i="17"/>
  <c r="AH53" i="17"/>
  <c r="U53" i="17"/>
  <c r="H53" i="17"/>
  <c r="X53" i="17"/>
  <c r="AG53" i="17"/>
  <c r="T53" i="17"/>
  <c r="G53" i="17"/>
  <c r="AF53" i="17"/>
  <c r="S53" i="17"/>
  <c r="F53" i="17"/>
  <c r="AB53" i="17"/>
  <c r="K53" i="17"/>
  <c r="AE53" i="17"/>
  <c r="R53" i="17"/>
  <c r="E53" i="17"/>
  <c r="AD53" i="17"/>
  <c r="Q53" i="17"/>
  <c r="O53" i="17"/>
  <c r="AC53" i="17"/>
  <c r="P53" i="17"/>
  <c r="AA53" i="17"/>
  <c r="M53" i="17"/>
  <c r="Y53" i="17"/>
  <c r="L53" i="17"/>
  <c r="Y37" i="17"/>
  <c r="AB37" i="17"/>
  <c r="P37" i="17"/>
  <c r="AF37" i="17"/>
  <c r="AD37" i="17"/>
  <c r="AH37" i="17"/>
  <c r="K37" i="17"/>
  <c r="M37" i="17"/>
  <c r="W37" i="17"/>
  <c r="L37" i="17"/>
  <c r="AI37" i="17"/>
  <c r="X37" i="17"/>
  <c r="AC37" i="17"/>
  <c r="G37" i="17"/>
  <c r="Q37" i="17"/>
  <c r="I37" i="17"/>
  <c r="R37" i="17"/>
  <c r="E37" i="17"/>
  <c r="S37" i="17"/>
  <c r="AA37" i="17"/>
  <c r="V37" i="17"/>
  <c r="N37" i="17"/>
  <c r="AE37" i="17"/>
  <c r="Z37" i="17"/>
  <c r="O37" i="17"/>
  <c r="U37" i="17"/>
  <c r="F37" i="17"/>
  <c r="J37" i="17"/>
  <c r="AG37" i="17"/>
  <c r="H37" i="17"/>
  <c r="T37" i="17"/>
  <c r="Z14" i="17"/>
  <c r="N14" i="17"/>
  <c r="F14" i="17"/>
  <c r="AB14" i="17"/>
  <c r="O14" i="17"/>
  <c r="Y14" i="17"/>
  <c r="M14" i="17"/>
  <c r="V14" i="17"/>
  <c r="X14" i="17"/>
  <c r="L14" i="17"/>
  <c r="AD14" i="17"/>
  <c r="AA14" i="17"/>
  <c r="AI14" i="17"/>
  <c r="W14" i="17"/>
  <c r="K14" i="17"/>
  <c r="J14" i="17"/>
  <c r="AH14" i="17"/>
  <c r="AG14" i="17"/>
  <c r="U14" i="17"/>
  <c r="I14" i="17"/>
  <c r="AF14" i="17"/>
  <c r="T14" i="17"/>
  <c r="H14" i="17"/>
  <c r="R14" i="17"/>
  <c r="AE14" i="17"/>
  <c r="S14" i="17"/>
  <c r="G14" i="17"/>
  <c r="AC14" i="17"/>
  <c r="Q14" i="17"/>
  <c r="E14" i="17"/>
  <c r="P14" i="17"/>
  <c r="AG26" i="17"/>
  <c r="U26" i="17"/>
  <c r="I26" i="17"/>
  <c r="AF26" i="17"/>
  <c r="T26" i="17"/>
  <c r="H26" i="17"/>
  <c r="Q26" i="17"/>
  <c r="AH26" i="17"/>
  <c r="AE26" i="17"/>
  <c r="S26" i="17"/>
  <c r="G26" i="17"/>
  <c r="AC26" i="17"/>
  <c r="AI26" i="17"/>
  <c r="AD26" i="17"/>
  <c r="R26" i="17"/>
  <c r="F26" i="17"/>
  <c r="E26" i="17"/>
  <c r="W26" i="17"/>
  <c r="M26" i="17"/>
  <c r="V26" i="17"/>
  <c r="AB26" i="17"/>
  <c r="P26" i="17"/>
  <c r="AA26" i="17"/>
  <c r="O26" i="17"/>
  <c r="Y26" i="17"/>
  <c r="K26" i="17"/>
  <c r="J26" i="17"/>
  <c r="Z26" i="17"/>
  <c r="N26" i="17"/>
  <c r="X26" i="17"/>
  <c r="L26" i="17"/>
  <c r="AC38" i="17"/>
  <c r="Q38" i="17"/>
  <c r="E38" i="17"/>
  <c r="F38" i="17"/>
  <c r="AB38" i="17"/>
  <c r="P38" i="17"/>
  <c r="S38" i="17"/>
  <c r="AA38" i="17"/>
  <c r="O38" i="17"/>
  <c r="R38" i="17"/>
  <c r="Z38" i="17"/>
  <c r="N38" i="17"/>
  <c r="Y38" i="17"/>
  <c r="M38" i="17"/>
  <c r="U38" i="17"/>
  <c r="X38" i="17"/>
  <c r="L38" i="17"/>
  <c r="I38" i="17"/>
  <c r="AE38" i="17"/>
  <c r="AI38" i="17"/>
  <c r="W38" i="17"/>
  <c r="K38" i="17"/>
  <c r="AH38" i="17"/>
  <c r="V38" i="17"/>
  <c r="J38" i="17"/>
  <c r="AG38" i="17"/>
  <c r="AF38" i="17"/>
  <c r="T38" i="17"/>
  <c r="H38" i="17"/>
  <c r="G38" i="17"/>
  <c r="AD38" i="17"/>
  <c r="AI50" i="17"/>
  <c r="W50" i="17"/>
  <c r="K50" i="17"/>
  <c r="Y50" i="17"/>
  <c r="L50" i="17"/>
  <c r="Z50" i="17"/>
  <c r="X50" i="17"/>
  <c r="J50" i="17"/>
  <c r="V50" i="17"/>
  <c r="I50" i="17"/>
  <c r="AA50" i="17"/>
  <c r="AH50" i="17"/>
  <c r="U50" i="17"/>
  <c r="H50" i="17"/>
  <c r="AG50" i="17"/>
  <c r="T50" i="17"/>
  <c r="G50" i="17"/>
  <c r="P50" i="17"/>
  <c r="AF50" i="17"/>
  <c r="S50" i="17"/>
  <c r="F50" i="17"/>
  <c r="AC50" i="17"/>
  <c r="AE50" i="17"/>
  <c r="R50" i="17"/>
  <c r="E50" i="17"/>
  <c r="N50" i="17"/>
  <c r="M50" i="17"/>
  <c r="AD50" i="17"/>
  <c r="Q50" i="17"/>
  <c r="AB50" i="17"/>
  <c r="O50" i="17"/>
  <c r="AG52" i="17"/>
  <c r="U52" i="17"/>
  <c r="I52" i="17"/>
  <c r="AB52" i="17"/>
  <c r="O52" i="17"/>
  <c r="AA52" i="17"/>
  <c r="N52" i="17"/>
  <c r="Z52" i="17"/>
  <c r="M52" i="17"/>
  <c r="Y52" i="17"/>
  <c r="L52" i="17"/>
  <c r="X52" i="17"/>
  <c r="K52" i="17"/>
  <c r="W52" i="17"/>
  <c r="J52" i="17"/>
  <c r="AF52" i="17"/>
  <c r="F52" i="17"/>
  <c r="AI52" i="17"/>
  <c r="V52" i="17"/>
  <c r="H52" i="17"/>
  <c r="S52" i="17"/>
  <c r="AH52" i="17"/>
  <c r="T52" i="17"/>
  <c r="G52" i="17"/>
  <c r="AD52" i="17"/>
  <c r="P52" i="17"/>
  <c r="AE52" i="17"/>
  <c r="R52" i="17"/>
  <c r="E52" i="17"/>
  <c r="Q52" i="17"/>
  <c r="AC52" i="17"/>
  <c r="AC17" i="17"/>
  <c r="Q17" i="17"/>
  <c r="E17" i="17"/>
  <c r="AG17" i="17"/>
  <c r="AD17" i="17"/>
  <c r="AB17" i="17"/>
  <c r="P17" i="17"/>
  <c r="Y17" i="17"/>
  <c r="AE17" i="17"/>
  <c r="R17" i="17"/>
  <c r="AA17" i="17"/>
  <c r="O17" i="17"/>
  <c r="G17" i="17"/>
  <c r="Z17" i="17"/>
  <c r="N17" i="17"/>
  <c r="M17" i="17"/>
  <c r="F17" i="17"/>
  <c r="X17" i="17"/>
  <c r="L17" i="17"/>
  <c r="U17" i="17"/>
  <c r="AI17" i="17"/>
  <c r="W17" i="17"/>
  <c r="K17" i="17"/>
  <c r="I17" i="17"/>
  <c r="AH17" i="17"/>
  <c r="V17" i="17"/>
  <c r="J17" i="17"/>
  <c r="AF17" i="17"/>
  <c r="T17" i="17"/>
  <c r="H17" i="17"/>
  <c r="S17" i="17"/>
  <c r="Y13" i="17"/>
  <c r="AB13" i="17"/>
  <c r="P13" i="17"/>
  <c r="S13" i="17"/>
  <c r="AD13" i="17"/>
  <c r="X13" i="17"/>
  <c r="AE13" i="17"/>
  <c r="E13" i="17"/>
  <c r="O13" i="17"/>
  <c r="L13" i="17"/>
  <c r="N13" i="17"/>
  <c r="AA13" i="17"/>
  <c r="AC13" i="17"/>
  <c r="I13" i="17"/>
  <c r="F13" i="17"/>
  <c r="M13" i="17"/>
  <c r="Z13" i="17"/>
  <c r="U13" i="17"/>
  <c r="T13" i="17"/>
  <c r="V13" i="17"/>
  <c r="AH13" i="17"/>
  <c r="AI13" i="17"/>
  <c r="AG13" i="17"/>
  <c r="R13" i="17"/>
  <c r="H13" i="17"/>
  <c r="J13" i="17"/>
  <c r="Q13" i="17"/>
  <c r="K13" i="17"/>
  <c r="G13" i="17"/>
  <c r="AF13" i="17"/>
  <c r="W13" i="17"/>
  <c r="Y25" i="17"/>
  <c r="U25" i="17"/>
  <c r="F25" i="17"/>
  <c r="AB25" i="17"/>
  <c r="R25" i="17"/>
  <c r="AG25" i="17"/>
  <c r="E25" i="17"/>
  <c r="H25" i="17"/>
  <c r="J25" i="17"/>
  <c r="AC25" i="17"/>
  <c r="T25" i="17"/>
  <c r="V25" i="17"/>
  <c r="X25" i="17"/>
  <c r="Q25" i="17"/>
  <c r="AF25" i="17"/>
  <c r="AH25" i="17"/>
  <c r="K25" i="17"/>
  <c r="AD25" i="17"/>
  <c r="W25" i="17"/>
  <c r="AI25" i="17"/>
  <c r="L25" i="17"/>
  <c r="M25" i="17"/>
  <c r="N25" i="17"/>
  <c r="Z25" i="17"/>
  <c r="G25" i="17"/>
  <c r="S25" i="17"/>
  <c r="P25" i="17"/>
  <c r="AA25" i="17"/>
  <c r="I25" i="17"/>
  <c r="AE25" i="17"/>
  <c r="O25" i="17"/>
  <c r="AE15" i="17"/>
  <c r="S15" i="17"/>
  <c r="G15" i="17"/>
  <c r="AF15" i="17"/>
  <c r="AD15" i="17"/>
  <c r="R15" i="17"/>
  <c r="F15" i="17"/>
  <c r="AI15" i="17"/>
  <c r="AC15" i="17"/>
  <c r="Q15" i="17"/>
  <c r="E15" i="17"/>
  <c r="O15" i="17"/>
  <c r="AB15" i="17"/>
  <c r="P15" i="17"/>
  <c r="AA15" i="17"/>
  <c r="W15" i="17"/>
  <c r="AG15" i="17"/>
  <c r="Z15" i="17"/>
  <c r="N15" i="17"/>
  <c r="K15" i="17"/>
  <c r="U15" i="17"/>
  <c r="H15" i="17"/>
  <c r="Y15" i="17"/>
  <c r="M15" i="17"/>
  <c r="I15" i="17"/>
  <c r="X15" i="17"/>
  <c r="L15" i="17"/>
  <c r="AH15" i="17"/>
  <c r="V15" i="17"/>
  <c r="T15" i="17"/>
  <c r="J15" i="17"/>
  <c r="Z27" i="17"/>
  <c r="N27" i="17"/>
  <c r="P27" i="17"/>
  <c r="Y27" i="17"/>
  <c r="M27" i="17"/>
  <c r="AB27" i="17"/>
  <c r="X27" i="17"/>
  <c r="L27" i="17"/>
  <c r="AH27" i="17"/>
  <c r="AA27" i="17"/>
  <c r="AI27" i="17"/>
  <c r="W27" i="17"/>
  <c r="K27" i="17"/>
  <c r="V27" i="17"/>
  <c r="J27" i="17"/>
  <c r="AD27" i="17"/>
  <c r="AG27" i="17"/>
  <c r="U27" i="17"/>
  <c r="I27" i="17"/>
  <c r="R27" i="17"/>
  <c r="AF27" i="17"/>
  <c r="T27" i="17"/>
  <c r="H27" i="17"/>
  <c r="AE27" i="17"/>
  <c r="S27" i="17"/>
  <c r="G27" i="17"/>
  <c r="F27" i="17"/>
  <c r="O27" i="17"/>
  <c r="AC27" i="17"/>
  <c r="Q27" i="17"/>
  <c r="E27" i="17"/>
  <c r="AH39" i="17"/>
  <c r="V39" i="17"/>
  <c r="J39" i="17"/>
  <c r="AG39" i="17"/>
  <c r="U39" i="17"/>
  <c r="I39" i="17"/>
  <c r="K39" i="17"/>
  <c r="AF39" i="17"/>
  <c r="T39" i="17"/>
  <c r="H39" i="17"/>
  <c r="N39" i="17"/>
  <c r="AE39" i="17"/>
  <c r="S39" i="17"/>
  <c r="G39" i="17"/>
  <c r="W39" i="17"/>
  <c r="AD39" i="17"/>
  <c r="R39" i="17"/>
  <c r="F39" i="17"/>
  <c r="X39" i="17"/>
  <c r="AI39" i="17"/>
  <c r="AC39" i="17"/>
  <c r="Q39" i="17"/>
  <c r="E39" i="17"/>
  <c r="AB39" i="17"/>
  <c r="P39" i="17"/>
  <c r="Z39" i="17"/>
  <c r="AA39" i="17"/>
  <c r="O39" i="17"/>
  <c r="L39" i="17"/>
  <c r="Y39" i="17"/>
  <c r="M39" i="17"/>
  <c r="AB51" i="17"/>
  <c r="P51" i="17"/>
  <c r="AG51" i="17"/>
  <c r="T51" i="17"/>
  <c r="G51" i="17"/>
  <c r="V51" i="17"/>
  <c r="AF51" i="17"/>
  <c r="S51" i="17"/>
  <c r="F51" i="17"/>
  <c r="AI51" i="17"/>
  <c r="H51" i="17"/>
  <c r="AE51" i="17"/>
  <c r="R51" i="17"/>
  <c r="E51" i="17"/>
  <c r="U51" i="17"/>
  <c r="AD51" i="17"/>
  <c r="Q51" i="17"/>
  <c r="AC51" i="17"/>
  <c r="O51" i="17"/>
  <c r="X51" i="17"/>
  <c r="AA51" i="17"/>
  <c r="N51" i="17"/>
  <c r="AH51" i="17"/>
  <c r="Z51" i="17"/>
  <c r="M51" i="17"/>
  <c r="K51" i="17"/>
  <c r="Y51" i="17"/>
  <c r="L51" i="17"/>
  <c r="W51" i="17"/>
  <c r="J51" i="17"/>
  <c r="I51" i="17"/>
  <c r="X16" i="17"/>
  <c r="L16" i="17"/>
  <c r="AI16" i="17"/>
  <c r="W16" i="17"/>
  <c r="K16" i="17"/>
  <c r="H16" i="17"/>
  <c r="AH16" i="17"/>
  <c r="V16" i="17"/>
  <c r="J16" i="17"/>
  <c r="AF16" i="17"/>
  <c r="AG16" i="17"/>
  <c r="U16" i="17"/>
  <c r="I16" i="17"/>
  <c r="Y16" i="17"/>
  <c r="T16" i="17"/>
  <c r="P16" i="17"/>
  <c r="N16" i="17"/>
  <c r="AE16" i="17"/>
  <c r="S16" i="17"/>
  <c r="G16" i="17"/>
  <c r="AD16" i="17"/>
  <c r="R16" i="17"/>
  <c r="F16" i="17"/>
  <c r="M16" i="17"/>
  <c r="AC16" i="17"/>
  <c r="Q16" i="17"/>
  <c r="E16" i="17"/>
  <c r="AB16" i="17"/>
  <c r="Z16" i="17"/>
  <c r="AA16" i="17"/>
  <c r="O16" i="17"/>
  <c r="X5" i="17"/>
  <c r="L5" i="17"/>
  <c r="N5" i="17"/>
  <c r="AI5" i="17"/>
  <c r="W5" i="17"/>
  <c r="K5" i="17"/>
  <c r="AB5" i="17"/>
  <c r="M5" i="17"/>
  <c r="AH5" i="17"/>
  <c r="V5" i="17"/>
  <c r="J5" i="17"/>
  <c r="AF5" i="17"/>
  <c r="AG5" i="17"/>
  <c r="U5" i="17"/>
  <c r="I5" i="17"/>
  <c r="H5" i="17"/>
  <c r="Z5" i="17"/>
  <c r="T5" i="17"/>
  <c r="P5" i="17"/>
  <c r="AE5" i="17"/>
  <c r="S5" i="17"/>
  <c r="G5" i="17"/>
  <c r="AD5" i="17"/>
  <c r="R5" i="17"/>
  <c r="F5" i="17"/>
  <c r="AC5" i="17"/>
  <c r="Q5" i="17"/>
  <c r="E5" i="17"/>
  <c r="AA5" i="17"/>
  <c r="O5" i="17"/>
  <c r="Y5" i="17"/>
  <c r="AC6" i="17"/>
  <c r="Q6" i="17"/>
  <c r="E6" i="17"/>
  <c r="I6" i="17"/>
  <c r="R6" i="17"/>
  <c r="AB6" i="17"/>
  <c r="P6" i="17"/>
  <c r="M6" i="17"/>
  <c r="S6" i="17"/>
  <c r="AA6" i="17"/>
  <c r="O6" i="17"/>
  <c r="Z6" i="17"/>
  <c r="N6" i="17"/>
  <c r="Y6" i="17"/>
  <c r="X6" i="17"/>
  <c r="L6" i="17"/>
  <c r="U6" i="17"/>
  <c r="F6" i="17"/>
  <c r="AI6" i="17"/>
  <c r="W6" i="17"/>
  <c r="K6" i="17"/>
  <c r="AG6" i="17"/>
  <c r="AE6" i="17"/>
  <c r="AD6" i="17"/>
  <c r="AH6" i="17"/>
  <c r="V6" i="17"/>
  <c r="J6" i="17"/>
  <c r="AF6" i="17"/>
  <c r="T6" i="17"/>
  <c r="H6" i="17"/>
  <c r="G6" i="17"/>
  <c r="AD43" i="17"/>
  <c r="R43" i="17"/>
  <c r="F43" i="17"/>
  <c r="AC43" i="17"/>
  <c r="Q43" i="17"/>
  <c r="E43" i="17"/>
  <c r="AB43" i="17"/>
  <c r="P43" i="17"/>
  <c r="AE43" i="17"/>
  <c r="AA43" i="17"/>
  <c r="O43" i="17"/>
  <c r="H43" i="17"/>
  <c r="Z43" i="17"/>
  <c r="N43" i="17"/>
  <c r="V43" i="17"/>
  <c r="AF43" i="17"/>
  <c r="G43" i="17"/>
  <c r="Y43" i="17"/>
  <c r="M43" i="17"/>
  <c r="AH43" i="17"/>
  <c r="S43" i="17"/>
  <c r="X43" i="17"/>
  <c r="L43" i="17"/>
  <c r="J43" i="17"/>
  <c r="AI43" i="17"/>
  <c r="W43" i="17"/>
  <c r="K43" i="17"/>
  <c r="AG43" i="17"/>
  <c r="U43" i="17"/>
  <c r="I43" i="17"/>
  <c r="T43" i="17"/>
  <c r="AF41" i="17"/>
  <c r="T41" i="17"/>
  <c r="H41" i="17"/>
  <c r="J41" i="17"/>
  <c r="I41" i="17"/>
  <c r="AE41" i="17"/>
  <c r="S41" i="17"/>
  <c r="G41" i="17"/>
  <c r="L41" i="17"/>
  <c r="AH41" i="17"/>
  <c r="AD41" i="17"/>
  <c r="R41" i="17"/>
  <c r="F41" i="17"/>
  <c r="AG41" i="17"/>
  <c r="AC41" i="17"/>
  <c r="Q41" i="17"/>
  <c r="E41" i="17"/>
  <c r="AB41" i="17"/>
  <c r="P41" i="17"/>
  <c r="AA41" i="17"/>
  <c r="O41" i="17"/>
  <c r="Z41" i="17"/>
  <c r="N41" i="17"/>
  <c r="X41" i="17"/>
  <c r="U41" i="17"/>
  <c r="Y41" i="17"/>
  <c r="M41" i="17"/>
  <c r="AI41" i="17"/>
  <c r="W41" i="17"/>
  <c r="K41" i="17"/>
  <c r="V41" i="17"/>
  <c r="AH18" i="17"/>
  <c r="V18" i="17"/>
  <c r="J18" i="17"/>
  <c r="X18" i="17"/>
  <c r="AG18" i="17"/>
  <c r="U18" i="17"/>
  <c r="I18" i="17"/>
  <c r="AF18" i="17"/>
  <c r="T18" i="17"/>
  <c r="H18" i="17"/>
  <c r="R18" i="17"/>
  <c r="N18" i="17"/>
  <c r="K18" i="17"/>
  <c r="AE18" i="17"/>
  <c r="S18" i="17"/>
  <c r="G18" i="17"/>
  <c r="AD18" i="17"/>
  <c r="F18" i="17"/>
  <c r="Z18" i="17"/>
  <c r="AC18" i="17"/>
  <c r="Q18" i="17"/>
  <c r="E18" i="17"/>
  <c r="AI18" i="17"/>
  <c r="AB18" i="17"/>
  <c r="P18" i="17"/>
  <c r="L18" i="17"/>
  <c r="AA18" i="17"/>
  <c r="O18" i="17"/>
  <c r="W18" i="17"/>
  <c r="Y18" i="17"/>
  <c r="M18" i="17"/>
  <c r="Y42" i="17"/>
  <c r="M42" i="17"/>
  <c r="X42" i="17"/>
  <c r="L42" i="17"/>
  <c r="N42" i="17"/>
  <c r="AI42" i="17"/>
  <c r="W42" i="17"/>
  <c r="K42" i="17"/>
  <c r="AH42" i="17"/>
  <c r="V42" i="17"/>
  <c r="J42" i="17"/>
  <c r="E42" i="17"/>
  <c r="AG42" i="17"/>
  <c r="U42" i="17"/>
  <c r="I42" i="17"/>
  <c r="AC42" i="17"/>
  <c r="AF42" i="17"/>
  <c r="T42" i="17"/>
  <c r="H42" i="17"/>
  <c r="Q42" i="17"/>
  <c r="O42" i="17"/>
  <c r="AE42" i="17"/>
  <c r="S42" i="17"/>
  <c r="G42" i="17"/>
  <c r="AD42" i="17"/>
  <c r="R42" i="17"/>
  <c r="F42" i="17"/>
  <c r="AA42" i="17"/>
  <c r="AB42" i="17"/>
  <c r="P42" i="17"/>
  <c r="Z42" i="17"/>
  <c r="AH31" i="17"/>
  <c r="V31" i="17"/>
  <c r="J31" i="17"/>
  <c r="L31" i="17"/>
  <c r="AG31" i="17"/>
  <c r="U31" i="17"/>
  <c r="I31" i="17"/>
  <c r="AD31" i="17"/>
  <c r="AF31" i="17"/>
  <c r="T31" i="17"/>
  <c r="H31" i="17"/>
  <c r="R31" i="17"/>
  <c r="AE31" i="17"/>
  <c r="S31" i="17"/>
  <c r="G31" i="17"/>
  <c r="F31" i="17"/>
  <c r="AC31" i="17"/>
  <c r="Q31" i="17"/>
  <c r="E31" i="17"/>
  <c r="Z31" i="17"/>
  <c r="K31" i="17"/>
  <c r="AB31" i="17"/>
  <c r="P31" i="17"/>
  <c r="W31" i="17"/>
  <c r="AA31" i="17"/>
  <c r="O31" i="17"/>
  <c r="N31" i="17"/>
  <c r="Y31" i="17"/>
  <c r="M31" i="17"/>
  <c r="X31" i="17"/>
  <c r="AI31" i="17"/>
  <c r="AF20" i="17"/>
  <c r="T20" i="17"/>
  <c r="AE20" i="17"/>
  <c r="G20" i="17"/>
  <c r="AB20" i="17"/>
  <c r="AD20" i="17"/>
  <c r="R20" i="17"/>
  <c r="F20" i="17"/>
  <c r="AH20" i="17"/>
  <c r="AC20" i="17"/>
  <c r="Q20" i="17"/>
  <c r="AG20" i="17"/>
  <c r="AA20" i="17"/>
  <c r="L20" i="17"/>
  <c r="Z20" i="17"/>
  <c r="V20" i="17"/>
  <c r="U20" i="17"/>
  <c r="Y20" i="17"/>
  <c r="M20" i="17"/>
  <c r="X20" i="17"/>
  <c r="AI20" i="17"/>
  <c r="W20" i="17"/>
  <c r="S20" i="17"/>
  <c r="P20" i="17"/>
  <c r="O20" i="17"/>
  <c r="N20" i="17"/>
  <c r="K20" i="17"/>
  <c r="J20" i="17"/>
  <c r="I20" i="17"/>
  <c r="H20" i="17"/>
  <c r="E20" i="17"/>
  <c r="AA32" i="17"/>
  <c r="O32" i="17"/>
  <c r="P32" i="17"/>
  <c r="Z32" i="17"/>
  <c r="N32" i="17"/>
  <c r="E32" i="17"/>
  <c r="Y32" i="17"/>
  <c r="M32" i="17"/>
  <c r="AI32" i="17"/>
  <c r="AE32" i="17"/>
  <c r="X32" i="17"/>
  <c r="L32" i="17"/>
  <c r="K32" i="17"/>
  <c r="AB32" i="17"/>
  <c r="W32" i="17"/>
  <c r="G32" i="17"/>
  <c r="AH32" i="17"/>
  <c r="V32" i="17"/>
  <c r="J32" i="17"/>
  <c r="AC32" i="17"/>
  <c r="AG32" i="17"/>
  <c r="U32" i="17"/>
  <c r="I32" i="17"/>
  <c r="S32" i="17"/>
  <c r="AF32" i="17"/>
  <c r="T32" i="17"/>
  <c r="H32" i="17"/>
  <c r="Q32" i="17"/>
  <c r="AD32" i="17"/>
  <c r="R32" i="17"/>
  <c r="F32" i="17"/>
  <c r="AI44" i="17"/>
  <c r="W44" i="17"/>
  <c r="K44" i="17"/>
  <c r="X44" i="17"/>
  <c r="AH44" i="17"/>
  <c r="V44" i="17"/>
  <c r="J44" i="17"/>
  <c r="AG44" i="17"/>
  <c r="U44" i="17"/>
  <c r="I44" i="17"/>
  <c r="Y44" i="17"/>
  <c r="AF44" i="17"/>
  <c r="T44" i="17"/>
  <c r="H44" i="17"/>
  <c r="AE44" i="17"/>
  <c r="S44" i="17"/>
  <c r="G44" i="17"/>
  <c r="AD44" i="17"/>
  <c r="R44" i="17"/>
  <c r="F44" i="17"/>
  <c r="AC44" i="17"/>
  <c r="Q44" i="17"/>
  <c r="E44" i="17"/>
  <c r="O44" i="17"/>
  <c r="M44" i="17"/>
  <c r="L44" i="17"/>
  <c r="AB44" i="17"/>
  <c r="P44" i="17"/>
  <c r="AA44" i="17"/>
  <c r="Z44" i="17"/>
  <c r="N44" i="17"/>
  <c r="AC56" i="17"/>
  <c r="Q56" i="17"/>
  <c r="E56" i="17"/>
  <c r="AI56" i="17"/>
  <c r="V56" i="17"/>
  <c r="I56" i="17"/>
  <c r="Z56" i="17"/>
  <c r="AH56" i="17"/>
  <c r="U56" i="17"/>
  <c r="H56" i="17"/>
  <c r="AG56" i="17"/>
  <c r="T56" i="17"/>
  <c r="G56" i="17"/>
  <c r="X56" i="17"/>
  <c r="J56" i="17"/>
  <c r="AF56" i="17"/>
  <c r="S56" i="17"/>
  <c r="F56" i="17"/>
  <c r="AE56" i="17"/>
  <c r="R56" i="17"/>
  <c r="M56" i="17"/>
  <c r="AD56" i="17"/>
  <c r="P56" i="17"/>
  <c r="W56" i="17"/>
  <c r="AB56" i="17"/>
  <c r="O56" i="17"/>
  <c r="K56" i="17"/>
  <c r="AA56" i="17"/>
  <c r="N56" i="17"/>
  <c r="Y56" i="17"/>
  <c r="L56" i="17"/>
  <c r="X29" i="17"/>
  <c r="L29" i="17"/>
  <c r="AI29" i="17"/>
  <c r="W29" i="17"/>
  <c r="K29" i="17"/>
  <c r="AB29" i="17"/>
  <c r="AH29" i="17"/>
  <c r="V29" i="17"/>
  <c r="J29" i="17"/>
  <c r="AF29" i="17"/>
  <c r="AG29" i="17"/>
  <c r="U29" i="17"/>
  <c r="I29" i="17"/>
  <c r="H29" i="17"/>
  <c r="Y29" i="17"/>
  <c r="T29" i="17"/>
  <c r="N29" i="17"/>
  <c r="AE29" i="17"/>
  <c r="S29" i="17"/>
  <c r="G29" i="17"/>
  <c r="P29" i="17"/>
  <c r="AD29" i="17"/>
  <c r="R29" i="17"/>
  <c r="F29" i="17"/>
  <c r="M29" i="17"/>
  <c r="AC29" i="17"/>
  <c r="E29" i="17"/>
  <c r="AA29" i="17"/>
  <c r="O29" i="17"/>
  <c r="Z29" i="17"/>
  <c r="Q29" i="17"/>
  <c r="X55" i="17"/>
  <c r="L55" i="17"/>
  <c r="AA55" i="17"/>
  <c r="N55" i="17"/>
  <c r="AB55" i="17"/>
  <c r="Z55" i="17"/>
  <c r="M55" i="17"/>
  <c r="Y55" i="17"/>
  <c r="K55" i="17"/>
  <c r="W55" i="17"/>
  <c r="J55" i="17"/>
  <c r="AI55" i="17"/>
  <c r="V55" i="17"/>
  <c r="I55" i="17"/>
  <c r="P55" i="17"/>
  <c r="AH55" i="17"/>
  <c r="U55" i="17"/>
  <c r="H55" i="17"/>
  <c r="AE55" i="17"/>
  <c r="AG55" i="17"/>
  <c r="T55" i="17"/>
  <c r="G55" i="17"/>
  <c r="R55" i="17"/>
  <c r="O55" i="17"/>
  <c r="AF55" i="17"/>
  <c r="S55" i="17"/>
  <c r="F55" i="17"/>
  <c r="E55" i="17"/>
  <c r="AD55" i="17"/>
  <c r="Q55" i="17"/>
  <c r="AC55" i="17"/>
  <c r="AF9" i="17"/>
  <c r="T9" i="17"/>
  <c r="H9" i="17"/>
  <c r="U9" i="17"/>
  <c r="AE9" i="17"/>
  <c r="S9" i="17"/>
  <c r="G9" i="17"/>
  <c r="P9" i="17"/>
  <c r="AD9" i="17"/>
  <c r="R9" i="17"/>
  <c r="F9" i="17"/>
  <c r="AB9" i="17"/>
  <c r="X9" i="17"/>
  <c r="AC9" i="17"/>
  <c r="Q9" i="17"/>
  <c r="E9" i="17"/>
  <c r="V9" i="17"/>
  <c r="AA9" i="17"/>
  <c r="I9" i="17"/>
  <c r="Z9" i="17"/>
  <c r="N9" i="17"/>
  <c r="L9" i="17"/>
  <c r="AH9" i="17"/>
  <c r="Y9" i="17"/>
  <c r="M9" i="17"/>
  <c r="AG9" i="17"/>
  <c r="AI9" i="17"/>
  <c r="W9" i="17"/>
  <c r="K9" i="17"/>
  <c r="J9" i="17"/>
  <c r="O9" i="17"/>
  <c r="Y21" i="17"/>
  <c r="M21" i="17"/>
  <c r="AC21" i="17"/>
  <c r="O21" i="17"/>
  <c r="X21" i="17"/>
  <c r="L21" i="17"/>
  <c r="N21" i="17"/>
  <c r="AI21" i="17"/>
  <c r="W21" i="17"/>
  <c r="K21" i="17"/>
  <c r="U21" i="17"/>
  <c r="Z21" i="17"/>
  <c r="AH21" i="17"/>
  <c r="V21" i="17"/>
  <c r="J21" i="17"/>
  <c r="AG21" i="17"/>
  <c r="I21" i="17"/>
  <c r="E21" i="17"/>
  <c r="AF21" i="17"/>
  <c r="T21" i="17"/>
  <c r="H21" i="17"/>
  <c r="AE21" i="17"/>
  <c r="S21" i="17"/>
  <c r="G21" i="17"/>
  <c r="Q21" i="17"/>
  <c r="AD21" i="17"/>
  <c r="R21" i="17"/>
  <c r="F21" i="17"/>
  <c r="AA21" i="17"/>
  <c r="AB21" i="17"/>
  <c r="P21" i="17"/>
  <c r="AF33" i="17"/>
  <c r="T33" i="17"/>
  <c r="H33" i="17"/>
  <c r="L33" i="17"/>
  <c r="AE33" i="17"/>
  <c r="S33" i="17"/>
  <c r="G33" i="17"/>
  <c r="AB33" i="17"/>
  <c r="I33" i="17"/>
  <c r="AD33" i="17"/>
  <c r="R33" i="17"/>
  <c r="F33" i="17"/>
  <c r="AG33" i="17"/>
  <c r="AC33" i="17"/>
  <c r="Q33" i="17"/>
  <c r="E33" i="17"/>
  <c r="P33" i="17"/>
  <c r="J33" i="17"/>
  <c r="U33" i="17"/>
  <c r="AA33" i="17"/>
  <c r="O33" i="17"/>
  <c r="X33" i="17"/>
  <c r="Z33" i="17"/>
  <c r="N33" i="17"/>
  <c r="AH33" i="17"/>
  <c r="Y33" i="17"/>
  <c r="M33" i="17"/>
  <c r="AI33" i="17"/>
  <c r="W33" i="17"/>
  <c r="K33" i="17"/>
  <c r="V33" i="17"/>
  <c r="AB45" i="17"/>
  <c r="P45" i="17"/>
  <c r="F45" i="17"/>
  <c r="AA45" i="17"/>
  <c r="O45" i="17"/>
  <c r="T45" i="17"/>
  <c r="AD45" i="17"/>
  <c r="Q45" i="17"/>
  <c r="Z45" i="17"/>
  <c r="N45" i="17"/>
  <c r="L45" i="17"/>
  <c r="H45" i="17"/>
  <c r="Y45" i="17"/>
  <c r="M45" i="17"/>
  <c r="AC45" i="17"/>
  <c r="X45" i="17"/>
  <c r="AF45" i="17"/>
  <c r="AI45" i="17"/>
  <c r="W45" i="17"/>
  <c r="K45" i="17"/>
  <c r="AH45" i="17"/>
  <c r="V45" i="17"/>
  <c r="J45" i="17"/>
  <c r="AG45" i="17"/>
  <c r="U45" i="17"/>
  <c r="I45" i="17"/>
  <c r="E45" i="17"/>
  <c r="AE45" i="17"/>
  <c r="S45" i="17"/>
  <c r="G45" i="17"/>
  <c r="R45" i="17"/>
  <c r="AH57" i="17"/>
  <c r="V57" i="17"/>
  <c r="J57" i="17"/>
  <c r="AD57" i="17"/>
  <c r="Q57" i="17"/>
  <c r="F57" i="17"/>
  <c r="AC57" i="17"/>
  <c r="P57" i="17"/>
  <c r="U57" i="17"/>
  <c r="AF57" i="17"/>
  <c r="AB57" i="17"/>
  <c r="O57" i="17"/>
  <c r="AA57" i="17"/>
  <c r="N57" i="17"/>
  <c r="Z57" i="17"/>
  <c r="M57" i="17"/>
  <c r="AE57" i="17"/>
  <c r="Y57" i="17"/>
  <c r="L57" i="17"/>
  <c r="AI57" i="17"/>
  <c r="X57" i="17"/>
  <c r="K57" i="17"/>
  <c r="H57" i="17"/>
  <c r="W57" i="17"/>
  <c r="I57" i="17"/>
  <c r="R57" i="17"/>
  <c r="AG57" i="17"/>
  <c r="T57" i="17"/>
  <c r="G57" i="17"/>
  <c r="S57" i="17"/>
  <c r="E57" i="17"/>
  <c r="AE54" i="17"/>
  <c r="S54" i="17"/>
  <c r="G54" i="17"/>
  <c r="AF54" i="17"/>
  <c r="R54" i="17"/>
  <c r="E54" i="17"/>
  <c r="AD54" i="17"/>
  <c r="Q54" i="17"/>
  <c r="AG54" i="17"/>
  <c r="AC54" i="17"/>
  <c r="P54" i="17"/>
  <c r="AB54" i="17"/>
  <c r="O54" i="17"/>
  <c r="H54" i="17"/>
  <c r="T54" i="17"/>
  <c r="AA54" i="17"/>
  <c r="N54" i="17"/>
  <c r="Z54" i="17"/>
  <c r="M54" i="17"/>
  <c r="J54" i="17"/>
  <c r="AH54" i="17"/>
  <c r="F54" i="17"/>
  <c r="Y54" i="17"/>
  <c r="L54" i="17"/>
  <c r="W54" i="17"/>
  <c r="X54" i="17"/>
  <c r="K54" i="17"/>
  <c r="AI54" i="17"/>
  <c r="V54" i="17"/>
  <c r="I54" i="17"/>
  <c r="U54" i="17"/>
  <c r="Y34" i="17"/>
  <c r="M34" i="17"/>
  <c r="AA34" i="17"/>
  <c r="X34" i="17"/>
  <c r="L34" i="17"/>
  <c r="E34" i="17"/>
  <c r="AI34" i="17"/>
  <c r="W34" i="17"/>
  <c r="K34" i="17"/>
  <c r="U34" i="17"/>
  <c r="O34" i="17"/>
  <c r="AH34" i="17"/>
  <c r="V34" i="17"/>
  <c r="J34" i="17"/>
  <c r="AG34" i="17"/>
  <c r="Q34" i="17"/>
  <c r="I34" i="17"/>
  <c r="AC34" i="17"/>
  <c r="AF34" i="17"/>
  <c r="T34" i="17"/>
  <c r="H34" i="17"/>
  <c r="Z34" i="17"/>
  <c r="AE34" i="17"/>
  <c r="S34" i="17"/>
  <c r="G34" i="17"/>
  <c r="AD34" i="17"/>
  <c r="R34" i="17"/>
  <c r="F34" i="17"/>
  <c r="N34" i="17"/>
  <c r="AB34" i="17"/>
  <c r="P34" i="17"/>
  <c r="AG46" i="17"/>
  <c r="U46" i="17"/>
  <c r="I46" i="17"/>
  <c r="M46" i="17"/>
  <c r="AF46" i="17"/>
  <c r="T46" i="17"/>
  <c r="H46" i="17"/>
  <c r="E46" i="17"/>
  <c r="AE46" i="17"/>
  <c r="S46" i="17"/>
  <c r="G46" i="17"/>
  <c r="V46" i="17"/>
  <c r="AD46" i="17"/>
  <c r="R46" i="17"/>
  <c r="F46" i="17"/>
  <c r="AC46" i="17"/>
  <c r="Q46" i="17"/>
  <c r="AB46" i="17"/>
  <c r="P46" i="17"/>
  <c r="Y46" i="17"/>
  <c r="W46" i="17"/>
  <c r="AH46" i="17"/>
  <c r="AA46" i="17"/>
  <c r="O46" i="17"/>
  <c r="Z46" i="17"/>
  <c r="N46" i="17"/>
  <c r="K46" i="17"/>
  <c r="X46" i="17"/>
  <c r="L46" i="17"/>
  <c r="AI46" i="17"/>
  <c r="J46" i="17"/>
  <c r="AC30" i="17"/>
  <c r="Q30" i="17"/>
  <c r="E30" i="17"/>
  <c r="AB30" i="17"/>
  <c r="P30" i="17"/>
  <c r="M30" i="17"/>
  <c r="R30" i="17"/>
  <c r="AA30" i="17"/>
  <c r="O30" i="17"/>
  <c r="AD30" i="17"/>
  <c r="Z30" i="17"/>
  <c r="N30" i="17"/>
  <c r="Y30" i="17"/>
  <c r="AE30" i="17"/>
  <c r="U30" i="17"/>
  <c r="F30" i="17"/>
  <c r="X30" i="17"/>
  <c r="L30" i="17"/>
  <c r="AI30" i="17"/>
  <c r="W30" i="17"/>
  <c r="K30" i="17"/>
  <c r="AG30" i="17"/>
  <c r="G30" i="17"/>
  <c r="AH30" i="17"/>
  <c r="V30" i="17"/>
  <c r="J30" i="17"/>
  <c r="AF30" i="17"/>
  <c r="T30" i="17"/>
  <c r="H30" i="17"/>
  <c r="S30" i="17"/>
  <c r="I30" i="17"/>
  <c r="AH7" i="17"/>
  <c r="V7" i="17"/>
  <c r="J7" i="17"/>
  <c r="AG7" i="17"/>
  <c r="U7" i="17"/>
  <c r="I7" i="17"/>
  <c r="AD7" i="17"/>
  <c r="AI7" i="17"/>
  <c r="AF7" i="17"/>
  <c r="T7" i="17"/>
  <c r="H7" i="17"/>
  <c r="F7" i="17"/>
  <c r="N7" i="17"/>
  <c r="AE7" i="17"/>
  <c r="S7" i="17"/>
  <c r="G7" i="17"/>
  <c r="K7" i="17"/>
  <c r="R7" i="17"/>
  <c r="Z7" i="17"/>
  <c r="X7" i="17"/>
  <c r="W7" i="17"/>
  <c r="AC7" i="17"/>
  <c r="Q7" i="17"/>
  <c r="E7" i="17"/>
  <c r="L7" i="17"/>
  <c r="AB7" i="17"/>
  <c r="P7" i="17"/>
  <c r="AA7" i="17"/>
  <c r="O7" i="17"/>
  <c r="Y7" i="17"/>
  <c r="M7" i="17"/>
  <c r="AA19" i="17"/>
  <c r="O19" i="17"/>
  <c r="AB19" i="17"/>
  <c r="Z19" i="17"/>
  <c r="K19" i="17"/>
  <c r="G19" i="17"/>
  <c r="Y19" i="17"/>
  <c r="AI19" i="17"/>
  <c r="X19" i="17"/>
  <c r="L19" i="17"/>
  <c r="W19" i="17"/>
  <c r="Q19" i="17"/>
  <c r="AH19" i="17"/>
  <c r="V19" i="17"/>
  <c r="E19" i="17"/>
  <c r="AG19" i="17"/>
  <c r="AE19" i="17"/>
  <c r="AF19" i="17"/>
  <c r="T19" i="17"/>
  <c r="AD19" i="17"/>
  <c r="R19" i="17"/>
  <c r="F19" i="17"/>
  <c r="AC19" i="17"/>
  <c r="U19" i="17"/>
  <c r="S19" i="17"/>
  <c r="P19" i="17"/>
  <c r="N19" i="17"/>
  <c r="M19" i="17"/>
  <c r="J19" i="17"/>
  <c r="I19" i="17"/>
  <c r="H19" i="17"/>
  <c r="AA8" i="17"/>
  <c r="O8" i="17"/>
  <c r="AE8" i="17"/>
  <c r="AC8" i="17"/>
  <c r="Z8" i="17"/>
  <c r="N8" i="17"/>
  <c r="Y8" i="17"/>
  <c r="M8" i="17"/>
  <c r="K8" i="17"/>
  <c r="E8" i="17"/>
  <c r="P8" i="17"/>
  <c r="X8" i="17"/>
  <c r="L8" i="17"/>
  <c r="W8" i="17"/>
  <c r="S8" i="17"/>
  <c r="AI8" i="17"/>
  <c r="AH8" i="17"/>
  <c r="V8" i="17"/>
  <c r="J8" i="17"/>
  <c r="G8" i="17"/>
  <c r="AG8" i="17"/>
  <c r="U8" i="17"/>
  <c r="I8" i="17"/>
  <c r="AF8" i="17"/>
  <c r="T8" i="17"/>
  <c r="H8" i="17"/>
  <c r="Q8" i="17"/>
  <c r="AD8" i="17"/>
  <c r="R8" i="17"/>
  <c r="F8" i="17"/>
  <c r="AB8" i="17"/>
  <c r="Y10" i="17"/>
  <c r="M10" i="17"/>
  <c r="X10" i="17"/>
  <c r="L10" i="17"/>
  <c r="AG10" i="17"/>
  <c r="Q10" i="17"/>
  <c r="AI10" i="17"/>
  <c r="W10" i="17"/>
  <c r="K10" i="17"/>
  <c r="AH10" i="17"/>
  <c r="V10" i="17"/>
  <c r="J10" i="17"/>
  <c r="Z10" i="17"/>
  <c r="U10" i="17"/>
  <c r="AA10" i="17"/>
  <c r="AF10" i="17"/>
  <c r="T10" i="17"/>
  <c r="H10" i="17"/>
  <c r="AC10" i="17"/>
  <c r="O10" i="17"/>
  <c r="AE10" i="17"/>
  <c r="S10" i="17"/>
  <c r="G10" i="17"/>
  <c r="N10" i="17"/>
  <c r="AD10" i="17"/>
  <c r="R10" i="17"/>
  <c r="F10" i="17"/>
  <c r="E10" i="17"/>
  <c r="AB10" i="17"/>
  <c r="P10" i="17"/>
  <c r="I10" i="17"/>
  <c r="AA11" i="17"/>
  <c r="G11" i="17"/>
  <c r="F11" i="17"/>
  <c r="R11" i="17"/>
  <c r="T11" i="17"/>
  <c r="AF11" i="17"/>
  <c r="AE11" i="17"/>
  <c r="AD11" i="17"/>
  <c r="S11" i="17"/>
  <c r="AI11" i="17"/>
  <c r="L11" i="17"/>
  <c r="O11" i="17"/>
  <c r="V11" i="17"/>
  <c r="X11" i="17"/>
  <c r="W11" i="17"/>
  <c r="AC11" i="17"/>
  <c r="AH11" i="17"/>
  <c r="M11" i="17"/>
  <c r="Y11" i="17"/>
  <c r="N11" i="17"/>
  <c r="U11" i="17"/>
  <c r="Z11" i="17"/>
  <c r="I11" i="17"/>
  <c r="E11" i="17"/>
  <c r="AG11" i="17"/>
  <c r="P11" i="17"/>
  <c r="AB11" i="17"/>
  <c r="Q11" i="17"/>
  <c r="K11" i="17"/>
  <c r="J11" i="17"/>
  <c r="H11" i="17"/>
  <c r="AA23" i="17"/>
  <c r="AD23" i="17"/>
  <c r="S23" i="17"/>
  <c r="R23" i="17"/>
  <c r="AE23" i="17"/>
  <c r="AF23" i="17"/>
  <c r="Y23" i="17"/>
  <c r="I23" i="17"/>
  <c r="Z23" i="17"/>
  <c r="AH23" i="17"/>
  <c r="U23" i="17"/>
  <c r="E23" i="17"/>
  <c r="AG23" i="17"/>
  <c r="W23" i="17"/>
  <c r="AI23" i="17"/>
  <c r="P23" i="17"/>
  <c r="Q23" i="17"/>
  <c r="V23" i="17"/>
  <c r="X23" i="17"/>
  <c r="AB23" i="17"/>
  <c r="AC23" i="17"/>
  <c r="K23" i="17"/>
  <c r="M23" i="17"/>
  <c r="L23" i="17"/>
  <c r="T23" i="17"/>
  <c r="O23" i="17"/>
  <c r="N23" i="17"/>
  <c r="J23" i="17"/>
  <c r="H23" i="17"/>
  <c r="G23" i="17"/>
  <c r="F23" i="17"/>
  <c r="AA35" i="17"/>
  <c r="G35" i="17"/>
  <c r="F35" i="17"/>
  <c r="S35" i="17"/>
  <c r="AE35" i="17"/>
  <c r="R35" i="17"/>
  <c r="AD35" i="17"/>
  <c r="P35" i="17"/>
  <c r="E35" i="17"/>
  <c r="AG35" i="17"/>
  <c r="AB35" i="17"/>
  <c r="Q35" i="17"/>
  <c r="T35" i="17"/>
  <c r="AC35" i="17"/>
  <c r="AF35" i="17"/>
  <c r="K35" i="17"/>
  <c r="H35" i="17"/>
  <c r="W35" i="17"/>
  <c r="X35" i="17"/>
  <c r="AH35" i="17"/>
  <c r="M35" i="17"/>
  <c r="AI35" i="17"/>
  <c r="Y35" i="17"/>
  <c r="J35" i="17"/>
  <c r="L35" i="17"/>
  <c r="V35" i="17"/>
  <c r="U35" i="17"/>
  <c r="N35" i="17"/>
  <c r="Z35" i="17"/>
  <c r="O35" i="17"/>
  <c r="I35" i="17"/>
  <c r="AA47" i="17"/>
  <c r="AF47" i="17"/>
  <c r="AE47" i="17"/>
  <c r="AD47" i="17"/>
  <c r="G47" i="17"/>
  <c r="T47" i="17"/>
  <c r="S47" i="17"/>
  <c r="R47" i="17"/>
  <c r="H47" i="17"/>
  <c r="F47" i="17"/>
  <c r="AI47" i="17"/>
  <c r="J47" i="17"/>
  <c r="L47" i="17"/>
  <c r="O47" i="17"/>
  <c r="V47" i="17"/>
  <c r="X47" i="17"/>
  <c r="AH47" i="17"/>
  <c r="M47" i="17"/>
  <c r="N47" i="17"/>
  <c r="Z47" i="17"/>
  <c r="W47" i="17"/>
  <c r="Y47" i="17"/>
  <c r="P47" i="17"/>
  <c r="U47" i="17"/>
  <c r="AB47" i="17"/>
  <c r="E47" i="17"/>
  <c r="AG47" i="17"/>
  <c r="I47" i="17"/>
  <c r="K47" i="17"/>
  <c r="Q47" i="17"/>
  <c r="AC47" i="17"/>
  <c r="AA40" i="17"/>
  <c r="O40" i="17"/>
  <c r="S40" i="17"/>
  <c r="Z40" i="17"/>
  <c r="N40" i="17"/>
  <c r="Y40" i="17"/>
  <c r="M40" i="17"/>
  <c r="AC40" i="17"/>
  <c r="P40" i="17"/>
  <c r="X40" i="17"/>
  <c r="L40" i="17"/>
  <c r="AI40" i="17"/>
  <c r="W40" i="17"/>
  <c r="K40" i="17"/>
  <c r="AE40" i="17"/>
  <c r="AH40" i="17"/>
  <c r="V40" i="17"/>
  <c r="J40" i="17"/>
  <c r="G40" i="17"/>
  <c r="AB40" i="17"/>
  <c r="AG40" i="17"/>
  <c r="U40" i="17"/>
  <c r="I40" i="17"/>
  <c r="Q40" i="17"/>
  <c r="AF40" i="17"/>
  <c r="T40" i="17"/>
  <c r="H40" i="17"/>
  <c r="AD40" i="17"/>
  <c r="R40" i="17"/>
  <c r="F40" i="17"/>
  <c r="E40" i="17"/>
  <c r="AD22" i="17"/>
  <c r="R22" i="17"/>
  <c r="F22" i="17"/>
  <c r="S22" i="17"/>
  <c r="AC22" i="17"/>
  <c r="Q22" i="17"/>
  <c r="E22" i="17"/>
  <c r="N22" i="17"/>
  <c r="V22" i="17"/>
  <c r="H22" i="17"/>
  <c r="AB22" i="17"/>
  <c r="P22" i="17"/>
  <c r="Z22" i="17"/>
  <c r="J22" i="17"/>
  <c r="AA22" i="17"/>
  <c r="O22" i="17"/>
  <c r="AH22" i="17"/>
  <c r="AF22" i="17"/>
  <c r="Y22" i="17"/>
  <c r="M22" i="17"/>
  <c r="T22" i="17"/>
  <c r="G22" i="17"/>
  <c r="X22" i="17"/>
  <c r="L22" i="17"/>
  <c r="AI22" i="17"/>
  <c r="W22" i="17"/>
  <c r="K22" i="17"/>
  <c r="AG22" i="17"/>
  <c r="U22" i="17"/>
  <c r="I22" i="17"/>
  <c r="AE22" i="17"/>
  <c r="AF12" i="17"/>
  <c r="AI12" i="17"/>
  <c r="X12" i="17"/>
  <c r="W12" i="17"/>
  <c r="K12" i="17"/>
  <c r="L12" i="17"/>
  <c r="I12" i="17"/>
  <c r="V12" i="17"/>
  <c r="U12" i="17"/>
  <c r="AH12" i="17"/>
  <c r="P12" i="17"/>
  <c r="AG12" i="17"/>
  <c r="AB12" i="17"/>
  <c r="H12" i="17"/>
  <c r="J12" i="17"/>
  <c r="E12" i="17"/>
  <c r="T12" i="17"/>
  <c r="M12" i="17"/>
  <c r="O12" i="17"/>
  <c r="Q12" i="17"/>
  <c r="AD12" i="17"/>
  <c r="AA12" i="17"/>
  <c r="AC12" i="17"/>
  <c r="F12" i="17"/>
  <c r="G12" i="17"/>
  <c r="AE12" i="17"/>
  <c r="R12" i="17"/>
  <c r="Y12" i="17"/>
  <c r="Z12" i="17"/>
  <c r="N12" i="17"/>
  <c r="S12" i="17"/>
  <c r="AF24" i="17"/>
  <c r="AI24" i="17"/>
  <c r="L24" i="17"/>
  <c r="X24" i="17"/>
  <c r="W24" i="17"/>
  <c r="K24" i="17"/>
  <c r="Q24" i="17"/>
  <c r="AA24" i="17"/>
  <c r="AC24" i="17"/>
  <c r="R24" i="17"/>
  <c r="AD24" i="17"/>
  <c r="I24" i="17"/>
  <c r="J24" i="17"/>
  <c r="V24" i="17"/>
  <c r="S24" i="17"/>
  <c r="AE24" i="17"/>
  <c r="H24" i="17"/>
  <c r="Z24" i="17"/>
  <c r="AB24" i="17"/>
  <c r="U24" i="17"/>
  <c r="AG24" i="17"/>
  <c r="AH24" i="17"/>
  <c r="P24" i="17"/>
  <c r="Y24" i="17"/>
  <c r="T24" i="17"/>
  <c r="O24" i="17"/>
  <c r="N24" i="17"/>
  <c r="M24" i="17"/>
  <c r="G24" i="17"/>
  <c r="F24" i="17"/>
  <c r="E24" i="17"/>
  <c r="AF36" i="17"/>
  <c r="AI36" i="17"/>
  <c r="X36" i="17"/>
  <c r="W36" i="17"/>
  <c r="L36" i="17"/>
  <c r="K36" i="17"/>
  <c r="AE36" i="17"/>
  <c r="N36" i="17"/>
  <c r="I36" i="17"/>
  <c r="Z36" i="17"/>
  <c r="AD36" i="17"/>
  <c r="U36" i="17"/>
  <c r="J36" i="17"/>
  <c r="M36" i="17"/>
  <c r="E36" i="17"/>
  <c r="Q36" i="17"/>
  <c r="R36" i="17"/>
  <c r="AG36" i="17"/>
  <c r="V36" i="17"/>
  <c r="T36" i="17"/>
  <c r="AH36" i="17"/>
  <c r="P36" i="17"/>
  <c r="O36" i="17"/>
  <c r="Y36" i="17"/>
  <c r="AB36" i="17"/>
  <c r="H36" i="17"/>
  <c r="G36" i="17"/>
  <c r="S36" i="17"/>
  <c r="AA36" i="17"/>
  <c r="AC36" i="17"/>
  <c r="F36" i="17"/>
  <c r="AF48" i="17"/>
  <c r="L48" i="17"/>
  <c r="K48" i="17"/>
  <c r="X48" i="17"/>
  <c r="W48" i="17"/>
  <c r="AI48" i="17"/>
  <c r="V48" i="17"/>
  <c r="AH48" i="17"/>
  <c r="P48" i="17"/>
  <c r="AB48" i="17"/>
  <c r="Y48" i="17"/>
  <c r="H48" i="17"/>
  <c r="E48" i="17"/>
  <c r="T48" i="17"/>
  <c r="G48" i="17"/>
  <c r="Z48" i="17"/>
  <c r="O48" i="17"/>
  <c r="Q48" i="17"/>
  <c r="R48" i="17"/>
  <c r="S48" i="17"/>
  <c r="U48" i="17"/>
  <c r="AA48" i="17"/>
  <c r="AC48" i="17"/>
  <c r="F48" i="17"/>
  <c r="AD48" i="17"/>
  <c r="AE48" i="17"/>
  <c r="M48" i="17"/>
  <c r="J48" i="17"/>
  <c r="I48" i="17"/>
  <c r="N48" i="17"/>
  <c r="AG48" i="17"/>
  <c r="P56" i="7"/>
  <c r="Q56" i="7" s="1"/>
  <c r="P48" i="7"/>
  <c r="Q48" i="7" s="1"/>
  <c r="P16" i="7"/>
  <c r="Q16" i="7" s="1"/>
  <c r="P26" i="7"/>
  <c r="Q26" i="7" s="1"/>
  <c r="P18" i="7"/>
  <c r="Q18" i="7" s="1"/>
  <c r="P58" i="7"/>
  <c r="Q58" i="7" s="1"/>
  <c r="P40" i="7"/>
  <c r="Q40" i="7" s="1"/>
  <c r="P42" i="7"/>
  <c r="Q42" i="7" s="1"/>
  <c r="P24" i="7"/>
  <c r="Q24" i="7" s="1"/>
  <c r="P34" i="7"/>
  <c r="Q34" i="7" s="1"/>
  <c r="P64" i="7"/>
  <c r="Q64" i="7" s="1"/>
  <c r="P14" i="7"/>
  <c r="Q14" i="7" s="1"/>
  <c r="P22" i="7"/>
  <c r="Q22" i="7" s="1"/>
  <c r="P30" i="7"/>
  <c r="Q30" i="7" s="1"/>
  <c r="P38" i="7"/>
  <c r="Q38" i="7" s="1"/>
  <c r="P46" i="7"/>
  <c r="Q46" i="7" s="1"/>
  <c r="P54" i="7"/>
  <c r="Q54" i="7" s="1"/>
  <c r="P60" i="7"/>
  <c r="Q60" i="7" s="1"/>
  <c r="P32" i="7"/>
  <c r="Q32" i="7" s="1"/>
  <c r="P62" i="7"/>
  <c r="Q62" i="7" s="1"/>
  <c r="P50" i="7"/>
  <c r="Q50" i="7" s="1"/>
  <c r="P20" i="7"/>
  <c r="Q20" i="7" s="1"/>
  <c r="P28" i="7"/>
  <c r="Q28" i="7" s="1"/>
  <c r="P36" i="7"/>
  <c r="Q36" i="7" s="1"/>
  <c r="P44" i="7"/>
  <c r="Q44" i="7" s="1"/>
  <c r="P52" i="7"/>
  <c r="Q52" i="7" s="1"/>
  <c r="P13" i="7"/>
  <c r="Q13" i="7" s="1"/>
  <c r="P15" i="7"/>
  <c r="Q15" i="7" s="1"/>
  <c r="P17" i="7"/>
  <c r="Q17" i="7" s="1"/>
  <c r="P19" i="7"/>
  <c r="Q19" i="7" s="1"/>
  <c r="P21" i="7"/>
  <c r="Q21" i="7" s="1"/>
  <c r="P23" i="7"/>
  <c r="Q23" i="7" s="1"/>
  <c r="P25" i="7"/>
  <c r="Q25" i="7" s="1"/>
  <c r="P27" i="7"/>
  <c r="Q27" i="7" s="1"/>
  <c r="P29" i="7"/>
  <c r="Q29" i="7" s="1"/>
  <c r="P31" i="7"/>
  <c r="Q31" i="7" s="1"/>
  <c r="P33" i="7"/>
  <c r="Q33" i="7" s="1"/>
  <c r="P35" i="7"/>
  <c r="Q35" i="7" s="1"/>
  <c r="P37" i="7"/>
  <c r="Q37" i="7" s="1"/>
  <c r="P39" i="7"/>
  <c r="Q39" i="7" s="1"/>
  <c r="P41" i="7"/>
  <c r="Q41" i="7" s="1"/>
  <c r="P43" i="7"/>
  <c r="Q43" i="7" s="1"/>
  <c r="P45" i="7"/>
  <c r="Q45" i="7" s="1"/>
  <c r="P47" i="7"/>
  <c r="Q47" i="7" s="1"/>
  <c r="P49" i="7"/>
  <c r="Q49" i="7" s="1"/>
  <c r="P51" i="7"/>
  <c r="Q51" i="7" s="1"/>
  <c r="P53" i="7"/>
  <c r="Q53" i="7" s="1"/>
  <c r="P55" i="7"/>
  <c r="Q55" i="7" s="1"/>
  <c r="P57" i="7"/>
  <c r="Q57" i="7" s="1"/>
  <c r="P59" i="7"/>
  <c r="Q59" i="7" s="1"/>
  <c r="P61" i="7"/>
  <c r="Q61" i="7" s="1"/>
  <c r="P63" i="7"/>
  <c r="Q63" i="7" s="1"/>
  <c r="P65" i="7"/>
  <c r="Q65" i="7" s="1"/>
  <c r="G77" i="24"/>
  <c r="O66" i="7" l="1"/>
  <c r="P66" i="7" s="1"/>
  <c r="S101" i="27" l="1"/>
  <c r="AL101" i="27"/>
  <c r="AK101" i="27"/>
  <c r="AJ101" i="27"/>
  <c r="AI101" i="27"/>
  <c r="AH101" i="27"/>
  <c r="AG101" i="27"/>
  <c r="AF101" i="27"/>
  <c r="AE101" i="27"/>
  <c r="AD101" i="27"/>
  <c r="AC101" i="27"/>
  <c r="AB101" i="27"/>
  <c r="AA101" i="27"/>
  <c r="Z101" i="27"/>
  <c r="Y101" i="27"/>
  <c r="X101" i="27"/>
  <c r="W101" i="27"/>
  <c r="V101" i="27"/>
  <c r="U101" i="27"/>
  <c r="T101" i="27"/>
  <c r="R101" i="27"/>
  <c r="Q101" i="27"/>
  <c r="P101" i="27"/>
  <c r="O101" i="27"/>
  <c r="N101" i="27"/>
  <c r="M101" i="27"/>
  <c r="L101" i="27"/>
  <c r="K101" i="27"/>
  <c r="J101" i="27"/>
  <c r="I101" i="27"/>
  <c r="AJ110" i="1" l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AJ101" i="1"/>
  <c r="AJ225" i="1" s="1"/>
  <c r="CT300" i="1" s="1"/>
  <c r="AI101" i="1"/>
  <c r="AI225" i="1" s="1"/>
  <c r="CQ300" i="1" s="1"/>
  <c r="AH101" i="1"/>
  <c r="AH225" i="1" s="1"/>
  <c r="CN300" i="1" s="1"/>
  <c r="AG101" i="1"/>
  <c r="AG225" i="1" s="1"/>
  <c r="CK300" i="1" s="1"/>
  <c r="AF101" i="1"/>
  <c r="AF225" i="1" s="1"/>
  <c r="CH300" i="1" s="1"/>
  <c r="AE101" i="1"/>
  <c r="AE225" i="1" s="1"/>
  <c r="CE300" i="1" s="1"/>
  <c r="AD101" i="1"/>
  <c r="AD225" i="1" s="1"/>
  <c r="CB300" i="1" s="1"/>
  <c r="AC101" i="1"/>
  <c r="AC225" i="1" s="1"/>
  <c r="BY300" i="1" s="1"/>
  <c r="AB101" i="1"/>
  <c r="AB225" i="1" s="1"/>
  <c r="BV300" i="1" s="1"/>
  <c r="AA101" i="1"/>
  <c r="AA225" i="1" s="1"/>
  <c r="BS300" i="1" s="1"/>
  <c r="Z101" i="1"/>
  <c r="Z225" i="1" s="1"/>
  <c r="BP300" i="1" s="1"/>
  <c r="Y101" i="1"/>
  <c r="Y225" i="1" s="1"/>
  <c r="BM300" i="1" s="1"/>
  <c r="X101" i="1"/>
  <c r="X225" i="1" s="1"/>
  <c r="BJ300" i="1" s="1"/>
  <c r="W101" i="1"/>
  <c r="W225" i="1" s="1"/>
  <c r="BG300" i="1" s="1"/>
  <c r="V101" i="1"/>
  <c r="V225" i="1" s="1"/>
  <c r="BD300" i="1" s="1"/>
  <c r="U101" i="1"/>
  <c r="U225" i="1" s="1"/>
  <c r="BA300" i="1" s="1"/>
  <c r="T101" i="1"/>
  <c r="T225" i="1" s="1"/>
  <c r="AX300" i="1" s="1"/>
  <c r="S101" i="1"/>
  <c r="S225" i="1" s="1"/>
  <c r="AU300" i="1" s="1"/>
  <c r="R101" i="1"/>
  <c r="R225" i="1" s="1"/>
  <c r="AR300" i="1" s="1"/>
  <c r="Q101" i="1"/>
  <c r="Q225" i="1" s="1"/>
  <c r="AO300" i="1" s="1"/>
  <c r="P101" i="1"/>
  <c r="P225" i="1" s="1"/>
  <c r="AL300" i="1" s="1"/>
  <c r="O101" i="1"/>
  <c r="O225" i="1" s="1"/>
  <c r="AI300" i="1" s="1"/>
  <c r="N101" i="1"/>
  <c r="N225" i="1" s="1"/>
  <c r="AF300" i="1" s="1"/>
  <c r="M101" i="1"/>
  <c r="M225" i="1" s="1"/>
  <c r="AC300" i="1" s="1"/>
  <c r="L101" i="1"/>
  <c r="L225" i="1" s="1"/>
  <c r="Z300" i="1" s="1"/>
  <c r="K101" i="1"/>
  <c r="K225" i="1" s="1"/>
  <c r="W300" i="1" s="1"/>
  <c r="J101" i="1"/>
  <c r="J225" i="1" s="1"/>
  <c r="T300" i="1" s="1"/>
  <c r="I101" i="1"/>
  <c r="I225" i="1" s="1"/>
  <c r="Q300" i="1" s="1"/>
  <c r="H101" i="1"/>
  <c r="H225" i="1" s="1"/>
  <c r="N300" i="1" s="1"/>
  <c r="G101" i="1"/>
  <c r="G225" i="1" s="1"/>
  <c r="K300" i="1" s="1"/>
  <c r="F101" i="1"/>
  <c r="F225" i="1" s="1"/>
  <c r="H300" i="1" s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D147" i="28" l="1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C72" i="28"/>
  <c r="C147" i="28" s="1"/>
  <c r="C71" i="28"/>
  <c r="C146" i="28" s="1"/>
  <c r="C70" i="28"/>
  <c r="C145" i="28" s="1"/>
  <c r="C69" i="28"/>
  <c r="C144" i="28" s="1"/>
  <c r="C68" i="28"/>
  <c r="C143" i="28" s="1"/>
  <c r="C67" i="28"/>
  <c r="C142" i="28" s="1"/>
  <c r="C66" i="28"/>
  <c r="C141" i="28" s="1"/>
  <c r="C65" i="28"/>
  <c r="C140" i="28" s="1"/>
  <c r="C64" i="28"/>
  <c r="C139" i="28" s="1"/>
  <c r="C63" i="28"/>
  <c r="C138" i="28" s="1"/>
  <c r="C62" i="28"/>
  <c r="C137" i="28" s="1"/>
  <c r="C61" i="28"/>
  <c r="C136" i="28" s="1"/>
  <c r="C60" i="28"/>
  <c r="C135" i="28" s="1"/>
  <c r="C59" i="28"/>
  <c r="C134" i="28" s="1"/>
  <c r="C58" i="28"/>
  <c r="C133" i="28" s="1"/>
  <c r="C57" i="28"/>
  <c r="C132" i="28" s="1"/>
  <c r="C56" i="28"/>
  <c r="C131" i="28" s="1"/>
  <c r="C55" i="28"/>
  <c r="C130" i="28" s="1"/>
  <c r="C54" i="28"/>
  <c r="C129" i="28" s="1"/>
  <c r="C53" i="28"/>
  <c r="C128" i="28" s="1"/>
  <c r="C52" i="28"/>
  <c r="C127" i="28" s="1"/>
  <c r="C51" i="28"/>
  <c r="C126" i="28" s="1"/>
  <c r="C50" i="28"/>
  <c r="C125" i="28" s="1"/>
  <c r="C49" i="28"/>
  <c r="C124" i="28" s="1"/>
  <c r="C48" i="28"/>
  <c r="C123" i="28" s="1"/>
  <c r="C47" i="28"/>
  <c r="C122" i="28" s="1"/>
  <c r="C46" i="28"/>
  <c r="C121" i="28" s="1"/>
  <c r="C45" i="28"/>
  <c r="C120" i="28" s="1"/>
  <c r="C44" i="28"/>
  <c r="C119" i="28" s="1"/>
  <c r="C43" i="28"/>
  <c r="C118" i="28" s="1"/>
  <c r="C42" i="28"/>
  <c r="C117" i="28" s="1"/>
  <c r="C41" i="28"/>
  <c r="C116" i="28" s="1"/>
  <c r="C40" i="28"/>
  <c r="C115" i="28" s="1"/>
  <c r="C39" i="28"/>
  <c r="C114" i="28" s="1"/>
  <c r="C38" i="28"/>
  <c r="C113" i="28" s="1"/>
  <c r="C37" i="28"/>
  <c r="C112" i="28" s="1"/>
  <c r="C36" i="28"/>
  <c r="C111" i="28" s="1"/>
  <c r="C35" i="28"/>
  <c r="C110" i="28" s="1"/>
  <c r="C34" i="28"/>
  <c r="C109" i="28" s="1"/>
  <c r="C33" i="28"/>
  <c r="C108" i="28" s="1"/>
  <c r="C32" i="28"/>
  <c r="C107" i="28" s="1"/>
  <c r="C31" i="28"/>
  <c r="C106" i="28" s="1"/>
  <c r="C30" i="28"/>
  <c r="C105" i="28" s="1"/>
  <c r="C29" i="28"/>
  <c r="C104" i="28" s="1"/>
  <c r="C28" i="28"/>
  <c r="C103" i="28" s="1"/>
  <c r="C27" i="28"/>
  <c r="C102" i="28" s="1"/>
  <c r="C26" i="28"/>
  <c r="C101" i="28" s="1"/>
  <c r="C25" i="28"/>
  <c r="C100" i="28" s="1"/>
  <c r="C24" i="28"/>
  <c r="C99" i="28" s="1"/>
  <c r="C23" i="28"/>
  <c r="C98" i="28" s="1"/>
  <c r="C22" i="28"/>
  <c r="C97" i="28" s="1"/>
  <c r="C21" i="28"/>
  <c r="C96" i="28" s="1"/>
  <c r="C20" i="28"/>
  <c r="C95" i="28" s="1"/>
  <c r="C19" i="28"/>
  <c r="C94" i="28" s="1"/>
  <c r="C18" i="28"/>
  <c r="C93" i="28" s="1"/>
  <c r="C17" i="28"/>
  <c r="C92" i="28" s="1"/>
  <c r="C16" i="28"/>
  <c r="C91" i="28" s="1"/>
  <c r="C15" i="28"/>
  <c r="C90" i="28" s="1"/>
  <c r="C14" i="28"/>
  <c r="C89" i="28" s="1"/>
  <c r="C13" i="28"/>
  <c r="C88" i="28" s="1"/>
  <c r="C12" i="28"/>
  <c r="C87" i="28" s="1"/>
  <c r="C11" i="28"/>
  <c r="C86" i="28" s="1"/>
  <c r="C10" i="28"/>
  <c r="C85" i="28" s="1"/>
  <c r="C9" i="28"/>
  <c r="C84" i="28" s="1"/>
  <c r="C8" i="28"/>
  <c r="C83" i="28" s="1"/>
  <c r="C7" i="28"/>
  <c r="C82" i="28" s="1"/>
  <c r="C6" i="28"/>
  <c r="C81" i="28" s="1"/>
  <c r="C5" i="28"/>
  <c r="C80" i="28" s="1"/>
  <c r="C4" i="28"/>
  <c r="C79" i="28" s="1"/>
  <c r="C3" i="28"/>
  <c r="C78" i="28" s="1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H101" i="27"/>
  <c r="AM100" i="27"/>
  <c r="AM99" i="27"/>
  <c r="AM98" i="27"/>
  <c r="AM97" i="27"/>
  <c r="AM96" i="27"/>
  <c r="AM95" i="27"/>
  <c r="AM94" i="27"/>
  <c r="AM93" i="27"/>
  <c r="AM92" i="27"/>
  <c r="AM91" i="27"/>
  <c r="AM90" i="27"/>
  <c r="AM89" i="27"/>
  <c r="AM88" i="27"/>
  <c r="AM87" i="27"/>
  <c r="AM86" i="27"/>
  <c r="AM85" i="27"/>
  <c r="AM84" i="27"/>
  <c r="AM83" i="27"/>
  <c r="AM82" i="27"/>
  <c r="AM81" i="27"/>
  <c r="AM80" i="27"/>
  <c r="AM79" i="27"/>
  <c r="AM78" i="27"/>
  <c r="AM77" i="27"/>
  <c r="AM76" i="27"/>
  <c r="AM75" i="27"/>
  <c r="AM74" i="27"/>
  <c r="AM73" i="27"/>
  <c r="AM72" i="27"/>
  <c r="AM71" i="27"/>
  <c r="AM70" i="27"/>
  <c r="AM69" i="27"/>
  <c r="AM68" i="27"/>
  <c r="AM67" i="27"/>
  <c r="AM66" i="27"/>
  <c r="AM65" i="27"/>
  <c r="AM64" i="27"/>
  <c r="AM63" i="27"/>
  <c r="AM62" i="27"/>
  <c r="AM61" i="27"/>
  <c r="AM60" i="27"/>
  <c r="AM59" i="27"/>
  <c r="AM58" i="27"/>
  <c r="AM57" i="27"/>
  <c r="AM56" i="27"/>
  <c r="AM55" i="27"/>
  <c r="AM54" i="27"/>
  <c r="AM53" i="27"/>
  <c r="AM52" i="27"/>
  <c r="AM51" i="27"/>
  <c r="AM50" i="27"/>
  <c r="AM49" i="27"/>
  <c r="AM48" i="27"/>
  <c r="AM47" i="27"/>
  <c r="AM46" i="27"/>
  <c r="AM45" i="27"/>
  <c r="AM44" i="27"/>
  <c r="AM43" i="27"/>
  <c r="AM42" i="27"/>
  <c r="AM41" i="27"/>
  <c r="AM40" i="27"/>
  <c r="AM39" i="27"/>
  <c r="AM38" i="27"/>
  <c r="AM37" i="27"/>
  <c r="AM36" i="27"/>
  <c r="AM35" i="27"/>
  <c r="AM34" i="27"/>
  <c r="AM33" i="27"/>
  <c r="AM32" i="27"/>
  <c r="AM31" i="27"/>
  <c r="AJ138" i="26"/>
  <c r="AI138" i="26"/>
  <c r="AH138" i="26"/>
  <c r="AG138" i="26"/>
  <c r="AF138" i="26"/>
  <c r="AE138" i="26"/>
  <c r="AD138" i="26"/>
  <c r="AC138" i="26"/>
  <c r="AB138" i="26"/>
  <c r="AA138" i="26"/>
  <c r="Z138" i="26"/>
  <c r="Y138" i="26"/>
  <c r="X138" i="26"/>
  <c r="W138" i="26"/>
  <c r="V138" i="26"/>
  <c r="U138" i="26"/>
  <c r="T138" i="26"/>
  <c r="S138" i="26"/>
  <c r="R138" i="26"/>
  <c r="Q138" i="26"/>
  <c r="P138" i="26"/>
  <c r="O138" i="26"/>
  <c r="N138" i="26"/>
  <c r="M138" i="26"/>
  <c r="L138" i="26"/>
  <c r="K138" i="26"/>
  <c r="J138" i="26"/>
  <c r="I138" i="26"/>
  <c r="H138" i="26"/>
  <c r="G138" i="26"/>
  <c r="F138" i="26"/>
  <c r="AJ137" i="26"/>
  <c r="AI137" i="26"/>
  <c r="AH137" i="26"/>
  <c r="AG137" i="26"/>
  <c r="AF137" i="26"/>
  <c r="AE137" i="26"/>
  <c r="AD137" i="26"/>
  <c r="AC137" i="26"/>
  <c r="AB137" i="26"/>
  <c r="AA137" i="26"/>
  <c r="Z137" i="26"/>
  <c r="Y137" i="26"/>
  <c r="X137" i="26"/>
  <c r="W137" i="26"/>
  <c r="V137" i="26"/>
  <c r="U137" i="26"/>
  <c r="T137" i="26"/>
  <c r="S137" i="26"/>
  <c r="R137" i="26"/>
  <c r="Q137" i="26"/>
  <c r="P137" i="26"/>
  <c r="O137" i="26"/>
  <c r="N137" i="26"/>
  <c r="M137" i="26"/>
  <c r="L137" i="26"/>
  <c r="K137" i="26"/>
  <c r="J137" i="26"/>
  <c r="I137" i="26"/>
  <c r="H137" i="26"/>
  <c r="G137" i="26"/>
  <c r="F137" i="26"/>
  <c r="AJ136" i="26"/>
  <c r="AI136" i="26"/>
  <c r="AH136" i="26"/>
  <c r="AG136" i="26"/>
  <c r="AF136" i="26"/>
  <c r="AE136" i="26"/>
  <c r="AD136" i="26"/>
  <c r="AC136" i="26"/>
  <c r="AB136" i="26"/>
  <c r="AA136" i="26"/>
  <c r="Z136" i="26"/>
  <c r="Y136" i="26"/>
  <c r="X136" i="26"/>
  <c r="W136" i="26"/>
  <c r="V136" i="26"/>
  <c r="U136" i="26"/>
  <c r="T136" i="26"/>
  <c r="S136" i="26"/>
  <c r="R136" i="26"/>
  <c r="Q136" i="26"/>
  <c r="P136" i="26"/>
  <c r="O136" i="26"/>
  <c r="N136" i="26"/>
  <c r="M136" i="26"/>
  <c r="L136" i="26"/>
  <c r="K136" i="26"/>
  <c r="J136" i="26"/>
  <c r="I136" i="26"/>
  <c r="H136" i="26"/>
  <c r="G136" i="26"/>
  <c r="F136" i="26"/>
  <c r="AJ135" i="26"/>
  <c r="AI135" i="26"/>
  <c r="AH135" i="26"/>
  <c r="AG135" i="26"/>
  <c r="AF135" i="26"/>
  <c r="AE135" i="26"/>
  <c r="AD135" i="26"/>
  <c r="AC135" i="26"/>
  <c r="AB135" i="26"/>
  <c r="AA135" i="26"/>
  <c r="Z135" i="26"/>
  <c r="Y135" i="26"/>
  <c r="X135" i="26"/>
  <c r="W135" i="26"/>
  <c r="V135" i="26"/>
  <c r="U135" i="26"/>
  <c r="T135" i="26"/>
  <c r="S135" i="26"/>
  <c r="R135" i="26"/>
  <c r="Q135" i="26"/>
  <c r="P135" i="26"/>
  <c r="O135" i="26"/>
  <c r="N135" i="26"/>
  <c r="M135" i="26"/>
  <c r="L135" i="26"/>
  <c r="K135" i="26"/>
  <c r="J135" i="26"/>
  <c r="I135" i="26"/>
  <c r="H135" i="26"/>
  <c r="G135" i="26"/>
  <c r="F135" i="26"/>
  <c r="AJ134" i="26"/>
  <c r="AI134" i="26"/>
  <c r="AH134" i="26"/>
  <c r="AG134" i="26"/>
  <c r="AF134" i="26"/>
  <c r="AE134" i="26"/>
  <c r="AD134" i="26"/>
  <c r="AC134" i="26"/>
  <c r="AB134" i="26"/>
  <c r="AA134" i="26"/>
  <c r="Z134" i="26"/>
  <c r="Y134" i="26"/>
  <c r="X134" i="26"/>
  <c r="W134" i="26"/>
  <c r="V134" i="26"/>
  <c r="U134" i="26"/>
  <c r="T134" i="26"/>
  <c r="S134" i="26"/>
  <c r="R134" i="26"/>
  <c r="Q134" i="26"/>
  <c r="P134" i="26"/>
  <c r="O134" i="26"/>
  <c r="N134" i="26"/>
  <c r="M134" i="26"/>
  <c r="L134" i="26"/>
  <c r="K134" i="26"/>
  <c r="J134" i="26"/>
  <c r="I134" i="26"/>
  <c r="H134" i="26"/>
  <c r="G134" i="26"/>
  <c r="F134" i="26"/>
  <c r="AJ133" i="26"/>
  <c r="AI133" i="26"/>
  <c r="AH133" i="26"/>
  <c r="AG133" i="26"/>
  <c r="AF133" i="26"/>
  <c r="AE133" i="26"/>
  <c r="AD133" i="26"/>
  <c r="AC133" i="26"/>
  <c r="AB133" i="26"/>
  <c r="AA133" i="26"/>
  <c r="Z133" i="26"/>
  <c r="Y133" i="26"/>
  <c r="X133" i="26"/>
  <c r="W133" i="26"/>
  <c r="V133" i="26"/>
  <c r="U133" i="26"/>
  <c r="T133" i="26"/>
  <c r="S133" i="26"/>
  <c r="R133" i="26"/>
  <c r="Q133" i="26"/>
  <c r="P133" i="26"/>
  <c r="O133" i="26"/>
  <c r="N133" i="26"/>
  <c r="M133" i="26"/>
  <c r="L133" i="26"/>
  <c r="K133" i="26"/>
  <c r="J133" i="26"/>
  <c r="I133" i="26"/>
  <c r="H133" i="26"/>
  <c r="G133" i="26"/>
  <c r="F133" i="26"/>
  <c r="AJ132" i="26"/>
  <c r="AI132" i="26"/>
  <c r="AH132" i="26"/>
  <c r="AG132" i="26"/>
  <c r="AF132" i="26"/>
  <c r="AE132" i="26"/>
  <c r="AD132" i="26"/>
  <c r="AC132" i="26"/>
  <c r="AB132" i="26"/>
  <c r="AA132" i="26"/>
  <c r="Z132" i="26"/>
  <c r="Y132" i="26"/>
  <c r="X132" i="26"/>
  <c r="W132" i="26"/>
  <c r="V132" i="26"/>
  <c r="U132" i="26"/>
  <c r="T132" i="26"/>
  <c r="S132" i="26"/>
  <c r="R132" i="26"/>
  <c r="Q132" i="26"/>
  <c r="P132" i="26"/>
  <c r="O132" i="26"/>
  <c r="N132" i="26"/>
  <c r="M132" i="26"/>
  <c r="L132" i="26"/>
  <c r="K132" i="26"/>
  <c r="J132" i="26"/>
  <c r="I132" i="26"/>
  <c r="H132" i="26"/>
  <c r="G132" i="26"/>
  <c r="F132" i="26"/>
  <c r="AJ131" i="26"/>
  <c r="AJ148" i="26" s="1"/>
  <c r="AH91" i="25" s="1"/>
  <c r="AI131" i="26"/>
  <c r="AI148" i="26" s="1"/>
  <c r="AG91" i="25" s="1"/>
  <c r="AH131" i="26"/>
  <c r="AH148" i="26" s="1"/>
  <c r="AF91" i="25" s="1"/>
  <c r="AG131" i="26"/>
  <c r="AG148" i="26" s="1"/>
  <c r="AE91" i="25" s="1"/>
  <c r="AF131" i="26"/>
  <c r="AF148" i="26" s="1"/>
  <c r="AD91" i="25" s="1"/>
  <c r="AE131" i="26"/>
  <c r="AE148" i="26" s="1"/>
  <c r="AC91" i="25" s="1"/>
  <c r="AD131" i="26"/>
  <c r="AD148" i="26" s="1"/>
  <c r="AB91" i="25" s="1"/>
  <c r="AC131" i="26"/>
  <c r="AC148" i="26" s="1"/>
  <c r="AA91" i="25" s="1"/>
  <c r="AB131" i="26"/>
  <c r="AB148" i="26" s="1"/>
  <c r="Z91" i="25" s="1"/>
  <c r="AA131" i="26"/>
  <c r="AA148" i="26" s="1"/>
  <c r="Y91" i="25" s="1"/>
  <c r="Z131" i="26"/>
  <c r="Y131" i="26"/>
  <c r="Y148" i="26" s="1"/>
  <c r="W91" i="25" s="1"/>
  <c r="X131" i="26"/>
  <c r="X148" i="26" s="1"/>
  <c r="V91" i="25" s="1"/>
  <c r="W131" i="26"/>
  <c r="W148" i="26" s="1"/>
  <c r="U91" i="25" s="1"/>
  <c r="V131" i="26"/>
  <c r="U131" i="26"/>
  <c r="T131" i="26"/>
  <c r="T148" i="26" s="1"/>
  <c r="R91" i="25" s="1"/>
  <c r="S131" i="26"/>
  <c r="S148" i="26" s="1"/>
  <c r="Q91" i="25" s="1"/>
  <c r="R131" i="26"/>
  <c r="R148" i="26" s="1"/>
  <c r="P91" i="25" s="1"/>
  <c r="Q131" i="26"/>
  <c r="P131" i="26"/>
  <c r="P148" i="26" s="1"/>
  <c r="N91" i="25" s="1"/>
  <c r="O131" i="26"/>
  <c r="N131" i="26"/>
  <c r="M131" i="26"/>
  <c r="M148" i="26" s="1"/>
  <c r="K91" i="25" s="1"/>
  <c r="L131" i="26"/>
  <c r="L148" i="26" s="1"/>
  <c r="J91" i="25" s="1"/>
  <c r="K131" i="26"/>
  <c r="J131" i="26"/>
  <c r="I131" i="26"/>
  <c r="H131" i="26"/>
  <c r="H148" i="26" s="1"/>
  <c r="F91" i="25" s="1"/>
  <c r="G131" i="26"/>
  <c r="F131" i="26"/>
  <c r="AJ130" i="26"/>
  <c r="AJ147" i="26" s="1"/>
  <c r="AH90" i="25" s="1"/>
  <c r="AI130" i="26"/>
  <c r="AI147" i="26" s="1"/>
  <c r="AG90" i="25" s="1"/>
  <c r="AH130" i="26"/>
  <c r="AH147" i="26" s="1"/>
  <c r="AF90" i="25" s="1"/>
  <c r="AG130" i="26"/>
  <c r="AG147" i="26" s="1"/>
  <c r="AE90" i="25" s="1"/>
  <c r="AF130" i="26"/>
  <c r="AF147" i="26" s="1"/>
  <c r="AD90" i="25" s="1"/>
  <c r="AE130" i="26"/>
  <c r="AE147" i="26" s="1"/>
  <c r="AC90" i="25" s="1"/>
  <c r="AD130" i="26"/>
  <c r="AD147" i="26" s="1"/>
  <c r="AB90" i="25" s="1"/>
  <c r="AC130" i="26"/>
  <c r="AC147" i="26" s="1"/>
  <c r="AA90" i="25" s="1"/>
  <c r="AB130" i="26"/>
  <c r="AA130" i="26"/>
  <c r="Z130" i="26"/>
  <c r="Z147" i="26" s="1"/>
  <c r="X90" i="25" s="1"/>
  <c r="Y130" i="26"/>
  <c r="X130" i="26"/>
  <c r="W130" i="26"/>
  <c r="V130" i="26"/>
  <c r="U130" i="26"/>
  <c r="T130" i="26"/>
  <c r="S130" i="26"/>
  <c r="R130" i="26"/>
  <c r="Q130" i="26"/>
  <c r="P130" i="26"/>
  <c r="O130" i="26"/>
  <c r="N130" i="26"/>
  <c r="M130" i="26"/>
  <c r="L130" i="26"/>
  <c r="K130" i="26"/>
  <c r="J130" i="26"/>
  <c r="I130" i="26"/>
  <c r="H130" i="26"/>
  <c r="G130" i="26"/>
  <c r="F130" i="26"/>
  <c r="AJ129" i="26"/>
  <c r="AI129" i="26"/>
  <c r="AH129" i="26"/>
  <c r="AG129" i="26"/>
  <c r="AF129" i="26"/>
  <c r="AE129" i="26"/>
  <c r="AD129" i="26"/>
  <c r="AC129" i="26"/>
  <c r="AB129" i="26"/>
  <c r="AA129" i="26"/>
  <c r="Z129" i="26"/>
  <c r="Y129" i="26"/>
  <c r="X129" i="26"/>
  <c r="W129" i="26"/>
  <c r="V129" i="26"/>
  <c r="U129" i="26"/>
  <c r="T129" i="26"/>
  <c r="S129" i="26"/>
  <c r="R129" i="26"/>
  <c r="Q129" i="26"/>
  <c r="P129" i="26"/>
  <c r="O129" i="26"/>
  <c r="N129" i="26"/>
  <c r="M129" i="26"/>
  <c r="L129" i="26"/>
  <c r="K129" i="26"/>
  <c r="J129" i="26"/>
  <c r="I129" i="26"/>
  <c r="H129" i="26"/>
  <c r="G129" i="26"/>
  <c r="F129" i="26"/>
  <c r="AJ127" i="26"/>
  <c r="AI127" i="26"/>
  <c r="AH127" i="26"/>
  <c r="AG127" i="26"/>
  <c r="AF127" i="26"/>
  <c r="AE127" i="26"/>
  <c r="AD127" i="26"/>
  <c r="AC127" i="26"/>
  <c r="AB127" i="26"/>
  <c r="AA127" i="26"/>
  <c r="Z127" i="26"/>
  <c r="Y127" i="26"/>
  <c r="X127" i="26"/>
  <c r="W127" i="26"/>
  <c r="V127" i="26"/>
  <c r="U127" i="26"/>
  <c r="T127" i="26"/>
  <c r="S127" i="26"/>
  <c r="R127" i="26"/>
  <c r="Q127" i="26"/>
  <c r="P127" i="26"/>
  <c r="O127" i="26"/>
  <c r="N127" i="26"/>
  <c r="M127" i="26"/>
  <c r="L127" i="26"/>
  <c r="K127" i="26"/>
  <c r="J127" i="26"/>
  <c r="I127" i="26"/>
  <c r="H127" i="26"/>
  <c r="G127" i="26"/>
  <c r="F127" i="26"/>
  <c r="F4" i="26"/>
  <c r="G4" i="26" s="1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S4" i="26" s="1"/>
  <c r="T4" i="26" s="1"/>
  <c r="U4" i="26" s="1"/>
  <c r="V4" i="26" s="1"/>
  <c r="W4" i="26" s="1"/>
  <c r="X4" i="26" s="1"/>
  <c r="Y4" i="26" s="1"/>
  <c r="Z4" i="26" s="1"/>
  <c r="AA4" i="26" s="1"/>
  <c r="AB4" i="26" s="1"/>
  <c r="AC4" i="26" s="1"/>
  <c r="AD4" i="26" s="1"/>
  <c r="AE4" i="26" s="1"/>
  <c r="AF4" i="26" s="1"/>
  <c r="AG4" i="26" s="1"/>
  <c r="AH4" i="26" s="1"/>
  <c r="AI4" i="26" s="1"/>
  <c r="AJ4" i="26" s="1"/>
  <c r="A2" i="26"/>
  <c r="AI157" i="25"/>
  <c r="AH138" i="25"/>
  <c r="AJ205" i="1" s="1"/>
  <c r="AJ232" i="1" s="1"/>
  <c r="AG138" i="25"/>
  <c r="AI205" i="1" s="1"/>
  <c r="AI232" i="1" s="1"/>
  <c r="AF138" i="25"/>
  <c r="AH205" i="1" s="1"/>
  <c r="AH232" i="1" s="1"/>
  <c r="AE138" i="25"/>
  <c r="AG205" i="1" s="1"/>
  <c r="AG232" i="1" s="1"/>
  <c r="AD138" i="25"/>
  <c r="AF205" i="1" s="1"/>
  <c r="AF232" i="1" s="1"/>
  <c r="AC138" i="25"/>
  <c r="AE205" i="1" s="1"/>
  <c r="AE232" i="1" s="1"/>
  <c r="AB138" i="25"/>
  <c r="AD205" i="1" s="1"/>
  <c r="AD232" i="1" s="1"/>
  <c r="AA138" i="25"/>
  <c r="AC205" i="1" s="1"/>
  <c r="AC232" i="1" s="1"/>
  <c r="Z138" i="25"/>
  <c r="AB205" i="1" s="1"/>
  <c r="AB232" i="1" s="1"/>
  <c r="Y138" i="25"/>
  <c r="AA205" i="1" s="1"/>
  <c r="AA232" i="1" s="1"/>
  <c r="X138" i="25"/>
  <c r="Z205" i="1" s="1"/>
  <c r="Z232" i="1" s="1"/>
  <c r="W138" i="25"/>
  <c r="Y205" i="1" s="1"/>
  <c r="Y232" i="1" s="1"/>
  <c r="V138" i="25"/>
  <c r="X205" i="1" s="1"/>
  <c r="X232" i="1" s="1"/>
  <c r="U138" i="25"/>
  <c r="W205" i="1" s="1"/>
  <c r="W232" i="1" s="1"/>
  <c r="T138" i="25"/>
  <c r="V205" i="1" s="1"/>
  <c r="V232" i="1" s="1"/>
  <c r="S138" i="25"/>
  <c r="U205" i="1" s="1"/>
  <c r="U232" i="1" s="1"/>
  <c r="R138" i="25"/>
  <c r="T205" i="1" s="1"/>
  <c r="T232" i="1" s="1"/>
  <c r="Q138" i="25"/>
  <c r="S205" i="1" s="1"/>
  <c r="S232" i="1" s="1"/>
  <c r="P138" i="25"/>
  <c r="R205" i="1" s="1"/>
  <c r="R232" i="1" s="1"/>
  <c r="O138" i="25"/>
  <c r="Q205" i="1" s="1"/>
  <c r="Q232" i="1" s="1"/>
  <c r="N138" i="25"/>
  <c r="P205" i="1" s="1"/>
  <c r="P232" i="1" s="1"/>
  <c r="M138" i="25"/>
  <c r="O205" i="1" s="1"/>
  <c r="O232" i="1" s="1"/>
  <c r="L138" i="25"/>
  <c r="N205" i="1" s="1"/>
  <c r="N232" i="1" s="1"/>
  <c r="K138" i="25"/>
  <c r="M205" i="1" s="1"/>
  <c r="M232" i="1" s="1"/>
  <c r="J138" i="25"/>
  <c r="L205" i="1" s="1"/>
  <c r="L232" i="1" s="1"/>
  <c r="I138" i="25"/>
  <c r="K205" i="1" s="1"/>
  <c r="K232" i="1" s="1"/>
  <c r="H138" i="25"/>
  <c r="J205" i="1" s="1"/>
  <c r="J232" i="1" s="1"/>
  <c r="G138" i="25"/>
  <c r="I205" i="1" s="1"/>
  <c r="I232" i="1" s="1"/>
  <c r="F138" i="25"/>
  <c r="H205" i="1" s="1"/>
  <c r="H232" i="1" s="1"/>
  <c r="E138" i="25"/>
  <c r="G205" i="1" s="1"/>
  <c r="G232" i="1" s="1"/>
  <c r="D138" i="25"/>
  <c r="F205" i="1" s="1"/>
  <c r="F232" i="1" s="1"/>
  <c r="AH137" i="25"/>
  <c r="AJ204" i="1" s="1"/>
  <c r="AJ231" i="1" s="1"/>
  <c r="CT306" i="1" s="1"/>
  <c r="AG137" i="25"/>
  <c r="AI204" i="1" s="1"/>
  <c r="AI231" i="1" s="1"/>
  <c r="CQ306" i="1" s="1"/>
  <c r="AF137" i="25"/>
  <c r="AH204" i="1" s="1"/>
  <c r="AH231" i="1" s="1"/>
  <c r="CN306" i="1" s="1"/>
  <c r="AE137" i="25"/>
  <c r="AG204" i="1" s="1"/>
  <c r="AG231" i="1" s="1"/>
  <c r="CK306" i="1" s="1"/>
  <c r="AD137" i="25"/>
  <c r="AF204" i="1" s="1"/>
  <c r="AF231" i="1" s="1"/>
  <c r="CH306" i="1" s="1"/>
  <c r="AC137" i="25"/>
  <c r="AE204" i="1" s="1"/>
  <c r="AE231" i="1" s="1"/>
  <c r="CE306" i="1" s="1"/>
  <c r="AB137" i="25"/>
  <c r="AD204" i="1" s="1"/>
  <c r="AD231" i="1" s="1"/>
  <c r="CB306" i="1" s="1"/>
  <c r="AA137" i="25"/>
  <c r="Z137" i="25"/>
  <c r="AB204" i="1" s="1"/>
  <c r="AB231" i="1" s="1"/>
  <c r="BV306" i="1" s="1"/>
  <c r="Y137" i="25"/>
  <c r="AA204" i="1" s="1"/>
  <c r="AA231" i="1" s="1"/>
  <c r="BS306" i="1" s="1"/>
  <c r="X137" i="25"/>
  <c r="Z204" i="1" s="1"/>
  <c r="Z231" i="1" s="1"/>
  <c r="BP306" i="1" s="1"/>
  <c r="W137" i="25"/>
  <c r="Y204" i="1" s="1"/>
  <c r="Y231" i="1" s="1"/>
  <c r="BM306" i="1" s="1"/>
  <c r="V137" i="25"/>
  <c r="X204" i="1" s="1"/>
  <c r="X231" i="1" s="1"/>
  <c r="BJ306" i="1" s="1"/>
  <c r="U137" i="25"/>
  <c r="W204" i="1" s="1"/>
  <c r="W231" i="1" s="1"/>
  <c r="BG306" i="1" s="1"/>
  <c r="T137" i="25"/>
  <c r="V204" i="1" s="1"/>
  <c r="V231" i="1" s="1"/>
  <c r="BD306" i="1" s="1"/>
  <c r="S137" i="25"/>
  <c r="R137" i="25"/>
  <c r="T204" i="1" s="1"/>
  <c r="T231" i="1" s="1"/>
  <c r="AX306" i="1" s="1"/>
  <c r="Q137" i="25"/>
  <c r="S204" i="1" s="1"/>
  <c r="S231" i="1" s="1"/>
  <c r="AU306" i="1" s="1"/>
  <c r="P137" i="25"/>
  <c r="R204" i="1" s="1"/>
  <c r="R231" i="1" s="1"/>
  <c r="AR306" i="1" s="1"/>
  <c r="O137" i="25"/>
  <c r="Q204" i="1" s="1"/>
  <c r="Q231" i="1" s="1"/>
  <c r="AO306" i="1" s="1"/>
  <c r="N137" i="25"/>
  <c r="P204" i="1" s="1"/>
  <c r="P231" i="1" s="1"/>
  <c r="AL306" i="1" s="1"/>
  <c r="M137" i="25"/>
  <c r="O204" i="1" s="1"/>
  <c r="O231" i="1" s="1"/>
  <c r="AI306" i="1" s="1"/>
  <c r="L137" i="25"/>
  <c r="N204" i="1" s="1"/>
  <c r="N231" i="1" s="1"/>
  <c r="AF306" i="1" s="1"/>
  <c r="K137" i="25"/>
  <c r="J137" i="25"/>
  <c r="L204" i="1" s="1"/>
  <c r="L231" i="1" s="1"/>
  <c r="Z306" i="1" s="1"/>
  <c r="I137" i="25"/>
  <c r="K204" i="1" s="1"/>
  <c r="K231" i="1" s="1"/>
  <c r="W306" i="1" s="1"/>
  <c r="H137" i="25"/>
  <c r="J204" i="1" s="1"/>
  <c r="J231" i="1" s="1"/>
  <c r="T306" i="1" s="1"/>
  <c r="G137" i="25"/>
  <c r="I204" i="1" s="1"/>
  <c r="I231" i="1" s="1"/>
  <c r="Q306" i="1" s="1"/>
  <c r="F137" i="25"/>
  <c r="H204" i="1" s="1"/>
  <c r="H231" i="1" s="1"/>
  <c r="N306" i="1" s="1"/>
  <c r="E137" i="25"/>
  <c r="G204" i="1" s="1"/>
  <c r="G231" i="1" s="1"/>
  <c r="K306" i="1" s="1"/>
  <c r="D137" i="25"/>
  <c r="F204" i="1" s="1"/>
  <c r="F231" i="1" s="1"/>
  <c r="H306" i="1" s="1"/>
  <c r="AH136" i="25"/>
  <c r="AG136" i="25"/>
  <c r="AI203" i="1" s="1"/>
  <c r="AI230" i="1" s="1"/>
  <c r="CQ305" i="1" s="1"/>
  <c r="AF136" i="25"/>
  <c r="AH203" i="1" s="1"/>
  <c r="AH230" i="1" s="1"/>
  <c r="CN305" i="1" s="1"/>
  <c r="AE136" i="25"/>
  <c r="AG203" i="1" s="1"/>
  <c r="AG230" i="1" s="1"/>
  <c r="CK305" i="1" s="1"/>
  <c r="AD136" i="25"/>
  <c r="AF203" i="1" s="1"/>
  <c r="AF230" i="1" s="1"/>
  <c r="CH305" i="1" s="1"/>
  <c r="AC136" i="25"/>
  <c r="AE203" i="1" s="1"/>
  <c r="AE230" i="1" s="1"/>
  <c r="CE305" i="1" s="1"/>
  <c r="AB136" i="25"/>
  <c r="AD203" i="1" s="1"/>
  <c r="AD230" i="1" s="1"/>
  <c r="CB305" i="1" s="1"/>
  <c r="AA136" i="25"/>
  <c r="AC203" i="1" s="1"/>
  <c r="AC230" i="1" s="1"/>
  <c r="BY305" i="1" s="1"/>
  <c r="Z136" i="25"/>
  <c r="Y136" i="25"/>
  <c r="AA203" i="1" s="1"/>
  <c r="AA230" i="1" s="1"/>
  <c r="BS305" i="1" s="1"/>
  <c r="X136" i="25"/>
  <c r="Z203" i="1" s="1"/>
  <c r="Z230" i="1" s="1"/>
  <c r="BP305" i="1" s="1"/>
  <c r="W136" i="25"/>
  <c r="Y203" i="1" s="1"/>
  <c r="Y230" i="1" s="1"/>
  <c r="BM305" i="1" s="1"/>
  <c r="V136" i="25"/>
  <c r="X203" i="1" s="1"/>
  <c r="X230" i="1" s="1"/>
  <c r="BJ305" i="1" s="1"/>
  <c r="U136" i="25"/>
  <c r="W203" i="1" s="1"/>
  <c r="W230" i="1" s="1"/>
  <c r="BG305" i="1" s="1"/>
  <c r="T136" i="25"/>
  <c r="V203" i="1" s="1"/>
  <c r="V230" i="1" s="1"/>
  <c r="BD305" i="1" s="1"/>
  <c r="S136" i="25"/>
  <c r="U203" i="1" s="1"/>
  <c r="U230" i="1" s="1"/>
  <c r="BA305" i="1" s="1"/>
  <c r="R136" i="25"/>
  <c r="Q136" i="25"/>
  <c r="S203" i="1" s="1"/>
  <c r="S230" i="1" s="1"/>
  <c r="AU305" i="1" s="1"/>
  <c r="P136" i="25"/>
  <c r="R203" i="1" s="1"/>
  <c r="R230" i="1" s="1"/>
  <c r="AR305" i="1" s="1"/>
  <c r="O136" i="25"/>
  <c r="Q203" i="1" s="1"/>
  <c r="Q230" i="1" s="1"/>
  <c r="AO305" i="1" s="1"/>
  <c r="N136" i="25"/>
  <c r="P203" i="1" s="1"/>
  <c r="P230" i="1" s="1"/>
  <c r="AL305" i="1" s="1"/>
  <c r="M136" i="25"/>
  <c r="O203" i="1" s="1"/>
  <c r="O230" i="1" s="1"/>
  <c r="AI305" i="1" s="1"/>
  <c r="L136" i="25"/>
  <c r="N203" i="1" s="1"/>
  <c r="N230" i="1" s="1"/>
  <c r="AF305" i="1" s="1"/>
  <c r="K136" i="25"/>
  <c r="M203" i="1" s="1"/>
  <c r="M230" i="1" s="1"/>
  <c r="AC305" i="1" s="1"/>
  <c r="J136" i="25"/>
  <c r="I136" i="25"/>
  <c r="K203" i="1" s="1"/>
  <c r="K230" i="1" s="1"/>
  <c r="W305" i="1" s="1"/>
  <c r="H136" i="25"/>
  <c r="J203" i="1" s="1"/>
  <c r="J230" i="1" s="1"/>
  <c r="T305" i="1" s="1"/>
  <c r="G136" i="25"/>
  <c r="I203" i="1" s="1"/>
  <c r="I230" i="1" s="1"/>
  <c r="Q305" i="1" s="1"/>
  <c r="F136" i="25"/>
  <c r="H203" i="1" s="1"/>
  <c r="H230" i="1" s="1"/>
  <c r="N305" i="1" s="1"/>
  <c r="E136" i="25"/>
  <c r="G203" i="1" s="1"/>
  <c r="G230" i="1" s="1"/>
  <c r="K305" i="1" s="1"/>
  <c r="D136" i="25"/>
  <c r="F203" i="1" s="1"/>
  <c r="F230" i="1" s="1"/>
  <c r="H305" i="1" s="1"/>
  <c r="AH135" i="25"/>
  <c r="AJ202" i="1" s="1"/>
  <c r="AJ229" i="1" s="1"/>
  <c r="CT304" i="1" s="1"/>
  <c r="AG135" i="25"/>
  <c r="AF135" i="25"/>
  <c r="AH202" i="1" s="1"/>
  <c r="AH229" i="1" s="1"/>
  <c r="CN304" i="1" s="1"/>
  <c r="AE135" i="25"/>
  <c r="AG202" i="1" s="1"/>
  <c r="AG229" i="1" s="1"/>
  <c r="CK304" i="1" s="1"/>
  <c r="AD135" i="25"/>
  <c r="AF202" i="1" s="1"/>
  <c r="AF229" i="1" s="1"/>
  <c r="CH304" i="1" s="1"/>
  <c r="AC135" i="25"/>
  <c r="AE202" i="1" s="1"/>
  <c r="AE229" i="1" s="1"/>
  <c r="CE304" i="1" s="1"/>
  <c r="AB135" i="25"/>
  <c r="AD202" i="1" s="1"/>
  <c r="AD229" i="1" s="1"/>
  <c r="CB304" i="1" s="1"/>
  <c r="AA135" i="25"/>
  <c r="AC202" i="1" s="1"/>
  <c r="AC229" i="1" s="1"/>
  <c r="BY304" i="1" s="1"/>
  <c r="Z135" i="25"/>
  <c r="AB202" i="1" s="1"/>
  <c r="AB229" i="1" s="1"/>
  <c r="BV304" i="1" s="1"/>
  <c r="Y135" i="25"/>
  <c r="X135" i="25"/>
  <c r="Z202" i="1" s="1"/>
  <c r="Z229" i="1" s="1"/>
  <c r="BP304" i="1" s="1"/>
  <c r="W135" i="25"/>
  <c r="Y202" i="1" s="1"/>
  <c r="Y229" i="1" s="1"/>
  <c r="BM304" i="1" s="1"/>
  <c r="V135" i="25"/>
  <c r="X202" i="1" s="1"/>
  <c r="X229" i="1" s="1"/>
  <c r="BJ304" i="1" s="1"/>
  <c r="U135" i="25"/>
  <c r="W202" i="1" s="1"/>
  <c r="W229" i="1" s="1"/>
  <c r="BG304" i="1" s="1"/>
  <c r="T135" i="25"/>
  <c r="V202" i="1" s="1"/>
  <c r="V229" i="1" s="1"/>
  <c r="BD304" i="1" s="1"/>
  <c r="S135" i="25"/>
  <c r="U202" i="1" s="1"/>
  <c r="U229" i="1" s="1"/>
  <c r="BA304" i="1" s="1"/>
  <c r="R135" i="25"/>
  <c r="T202" i="1" s="1"/>
  <c r="T229" i="1" s="1"/>
  <c r="AX304" i="1" s="1"/>
  <c r="Q135" i="25"/>
  <c r="P135" i="25"/>
  <c r="R202" i="1" s="1"/>
  <c r="R229" i="1" s="1"/>
  <c r="AR304" i="1" s="1"/>
  <c r="O135" i="25"/>
  <c r="Q202" i="1" s="1"/>
  <c r="Q229" i="1" s="1"/>
  <c r="AO304" i="1" s="1"/>
  <c r="N135" i="25"/>
  <c r="P202" i="1" s="1"/>
  <c r="P229" i="1" s="1"/>
  <c r="AL304" i="1" s="1"/>
  <c r="M135" i="25"/>
  <c r="O202" i="1" s="1"/>
  <c r="O229" i="1" s="1"/>
  <c r="AI304" i="1" s="1"/>
  <c r="L135" i="25"/>
  <c r="N202" i="1" s="1"/>
  <c r="N229" i="1" s="1"/>
  <c r="AF304" i="1" s="1"/>
  <c r="K135" i="25"/>
  <c r="M202" i="1" s="1"/>
  <c r="M229" i="1" s="1"/>
  <c r="AC304" i="1" s="1"/>
  <c r="J135" i="25"/>
  <c r="L202" i="1" s="1"/>
  <c r="L229" i="1" s="1"/>
  <c r="Z304" i="1" s="1"/>
  <c r="I135" i="25"/>
  <c r="H135" i="25"/>
  <c r="J202" i="1" s="1"/>
  <c r="J229" i="1" s="1"/>
  <c r="T304" i="1" s="1"/>
  <c r="G135" i="25"/>
  <c r="I202" i="1" s="1"/>
  <c r="I229" i="1" s="1"/>
  <c r="Q304" i="1" s="1"/>
  <c r="F135" i="25"/>
  <c r="H202" i="1" s="1"/>
  <c r="H229" i="1" s="1"/>
  <c r="N304" i="1" s="1"/>
  <c r="E135" i="25"/>
  <c r="G202" i="1" s="1"/>
  <c r="G229" i="1" s="1"/>
  <c r="K304" i="1" s="1"/>
  <c r="D135" i="25"/>
  <c r="F202" i="1" s="1"/>
  <c r="F229" i="1" s="1"/>
  <c r="H304" i="1" s="1"/>
  <c r="AH134" i="25"/>
  <c r="AJ201" i="1" s="1"/>
  <c r="AJ228" i="1" s="1"/>
  <c r="CT303" i="1" s="1"/>
  <c r="AG134" i="25"/>
  <c r="AI201" i="1" s="1"/>
  <c r="AI228" i="1" s="1"/>
  <c r="CQ303" i="1" s="1"/>
  <c r="AF134" i="25"/>
  <c r="AE134" i="25"/>
  <c r="AG201" i="1" s="1"/>
  <c r="AG228" i="1" s="1"/>
  <c r="CK303" i="1" s="1"/>
  <c r="AD134" i="25"/>
  <c r="AF201" i="1" s="1"/>
  <c r="AF228" i="1" s="1"/>
  <c r="CH303" i="1" s="1"/>
  <c r="AC134" i="25"/>
  <c r="AE201" i="1" s="1"/>
  <c r="AE228" i="1" s="1"/>
  <c r="CE303" i="1" s="1"/>
  <c r="AB134" i="25"/>
  <c r="AD201" i="1" s="1"/>
  <c r="AD228" i="1" s="1"/>
  <c r="CB303" i="1" s="1"/>
  <c r="AA134" i="25"/>
  <c r="AC201" i="1" s="1"/>
  <c r="AC228" i="1" s="1"/>
  <c r="BY303" i="1" s="1"/>
  <c r="Z134" i="25"/>
  <c r="AB201" i="1" s="1"/>
  <c r="AB228" i="1" s="1"/>
  <c r="BV303" i="1" s="1"/>
  <c r="Y134" i="25"/>
  <c r="AA201" i="1" s="1"/>
  <c r="AA228" i="1" s="1"/>
  <c r="BS303" i="1" s="1"/>
  <c r="X134" i="25"/>
  <c r="W134" i="25"/>
  <c r="Y201" i="1" s="1"/>
  <c r="Y228" i="1" s="1"/>
  <c r="BM303" i="1" s="1"/>
  <c r="V134" i="25"/>
  <c r="X201" i="1" s="1"/>
  <c r="X228" i="1" s="1"/>
  <c r="BJ303" i="1" s="1"/>
  <c r="U134" i="25"/>
  <c r="W201" i="1" s="1"/>
  <c r="W228" i="1" s="1"/>
  <c r="BG303" i="1" s="1"/>
  <c r="T134" i="25"/>
  <c r="V201" i="1" s="1"/>
  <c r="V228" i="1" s="1"/>
  <c r="BD303" i="1" s="1"/>
  <c r="S134" i="25"/>
  <c r="U201" i="1" s="1"/>
  <c r="U228" i="1" s="1"/>
  <c r="BA303" i="1" s="1"/>
  <c r="R134" i="25"/>
  <c r="T201" i="1" s="1"/>
  <c r="T228" i="1" s="1"/>
  <c r="AX303" i="1" s="1"/>
  <c r="Q134" i="25"/>
  <c r="S201" i="1" s="1"/>
  <c r="S228" i="1" s="1"/>
  <c r="AU303" i="1" s="1"/>
  <c r="P134" i="25"/>
  <c r="O134" i="25"/>
  <c r="Q201" i="1" s="1"/>
  <c r="Q228" i="1" s="1"/>
  <c r="AO303" i="1" s="1"/>
  <c r="N134" i="25"/>
  <c r="M134" i="25"/>
  <c r="O201" i="1" s="1"/>
  <c r="O228" i="1" s="1"/>
  <c r="AI303" i="1" s="1"/>
  <c r="L134" i="25"/>
  <c r="N201" i="1" s="1"/>
  <c r="N228" i="1" s="1"/>
  <c r="AF303" i="1" s="1"/>
  <c r="K134" i="25"/>
  <c r="M201" i="1" s="1"/>
  <c r="M228" i="1" s="1"/>
  <c r="AC303" i="1" s="1"/>
  <c r="J134" i="25"/>
  <c r="L201" i="1" s="1"/>
  <c r="L228" i="1" s="1"/>
  <c r="Z303" i="1" s="1"/>
  <c r="I134" i="25"/>
  <c r="K201" i="1" s="1"/>
  <c r="K228" i="1" s="1"/>
  <c r="W303" i="1" s="1"/>
  <c r="H134" i="25"/>
  <c r="G134" i="25"/>
  <c r="I201" i="1" s="1"/>
  <c r="I228" i="1" s="1"/>
  <c r="Q303" i="1" s="1"/>
  <c r="F134" i="25"/>
  <c r="H201" i="1" s="1"/>
  <c r="H228" i="1" s="1"/>
  <c r="N303" i="1" s="1"/>
  <c r="E134" i="25"/>
  <c r="G201" i="1" s="1"/>
  <c r="G228" i="1" s="1"/>
  <c r="K303" i="1" s="1"/>
  <c r="D134" i="25"/>
  <c r="F201" i="1" s="1"/>
  <c r="F228" i="1" s="1"/>
  <c r="H303" i="1" s="1"/>
  <c r="AH132" i="25"/>
  <c r="AJ199" i="1" s="1"/>
  <c r="AJ226" i="1" s="1"/>
  <c r="CT301" i="1" s="1"/>
  <c r="AG132" i="25"/>
  <c r="AI199" i="1" s="1"/>
  <c r="AI226" i="1" s="1"/>
  <c r="CQ301" i="1" s="1"/>
  <c r="AF132" i="25"/>
  <c r="AH199" i="1" s="1"/>
  <c r="AH226" i="1" s="1"/>
  <c r="CN301" i="1" s="1"/>
  <c r="AE132" i="25"/>
  <c r="AG199" i="1" s="1"/>
  <c r="AG226" i="1" s="1"/>
  <c r="CK301" i="1" s="1"/>
  <c r="AD132" i="25"/>
  <c r="AF199" i="1" s="1"/>
  <c r="AF226" i="1" s="1"/>
  <c r="CH301" i="1" s="1"/>
  <c r="AC132" i="25"/>
  <c r="AE199" i="1" s="1"/>
  <c r="AE226" i="1" s="1"/>
  <c r="CE301" i="1" s="1"/>
  <c r="AB132" i="25"/>
  <c r="AD199" i="1" s="1"/>
  <c r="AD226" i="1" s="1"/>
  <c r="CB301" i="1" s="1"/>
  <c r="AA132" i="25"/>
  <c r="Z132" i="25"/>
  <c r="AB199" i="1" s="1"/>
  <c r="AB226" i="1" s="1"/>
  <c r="BV301" i="1" s="1"/>
  <c r="Y132" i="25"/>
  <c r="AA199" i="1" s="1"/>
  <c r="AA226" i="1" s="1"/>
  <c r="BS301" i="1" s="1"/>
  <c r="X132" i="25"/>
  <c r="Z199" i="1" s="1"/>
  <c r="Z226" i="1" s="1"/>
  <c r="BP301" i="1" s="1"/>
  <c r="W132" i="25"/>
  <c r="Y199" i="1" s="1"/>
  <c r="Y226" i="1" s="1"/>
  <c r="BM301" i="1" s="1"/>
  <c r="V132" i="25"/>
  <c r="X199" i="1" s="1"/>
  <c r="X226" i="1" s="1"/>
  <c r="BJ301" i="1" s="1"/>
  <c r="U132" i="25"/>
  <c r="W199" i="1" s="1"/>
  <c r="W226" i="1" s="1"/>
  <c r="BG301" i="1" s="1"/>
  <c r="T132" i="25"/>
  <c r="V199" i="1" s="1"/>
  <c r="V226" i="1" s="1"/>
  <c r="BD301" i="1" s="1"/>
  <c r="S132" i="25"/>
  <c r="R132" i="25"/>
  <c r="T199" i="1" s="1"/>
  <c r="T226" i="1" s="1"/>
  <c r="AX301" i="1" s="1"/>
  <c r="Q132" i="25"/>
  <c r="S199" i="1" s="1"/>
  <c r="S226" i="1" s="1"/>
  <c r="AU301" i="1" s="1"/>
  <c r="P132" i="25"/>
  <c r="R199" i="1" s="1"/>
  <c r="R226" i="1" s="1"/>
  <c r="AR301" i="1" s="1"/>
  <c r="O132" i="25"/>
  <c r="Q199" i="1" s="1"/>
  <c r="Q226" i="1" s="1"/>
  <c r="AO301" i="1" s="1"/>
  <c r="N132" i="25"/>
  <c r="P199" i="1" s="1"/>
  <c r="P226" i="1" s="1"/>
  <c r="AL301" i="1" s="1"/>
  <c r="M132" i="25"/>
  <c r="O199" i="1" s="1"/>
  <c r="O226" i="1" s="1"/>
  <c r="AI301" i="1" s="1"/>
  <c r="L132" i="25"/>
  <c r="N199" i="1" s="1"/>
  <c r="N226" i="1" s="1"/>
  <c r="AF301" i="1" s="1"/>
  <c r="K132" i="25"/>
  <c r="J132" i="25"/>
  <c r="L199" i="1" s="1"/>
  <c r="L226" i="1" s="1"/>
  <c r="Z301" i="1" s="1"/>
  <c r="I132" i="25"/>
  <c r="K199" i="1" s="1"/>
  <c r="K226" i="1" s="1"/>
  <c r="W301" i="1" s="1"/>
  <c r="H132" i="25"/>
  <c r="J199" i="1" s="1"/>
  <c r="J226" i="1" s="1"/>
  <c r="T301" i="1" s="1"/>
  <c r="G132" i="25"/>
  <c r="I199" i="1" s="1"/>
  <c r="I226" i="1" s="1"/>
  <c r="Q301" i="1" s="1"/>
  <c r="F132" i="25"/>
  <c r="H199" i="1" s="1"/>
  <c r="H226" i="1" s="1"/>
  <c r="N301" i="1" s="1"/>
  <c r="E132" i="25"/>
  <c r="G199" i="1" s="1"/>
  <c r="G226" i="1" s="1"/>
  <c r="K301" i="1" s="1"/>
  <c r="D132" i="25"/>
  <c r="F199" i="1" s="1"/>
  <c r="F226" i="1" s="1"/>
  <c r="H301" i="1" s="1"/>
  <c r="AH130" i="25"/>
  <c r="AG130" i="25"/>
  <c r="AI197" i="1" s="1"/>
  <c r="AI224" i="1" s="1"/>
  <c r="CQ299" i="1" s="1"/>
  <c r="AF130" i="25"/>
  <c r="AH197" i="1" s="1"/>
  <c r="AH224" i="1" s="1"/>
  <c r="CN299" i="1" s="1"/>
  <c r="AE130" i="25"/>
  <c r="AG197" i="1" s="1"/>
  <c r="AG224" i="1" s="1"/>
  <c r="CK299" i="1" s="1"/>
  <c r="AD130" i="25"/>
  <c r="AF197" i="1" s="1"/>
  <c r="AF224" i="1" s="1"/>
  <c r="CH299" i="1" s="1"/>
  <c r="AC130" i="25"/>
  <c r="AE197" i="1" s="1"/>
  <c r="AE224" i="1" s="1"/>
  <c r="CE299" i="1" s="1"/>
  <c r="AB130" i="25"/>
  <c r="AD197" i="1" s="1"/>
  <c r="AD224" i="1" s="1"/>
  <c r="CB299" i="1" s="1"/>
  <c r="AA130" i="25"/>
  <c r="AC197" i="1" s="1"/>
  <c r="AC224" i="1" s="1"/>
  <c r="BY299" i="1" s="1"/>
  <c r="Z130" i="25"/>
  <c r="Y130" i="25"/>
  <c r="AA197" i="1" s="1"/>
  <c r="AA224" i="1" s="1"/>
  <c r="BS299" i="1" s="1"/>
  <c r="X130" i="25"/>
  <c r="Z197" i="1" s="1"/>
  <c r="Z224" i="1" s="1"/>
  <c r="BP299" i="1" s="1"/>
  <c r="W130" i="25"/>
  <c r="Y197" i="1" s="1"/>
  <c r="Y224" i="1" s="1"/>
  <c r="BM299" i="1" s="1"/>
  <c r="V130" i="25"/>
  <c r="X197" i="1" s="1"/>
  <c r="X224" i="1" s="1"/>
  <c r="BJ299" i="1" s="1"/>
  <c r="U130" i="25"/>
  <c r="W197" i="1" s="1"/>
  <c r="W224" i="1" s="1"/>
  <c r="BG299" i="1" s="1"/>
  <c r="T130" i="25"/>
  <c r="V197" i="1" s="1"/>
  <c r="V224" i="1" s="1"/>
  <c r="BD299" i="1" s="1"/>
  <c r="S130" i="25"/>
  <c r="U197" i="1" s="1"/>
  <c r="U224" i="1" s="1"/>
  <c r="BA299" i="1" s="1"/>
  <c r="R130" i="25"/>
  <c r="Q130" i="25"/>
  <c r="S197" i="1" s="1"/>
  <c r="S224" i="1" s="1"/>
  <c r="AU299" i="1" s="1"/>
  <c r="P130" i="25"/>
  <c r="R197" i="1" s="1"/>
  <c r="R224" i="1" s="1"/>
  <c r="AR299" i="1" s="1"/>
  <c r="O130" i="25"/>
  <c r="Q197" i="1" s="1"/>
  <c r="Q224" i="1" s="1"/>
  <c r="AO299" i="1" s="1"/>
  <c r="N130" i="25"/>
  <c r="P197" i="1" s="1"/>
  <c r="P224" i="1" s="1"/>
  <c r="AL299" i="1" s="1"/>
  <c r="M130" i="25"/>
  <c r="O197" i="1" s="1"/>
  <c r="O224" i="1" s="1"/>
  <c r="AI299" i="1" s="1"/>
  <c r="L130" i="25"/>
  <c r="N197" i="1" s="1"/>
  <c r="N224" i="1" s="1"/>
  <c r="AF299" i="1" s="1"/>
  <c r="K130" i="25"/>
  <c r="M197" i="1" s="1"/>
  <c r="M224" i="1" s="1"/>
  <c r="AC299" i="1" s="1"/>
  <c r="J130" i="25"/>
  <c r="I130" i="25"/>
  <c r="K197" i="1" s="1"/>
  <c r="K224" i="1" s="1"/>
  <c r="W299" i="1" s="1"/>
  <c r="H130" i="25"/>
  <c r="J197" i="1" s="1"/>
  <c r="J224" i="1" s="1"/>
  <c r="T299" i="1" s="1"/>
  <c r="G130" i="25"/>
  <c r="I197" i="1" s="1"/>
  <c r="I224" i="1" s="1"/>
  <c r="Q299" i="1" s="1"/>
  <c r="F130" i="25"/>
  <c r="H197" i="1" s="1"/>
  <c r="H224" i="1" s="1"/>
  <c r="N299" i="1" s="1"/>
  <c r="E130" i="25"/>
  <c r="G197" i="1" s="1"/>
  <c r="G224" i="1" s="1"/>
  <c r="K299" i="1" s="1"/>
  <c r="D130" i="25"/>
  <c r="F197" i="1" s="1"/>
  <c r="F224" i="1" s="1"/>
  <c r="H299" i="1" s="1"/>
  <c r="AH129" i="25"/>
  <c r="AJ196" i="1" s="1"/>
  <c r="AJ223" i="1" s="1"/>
  <c r="CT298" i="1" s="1"/>
  <c r="AG129" i="25"/>
  <c r="AF129" i="25"/>
  <c r="AH196" i="1" s="1"/>
  <c r="AH223" i="1" s="1"/>
  <c r="CN298" i="1" s="1"/>
  <c r="AE129" i="25"/>
  <c r="AG196" i="1" s="1"/>
  <c r="AG223" i="1" s="1"/>
  <c r="CK298" i="1" s="1"/>
  <c r="AD129" i="25"/>
  <c r="AF196" i="1" s="1"/>
  <c r="AF223" i="1" s="1"/>
  <c r="CH298" i="1" s="1"/>
  <c r="AC129" i="25"/>
  <c r="AE196" i="1" s="1"/>
  <c r="AE223" i="1" s="1"/>
  <c r="CE298" i="1" s="1"/>
  <c r="AB129" i="25"/>
  <c r="AD196" i="1" s="1"/>
  <c r="AD223" i="1" s="1"/>
  <c r="CB298" i="1" s="1"/>
  <c r="AA129" i="25"/>
  <c r="AC196" i="1" s="1"/>
  <c r="AC223" i="1" s="1"/>
  <c r="BY298" i="1" s="1"/>
  <c r="Z129" i="25"/>
  <c r="AB196" i="1" s="1"/>
  <c r="AB223" i="1" s="1"/>
  <c r="BV298" i="1" s="1"/>
  <c r="Y129" i="25"/>
  <c r="X129" i="25"/>
  <c r="Z196" i="1" s="1"/>
  <c r="Z223" i="1" s="1"/>
  <c r="BP298" i="1" s="1"/>
  <c r="W129" i="25"/>
  <c r="Y196" i="1" s="1"/>
  <c r="Y223" i="1" s="1"/>
  <c r="BM298" i="1" s="1"/>
  <c r="V129" i="25"/>
  <c r="X196" i="1" s="1"/>
  <c r="X223" i="1" s="1"/>
  <c r="BJ298" i="1" s="1"/>
  <c r="U129" i="25"/>
  <c r="W196" i="1" s="1"/>
  <c r="W223" i="1" s="1"/>
  <c r="BG298" i="1" s="1"/>
  <c r="T129" i="25"/>
  <c r="V196" i="1" s="1"/>
  <c r="V223" i="1" s="1"/>
  <c r="BD298" i="1" s="1"/>
  <c r="S129" i="25"/>
  <c r="U196" i="1" s="1"/>
  <c r="U223" i="1" s="1"/>
  <c r="BA298" i="1" s="1"/>
  <c r="R129" i="25"/>
  <c r="T196" i="1" s="1"/>
  <c r="T223" i="1" s="1"/>
  <c r="AX298" i="1" s="1"/>
  <c r="Q129" i="25"/>
  <c r="P129" i="25"/>
  <c r="R196" i="1" s="1"/>
  <c r="R223" i="1" s="1"/>
  <c r="AR298" i="1" s="1"/>
  <c r="O129" i="25"/>
  <c r="Q196" i="1" s="1"/>
  <c r="Q223" i="1" s="1"/>
  <c r="AO298" i="1" s="1"/>
  <c r="N129" i="25"/>
  <c r="P196" i="1" s="1"/>
  <c r="P223" i="1" s="1"/>
  <c r="AL298" i="1" s="1"/>
  <c r="M129" i="25"/>
  <c r="O196" i="1" s="1"/>
  <c r="O223" i="1" s="1"/>
  <c r="AI298" i="1" s="1"/>
  <c r="L129" i="25"/>
  <c r="N196" i="1" s="1"/>
  <c r="N223" i="1" s="1"/>
  <c r="AF298" i="1" s="1"/>
  <c r="K129" i="25"/>
  <c r="M196" i="1" s="1"/>
  <c r="M223" i="1" s="1"/>
  <c r="AC298" i="1" s="1"/>
  <c r="J129" i="25"/>
  <c r="L196" i="1" s="1"/>
  <c r="L223" i="1" s="1"/>
  <c r="Z298" i="1" s="1"/>
  <c r="I129" i="25"/>
  <c r="H129" i="25"/>
  <c r="J196" i="1" s="1"/>
  <c r="J223" i="1" s="1"/>
  <c r="T298" i="1" s="1"/>
  <c r="G129" i="25"/>
  <c r="I196" i="1" s="1"/>
  <c r="I223" i="1" s="1"/>
  <c r="Q298" i="1" s="1"/>
  <c r="F129" i="25"/>
  <c r="H196" i="1" s="1"/>
  <c r="H223" i="1" s="1"/>
  <c r="N298" i="1" s="1"/>
  <c r="E129" i="25"/>
  <c r="G196" i="1" s="1"/>
  <c r="G223" i="1" s="1"/>
  <c r="K298" i="1" s="1"/>
  <c r="D129" i="25"/>
  <c r="F196" i="1" s="1"/>
  <c r="F223" i="1" s="1"/>
  <c r="H298" i="1" s="1"/>
  <c r="AH128" i="25"/>
  <c r="AJ195" i="1" s="1"/>
  <c r="AJ222" i="1" s="1"/>
  <c r="CT297" i="1" s="1"/>
  <c r="AG128" i="25"/>
  <c r="AI195" i="1" s="1"/>
  <c r="AI222" i="1" s="1"/>
  <c r="CQ297" i="1" s="1"/>
  <c r="AF128" i="25"/>
  <c r="AE128" i="25"/>
  <c r="AG195" i="1" s="1"/>
  <c r="AG222" i="1" s="1"/>
  <c r="CK297" i="1" s="1"/>
  <c r="AD128" i="25"/>
  <c r="AF195" i="1" s="1"/>
  <c r="AF222" i="1" s="1"/>
  <c r="CH297" i="1" s="1"/>
  <c r="AC128" i="25"/>
  <c r="AE195" i="1" s="1"/>
  <c r="AE222" i="1" s="1"/>
  <c r="CE297" i="1" s="1"/>
  <c r="AB128" i="25"/>
  <c r="AD195" i="1" s="1"/>
  <c r="AD222" i="1" s="1"/>
  <c r="CB297" i="1" s="1"/>
  <c r="AA128" i="25"/>
  <c r="AC195" i="1" s="1"/>
  <c r="AC222" i="1" s="1"/>
  <c r="BY297" i="1" s="1"/>
  <c r="Z128" i="25"/>
  <c r="AB195" i="1" s="1"/>
  <c r="AB222" i="1" s="1"/>
  <c r="BV297" i="1" s="1"/>
  <c r="Y128" i="25"/>
  <c r="AA195" i="1" s="1"/>
  <c r="AA222" i="1" s="1"/>
  <c r="BS297" i="1" s="1"/>
  <c r="X128" i="25"/>
  <c r="W128" i="25"/>
  <c r="Y195" i="1" s="1"/>
  <c r="Y222" i="1" s="1"/>
  <c r="BM297" i="1" s="1"/>
  <c r="V128" i="25"/>
  <c r="X195" i="1" s="1"/>
  <c r="X222" i="1" s="1"/>
  <c r="BJ297" i="1" s="1"/>
  <c r="U128" i="25"/>
  <c r="W195" i="1" s="1"/>
  <c r="W222" i="1" s="1"/>
  <c r="BG297" i="1" s="1"/>
  <c r="T128" i="25"/>
  <c r="V195" i="1" s="1"/>
  <c r="V222" i="1" s="1"/>
  <c r="BD297" i="1" s="1"/>
  <c r="S128" i="25"/>
  <c r="U195" i="1" s="1"/>
  <c r="U222" i="1" s="1"/>
  <c r="BA297" i="1" s="1"/>
  <c r="R128" i="25"/>
  <c r="T195" i="1" s="1"/>
  <c r="T222" i="1" s="1"/>
  <c r="AX297" i="1" s="1"/>
  <c r="Q128" i="25"/>
  <c r="S195" i="1" s="1"/>
  <c r="S222" i="1" s="1"/>
  <c r="AU297" i="1" s="1"/>
  <c r="P128" i="25"/>
  <c r="O128" i="25"/>
  <c r="Q195" i="1" s="1"/>
  <c r="Q222" i="1" s="1"/>
  <c r="AO297" i="1" s="1"/>
  <c r="N128" i="25"/>
  <c r="P195" i="1" s="1"/>
  <c r="P222" i="1" s="1"/>
  <c r="AL297" i="1" s="1"/>
  <c r="M128" i="25"/>
  <c r="O195" i="1" s="1"/>
  <c r="O222" i="1" s="1"/>
  <c r="AI297" i="1" s="1"/>
  <c r="L128" i="25"/>
  <c r="N195" i="1" s="1"/>
  <c r="N222" i="1" s="1"/>
  <c r="AF297" i="1" s="1"/>
  <c r="K128" i="25"/>
  <c r="M195" i="1" s="1"/>
  <c r="M222" i="1" s="1"/>
  <c r="AC297" i="1" s="1"/>
  <c r="J128" i="25"/>
  <c r="L195" i="1" s="1"/>
  <c r="L222" i="1" s="1"/>
  <c r="Z297" i="1" s="1"/>
  <c r="I128" i="25"/>
  <c r="K195" i="1" s="1"/>
  <c r="K222" i="1" s="1"/>
  <c r="W297" i="1" s="1"/>
  <c r="H128" i="25"/>
  <c r="G128" i="25"/>
  <c r="I195" i="1" s="1"/>
  <c r="I222" i="1" s="1"/>
  <c r="Q297" i="1" s="1"/>
  <c r="F128" i="25"/>
  <c r="H195" i="1" s="1"/>
  <c r="H222" i="1" s="1"/>
  <c r="N297" i="1" s="1"/>
  <c r="E128" i="25"/>
  <c r="G195" i="1" s="1"/>
  <c r="G222" i="1" s="1"/>
  <c r="K297" i="1" s="1"/>
  <c r="D128" i="25"/>
  <c r="F195" i="1" s="1"/>
  <c r="F222" i="1" s="1"/>
  <c r="H297" i="1" s="1"/>
  <c r="AH127" i="25"/>
  <c r="AJ194" i="1" s="1"/>
  <c r="AJ221" i="1" s="1"/>
  <c r="CT296" i="1" s="1"/>
  <c r="AG127" i="25"/>
  <c r="AI194" i="1" s="1"/>
  <c r="AI221" i="1" s="1"/>
  <c r="CQ296" i="1" s="1"/>
  <c r="AF127" i="25"/>
  <c r="AH194" i="1" s="1"/>
  <c r="AH221" i="1" s="1"/>
  <c r="CN296" i="1" s="1"/>
  <c r="AE127" i="25"/>
  <c r="AD127" i="25"/>
  <c r="AF194" i="1" s="1"/>
  <c r="AF221" i="1" s="1"/>
  <c r="CH296" i="1" s="1"/>
  <c r="AC127" i="25"/>
  <c r="AE194" i="1" s="1"/>
  <c r="AE221" i="1" s="1"/>
  <c r="CE296" i="1" s="1"/>
  <c r="AB127" i="25"/>
  <c r="AD194" i="1" s="1"/>
  <c r="AD221" i="1" s="1"/>
  <c r="CB296" i="1" s="1"/>
  <c r="AA127" i="25"/>
  <c r="AC194" i="1" s="1"/>
  <c r="AC221" i="1" s="1"/>
  <c r="BY296" i="1" s="1"/>
  <c r="Z127" i="25"/>
  <c r="AB194" i="1" s="1"/>
  <c r="AB221" i="1" s="1"/>
  <c r="BV296" i="1" s="1"/>
  <c r="Y127" i="25"/>
  <c r="AA194" i="1" s="1"/>
  <c r="AA221" i="1" s="1"/>
  <c r="BS296" i="1" s="1"/>
  <c r="X127" i="25"/>
  <c r="Z194" i="1" s="1"/>
  <c r="Z221" i="1" s="1"/>
  <c r="BP296" i="1" s="1"/>
  <c r="W127" i="25"/>
  <c r="V127" i="25"/>
  <c r="X194" i="1" s="1"/>
  <c r="X221" i="1" s="1"/>
  <c r="BJ296" i="1" s="1"/>
  <c r="U127" i="25"/>
  <c r="W194" i="1" s="1"/>
  <c r="W221" i="1" s="1"/>
  <c r="BG296" i="1" s="1"/>
  <c r="T127" i="25"/>
  <c r="V194" i="1" s="1"/>
  <c r="V221" i="1" s="1"/>
  <c r="BD296" i="1" s="1"/>
  <c r="S127" i="25"/>
  <c r="U194" i="1" s="1"/>
  <c r="U221" i="1" s="1"/>
  <c r="BA296" i="1" s="1"/>
  <c r="R127" i="25"/>
  <c r="T194" i="1" s="1"/>
  <c r="T221" i="1" s="1"/>
  <c r="AX296" i="1" s="1"/>
  <c r="Q127" i="25"/>
  <c r="S194" i="1" s="1"/>
  <c r="S221" i="1" s="1"/>
  <c r="AU296" i="1" s="1"/>
  <c r="P127" i="25"/>
  <c r="R194" i="1" s="1"/>
  <c r="R221" i="1" s="1"/>
  <c r="AR296" i="1" s="1"/>
  <c r="O127" i="25"/>
  <c r="N127" i="25"/>
  <c r="P194" i="1" s="1"/>
  <c r="P221" i="1" s="1"/>
  <c r="AL296" i="1" s="1"/>
  <c r="M127" i="25"/>
  <c r="O194" i="1" s="1"/>
  <c r="O221" i="1" s="1"/>
  <c r="AI296" i="1" s="1"/>
  <c r="L127" i="25"/>
  <c r="N194" i="1" s="1"/>
  <c r="N221" i="1" s="1"/>
  <c r="AF296" i="1" s="1"/>
  <c r="K127" i="25"/>
  <c r="M194" i="1" s="1"/>
  <c r="M221" i="1" s="1"/>
  <c r="AC296" i="1" s="1"/>
  <c r="J127" i="25"/>
  <c r="L194" i="1" s="1"/>
  <c r="L221" i="1" s="1"/>
  <c r="Z296" i="1" s="1"/>
  <c r="I127" i="25"/>
  <c r="K194" i="1" s="1"/>
  <c r="K221" i="1" s="1"/>
  <c r="W296" i="1" s="1"/>
  <c r="H127" i="25"/>
  <c r="J194" i="1" s="1"/>
  <c r="J221" i="1" s="1"/>
  <c r="T296" i="1" s="1"/>
  <c r="G127" i="25"/>
  <c r="F127" i="25"/>
  <c r="H194" i="1" s="1"/>
  <c r="H221" i="1" s="1"/>
  <c r="N296" i="1" s="1"/>
  <c r="E127" i="25"/>
  <c r="G194" i="1" s="1"/>
  <c r="G221" i="1" s="1"/>
  <c r="K296" i="1" s="1"/>
  <c r="D127" i="25"/>
  <c r="F194" i="1" s="1"/>
  <c r="F221" i="1" s="1"/>
  <c r="H296" i="1" s="1"/>
  <c r="AI118" i="25"/>
  <c r="AI117" i="25"/>
  <c r="AI116" i="25"/>
  <c r="AI115" i="25"/>
  <c r="AI114" i="25"/>
  <c r="AI113" i="25"/>
  <c r="AI111" i="25"/>
  <c r="AI110" i="25"/>
  <c r="AI109" i="25"/>
  <c r="AI108" i="25"/>
  <c r="AI107" i="25"/>
  <c r="AI106" i="25"/>
  <c r="AI105" i="25"/>
  <c r="AI104" i="25"/>
  <c r="AI103" i="25"/>
  <c r="AI102" i="25"/>
  <c r="AI101" i="25"/>
  <c r="AI100" i="25"/>
  <c r="AI99" i="25"/>
  <c r="AI98" i="25"/>
  <c r="AI97" i="25"/>
  <c r="AH77" i="25"/>
  <c r="AH140" i="25" s="1"/>
  <c r="AG77" i="25"/>
  <c r="AG140" i="25" s="1"/>
  <c r="AF77" i="25"/>
  <c r="AF140" i="25" s="1"/>
  <c r="AE77" i="25"/>
  <c r="AE140" i="25" s="1"/>
  <c r="AD77" i="25"/>
  <c r="AD140" i="25" s="1"/>
  <c r="AC77" i="25"/>
  <c r="AC140" i="25" s="1"/>
  <c r="AB77" i="25"/>
  <c r="AB140" i="25" s="1"/>
  <c r="AA77" i="25"/>
  <c r="Z77" i="25"/>
  <c r="Y77" i="25"/>
  <c r="X77" i="25"/>
  <c r="X140" i="25" s="1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AI76" i="25"/>
  <c r="C76" i="25"/>
  <c r="AI75" i="25"/>
  <c r="C75" i="25"/>
  <c r="AI74" i="25"/>
  <c r="C74" i="25"/>
  <c r="AI73" i="25"/>
  <c r="C73" i="25"/>
  <c r="AI72" i="25"/>
  <c r="C72" i="25"/>
  <c r="AI71" i="25"/>
  <c r="C71" i="25"/>
  <c r="AI70" i="25"/>
  <c r="C70" i="25"/>
  <c r="AI69" i="25"/>
  <c r="C69" i="25"/>
  <c r="AI68" i="25"/>
  <c r="C68" i="25"/>
  <c r="AI67" i="25"/>
  <c r="C67" i="25"/>
  <c r="AI66" i="25"/>
  <c r="C66" i="25"/>
  <c r="AI65" i="25"/>
  <c r="C65" i="25"/>
  <c r="AI64" i="25"/>
  <c r="C64" i="25"/>
  <c r="AI63" i="25"/>
  <c r="C63" i="25"/>
  <c r="AI62" i="25"/>
  <c r="C62" i="25"/>
  <c r="AI61" i="25"/>
  <c r="C61" i="25"/>
  <c r="AI60" i="25"/>
  <c r="C60" i="25"/>
  <c r="AI59" i="25"/>
  <c r="C59" i="25"/>
  <c r="AI58" i="25"/>
  <c r="C58" i="25"/>
  <c r="AI57" i="25"/>
  <c r="C57" i="25"/>
  <c r="AI56" i="25"/>
  <c r="C56" i="25"/>
  <c r="AI55" i="25"/>
  <c r="C55" i="25"/>
  <c r="AI54" i="25"/>
  <c r="C54" i="25"/>
  <c r="AI53" i="25"/>
  <c r="C53" i="25"/>
  <c r="AI52" i="25"/>
  <c r="C52" i="25"/>
  <c r="AI51" i="25"/>
  <c r="C51" i="25"/>
  <c r="AI50" i="25"/>
  <c r="C50" i="25"/>
  <c r="AI49" i="25"/>
  <c r="C49" i="25"/>
  <c r="AI48" i="25"/>
  <c r="C48" i="25"/>
  <c r="AI47" i="25"/>
  <c r="C47" i="25"/>
  <c r="AI46" i="25"/>
  <c r="C46" i="25"/>
  <c r="AI45" i="25"/>
  <c r="C45" i="25"/>
  <c r="AI44" i="25"/>
  <c r="C44" i="25"/>
  <c r="AI43" i="25"/>
  <c r="C43" i="25"/>
  <c r="AI42" i="25"/>
  <c r="C42" i="25"/>
  <c r="AI41" i="25"/>
  <c r="C41" i="25"/>
  <c r="AI40" i="25"/>
  <c r="C40" i="25"/>
  <c r="AI39" i="25"/>
  <c r="C39" i="25"/>
  <c r="AI38" i="25"/>
  <c r="C38" i="25"/>
  <c r="AI37" i="25"/>
  <c r="C37" i="25"/>
  <c r="AI36" i="25"/>
  <c r="C36" i="25"/>
  <c r="AI35" i="25"/>
  <c r="C35" i="25"/>
  <c r="AI34" i="25"/>
  <c r="C34" i="25"/>
  <c r="AI33" i="25"/>
  <c r="C33" i="25"/>
  <c r="AI32" i="25"/>
  <c r="C32" i="25"/>
  <c r="AI31" i="25"/>
  <c r="C31" i="25"/>
  <c r="AI30" i="25"/>
  <c r="C30" i="25"/>
  <c r="AI29" i="25"/>
  <c r="C29" i="25"/>
  <c r="AI28" i="25"/>
  <c r="C28" i="25"/>
  <c r="AI27" i="25"/>
  <c r="C27" i="25"/>
  <c r="AI26" i="25"/>
  <c r="C26" i="25"/>
  <c r="AI25" i="25"/>
  <c r="C25" i="25"/>
  <c r="AI24" i="25"/>
  <c r="C24" i="25"/>
  <c r="AI23" i="25"/>
  <c r="C23" i="25"/>
  <c r="AI22" i="25"/>
  <c r="C22" i="25"/>
  <c r="AI21" i="25"/>
  <c r="C21" i="25"/>
  <c r="AI20" i="25"/>
  <c r="C20" i="25"/>
  <c r="AI19" i="25"/>
  <c r="C19" i="25"/>
  <c r="AI18" i="25"/>
  <c r="C18" i="25"/>
  <c r="AI17" i="25"/>
  <c r="C17" i="25"/>
  <c r="AI16" i="25"/>
  <c r="C16" i="25"/>
  <c r="AI15" i="25"/>
  <c r="C15" i="25"/>
  <c r="AI14" i="25"/>
  <c r="C14" i="25"/>
  <c r="AI13" i="25"/>
  <c r="C13" i="25"/>
  <c r="AI12" i="25"/>
  <c r="C12" i="25"/>
  <c r="AI11" i="25"/>
  <c r="C11" i="25"/>
  <c r="AI10" i="25"/>
  <c r="C10" i="25"/>
  <c r="AI9" i="25"/>
  <c r="C9" i="25"/>
  <c r="AI8" i="25"/>
  <c r="C8" i="25"/>
  <c r="AI7" i="25"/>
  <c r="C7" i="25"/>
  <c r="D3" i="25"/>
  <c r="D5" i="25" s="1"/>
  <c r="E5" i="25" s="1"/>
  <c r="F5" i="25" s="1"/>
  <c r="G5" i="25" s="1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S5" i="25" s="1"/>
  <c r="T5" i="25" s="1"/>
  <c r="U5" i="25" s="1"/>
  <c r="V5" i="25" s="1"/>
  <c r="W5" i="25" s="1"/>
  <c r="X5" i="25" s="1"/>
  <c r="Y5" i="25" s="1"/>
  <c r="Z5" i="25" s="1"/>
  <c r="AA5" i="25" s="1"/>
  <c r="AB5" i="25" s="1"/>
  <c r="AC5" i="25" s="1"/>
  <c r="AD5" i="25" s="1"/>
  <c r="AE5" i="25" s="1"/>
  <c r="AF5" i="25" s="1"/>
  <c r="AG5" i="25" s="1"/>
  <c r="AH5" i="25" s="1"/>
  <c r="D1" i="25"/>
  <c r="AJ100" i="1"/>
  <c r="AJ185" i="1" s="1"/>
  <c r="CS300" i="1" s="1"/>
  <c r="AI100" i="1"/>
  <c r="AI185" i="1" s="1"/>
  <c r="CP300" i="1" s="1"/>
  <c r="AH100" i="1"/>
  <c r="AH185" i="1" s="1"/>
  <c r="CM300" i="1" s="1"/>
  <c r="AG100" i="1"/>
  <c r="AG185" i="1" s="1"/>
  <c r="CJ300" i="1" s="1"/>
  <c r="AF100" i="1"/>
  <c r="AF185" i="1" s="1"/>
  <c r="CG300" i="1" s="1"/>
  <c r="AE100" i="1"/>
  <c r="AE185" i="1" s="1"/>
  <c r="CD300" i="1" s="1"/>
  <c r="AD100" i="1"/>
  <c r="AD185" i="1" s="1"/>
  <c r="CA300" i="1" s="1"/>
  <c r="AC100" i="1"/>
  <c r="AC185" i="1" s="1"/>
  <c r="BX300" i="1" s="1"/>
  <c r="AB100" i="1"/>
  <c r="AB185" i="1" s="1"/>
  <c r="BU300" i="1" s="1"/>
  <c r="AA100" i="1"/>
  <c r="AA185" i="1" s="1"/>
  <c r="BR300" i="1" s="1"/>
  <c r="Z100" i="1"/>
  <c r="Z185" i="1" s="1"/>
  <c r="BO300" i="1" s="1"/>
  <c r="Y100" i="1"/>
  <c r="Y185" i="1" s="1"/>
  <c r="BL300" i="1" s="1"/>
  <c r="X100" i="1"/>
  <c r="X185" i="1" s="1"/>
  <c r="BI300" i="1" s="1"/>
  <c r="W100" i="1"/>
  <c r="W185" i="1" s="1"/>
  <c r="BF300" i="1" s="1"/>
  <c r="V100" i="1"/>
  <c r="V185" i="1" s="1"/>
  <c r="BC300" i="1" s="1"/>
  <c r="U100" i="1"/>
  <c r="U185" i="1" s="1"/>
  <c r="AZ300" i="1" s="1"/>
  <c r="T100" i="1"/>
  <c r="T185" i="1" s="1"/>
  <c r="AW300" i="1" s="1"/>
  <c r="S100" i="1"/>
  <c r="S185" i="1" s="1"/>
  <c r="AT300" i="1" s="1"/>
  <c r="R185" i="1"/>
  <c r="AQ300" i="1" s="1"/>
  <c r="Q100" i="1"/>
  <c r="Q185" i="1" s="1"/>
  <c r="AN300" i="1" s="1"/>
  <c r="P100" i="1"/>
  <c r="P185" i="1" s="1"/>
  <c r="AK300" i="1" s="1"/>
  <c r="O100" i="1"/>
  <c r="O185" i="1" s="1"/>
  <c r="AH300" i="1" s="1"/>
  <c r="N100" i="1"/>
  <c r="N185" i="1" s="1"/>
  <c r="AE300" i="1" s="1"/>
  <c r="M100" i="1"/>
  <c r="M185" i="1" s="1"/>
  <c r="AB300" i="1" s="1"/>
  <c r="L100" i="1"/>
  <c r="L185" i="1" s="1"/>
  <c r="Y300" i="1" s="1"/>
  <c r="K100" i="1"/>
  <c r="K185" i="1" s="1"/>
  <c r="V300" i="1" s="1"/>
  <c r="J100" i="1"/>
  <c r="J185" i="1" s="1"/>
  <c r="S300" i="1" s="1"/>
  <c r="I100" i="1"/>
  <c r="I185" i="1" s="1"/>
  <c r="P300" i="1" s="1"/>
  <c r="H100" i="1"/>
  <c r="H185" i="1" s="1"/>
  <c r="M300" i="1" s="1"/>
  <c r="G100" i="1"/>
  <c r="G185" i="1" s="1"/>
  <c r="J300" i="1" s="1"/>
  <c r="F100" i="1"/>
  <c r="F185" i="1" s="1"/>
  <c r="G300" i="1" s="1"/>
  <c r="C81" i="7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F294" i="1"/>
  <c r="H294" i="1"/>
  <c r="T147" i="26" l="1"/>
  <c r="R90" i="25" s="1"/>
  <c r="S147" i="26"/>
  <c r="Q90" i="25" s="1"/>
  <c r="N147" i="26"/>
  <c r="L90" i="25" s="1"/>
  <c r="X89" i="28"/>
  <c r="L89" i="28"/>
  <c r="AD89" i="28"/>
  <c r="Q89" i="28"/>
  <c r="V89" i="28"/>
  <c r="H89" i="28"/>
  <c r="Y89" i="28"/>
  <c r="I89" i="28"/>
  <c r="AH89" i="28"/>
  <c r="S89" i="28"/>
  <c r="AB89" i="28"/>
  <c r="M89" i="28"/>
  <c r="AC89" i="28"/>
  <c r="G89" i="28"/>
  <c r="AA89" i="28"/>
  <c r="F89" i="28"/>
  <c r="Z89" i="28"/>
  <c r="E89" i="28"/>
  <c r="W89" i="28"/>
  <c r="AI89" i="28"/>
  <c r="O89" i="28"/>
  <c r="AG89" i="28"/>
  <c r="N89" i="28"/>
  <c r="R89" i="28"/>
  <c r="P89" i="28"/>
  <c r="K89" i="28"/>
  <c r="J89" i="28"/>
  <c r="AF89" i="28"/>
  <c r="AE89" i="28"/>
  <c r="U89" i="28"/>
  <c r="T89" i="28"/>
  <c r="X101" i="28"/>
  <c r="L101" i="28"/>
  <c r="Y101" i="28"/>
  <c r="K101" i="28"/>
  <c r="AE101" i="28"/>
  <c r="Q101" i="28"/>
  <c r="AI101" i="28"/>
  <c r="U101" i="28"/>
  <c r="G101" i="28"/>
  <c r="AD101" i="28"/>
  <c r="N101" i="28"/>
  <c r="Z101" i="28"/>
  <c r="H101" i="28"/>
  <c r="AH101" i="28"/>
  <c r="R101" i="28"/>
  <c r="AC101" i="28"/>
  <c r="F101" i="28"/>
  <c r="AB101" i="28"/>
  <c r="E101" i="28"/>
  <c r="AA101" i="28"/>
  <c r="W101" i="28"/>
  <c r="O101" i="28"/>
  <c r="M101" i="28"/>
  <c r="AG101" i="28"/>
  <c r="AF101" i="28"/>
  <c r="V101" i="28"/>
  <c r="T101" i="28"/>
  <c r="S101" i="28"/>
  <c r="P101" i="28"/>
  <c r="J101" i="28"/>
  <c r="I101" i="28"/>
  <c r="AF113" i="28"/>
  <c r="T113" i="28"/>
  <c r="H113" i="28"/>
  <c r="X113" i="28"/>
  <c r="L113" i="28"/>
  <c r="Y113" i="28"/>
  <c r="J113" i="28"/>
  <c r="AH113" i="28"/>
  <c r="S113" i="28"/>
  <c r="E113" i="28"/>
  <c r="AB113" i="28"/>
  <c r="N113" i="28"/>
  <c r="V113" i="28"/>
  <c r="AC113" i="28"/>
  <c r="I113" i="28"/>
  <c r="Q113" i="28"/>
  <c r="AG113" i="28"/>
  <c r="K113" i="28"/>
  <c r="W113" i="28"/>
  <c r="G113" i="28"/>
  <c r="F113" i="28"/>
  <c r="AI113" i="28"/>
  <c r="AE113" i="28"/>
  <c r="AD113" i="28"/>
  <c r="AA113" i="28"/>
  <c r="Z113" i="28"/>
  <c r="U113" i="28"/>
  <c r="R113" i="28"/>
  <c r="P113" i="28"/>
  <c r="O113" i="28"/>
  <c r="M113" i="28"/>
  <c r="Y125" i="28"/>
  <c r="M125" i="28"/>
  <c r="W125" i="28"/>
  <c r="J125" i="28"/>
  <c r="AB125" i="28"/>
  <c r="O125" i="28"/>
  <c r="Z125" i="28"/>
  <c r="I125" i="28"/>
  <c r="AI125" i="28"/>
  <c r="T125" i="28"/>
  <c r="E125" i="28"/>
  <c r="AD125" i="28"/>
  <c r="N125" i="28"/>
  <c r="V125" i="28"/>
  <c r="AE125" i="28"/>
  <c r="H125" i="28"/>
  <c r="R125" i="28"/>
  <c r="AH125" i="28"/>
  <c r="K125" i="28"/>
  <c r="X125" i="28"/>
  <c r="AG125" i="28"/>
  <c r="AF125" i="28"/>
  <c r="AC125" i="28"/>
  <c r="AA125" i="28"/>
  <c r="U125" i="28"/>
  <c r="S125" i="28"/>
  <c r="Q125" i="28"/>
  <c r="P125" i="28"/>
  <c r="L125" i="28"/>
  <c r="G125" i="28"/>
  <c r="F125" i="28"/>
  <c r="Y137" i="28"/>
  <c r="M137" i="28"/>
  <c r="AE137" i="28"/>
  <c r="R137" i="28"/>
  <c r="E137" i="28"/>
  <c r="AD137" i="28"/>
  <c r="AI137" i="28"/>
  <c r="V137" i="28"/>
  <c r="I137" i="28"/>
  <c r="AF137" i="28"/>
  <c r="O137" i="28"/>
  <c r="AC137" i="28"/>
  <c r="N137" i="28"/>
  <c r="AB137" i="28"/>
  <c r="L137" i="28"/>
  <c r="AA137" i="28"/>
  <c r="K137" i="28"/>
  <c r="Z137" i="28"/>
  <c r="J137" i="28"/>
  <c r="X137" i="28"/>
  <c r="H137" i="28"/>
  <c r="W137" i="28"/>
  <c r="G137" i="28"/>
  <c r="U137" i="28"/>
  <c r="F137" i="28"/>
  <c r="S137" i="28"/>
  <c r="P137" i="28"/>
  <c r="AH137" i="28"/>
  <c r="T137" i="28"/>
  <c r="AG137" i="28"/>
  <c r="Q137" i="28"/>
  <c r="AH78" i="28"/>
  <c r="V78" i="28"/>
  <c r="J78" i="28"/>
  <c r="W78" i="28"/>
  <c r="I78" i="28"/>
  <c r="Y78" i="28"/>
  <c r="K78" i="28"/>
  <c r="AC78" i="28"/>
  <c r="O78" i="28"/>
  <c r="AB78" i="28"/>
  <c r="N78" i="28"/>
  <c r="R78" i="28"/>
  <c r="AI78" i="28"/>
  <c r="Q78" i="28"/>
  <c r="AG78" i="28"/>
  <c r="P78" i="28"/>
  <c r="AF78" i="28"/>
  <c r="M78" i="28"/>
  <c r="AE78" i="28"/>
  <c r="L78" i="28"/>
  <c r="AD78" i="28"/>
  <c r="H78" i="28"/>
  <c r="AA78" i="28"/>
  <c r="G78" i="28"/>
  <c r="Z78" i="28"/>
  <c r="F78" i="28"/>
  <c r="X78" i="28"/>
  <c r="E78" i="28"/>
  <c r="U78" i="28"/>
  <c r="T78" i="28"/>
  <c r="S78" i="28"/>
  <c r="AC90" i="28"/>
  <c r="Q90" i="28"/>
  <c r="E90" i="28"/>
  <c r="Y90" i="28"/>
  <c r="L90" i="28"/>
  <c r="AH90" i="28"/>
  <c r="T90" i="28"/>
  <c r="F90" i="28"/>
  <c r="X90" i="28"/>
  <c r="I90" i="28"/>
  <c r="AI90" i="28"/>
  <c r="S90" i="28"/>
  <c r="AB90" i="28"/>
  <c r="M90" i="28"/>
  <c r="R90" i="28"/>
  <c r="P90" i="28"/>
  <c r="O90" i="28"/>
  <c r="AG90" i="28"/>
  <c r="N90" i="28"/>
  <c r="Z90" i="28"/>
  <c r="W90" i="28"/>
  <c r="AD90" i="28"/>
  <c r="AA90" i="28"/>
  <c r="V90" i="28"/>
  <c r="U90" i="28"/>
  <c r="K90" i="28"/>
  <c r="J90" i="28"/>
  <c r="H90" i="28"/>
  <c r="G90" i="28"/>
  <c r="AF90" i="28"/>
  <c r="AE90" i="28"/>
  <c r="AC102" i="28"/>
  <c r="Q102" i="28"/>
  <c r="E102" i="28"/>
  <c r="AG102" i="28"/>
  <c r="T102" i="28"/>
  <c r="G102" i="28"/>
  <c r="AB102" i="28"/>
  <c r="N102" i="28"/>
  <c r="AH102" i="28"/>
  <c r="S102" i="28"/>
  <c r="AI102" i="28"/>
  <c r="P102" i="28"/>
  <c r="AA102" i="28"/>
  <c r="K102" i="28"/>
  <c r="V102" i="28"/>
  <c r="W102" i="28"/>
  <c r="U102" i="28"/>
  <c r="R102" i="28"/>
  <c r="O102" i="28"/>
  <c r="AD102" i="28"/>
  <c r="H102" i="28"/>
  <c r="Z102" i="28"/>
  <c r="F102" i="28"/>
  <c r="J102" i="28"/>
  <c r="I102" i="28"/>
  <c r="AF102" i="28"/>
  <c r="AE102" i="28"/>
  <c r="Y102" i="28"/>
  <c r="X102" i="28"/>
  <c r="M102" i="28"/>
  <c r="L102" i="28"/>
  <c r="Y114" i="28"/>
  <c r="M114" i="28"/>
  <c r="AC114" i="28"/>
  <c r="Q114" i="28"/>
  <c r="E114" i="28"/>
  <c r="V114" i="28"/>
  <c r="H114" i="28"/>
  <c r="AF114" i="28"/>
  <c r="R114" i="28"/>
  <c r="Z114" i="28"/>
  <c r="K114" i="28"/>
  <c r="AD114" i="28"/>
  <c r="J114" i="28"/>
  <c r="AI114" i="28"/>
  <c r="P114" i="28"/>
  <c r="AG114" i="28"/>
  <c r="I114" i="28"/>
  <c r="X114" i="28"/>
  <c r="O114" i="28"/>
  <c r="G114" i="28"/>
  <c r="F114" i="28"/>
  <c r="AH114" i="28"/>
  <c r="AE114" i="28"/>
  <c r="AB114" i="28"/>
  <c r="AA114" i="28"/>
  <c r="W114" i="28"/>
  <c r="U114" i="28"/>
  <c r="T114" i="28"/>
  <c r="S114" i="28"/>
  <c r="N114" i="28"/>
  <c r="L114" i="28"/>
  <c r="AD126" i="28"/>
  <c r="R126" i="28"/>
  <c r="F126" i="28"/>
  <c r="AF126" i="28"/>
  <c r="S126" i="28"/>
  <c r="E126" i="28"/>
  <c r="W126" i="28"/>
  <c r="J126" i="28"/>
  <c r="Z126" i="28"/>
  <c r="K126" i="28"/>
  <c r="U126" i="28"/>
  <c r="AC126" i="28"/>
  <c r="N126" i="28"/>
  <c r="AH126" i="28"/>
  <c r="M126" i="28"/>
  <c r="T126" i="28"/>
  <c r="L126" i="28"/>
  <c r="AB126" i="28"/>
  <c r="X126" i="28"/>
  <c r="Q126" i="28"/>
  <c r="AI126" i="28"/>
  <c r="AG126" i="28"/>
  <c r="AE126" i="28"/>
  <c r="AA126" i="28"/>
  <c r="Y126" i="28"/>
  <c r="V126" i="28"/>
  <c r="P126" i="28"/>
  <c r="O126" i="28"/>
  <c r="I126" i="28"/>
  <c r="H126" i="28"/>
  <c r="G126" i="28"/>
  <c r="AD138" i="28"/>
  <c r="R138" i="28"/>
  <c r="F138" i="28"/>
  <c r="Z138" i="28"/>
  <c r="M138" i="28"/>
  <c r="Y138" i="28"/>
  <c r="L138" i="28"/>
  <c r="AE138" i="28"/>
  <c r="Q138" i="28"/>
  <c r="AI138" i="28"/>
  <c r="S138" i="28"/>
  <c r="AH138" i="28"/>
  <c r="P138" i="28"/>
  <c r="AG138" i="28"/>
  <c r="O138" i="28"/>
  <c r="AF138" i="28"/>
  <c r="N138" i="28"/>
  <c r="AC138" i="28"/>
  <c r="K138" i="28"/>
  <c r="AB138" i="28"/>
  <c r="J138" i="28"/>
  <c r="AA138" i="28"/>
  <c r="I138" i="28"/>
  <c r="X138" i="28"/>
  <c r="H138" i="28"/>
  <c r="V138" i="28"/>
  <c r="E138" i="28"/>
  <c r="W138" i="28"/>
  <c r="U138" i="28"/>
  <c r="T138" i="28"/>
  <c r="G138" i="28"/>
  <c r="AH79" i="28"/>
  <c r="AA79" i="28"/>
  <c r="O79" i="28"/>
  <c r="AE79" i="28"/>
  <c r="R79" i="28"/>
  <c r="E79" i="28"/>
  <c r="Z79" i="28"/>
  <c r="V79" i="28"/>
  <c r="H79" i="28"/>
  <c r="AB79" i="28"/>
  <c r="L79" i="28"/>
  <c r="Y79" i="28"/>
  <c r="K79" i="28"/>
  <c r="X79" i="28"/>
  <c r="F79" i="28"/>
  <c r="W79" i="28"/>
  <c r="U79" i="28"/>
  <c r="T79" i="28"/>
  <c r="S79" i="28"/>
  <c r="Q79" i="28"/>
  <c r="P79" i="28"/>
  <c r="AI79" i="28"/>
  <c r="N79" i="28"/>
  <c r="AG79" i="28"/>
  <c r="M79" i="28"/>
  <c r="AF79" i="28"/>
  <c r="AD79" i="28"/>
  <c r="AC79" i="28"/>
  <c r="J79" i="28"/>
  <c r="I79" i="28"/>
  <c r="G79" i="28"/>
  <c r="AH91" i="28"/>
  <c r="V91" i="28"/>
  <c r="J91" i="28"/>
  <c r="AG91" i="28"/>
  <c r="T91" i="28"/>
  <c r="G91" i="28"/>
  <c r="AE91" i="28"/>
  <c r="Q91" i="28"/>
  <c r="Y91" i="28"/>
  <c r="I91" i="28"/>
  <c r="S91" i="28"/>
  <c r="AB91" i="28"/>
  <c r="M91" i="28"/>
  <c r="AC91" i="28"/>
  <c r="H91" i="28"/>
  <c r="AA91" i="28"/>
  <c r="F91" i="28"/>
  <c r="Z91" i="28"/>
  <c r="E91" i="28"/>
  <c r="X91" i="28"/>
  <c r="O91" i="28"/>
  <c r="AI91" i="28"/>
  <c r="N91" i="28"/>
  <c r="AF91" i="28"/>
  <c r="AD91" i="28"/>
  <c r="W91" i="28"/>
  <c r="U91" i="28"/>
  <c r="R91" i="28"/>
  <c r="P91" i="28"/>
  <c r="L91" i="28"/>
  <c r="K91" i="28"/>
  <c r="AH103" i="28"/>
  <c r="V103" i="28"/>
  <c r="J103" i="28"/>
  <c r="AB103" i="28"/>
  <c r="O103" i="28"/>
  <c r="Z103" i="28"/>
  <c r="L103" i="28"/>
  <c r="AE103" i="28"/>
  <c r="Q103" i="28"/>
  <c r="T103" i="28"/>
  <c r="AF103" i="28"/>
  <c r="N103" i="28"/>
  <c r="X103" i="28"/>
  <c r="G103" i="28"/>
  <c r="M103" i="28"/>
  <c r="AI103" i="28"/>
  <c r="K103" i="28"/>
  <c r="AG103" i="28"/>
  <c r="I103" i="28"/>
  <c r="AD103" i="28"/>
  <c r="H103" i="28"/>
  <c r="U103" i="28"/>
  <c r="S103" i="28"/>
  <c r="Y103" i="28"/>
  <c r="W103" i="28"/>
  <c r="R103" i="28"/>
  <c r="P103" i="28"/>
  <c r="F103" i="28"/>
  <c r="E103" i="28"/>
  <c r="AC103" i="28"/>
  <c r="AA103" i="28"/>
  <c r="AI115" i="28"/>
  <c r="W115" i="28"/>
  <c r="K115" i="28"/>
  <c r="AF115" i="28"/>
  <c r="S115" i="28"/>
  <c r="F115" i="28"/>
  <c r="X115" i="28"/>
  <c r="J115" i="28"/>
  <c r="U115" i="28"/>
  <c r="E115" i="28"/>
  <c r="AE115" i="28"/>
  <c r="P115" i="28"/>
  <c r="Z115" i="28"/>
  <c r="I115" i="28"/>
  <c r="R115" i="28"/>
  <c r="AA115" i="28"/>
  <c r="AB115" i="28"/>
  <c r="Q115" i="28"/>
  <c r="AG115" i="28"/>
  <c r="H115" i="28"/>
  <c r="L115" i="28"/>
  <c r="G115" i="28"/>
  <c r="AH115" i="28"/>
  <c r="AD115" i="28"/>
  <c r="AC115" i="28"/>
  <c r="Y115" i="28"/>
  <c r="V115" i="28"/>
  <c r="T115" i="28"/>
  <c r="O115" i="28"/>
  <c r="N115" i="28"/>
  <c r="M115" i="28"/>
  <c r="AI127" i="28"/>
  <c r="W127" i="28"/>
  <c r="K127" i="28"/>
  <c r="AA127" i="28"/>
  <c r="N127" i="28"/>
  <c r="AE127" i="28"/>
  <c r="R127" i="28"/>
  <c r="E127" i="28"/>
  <c r="Z127" i="28"/>
  <c r="J127" i="28"/>
  <c r="U127" i="28"/>
  <c r="F127" i="28"/>
  <c r="AD127" i="28"/>
  <c r="O127" i="28"/>
  <c r="X127" i="28"/>
  <c r="AF127" i="28"/>
  <c r="I127" i="28"/>
  <c r="AG127" i="28"/>
  <c r="G127" i="28"/>
  <c r="V127" i="28"/>
  <c r="Q127" i="28"/>
  <c r="M127" i="28"/>
  <c r="H127" i="28"/>
  <c r="AH127" i="28"/>
  <c r="AC127" i="28"/>
  <c r="AB127" i="28"/>
  <c r="Y127" i="28"/>
  <c r="T127" i="28"/>
  <c r="S127" i="28"/>
  <c r="P127" i="28"/>
  <c r="L127" i="28"/>
  <c r="AE139" i="28"/>
  <c r="S139" i="28"/>
  <c r="AI139" i="28"/>
  <c r="W139" i="28"/>
  <c r="K139" i="28"/>
  <c r="V139" i="28"/>
  <c r="H139" i="28"/>
  <c r="U139" i="28"/>
  <c r="G139" i="28"/>
  <c r="AA139" i="28"/>
  <c r="M139" i="28"/>
  <c r="X139" i="28"/>
  <c r="T139" i="28"/>
  <c r="R139" i="28"/>
  <c r="Q139" i="28"/>
  <c r="AH139" i="28"/>
  <c r="P139" i="28"/>
  <c r="AG139" i="28"/>
  <c r="O139" i="28"/>
  <c r="AF139" i="28"/>
  <c r="N139" i="28"/>
  <c r="AD139" i="28"/>
  <c r="L139" i="28"/>
  <c r="AB139" i="28"/>
  <c r="I139" i="28"/>
  <c r="Y139" i="28"/>
  <c r="Z139" i="28"/>
  <c r="J139" i="28"/>
  <c r="F139" i="28"/>
  <c r="E139" i="28"/>
  <c r="AC139" i="28"/>
  <c r="AA80" i="28"/>
  <c r="O80" i="28"/>
  <c r="AI80" i="28"/>
  <c r="V80" i="28"/>
  <c r="I80" i="28"/>
  <c r="AC80" i="28"/>
  <c r="N80" i="28"/>
  <c r="X80" i="28"/>
  <c r="J80" i="28"/>
  <c r="Y80" i="28"/>
  <c r="G80" i="28"/>
  <c r="AE80" i="28"/>
  <c r="M80" i="28"/>
  <c r="AD80" i="28"/>
  <c r="L80" i="28"/>
  <c r="R80" i="28"/>
  <c r="Q80" i="28"/>
  <c r="P80" i="28"/>
  <c r="AH80" i="28"/>
  <c r="K80" i="28"/>
  <c r="AG80" i="28"/>
  <c r="H80" i="28"/>
  <c r="AF80" i="28"/>
  <c r="F80" i="28"/>
  <c r="AB80" i="28"/>
  <c r="E80" i="28"/>
  <c r="Z80" i="28"/>
  <c r="W80" i="28"/>
  <c r="U80" i="28"/>
  <c r="T80" i="28"/>
  <c r="S80" i="28"/>
  <c r="AA92" i="28"/>
  <c r="O92" i="28"/>
  <c r="AC92" i="28"/>
  <c r="P92" i="28"/>
  <c r="AD92" i="28"/>
  <c r="N92" i="28"/>
  <c r="X92" i="28"/>
  <c r="I92" i="28"/>
  <c r="AI92" i="28"/>
  <c r="T92" i="28"/>
  <c r="E92" i="28"/>
  <c r="AB92" i="28"/>
  <c r="L92" i="28"/>
  <c r="S92" i="28"/>
  <c r="R92" i="28"/>
  <c r="Q92" i="28"/>
  <c r="AH92" i="28"/>
  <c r="M92" i="28"/>
  <c r="Y92" i="28"/>
  <c r="F92" i="28"/>
  <c r="W92" i="28"/>
  <c r="H92" i="28"/>
  <c r="G92" i="28"/>
  <c r="AG92" i="28"/>
  <c r="AF92" i="28"/>
  <c r="AE92" i="28"/>
  <c r="Z92" i="28"/>
  <c r="V92" i="28"/>
  <c r="U92" i="28"/>
  <c r="K92" i="28"/>
  <c r="J92" i="28"/>
  <c r="AA104" i="28"/>
  <c r="O104" i="28"/>
  <c r="W104" i="28"/>
  <c r="J104" i="28"/>
  <c r="AF104" i="28"/>
  <c r="S104" i="28"/>
  <c r="F104" i="28"/>
  <c r="Z104" i="28"/>
  <c r="K104" i="28"/>
  <c r="AE104" i="28"/>
  <c r="P104" i="28"/>
  <c r="Y104" i="28"/>
  <c r="G104" i="28"/>
  <c r="T104" i="28"/>
  <c r="AD104" i="28"/>
  <c r="L104" i="28"/>
  <c r="AG104" i="28"/>
  <c r="E104" i="28"/>
  <c r="AC104" i="28"/>
  <c r="AB104" i="28"/>
  <c r="X104" i="28"/>
  <c r="N104" i="28"/>
  <c r="M104" i="28"/>
  <c r="AI104" i="28"/>
  <c r="AH104" i="28"/>
  <c r="V104" i="28"/>
  <c r="U104" i="28"/>
  <c r="R104" i="28"/>
  <c r="Q104" i="28"/>
  <c r="I104" i="28"/>
  <c r="H104" i="28"/>
  <c r="AB116" i="28"/>
  <c r="P116" i="28"/>
  <c r="AA116" i="28"/>
  <c r="N116" i="28"/>
  <c r="AF116" i="28"/>
  <c r="S116" i="28"/>
  <c r="F116" i="28"/>
  <c r="V116" i="28"/>
  <c r="G116" i="28"/>
  <c r="AG116" i="28"/>
  <c r="Q116" i="28"/>
  <c r="Y116" i="28"/>
  <c r="J116" i="28"/>
  <c r="AD116" i="28"/>
  <c r="I116" i="28"/>
  <c r="O116" i="28"/>
  <c r="U116" i="28"/>
  <c r="L116" i="28"/>
  <c r="Z116" i="28"/>
  <c r="K116" i="28"/>
  <c r="H116" i="28"/>
  <c r="E116" i="28"/>
  <c r="AI116" i="28"/>
  <c r="AH116" i="28"/>
  <c r="AE116" i="28"/>
  <c r="AC116" i="28"/>
  <c r="X116" i="28"/>
  <c r="W116" i="28"/>
  <c r="T116" i="28"/>
  <c r="R116" i="28"/>
  <c r="M116" i="28"/>
  <c r="AB128" i="28"/>
  <c r="P128" i="28"/>
  <c r="AI128" i="28"/>
  <c r="V128" i="28"/>
  <c r="I128" i="28"/>
  <c r="Z128" i="28"/>
  <c r="M128" i="28"/>
  <c r="AA128" i="28"/>
  <c r="K128" i="28"/>
  <c r="U128" i="28"/>
  <c r="F128" i="28"/>
  <c r="AE128" i="28"/>
  <c r="O128" i="28"/>
  <c r="AH128" i="28"/>
  <c r="N128" i="28"/>
  <c r="T128" i="28"/>
  <c r="Y128" i="28"/>
  <c r="W128" i="28"/>
  <c r="R128" i="28"/>
  <c r="Q128" i="28"/>
  <c r="J128" i="28"/>
  <c r="AF128" i="28"/>
  <c r="G128" i="28"/>
  <c r="S128" i="28"/>
  <c r="L128" i="28"/>
  <c r="H128" i="28"/>
  <c r="E128" i="28"/>
  <c r="AG128" i="28"/>
  <c r="AD128" i="28"/>
  <c r="AC128" i="28"/>
  <c r="X128" i="28"/>
  <c r="X140" i="28"/>
  <c r="L140" i="28"/>
  <c r="AB140" i="28"/>
  <c r="P140" i="28"/>
  <c r="AH140" i="28"/>
  <c r="T140" i="28"/>
  <c r="F140" i="28"/>
  <c r="AG140" i="28"/>
  <c r="S140" i="28"/>
  <c r="E140" i="28"/>
  <c r="Y140" i="28"/>
  <c r="J140" i="28"/>
  <c r="AD140" i="28"/>
  <c r="K140" i="28"/>
  <c r="AC140" i="28"/>
  <c r="I140" i="28"/>
  <c r="AA140" i="28"/>
  <c r="H140" i="28"/>
  <c r="Z140" i="28"/>
  <c r="G140" i="28"/>
  <c r="W140" i="28"/>
  <c r="V140" i="28"/>
  <c r="U140" i="28"/>
  <c r="R140" i="28"/>
  <c r="AI140" i="28"/>
  <c r="O140" i="28"/>
  <c r="AF140" i="28"/>
  <c r="AE140" i="28"/>
  <c r="N140" i="28"/>
  <c r="Q140" i="28"/>
  <c r="M140" i="28"/>
  <c r="AF136" i="28"/>
  <c r="T136" i="28"/>
  <c r="H136" i="28"/>
  <c r="W136" i="28"/>
  <c r="J136" i="28"/>
  <c r="AA136" i="28"/>
  <c r="N136" i="28"/>
  <c r="AD136" i="28"/>
  <c r="O136" i="28"/>
  <c r="AC136" i="28"/>
  <c r="M136" i="28"/>
  <c r="AB136" i="28"/>
  <c r="L136" i="28"/>
  <c r="Z136" i="28"/>
  <c r="K136" i="28"/>
  <c r="Y136" i="28"/>
  <c r="I136" i="28"/>
  <c r="X136" i="28"/>
  <c r="G136" i="28"/>
  <c r="V136" i="28"/>
  <c r="U136" i="28"/>
  <c r="E136" i="28"/>
  <c r="AH136" i="28"/>
  <c r="R136" i="28"/>
  <c r="S136" i="28"/>
  <c r="AG136" i="28"/>
  <c r="AE136" i="28"/>
  <c r="Q136" i="28"/>
  <c r="P136" i="28"/>
  <c r="F136" i="28"/>
  <c r="AI136" i="28"/>
  <c r="AF81" i="28"/>
  <c r="T81" i="28"/>
  <c r="H81" i="28"/>
  <c r="AD81" i="28"/>
  <c r="Q81" i="28"/>
  <c r="Z81" i="28"/>
  <c r="L81" i="28"/>
  <c r="V81" i="28"/>
  <c r="G81" i="28"/>
  <c r="AB81" i="28"/>
  <c r="K81" i="28"/>
  <c r="AH81" i="28"/>
  <c r="P81" i="28"/>
  <c r="AG81" i="28"/>
  <c r="O81" i="28"/>
  <c r="AE81" i="28"/>
  <c r="I81" i="28"/>
  <c r="AC81" i="28"/>
  <c r="F81" i="28"/>
  <c r="AA81" i="28"/>
  <c r="E81" i="28"/>
  <c r="Y81" i="28"/>
  <c r="X81" i="28"/>
  <c r="W81" i="28"/>
  <c r="U81" i="28"/>
  <c r="S81" i="28"/>
  <c r="R81" i="28"/>
  <c r="N81" i="28"/>
  <c r="M81" i="28"/>
  <c r="J81" i="28"/>
  <c r="AI81" i="28"/>
  <c r="AF93" i="28"/>
  <c r="T93" i="28"/>
  <c r="H93" i="28"/>
  <c r="X93" i="28"/>
  <c r="K93" i="28"/>
  <c r="AA93" i="28"/>
  <c r="M93" i="28"/>
  <c r="Y93" i="28"/>
  <c r="I93" i="28"/>
  <c r="AI93" i="28"/>
  <c r="S93" i="28"/>
  <c r="AC93" i="28"/>
  <c r="N93" i="28"/>
  <c r="AD93" i="28"/>
  <c r="G93" i="28"/>
  <c r="AB93" i="28"/>
  <c r="F93" i="28"/>
  <c r="Z93" i="28"/>
  <c r="E93" i="28"/>
  <c r="W93" i="28"/>
  <c r="P93" i="28"/>
  <c r="AH93" i="28"/>
  <c r="O93" i="28"/>
  <c r="R93" i="28"/>
  <c r="Q93" i="28"/>
  <c r="L93" i="28"/>
  <c r="J93" i="28"/>
  <c r="AG93" i="28"/>
  <c r="AE93" i="28"/>
  <c r="V93" i="28"/>
  <c r="U93" i="28"/>
  <c r="AF105" i="28"/>
  <c r="T105" i="28"/>
  <c r="H105" i="28"/>
  <c r="AE105" i="28"/>
  <c r="R105" i="28"/>
  <c r="E105" i="28"/>
  <c r="AA105" i="28"/>
  <c r="N105" i="28"/>
  <c r="Z105" i="28"/>
  <c r="K105" i="28"/>
  <c r="AG105" i="28"/>
  <c r="P105" i="28"/>
  <c r="AH105" i="28"/>
  <c r="M105" i="28"/>
  <c r="Y105" i="28"/>
  <c r="G105" i="28"/>
  <c r="S105" i="28"/>
  <c r="X105" i="28"/>
  <c r="W105" i="28"/>
  <c r="V105" i="28"/>
  <c r="U105" i="28"/>
  <c r="AI105" i="28"/>
  <c r="I105" i="28"/>
  <c r="AD105" i="28"/>
  <c r="F105" i="28"/>
  <c r="L105" i="28"/>
  <c r="J105" i="28"/>
  <c r="AC105" i="28"/>
  <c r="AB105" i="28"/>
  <c r="Q105" i="28"/>
  <c r="O105" i="28"/>
  <c r="AG117" i="28"/>
  <c r="U117" i="28"/>
  <c r="I117" i="28"/>
  <c r="W117" i="28"/>
  <c r="J117" i="28"/>
  <c r="AA117" i="28"/>
  <c r="N117" i="28"/>
  <c r="V117" i="28"/>
  <c r="F117" i="28"/>
  <c r="AF117" i="28"/>
  <c r="Q117" i="28"/>
  <c r="Z117" i="28"/>
  <c r="K117" i="28"/>
  <c r="S117" i="28"/>
  <c r="AB117" i="28"/>
  <c r="E117" i="28"/>
  <c r="O117" i="28"/>
  <c r="AE117" i="28"/>
  <c r="G117" i="28"/>
  <c r="T117" i="28"/>
  <c r="M117" i="28"/>
  <c r="L117" i="28"/>
  <c r="H117" i="28"/>
  <c r="AI117" i="28"/>
  <c r="AH117" i="28"/>
  <c r="AD117" i="28"/>
  <c r="AC117" i="28"/>
  <c r="Y117" i="28"/>
  <c r="X117" i="28"/>
  <c r="R117" i="28"/>
  <c r="P117" i="28"/>
  <c r="AG129" i="28"/>
  <c r="U129" i="28"/>
  <c r="I129" i="28"/>
  <c r="AD129" i="28"/>
  <c r="Q129" i="28"/>
  <c r="AI129" i="28"/>
  <c r="V129" i="28"/>
  <c r="H129" i="28"/>
  <c r="AA129" i="28"/>
  <c r="L129" i="28"/>
  <c r="W129" i="28"/>
  <c r="F129" i="28"/>
  <c r="AE129" i="28"/>
  <c r="O129" i="28"/>
  <c r="Y129" i="28"/>
  <c r="AF129" i="28"/>
  <c r="K129" i="28"/>
  <c r="S129" i="28"/>
  <c r="P129" i="28"/>
  <c r="N129" i="28"/>
  <c r="M129" i="28"/>
  <c r="J129" i="28"/>
  <c r="AH129" i="28"/>
  <c r="G129" i="28"/>
  <c r="AC129" i="28"/>
  <c r="E129" i="28"/>
  <c r="Z129" i="28"/>
  <c r="AB129" i="28"/>
  <c r="X129" i="28"/>
  <c r="T129" i="28"/>
  <c r="R129" i="28"/>
  <c r="AC141" i="28"/>
  <c r="Q141" i="28"/>
  <c r="E141" i="28"/>
  <c r="AG141" i="28"/>
  <c r="U141" i="28"/>
  <c r="I141" i="28"/>
  <c r="AF141" i="28"/>
  <c r="R141" i="28"/>
  <c r="AE141" i="28"/>
  <c r="P141" i="28"/>
  <c r="W141" i="28"/>
  <c r="H141" i="28"/>
  <c r="S141" i="28"/>
  <c r="O141" i="28"/>
  <c r="AI141" i="28"/>
  <c r="N141" i="28"/>
  <c r="AH141" i="28"/>
  <c r="M141" i="28"/>
  <c r="AD141" i="28"/>
  <c r="L141" i="28"/>
  <c r="AB141" i="28"/>
  <c r="K141" i="28"/>
  <c r="AA141" i="28"/>
  <c r="J141" i="28"/>
  <c r="Z141" i="28"/>
  <c r="G141" i="28"/>
  <c r="X141" i="28"/>
  <c r="F141" i="28"/>
  <c r="Y141" i="28"/>
  <c r="V141" i="28"/>
  <c r="T141" i="28"/>
  <c r="AE88" i="28"/>
  <c r="S88" i="28"/>
  <c r="G88" i="28"/>
  <c r="AI88" i="28"/>
  <c r="V88" i="28"/>
  <c r="I88" i="28"/>
  <c r="Y88" i="28"/>
  <c r="K88" i="28"/>
  <c r="X88" i="28"/>
  <c r="H88" i="28"/>
  <c r="AH88" i="28"/>
  <c r="R88" i="28"/>
  <c r="AB88" i="28"/>
  <c r="M88" i="28"/>
  <c r="Q88" i="28"/>
  <c r="P88" i="28"/>
  <c r="O88" i="28"/>
  <c r="AG88" i="28"/>
  <c r="N88" i="28"/>
  <c r="Z88" i="28"/>
  <c r="W88" i="28"/>
  <c r="F88" i="28"/>
  <c r="E88" i="28"/>
  <c r="AF88" i="28"/>
  <c r="AD88" i="28"/>
  <c r="AC88" i="28"/>
  <c r="AA88" i="28"/>
  <c r="U88" i="28"/>
  <c r="T88" i="28"/>
  <c r="L88" i="28"/>
  <c r="J88" i="28"/>
  <c r="Y82" i="28"/>
  <c r="M82" i="28"/>
  <c r="Z82" i="28"/>
  <c r="L82" i="28"/>
  <c r="W82" i="28"/>
  <c r="I82" i="28"/>
  <c r="AG82" i="28"/>
  <c r="S82" i="28"/>
  <c r="E82" i="28"/>
  <c r="AE82" i="28"/>
  <c r="O82" i="28"/>
  <c r="T82" i="28"/>
  <c r="AI82" i="28"/>
  <c r="R82" i="28"/>
  <c r="X82" i="28"/>
  <c r="V82" i="28"/>
  <c r="U82" i="28"/>
  <c r="Q82" i="28"/>
  <c r="P82" i="28"/>
  <c r="N82" i="28"/>
  <c r="AH82" i="28"/>
  <c r="K82" i="28"/>
  <c r="AF82" i="28"/>
  <c r="J82" i="28"/>
  <c r="AD82" i="28"/>
  <c r="H82" i="28"/>
  <c r="AC82" i="28"/>
  <c r="AB82" i="28"/>
  <c r="AA82" i="28"/>
  <c r="G82" i="28"/>
  <c r="F82" i="28"/>
  <c r="Y94" i="28"/>
  <c r="M94" i="28"/>
  <c r="AF94" i="28"/>
  <c r="S94" i="28"/>
  <c r="F94" i="28"/>
  <c r="AH94" i="28"/>
  <c r="X94" i="28"/>
  <c r="J94" i="28"/>
  <c r="Z94" i="28"/>
  <c r="I94" i="28"/>
  <c r="T94" i="28"/>
  <c r="AC94" i="28"/>
  <c r="N94" i="28"/>
  <c r="R94" i="28"/>
  <c r="Q94" i="28"/>
  <c r="P94" i="28"/>
  <c r="AI94" i="28"/>
  <c r="O94" i="28"/>
  <c r="AA94" i="28"/>
  <c r="E94" i="28"/>
  <c r="W94" i="28"/>
  <c r="AD94" i="28"/>
  <c r="AB94" i="28"/>
  <c r="V94" i="28"/>
  <c r="U94" i="28"/>
  <c r="L94" i="28"/>
  <c r="K94" i="28"/>
  <c r="H94" i="28"/>
  <c r="G94" i="28"/>
  <c r="AG94" i="28"/>
  <c r="AE94" i="28"/>
  <c r="Y106" i="28"/>
  <c r="M106" i="28"/>
  <c r="AA106" i="28"/>
  <c r="N106" i="28"/>
  <c r="AI106" i="28"/>
  <c r="V106" i="28"/>
  <c r="I106" i="28"/>
  <c r="AB106" i="28"/>
  <c r="K106" i="28"/>
  <c r="AF106" i="28"/>
  <c r="Q106" i="28"/>
  <c r="T106" i="28"/>
  <c r="AG106" i="28"/>
  <c r="O106" i="28"/>
  <c r="X106" i="28"/>
  <c r="F106" i="28"/>
  <c r="S106" i="28"/>
  <c r="R106" i="28"/>
  <c r="P106" i="28"/>
  <c r="L106" i="28"/>
  <c r="AH106" i="28"/>
  <c r="AE106" i="28"/>
  <c r="AC106" i="28"/>
  <c r="Z106" i="28"/>
  <c r="AD106" i="28"/>
  <c r="W106" i="28"/>
  <c r="U106" i="28"/>
  <c r="J106" i="28"/>
  <c r="H106" i="28"/>
  <c r="G106" i="28"/>
  <c r="E106" i="28"/>
  <c r="Z118" i="28"/>
  <c r="N118" i="28"/>
  <c r="AE118" i="28"/>
  <c r="R118" i="28"/>
  <c r="E118" i="28"/>
  <c r="AI118" i="28"/>
  <c r="V118" i="28"/>
  <c r="I118" i="28"/>
  <c r="W118" i="28"/>
  <c r="G118" i="28"/>
  <c r="AG118" i="28"/>
  <c r="Q118" i="28"/>
  <c r="AA118" i="28"/>
  <c r="K118" i="28"/>
  <c r="AD118" i="28"/>
  <c r="J118" i="28"/>
  <c r="P118" i="28"/>
  <c r="AH118" i="28"/>
  <c r="H118" i="28"/>
  <c r="Y118" i="28"/>
  <c r="O118" i="28"/>
  <c r="S118" i="28"/>
  <c r="M118" i="28"/>
  <c r="L118" i="28"/>
  <c r="F118" i="28"/>
  <c r="AF118" i="28"/>
  <c r="AC118" i="28"/>
  <c r="AB118" i="28"/>
  <c r="X118" i="28"/>
  <c r="U118" i="28"/>
  <c r="T118" i="28"/>
  <c r="Z130" i="28"/>
  <c r="N130" i="28"/>
  <c r="Y130" i="28"/>
  <c r="L130" i="28"/>
  <c r="AD130" i="28"/>
  <c r="Q130" i="28"/>
  <c r="AB130" i="28"/>
  <c r="K130" i="28"/>
  <c r="V130" i="28"/>
  <c r="G130" i="28"/>
  <c r="AF130" i="28"/>
  <c r="P130" i="28"/>
  <c r="AI130" i="28"/>
  <c r="O130" i="28"/>
  <c r="U130" i="28"/>
  <c r="M130" i="28"/>
  <c r="AH130" i="28"/>
  <c r="I130" i="28"/>
  <c r="AG130" i="28"/>
  <c r="H130" i="28"/>
  <c r="AE130" i="28"/>
  <c r="F130" i="28"/>
  <c r="AC130" i="28"/>
  <c r="E130" i="28"/>
  <c r="AA130" i="28"/>
  <c r="X130" i="28"/>
  <c r="T130" i="28"/>
  <c r="W130" i="28"/>
  <c r="S130" i="28"/>
  <c r="R130" i="28"/>
  <c r="J130" i="28"/>
  <c r="AH142" i="28"/>
  <c r="V142" i="28"/>
  <c r="J142" i="28"/>
  <c r="Z142" i="28"/>
  <c r="N142" i="28"/>
  <c r="AD142" i="28"/>
  <c r="P142" i="28"/>
  <c r="AC142" i="28"/>
  <c r="O142" i="28"/>
  <c r="AB142" i="28"/>
  <c r="M142" i="28"/>
  <c r="AA142" i="28"/>
  <c r="L142" i="28"/>
  <c r="AI142" i="28"/>
  <c r="T142" i="28"/>
  <c r="F142" i="28"/>
  <c r="AF142" i="28"/>
  <c r="G142" i="28"/>
  <c r="AE142" i="28"/>
  <c r="E142" i="28"/>
  <c r="Y142" i="28"/>
  <c r="X142" i="28"/>
  <c r="W142" i="28"/>
  <c r="U142" i="28"/>
  <c r="S142" i="28"/>
  <c r="R142" i="28"/>
  <c r="K142" i="28"/>
  <c r="H142" i="28"/>
  <c r="AG142" i="28"/>
  <c r="Q142" i="28"/>
  <c r="I142" i="28"/>
  <c r="AD83" i="28"/>
  <c r="R83" i="28"/>
  <c r="F83" i="28"/>
  <c r="AG83" i="28"/>
  <c r="T83" i="28"/>
  <c r="G83" i="28"/>
  <c r="W83" i="28"/>
  <c r="I83" i="28"/>
  <c r="X83" i="28"/>
  <c r="H83" i="28"/>
  <c r="AH83" i="28"/>
  <c r="Q83" i="28"/>
  <c r="S83" i="28"/>
  <c r="Z83" i="28"/>
  <c r="E83" i="28"/>
  <c r="Y83" i="28"/>
  <c r="O83" i="28"/>
  <c r="N83" i="28"/>
  <c r="M83" i="28"/>
  <c r="AI83" i="28"/>
  <c r="L83" i="28"/>
  <c r="AF83" i="28"/>
  <c r="K83" i="28"/>
  <c r="AE83" i="28"/>
  <c r="J83" i="28"/>
  <c r="AC83" i="28"/>
  <c r="AB83" i="28"/>
  <c r="AA83" i="28"/>
  <c r="V83" i="28"/>
  <c r="U83" i="28"/>
  <c r="P83" i="28"/>
  <c r="AD95" i="28"/>
  <c r="R95" i="28"/>
  <c r="F95" i="28"/>
  <c r="AA95" i="28"/>
  <c r="N95" i="28"/>
  <c r="AF95" i="28"/>
  <c r="Q95" i="28"/>
  <c r="V95" i="28"/>
  <c r="H95" i="28"/>
  <c r="AB95" i="28"/>
  <c r="K95" i="28"/>
  <c r="W95" i="28"/>
  <c r="E95" i="28"/>
  <c r="AG95" i="28"/>
  <c r="O95" i="28"/>
  <c r="AH95" i="28"/>
  <c r="J95" i="28"/>
  <c r="AE95" i="28"/>
  <c r="I95" i="28"/>
  <c r="AC95" i="28"/>
  <c r="G95" i="28"/>
  <c r="Z95" i="28"/>
  <c r="S95" i="28"/>
  <c r="P95" i="28"/>
  <c r="AI95" i="28"/>
  <c r="Y95" i="28"/>
  <c r="X95" i="28"/>
  <c r="U95" i="28"/>
  <c r="T95" i="28"/>
  <c r="M95" i="28"/>
  <c r="L95" i="28"/>
  <c r="AD107" i="28"/>
  <c r="R107" i="28"/>
  <c r="F107" i="28"/>
  <c r="AI107" i="28"/>
  <c r="V107" i="28"/>
  <c r="I107" i="28"/>
  <c r="AE107" i="28"/>
  <c r="Q107" i="28"/>
  <c r="AA107" i="28"/>
  <c r="L107" i="28"/>
  <c r="AG107" i="28"/>
  <c r="P107" i="28"/>
  <c r="Z107" i="28"/>
  <c r="H107" i="28"/>
  <c r="U107" i="28"/>
  <c r="AF107" i="28"/>
  <c r="M107" i="28"/>
  <c r="N107" i="28"/>
  <c r="K107" i="28"/>
  <c r="J107" i="28"/>
  <c r="AH107" i="28"/>
  <c r="G107" i="28"/>
  <c r="AC107" i="28"/>
  <c r="E107" i="28"/>
  <c r="AB107" i="28"/>
  <c r="Y107" i="28"/>
  <c r="W107" i="28"/>
  <c r="T107" i="28"/>
  <c r="O107" i="28"/>
  <c r="X107" i="28"/>
  <c r="S107" i="28"/>
  <c r="AE119" i="28"/>
  <c r="S119" i="28"/>
  <c r="G119" i="28"/>
  <c r="Z119" i="28"/>
  <c r="M119" i="28"/>
  <c r="AD119" i="28"/>
  <c r="Q119" i="28"/>
  <c r="W119" i="28"/>
  <c r="H119" i="28"/>
  <c r="AH119" i="28"/>
  <c r="R119" i="28"/>
  <c r="AA119" i="28"/>
  <c r="K119" i="28"/>
  <c r="U119" i="28"/>
  <c r="AB119" i="28"/>
  <c r="F119" i="28"/>
  <c r="AC119" i="28"/>
  <c r="T119" i="28"/>
  <c r="AI119" i="28"/>
  <c r="J119" i="28"/>
  <c r="P119" i="28"/>
  <c r="O119" i="28"/>
  <c r="N119" i="28"/>
  <c r="L119" i="28"/>
  <c r="I119" i="28"/>
  <c r="E119" i="28"/>
  <c r="AG119" i="28"/>
  <c r="AF119" i="28"/>
  <c r="Y119" i="28"/>
  <c r="X119" i="28"/>
  <c r="V119" i="28"/>
  <c r="AE131" i="28"/>
  <c r="S131" i="28"/>
  <c r="G131" i="28"/>
  <c r="AH131" i="28"/>
  <c r="U131" i="28"/>
  <c r="H131" i="28"/>
  <c r="Y131" i="28"/>
  <c r="L131" i="28"/>
  <c r="AB131" i="28"/>
  <c r="M131" i="28"/>
  <c r="AA131" i="28"/>
  <c r="K131" i="28"/>
  <c r="W131" i="28"/>
  <c r="F131" i="28"/>
  <c r="AF131" i="28"/>
  <c r="P131" i="28"/>
  <c r="AC131" i="28"/>
  <c r="N131" i="28"/>
  <c r="I131" i="28"/>
  <c r="AI131" i="28"/>
  <c r="E131" i="28"/>
  <c r="AG131" i="28"/>
  <c r="AD131" i="28"/>
  <c r="Z131" i="28"/>
  <c r="X131" i="28"/>
  <c r="V131" i="28"/>
  <c r="T131" i="28"/>
  <c r="Q131" i="28"/>
  <c r="R131" i="28"/>
  <c r="O131" i="28"/>
  <c r="J131" i="28"/>
  <c r="AA143" i="28"/>
  <c r="O143" i="28"/>
  <c r="AE143" i="28"/>
  <c r="S143" i="28"/>
  <c r="G143" i="28"/>
  <c r="AB143" i="28"/>
  <c r="M143" i="28"/>
  <c r="Z143" i="28"/>
  <c r="L143" i="28"/>
  <c r="Y143" i="28"/>
  <c r="K143" i="28"/>
  <c r="X143" i="28"/>
  <c r="J143" i="28"/>
  <c r="AG143" i="28"/>
  <c r="R143" i="28"/>
  <c r="W143" i="28"/>
  <c r="V143" i="28"/>
  <c r="U143" i="28"/>
  <c r="T143" i="28"/>
  <c r="Q143" i="28"/>
  <c r="P143" i="28"/>
  <c r="N143" i="28"/>
  <c r="AI143" i="28"/>
  <c r="I143" i="28"/>
  <c r="AF143" i="28"/>
  <c r="F143" i="28"/>
  <c r="AH143" i="28"/>
  <c r="AC143" i="28"/>
  <c r="AD143" i="28"/>
  <c r="H143" i="28"/>
  <c r="E143" i="28"/>
  <c r="AF124" i="28"/>
  <c r="T124" i="28"/>
  <c r="H124" i="28"/>
  <c r="AB124" i="28"/>
  <c r="O124" i="28"/>
  <c r="AG124" i="28"/>
  <c r="S124" i="28"/>
  <c r="F124" i="28"/>
  <c r="Y124" i="28"/>
  <c r="J124" i="28"/>
  <c r="U124" i="28"/>
  <c r="AC124" i="28"/>
  <c r="M124" i="28"/>
  <c r="AH124" i="28"/>
  <c r="L124" i="28"/>
  <c r="R124" i="28"/>
  <c r="X124" i="28"/>
  <c r="P124" i="28"/>
  <c r="AD124" i="28"/>
  <c r="E124" i="28"/>
  <c r="AE124" i="28"/>
  <c r="AA124" i="28"/>
  <c r="Z124" i="28"/>
  <c r="W124" i="28"/>
  <c r="V124" i="28"/>
  <c r="Q124" i="28"/>
  <c r="N124" i="28"/>
  <c r="K124" i="28"/>
  <c r="I124" i="28"/>
  <c r="G124" i="28"/>
  <c r="AI124" i="28"/>
  <c r="AI84" i="28"/>
  <c r="W84" i="28"/>
  <c r="K84" i="28"/>
  <c r="AB84" i="28"/>
  <c r="O84" i="28"/>
  <c r="AH84" i="28"/>
  <c r="T84" i="28"/>
  <c r="F84" i="28"/>
  <c r="X84" i="28"/>
  <c r="H84" i="28"/>
  <c r="AG84" i="28"/>
  <c r="R84" i="28"/>
  <c r="Z84" i="28"/>
  <c r="G84" i="28"/>
  <c r="AE84" i="28"/>
  <c r="M84" i="28"/>
  <c r="AD84" i="28"/>
  <c r="L84" i="28"/>
  <c r="J84" i="28"/>
  <c r="I84" i="28"/>
  <c r="AF84" i="28"/>
  <c r="E84" i="28"/>
  <c r="AC84" i="28"/>
  <c r="AA84" i="28"/>
  <c r="Y84" i="28"/>
  <c r="V84" i="28"/>
  <c r="U84" i="28"/>
  <c r="S84" i="28"/>
  <c r="Q84" i="28"/>
  <c r="P84" i="28"/>
  <c r="N84" i="28"/>
  <c r="AI96" i="28"/>
  <c r="W96" i="28"/>
  <c r="K96" i="28"/>
  <c r="V96" i="28"/>
  <c r="I96" i="28"/>
  <c r="AC96" i="28"/>
  <c r="O96" i="28"/>
  <c r="AG96" i="28"/>
  <c r="S96" i="28"/>
  <c r="E96" i="28"/>
  <c r="AE96" i="28"/>
  <c r="N96" i="28"/>
  <c r="Z96" i="28"/>
  <c r="H96" i="28"/>
  <c r="R96" i="28"/>
  <c r="Y96" i="28"/>
  <c r="X96" i="28"/>
  <c r="U96" i="28"/>
  <c r="T96" i="28"/>
  <c r="AF96" i="28"/>
  <c r="J96" i="28"/>
  <c r="AD96" i="28"/>
  <c r="G96" i="28"/>
  <c r="M96" i="28"/>
  <c r="L96" i="28"/>
  <c r="F96" i="28"/>
  <c r="AH96" i="28"/>
  <c r="AB96" i="28"/>
  <c r="AA96" i="28"/>
  <c r="Q96" i="28"/>
  <c r="P96" i="28"/>
  <c r="AI108" i="28"/>
  <c r="W108" i="28"/>
  <c r="K108" i="28"/>
  <c r="AD108" i="28"/>
  <c r="Q108" i="28"/>
  <c r="Z108" i="28"/>
  <c r="M108" i="28"/>
  <c r="AB108" i="28"/>
  <c r="L108" i="28"/>
  <c r="AG108" i="28"/>
  <c r="R108" i="28"/>
  <c r="AH108" i="28"/>
  <c r="O108" i="28"/>
  <c r="AA108" i="28"/>
  <c r="H108" i="28"/>
  <c r="T108" i="28"/>
  <c r="AF108" i="28"/>
  <c r="G108" i="28"/>
  <c r="AE108" i="28"/>
  <c r="F108" i="28"/>
  <c r="AC108" i="28"/>
  <c r="E108" i="28"/>
  <c r="Y108" i="28"/>
  <c r="X108" i="28"/>
  <c r="V108" i="28"/>
  <c r="U108" i="28"/>
  <c r="S108" i="28"/>
  <c r="P108" i="28"/>
  <c r="N108" i="28"/>
  <c r="J108" i="28"/>
  <c r="I108" i="28"/>
  <c r="X120" i="28"/>
  <c r="L120" i="28"/>
  <c r="AH120" i="28"/>
  <c r="U120" i="28"/>
  <c r="H120" i="28"/>
  <c r="Z120" i="28"/>
  <c r="M120" i="28"/>
  <c r="W120" i="28"/>
  <c r="G120" i="28"/>
  <c r="AG120" i="28"/>
  <c r="R120" i="28"/>
  <c r="AB120" i="28"/>
  <c r="K120" i="28"/>
  <c r="AE120" i="28"/>
  <c r="J120" i="28"/>
  <c r="Q120" i="28"/>
  <c r="V120" i="28"/>
  <c r="O120" i="28"/>
  <c r="AC120" i="28"/>
  <c r="T120" i="28"/>
  <c r="S120" i="28"/>
  <c r="P120" i="28"/>
  <c r="N120" i="28"/>
  <c r="I120" i="28"/>
  <c r="F120" i="28"/>
  <c r="E120" i="28"/>
  <c r="AI120" i="28"/>
  <c r="AF120" i="28"/>
  <c r="AD120" i="28"/>
  <c r="AA120" i="28"/>
  <c r="Y120" i="28"/>
  <c r="X132" i="28"/>
  <c r="L132" i="28"/>
  <c r="AC132" i="28"/>
  <c r="P132" i="28"/>
  <c r="AG132" i="28"/>
  <c r="T132" i="28"/>
  <c r="G132" i="28"/>
  <c r="AB132" i="28"/>
  <c r="M132" i="28"/>
  <c r="AA132" i="28"/>
  <c r="K132" i="28"/>
  <c r="W132" i="28"/>
  <c r="H132" i="28"/>
  <c r="AF132" i="28"/>
  <c r="Q132" i="28"/>
  <c r="U132" i="28"/>
  <c r="AD132" i="28"/>
  <c r="E132" i="28"/>
  <c r="AI132" i="28"/>
  <c r="F132" i="28"/>
  <c r="AH132" i="28"/>
  <c r="AE132" i="28"/>
  <c r="Z132" i="28"/>
  <c r="Y132" i="28"/>
  <c r="V132" i="28"/>
  <c r="S132" i="28"/>
  <c r="R132" i="28"/>
  <c r="N132" i="28"/>
  <c r="O132" i="28"/>
  <c r="J132" i="28"/>
  <c r="I132" i="28"/>
  <c r="AF144" i="28"/>
  <c r="T144" i="28"/>
  <c r="H144" i="28"/>
  <c r="X144" i="28"/>
  <c r="L144" i="28"/>
  <c r="Z144" i="28"/>
  <c r="K144" i="28"/>
  <c r="Y144" i="28"/>
  <c r="J144" i="28"/>
  <c r="W144" i="28"/>
  <c r="I144" i="28"/>
  <c r="V144" i="28"/>
  <c r="G144" i="28"/>
  <c r="AD144" i="28"/>
  <c r="P144" i="28"/>
  <c r="R144" i="28"/>
  <c r="Q144" i="28"/>
  <c r="O144" i="28"/>
  <c r="AI144" i="28"/>
  <c r="N144" i="28"/>
  <c r="AH144" i="28"/>
  <c r="M144" i="28"/>
  <c r="AG144" i="28"/>
  <c r="F144" i="28"/>
  <c r="AE144" i="28"/>
  <c r="E144" i="28"/>
  <c r="AC144" i="28"/>
  <c r="AA144" i="28"/>
  <c r="AB144" i="28"/>
  <c r="U144" i="28"/>
  <c r="S144" i="28"/>
  <c r="AA112" i="28"/>
  <c r="O112" i="28"/>
  <c r="AE112" i="28"/>
  <c r="S112" i="28"/>
  <c r="G112" i="28"/>
  <c r="Z112" i="28"/>
  <c r="L112" i="28"/>
  <c r="V112" i="28"/>
  <c r="H112" i="28"/>
  <c r="AD112" i="28"/>
  <c r="AH112" i="28"/>
  <c r="P112" i="28"/>
  <c r="U112" i="28"/>
  <c r="Y112" i="28"/>
  <c r="E112" i="28"/>
  <c r="R112" i="28"/>
  <c r="AF112" i="28"/>
  <c r="J112" i="28"/>
  <c r="K112" i="28"/>
  <c r="I112" i="28"/>
  <c r="AI112" i="28"/>
  <c r="F112" i="28"/>
  <c r="AG112" i="28"/>
  <c r="AC112" i="28"/>
  <c r="AB112" i="28"/>
  <c r="X112" i="28"/>
  <c r="W112" i="28"/>
  <c r="T112" i="28"/>
  <c r="Q112" i="28"/>
  <c r="N112" i="28"/>
  <c r="M112" i="28"/>
  <c r="AB85" i="28"/>
  <c r="P85" i="28"/>
  <c r="W85" i="28"/>
  <c r="J85" i="28"/>
  <c r="AF85" i="28"/>
  <c r="R85" i="28"/>
  <c r="X85" i="28"/>
  <c r="H85" i="28"/>
  <c r="AH85" i="28"/>
  <c r="S85" i="28"/>
  <c r="AE85" i="28"/>
  <c r="M85" i="28"/>
  <c r="AD85" i="28"/>
  <c r="T85" i="28"/>
  <c r="Q85" i="28"/>
  <c r="AC85" i="28"/>
  <c r="F85" i="28"/>
  <c r="AA85" i="28"/>
  <c r="Z85" i="28"/>
  <c r="Y85" i="28"/>
  <c r="V85" i="28"/>
  <c r="U85" i="28"/>
  <c r="O85" i="28"/>
  <c r="N85" i="28"/>
  <c r="L85" i="28"/>
  <c r="AI85" i="28"/>
  <c r="AG85" i="28"/>
  <c r="K85" i="28"/>
  <c r="I85" i="28"/>
  <c r="G85" i="28"/>
  <c r="E85" i="28"/>
  <c r="AB97" i="28"/>
  <c r="P97" i="28"/>
  <c r="AE97" i="28"/>
  <c r="R97" i="28"/>
  <c r="E97" i="28"/>
  <c r="Z97" i="28"/>
  <c r="L97" i="28"/>
  <c r="AF97" i="28"/>
  <c r="Q97" i="28"/>
  <c r="AI97" i="28"/>
  <c r="S97" i="28"/>
  <c r="AC97" i="28"/>
  <c r="K97" i="28"/>
  <c r="V97" i="28"/>
  <c r="F97" i="28"/>
  <c r="O97" i="28"/>
  <c r="N97" i="28"/>
  <c r="M97" i="28"/>
  <c r="AH97" i="28"/>
  <c r="J97" i="28"/>
  <c r="X97" i="28"/>
  <c r="W97" i="28"/>
  <c r="AA97" i="28"/>
  <c r="Y97" i="28"/>
  <c r="U97" i="28"/>
  <c r="T97" i="28"/>
  <c r="I97" i="28"/>
  <c r="H97" i="28"/>
  <c r="G97" i="28"/>
  <c r="AG97" i="28"/>
  <c r="AD97" i="28"/>
  <c r="AB109" i="28"/>
  <c r="P109" i="28"/>
  <c r="Y109" i="28"/>
  <c r="L109" i="28"/>
  <c r="AH109" i="28"/>
  <c r="U109" i="28"/>
  <c r="H109" i="28"/>
  <c r="AC109" i="28"/>
  <c r="M109" i="28"/>
  <c r="AG109" i="28"/>
  <c r="R109" i="28"/>
  <c r="V109" i="28"/>
  <c r="AI109" i="28"/>
  <c r="O109" i="28"/>
  <c r="Z109" i="28"/>
  <c r="G109" i="28"/>
  <c r="AA109" i="28"/>
  <c r="X109" i="28"/>
  <c r="W109" i="28"/>
  <c r="T109" i="28"/>
  <c r="S109" i="28"/>
  <c r="Q109" i="28"/>
  <c r="N109" i="28"/>
  <c r="K109" i="28"/>
  <c r="J109" i="28"/>
  <c r="AF109" i="28"/>
  <c r="I109" i="28"/>
  <c r="AE109" i="28"/>
  <c r="AD109" i="28"/>
  <c r="F109" i="28"/>
  <c r="E109" i="28"/>
  <c r="AC121" i="28"/>
  <c r="Q121" i="28"/>
  <c r="E121" i="28"/>
  <c r="AD121" i="28"/>
  <c r="P121" i="28"/>
  <c r="AH121" i="28"/>
  <c r="U121" i="28"/>
  <c r="H121" i="28"/>
  <c r="X121" i="28"/>
  <c r="I121" i="28"/>
  <c r="AI121" i="28"/>
  <c r="S121" i="28"/>
  <c r="AA121" i="28"/>
  <c r="L121" i="28"/>
  <c r="V121" i="28"/>
  <c r="AB121" i="28"/>
  <c r="G121" i="28"/>
  <c r="O121" i="28"/>
  <c r="AG121" i="28"/>
  <c r="J121" i="28"/>
  <c r="W121" i="28"/>
  <c r="Y121" i="28"/>
  <c r="T121" i="28"/>
  <c r="R121" i="28"/>
  <c r="N121" i="28"/>
  <c r="M121" i="28"/>
  <c r="K121" i="28"/>
  <c r="F121" i="28"/>
  <c r="AF121" i="28"/>
  <c r="AE121" i="28"/>
  <c r="Z121" i="28"/>
  <c r="AC133" i="28"/>
  <c r="Q133" i="28"/>
  <c r="E133" i="28"/>
  <c r="X133" i="28"/>
  <c r="K133" i="28"/>
  <c r="AB133" i="28"/>
  <c r="O133" i="28"/>
  <c r="AD133" i="28"/>
  <c r="M133" i="28"/>
  <c r="AA133" i="28"/>
  <c r="L133" i="28"/>
  <c r="Z133" i="28"/>
  <c r="J133" i="28"/>
  <c r="W133" i="28"/>
  <c r="H133" i="28"/>
  <c r="AG133" i="28"/>
  <c r="R133" i="28"/>
  <c r="P133" i="28"/>
  <c r="V133" i="28"/>
  <c r="AI133" i="28"/>
  <c r="AH133" i="28"/>
  <c r="AF133" i="28"/>
  <c r="AE133" i="28"/>
  <c r="Y133" i="28"/>
  <c r="U133" i="28"/>
  <c r="T133" i="28"/>
  <c r="S133" i="28"/>
  <c r="I133" i="28"/>
  <c r="N133" i="28"/>
  <c r="G133" i="28"/>
  <c r="F133" i="28"/>
  <c r="Y145" i="28"/>
  <c r="M145" i="28"/>
  <c r="AC145" i="28"/>
  <c r="Q145" i="28"/>
  <c r="E145" i="28"/>
  <c r="W145" i="28"/>
  <c r="I145" i="28"/>
  <c r="V145" i="28"/>
  <c r="H145" i="28"/>
  <c r="AI145" i="28"/>
  <c r="U145" i="28"/>
  <c r="G145" i="28"/>
  <c r="AH145" i="28"/>
  <c r="T145" i="28"/>
  <c r="F145" i="28"/>
  <c r="AB145" i="28"/>
  <c r="N145" i="28"/>
  <c r="L145" i="28"/>
  <c r="AG145" i="28"/>
  <c r="K145" i="28"/>
  <c r="AF145" i="28"/>
  <c r="J145" i="28"/>
  <c r="AE145" i="28"/>
  <c r="AD145" i="28"/>
  <c r="AA145" i="28"/>
  <c r="Z145" i="28"/>
  <c r="X145" i="28"/>
  <c r="R145" i="28"/>
  <c r="O145" i="28"/>
  <c r="S145" i="28"/>
  <c r="P145" i="28"/>
  <c r="AE100" i="28"/>
  <c r="S100" i="28"/>
  <c r="G100" i="28"/>
  <c r="AC100" i="28"/>
  <c r="P100" i="28"/>
  <c r="AH100" i="28"/>
  <c r="T100" i="28"/>
  <c r="E100" i="28"/>
  <c r="X100" i="28"/>
  <c r="J100" i="28"/>
  <c r="AA100" i="28"/>
  <c r="K100" i="28"/>
  <c r="V100" i="28"/>
  <c r="AF100" i="28"/>
  <c r="N100" i="28"/>
  <c r="O100" i="28"/>
  <c r="M100" i="28"/>
  <c r="AI100" i="28"/>
  <c r="L100" i="28"/>
  <c r="AG100" i="28"/>
  <c r="I100" i="28"/>
  <c r="W100" i="28"/>
  <c r="U100" i="28"/>
  <c r="Z100" i="28"/>
  <c r="Y100" i="28"/>
  <c r="R100" i="28"/>
  <c r="Q100" i="28"/>
  <c r="H100" i="28"/>
  <c r="F100" i="28"/>
  <c r="AD100" i="28"/>
  <c r="AB100" i="28"/>
  <c r="AG86" i="28"/>
  <c r="U86" i="28"/>
  <c r="I86" i="28"/>
  <c r="AE86" i="28"/>
  <c r="R86" i="28"/>
  <c r="E86" i="28"/>
  <c r="AC86" i="28"/>
  <c r="O86" i="28"/>
  <c r="X86" i="28"/>
  <c r="H86" i="28"/>
  <c r="AI86" i="28"/>
  <c r="S86" i="28"/>
  <c r="T86" i="28"/>
  <c r="Q86" i="28"/>
  <c r="AH86" i="28"/>
  <c r="Z86" i="28"/>
  <c r="G86" i="28"/>
  <c r="Y86" i="28"/>
  <c r="F86" i="28"/>
  <c r="AB86" i="28"/>
  <c r="AA86" i="28"/>
  <c r="W86" i="28"/>
  <c r="V86" i="28"/>
  <c r="P86" i="28"/>
  <c r="N86" i="28"/>
  <c r="M86" i="28"/>
  <c r="L86" i="28"/>
  <c r="K86" i="28"/>
  <c r="AF86" i="28"/>
  <c r="J86" i="28"/>
  <c r="AD86" i="28"/>
  <c r="AG98" i="28"/>
  <c r="U98" i="28"/>
  <c r="I98" i="28"/>
  <c r="Z98" i="28"/>
  <c r="M98" i="28"/>
  <c r="X98" i="28"/>
  <c r="J98" i="28"/>
  <c r="AC98" i="28"/>
  <c r="O98" i="28"/>
  <c r="T98" i="28"/>
  <c r="AF98" i="28"/>
  <c r="P98" i="28"/>
  <c r="Y98" i="28"/>
  <c r="G98" i="28"/>
  <c r="AE98" i="28"/>
  <c r="H98" i="28"/>
  <c r="AD98" i="28"/>
  <c r="F98" i="28"/>
  <c r="AB98" i="28"/>
  <c r="AA98" i="28"/>
  <c r="Q98" i="28"/>
  <c r="N98" i="28"/>
  <c r="AI98" i="28"/>
  <c r="AH98" i="28"/>
  <c r="W98" i="28"/>
  <c r="V98" i="28"/>
  <c r="S98" i="28"/>
  <c r="R98" i="28"/>
  <c r="L98" i="28"/>
  <c r="K98" i="28"/>
  <c r="E98" i="28"/>
  <c r="AG110" i="28"/>
  <c r="U110" i="28"/>
  <c r="I110" i="28"/>
  <c r="AH110" i="28"/>
  <c r="T110" i="28"/>
  <c r="G110" i="28"/>
  <c r="AC110" i="28"/>
  <c r="P110" i="28"/>
  <c r="AB110" i="28"/>
  <c r="M110" i="28"/>
  <c r="AI110" i="28"/>
  <c r="R110" i="28"/>
  <c r="AA110" i="28"/>
  <c r="J110" i="28"/>
  <c r="W110" i="28"/>
  <c r="AF110" i="28"/>
  <c r="N110" i="28"/>
  <c r="V110" i="28"/>
  <c r="S110" i="28"/>
  <c r="Q110" i="28"/>
  <c r="O110" i="28"/>
  <c r="L110" i="28"/>
  <c r="K110" i="28"/>
  <c r="H110" i="28"/>
  <c r="AE110" i="28"/>
  <c r="F110" i="28"/>
  <c r="AD110" i="28"/>
  <c r="E110" i="28"/>
  <c r="Z110" i="28"/>
  <c r="Y110" i="28"/>
  <c r="X110" i="28"/>
  <c r="AH122" i="28"/>
  <c r="V122" i="28"/>
  <c r="J122" i="28"/>
  <c r="Y122" i="28"/>
  <c r="L122" i="28"/>
  <c r="AC122" i="28"/>
  <c r="P122" i="28"/>
  <c r="X122" i="28"/>
  <c r="H122" i="28"/>
  <c r="AI122" i="28"/>
  <c r="S122" i="28"/>
  <c r="AB122" i="28"/>
  <c r="M122" i="28"/>
  <c r="AF122" i="28"/>
  <c r="K122" i="28"/>
  <c r="R122" i="28"/>
  <c r="I122" i="28"/>
  <c r="AA122" i="28"/>
  <c r="Q122" i="28"/>
  <c r="Z122" i="28"/>
  <c r="W122" i="28"/>
  <c r="U122" i="28"/>
  <c r="T122" i="28"/>
  <c r="O122" i="28"/>
  <c r="N122" i="28"/>
  <c r="G122" i="28"/>
  <c r="F122" i="28"/>
  <c r="E122" i="28"/>
  <c r="AG122" i="28"/>
  <c r="AE122" i="28"/>
  <c r="AD122" i="28"/>
  <c r="AH134" i="28"/>
  <c r="V134" i="28"/>
  <c r="J134" i="28"/>
  <c r="AF134" i="28"/>
  <c r="S134" i="28"/>
  <c r="F134" i="28"/>
  <c r="X134" i="28"/>
  <c r="K134" i="28"/>
  <c r="AC134" i="28"/>
  <c r="N134" i="28"/>
  <c r="AB134" i="28"/>
  <c r="M134" i="28"/>
  <c r="AA134" i="28"/>
  <c r="L134" i="28"/>
  <c r="Y134" i="28"/>
  <c r="H134" i="28"/>
  <c r="AG134" i="28"/>
  <c r="Q134" i="28"/>
  <c r="I134" i="28"/>
  <c r="T134" i="28"/>
  <c r="AI134" i="28"/>
  <c r="AE134" i="28"/>
  <c r="AD134" i="28"/>
  <c r="Z134" i="28"/>
  <c r="W134" i="28"/>
  <c r="U134" i="28"/>
  <c r="R134" i="28"/>
  <c r="O134" i="28"/>
  <c r="P134" i="28"/>
  <c r="G134" i="28"/>
  <c r="E134" i="28"/>
  <c r="AD146" i="28"/>
  <c r="R146" i="28"/>
  <c r="F146" i="28"/>
  <c r="AH146" i="28"/>
  <c r="V146" i="28"/>
  <c r="J146" i="28"/>
  <c r="U146" i="28"/>
  <c r="G146" i="28"/>
  <c r="AI146" i="28"/>
  <c r="T146" i="28"/>
  <c r="E146" i="28"/>
  <c r="AG146" i="28"/>
  <c r="S146" i="28"/>
  <c r="AF146" i="28"/>
  <c r="Q146" i="28"/>
  <c r="Z146" i="28"/>
  <c r="L146" i="28"/>
  <c r="AC146" i="28"/>
  <c r="H146" i="28"/>
  <c r="AB146" i="28"/>
  <c r="AA146" i="28"/>
  <c r="Y146" i="28"/>
  <c r="X146" i="28"/>
  <c r="W146" i="28"/>
  <c r="P146" i="28"/>
  <c r="O146" i="28"/>
  <c r="M146" i="28"/>
  <c r="I146" i="28"/>
  <c r="AE146" i="28"/>
  <c r="N146" i="28"/>
  <c r="K146" i="28"/>
  <c r="Z87" i="28"/>
  <c r="N87" i="28"/>
  <c r="AA87" i="28"/>
  <c r="M87" i="28"/>
  <c r="AB87" i="28"/>
  <c r="L87" i="28"/>
  <c r="W87" i="28"/>
  <c r="H87" i="28"/>
  <c r="AH87" i="28"/>
  <c r="S87" i="28"/>
  <c r="AC87" i="28"/>
  <c r="K87" i="28"/>
  <c r="AD87" i="28"/>
  <c r="G87" i="28"/>
  <c r="Y87" i="28"/>
  <c r="F87" i="28"/>
  <c r="X87" i="28"/>
  <c r="E87" i="28"/>
  <c r="V87" i="28"/>
  <c r="AI87" i="28"/>
  <c r="P87" i="28"/>
  <c r="AG87" i="28"/>
  <c r="O87" i="28"/>
  <c r="AF87" i="28"/>
  <c r="AE87" i="28"/>
  <c r="U87" i="28"/>
  <c r="T87" i="28"/>
  <c r="R87" i="28"/>
  <c r="Q87" i="28"/>
  <c r="J87" i="28"/>
  <c r="I87" i="28"/>
  <c r="Z99" i="28"/>
  <c r="N99" i="28"/>
  <c r="AH99" i="28"/>
  <c r="U99" i="28"/>
  <c r="H99" i="28"/>
  <c r="V99" i="28"/>
  <c r="G99" i="28"/>
  <c r="AA99" i="28"/>
  <c r="L99" i="28"/>
  <c r="X99" i="28"/>
  <c r="F99" i="28"/>
  <c r="AI99" i="28"/>
  <c r="R99" i="28"/>
  <c r="AC99" i="28"/>
  <c r="K99" i="28"/>
  <c r="W99" i="28"/>
  <c r="T99" i="28"/>
  <c r="S99" i="28"/>
  <c r="Q99" i="28"/>
  <c r="AE99" i="28"/>
  <c r="I99" i="28"/>
  <c r="AD99" i="28"/>
  <c r="E99" i="28"/>
  <c r="M99" i="28"/>
  <c r="J99" i="28"/>
  <c r="AG99" i="28"/>
  <c r="AF99" i="28"/>
  <c r="AB99" i="28"/>
  <c r="Y99" i="28"/>
  <c r="P99" i="28"/>
  <c r="O99" i="28"/>
  <c r="AH111" i="28"/>
  <c r="Z111" i="28"/>
  <c r="N111" i="28"/>
  <c r="AC111" i="28"/>
  <c r="P111" i="28"/>
  <c r="X111" i="28"/>
  <c r="K111" i="28"/>
  <c r="AD111" i="28"/>
  <c r="M111" i="28"/>
  <c r="AI111" i="28"/>
  <c r="S111" i="28"/>
  <c r="Q111" i="28"/>
  <c r="AB111" i="28"/>
  <c r="I111" i="28"/>
  <c r="U111" i="28"/>
  <c r="O111" i="28"/>
  <c r="L111" i="28"/>
  <c r="J111" i="28"/>
  <c r="AG111" i="28"/>
  <c r="H111" i="28"/>
  <c r="AF111" i="28"/>
  <c r="G111" i="28"/>
  <c r="AE111" i="28"/>
  <c r="F111" i="28"/>
  <c r="AA111" i="28"/>
  <c r="E111" i="28"/>
  <c r="Y111" i="28"/>
  <c r="W111" i="28"/>
  <c r="V111" i="28"/>
  <c r="T111" i="28"/>
  <c r="R111" i="28"/>
  <c r="AA123" i="28"/>
  <c r="O123" i="28"/>
  <c r="AG123" i="28"/>
  <c r="T123" i="28"/>
  <c r="G123" i="28"/>
  <c r="X123" i="28"/>
  <c r="K123" i="28"/>
  <c r="Y123" i="28"/>
  <c r="I123" i="28"/>
  <c r="AI123" i="28"/>
  <c r="S123" i="28"/>
  <c r="AC123" i="28"/>
  <c r="M123" i="28"/>
  <c r="V123" i="28"/>
  <c r="AD123" i="28"/>
  <c r="H123" i="28"/>
  <c r="AE123" i="28"/>
  <c r="E123" i="28"/>
  <c r="U123" i="28"/>
  <c r="L123" i="28"/>
  <c r="AB123" i="28"/>
  <c r="Z123" i="28"/>
  <c r="W123" i="28"/>
  <c r="R123" i="28"/>
  <c r="Q123" i="28"/>
  <c r="P123" i="28"/>
  <c r="N123" i="28"/>
  <c r="J123" i="28"/>
  <c r="F123" i="28"/>
  <c r="AH123" i="28"/>
  <c r="AF123" i="28"/>
  <c r="AA135" i="28"/>
  <c r="O135" i="28"/>
  <c r="AB135" i="28"/>
  <c r="N135" i="28"/>
  <c r="AF135" i="28"/>
  <c r="S135" i="28"/>
  <c r="F135" i="28"/>
  <c r="AD135" i="28"/>
  <c r="M135" i="28"/>
  <c r="AC135" i="28"/>
  <c r="L135" i="28"/>
  <c r="Z135" i="28"/>
  <c r="K135" i="28"/>
  <c r="Y135" i="28"/>
  <c r="X135" i="28"/>
  <c r="I135" i="28"/>
  <c r="W135" i="28"/>
  <c r="H135" i="28"/>
  <c r="U135" i="28"/>
  <c r="AH135" i="28"/>
  <c r="R135" i="28"/>
  <c r="G135" i="28"/>
  <c r="T135" i="28"/>
  <c r="E135" i="28"/>
  <c r="AI135" i="28"/>
  <c r="AG135" i="28"/>
  <c r="AE135" i="28"/>
  <c r="Q135" i="28"/>
  <c r="V135" i="28"/>
  <c r="P135" i="28"/>
  <c r="J135" i="28"/>
  <c r="AI147" i="28"/>
  <c r="W147" i="28"/>
  <c r="K147" i="28"/>
  <c r="AH147" i="28"/>
  <c r="AA147" i="28"/>
  <c r="O147" i="28"/>
  <c r="AG147" i="28"/>
  <c r="S147" i="28"/>
  <c r="E147" i="28"/>
  <c r="AF147" i="28"/>
  <c r="R147" i="28"/>
  <c r="AE147" i="28"/>
  <c r="Q147" i="28"/>
  <c r="AD147" i="28"/>
  <c r="P147" i="28"/>
  <c r="AC147" i="28"/>
  <c r="AB147" i="28"/>
  <c r="Z147" i="28"/>
  <c r="X147" i="28"/>
  <c r="I147" i="28"/>
  <c r="Y147" i="28"/>
  <c r="V147" i="28"/>
  <c r="U147" i="28"/>
  <c r="T147" i="28"/>
  <c r="N147" i="28"/>
  <c r="M147" i="28"/>
  <c r="L147" i="28"/>
  <c r="J147" i="28"/>
  <c r="G147" i="28"/>
  <c r="H147" i="28"/>
  <c r="F147" i="28"/>
  <c r="I148" i="26"/>
  <c r="G91" i="25" s="1"/>
  <c r="AA147" i="26"/>
  <c r="V147" i="26"/>
  <c r="T90" i="25" s="1"/>
  <c r="U147" i="26"/>
  <c r="S90" i="25" s="1"/>
  <c r="U148" i="26"/>
  <c r="S91" i="25" s="1"/>
  <c r="O147" i="26"/>
  <c r="M90" i="25" s="1"/>
  <c r="N148" i="26"/>
  <c r="L91" i="25" s="1"/>
  <c r="I147" i="26"/>
  <c r="G90" i="25" s="1"/>
  <c r="G148" i="26"/>
  <c r="E91" i="25" s="1"/>
  <c r="AF92" i="25"/>
  <c r="AC92" i="25"/>
  <c r="AE92" i="25"/>
  <c r="R147" i="26"/>
  <c r="P90" i="25" s="1"/>
  <c r="Q147" i="26"/>
  <c r="O90" i="25" s="1"/>
  <c r="P147" i="26"/>
  <c r="N90" i="25" s="1"/>
  <c r="L147" i="26"/>
  <c r="J90" i="25" s="1"/>
  <c r="Q148" i="26"/>
  <c r="O91" i="25" s="1"/>
  <c r="O148" i="26"/>
  <c r="M91" i="25" s="1"/>
  <c r="M147" i="26"/>
  <c r="K90" i="25" s="1"/>
  <c r="K148" i="26"/>
  <c r="I91" i="25" s="1"/>
  <c r="K147" i="26"/>
  <c r="I90" i="25" s="1"/>
  <c r="J148" i="26"/>
  <c r="H91" i="25" s="1"/>
  <c r="J147" i="26"/>
  <c r="H90" i="25" s="1"/>
  <c r="H147" i="26"/>
  <c r="F90" i="25" s="1"/>
  <c r="F148" i="26"/>
  <c r="D91" i="25" s="1"/>
  <c r="AA92" i="25"/>
  <c r="AH92" i="25"/>
  <c r="R92" i="25"/>
  <c r="AG92" i="25"/>
  <c r="Q92" i="25"/>
  <c r="AB147" i="26"/>
  <c r="Z90" i="25" s="1"/>
  <c r="Z148" i="26"/>
  <c r="X91" i="25" s="1"/>
  <c r="Y147" i="26"/>
  <c r="W90" i="25" s="1"/>
  <c r="X147" i="26"/>
  <c r="V90" i="25" s="1"/>
  <c r="W147" i="26"/>
  <c r="U90" i="25" s="1"/>
  <c r="V148" i="26"/>
  <c r="T91" i="25" s="1"/>
  <c r="G147" i="26"/>
  <c r="E90" i="25" s="1"/>
  <c r="F147" i="26"/>
  <c r="D90" i="25" s="1"/>
  <c r="G140" i="26"/>
  <c r="E86" i="25" s="1"/>
  <c r="O140" i="26"/>
  <c r="M86" i="25" s="1"/>
  <c r="W140" i="26"/>
  <c r="U86" i="25" s="1"/>
  <c r="AE140" i="26"/>
  <c r="AC86" i="25" s="1"/>
  <c r="L140" i="26"/>
  <c r="J86" i="25" s="1"/>
  <c r="T140" i="26"/>
  <c r="R86" i="25" s="1"/>
  <c r="AB140" i="26"/>
  <c r="Z86" i="25" s="1"/>
  <c r="AJ140" i="26"/>
  <c r="AH86" i="25" s="1"/>
  <c r="AB92" i="25"/>
  <c r="Z201" i="1"/>
  <c r="Z228" i="1" s="1"/>
  <c r="BP303" i="1" s="1"/>
  <c r="AH201" i="1"/>
  <c r="AH228" i="1" s="1"/>
  <c r="CN303" i="1" s="1"/>
  <c r="K202" i="1"/>
  <c r="K229" i="1" s="1"/>
  <c r="W304" i="1" s="1"/>
  <c r="S202" i="1"/>
  <c r="S229" i="1" s="1"/>
  <c r="AU304" i="1" s="1"/>
  <c r="AA202" i="1"/>
  <c r="AA229" i="1" s="1"/>
  <c r="BS304" i="1" s="1"/>
  <c r="AI202" i="1"/>
  <c r="AI229" i="1" s="1"/>
  <c r="CQ304" i="1" s="1"/>
  <c r="L203" i="1"/>
  <c r="L230" i="1" s="1"/>
  <c r="Z305" i="1" s="1"/>
  <c r="T203" i="1"/>
  <c r="T230" i="1" s="1"/>
  <c r="AX305" i="1" s="1"/>
  <c r="AB203" i="1"/>
  <c r="AB230" i="1" s="1"/>
  <c r="BV305" i="1" s="1"/>
  <c r="AJ203" i="1"/>
  <c r="AJ230" i="1" s="1"/>
  <c r="CT305" i="1" s="1"/>
  <c r="M204" i="1"/>
  <c r="M231" i="1" s="1"/>
  <c r="AC306" i="1" s="1"/>
  <c r="U204" i="1"/>
  <c r="U231" i="1" s="1"/>
  <c r="BA306" i="1" s="1"/>
  <c r="AC204" i="1"/>
  <c r="AC231" i="1" s="1"/>
  <c r="BY306" i="1" s="1"/>
  <c r="J201" i="1"/>
  <c r="J228" i="1" s="1"/>
  <c r="T303" i="1" s="1"/>
  <c r="R201" i="1"/>
  <c r="R228" i="1" s="1"/>
  <c r="AR303" i="1" s="1"/>
  <c r="I140" i="26"/>
  <c r="G86" i="25" s="1"/>
  <c r="Q140" i="26"/>
  <c r="O86" i="25" s="1"/>
  <c r="Y140" i="26"/>
  <c r="W86" i="25" s="1"/>
  <c r="AG140" i="26"/>
  <c r="AE86" i="25" s="1"/>
  <c r="P201" i="1"/>
  <c r="P228" i="1" s="1"/>
  <c r="AL303" i="1" s="1"/>
  <c r="J140" i="26"/>
  <c r="H86" i="25" s="1"/>
  <c r="R140" i="26"/>
  <c r="P86" i="25" s="1"/>
  <c r="Z140" i="26"/>
  <c r="X86" i="25" s="1"/>
  <c r="AH140" i="26"/>
  <c r="AF86" i="25" s="1"/>
  <c r="K140" i="26"/>
  <c r="I86" i="25" s="1"/>
  <c r="S140" i="26"/>
  <c r="Q86" i="25" s="1"/>
  <c r="AA140" i="26"/>
  <c r="Y86" i="25" s="1"/>
  <c r="AI140" i="26"/>
  <c r="AG86" i="25" s="1"/>
  <c r="M140" i="26"/>
  <c r="K86" i="25" s="1"/>
  <c r="U140" i="26"/>
  <c r="S86" i="25" s="1"/>
  <c r="AC140" i="26"/>
  <c r="AA86" i="25" s="1"/>
  <c r="F140" i="26"/>
  <c r="F146" i="26" s="1"/>
  <c r="N140" i="26"/>
  <c r="V140" i="26"/>
  <c r="T86" i="25" s="1"/>
  <c r="AD140" i="26"/>
  <c r="AB86" i="25" s="1"/>
  <c r="I194" i="1"/>
  <c r="I221" i="1" s="1"/>
  <c r="Q296" i="1" s="1"/>
  <c r="Q194" i="1"/>
  <c r="Q221" i="1" s="1"/>
  <c r="AO296" i="1" s="1"/>
  <c r="Y194" i="1"/>
  <c r="Y221" i="1" s="1"/>
  <c r="BM296" i="1" s="1"/>
  <c r="AG194" i="1"/>
  <c r="AG221" i="1" s="1"/>
  <c r="CK296" i="1" s="1"/>
  <c r="J195" i="1"/>
  <c r="J222" i="1" s="1"/>
  <c r="T297" i="1" s="1"/>
  <c r="R195" i="1"/>
  <c r="R222" i="1" s="1"/>
  <c r="AR297" i="1" s="1"/>
  <c r="Z195" i="1"/>
  <c r="Z222" i="1" s="1"/>
  <c r="BP297" i="1" s="1"/>
  <c r="AH195" i="1"/>
  <c r="AH222" i="1" s="1"/>
  <c r="CN297" i="1" s="1"/>
  <c r="K196" i="1"/>
  <c r="K223" i="1" s="1"/>
  <c r="W298" i="1" s="1"/>
  <c r="S196" i="1"/>
  <c r="S223" i="1" s="1"/>
  <c r="AU298" i="1" s="1"/>
  <c r="AA196" i="1"/>
  <c r="AA223" i="1" s="1"/>
  <c r="BS298" i="1" s="1"/>
  <c r="AI196" i="1"/>
  <c r="AI223" i="1" s="1"/>
  <c r="CQ298" i="1" s="1"/>
  <c r="L197" i="1"/>
  <c r="L224" i="1" s="1"/>
  <c r="Z299" i="1" s="1"/>
  <c r="T197" i="1"/>
  <c r="T224" i="1" s="1"/>
  <c r="AX299" i="1" s="1"/>
  <c r="AB197" i="1"/>
  <c r="AB224" i="1" s="1"/>
  <c r="BV299" i="1" s="1"/>
  <c r="AJ197" i="1"/>
  <c r="AJ224" i="1" s="1"/>
  <c r="CT299" i="1" s="1"/>
  <c r="M199" i="1"/>
  <c r="M226" i="1" s="1"/>
  <c r="AC301" i="1" s="1"/>
  <c r="U199" i="1"/>
  <c r="U226" i="1" s="1"/>
  <c r="BA301" i="1" s="1"/>
  <c r="AC199" i="1"/>
  <c r="AC226" i="1" s="1"/>
  <c r="BY301" i="1" s="1"/>
  <c r="H140" i="26"/>
  <c r="F86" i="25" s="1"/>
  <c r="P140" i="26"/>
  <c r="N86" i="25" s="1"/>
  <c r="X140" i="26"/>
  <c r="V86" i="25" s="1"/>
  <c r="AF140" i="26"/>
  <c r="AD86" i="25" s="1"/>
  <c r="AM101" i="27"/>
  <c r="D156" i="25"/>
  <c r="AI156" i="25" s="1"/>
  <c r="D78" i="25"/>
  <c r="E78" i="25" s="1"/>
  <c r="F78" i="25" s="1"/>
  <c r="G78" i="25" s="1"/>
  <c r="H78" i="25" s="1"/>
  <c r="I78" i="25" s="1"/>
  <c r="J78" i="25" s="1"/>
  <c r="K78" i="25" s="1"/>
  <c r="L78" i="25" s="1"/>
  <c r="M78" i="25" s="1"/>
  <c r="N78" i="25" s="1"/>
  <c r="O78" i="25" s="1"/>
  <c r="P78" i="25" s="1"/>
  <c r="Q78" i="25" s="1"/>
  <c r="R78" i="25" s="1"/>
  <c r="S78" i="25" s="1"/>
  <c r="T78" i="25" s="1"/>
  <c r="U78" i="25" s="1"/>
  <c r="V78" i="25" s="1"/>
  <c r="W78" i="25" s="1"/>
  <c r="X78" i="25" s="1"/>
  <c r="Y78" i="25" s="1"/>
  <c r="Z78" i="25" s="1"/>
  <c r="AA78" i="25" s="1"/>
  <c r="AB78" i="25" s="1"/>
  <c r="AC78" i="25" s="1"/>
  <c r="AD78" i="25" s="1"/>
  <c r="AE78" i="25" s="1"/>
  <c r="AF78" i="25" s="1"/>
  <c r="AG78" i="25" s="1"/>
  <c r="AH78" i="25" s="1"/>
  <c r="M103" i="27"/>
  <c r="M105" i="27" s="1"/>
  <c r="U103" i="27"/>
  <c r="U105" i="27" s="1"/>
  <c r="AC103" i="27"/>
  <c r="AC105" i="27" s="1"/>
  <c r="AK103" i="27"/>
  <c r="AK105" i="27" s="1"/>
  <c r="N103" i="27"/>
  <c r="N105" i="27" s="1"/>
  <c r="V103" i="27"/>
  <c r="V105" i="27" s="1"/>
  <c r="AD103" i="27"/>
  <c r="AD105" i="27" s="1"/>
  <c r="AL103" i="27"/>
  <c r="AL105" i="27" s="1"/>
  <c r="O103" i="27"/>
  <c r="O105" i="27" s="1"/>
  <c r="W103" i="27"/>
  <c r="W105" i="27" s="1"/>
  <c r="AE103" i="27"/>
  <c r="AE105" i="27" s="1"/>
  <c r="H103" i="27"/>
  <c r="H105" i="27" s="1"/>
  <c r="P103" i="27"/>
  <c r="P105" i="27" s="1"/>
  <c r="X103" i="27"/>
  <c r="X105" i="27" s="1"/>
  <c r="AF103" i="27"/>
  <c r="AF105" i="27" s="1"/>
  <c r="I103" i="27"/>
  <c r="I105" i="27" s="1"/>
  <c r="Q103" i="27"/>
  <c r="Q105" i="27" s="1"/>
  <c r="Y103" i="27"/>
  <c r="Y105" i="27" s="1"/>
  <c r="AG103" i="27"/>
  <c r="AG105" i="27" s="1"/>
  <c r="J103" i="27"/>
  <c r="J105" i="27" s="1"/>
  <c r="R103" i="27"/>
  <c r="R105" i="27" s="1"/>
  <c r="Z103" i="27"/>
  <c r="Z105" i="27" s="1"/>
  <c r="AH103" i="27"/>
  <c r="AH105" i="27" s="1"/>
  <c r="K103" i="27"/>
  <c r="K105" i="27" s="1"/>
  <c r="S103" i="27"/>
  <c r="S105" i="27" s="1"/>
  <c r="AA103" i="27"/>
  <c r="AA105" i="27" s="1"/>
  <c r="AI103" i="27"/>
  <c r="AI105" i="27" s="1"/>
  <c r="L103" i="27"/>
  <c r="L105" i="27" s="1"/>
  <c r="T103" i="27"/>
  <c r="T105" i="27" s="1"/>
  <c r="AB103" i="27"/>
  <c r="AB105" i="27" s="1"/>
  <c r="AJ103" i="27"/>
  <c r="AJ105" i="27" s="1"/>
  <c r="H102" i="27"/>
  <c r="G159" i="25"/>
  <c r="O159" i="25"/>
  <c r="W159" i="25"/>
  <c r="AE159" i="25"/>
  <c r="AI112" i="25"/>
  <c r="AD92" i="25"/>
  <c r="AI95" i="25"/>
  <c r="AI94" i="25"/>
  <c r="D159" i="25"/>
  <c r="AI77" i="25"/>
  <c r="L159" i="25"/>
  <c r="T159" i="25"/>
  <c r="AB159" i="25"/>
  <c r="E159" i="25"/>
  <c r="E158" i="25"/>
  <c r="M159" i="25"/>
  <c r="M158" i="25"/>
  <c r="U159" i="25"/>
  <c r="U158" i="25"/>
  <c r="AC159" i="25"/>
  <c r="AC158" i="25"/>
  <c r="L158" i="25"/>
  <c r="T158" i="25"/>
  <c r="AB158" i="25"/>
  <c r="F159" i="25"/>
  <c r="N159" i="25"/>
  <c r="V159" i="25"/>
  <c r="AD159" i="25"/>
  <c r="F158" i="25"/>
  <c r="N158" i="25"/>
  <c r="V158" i="25"/>
  <c r="AD158" i="25"/>
  <c r="G158" i="25"/>
  <c r="O158" i="25"/>
  <c r="W158" i="25"/>
  <c r="AE158" i="25"/>
  <c r="H159" i="25"/>
  <c r="P159" i="25"/>
  <c r="X159" i="25"/>
  <c r="AF159" i="25"/>
  <c r="H158" i="25"/>
  <c r="P158" i="25"/>
  <c r="X158" i="25"/>
  <c r="AF158" i="25"/>
  <c r="I159" i="25"/>
  <c r="Q159" i="25"/>
  <c r="Y159" i="25"/>
  <c r="AG159" i="25"/>
  <c r="I158" i="25"/>
  <c r="Q158" i="25"/>
  <c r="Y158" i="25"/>
  <c r="AG158" i="25"/>
  <c r="J159" i="25"/>
  <c r="R159" i="25"/>
  <c r="Z159" i="25"/>
  <c r="AH159" i="25"/>
  <c r="J158" i="25"/>
  <c r="R158" i="25"/>
  <c r="Z158" i="25"/>
  <c r="AH158" i="25"/>
  <c r="K159" i="25"/>
  <c r="S159" i="25"/>
  <c r="AA159" i="25"/>
  <c r="K158" i="25"/>
  <c r="S158" i="25"/>
  <c r="AA158" i="25"/>
  <c r="M7" i="8"/>
  <c r="M8" i="8"/>
  <c r="M9" i="8"/>
  <c r="M10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3" i="8"/>
  <c r="M124" i="8"/>
  <c r="M125" i="8"/>
  <c r="M126" i="8"/>
  <c r="M127" i="8"/>
  <c r="M128" i="8"/>
  <c r="M129" i="8"/>
  <c r="M130" i="8"/>
  <c r="M131" i="8"/>
  <c r="M132" i="8"/>
  <c r="M133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6" i="8"/>
  <c r="L86" i="25" l="1"/>
  <c r="L146" i="25" s="1"/>
  <c r="N212" i="1" s="1"/>
  <c r="W88" i="25"/>
  <c r="W120" i="25" s="1"/>
  <c r="W122" i="25" s="1"/>
  <c r="W146" i="25"/>
  <c r="Y212" i="1" s="1"/>
  <c r="L88" i="25"/>
  <c r="L120" i="25" s="1"/>
  <c r="U146" i="26"/>
  <c r="X146" i="26"/>
  <c r="J146" i="26"/>
  <c r="P146" i="26"/>
  <c r="AH146" i="25"/>
  <c r="AJ212" i="1" s="1"/>
  <c r="H146" i="26"/>
  <c r="M146" i="26"/>
  <c r="AI146" i="26"/>
  <c r="AA146" i="26"/>
  <c r="W141" i="26"/>
  <c r="U87" i="25" s="1"/>
  <c r="S146" i="26"/>
  <c r="Q146" i="26"/>
  <c r="O146" i="26"/>
  <c r="T141" i="26"/>
  <c r="R87" i="25" s="1"/>
  <c r="AG146" i="26"/>
  <c r="K146" i="26"/>
  <c r="I146" i="26"/>
  <c r="G141" i="26"/>
  <c r="E87" i="25" s="1"/>
  <c r="AH146" i="26"/>
  <c r="Y90" i="25"/>
  <c r="Y92" i="25" s="1"/>
  <c r="AC146" i="26"/>
  <c r="L141" i="26"/>
  <c r="J87" i="25" s="1"/>
  <c r="AD146" i="26"/>
  <c r="Z146" i="26"/>
  <c r="AF146" i="26"/>
  <c r="V146" i="26"/>
  <c r="R146" i="26"/>
  <c r="W146" i="26"/>
  <c r="U92" i="25"/>
  <c r="J92" i="25"/>
  <c r="V92" i="25"/>
  <c r="Z92" i="25"/>
  <c r="K92" i="25"/>
  <c r="N92" i="25"/>
  <c r="W92" i="25"/>
  <c r="P92" i="25"/>
  <c r="G92" i="25"/>
  <c r="F92" i="25"/>
  <c r="N146" i="26"/>
  <c r="M92" i="25"/>
  <c r="AE146" i="26"/>
  <c r="O141" i="26"/>
  <c r="M87" i="25" s="1"/>
  <c r="E92" i="25"/>
  <c r="L146" i="26"/>
  <c r="O92" i="25"/>
  <c r="AE141" i="26"/>
  <c r="AC87" i="25" s="1"/>
  <c r="T146" i="26"/>
  <c r="I92" i="25"/>
  <c r="H92" i="25"/>
  <c r="G146" i="26"/>
  <c r="AJ146" i="28"/>
  <c r="AJ146" i="26"/>
  <c r="AJ141" i="26"/>
  <c r="AH87" i="25" s="1"/>
  <c r="AI158" i="25"/>
  <c r="AK147" i="26"/>
  <c r="AK148" i="26"/>
  <c r="D158" i="25"/>
  <c r="AI159" i="25"/>
  <c r="AJ123" i="28"/>
  <c r="AB146" i="26"/>
  <c r="AB141" i="26"/>
  <c r="Z87" i="25" s="1"/>
  <c r="AJ86" i="28"/>
  <c r="AJ81" i="28"/>
  <c r="AJ103" i="28"/>
  <c r="AJ101" i="28"/>
  <c r="AJ141" i="28"/>
  <c r="AJ109" i="28"/>
  <c r="AJ93" i="28"/>
  <c r="AJ132" i="28"/>
  <c r="AJ131" i="28"/>
  <c r="AJ83" i="28"/>
  <c r="AJ138" i="28"/>
  <c r="AJ82" i="28"/>
  <c r="AJ136" i="28"/>
  <c r="AJ119" i="28"/>
  <c r="AJ134" i="28"/>
  <c r="AJ87" i="28"/>
  <c r="AJ126" i="28"/>
  <c r="AJ94" i="28"/>
  <c r="AJ133" i="28"/>
  <c r="AJ85" i="28"/>
  <c r="AJ100" i="28"/>
  <c r="AJ130" i="28"/>
  <c r="AJ113" i="28"/>
  <c r="AJ89" i="28"/>
  <c r="AI148" i="28"/>
  <c r="AJ97" i="1" s="1"/>
  <c r="AJ142" i="28"/>
  <c r="AJ118" i="28"/>
  <c r="F141" i="26"/>
  <c r="D87" i="25" s="1"/>
  <c r="D86" i="25"/>
  <c r="K141" i="26"/>
  <c r="I87" i="25" s="1"/>
  <c r="AG141" i="26"/>
  <c r="AE87" i="25" s="1"/>
  <c r="Y141" i="26"/>
  <c r="W87" i="25" s="1"/>
  <c r="AF141" i="26"/>
  <c r="AD87" i="25" s="1"/>
  <c r="U141" i="26"/>
  <c r="S87" i="25" s="1"/>
  <c r="Q141" i="26"/>
  <c r="O87" i="25" s="1"/>
  <c r="Y146" i="26"/>
  <c r="H104" i="27"/>
  <c r="I104" i="27" s="1"/>
  <c r="J104" i="27" s="1"/>
  <c r="K104" i="27" s="1"/>
  <c r="L104" i="27" s="1"/>
  <c r="M104" i="27" s="1"/>
  <c r="X141" i="26"/>
  <c r="V87" i="25" s="1"/>
  <c r="M141" i="26"/>
  <c r="K87" i="25" s="1"/>
  <c r="AH141" i="26"/>
  <c r="AF87" i="25" s="1"/>
  <c r="I141" i="26"/>
  <c r="G87" i="25" s="1"/>
  <c r="P141" i="26"/>
  <c r="N87" i="25" s="1"/>
  <c r="Z141" i="26"/>
  <c r="X87" i="25" s="1"/>
  <c r="AC141" i="26"/>
  <c r="AA87" i="25" s="1"/>
  <c r="H141" i="26"/>
  <c r="F87" i="25" s="1"/>
  <c r="AD141" i="26"/>
  <c r="AB87" i="25" s="1"/>
  <c r="AI141" i="26"/>
  <c r="AG87" i="25" s="1"/>
  <c r="R141" i="26"/>
  <c r="P87" i="25" s="1"/>
  <c r="V141" i="26"/>
  <c r="T87" i="25" s="1"/>
  <c r="AA141" i="26"/>
  <c r="Y87" i="25" s="1"/>
  <c r="J141" i="26"/>
  <c r="H87" i="25" s="1"/>
  <c r="D92" i="25"/>
  <c r="D93" i="25" s="1"/>
  <c r="N141" i="26"/>
  <c r="L87" i="25" s="1"/>
  <c r="S141" i="26"/>
  <c r="Q87" i="25" s="1"/>
  <c r="AM103" i="27"/>
  <c r="AM105" i="27" s="1"/>
  <c r="AJ80" i="28"/>
  <c r="AJ79" i="28"/>
  <c r="AJ125" i="28"/>
  <c r="AJ120" i="28"/>
  <c r="AJ143" i="28"/>
  <c r="AJ97" i="28"/>
  <c r="AJ127" i="28"/>
  <c r="AJ117" i="28"/>
  <c r="AJ95" i="28"/>
  <c r="AJ91" i="28"/>
  <c r="AJ102" i="28"/>
  <c r="AJ98" i="28"/>
  <c r="AJ88" i="28"/>
  <c r="AJ84" i="28"/>
  <c r="T148" i="28"/>
  <c r="U97" i="1" s="1"/>
  <c r="F148" i="28"/>
  <c r="G97" i="1" s="1"/>
  <c r="E148" i="28"/>
  <c r="AJ78" i="28"/>
  <c r="N148" i="28"/>
  <c r="O97" i="1" s="1"/>
  <c r="AH148" i="28"/>
  <c r="AI97" i="1" s="1"/>
  <c r="AJ147" i="28"/>
  <c r="AJ112" i="28"/>
  <c r="AJ139" i="28"/>
  <c r="AJ129" i="28"/>
  <c r="AJ96" i="28"/>
  <c r="H148" i="28"/>
  <c r="I97" i="1" s="1"/>
  <c r="I148" i="28"/>
  <c r="J97" i="1" s="1"/>
  <c r="W148" i="28"/>
  <c r="X97" i="1" s="1"/>
  <c r="AJ135" i="28"/>
  <c r="AJ115" i="28"/>
  <c r="AJ107" i="28"/>
  <c r="AJ137" i="28"/>
  <c r="AJ124" i="28"/>
  <c r="AJ114" i="28"/>
  <c r="AJ92" i="28"/>
  <c r="Q148" i="28"/>
  <c r="R97" i="1" s="1"/>
  <c r="M148" i="28"/>
  <c r="N97" i="1" s="1"/>
  <c r="AE148" i="28"/>
  <c r="AF97" i="1" s="1"/>
  <c r="AJ144" i="28"/>
  <c r="AJ105" i="28"/>
  <c r="AJ99" i="28"/>
  <c r="AJ106" i="28"/>
  <c r="Y148" i="28"/>
  <c r="Z97" i="1" s="1"/>
  <c r="U148" i="28"/>
  <c r="V97" i="1" s="1"/>
  <c r="AG148" i="28"/>
  <c r="AH97" i="1" s="1"/>
  <c r="AF148" i="28"/>
  <c r="AG97" i="1" s="1"/>
  <c r="K148" i="28"/>
  <c r="L97" i="1" s="1"/>
  <c r="AJ128" i="28"/>
  <c r="AC148" i="28"/>
  <c r="AD97" i="1" s="1"/>
  <c r="J148" i="28"/>
  <c r="K97" i="1" s="1"/>
  <c r="V148" i="28"/>
  <c r="W97" i="1" s="1"/>
  <c r="AJ116" i="28"/>
  <c r="AJ108" i="28"/>
  <c r="AJ121" i="28"/>
  <c r="AJ111" i="28"/>
  <c r="AJ145" i="28"/>
  <c r="AJ110" i="28"/>
  <c r="AJ122" i="28"/>
  <c r="AJ104" i="28"/>
  <c r="S148" i="28"/>
  <c r="T97" i="1" s="1"/>
  <c r="AB148" i="28"/>
  <c r="AC97" i="1" s="1"/>
  <c r="AA148" i="28"/>
  <c r="AB97" i="1" s="1"/>
  <c r="R148" i="28"/>
  <c r="S97" i="1" s="1"/>
  <c r="L148" i="28"/>
  <c r="M97" i="1" s="1"/>
  <c r="AJ140" i="28"/>
  <c r="AJ90" i="28"/>
  <c r="AD148" i="28"/>
  <c r="AE97" i="1" s="1"/>
  <c r="G148" i="28"/>
  <c r="H97" i="1" s="1"/>
  <c r="P148" i="28"/>
  <c r="Q97" i="1" s="1"/>
  <c r="O148" i="28"/>
  <c r="P97" i="1" s="1"/>
  <c r="X148" i="28"/>
  <c r="Y97" i="1" s="1"/>
  <c r="Z148" i="28"/>
  <c r="AA97" i="1" s="1"/>
  <c r="I102" i="27"/>
  <c r="AJ99" i="1"/>
  <c r="AJ145" i="1" s="1"/>
  <c r="CR300" i="1" s="1"/>
  <c r="AI99" i="1"/>
  <c r="AI145" i="1" s="1"/>
  <c r="CO300" i="1" s="1"/>
  <c r="AH99" i="1"/>
  <c r="AH145" i="1" s="1"/>
  <c r="CL300" i="1" s="1"/>
  <c r="AG99" i="1"/>
  <c r="AG145" i="1" s="1"/>
  <c r="CI300" i="1" s="1"/>
  <c r="AF99" i="1"/>
  <c r="AF145" i="1" s="1"/>
  <c r="CF300" i="1" s="1"/>
  <c r="AE99" i="1"/>
  <c r="AE145" i="1" s="1"/>
  <c r="CC300" i="1" s="1"/>
  <c r="AD99" i="1"/>
  <c r="AD145" i="1" s="1"/>
  <c r="BZ300" i="1" s="1"/>
  <c r="AC99" i="1"/>
  <c r="AC145" i="1" s="1"/>
  <c r="BW300" i="1" s="1"/>
  <c r="AB99" i="1"/>
  <c r="AB145" i="1" s="1"/>
  <c r="BT300" i="1" s="1"/>
  <c r="AA99" i="1"/>
  <c r="AA145" i="1" s="1"/>
  <c r="BQ300" i="1" s="1"/>
  <c r="Z99" i="1"/>
  <c r="Z145" i="1" s="1"/>
  <c r="BN300" i="1" s="1"/>
  <c r="Y99" i="1"/>
  <c r="Y145" i="1" s="1"/>
  <c r="BK300" i="1" s="1"/>
  <c r="X99" i="1"/>
  <c r="X145" i="1" s="1"/>
  <c r="BH300" i="1" s="1"/>
  <c r="W99" i="1"/>
  <c r="W145" i="1" s="1"/>
  <c r="BE300" i="1" s="1"/>
  <c r="V99" i="1"/>
  <c r="V145" i="1" s="1"/>
  <c r="BB300" i="1" s="1"/>
  <c r="U99" i="1"/>
  <c r="U145" i="1" s="1"/>
  <c r="AY300" i="1" s="1"/>
  <c r="T99" i="1"/>
  <c r="T145" i="1" s="1"/>
  <c r="AV300" i="1" s="1"/>
  <c r="S99" i="1"/>
  <c r="S145" i="1" s="1"/>
  <c r="AS300" i="1" s="1"/>
  <c r="R99" i="1"/>
  <c r="R145" i="1" s="1"/>
  <c r="AP300" i="1" s="1"/>
  <c r="Q99" i="1"/>
  <c r="Q145" i="1" s="1"/>
  <c r="AM300" i="1" s="1"/>
  <c r="P99" i="1"/>
  <c r="P145" i="1" s="1"/>
  <c r="AJ300" i="1" s="1"/>
  <c r="O99" i="1"/>
  <c r="O145" i="1" s="1"/>
  <c r="AG300" i="1" s="1"/>
  <c r="N99" i="1"/>
  <c r="N145" i="1" s="1"/>
  <c r="AD300" i="1" s="1"/>
  <c r="M99" i="1"/>
  <c r="M145" i="1" s="1"/>
  <c r="AA300" i="1" s="1"/>
  <c r="L99" i="1"/>
  <c r="L145" i="1" s="1"/>
  <c r="X300" i="1" s="1"/>
  <c r="K99" i="1"/>
  <c r="K145" i="1" s="1"/>
  <c r="U300" i="1" s="1"/>
  <c r="J99" i="1"/>
  <c r="J145" i="1" s="1"/>
  <c r="R300" i="1" s="1"/>
  <c r="I99" i="1"/>
  <c r="I145" i="1" s="1"/>
  <c r="O300" i="1" s="1"/>
  <c r="H99" i="1"/>
  <c r="H145" i="1" s="1"/>
  <c r="L300" i="1" s="1"/>
  <c r="G99" i="1"/>
  <c r="G145" i="1" s="1"/>
  <c r="I300" i="1" s="1"/>
  <c r="F99" i="1"/>
  <c r="F145" i="1" s="1"/>
  <c r="F300" i="1" s="1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AI157" i="24"/>
  <c r="AH138" i="24"/>
  <c r="AJ165" i="1" s="1"/>
  <c r="AJ192" i="1" s="1"/>
  <c r="AG138" i="24"/>
  <c r="AI165" i="1" s="1"/>
  <c r="AI192" i="1" s="1"/>
  <c r="AF138" i="24"/>
  <c r="AH165" i="1" s="1"/>
  <c r="AH192" i="1" s="1"/>
  <c r="AE138" i="24"/>
  <c r="AG165" i="1" s="1"/>
  <c r="AG192" i="1" s="1"/>
  <c r="AD138" i="24"/>
  <c r="AF165" i="1" s="1"/>
  <c r="AC138" i="24"/>
  <c r="AE165" i="1" s="1"/>
  <c r="AB138" i="24"/>
  <c r="AD165" i="1" s="1"/>
  <c r="AA138" i="24"/>
  <c r="AC165" i="1" s="1"/>
  <c r="Z138" i="24"/>
  <c r="AB165" i="1" s="1"/>
  <c r="AB192" i="1" s="1"/>
  <c r="Y138" i="24"/>
  <c r="AA165" i="1" s="1"/>
  <c r="AA192" i="1" s="1"/>
  <c r="X138" i="24"/>
  <c r="Z165" i="1" s="1"/>
  <c r="Z192" i="1" s="1"/>
  <c r="W138" i="24"/>
  <c r="Y165" i="1" s="1"/>
  <c r="Y192" i="1" s="1"/>
  <c r="V138" i="24"/>
  <c r="X165" i="1" s="1"/>
  <c r="U138" i="24"/>
  <c r="W165" i="1" s="1"/>
  <c r="T138" i="24"/>
  <c r="V165" i="1" s="1"/>
  <c r="S138" i="24"/>
  <c r="U165" i="1" s="1"/>
  <c r="R138" i="24"/>
  <c r="T165" i="1" s="1"/>
  <c r="T192" i="1" s="1"/>
  <c r="Q138" i="24"/>
  <c r="S165" i="1" s="1"/>
  <c r="S192" i="1" s="1"/>
  <c r="P138" i="24"/>
  <c r="R165" i="1" s="1"/>
  <c r="R192" i="1" s="1"/>
  <c r="O138" i="24"/>
  <c r="Q165" i="1" s="1"/>
  <c r="Q192" i="1" s="1"/>
  <c r="N138" i="24"/>
  <c r="P165" i="1" s="1"/>
  <c r="M138" i="24"/>
  <c r="O165" i="1" s="1"/>
  <c r="L138" i="24"/>
  <c r="N165" i="1" s="1"/>
  <c r="K138" i="24"/>
  <c r="M165" i="1" s="1"/>
  <c r="J138" i="24"/>
  <c r="L165" i="1" s="1"/>
  <c r="L192" i="1" s="1"/>
  <c r="I138" i="24"/>
  <c r="K165" i="1" s="1"/>
  <c r="K192" i="1" s="1"/>
  <c r="H138" i="24"/>
  <c r="J165" i="1" s="1"/>
  <c r="J192" i="1" s="1"/>
  <c r="G138" i="24"/>
  <c r="I165" i="1" s="1"/>
  <c r="I192" i="1" s="1"/>
  <c r="F138" i="24"/>
  <c r="H165" i="1" s="1"/>
  <c r="E138" i="24"/>
  <c r="G165" i="1" s="1"/>
  <c r="D138" i="24"/>
  <c r="F165" i="1" s="1"/>
  <c r="AH137" i="24"/>
  <c r="AJ164" i="1" s="1"/>
  <c r="AJ191" i="1" s="1"/>
  <c r="CS306" i="1" s="1"/>
  <c r="AG137" i="24"/>
  <c r="AI164" i="1" s="1"/>
  <c r="AI191" i="1" s="1"/>
  <c r="CP306" i="1" s="1"/>
  <c r="AF137" i="24"/>
  <c r="AH164" i="1" s="1"/>
  <c r="AH191" i="1" s="1"/>
  <c r="CM306" i="1" s="1"/>
  <c r="AE137" i="24"/>
  <c r="AG164" i="1" s="1"/>
  <c r="AG191" i="1" s="1"/>
  <c r="CJ306" i="1" s="1"/>
  <c r="AD137" i="24"/>
  <c r="AF164" i="1" s="1"/>
  <c r="AF191" i="1" s="1"/>
  <c r="CG306" i="1" s="1"/>
  <c r="AC137" i="24"/>
  <c r="AE164" i="1" s="1"/>
  <c r="AB137" i="24"/>
  <c r="AD164" i="1" s="1"/>
  <c r="AD191" i="1" s="1"/>
  <c r="CA306" i="1" s="1"/>
  <c r="AA137" i="24"/>
  <c r="AC164" i="1" s="1"/>
  <c r="Z137" i="24"/>
  <c r="AB164" i="1" s="1"/>
  <c r="AB191" i="1" s="1"/>
  <c r="BU306" i="1" s="1"/>
  <c r="Y137" i="24"/>
  <c r="AA164" i="1" s="1"/>
  <c r="AA191" i="1" s="1"/>
  <c r="BR306" i="1" s="1"/>
  <c r="X137" i="24"/>
  <c r="Z164" i="1" s="1"/>
  <c r="Z191" i="1" s="1"/>
  <c r="BO306" i="1" s="1"/>
  <c r="W137" i="24"/>
  <c r="Y164" i="1" s="1"/>
  <c r="Y191" i="1" s="1"/>
  <c r="BL306" i="1" s="1"/>
  <c r="V137" i="24"/>
  <c r="X164" i="1" s="1"/>
  <c r="X191" i="1" s="1"/>
  <c r="BI306" i="1" s="1"/>
  <c r="U137" i="24"/>
  <c r="W164" i="1" s="1"/>
  <c r="T137" i="24"/>
  <c r="V164" i="1" s="1"/>
  <c r="V191" i="1" s="1"/>
  <c r="BC306" i="1" s="1"/>
  <c r="S137" i="24"/>
  <c r="U164" i="1" s="1"/>
  <c r="R137" i="24"/>
  <c r="T164" i="1" s="1"/>
  <c r="T191" i="1" s="1"/>
  <c r="AW306" i="1" s="1"/>
  <c r="Q137" i="24"/>
  <c r="S164" i="1" s="1"/>
  <c r="S191" i="1" s="1"/>
  <c r="AT306" i="1" s="1"/>
  <c r="P137" i="24"/>
  <c r="R164" i="1" s="1"/>
  <c r="R191" i="1" s="1"/>
  <c r="AQ306" i="1" s="1"/>
  <c r="O137" i="24"/>
  <c r="Q164" i="1" s="1"/>
  <c r="Q191" i="1" s="1"/>
  <c r="AN306" i="1" s="1"/>
  <c r="N137" i="24"/>
  <c r="P164" i="1" s="1"/>
  <c r="P191" i="1" s="1"/>
  <c r="AK306" i="1" s="1"/>
  <c r="M137" i="24"/>
  <c r="O164" i="1" s="1"/>
  <c r="L137" i="24"/>
  <c r="N164" i="1" s="1"/>
  <c r="N191" i="1" s="1"/>
  <c r="AE306" i="1" s="1"/>
  <c r="K137" i="24"/>
  <c r="M164" i="1" s="1"/>
  <c r="J137" i="24"/>
  <c r="L164" i="1" s="1"/>
  <c r="L191" i="1" s="1"/>
  <c r="Y306" i="1" s="1"/>
  <c r="I137" i="24"/>
  <c r="K164" i="1" s="1"/>
  <c r="K191" i="1" s="1"/>
  <c r="V306" i="1" s="1"/>
  <c r="H137" i="24"/>
  <c r="J164" i="1" s="1"/>
  <c r="J191" i="1" s="1"/>
  <c r="S306" i="1" s="1"/>
  <c r="G137" i="24"/>
  <c r="I164" i="1" s="1"/>
  <c r="I191" i="1" s="1"/>
  <c r="P306" i="1" s="1"/>
  <c r="F137" i="24"/>
  <c r="H164" i="1" s="1"/>
  <c r="E137" i="24"/>
  <c r="G164" i="1" s="1"/>
  <c r="D137" i="24"/>
  <c r="F164" i="1" s="1"/>
  <c r="AH136" i="24"/>
  <c r="AJ163" i="1" s="1"/>
  <c r="AJ190" i="1" s="1"/>
  <c r="CS305" i="1" s="1"/>
  <c r="AG136" i="24"/>
  <c r="AI163" i="1" s="1"/>
  <c r="AI190" i="1" s="1"/>
  <c r="CP305" i="1" s="1"/>
  <c r="AF136" i="24"/>
  <c r="AH163" i="1" s="1"/>
  <c r="AH190" i="1" s="1"/>
  <c r="CM305" i="1" s="1"/>
  <c r="AE136" i="24"/>
  <c r="AG163" i="1" s="1"/>
  <c r="AG190" i="1" s="1"/>
  <c r="CJ305" i="1" s="1"/>
  <c r="AD136" i="24"/>
  <c r="AF163" i="1" s="1"/>
  <c r="AF190" i="1" s="1"/>
  <c r="CG305" i="1" s="1"/>
  <c r="AC136" i="24"/>
  <c r="AE163" i="1" s="1"/>
  <c r="AE190" i="1" s="1"/>
  <c r="CD305" i="1" s="1"/>
  <c r="AB136" i="24"/>
  <c r="AD163" i="1" s="1"/>
  <c r="AD190" i="1" s="1"/>
  <c r="CA305" i="1" s="1"/>
  <c r="AA136" i="24"/>
  <c r="AC163" i="1" s="1"/>
  <c r="AC190" i="1" s="1"/>
  <c r="BX305" i="1" s="1"/>
  <c r="Z136" i="24"/>
  <c r="AB163" i="1" s="1"/>
  <c r="AB190" i="1" s="1"/>
  <c r="BU305" i="1" s="1"/>
  <c r="Y136" i="24"/>
  <c r="AA163" i="1" s="1"/>
  <c r="AA190" i="1" s="1"/>
  <c r="BR305" i="1" s="1"/>
  <c r="X136" i="24"/>
  <c r="Z163" i="1" s="1"/>
  <c r="Z190" i="1" s="1"/>
  <c r="BO305" i="1" s="1"/>
  <c r="W136" i="24"/>
  <c r="Y163" i="1" s="1"/>
  <c r="Y190" i="1" s="1"/>
  <c r="BL305" i="1" s="1"/>
  <c r="V136" i="24"/>
  <c r="X163" i="1" s="1"/>
  <c r="X190" i="1" s="1"/>
  <c r="BI305" i="1" s="1"/>
  <c r="U136" i="24"/>
  <c r="W163" i="1" s="1"/>
  <c r="W190" i="1" s="1"/>
  <c r="BF305" i="1" s="1"/>
  <c r="T136" i="24"/>
  <c r="V163" i="1" s="1"/>
  <c r="V190" i="1" s="1"/>
  <c r="BC305" i="1" s="1"/>
  <c r="S136" i="24"/>
  <c r="U163" i="1" s="1"/>
  <c r="U190" i="1" s="1"/>
  <c r="AZ305" i="1" s="1"/>
  <c r="R136" i="24"/>
  <c r="T163" i="1" s="1"/>
  <c r="T190" i="1" s="1"/>
  <c r="AW305" i="1" s="1"/>
  <c r="Q136" i="24"/>
  <c r="S163" i="1" s="1"/>
  <c r="S190" i="1" s="1"/>
  <c r="AT305" i="1" s="1"/>
  <c r="P136" i="24"/>
  <c r="R163" i="1" s="1"/>
  <c r="R190" i="1" s="1"/>
  <c r="AQ305" i="1" s="1"/>
  <c r="O136" i="24"/>
  <c r="Q163" i="1" s="1"/>
  <c r="Q190" i="1" s="1"/>
  <c r="AN305" i="1" s="1"/>
  <c r="N136" i="24"/>
  <c r="P163" i="1" s="1"/>
  <c r="P190" i="1" s="1"/>
  <c r="AK305" i="1" s="1"/>
  <c r="M136" i="24"/>
  <c r="O163" i="1" s="1"/>
  <c r="O190" i="1" s="1"/>
  <c r="AH305" i="1" s="1"/>
  <c r="L136" i="24"/>
  <c r="N163" i="1" s="1"/>
  <c r="N190" i="1" s="1"/>
  <c r="AE305" i="1" s="1"/>
  <c r="K136" i="24"/>
  <c r="M163" i="1" s="1"/>
  <c r="M190" i="1" s="1"/>
  <c r="AB305" i="1" s="1"/>
  <c r="J136" i="24"/>
  <c r="L163" i="1" s="1"/>
  <c r="L190" i="1" s="1"/>
  <c r="Y305" i="1" s="1"/>
  <c r="I136" i="24"/>
  <c r="K163" i="1" s="1"/>
  <c r="K190" i="1" s="1"/>
  <c r="V305" i="1" s="1"/>
  <c r="H136" i="24"/>
  <c r="J163" i="1" s="1"/>
  <c r="J190" i="1" s="1"/>
  <c r="S305" i="1" s="1"/>
  <c r="G136" i="24"/>
  <c r="I163" i="1" s="1"/>
  <c r="I190" i="1" s="1"/>
  <c r="P305" i="1" s="1"/>
  <c r="F136" i="24"/>
  <c r="H163" i="1" s="1"/>
  <c r="H190" i="1" s="1"/>
  <c r="M305" i="1" s="1"/>
  <c r="E136" i="24"/>
  <c r="G163" i="1" s="1"/>
  <c r="G190" i="1" s="1"/>
  <c r="J305" i="1" s="1"/>
  <c r="D136" i="24"/>
  <c r="F163" i="1" s="1"/>
  <c r="AH135" i="24"/>
  <c r="AJ162" i="1" s="1"/>
  <c r="AJ189" i="1" s="1"/>
  <c r="CS304" i="1" s="1"/>
  <c r="AG135" i="24"/>
  <c r="AI162" i="1" s="1"/>
  <c r="AI189" i="1" s="1"/>
  <c r="CP304" i="1" s="1"/>
  <c r="AF135" i="24"/>
  <c r="AH162" i="1" s="1"/>
  <c r="AH189" i="1" s="1"/>
  <c r="CM304" i="1" s="1"/>
  <c r="AE135" i="24"/>
  <c r="AG162" i="1" s="1"/>
  <c r="AG189" i="1" s="1"/>
  <c r="CJ304" i="1" s="1"/>
  <c r="AD135" i="24"/>
  <c r="AF162" i="1" s="1"/>
  <c r="AC135" i="24"/>
  <c r="AE162" i="1" s="1"/>
  <c r="AB135" i="24"/>
  <c r="AD162" i="1" s="1"/>
  <c r="AA135" i="24"/>
  <c r="AC162" i="1" s="1"/>
  <c r="Z135" i="24"/>
  <c r="AB162" i="1" s="1"/>
  <c r="AB189" i="1" s="1"/>
  <c r="BU304" i="1" s="1"/>
  <c r="Y135" i="24"/>
  <c r="AA162" i="1" s="1"/>
  <c r="AA189" i="1" s="1"/>
  <c r="BR304" i="1" s="1"/>
  <c r="X135" i="24"/>
  <c r="Z162" i="1" s="1"/>
  <c r="Z189" i="1" s="1"/>
  <c r="BO304" i="1" s="1"/>
  <c r="W135" i="24"/>
  <c r="Y162" i="1" s="1"/>
  <c r="Y189" i="1" s="1"/>
  <c r="BL304" i="1" s="1"/>
  <c r="V135" i="24"/>
  <c r="X162" i="1" s="1"/>
  <c r="U135" i="24"/>
  <c r="W162" i="1" s="1"/>
  <c r="T135" i="24"/>
  <c r="V162" i="1" s="1"/>
  <c r="S135" i="24"/>
  <c r="U162" i="1" s="1"/>
  <c r="R135" i="24"/>
  <c r="T162" i="1" s="1"/>
  <c r="T189" i="1" s="1"/>
  <c r="AW304" i="1" s="1"/>
  <c r="Q135" i="24"/>
  <c r="S162" i="1" s="1"/>
  <c r="S189" i="1" s="1"/>
  <c r="AT304" i="1" s="1"/>
  <c r="P135" i="24"/>
  <c r="R162" i="1" s="1"/>
  <c r="R189" i="1" s="1"/>
  <c r="AQ304" i="1" s="1"/>
  <c r="O135" i="24"/>
  <c r="Q162" i="1" s="1"/>
  <c r="Q189" i="1" s="1"/>
  <c r="AN304" i="1" s="1"/>
  <c r="N135" i="24"/>
  <c r="P162" i="1" s="1"/>
  <c r="M135" i="24"/>
  <c r="O162" i="1" s="1"/>
  <c r="L135" i="24"/>
  <c r="N162" i="1" s="1"/>
  <c r="K135" i="24"/>
  <c r="M162" i="1" s="1"/>
  <c r="J135" i="24"/>
  <c r="L162" i="1" s="1"/>
  <c r="L189" i="1" s="1"/>
  <c r="Y304" i="1" s="1"/>
  <c r="I135" i="24"/>
  <c r="K162" i="1" s="1"/>
  <c r="K189" i="1" s="1"/>
  <c r="V304" i="1" s="1"/>
  <c r="H135" i="24"/>
  <c r="J162" i="1" s="1"/>
  <c r="J189" i="1" s="1"/>
  <c r="S304" i="1" s="1"/>
  <c r="G135" i="24"/>
  <c r="I162" i="1" s="1"/>
  <c r="I189" i="1" s="1"/>
  <c r="P304" i="1" s="1"/>
  <c r="F135" i="24"/>
  <c r="H162" i="1" s="1"/>
  <c r="E135" i="24"/>
  <c r="G162" i="1" s="1"/>
  <c r="D135" i="24"/>
  <c r="F162" i="1" s="1"/>
  <c r="F189" i="1" s="1"/>
  <c r="G304" i="1" s="1"/>
  <c r="AH134" i="24"/>
  <c r="AJ161" i="1" s="1"/>
  <c r="AJ188" i="1" s="1"/>
  <c r="CS303" i="1" s="1"/>
  <c r="AG134" i="24"/>
  <c r="AI161" i="1" s="1"/>
  <c r="AI188" i="1" s="1"/>
  <c r="CP303" i="1" s="1"/>
  <c r="AF134" i="24"/>
  <c r="AH161" i="1" s="1"/>
  <c r="AH188" i="1" s="1"/>
  <c r="CM303" i="1" s="1"/>
  <c r="AE134" i="24"/>
  <c r="AG161" i="1" s="1"/>
  <c r="AD134" i="24"/>
  <c r="AF161" i="1" s="1"/>
  <c r="AF188" i="1" s="1"/>
  <c r="CG303" i="1" s="1"/>
  <c r="AC134" i="24"/>
  <c r="AE161" i="1" s="1"/>
  <c r="AB134" i="24"/>
  <c r="AD161" i="1" s="1"/>
  <c r="AD188" i="1" s="1"/>
  <c r="CA303" i="1" s="1"/>
  <c r="AA134" i="24"/>
  <c r="AC161" i="1" s="1"/>
  <c r="Z134" i="24"/>
  <c r="AB161" i="1" s="1"/>
  <c r="AB188" i="1" s="1"/>
  <c r="BU303" i="1" s="1"/>
  <c r="Y134" i="24"/>
  <c r="AA161" i="1" s="1"/>
  <c r="AA188" i="1" s="1"/>
  <c r="BR303" i="1" s="1"/>
  <c r="X134" i="24"/>
  <c r="Z161" i="1" s="1"/>
  <c r="Z188" i="1" s="1"/>
  <c r="BO303" i="1" s="1"/>
  <c r="W134" i="24"/>
  <c r="Y161" i="1" s="1"/>
  <c r="Y188" i="1" s="1"/>
  <c r="BL303" i="1" s="1"/>
  <c r="V134" i="24"/>
  <c r="X161" i="1" s="1"/>
  <c r="U134" i="24"/>
  <c r="W161" i="1" s="1"/>
  <c r="T134" i="24"/>
  <c r="V161" i="1" s="1"/>
  <c r="V188" i="1" s="1"/>
  <c r="BC303" i="1" s="1"/>
  <c r="S134" i="24"/>
  <c r="U161" i="1" s="1"/>
  <c r="R134" i="24"/>
  <c r="T161" i="1" s="1"/>
  <c r="T188" i="1" s="1"/>
  <c r="AW303" i="1" s="1"/>
  <c r="Q134" i="24"/>
  <c r="S161" i="1" s="1"/>
  <c r="S188" i="1" s="1"/>
  <c r="AT303" i="1" s="1"/>
  <c r="P134" i="24"/>
  <c r="R161" i="1" s="1"/>
  <c r="R188" i="1" s="1"/>
  <c r="AQ303" i="1" s="1"/>
  <c r="O134" i="24"/>
  <c r="Q161" i="1" s="1"/>
  <c r="N134" i="24"/>
  <c r="P161" i="1" s="1"/>
  <c r="P188" i="1" s="1"/>
  <c r="AK303" i="1" s="1"/>
  <c r="M134" i="24"/>
  <c r="O161" i="1" s="1"/>
  <c r="L134" i="24"/>
  <c r="N161" i="1" s="1"/>
  <c r="N188" i="1" s="1"/>
  <c r="AE303" i="1" s="1"/>
  <c r="K134" i="24"/>
  <c r="M161" i="1" s="1"/>
  <c r="J134" i="24"/>
  <c r="L161" i="1" s="1"/>
  <c r="L188" i="1" s="1"/>
  <c r="Y303" i="1" s="1"/>
  <c r="I134" i="24"/>
  <c r="K161" i="1" s="1"/>
  <c r="K188" i="1" s="1"/>
  <c r="V303" i="1" s="1"/>
  <c r="H134" i="24"/>
  <c r="J161" i="1" s="1"/>
  <c r="J188" i="1" s="1"/>
  <c r="S303" i="1" s="1"/>
  <c r="G134" i="24"/>
  <c r="I161" i="1" s="1"/>
  <c r="I188" i="1" s="1"/>
  <c r="P303" i="1" s="1"/>
  <c r="F134" i="24"/>
  <c r="H161" i="1" s="1"/>
  <c r="E134" i="24"/>
  <c r="G161" i="1" s="1"/>
  <c r="D134" i="24"/>
  <c r="F161" i="1" s="1"/>
  <c r="F188" i="1" s="1"/>
  <c r="G303" i="1" s="1"/>
  <c r="AH132" i="24"/>
  <c r="AJ159" i="1" s="1"/>
  <c r="AJ186" i="1" s="1"/>
  <c r="CS301" i="1" s="1"/>
  <c r="AG132" i="24"/>
  <c r="AI159" i="1" s="1"/>
  <c r="AI186" i="1" s="1"/>
  <c r="CP301" i="1" s="1"/>
  <c r="AF132" i="24"/>
  <c r="AH159" i="1" s="1"/>
  <c r="AH186" i="1" s="1"/>
  <c r="CM301" i="1" s="1"/>
  <c r="AE132" i="24"/>
  <c r="AG159" i="1" s="1"/>
  <c r="AD132" i="24"/>
  <c r="AF159" i="1" s="1"/>
  <c r="AF186" i="1" s="1"/>
  <c r="CG301" i="1" s="1"/>
  <c r="AC132" i="24"/>
  <c r="AE159" i="1" s="1"/>
  <c r="AB132" i="24"/>
  <c r="AD159" i="1" s="1"/>
  <c r="AD186" i="1" s="1"/>
  <c r="CA301" i="1" s="1"/>
  <c r="AA132" i="24"/>
  <c r="AC159" i="1" s="1"/>
  <c r="Z132" i="24"/>
  <c r="AB159" i="1" s="1"/>
  <c r="AB186" i="1" s="1"/>
  <c r="BU301" i="1" s="1"/>
  <c r="Y132" i="24"/>
  <c r="AA159" i="1" s="1"/>
  <c r="AA186" i="1" s="1"/>
  <c r="BR301" i="1" s="1"/>
  <c r="X132" i="24"/>
  <c r="Z159" i="1" s="1"/>
  <c r="Z186" i="1" s="1"/>
  <c r="BO301" i="1" s="1"/>
  <c r="W132" i="24"/>
  <c r="Y159" i="1" s="1"/>
  <c r="Y186" i="1" s="1"/>
  <c r="BL301" i="1" s="1"/>
  <c r="V132" i="24"/>
  <c r="X159" i="1" s="1"/>
  <c r="U132" i="24"/>
  <c r="W159" i="1" s="1"/>
  <c r="T132" i="24"/>
  <c r="V159" i="1" s="1"/>
  <c r="V186" i="1" s="1"/>
  <c r="BC301" i="1" s="1"/>
  <c r="S132" i="24"/>
  <c r="U159" i="1" s="1"/>
  <c r="R132" i="24"/>
  <c r="T159" i="1" s="1"/>
  <c r="T186" i="1" s="1"/>
  <c r="AW301" i="1" s="1"/>
  <c r="Q132" i="24"/>
  <c r="S159" i="1" s="1"/>
  <c r="S186" i="1" s="1"/>
  <c r="AT301" i="1" s="1"/>
  <c r="P132" i="24"/>
  <c r="R159" i="1" s="1"/>
  <c r="R186" i="1" s="1"/>
  <c r="AQ301" i="1" s="1"/>
  <c r="O132" i="24"/>
  <c r="Q159" i="1" s="1"/>
  <c r="N132" i="24"/>
  <c r="P159" i="1" s="1"/>
  <c r="P186" i="1" s="1"/>
  <c r="AK301" i="1" s="1"/>
  <c r="M132" i="24"/>
  <c r="O159" i="1" s="1"/>
  <c r="L132" i="24"/>
  <c r="N159" i="1" s="1"/>
  <c r="N186" i="1" s="1"/>
  <c r="AE301" i="1" s="1"/>
  <c r="K132" i="24"/>
  <c r="M159" i="1" s="1"/>
  <c r="J132" i="24"/>
  <c r="L159" i="1" s="1"/>
  <c r="L186" i="1" s="1"/>
  <c r="Y301" i="1" s="1"/>
  <c r="I132" i="24"/>
  <c r="K159" i="1" s="1"/>
  <c r="K186" i="1" s="1"/>
  <c r="V301" i="1" s="1"/>
  <c r="H132" i="24"/>
  <c r="J159" i="1" s="1"/>
  <c r="J186" i="1" s="1"/>
  <c r="S301" i="1" s="1"/>
  <c r="G132" i="24"/>
  <c r="I159" i="1" s="1"/>
  <c r="I186" i="1" s="1"/>
  <c r="P301" i="1" s="1"/>
  <c r="F132" i="24"/>
  <c r="H159" i="1" s="1"/>
  <c r="E132" i="24"/>
  <c r="G159" i="1" s="1"/>
  <c r="D132" i="24"/>
  <c r="F159" i="1" s="1"/>
  <c r="AH130" i="24"/>
  <c r="AJ157" i="1" s="1"/>
  <c r="AJ184" i="1" s="1"/>
  <c r="CS299" i="1" s="1"/>
  <c r="AG130" i="24"/>
  <c r="AI157" i="1" s="1"/>
  <c r="AI184" i="1" s="1"/>
  <c r="CP299" i="1" s="1"/>
  <c r="AF130" i="24"/>
  <c r="AH157" i="1" s="1"/>
  <c r="AH184" i="1" s="1"/>
  <c r="CM299" i="1" s="1"/>
  <c r="AE130" i="24"/>
  <c r="AG157" i="1" s="1"/>
  <c r="AD130" i="24"/>
  <c r="AF157" i="1" s="1"/>
  <c r="AC130" i="24"/>
  <c r="AE157" i="1" s="1"/>
  <c r="AB130" i="24"/>
  <c r="AD157" i="1" s="1"/>
  <c r="AD184" i="1" s="1"/>
  <c r="CA299" i="1" s="1"/>
  <c r="AA130" i="24"/>
  <c r="AC157" i="1" s="1"/>
  <c r="Z130" i="24"/>
  <c r="AB157" i="1" s="1"/>
  <c r="AB184" i="1" s="1"/>
  <c r="BU299" i="1" s="1"/>
  <c r="Y130" i="24"/>
  <c r="AA157" i="1" s="1"/>
  <c r="AA184" i="1" s="1"/>
  <c r="BR299" i="1" s="1"/>
  <c r="X130" i="24"/>
  <c r="Z157" i="1" s="1"/>
  <c r="Z184" i="1" s="1"/>
  <c r="BO299" i="1" s="1"/>
  <c r="W130" i="24"/>
  <c r="Y157" i="1" s="1"/>
  <c r="V130" i="24"/>
  <c r="X157" i="1" s="1"/>
  <c r="U130" i="24"/>
  <c r="W157" i="1" s="1"/>
  <c r="T130" i="24"/>
  <c r="V157" i="1" s="1"/>
  <c r="V184" i="1" s="1"/>
  <c r="BC299" i="1" s="1"/>
  <c r="S130" i="24"/>
  <c r="U157" i="1" s="1"/>
  <c r="R130" i="24"/>
  <c r="T157" i="1" s="1"/>
  <c r="T184" i="1" s="1"/>
  <c r="AW299" i="1" s="1"/>
  <c r="Q130" i="24"/>
  <c r="S157" i="1" s="1"/>
  <c r="S184" i="1" s="1"/>
  <c r="AT299" i="1" s="1"/>
  <c r="P130" i="24"/>
  <c r="R157" i="1" s="1"/>
  <c r="R184" i="1" s="1"/>
  <c r="AQ299" i="1" s="1"/>
  <c r="O130" i="24"/>
  <c r="Q157" i="1" s="1"/>
  <c r="N130" i="24"/>
  <c r="P157" i="1" s="1"/>
  <c r="M130" i="24"/>
  <c r="O157" i="1" s="1"/>
  <c r="L130" i="24"/>
  <c r="N157" i="1" s="1"/>
  <c r="N184" i="1" s="1"/>
  <c r="AE299" i="1" s="1"/>
  <c r="K130" i="24"/>
  <c r="M157" i="1" s="1"/>
  <c r="J130" i="24"/>
  <c r="L157" i="1" s="1"/>
  <c r="L184" i="1" s="1"/>
  <c r="Y299" i="1" s="1"/>
  <c r="I130" i="24"/>
  <c r="K157" i="1" s="1"/>
  <c r="K184" i="1" s="1"/>
  <c r="V299" i="1" s="1"/>
  <c r="H130" i="24"/>
  <c r="J157" i="1" s="1"/>
  <c r="J184" i="1" s="1"/>
  <c r="S299" i="1" s="1"/>
  <c r="G130" i="24"/>
  <c r="I157" i="1" s="1"/>
  <c r="F130" i="24"/>
  <c r="H157" i="1" s="1"/>
  <c r="E130" i="24"/>
  <c r="G157" i="1" s="1"/>
  <c r="D130" i="24"/>
  <c r="F157" i="1" s="1"/>
  <c r="AH129" i="24"/>
  <c r="AJ156" i="1" s="1"/>
  <c r="AJ183" i="1" s="1"/>
  <c r="CS298" i="1" s="1"/>
  <c r="AG129" i="24"/>
  <c r="AI156" i="1" s="1"/>
  <c r="AI183" i="1" s="1"/>
  <c r="CP298" i="1" s="1"/>
  <c r="AF129" i="24"/>
  <c r="AH156" i="1" s="1"/>
  <c r="AH183" i="1" s="1"/>
  <c r="CM298" i="1" s="1"/>
  <c r="AE129" i="24"/>
  <c r="AG156" i="1" s="1"/>
  <c r="AG183" i="1" s="1"/>
  <c r="CJ298" i="1" s="1"/>
  <c r="AD129" i="24"/>
  <c r="AF156" i="1" s="1"/>
  <c r="AC129" i="24"/>
  <c r="AE156" i="1" s="1"/>
  <c r="AB129" i="24"/>
  <c r="AD156" i="1" s="1"/>
  <c r="AD183" i="1" s="1"/>
  <c r="CA298" i="1" s="1"/>
  <c r="AA129" i="24"/>
  <c r="AC156" i="1" s="1"/>
  <c r="Z129" i="24"/>
  <c r="AB156" i="1" s="1"/>
  <c r="AB183" i="1" s="1"/>
  <c r="BU298" i="1" s="1"/>
  <c r="Y129" i="24"/>
  <c r="AA156" i="1" s="1"/>
  <c r="AA183" i="1" s="1"/>
  <c r="BR298" i="1" s="1"/>
  <c r="X129" i="24"/>
  <c r="Z156" i="1" s="1"/>
  <c r="Z183" i="1" s="1"/>
  <c r="BO298" i="1" s="1"/>
  <c r="W129" i="24"/>
  <c r="Y156" i="1" s="1"/>
  <c r="Y183" i="1" s="1"/>
  <c r="BL298" i="1" s="1"/>
  <c r="V129" i="24"/>
  <c r="X156" i="1" s="1"/>
  <c r="U129" i="24"/>
  <c r="W156" i="1" s="1"/>
  <c r="T129" i="24"/>
  <c r="V156" i="1" s="1"/>
  <c r="V183" i="1" s="1"/>
  <c r="BC298" i="1" s="1"/>
  <c r="S129" i="24"/>
  <c r="U156" i="1" s="1"/>
  <c r="R129" i="24"/>
  <c r="T156" i="1" s="1"/>
  <c r="T183" i="1" s="1"/>
  <c r="AW298" i="1" s="1"/>
  <c r="Q129" i="24"/>
  <c r="S156" i="1" s="1"/>
  <c r="S183" i="1" s="1"/>
  <c r="AT298" i="1" s="1"/>
  <c r="P129" i="24"/>
  <c r="R156" i="1" s="1"/>
  <c r="R183" i="1" s="1"/>
  <c r="AQ298" i="1" s="1"/>
  <c r="O129" i="24"/>
  <c r="Q156" i="1" s="1"/>
  <c r="Q183" i="1" s="1"/>
  <c r="AN298" i="1" s="1"/>
  <c r="N129" i="24"/>
  <c r="P156" i="1" s="1"/>
  <c r="M129" i="24"/>
  <c r="O156" i="1" s="1"/>
  <c r="L129" i="24"/>
  <c r="N156" i="1" s="1"/>
  <c r="N183" i="1" s="1"/>
  <c r="AE298" i="1" s="1"/>
  <c r="K129" i="24"/>
  <c r="M156" i="1" s="1"/>
  <c r="J129" i="24"/>
  <c r="L156" i="1" s="1"/>
  <c r="L183" i="1" s="1"/>
  <c r="Y298" i="1" s="1"/>
  <c r="I129" i="24"/>
  <c r="K156" i="1" s="1"/>
  <c r="K183" i="1" s="1"/>
  <c r="V298" i="1" s="1"/>
  <c r="H129" i="24"/>
  <c r="J156" i="1" s="1"/>
  <c r="J183" i="1" s="1"/>
  <c r="S298" i="1" s="1"/>
  <c r="G129" i="24"/>
  <c r="I156" i="1" s="1"/>
  <c r="I183" i="1" s="1"/>
  <c r="P298" i="1" s="1"/>
  <c r="F129" i="24"/>
  <c r="H156" i="1" s="1"/>
  <c r="E129" i="24"/>
  <c r="G156" i="1" s="1"/>
  <c r="D129" i="24"/>
  <c r="F156" i="1" s="1"/>
  <c r="F183" i="1" s="1"/>
  <c r="G298" i="1" s="1"/>
  <c r="AH128" i="24"/>
  <c r="AJ155" i="1" s="1"/>
  <c r="AJ182" i="1" s="1"/>
  <c r="CS297" i="1" s="1"/>
  <c r="AG128" i="24"/>
  <c r="AI155" i="1" s="1"/>
  <c r="AI182" i="1" s="1"/>
  <c r="CP297" i="1" s="1"/>
  <c r="AF128" i="24"/>
  <c r="AH155" i="1" s="1"/>
  <c r="AH182" i="1" s="1"/>
  <c r="CM297" i="1" s="1"/>
  <c r="AE128" i="24"/>
  <c r="AG155" i="1" s="1"/>
  <c r="AG182" i="1" s="1"/>
  <c r="CJ297" i="1" s="1"/>
  <c r="AD128" i="24"/>
  <c r="AF155" i="1" s="1"/>
  <c r="AC128" i="24"/>
  <c r="AE155" i="1" s="1"/>
  <c r="AB128" i="24"/>
  <c r="AD155" i="1" s="1"/>
  <c r="AD182" i="1" s="1"/>
  <c r="CA297" i="1" s="1"/>
  <c r="AA128" i="24"/>
  <c r="AC155" i="1" s="1"/>
  <c r="Z128" i="24"/>
  <c r="AB155" i="1" s="1"/>
  <c r="AB182" i="1" s="1"/>
  <c r="BU297" i="1" s="1"/>
  <c r="Y128" i="24"/>
  <c r="AA155" i="1" s="1"/>
  <c r="AA182" i="1" s="1"/>
  <c r="BR297" i="1" s="1"/>
  <c r="X128" i="24"/>
  <c r="Z155" i="1" s="1"/>
  <c r="Z182" i="1" s="1"/>
  <c r="BO297" i="1" s="1"/>
  <c r="W128" i="24"/>
  <c r="Y155" i="1" s="1"/>
  <c r="Y182" i="1" s="1"/>
  <c r="BL297" i="1" s="1"/>
  <c r="V128" i="24"/>
  <c r="X155" i="1" s="1"/>
  <c r="X182" i="1" s="1"/>
  <c r="BI297" i="1" s="1"/>
  <c r="U128" i="24"/>
  <c r="W155" i="1" s="1"/>
  <c r="T128" i="24"/>
  <c r="V155" i="1" s="1"/>
  <c r="V182" i="1" s="1"/>
  <c r="BC297" i="1" s="1"/>
  <c r="S128" i="24"/>
  <c r="U155" i="1" s="1"/>
  <c r="R128" i="24"/>
  <c r="T155" i="1" s="1"/>
  <c r="T182" i="1" s="1"/>
  <c r="AW297" i="1" s="1"/>
  <c r="Q128" i="24"/>
  <c r="S155" i="1" s="1"/>
  <c r="S182" i="1" s="1"/>
  <c r="AT297" i="1" s="1"/>
  <c r="P128" i="24"/>
  <c r="R155" i="1" s="1"/>
  <c r="R182" i="1" s="1"/>
  <c r="AQ297" i="1" s="1"/>
  <c r="O128" i="24"/>
  <c r="Q155" i="1" s="1"/>
  <c r="Q182" i="1" s="1"/>
  <c r="AN297" i="1" s="1"/>
  <c r="N128" i="24"/>
  <c r="P155" i="1" s="1"/>
  <c r="P182" i="1" s="1"/>
  <c r="AK297" i="1" s="1"/>
  <c r="M128" i="24"/>
  <c r="O155" i="1" s="1"/>
  <c r="L128" i="24"/>
  <c r="N155" i="1" s="1"/>
  <c r="N182" i="1" s="1"/>
  <c r="AE297" i="1" s="1"/>
  <c r="K128" i="24"/>
  <c r="M155" i="1" s="1"/>
  <c r="J128" i="24"/>
  <c r="L155" i="1" s="1"/>
  <c r="L182" i="1" s="1"/>
  <c r="Y297" i="1" s="1"/>
  <c r="I128" i="24"/>
  <c r="K155" i="1" s="1"/>
  <c r="K182" i="1" s="1"/>
  <c r="V297" i="1" s="1"/>
  <c r="H128" i="24"/>
  <c r="J155" i="1" s="1"/>
  <c r="J182" i="1" s="1"/>
  <c r="S297" i="1" s="1"/>
  <c r="G128" i="24"/>
  <c r="I155" i="1" s="1"/>
  <c r="I182" i="1" s="1"/>
  <c r="P297" i="1" s="1"/>
  <c r="F128" i="24"/>
  <c r="H155" i="1" s="1"/>
  <c r="H182" i="1" s="1"/>
  <c r="M297" i="1" s="1"/>
  <c r="E128" i="24"/>
  <c r="G155" i="1" s="1"/>
  <c r="D128" i="24"/>
  <c r="F155" i="1" s="1"/>
  <c r="F182" i="1" s="1"/>
  <c r="G297" i="1" s="1"/>
  <c r="AH127" i="24"/>
  <c r="AJ154" i="1" s="1"/>
  <c r="AJ181" i="1" s="1"/>
  <c r="CS296" i="1" s="1"/>
  <c r="AG127" i="24"/>
  <c r="AI154" i="1" s="1"/>
  <c r="AI181" i="1" s="1"/>
  <c r="CP296" i="1" s="1"/>
  <c r="AF127" i="24"/>
  <c r="AH154" i="1" s="1"/>
  <c r="AH181" i="1" s="1"/>
  <c r="CM296" i="1" s="1"/>
  <c r="AE127" i="24"/>
  <c r="AG154" i="1" s="1"/>
  <c r="AG181" i="1" s="1"/>
  <c r="CJ296" i="1" s="1"/>
  <c r="AD127" i="24"/>
  <c r="AF154" i="1" s="1"/>
  <c r="AF181" i="1" s="1"/>
  <c r="CG296" i="1" s="1"/>
  <c r="AC127" i="24"/>
  <c r="AE154" i="1" s="1"/>
  <c r="AE181" i="1" s="1"/>
  <c r="CD296" i="1" s="1"/>
  <c r="AB127" i="24"/>
  <c r="AD154" i="1" s="1"/>
  <c r="AD181" i="1" s="1"/>
  <c r="CA296" i="1" s="1"/>
  <c r="AA127" i="24"/>
  <c r="AC154" i="1" s="1"/>
  <c r="AC181" i="1" s="1"/>
  <c r="BX296" i="1" s="1"/>
  <c r="Z127" i="24"/>
  <c r="AB154" i="1" s="1"/>
  <c r="AB181" i="1" s="1"/>
  <c r="BU296" i="1" s="1"/>
  <c r="Y127" i="24"/>
  <c r="AA154" i="1" s="1"/>
  <c r="AA181" i="1" s="1"/>
  <c r="BR296" i="1" s="1"/>
  <c r="X127" i="24"/>
  <c r="Z154" i="1" s="1"/>
  <c r="Z181" i="1" s="1"/>
  <c r="BO296" i="1" s="1"/>
  <c r="W127" i="24"/>
  <c r="Y154" i="1" s="1"/>
  <c r="Y181" i="1" s="1"/>
  <c r="BL296" i="1" s="1"/>
  <c r="V127" i="24"/>
  <c r="X154" i="1" s="1"/>
  <c r="X181" i="1" s="1"/>
  <c r="BI296" i="1" s="1"/>
  <c r="U127" i="24"/>
  <c r="W154" i="1" s="1"/>
  <c r="W181" i="1" s="1"/>
  <c r="BF296" i="1" s="1"/>
  <c r="T127" i="24"/>
  <c r="V154" i="1" s="1"/>
  <c r="V181" i="1" s="1"/>
  <c r="BC296" i="1" s="1"/>
  <c r="S127" i="24"/>
  <c r="U154" i="1" s="1"/>
  <c r="U181" i="1" s="1"/>
  <c r="AZ296" i="1" s="1"/>
  <c r="R127" i="24"/>
  <c r="T154" i="1" s="1"/>
  <c r="T181" i="1" s="1"/>
  <c r="AW296" i="1" s="1"/>
  <c r="Q127" i="24"/>
  <c r="S154" i="1" s="1"/>
  <c r="S181" i="1" s="1"/>
  <c r="AT296" i="1" s="1"/>
  <c r="P127" i="24"/>
  <c r="R154" i="1" s="1"/>
  <c r="R181" i="1" s="1"/>
  <c r="AQ296" i="1" s="1"/>
  <c r="O127" i="24"/>
  <c r="Q154" i="1" s="1"/>
  <c r="Q181" i="1" s="1"/>
  <c r="AN296" i="1" s="1"/>
  <c r="N127" i="24"/>
  <c r="P154" i="1" s="1"/>
  <c r="P181" i="1" s="1"/>
  <c r="AK296" i="1" s="1"/>
  <c r="M127" i="24"/>
  <c r="O154" i="1" s="1"/>
  <c r="O181" i="1" s="1"/>
  <c r="AH296" i="1" s="1"/>
  <c r="L127" i="24"/>
  <c r="N154" i="1" s="1"/>
  <c r="N181" i="1" s="1"/>
  <c r="AE296" i="1" s="1"/>
  <c r="K127" i="24"/>
  <c r="M154" i="1" s="1"/>
  <c r="M181" i="1" s="1"/>
  <c r="AB296" i="1" s="1"/>
  <c r="J127" i="24"/>
  <c r="L154" i="1" s="1"/>
  <c r="L181" i="1" s="1"/>
  <c r="Y296" i="1" s="1"/>
  <c r="I127" i="24"/>
  <c r="K154" i="1" s="1"/>
  <c r="K181" i="1" s="1"/>
  <c r="V296" i="1" s="1"/>
  <c r="H127" i="24"/>
  <c r="J154" i="1" s="1"/>
  <c r="J181" i="1" s="1"/>
  <c r="S296" i="1" s="1"/>
  <c r="G127" i="24"/>
  <c r="I154" i="1" s="1"/>
  <c r="I181" i="1" s="1"/>
  <c r="P296" i="1" s="1"/>
  <c r="F127" i="24"/>
  <c r="H154" i="1" s="1"/>
  <c r="H181" i="1" s="1"/>
  <c r="M296" i="1" s="1"/>
  <c r="E127" i="24"/>
  <c r="G154" i="1" s="1"/>
  <c r="G181" i="1" s="1"/>
  <c r="J296" i="1" s="1"/>
  <c r="D127" i="24"/>
  <c r="F154" i="1" s="1"/>
  <c r="AI118" i="24"/>
  <c r="AI117" i="24"/>
  <c r="AI116" i="24"/>
  <c r="AI115" i="24"/>
  <c r="AI114" i="24"/>
  <c r="AI113" i="24"/>
  <c r="AI111" i="24"/>
  <c r="AI110" i="24"/>
  <c r="AI109" i="24"/>
  <c r="AI108" i="24"/>
  <c r="AI107" i="24"/>
  <c r="AI106" i="24"/>
  <c r="AI105" i="24"/>
  <c r="AI104" i="24"/>
  <c r="AI103" i="24"/>
  <c r="AI102" i="24"/>
  <c r="AI101" i="24"/>
  <c r="AI100" i="24"/>
  <c r="AI99" i="24"/>
  <c r="AI98" i="24"/>
  <c r="AI97" i="24"/>
  <c r="M77" i="24"/>
  <c r="L77" i="24"/>
  <c r="K77" i="24"/>
  <c r="J77" i="24"/>
  <c r="I77" i="24"/>
  <c r="H77" i="24"/>
  <c r="F77" i="24"/>
  <c r="E77" i="24"/>
  <c r="AI76" i="24"/>
  <c r="C76" i="24"/>
  <c r="AI75" i="24"/>
  <c r="C75" i="24"/>
  <c r="AI74" i="24"/>
  <c r="C74" i="24"/>
  <c r="AI73" i="24"/>
  <c r="C73" i="24"/>
  <c r="AI72" i="24"/>
  <c r="C72" i="24"/>
  <c r="AI71" i="24"/>
  <c r="C71" i="24"/>
  <c r="AI70" i="24"/>
  <c r="C70" i="24"/>
  <c r="AI69" i="24"/>
  <c r="C69" i="24"/>
  <c r="AI68" i="24"/>
  <c r="C68" i="24"/>
  <c r="AI67" i="24"/>
  <c r="C67" i="24"/>
  <c r="AI66" i="24"/>
  <c r="C66" i="24"/>
  <c r="AI65" i="24"/>
  <c r="C65" i="24"/>
  <c r="AI64" i="24"/>
  <c r="C64" i="24"/>
  <c r="AI63" i="24"/>
  <c r="C63" i="24"/>
  <c r="AI62" i="24"/>
  <c r="C62" i="24"/>
  <c r="AI61" i="24"/>
  <c r="C61" i="24"/>
  <c r="C60" i="24"/>
  <c r="AI59" i="24"/>
  <c r="C59" i="24"/>
  <c r="AI58" i="24"/>
  <c r="C58" i="24"/>
  <c r="AI57" i="24"/>
  <c r="C57" i="24"/>
  <c r="AI56" i="24"/>
  <c r="C56" i="24"/>
  <c r="AI55" i="24"/>
  <c r="C55" i="24"/>
  <c r="AI54" i="24"/>
  <c r="C54" i="24"/>
  <c r="AI53" i="24"/>
  <c r="C53" i="24"/>
  <c r="AI52" i="24"/>
  <c r="C52" i="24"/>
  <c r="AI51" i="24"/>
  <c r="C51" i="24"/>
  <c r="AI50" i="24"/>
  <c r="C50" i="24"/>
  <c r="AI49" i="24"/>
  <c r="C49" i="24"/>
  <c r="AI48" i="24"/>
  <c r="C48" i="24"/>
  <c r="AI47" i="24"/>
  <c r="C47" i="24"/>
  <c r="AI46" i="24"/>
  <c r="C46" i="24"/>
  <c r="AI45" i="24"/>
  <c r="C45" i="24"/>
  <c r="AI44" i="24"/>
  <c r="C44" i="24"/>
  <c r="AI43" i="24"/>
  <c r="C43" i="24"/>
  <c r="AI42" i="24"/>
  <c r="C42" i="24"/>
  <c r="AI41" i="24"/>
  <c r="C41" i="24"/>
  <c r="AI40" i="24"/>
  <c r="C40" i="24"/>
  <c r="AI39" i="24"/>
  <c r="C39" i="24"/>
  <c r="AI38" i="24"/>
  <c r="C38" i="24"/>
  <c r="AI37" i="24"/>
  <c r="C37" i="24"/>
  <c r="AI36" i="24"/>
  <c r="C36" i="24"/>
  <c r="AI35" i="24"/>
  <c r="C35" i="24"/>
  <c r="AI34" i="24"/>
  <c r="C34" i="24"/>
  <c r="AI33" i="24"/>
  <c r="C33" i="24"/>
  <c r="AI32" i="24"/>
  <c r="C32" i="24"/>
  <c r="AI31" i="24"/>
  <c r="C31" i="24"/>
  <c r="AI30" i="24"/>
  <c r="C30" i="24"/>
  <c r="AI29" i="24"/>
  <c r="C29" i="24"/>
  <c r="AI28" i="24"/>
  <c r="C28" i="24"/>
  <c r="AI27" i="24"/>
  <c r="C27" i="24"/>
  <c r="AI26" i="24"/>
  <c r="C26" i="24"/>
  <c r="AI25" i="24"/>
  <c r="C25" i="24"/>
  <c r="AI24" i="24"/>
  <c r="C24" i="24"/>
  <c r="AI23" i="24"/>
  <c r="C23" i="24"/>
  <c r="AI22" i="24"/>
  <c r="C22" i="24"/>
  <c r="AI21" i="24"/>
  <c r="C21" i="24"/>
  <c r="AI20" i="24"/>
  <c r="C20" i="24"/>
  <c r="AI19" i="24"/>
  <c r="C19" i="24"/>
  <c r="AI18" i="24"/>
  <c r="C18" i="24"/>
  <c r="AI17" i="24"/>
  <c r="C17" i="24"/>
  <c r="AI16" i="24"/>
  <c r="C16" i="24"/>
  <c r="AI15" i="24"/>
  <c r="C15" i="24"/>
  <c r="AI14" i="24"/>
  <c r="C14" i="24"/>
  <c r="AI13" i="24"/>
  <c r="C13" i="24"/>
  <c r="AI12" i="24"/>
  <c r="C12" i="24"/>
  <c r="AI11" i="24"/>
  <c r="C11" i="24"/>
  <c r="AI10" i="24"/>
  <c r="C10" i="24"/>
  <c r="AI9" i="24"/>
  <c r="C9" i="24"/>
  <c r="AI8" i="24"/>
  <c r="C8" i="24"/>
  <c r="C7" i="24"/>
  <c r="D3" i="24"/>
  <c r="D5" i="24" s="1"/>
  <c r="D1" i="24"/>
  <c r="T88" i="25" l="1"/>
  <c r="T120" i="25" s="1"/>
  <c r="T122" i="25" s="1"/>
  <c r="T146" i="25"/>
  <c r="V212" i="1" s="1"/>
  <c r="J88" i="25"/>
  <c r="J120" i="25" s="1"/>
  <c r="J122" i="25" s="1"/>
  <c r="J146" i="25"/>
  <c r="L212" i="1" s="1"/>
  <c r="E88" i="25"/>
  <c r="E120" i="25" s="1"/>
  <c r="E122" i="25" s="1"/>
  <c r="E146" i="25"/>
  <c r="G212" i="1" s="1"/>
  <c r="R88" i="25"/>
  <c r="R120" i="25" s="1"/>
  <c r="R122" i="25" s="1"/>
  <c r="R146" i="25"/>
  <c r="T212" i="1" s="1"/>
  <c r="U88" i="25"/>
  <c r="U120" i="25" s="1"/>
  <c r="U122" i="25" s="1"/>
  <c r="U146" i="25"/>
  <c r="W212" i="1" s="1"/>
  <c r="F88" i="25"/>
  <c r="F120" i="25" s="1"/>
  <c r="F122" i="25" s="1"/>
  <c r="F146" i="25"/>
  <c r="H212" i="1" s="1"/>
  <c r="AD88" i="25"/>
  <c r="AD120" i="25" s="1"/>
  <c r="AD122" i="25" s="1"/>
  <c r="AD146" i="25"/>
  <c r="AF212" i="1" s="1"/>
  <c r="S88" i="25"/>
  <c r="S120" i="25" s="1"/>
  <c r="S122" i="25" s="1"/>
  <c r="S146" i="25"/>
  <c r="U212" i="1" s="1"/>
  <c r="AC142" i="25"/>
  <c r="AE208" i="1" s="1"/>
  <c r="AC146" i="25"/>
  <c r="AE212" i="1" s="1"/>
  <c r="M88" i="25"/>
  <c r="M120" i="25" s="1"/>
  <c r="M122" i="25" s="1"/>
  <c r="M146" i="25"/>
  <c r="O212" i="1" s="1"/>
  <c r="X88" i="25"/>
  <c r="X120" i="25" s="1"/>
  <c r="X122" i="25" s="1"/>
  <c r="X146" i="25"/>
  <c r="Z212" i="1" s="1"/>
  <c r="N88" i="25"/>
  <c r="N120" i="25" s="1"/>
  <c r="N122" i="25" s="1"/>
  <c r="N146" i="25"/>
  <c r="P212" i="1" s="1"/>
  <c r="I88" i="25"/>
  <c r="I120" i="25" s="1"/>
  <c r="I122" i="25" s="1"/>
  <c r="I146" i="25"/>
  <c r="K212" i="1" s="1"/>
  <c r="O88" i="25"/>
  <c r="O120" i="25" s="1"/>
  <c r="O122" i="25" s="1"/>
  <c r="O146" i="25"/>
  <c r="Q212" i="1" s="1"/>
  <c r="AG88" i="25"/>
  <c r="AG120" i="25" s="1"/>
  <c r="AG122" i="25" s="1"/>
  <c r="AG146" i="25"/>
  <c r="AI212" i="1" s="1"/>
  <c r="AA88" i="25"/>
  <c r="AA120" i="25" s="1"/>
  <c r="AA122" i="25" s="1"/>
  <c r="AA146" i="25"/>
  <c r="AC212" i="1" s="1"/>
  <c r="P88" i="25"/>
  <c r="P120" i="25" s="1"/>
  <c r="P122" i="25" s="1"/>
  <c r="P146" i="25"/>
  <c r="R212" i="1" s="1"/>
  <c r="AB88" i="25"/>
  <c r="AB120" i="25" s="1"/>
  <c r="AB122" i="25" s="1"/>
  <c r="AB146" i="25"/>
  <c r="AD212" i="1" s="1"/>
  <c r="H88" i="25"/>
  <c r="H120" i="25" s="1"/>
  <c r="H122" i="25" s="1"/>
  <c r="H146" i="25"/>
  <c r="J212" i="1" s="1"/>
  <c r="V88" i="25"/>
  <c r="V120" i="25" s="1"/>
  <c r="V122" i="25" s="1"/>
  <c r="V146" i="25"/>
  <c r="X212" i="1" s="1"/>
  <c r="Z152" i="25"/>
  <c r="AB218" i="1" s="1"/>
  <c r="Z146" i="25"/>
  <c r="AB212" i="1" s="1"/>
  <c r="G88" i="25"/>
  <c r="G120" i="25" s="1"/>
  <c r="G122" i="25" s="1"/>
  <c r="G146" i="25"/>
  <c r="I212" i="1" s="1"/>
  <c r="Y88" i="25"/>
  <c r="Y120" i="25" s="1"/>
  <c r="Y122" i="25" s="1"/>
  <c r="Y146" i="25"/>
  <c r="AA212" i="1" s="1"/>
  <c r="D88" i="25"/>
  <c r="D120" i="25" s="1"/>
  <c r="D122" i="25" s="1"/>
  <c r="D146" i="25"/>
  <c r="F212" i="1" s="1"/>
  <c r="AF88" i="25"/>
  <c r="AF120" i="25" s="1"/>
  <c r="AF122" i="25" s="1"/>
  <c r="AF146" i="25"/>
  <c r="AH212" i="1" s="1"/>
  <c r="AE88" i="25"/>
  <c r="AE120" i="25" s="1"/>
  <c r="AE122" i="25" s="1"/>
  <c r="AE146" i="25"/>
  <c r="AG212" i="1" s="1"/>
  <c r="Q88" i="25"/>
  <c r="Q120" i="25" s="1"/>
  <c r="Q122" i="25" s="1"/>
  <c r="Q146" i="25"/>
  <c r="S212" i="1" s="1"/>
  <c r="K88" i="25"/>
  <c r="K120" i="25" s="1"/>
  <c r="K122" i="25" s="1"/>
  <c r="K146" i="25"/>
  <c r="M212" i="1" s="1"/>
  <c r="L122" i="25"/>
  <c r="AC147" i="25"/>
  <c r="AE213" i="1" s="1"/>
  <c r="AC149" i="25"/>
  <c r="AE215" i="1" s="1"/>
  <c r="AC153" i="25"/>
  <c r="AE219" i="1" s="1"/>
  <c r="Z143" i="25"/>
  <c r="AB209" i="1" s="1"/>
  <c r="AC145" i="25"/>
  <c r="AE211" i="1" s="1"/>
  <c r="AC88" i="25"/>
  <c r="AC120" i="25" s="1"/>
  <c r="AC122" i="25" s="1"/>
  <c r="AH150" i="25"/>
  <c r="AJ216" i="1" s="1"/>
  <c r="AH88" i="25"/>
  <c r="AH120" i="25" s="1"/>
  <c r="AH122" i="25" s="1"/>
  <c r="Z150" i="25"/>
  <c r="AB216" i="1" s="1"/>
  <c r="Z144" i="25"/>
  <c r="AB210" i="1" s="1"/>
  <c r="Z88" i="25"/>
  <c r="Z120" i="25" s="1"/>
  <c r="Z122" i="25" s="1"/>
  <c r="Z147" i="25"/>
  <c r="AB213" i="1" s="1"/>
  <c r="AH152" i="25"/>
  <c r="AJ218" i="1" s="1"/>
  <c r="Z149" i="25"/>
  <c r="AB215" i="1" s="1"/>
  <c r="AH151" i="25"/>
  <c r="AJ217" i="1" s="1"/>
  <c r="AC151" i="25"/>
  <c r="AE217" i="1" s="1"/>
  <c r="Z142" i="25"/>
  <c r="AB208" i="1" s="1"/>
  <c r="AH147" i="25"/>
  <c r="AJ213" i="1" s="1"/>
  <c r="AH145" i="25"/>
  <c r="AJ211" i="1" s="1"/>
  <c r="AH153" i="25"/>
  <c r="AJ219" i="1" s="1"/>
  <c r="Z145" i="25"/>
  <c r="AB211" i="1" s="1"/>
  <c r="AC152" i="25"/>
  <c r="AE218" i="1" s="1"/>
  <c r="Z151" i="25"/>
  <c r="AB217" i="1" s="1"/>
  <c r="AC150" i="25"/>
  <c r="AE216" i="1" s="1"/>
  <c r="AH149" i="25"/>
  <c r="AJ215" i="1" s="1"/>
  <c r="AC143" i="25"/>
  <c r="AE209" i="1" s="1"/>
  <c r="AH142" i="25"/>
  <c r="AJ208" i="1" s="1"/>
  <c r="AH144" i="25"/>
  <c r="AJ210" i="1" s="1"/>
  <c r="Z153" i="25"/>
  <c r="AB219" i="1" s="1"/>
  <c r="AH143" i="25"/>
  <c r="AJ209" i="1" s="1"/>
  <c r="AC144" i="25"/>
  <c r="AE210" i="1" s="1"/>
  <c r="AI90" i="25"/>
  <c r="U153" i="25"/>
  <c r="W219" i="1" s="1"/>
  <c r="J151" i="25"/>
  <c r="L217" i="1" s="1"/>
  <c r="R151" i="25"/>
  <c r="T217" i="1" s="1"/>
  <c r="X92" i="25"/>
  <c r="S92" i="25"/>
  <c r="L92" i="25"/>
  <c r="T92" i="25"/>
  <c r="AI91" i="25"/>
  <c r="T59" i="1"/>
  <c r="M60" i="1"/>
  <c r="U60" i="1"/>
  <c r="AB59" i="1"/>
  <c r="U59" i="1"/>
  <c r="N60" i="1"/>
  <c r="AC59" i="1"/>
  <c r="E93" i="25"/>
  <c r="F93" i="25" s="1"/>
  <c r="G93" i="25" s="1"/>
  <c r="H93" i="25" s="1"/>
  <c r="I93" i="25" s="1"/>
  <c r="J93" i="25" s="1"/>
  <c r="K93" i="25" s="1"/>
  <c r="M59" i="1"/>
  <c r="F60" i="1"/>
  <c r="AD60" i="1"/>
  <c r="W76" i="1"/>
  <c r="N104" i="27"/>
  <c r="O104" i="27" s="1"/>
  <c r="P104" i="27" s="1"/>
  <c r="Q104" i="27" s="1"/>
  <c r="R104" i="27" s="1"/>
  <c r="S104" i="27" s="1"/>
  <c r="T104" i="27" s="1"/>
  <c r="U104" i="27" s="1"/>
  <c r="V104" i="27" s="1"/>
  <c r="W104" i="27" s="1"/>
  <c r="X104" i="27" s="1"/>
  <c r="Y104" i="27" s="1"/>
  <c r="Z104" i="27" s="1"/>
  <c r="AA104" i="27" s="1"/>
  <c r="AB104" i="27" s="1"/>
  <c r="AC104" i="27" s="1"/>
  <c r="AD104" i="27" s="1"/>
  <c r="AE104" i="27" s="1"/>
  <c r="AF104" i="27" s="1"/>
  <c r="AG104" i="27" s="1"/>
  <c r="AH104" i="27" s="1"/>
  <c r="AI104" i="27" s="1"/>
  <c r="AJ104" i="27" s="1"/>
  <c r="AK104" i="27" s="1"/>
  <c r="AL104" i="27" s="1"/>
  <c r="AE76" i="1"/>
  <c r="G76" i="1"/>
  <c r="L59" i="1"/>
  <c r="AJ59" i="1"/>
  <c r="AC60" i="1"/>
  <c r="F59" i="1"/>
  <c r="N59" i="1"/>
  <c r="V59" i="1"/>
  <c r="AD59" i="1"/>
  <c r="G60" i="1"/>
  <c r="O60" i="1"/>
  <c r="W60" i="1"/>
  <c r="AE60" i="1"/>
  <c r="Q76" i="1"/>
  <c r="I76" i="1"/>
  <c r="AG76" i="1"/>
  <c r="H76" i="1"/>
  <c r="P76" i="1"/>
  <c r="AF76" i="1"/>
  <c r="Y59" i="1"/>
  <c r="Z60" i="1"/>
  <c r="I59" i="1"/>
  <c r="AG59" i="1"/>
  <c r="R60" i="1"/>
  <c r="J59" i="1"/>
  <c r="R59" i="1"/>
  <c r="Z59" i="1"/>
  <c r="AH59" i="1"/>
  <c r="K60" i="1"/>
  <c r="S60" i="1"/>
  <c r="AA60" i="1"/>
  <c r="AI60" i="1"/>
  <c r="T76" i="1"/>
  <c r="AB76" i="1"/>
  <c r="Q59" i="1"/>
  <c r="E153" i="25"/>
  <c r="G219" i="1" s="1"/>
  <c r="M153" i="25"/>
  <c r="O219" i="1" s="1"/>
  <c r="M147" i="25"/>
  <c r="O213" i="1" s="1"/>
  <c r="M149" i="25"/>
  <c r="O215" i="1" s="1"/>
  <c r="M144" i="25"/>
  <c r="O210" i="1" s="1"/>
  <c r="M152" i="25"/>
  <c r="O218" i="1" s="1"/>
  <c r="M143" i="25"/>
  <c r="O209" i="1" s="1"/>
  <c r="M142" i="25"/>
  <c r="O208" i="1" s="1"/>
  <c r="M145" i="25"/>
  <c r="O211" i="1" s="1"/>
  <c r="M150" i="25"/>
  <c r="O216" i="1" s="1"/>
  <c r="M151" i="25"/>
  <c r="O217" i="1" s="1"/>
  <c r="H106" i="27"/>
  <c r="X76" i="1"/>
  <c r="Y76" i="1"/>
  <c r="AK146" i="26"/>
  <c r="J60" i="1"/>
  <c r="V60" i="1"/>
  <c r="O76" i="1"/>
  <c r="L76" i="1"/>
  <c r="AJ76" i="1"/>
  <c r="U145" i="25"/>
  <c r="W211" i="1" s="1"/>
  <c r="U149" i="25"/>
  <c r="W215" i="1" s="1"/>
  <c r="U143" i="25"/>
  <c r="W209" i="1" s="1"/>
  <c r="U152" i="25"/>
  <c r="W218" i="1" s="1"/>
  <c r="U150" i="25"/>
  <c r="W216" i="1" s="1"/>
  <c r="U147" i="25"/>
  <c r="W213" i="1" s="1"/>
  <c r="U144" i="25"/>
  <c r="W210" i="1" s="1"/>
  <c r="U142" i="25"/>
  <c r="W208" i="1" s="1"/>
  <c r="U151" i="25"/>
  <c r="W217" i="1" s="1"/>
  <c r="E152" i="25"/>
  <c r="G218" i="1" s="1"/>
  <c r="E147" i="25"/>
  <c r="G213" i="1" s="1"/>
  <c r="E145" i="25"/>
  <c r="G211" i="1" s="1"/>
  <c r="E151" i="25"/>
  <c r="G217" i="1" s="1"/>
  <c r="E144" i="25"/>
  <c r="G210" i="1" s="1"/>
  <c r="E150" i="25"/>
  <c r="G216" i="1" s="1"/>
  <c r="E142" i="25"/>
  <c r="G208" i="1" s="1"/>
  <c r="E143" i="25"/>
  <c r="G209" i="1" s="1"/>
  <c r="E149" i="25"/>
  <c r="G215" i="1" s="1"/>
  <c r="J147" i="25"/>
  <c r="L213" i="1" s="1"/>
  <c r="J152" i="25"/>
  <c r="L218" i="1" s="1"/>
  <c r="J150" i="25"/>
  <c r="L216" i="1" s="1"/>
  <c r="J143" i="25"/>
  <c r="L209" i="1" s="1"/>
  <c r="J149" i="25"/>
  <c r="L215" i="1" s="1"/>
  <c r="J145" i="25"/>
  <c r="L211" i="1" s="1"/>
  <c r="J153" i="25"/>
  <c r="L219" i="1" s="1"/>
  <c r="J142" i="25"/>
  <c r="L208" i="1" s="1"/>
  <c r="J144" i="25"/>
  <c r="L210" i="1" s="1"/>
  <c r="AE59" i="1"/>
  <c r="X60" i="1"/>
  <c r="AF60" i="1"/>
  <c r="R145" i="25"/>
  <c r="T211" i="1" s="1"/>
  <c r="R152" i="25"/>
  <c r="T218" i="1" s="1"/>
  <c r="R150" i="25"/>
  <c r="T216" i="1" s="1"/>
  <c r="R143" i="25"/>
  <c r="T209" i="1" s="1"/>
  <c r="R149" i="25"/>
  <c r="T215" i="1" s="1"/>
  <c r="R147" i="25"/>
  <c r="T213" i="1" s="1"/>
  <c r="R144" i="25"/>
  <c r="T210" i="1" s="1"/>
  <c r="R153" i="25"/>
  <c r="T219" i="1" s="1"/>
  <c r="R142" i="25"/>
  <c r="T208" i="1" s="1"/>
  <c r="G59" i="1"/>
  <c r="W59" i="1"/>
  <c r="P60" i="1"/>
  <c r="J76" i="1"/>
  <c r="R76" i="1"/>
  <c r="Z76" i="1"/>
  <c r="AH76" i="1"/>
  <c r="O59" i="1"/>
  <c r="H60" i="1"/>
  <c r="AH60" i="1"/>
  <c r="P103" i="15"/>
  <c r="X103" i="15"/>
  <c r="AB140" i="24"/>
  <c r="AF103" i="15"/>
  <c r="AB147" i="25"/>
  <c r="AD213" i="1" s="1"/>
  <c r="AB142" i="25"/>
  <c r="AD208" i="1" s="1"/>
  <c r="AB151" i="25"/>
  <c r="AD217" i="1" s="1"/>
  <c r="AB152" i="25"/>
  <c r="AD218" i="1" s="1"/>
  <c r="AB153" i="25"/>
  <c r="AD219" i="1" s="1"/>
  <c r="AB150" i="25"/>
  <c r="AD216" i="1" s="1"/>
  <c r="AB144" i="25"/>
  <c r="AD210" i="1" s="1"/>
  <c r="AB145" i="25"/>
  <c r="AD211" i="1" s="1"/>
  <c r="AB143" i="25"/>
  <c r="AD209" i="1" s="1"/>
  <c r="AB149" i="25"/>
  <c r="AD215" i="1" s="1"/>
  <c r="K150" i="25"/>
  <c r="M216" i="1" s="1"/>
  <c r="K152" i="25"/>
  <c r="M218" i="1" s="1"/>
  <c r="K144" i="25"/>
  <c r="M210" i="1" s="1"/>
  <c r="K142" i="25"/>
  <c r="M208" i="1" s="1"/>
  <c r="K151" i="25"/>
  <c r="M217" i="1" s="1"/>
  <c r="K145" i="25"/>
  <c r="M211" i="1" s="1"/>
  <c r="K149" i="25"/>
  <c r="M215" i="1" s="1"/>
  <c r="K147" i="25"/>
  <c r="M213" i="1" s="1"/>
  <c r="K153" i="25"/>
  <c r="M219" i="1" s="1"/>
  <c r="K143" i="25"/>
  <c r="M209" i="1" s="1"/>
  <c r="S143" i="25"/>
  <c r="U209" i="1" s="1"/>
  <c r="S150" i="25"/>
  <c r="U216" i="1" s="1"/>
  <c r="S144" i="25"/>
  <c r="U210" i="1" s="1"/>
  <c r="S142" i="25"/>
  <c r="U208" i="1" s="1"/>
  <c r="S152" i="25"/>
  <c r="U218" i="1" s="1"/>
  <c r="S151" i="25"/>
  <c r="U217" i="1" s="1"/>
  <c r="S145" i="25"/>
  <c r="U211" i="1" s="1"/>
  <c r="S153" i="25"/>
  <c r="U219" i="1" s="1"/>
  <c r="S147" i="25"/>
  <c r="U213" i="1" s="1"/>
  <c r="S149" i="25"/>
  <c r="U215" i="1" s="1"/>
  <c r="AE153" i="25"/>
  <c r="AG219" i="1" s="1"/>
  <c r="AE150" i="25"/>
  <c r="AG216" i="1" s="1"/>
  <c r="AE142" i="25"/>
  <c r="AG208" i="1" s="1"/>
  <c r="AE144" i="25"/>
  <c r="AG210" i="1" s="1"/>
  <c r="AE147" i="25"/>
  <c r="AG213" i="1" s="1"/>
  <c r="AE152" i="25"/>
  <c r="AG218" i="1" s="1"/>
  <c r="AE145" i="25"/>
  <c r="AG211" i="1" s="1"/>
  <c r="AE151" i="25"/>
  <c r="AG217" i="1" s="1"/>
  <c r="AE143" i="25"/>
  <c r="AG209" i="1" s="1"/>
  <c r="AE149" i="25"/>
  <c r="AG215" i="1" s="1"/>
  <c r="I103" i="15"/>
  <c r="Q103" i="15"/>
  <c r="Y103" i="15"/>
  <c r="AG103" i="15"/>
  <c r="AC140" i="24"/>
  <c r="J103" i="15"/>
  <c r="R103" i="15"/>
  <c r="Z103" i="15"/>
  <c r="AH103" i="15"/>
  <c r="AD140" i="24"/>
  <c r="F142" i="25"/>
  <c r="H208" i="1" s="1"/>
  <c r="F152" i="25"/>
  <c r="H218" i="1" s="1"/>
  <c r="F147" i="25"/>
  <c r="H213" i="1" s="1"/>
  <c r="F153" i="25"/>
  <c r="H219" i="1" s="1"/>
  <c r="F143" i="25"/>
  <c r="H209" i="1" s="1"/>
  <c r="F149" i="25"/>
  <c r="H215" i="1" s="1"/>
  <c r="F145" i="25"/>
  <c r="H211" i="1" s="1"/>
  <c r="F151" i="25"/>
  <c r="H217" i="1" s="1"/>
  <c r="F144" i="25"/>
  <c r="H210" i="1" s="1"/>
  <c r="F150" i="25"/>
  <c r="H216" i="1" s="1"/>
  <c r="N149" i="25"/>
  <c r="P215" i="1" s="1"/>
  <c r="N142" i="25"/>
  <c r="P208" i="1" s="1"/>
  <c r="N144" i="25"/>
  <c r="P210" i="1" s="1"/>
  <c r="N152" i="25"/>
  <c r="P218" i="1" s="1"/>
  <c r="N147" i="25"/>
  <c r="P213" i="1" s="1"/>
  <c r="N150" i="25"/>
  <c r="P216" i="1" s="1"/>
  <c r="N153" i="25"/>
  <c r="P219" i="1" s="1"/>
  <c r="N143" i="25"/>
  <c r="P209" i="1" s="1"/>
  <c r="N145" i="25"/>
  <c r="P211" i="1" s="1"/>
  <c r="N151" i="25"/>
  <c r="P217" i="1" s="1"/>
  <c r="V145" i="25"/>
  <c r="X211" i="1" s="1"/>
  <c r="V142" i="25"/>
  <c r="X208" i="1" s="1"/>
  <c r="V152" i="25"/>
  <c r="X218" i="1" s="1"/>
  <c r="V147" i="25"/>
  <c r="X213" i="1" s="1"/>
  <c r="V149" i="25"/>
  <c r="X215" i="1" s="1"/>
  <c r="V153" i="25"/>
  <c r="X219" i="1" s="1"/>
  <c r="V143" i="25"/>
  <c r="X209" i="1" s="1"/>
  <c r="V144" i="25"/>
  <c r="X210" i="1" s="1"/>
  <c r="V150" i="25"/>
  <c r="X216" i="1" s="1"/>
  <c r="V151" i="25"/>
  <c r="X217" i="1" s="1"/>
  <c r="I150" i="25"/>
  <c r="K216" i="1" s="1"/>
  <c r="I142" i="25"/>
  <c r="K208" i="1" s="1"/>
  <c r="I153" i="25"/>
  <c r="K219" i="1" s="1"/>
  <c r="I149" i="25"/>
  <c r="K215" i="1" s="1"/>
  <c r="I143" i="25"/>
  <c r="K209" i="1" s="1"/>
  <c r="I144" i="25"/>
  <c r="K210" i="1" s="1"/>
  <c r="I145" i="25"/>
  <c r="K211" i="1" s="1"/>
  <c r="I151" i="25"/>
  <c r="K217" i="1" s="1"/>
  <c r="I147" i="25"/>
  <c r="K213" i="1" s="1"/>
  <c r="I152" i="25"/>
  <c r="K218" i="1" s="1"/>
  <c r="K103" i="15"/>
  <c r="S103" i="15"/>
  <c r="AE140" i="24"/>
  <c r="AI103" i="15"/>
  <c r="H144" i="25"/>
  <c r="J210" i="1" s="1"/>
  <c r="H150" i="25"/>
  <c r="J216" i="1" s="1"/>
  <c r="H151" i="25"/>
  <c r="J217" i="1" s="1"/>
  <c r="H145" i="25"/>
  <c r="J211" i="1" s="1"/>
  <c r="H143" i="25"/>
  <c r="J209" i="1" s="1"/>
  <c r="H153" i="25"/>
  <c r="J219" i="1" s="1"/>
  <c r="H147" i="25"/>
  <c r="J213" i="1" s="1"/>
  <c r="H152" i="25"/>
  <c r="J218" i="1" s="1"/>
  <c r="H149" i="25"/>
  <c r="J215" i="1" s="1"/>
  <c r="H142" i="25"/>
  <c r="J208" i="1" s="1"/>
  <c r="L103" i="15"/>
  <c r="T103" i="15"/>
  <c r="AB103" i="15"/>
  <c r="AJ103" i="15"/>
  <c r="AF140" i="24"/>
  <c r="P149" i="25"/>
  <c r="R215" i="1" s="1"/>
  <c r="P142" i="25"/>
  <c r="R208" i="1" s="1"/>
  <c r="P144" i="25"/>
  <c r="R210" i="1" s="1"/>
  <c r="P150" i="25"/>
  <c r="R216" i="1" s="1"/>
  <c r="P147" i="25"/>
  <c r="R213" i="1" s="1"/>
  <c r="P152" i="25"/>
  <c r="R218" i="1" s="1"/>
  <c r="P143" i="25"/>
  <c r="R209" i="1" s="1"/>
  <c r="P151" i="25"/>
  <c r="R217" i="1" s="1"/>
  <c r="P145" i="25"/>
  <c r="R211" i="1" s="1"/>
  <c r="P153" i="25"/>
  <c r="R219" i="1" s="1"/>
  <c r="AA147" i="25"/>
  <c r="AC213" i="1" s="1"/>
  <c r="AA149" i="25"/>
  <c r="AC215" i="1" s="1"/>
  <c r="AA143" i="25"/>
  <c r="AC209" i="1" s="1"/>
  <c r="AA150" i="25"/>
  <c r="AC216" i="1" s="1"/>
  <c r="AA144" i="25"/>
  <c r="AC210" i="1" s="1"/>
  <c r="AA142" i="25"/>
  <c r="AC208" i="1" s="1"/>
  <c r="AA153" i="25"/>
  <c r="AC219" i="1" s="1"/>
  <c r="AA151" i="25"/>
  <c r="AC217" i="1" s="1"/>
  <c r="AA152" i="25"/>
  <c r="AC218" i="1" s="1"/>
  <c r="AA145" i="25"/>
  <c r="AC211" i="1" s="1"/>
  <c r="G147" i="25"/>
  <c r="I213" i="1" s="1"/>
  <c r="G152" i="25"/>
  <c r="I218" i="1" s="1"/>
  <c r="G150" i="25"/>
  <c r="I216" i="1" s="1"/>
  <c r="G145" i="25"/>
  <c r="I211" i="1" s="1"/>
  <c r="G151" i="25"/>
  <c r="I217" i="1" s="1"/>
  <c r="G142" i="25"/>
  <c r="I208" i="1" s="1"/>
  <c r="G143" i="25"/>
  <c r="I209" i="1" s="1"/>
  <c r="G149" i="25"/>
  <c r="I215" i="1" s="1"/>
  <c r="G153" i="25"/>
  <c r="I219" i="1" s="1"/>
  <c r="G144" i="25"/>
  <c r="I210" i="1" s="1"/>
  <c r="AD144" i="25"/>
  <c r="AF210" i="1" s="1"/>
  <c r="AD150" i="25"/>
  <c r="AF216" i="1" s="1"/>
  <c r="AD143" i="25"/>
  <c r="AF209" i="1" s="1"/>
  <c r="AD142" i="25"/>
  <c r="AF208" i="1" s="1"/>
  <c r="AD153" i="25"/>
  <c r="AF219" i="1" s="1"/>
  <c r="AD152" i="25"/>
  <c r="AF218" i="1" s="1"/>
  <c r="AD147" i="25"/>
  <c r="AF213" i="1" s="1"/>
  <c r="AD149" i="25"/>
  <c r="AF215" i="1" s="1"/>
  <c r="AD145" i="25"/>
  <c r="AF211" i="1" s="1"/>
  <c r="AD151" i="25"/>
  <c r="AF217" i="1" s="1"/>
  <c r="D150" i="25"/>
  <c r="F216" i="1" s="1"/>
  <c r="AI86" i="25"/>
  <c r="D144" i="25"/>
  <c r="F210" i="1" s="1"/>
  <c r="D151" i="25"/>
  <c r="F217" i="1" s="1"/>
  <c r="D152" i="25"/>
  <c r="F218" i="1" s="1"/>
  <c r="D145" i="25"/>
  <c r="F211" i="1" s="1"/>
  <c r="D143" i="25"/>
  <c r="F209" i="1" s="1"/>
  <c r="D149" i="25"/>
  <c r="F215" i="1" s="1"/>
  <c r="D153" i="25"/>
  <c r="F219" i="1" s="1"/>
  <c r="D147" i="25"/>
  <c r="F213" i="1" s="1"/>
  <c r="D142" i="25"/>
  <c r="F208" i="1" s="1"/>
  <c r="M103" i="15"/>
  <c r="U103" i="15"/>
  <c r="AC103" i="15"/>
  <c r="AG140" i="24"/>
  <c r="AK103" i="15"/>
  <c r="Q147" i="25"/>
  <c r="S213" i="1" s="1"/>
  <c r="Q150" i="25"/>
  <c r="S216" i="1" s="1"/>
  <c r="Q142" i="25"/>
  <c r="S208" i="1" s="1"/>
  <c r="Q153" i="25"/>
  <c r="S219" i="1" s="1"/>
  <c r="Q144" i="25"/>
  <c r="S210" i="1" s="1"/>
  <c r="Q149" i="25"/>
  <c r="S215" i="1" s="1"/>
  <c r="Q143" i="25"/>
  <c r="S209" i="1" s="1"/>
  <c r="Q145" i="25"/>
  <c r="S211" i="1" s="1"/>
  <c r="Q151" i="25"/>
  <c r="S217" i="1" s="1"/>
  <c r="Q152" i="25"/>
  <c r="S218" i="1" s="1"/>
  <c r="Y144" i="25"/>
  <c r="AA210" i="1" s="1"/>
  <c r="Y152" i="25"/>
  <c r="AA218" i="1" s="1"/>
  <c r="Y145" i="25"/>
  <c r="AA211" i="1" s="1"/>
  <c r="Y147" i="25"/>
  <c r="AA213" i="1" s="1"/>
  <c r="Y151" i="25"/>
  <c r="AA217" i="1" s="1"/>
  <c r="Y142" i="25"/>
  <c r="AA208" i="1" s="1"/>
  <c r="Y153" i="25"/>
  <c r="AA219" i="1" s="1"/>
  <c r="Y150" i="25"/>
  <c r="AA216" i="1" s="1"/>
  <c r="Y149" i="25"/>
  <c r="AA215" i="1" s="1"/>
  <c r="Y143" i="25"/>
  <c r="AA209" i="1" s="1"/>
  <c r="AI87" i="25"/>
  <c r="N103" i="15"/>
  <c r="V103" i="15"/>
  <c r="Z140" i="24"/>
  <c r="AD103" i="15"/>
  <c r="AH140" i="24"/>
  <c r="AL103" i="15"/>
  <c r="E149" i="28"/>
  <c r="F149" i="28" s="1"/>
  <c r="G149" i="28" s="1"/>
  <c r="H149" i="28" s="1"/>
  <c r="I149" i="28" s="1"/>
  <c r="J149" i="28" s="1"/>
  <c r="K149" i="28" s="1"/>
  <c r="L149" i="28" s="1"/>
  <c r="M149" i="28" s="1"/>
  <c r="N149" i="28" s="1"/>
  <c r="O149" i="28" s="1"/>
  <c r="P149" i="28" s="1"/>
  <c r="Q149" i="28" s="1"/>
  <c r="R149" i="28" s="1"/>
  <c r="S149" i="28" s="1"/>
  <c r="T149" i="28" s="1"/>
  <c r="U149" i="28" s="1"/>
  <c r="V149" i="28" s="1"/>
  <c r="W149" i="28" s="1"/>
  <c r="X149" i="28" s="1"/>
  <c r="Y149" i="28" s="1"/>
  <c r="Z149" i="28" s="1"/>
  <c r="AA149" i="28" s="1"/>
  <c r="AB149" i="28" s="1"/>
  <c r="AC149" i="28" s="1"/>
  <c r="AD149" i="28" s="1"/>
  <c r="AE149" i="28" s="1"/>
  <c r="AF149" i="28" s="1"/>
  <c r="AG149" i="28" s="1"/>
  <c r="AH149" i="28" s="1"/>
  <c r="AI149" i="28" s="1"/>
  <c r="AJ149" i="28" s="1"/>
  <c r="F97" i="1"/>
  <c r="AG152" i="25"/>
  <c r="AI218" i="1" s="1"/>
  <c r="AG144" i="25"/>
  <c r="AI210" i="1" s="1"/>
  <c r="AG147" i="25"/>
  <c r="AI213" i="1" s="1"/>
  <c r="AG150" i="25"/>
  <c r="AI216" i="1" s="1"/>
  <c r="AG142" i="25"/>
  <c r="AI208" i="1" s="1"/>
  <c r="AG153" i="25"/>
  <c r="AI219" i="1" s="1"/>
  <c r="AG149" i="25"/>
  <c r="AI215" i="1" s="1"/>
  <c r="AG145" i="25"/>
  <c r="AI211" i="1" s="1"/>
  <c r="AG151" i="25"/>
  <c r="AI217" i="1" s="1"/>
  <c r="AG143" i="25"/>
  <c r="AI209" i="1" s="1"/>
  <c r="X143" i="25"/>
  <c r="Z209" i="1" s="1"/>
  <c r="X142" i="25"/>
  <c r="Z208" i="1" s="1"/>
  <c r="X153" i="25"/>
  <c r="Z219" i="1" s="1"/>
  <c r="X144" i="25"/>
  <c r="Z210" i="1" s="1"/>
  <c r="X150" i="25"/>
  <c r="Z216" i="1" s="1"/>
  <c r="X149" i="25"/>
  <c r="Z215" i="1" s="1"/>
  <c r="X151" i="25"/>
  <c r="Z217" i="1" s="1"/>
  <c r="X145" i="25"/>
  <c r="Z211" i="1" s="1"/>
  <c r="X147" i="25"/>
  <c r="Z213" i="1" s="1"/>
  <c r="X152" i="25"/>
  <c r="Z218" i="1" s="1"/>
  <c r="AF147" i="25"/>
  <c r="AH213" i="1" s="1"/>
  <c r="AF152" i="25"/>
  <c r="AH218" i="1" s="1"/>
  <c r="AF145" i="25"/>
  <c r="AH211" i="1" s="1"/>
  <c r="AF143" i="25"/>
  <c r="AH209" i="1" s="1"/>
  <c r="AF142" i="25"/>
  <c r="AH208" i="1" s="1"/>
  <c r="AF144" i="25"/>
  <c r="AH210" i="1" s="1"/>
  <c r="AF150" i="25"/>
  <c r="AH216" i="1" s="1"/>
  <c r="AF149" i="25"/>
  <c r="AH215" i="1" s="1"/>
  <c r="AF151" i="25"/>
  <c r="AH217" i="1" s="1"/>
  <c r="AF153" i="25"/>
  <c r="AH219" i="1" s="1"/>
  <c r="O144" i="25"/>
  <c r="Q210" i="1" s="1"/>
  <c r="O147" i="25"/>
  <c r="Q213" i="1" s="1"/>
  <c r="O152" i="25"/>
  <c r="Q218" i="1" s="1"/>
  <c r="O153" i="25"/>
  <c r="Q219" i="1" s="1"/>
  <c r="O145" i="25"/>
  <c r="Q211" i="1" s="1"/>
  <c r="O151" i="25"/>
  <c r="Q217" i="1" s="1"/>
  <c r="O142" i="25"/>
  <c r="Q208" i="1" s="1"/>
  <c r="O143" i="25"/>
  <c r="Q209" i="1" s="1"/>
  <c r="O149" i="25"/>
  <c r="Q215" i="1" s="1"/>
  <c r="O150" i="25"/>
  <c r="Q216" i="1" s="1"/>
  <c r="W142" i="25"/>
  <c r="Y208" i="1" s="1"/>
  <c r="W150" i="25"/>
  <c r="Y216" i="1" s="1"/>
  <c r="W144" i="25"/>
  <c r="Y210" i="1" s="1"/>
  <c r="W143" i="25"/>
  <c r="Y209" i="1" s="1"/>
  <c r="W147" i="25"/>
  <c r="Y213" i="1" s="1"/>
  <c r="W152" i="25"/>
  <c r="Y218" i="1" s="1"/>
  <c r="W145" i="25"/>
  <c r="Y211" i="1" s="1"/>
  <c r="W151" i="25"/>
  <c r="Y217" i="1" s="1"/>
  <c r="W149" i="25"/>
  <c r="Y215" i="1" s="1"/>
  <c r="W153" i="25"/>
  <c r="Y219" i="1" s="1"/>
  <c r="O103" i="15"/>
  <c r="W103" i="15"/>
  <c r="AE103" i="15"/>
  <c r="AA140" i="24"/>
  <c r="L153" i="25"/>
  <c r="N219" i="1" s="1"/>
  <c r="L142" i="25"/>
  <c r="N208" i="1" s="1"/>
  <c r="L150" i="25"/>
  <c r="N216" i="1" s="1"/>
  <c r="L144" i="25"/>
  <c r="N210" i="1" s="1"/>
  <c r="L151" i="25"/>
  <c r="N217" i="1" s="1"/>
  <c r="L145" i="25"/>
  <c r="N211" i="1" s="1"/>
  <c r="L143" i="25"/>
  <c r="N209" i="1" s="1"/>
  <c r="L149" i="25"/>
  <c r="N215" i="1" s="1"/>
  <c r="L152" i="25"/>
  <c r="N218" i="1" s="1"/>
  <c r="L147" i="25"/>
  <c r="N213" i="1" s="1"/>
  <c r="T147" i="25"/>
  <c r="V213" i="1" s="1"/>
  <c r="T152" i="25"/>
  <c r="V218" i="1" s="1"/>
  <c r="T142" i="25"/>
  <c r="V208" i="1" s="1"/>
  <c r="T149" i="25"/>
  <c r="V215" i="1" s="1"/>
  <c r="T153" i="25"/>
  <c r="V219" i="1" s="1"/>
  <c r="T143" i="25"/>
  <c r="V209" i="1" s="1"/>
  <c r="T150" i="25"/>
  <c r="V216" i="1" s="1"/>
  <c r="T144" i="25"/>
  <c r="V210" i="1" s="1"/>
  <c r="T151" i="25"/>
  <c r="V217" i="1" s="1"/>
  <c r="T145" i="25"/>
  <c r="V211" i="1" s="1"/>
  <c r="H59" i="1"/>
  <c r="P59" i="1"/>
  <c r="X59" i="1"/>
  <c r="AF59" i="1"/>
  <c r="I60" i="1"/>
  <c r="Q60" i="1"/>
  <c r="Y60" i="1"/>
  <c r="AG60" i="1"/>
  <c r="K76" i="1"/>
  <c r="S76" i="1"/>
  <c r="AA76" i="1"/>
  <c r="AI76" i="1"/>
  <c r="K59" i="1"/>
  <c r="S59" i="1"/>
  <c r="AA59" i="1"/>
  <c r="AI59" i="1"/>
  <c r="L60" i="1"/>
  <c r="T60" i="1"/>
  <c r="AB60" i="1"/>
  <c r="AJ60" i="1"/>
  <c r="M76" i="1"/>
  <c r="U76" i="1"/>
  <c r="AC76" i="1"/>
  <c r="F76" i="1"/>
  <c r="N76" i="1"/>
  <c r="V76" i="1"/>
  <c r="AD76" i="1"/>
  <c r="E5" i="24"/>
  <c r="G5" i="5" s="1"/>
  <c r="F5" i="26"/>
  <c r="F6" i="26" s="1"/>
  <c r="AJ148" i="28"/>
  <c r="I106" i="27"/>
  <c r="J102" i="27"/>
  <c r="G189" i="1"/>
  <c r="J304" i="1" s="1"/>
  <c r="O189" i="1"/>
  <c r="AH304" i="1" s="1"/>
  <c r="W189" i="1"/>
  <c r="BF304" i="1" s="1"/>
  <c r="AE189" i="1"/>
  <c r="CD304" i="1" s="1"/>
  <c r="G188" i="1"/>
  <c r="J303" i="1" s="1"/>
  <c r="O188" i="1"/>
  <c r="AH303" i="1" s="1"/>
  <c r="W188" i="1"/>
  <c r="BF303" i="1" s="1"/>
  <c r="AE188" i="1"/>
  <c r="CD303" i="1" s="1"/>
  <c r="G186" i="1"/>
  <c r="J301" i="1" s="1"/>
  <c r="O186" i="1"/>
  <c r="AH301" i="1" s="1"/>
  <c r="W186" i="1"/>
  <c r="BF301" i="1" s="1"/>
  <c r="AE186" i="1"/>
  <c r="CD301" i="1" s="1"/>
  <c r="G184" i="1"/>
  <c r="J299" i="1" s="1"/>
  <c r="O184" i="1"/>
  <c r="AH299" i="1" s="1"/>
  <c r="W184" i="1"/>
  <c r="BF299" i="1" s="1"/>
  <c r="AE184" i="1"/>
  <c r="CD299" i="1" s="1"/>
  <c r="G183" i="1"/>
  <c r="J298" i="1" s="1"/>
  <c r="O183" i="1"/>
  <c r="AH298" i="1" s="1"/>
  <c r="W183" i="1"/>
  <c r="BF298" i="1" s="1"/>
  <c r="AE183" i="1"/>
  <c r="CD298" i="1" s="1"/>
  <c r="G182" i="1"/>
  <c r="J297" i="1" s="1"/>
  <c r="O182" i="1"/>
  <c r="AH297" i="1" s="1"/>
  <c r="W182" i="1"/>
  <c r="BF297" i="1" s="1"/>
  <c r="AE182" i="1"/>
  <c r="CD297" i="1" s="1"/>
  <c r="G192" i="1"/>
  <c r="O192" i="1"/>
  <c r="W192" i="1"/>
  <c r="AE192" i="1"/>
  <c r="G191" i="1"/>
  <c r="J306" i="1" s="1"/>
  <c r="O191" i="1"/>
  <c r="AH306" i="1" s="1"/>
  <c r="W191" i="1"/>
  <c r="BF306" i="1" s="1"/>
  <c r="AE191" i="1"/>
  <c r="CD306" i="1" s="1"/>
  <c r="U182" i="1"/>
  <c r="AZ297" i="1" s="1"/>
  <c r="M191" i="1"/>
  <c r="AB306" i="1" s="1"/>
  <c r="AC191" i="1"/>
  <c r="BX306" i="1" s="1"/>
  <c r="F192" i="1"/>
  <c r="N192" i="1"/>
  <c r="V192" i="1"/>
  <c r="AD192" i="1"/>
  <c r="N189" i="1"/>
  <c r="AE304" i="1" s="1"/>
  <c r="V189" i="1"/>
  <c r="BC304" i="1" s="1"/>
  <c r="AD189" i="1"/>
  <c r="CA304" i="1" s="1"/>
  <c r="H191" i="1"/>
  <c r="M306" i="1" s="1"/>
  <c r="U184" i="1"/>
  <c r="AZ299" i="1" s="1"/>
  <c r="M189" i="1"/>
  <c r="AB304" i="1" s="1"/>
  <c r="U189" i="1"/>
  <c r="AZ304" i="1" s="1"/>
  <c r="AC189" i="1"/>
  <c r="BX304" i="1" s="1"/>
  <c r="M188" i="1"/>
  <c r="AB303" i="1" s="1"/>
  <c r="U188" i="1"/>
  <c r="AZ303" i="1" s="1"/>
  <c r="AC188" i="1"/>
  <c r="BX303" i="1" s="1"/>
  <c r="M186" i="1"/>
  <c r="AB301" i="1" s="1"/>
  <c r="U186" i="1"/>
  <c r="AZ301" i="1" s="1"/>
  <c r="AC186" i="1"/>
  <c r="BX301" i="1" s="1"/>
  <c r="M184" i="1"/>
  <c r="AB299" i="1" s="1"/>
  <c r="AC184" i="1"/>
  <c r="BX299" i="1" s="1"/>
  <c r="M183" i="1"/>
  <c r="AB298" i="1" s="1"/>
  <c r="U183" i="1"/>
  <c r="AZ298" i="1" s="1"/>
  <c r="AC183" i="1"/>
  <c r="BX298" i="1" s="1"/>
  <c r="M192" i="1"/>
  <c r="U192" i="1"/>
  <c r="AC192" i="1"/>
  <c r="M182" i="1"/>
  <c r="AB297" i="1" s="1"/>
  <c r="AC182" i="1"/>
  <c r="BX297" i="1" s="1"/>
  <c r="U191" i="1"/>
  <c r="AZ306" i="1" s="1"/>
  <c r="X189" i="1"/>
  <c r="BI304" i="1" s="1"/>
  <c r="H186" i="1"/>
  <c r="M301" i="1" s="1"/>
  <c r="F186" i="1"/>
  <c r="G301" i="1" s="1"/>
  <c r="F184" i="1"/>
  <c r="G299" i="1" s="1"/>
  <c r="Q188" i="1"/>
  <c r="AN303" i="1" s="1"/>
  <c r="AG188" i="1"/>
  <c r="CJ303" i="1" s="1"/>
  <c r="I102" i="1"/>
  <c r="I266" i="1" s="1"/>
  <c r="I283" i="1" s="1"/>
  <c r="Q102" i="1"/>
  <c r="Q266" i="1" s="1"/>
  <c r="Q283" i="1" s="1"/>
  <c r="Y102" i="1"/>
  <c r="Y266" i="1" s="1"/>
  <c r="Y283" i="1" s="1"/>
  <c r="AG102" i="1"/>
  <c r="AG266" i="1" s="1"/>
  <c r="AG283" i="1" s="1"/>
  <c r="H188" i="1"/>
  <c r="M303" i="1" s="1"/>
  <c r="P189" i="1"/>
  <c r="AK304" i="1" s="1"/>
  <c r="AF182" i="1"/>
  <c r="CG297" i="1" s="1"/>
  <c r="X186" i="1"/>
  <c r="BI301" i="1" s="1"/>
  <c r="X188" i="1"/>
  <c r="BI303" i="1" s="1"/>
  <c r="H184" i="1"/>
  <c r="M299" i="1" s="1"/>
  <c r="P184" i="1"/>
  <c r="AK299" i="1" s="1"/>
  <c r="X184" i="1"/>
  <c r="BI299" i="1" s="1"/>
  <c r="AF184" i="1"/>
  <c r="CG299" i="1" s="1"/>
  <c r="Q186" i="1"/>
  <c r="AN301" i="1" s="1"/>
  <c r="AG186" i="1"/>
  <c r="CJ301" i="1" s="1"/>
  <c r="F191" i="1"/>
  <c r="G306" i="1" s="1"/>
  <c r="H189" i="1"/>
  <c r="M304" i="1" s="1"/>
  <c r="AF189" i="1"/>
  <c r="CG304" i="1" s="1"/>
  <c r="F181" i="1"/>
  <c r="G296" i="1" s="1"/>
  <c r="H183" i="1"/>
  <c r="M298" i="1" s="1"/>
  <c r="P183" i="1"/>
  <c r="AK298" i="1" s="1"/>
  <c r="X183" i="1"/>
  <c r="BI298" i="1" s="1"/>
  <c r="AF183" i="1"/>
  <c r="CG298" i="1" s="1"/>
  <c r="I184" i="1"/>
  <c r="P299" i="1" s="1"/>
  <c r="Q184" i="1"/>
  <c r="AN299" i="1" s="1"/>
  <c r="Y184" i="1"/>
  <c r="BL299" i="1" s="1"/>
  <c r="AG184" i="1"/>
  <c r="CJ299" i="1" s="1"/>
  <c r="F190" i="1"/>
  <c r="G305" i="1" s="1"/>
  <c r="H192" i="1"/>
  <c r="P192" i="1"/>
  <c r="X192" i="1"/>
  <c r="AF192" i="1"/>
  <c r="N102" i="1"/>
  <c r="N266" i="1" s="1"/>
  <c r="N283" i="1" s="1"/>
  <c r="V102" i="1"/>
  <c r="V266" i="1" s="1"/>
  <c r="V283" i="1" s="1"/>
  <c r="AD102" i="1"/>
  <c r="AD266" i="1" s="1"/>
  <c r="AD283" i="1" s="1"/>
  <c r="AK165" i="1"/>
  <c r="AK164" i="1"/>
  <c r="AK194" i="1"/>
  <c r="AK195" i="1"/>
  <c r="AK196" i="1"/>
  <c r="AK197" i="1"/>
  <c r="AK199" i="1"/>
  <c r="AK201" i="1"/>
  <c r="AK202" i="1"/>
  <c r="AK203" i="1"/>
  <c r="AK204" i="1"/>
  <c r="AK205" i="1"/>
  <c r="AK156" i="1"/>
  <c r="AK161" i="1"/>
  <c r="AK155" i="1"/>
  <c r="AK163" i="1"/>
  <c r="AK154" i="1"/>
  <c r="AK157" i="1"/>
  <c r="AK159" i="1"/>
  <c r="AK162" i="1"/>
  <c r="AB102" i="1"/>
  <c r="AB266" i="1" s="1"/>
  <c r="AB283" i="1" s="1"/>
  <c r="Z102" i="1"/>
  <c r="Z266" i="1" s="1"/>
  <c r="Z283" i="1" s="1"/>
  <c r="L102" i="1"/>
  <c r="L266" i="1" s="1"/>
  <c r="L283" i="1" s="1"/>
  <c r="T102" i="1"/>
  <c r="T266" i="1" s="1"/>
  <c r="T283" i="1" s="1"/>
  <c r="AJ102" i="1"/>
  <c r="AJ266" i="1" s="1"/>
  <c r="AJ283" i="1" s="1"/>
  <c r="J102" i="1"/>
  <c r="J266" i="1" s="1"/>
  <c r="J283" i="1" s="1"/>
  <c r="AH102" i="1"/>
  <c r="AH266" i="1" s="1"/>
  <c r="AH283" i="1" s="1"/>
  <c r="K102" i="1"/>
  <c r="K266" i="1" s="1"/>
  <c r="K283" i="1" s="1"/>
  <c r="S102" i="1"/>
  <c r="S266" i="1" s="1"/>
  <c r="S283" i="1" s="1"/>
  <c r="AA102" i="1"/>
  <c r="AA266" i="1" s="1"/>
  <c r="AA283" i="1" s="1"/>
  <c r="AI102" i="1"/>
  <c r="AI266" i="1" s="1"/>
  <c r="AI283" i="1" s="1"/>
  <c r="R102" i="1"/>
  <c r="R266" i="1" s="1"/>
  <c r="R283" i="1" s="1"/>
  <c r="G102" i="1"/>
  <c r="G266" i="1" s="1"/>
  <c r="G283" i="1" s="1"/>
  <c r="O102" i="1"/>
  <c r="O266" i="1" s="1"/>
  <c r="O283" i="1" s="1"/>
  <c r="W102" i="1"/>
  <c r="W266" i="1" s="1"/>
  <c r="W283" i="1" s="1"/>
  <c r="AE102" i="1"/>
  <c r="AE266" i="1" s="1"/>
  <c r="AE283" i="1" s="1"/>
  <c r="AK110" i="1"/>
  <c r="F102" i="1"/>
  <c r="F266" i="1" s="1"/>
  <c r="F283" i="1" s="1"/>
  <c r="M102" i="1"/>
  <c r="M266" i="1" s="1"/>
  <c r="M283" i="1" s="1"/>
  <c r="U102" i="1"/>
  <c r="U266" i="1" s="1"/>
  <c r="U283" i="1" s="1"/>
  <c r="AC102" i="1"/>
  <c r="AC266" i="1" s="1"/>
  <c r="AC283" i="1" s="1"/>
  <c r="H102" i="1"/>
  <c r="H266" i="1" s="1"/>
  <c r="H283" i="1" s="1"/>
  <c r="P102" i="1"/>
  <c r="P266" i="1" s="1"/>
  <c r="P283" i="1" s="1"/>
  <c r="X102" i="1"/>
  <c r="X266" i="1" s="1"/>
  <c r="X283" i="1" s="1"/>
  <c r="AF102" i="1"/>
  <c r="AF266" i="1" s="1"/>
  <c r="AF283" i="1" s="1"/>
  <c r="F5" i="5"/>
  <c r="AI95" i="24"/>
  <c r="AI94" i="24"/>
  <c r="L159" i="24"/>
  <c r="T159" i="24"/>
  <c r="AB159" i="24"/>
  <c r="E159" i="24"/>
  <c r="M159" i="24"/>
  <c r="U159" i="24"/>
  <c r="AC159" i="24"/>
  <c r="AD159" i="24"/>
  <c r="G159" i="24"/>
  <c r="O159" i="24"/>
  <c r="AE159" i="24"/>
  <c r="P159" i="24"/>
  <c r="N159" i="24"/>
  <c r="H159" i="24"/>
  <c r="AF159" i="24"/>
  <c r="I159" i="24"/>
  <c r="Q159" i="24"/>
  <c r="Y159" i="24"/>
  <c r="AG159" i="24"/>
  <c r="V159" i="24"/>
  <c r="X159" i="24"/>
  <c r="J159" i="24"/>
  <c r="R159" i="24"/>
  <c r="Z159" i="24"/>
  <c r="AH159" i="24"/>
  <c r="F159" i="24"/>
  <c r="K159" i="24"/>
  <c r="S159" i="24"/>
  <c r="AA159" i="24"/>
  <c r="AI112" i="24"/>
  <c r="D89" i="25" l="1"/>
  <c r="E89" i="25" s="1"/>
  <c r="D121" i="25"/>
  <c r="D123" i="25" s="1"/>
  <c r="AK212" i="1"/>
  <c r="L93" i="25"/>
  <c r="M93" i="25" s="1"/>
  <c r="N93" i="25" s="1"/>
  <c r="O93" i="25" s="1"/>
  <c r="P93" i="25" s="1"/>
  <c r="Q93" i="25" s="1"/>
  <c r="R93" i="25" s="1"/>
  <c r="S93" i="25" s="1"/>
  <c r="T93" i="25" s="1"/>
  <c r="U93" i="25" s="1"/>
  <c r="V93" i="25" s="1"/>
  <c r="W93" i="25" s="1"/>
  <c r="X93" i="25" s="1"/>
  <c r="Y93" i="25" s="1"/>
  <c r="Z93" i="25" s="1"/>
  <c r="AA93" i="25" s="1"/>
  <c r="AB93" i="25" s="1"/>
  <c r="AC93" i="25" s="1"/>
  <c r="AD93" i="25" s="1"/>
  <c r="AE93" i="25" s="1"/>
  <c r="AF93" i="25" s="1"/>
  <c r="AG93" i="25" s="1"/>
  <c r="AH93" i="25" s="1"/>
  <c r="AI92" i="25"/>
  <c r="AM104" i="27"/>
  <c r="F89" i="25"/>
  <c r="G89" i="25" s="1"/>
  <c r="H89" i="25" s="1"/>
  <c r="I89" i="25" s="1"/>
  <c r="J89" i="25" s="1"/>
  <c r="K89" i="25" s="1"/>
  <c r="L89" i="25" s="1"/>
  <c r="M89" i="25" s="1"/>
  <c r="N89" i="25" s="1"/>
  <c r="O89" i="25" s="1"/>
  <c r="P89" i="25" s="1"/>
  <c r="Q89" i="25" s="1"/>
  <c r="R89" i="25" s="1"/>
  <c r="S89" i="25" s="1"/>
  <c r="T89" i="25" s="1"/>
  <c r="U89" i="25" s="1"/>
  <c r="V89" i="25" s="1"/>
  <c r="W89" i="25" s="1"/>
  <c r="X89" i="25" s="1"/>
  <c r="Y89" i="25" s="1"/>
  <c r="Z89" i="25" s="1"/>
  <c r="AA89" i="25" s="1"/>
  <c r="AB89" i="25" s="1"/>
  <c r="AC89" i="25" s="1"/>
  <c r="AD89" i="25" s="1"/>
  <c r="AE89" i="25" s="1"/>
  <c r="AF89" i="25" s="1"/>
  <c r="AG89" i="25" s="1"/>
  <c r="AH89" i="25" s="1"/>
  <c r="AK208" i="1"/>
  <c r="AK210" i="1"/>
  <c r="AK213" i="1"/>
  <c r="AK219" i="1"/>
  <c r="AK216" i="1"/>
  <c r="AK218" i="1"/>
  <c r="AK217" i="1"/>
  <c r="AK215" i="1"/>
  <c r="AK209" i="1"/>
  <c r="AK211" i="1"/>
  <c r="AI88" i="25"/>
  <c r="F5" i="24"/>
  <c r="G5" i="26"/>
  <c r="G6" i="26" s="1"/>
  <c r="J106" i="27"/>
  <c r="K102" i="27"/>
  <c r="AI101" i="2"/>
  <c r="AI100" i="2"/>
  <c r="O76" i="7"/>
  <c r="S76" i="7" s="1"/>
  <c r="O75" i="7"/>
  <c r="S75" i="7" s="1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AI76" i="2"/>
  <c r="D80" i="7" s="1"/>
  <c r="AI75" i="2"/>
  <c r="D79" i="7" s="1"/>
  <c r="AI74" i="2"/>
  <c r="D78" i="7" s="1"/>
  <c r="AI73" i="2"/>
  <c r="D77" i="7" s="1"/>
  <c r="AI72" i="2"/>
  <c r="D76" i="7" s="1"/>
  <c r="AI71" i="2"/>
  <c r="D75" i="7" s="1"/>
  <c r="AI70" i="2"/>
  <c r="D74" i="7" s="1"/>
  <c r="AI69" i="2"/>
  <c r="D73" i="7" s="1"/>
  <c r="AI68" i="2"/>
  <c r="D72" i="7" s="1"/>
  <c r="AI67" i="2"/>
  <c r="D71" i="7" s="1"/>
  <c r="AI66" i="2"/>
  <c r="D70" i="7" s="1"/>
  <c r="AI65" i="2"/>
  <c r="D69" i="7" s="1"/>
  <c r="AI64" i="2"/>
  <c r="D68" i="7" s="1"/>
  <c r="AI63" i="2"/>
  <c r="D67" i="7" s="1"/>
  <c r="AI62" i="2"/>
  <c r="D66" i="7" s="1"/>
  <c r="AI61" i="2"/>
  <c r="D65" i="7" s="1"/>
  <c r="AI60" i="2"/>
  <c r="AI59" i="2"/>
  <c r="D63" i="7" s="1"/>
  <c r="AI58" i="2"/>
  <c r="D62" i="7" s="1"/>
  <c r="AI57" i="2"/>
  <c r="D61" i="7" s="1"/>
  <c r="AI56" i="2"/>
  <c r="D60" i="7" s="1"/>
  <c r="AI55" i="2"/>
  <c r="D59" i="7" s="1"/>
  <c r="AI54" i="2"/>
  <c r="D58" i="7" s="1"/>
  <c r="AI53" i="2"/>
  <c r="D57" i="7" s="1"/>
  <c r="AI52" i="2"/>
  <c r="D56" i="7" s="1"/>
  <c r="AI51" i="2"/>
  <c r="D55" i="7" s="1"/>
  <c r="AI50" i="2"/>
  <c r="D54" i="7" s="1"/>
  <c r="AI49" i="2"/>
  <c r="D53" i="7" s="1"/>
  <c r="AI48" i="2"/>
  <c r="D52" i="7" s="1"/>
  <c r="AI47" i="2"/>
  <c r="D51" i="7" s="1"/>
  <c r="AI46" i="2"/>
  <c r="D50" i="7" s="1"/>
  <c r="AI45" i="2"/>
  <c r="D49" i="7" s="1"/>
  <c r="AI44" i="2"/>
  <c r="D48" i="7" s="1"/>
  <c r="AI43" i="2"/>
  <c r="D47" i="7" s="1"/>
  <c r="AI42" i="2"/>
  <c r="D46" i="7" s="1"/>
  <c r="AI41" i="2"/>
  <c r="D45" i="7" s="1"/>
  <c r="AI40" i="2"/>
  <c r="D44" i="7" s="1"/>
  <c r="AI39" i="2"/>
  <c r="D43" i="7" s="1"/>
  <c r="AI38" i="2"/>
  <c r="D42" i="7" s="1"/>
  <c r="AI37" i="2"/>
  <c r="D41" i="7" s="1"/>
  <c r="AI36" i="2"/>
  <c r="D40" i="7" s="1"/>
  <c r="AI35" i="2"/>
  <c r="D39" i="7" s="1"/>
  <c r="AI34" i="2"/>
  <c r="D38" i="7" s="1"/>
  <c r="AI33" i="2"/>
  <c r="D37" i="7" s="1"/>
  <c r="AI32" i="2"/>
  <c r="D36" i="7" s="1"/>
  <c r="AI31" i="2"/>
  <c r="D35" i="7" s="1"/>
  <c r="AI30" i="2"/>
  <c r="D34" i="7" s="1"/>
  <c r="AI29" i="2"/>
  <c r="D33" i="7" s="1"/>
  <c r="AI28" i="2"/>
  <c r="D32" i="7" s="1"/>
  <c r="AI27" i="2"/>
  <c r="D31" i="7" s="1"/>
  <c r="AI26" i="2"/>
  <c r="D30" i="7" s="1"/>
  <c r="AI25" i="2"/>
  <c r="D29" i="7" s="1"/>
  <c r="AI24" i="2"/>
  <c r="D28" i="7" s="1"/>
  <c r="AI23" i="2"/>
  <c r="D27" i="7" s="1"/>
  <c r="AI22" i="2"/>
  <c r="D26" i="7" s="1"/>
  <c r="AI21" i="2"/>
  <c r="D25" i="7" s="1"/>
  <c r="AI20" i="2"/>
  <c r="D24" i="7" s="1"/>
  <c r="AI19" i="2"/>
  <c r="D23" i="7" s="1"/>
  <c r="AI18" i="2"/>
  <c r="D22" i="7" s="1"/>
  <c r="AI17" i="2"/>
  <c r="D21" i="7" s="1"/>
  <c r="AI16" i="2"/>
  <c r="D20" i="7" s="1"/>
  <c r="AI15" i="2"/>
  <c r="D19" i="7" s="1"/>
  <c r="AI14" i="2"/>
  <c r="D18" i="7" s="1"/>
  <c r="AI13" i="2"/>
  <c r="D17" i="7" s="1"/>
  <c r="AI12" i="2"/>
  <c r="D16" i="7" s="1"/>
  <c r="AI11" i="2"/>
  <c r="D15" i="7" s="1"/>
  <c r="AI10" i="2"/>
  <c r="D14" i="7" s="1"/>
  <c r="AI9" i="2"/>
  <c r="D13" i="7" s="1"/>
  <c r="AI8" i="2"/>
  <c r="D12" i="7" s="1"/>
  <c r="B2" i="8"/>
  <c r="D68" i="28" l="1"/>
  <c r="D68" i="17"/>
  <c r="D67" i="28"/>
  <c r="D67" i="17"/>
  <c r="E121" i="25"/>
  <c r="F121" i="25" s="1"/>
  <c r="P76" i="7"/>
  <c r="Q76" i="7" s="1"/>
  <c r="M49" i="1"/>
  <c r="M112" i="1" s="1"/>
  <c r="U49" i="1"/>
  <c r="U112" i="1" s="1"/>
  <c r="AC49" i="1"/>
  <c r="AC112" i="1" s="1"/>
  <c r="N49" i="1"/>
  <c r="N112" i="1" s="1"/>
  <c r="V49" i="1"/>
  <c r="V112" i="1" s="1"/>
  <c r="AD49" i="1"/>
  <c r="AD112" i="1" s="1"/>
  <c r="AB140" i="2"/>
  <c r="G49" i="1"/>
  <c r="G112" i="1" s="1"/>
  <c r="O49" i="1"/>
  <c r="O112" i="1" s="1"/>
  <c r="W49" i="1"/>
  <c r="W112" i="1" s="1"/>
  <c r="AE49" i="1"/>
  <c r="AE112" i="1" s="1"/>
  <c r="AC140" i="2"/>
  <c r="H49" i="1"/>
  <c r="H112" i="1" s="1"/>
  <c r="P49" i="1"/>
  <c r="P112" i="1" s="1"/>
  <c r="X49" i="1"/>
  <c r="X112" i="1" s="1"/>
  <c r="AF49" i="1"/>
  <c r="AF112" i="1" s="1"/>
  <c r="AD140" i="2"/>
  <c r="I49" i="1"/>
  <c r="I112" i="1" s="1"/>
  <c r="Q49" i="1"/>
  <c r="Q112" i="1" s="1"/>
  <c r="AG49" i="1"/>
  <c r="AG112" i="1" s="1"/>
  <c r="AE140" i="2"/>
  <c r="J49" i="1"/>
  <c r="J112" i="1" s="1"/>
  <c r="R49" i="1"/>
  <c r="R112" i="1" s="1"/>
  <c r="Z49" i="1"/>
  <c r="Z112" i="1" s="1"/>
  <c r="AH49" i="1"/>
  <c r="AH112" i="1" s="1"/>
  <c r="AF140" i="2"/>
  <c r="K49" i="1"/>
  <c r="K112" i="1" s="1"/>
  <c r="S49" i="1"/>
  <c r="S112" i="1" s="1"/>
  <c r="AA49" i="1"/>
  <c r="AA112" i="1" s="1"/>
  <c r="AI49" i="1"/>
  <c r="AI112" i="1" s="1"/>
  <c r="AG140" i="2"/>
  <c r="L49" i="1"/>
  <c r="L112" i="1" s="1"/>
  <c r="T49" i="1"/>
  <c r="T112" i="1" s="1"/>
  <c r="AB49" i="1"/>
  <c r="AB112" i="1" s="1"/>
  <c r="AJ49" i="1"/>
  <c r="AJ112" i="1" s="1"/>
  <c r="AH140" i="2"/>
  <c r="AI120" i="25"/>
  <c r="G5" i="24"/>
  <c r="H5" i="26"/>
  <c r="H6" i="26" s="1"/>
  <c r="H5" i="5"/>
  <c r="K106" i="27"/>
  <c r="L102" i="27"/>
  <c r="P75" i="7"/>
  <c r="Q75" i="7" s="1"/>
  <c r="AB67" i="28" l="1"/>
  <c r="P67" i="28"/>
  <c r="Y67" i="28"/>
  <c r="L67" i="28"/>
  <c r="X67" i="28"/>
  <c r="J67" i="28"/>
  <c r="AD67" i="28"/>
  <c r="O67" i="28"/>
  <c r="AC67" i="28"/>
  <c r="N67" i="28"/>
  <c r="AG67" i="28"/>
  <c r="M67" i="28"/>
  <c r="AF67" i="28"/>
  <c r="K67" i="28"/>
  <c r="AE67" i="28"/>
  <c r="I67" i="28"/>
  <c r="AA67" i="28"/>
  <c r="H67" i="28"/>
  <c r="Z67" i="28"/>
  <c r="G67" i="28"/>
  <c r="W67" i="28"/>
  <c r="F67" i="28"/>
  <c r="V67" i="28"/>
  <c r="E67" i="28"/>
  <c r="T67" i="28"/>
  <c r="AI67" i="28"/>
  <c r="AH67" i="28"/>
  <c r="U67" i="28"/>
  <c r="S67" i="28"/>
  <c r="R67" i="28"/>
  <c r="Q67" i="28"/>
  <c r="AG68" i="28"/>
  <c r="U68" i="28"/>
  <c r="I68" i="28"/>
  <c r="AH68" i="28"/>
  <c r="T68" i="28"/>
  <c r="G68" i="28"/>
  <c r="W68" i="28"/>
  <c r="H68" i="28"/>
  <c r="AA68" i="28"/>
  <c r="M68" i="28"/>
  <c r="Z68" i="28"/>
  <c r="L68" i="28"/>
  <c r="S68" i="28"/>
  <c r="R68" i="28"/>
  <c r="Q68" i="28"/>
  <c r="AI68" i="28"/>
  <c r="P68" i="28"/>
  <c r="AF68" i="28"/>
  <c r="O68" i="28"/>
  <c r="AE68" i="28"/>
  <c r="N68" i="28"/>
  <c r="AD68" i="28"/>
  <c r="K68" i="28"/>
  <c r="AB68" i="28"/>
  <c r="F68" i="28"/>
  <c r="AC68" i="28"/>
  <c r="Y68" i="28"/>
  <c r="X68" i="28"/>
  <c r="V68" i="28"/>
  <c r="J68" i="28"/>
  <c r="E68" i="28"/>
  <c r="X67" i="17"/>
  <c r="L67" i="17"/>
  <c r="AI67" i="17"/>
  <c r="W67" i="17"/>
  <c r="K67" i="17"/>
  <c r="AH67" i="17"/>
  <c r="V67" i="17"/>
  <c r="J67" i="17"/>
  <c r="AG67" i="17"/>
  <c r="U67" i="17"/>
  <c r="I67" i="17"/>
  <c r="AE67" i="17"/>
  <c r="S67" i="17"/>
  <c r="G67" i="17"/>
  <c r="AD67" i="17"/>
  <c r="R67" i="17"/>
  <c r="F67" i="17"/>
  <c r="AC67" i="17"/>
  <c r="Q67" i="17"/>
  <c r="E67" i="17"/>
  <c r="AA67" i="17"/>
  <c r="O67" i="17"/>
  <c r="AF67" i="17"/>
  <c r="AB67" i="17"/>
  <c r="Z67" i="17"/>
  <c r="Y67" i="17"/>
  <c r="T67" i="17"/>
  <c r="P67" i="17"/>
  <c r="H67" i="17"/>
  <c r="N67" i="17"/>
  <c r="M67" i="17"/>
  <c r="AC68" i="17"/>
  <c r="Q68" i="17"/>
  <c r="E68" i="17"/>
  <c r="AB68" i="17"/>
  <c r="P68" i="17"/>
  <c r="AA68" i="17"/>
  <c r="O68" i="17"/>
  <c r="Z68" i="17"/>
  <c r="N68" i="17"/>
  <c r="X68" i="17"/>
  <c r="L68" i="17"/>
  <c r="AI68" i="17"/>
  <c r="W68" i="17"/>
  <c r="K68" i="17"/>
  <c r="AH68" i="17"/>
  <c r="V68" i="17"/>
  <c r="J68" i="17"/>
  <c r="AF68" i="17"/>
  <c r="T68" i="17"/>
  <c r="H68" i="17"/>
  <c r="AG68" i="17"/>
  <c r="AE68" i="17"/>
  <c r="AD68" i="17"/>
  <c r="Y68" i="17"/>
  <c r="U68" i="17"/>
  <c r="S68" i="17"/>
  <c r="M68" i="17"/>
  <c r="R68" i="17"/>
  <c r="I68" i="17"/>
  <c r="G68" i="17"/>
  <c r="F68" i="17"/>
  <c r="E123" i="25"/>
  <c r="F123" i="25"/>
  <c r="G121" i="25"/>
  <c r="AJ105" i="25"/>
  <c r="AJ114" i="25"/>
  <c r="AJ115" i="25"/>
  <c r="AJ101" i="25"/>
  <c r="AJ106" i="25"/>
  <c r="AJ108" i="25"/>
  <c r="AJ97" i="25"/>
  <c r="AJ98" i="25"/>
  <c r="AJ113" i="25"/>
  <c r="AJ111" i="25"/>
  <c r="AJ110" i="25"/>
  <c r="AJ117" i="25"/>
  <c r="AJ107" i="25"/>
  <c r="AJ102" i="25"/>
  <c r="AJ112" i="25"/>
  <c r="AJ103" i="25"/>
  <c r="AJ116" i="25"/>
  <c r="AJ99" i="25"/>
  <c r="AJ100" i="25"/>
  <c r="AJ109" i="25"/>
  <c r="AJ118" i="25"/>
  <c r="AJ104" i="25"/>
  <c r="H5" i="24"/>
  <c r="I5" i="26"/>
  <c r="I6" i="26" s="1"/>
  <c r="I5" i="5"/>
  <c r="L106" i="27"/>
  <c r="M102" i="27"/>
  <c r="C7" i="2"/>
  <c r="AJ68" i="28" l="1"/>
  <c r="AJ67" i="28"/>
  <c r="G123" i="25"/>
  <c r="H121" i="25"/>
  <c r="I5" i="24"/>
  <c r="J5" i="26"/>
  <c r="J6" i="26" s="1"/>
  <c r="J5" i="5"/>
  <c r="M106" i="27"/>
  <c r="N102" i="27"/>
  <c r="AK101" i="1"/>
  <c r="AK225" i="1" s="1"/>
  <c r="H123" i="25" l="1"/>
  <c r="I121" i="25"/>
  <c r="AK223" i="1"/>
  <c r="AK230" i="1"/>
  <c r="AK224" i="1"/>
  <c r="AK232" i="1"/>
  <c r="AK222" i="1"/>
  <c r="AK231" i="1"/>
  <c r="AK226" i="1"/>
  <c r="AK221" i="1"/>
  <c r="AK228" i="1"/>
  <c r="AK229" i="1"/>
  <c r="J5" i="24"/>
  <c r="K5" i="26"/>
  <c r="K6" i="26" s="1"/>
  <c r="K5" i="5"/>
  <c r="N106" i="27"/>
  <c r="O102" i="27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C72" i="18"/>
  <c r="C147" i="18" s="1"/>
  <c r="C71" i="18"/>
  <c r="C146" i="18" s="1"/>
  <c r="C70" i="18"/>
  <c r="C145" i="18" s="1"/>
  <c r="C69" i="18"/>
  <c r="C144" i="18" s="1"/>
  <c r="D68" i="18"/>
  <c r="C68" i="18"/>
  <c r="C143" i="18" s="1"/>
  <c r="D67" i="18"/>
  <c r="C67" i="18"/>
  <c r="C142" i="18" s="1"/>
  <c r="C66" i="18"/>
  <c r="C141" i="18" s="1"/>
  <c r="C65" i="18"/>
  <c r="C140" i="18" s="1"/>
  <c r="C64" i="18"/>
  <c r="C139" i="18" s="1"/>
  <c r="C63" i="18"/>
  <c r="C138" i="18" s="1"/>
  <c r="C62" i="18"/>
  <c r="C137" i="18" s="1"/>
  <c r="C61" i="18"/>
  <c r="C136" i="18" s="1"/>
  <c r="C60" i="18"/>
  <c r="C135" i="18" s="1"/>
  <c r="C59" i="18"/>
  <c r="C134" i="18" s="1"/>
  <c r="C58" i="18"/>
  <c r="C133" i="18" s="1"/>
  <c r="C57" i="18"/>
  <c r="C132" i="18" s="1"/>
  <c r="C56" i="18"/>
  <c r="C131" i="18" s="1"/>
  <c r="C55" i="18"/>
  <c r="C130" i="18" s="1"/>
  <c r="C54" i="18"/>
  <c r="C129" i="18" s="1"/>
  <c r="C53" i="18"/>
  <c r="C128" i="18" s="1"/>
  <c r="C52" i="18"/>
  <c r="C127" i="18" s="1"/>
  <c r="C51" i="18"/>
  <c r="C126" i="18" s="1"/>
  <c r="C50" i="18"/>
  <c r="C125" i="18" s="1"/>
  <c r="C49" i="18"/>
  <c r="C124" i="18" s="1"/>
  <c r="C48" i="18"/>
  <c r="C123" i="18" s="1"/>
  <c r="C47" i="18"/>
  <c r="C122" i="18" s="1"/>
  <c r="C46" i="18"/>
  <c r="C121" i="18" s="1"/>
  <c r="C45" i="18"/>
  <c r="C120" i="18" s="1"/>
  <c r="C44" i="18"/>
  <c r="C119" i="18" s="1"/>
  <c r="C43" i="18"/>
  <c r="C118" i="18" s="1"/>
  <c r="C42" i="18"/>
  <c r="C117" i="18" s="1"/>
  <c r="C41" i="18"/>
  <c r="C116" i="18" s="1"/>
  <c r="C40" i="18"/>
  <c r="C115" i="18" s="1"/>
  <c r="C39" i="18"/>
  <c r="C114" i="18" s="1"/>
  <c r="C38" i="18"/>
  <c r="C113" i="18" s="1"/>
  <c r="C37" i="18"/>
  <c r="C112" i="18" s="1"/>
  <c r="C36" i="18"/>
  <c r="C111" i="18" s="1"/>
  <c r="C35" i="18"/>
  <c r="C110" i="18" s="1"/>
  <c r="C34" i="18"/>
  <c r="C109" i="18" s="1"/>
  <c r="C33" i="18"/>
  <c r="C108" i="18" s="1"/>
  <c r="C32" i="18"/>
  <c r="C107" i="18" s="1"/>
  <c r="C31" i="18"/>
  <c r="C106" i="18" s="1"/>
  <c r="C30" i="18"/>
  <c r="C105" i="18" s="1"/>
  <c r="C29" i="18"/>
  <c r="C104" i="18" s="1"/>
  <c r="C28" i="18"/>
  <c r="C103" i="18" s="1"/>
  <c r="C27" i="18"/>
  <c r="C102" i="18" s="1"/>
  <c r="C26" i="18"/>
  <c r="C101" i="18" s="1"/>
  <c r="C25" i="18"/>
  <c r="C100" i="18" s="1"/>
  <c r="C24" i="18"/>
  <c r="C99" i="18" s="1"/>
  <c r="C23" i="18"/>
  <c r="C98" i="18" s="1"/>
  <c r="C22" i="18"/>
  <c r="C97" i="18" s="1"/>
  <c r="C21" i="18"/>
  <c r="C96" i="18" s="1"/>
  <c r="C20" i="18"/>
  <c r="C95" i="18" s="1"/>
  <c r="C19" i="18"/>
  <c r="C94" i="18" s="1"/>
  <c r="C18" i="18"/>
  <c r="C93" i="18" s="1"/>
  <c r="C17" i="18"/>
  <c r="C92" i="18" s="1"/>
  <c r="C16" i="18"/>
  <c r="C91" i="18" s="1"/>
  <c r="C15" i="18"/>
  <c r="C90" i="18" s="1"/>
  <c r="C14" i="18"/>
  <c r="C89" i="18" s="1"/>
  <c r="C13" i="18"/>
  <c r="C88" i="18" s="1"/>
  <c r="C12" i="18"/>
  <c r="C87" i="18" s="1"/>
  <c r="C11" i="18"/>
  <c r="C86" i="18" s="1"/>
  <c r="C10" i="18"/>
  <c r="C85" i="18" s="1"/>
  <c r="C9" i="18"/>
  <c r="C84" i="18" s="1"/>
  <c r="C8" i="18"/>
  <c r="C83" i="18" s="1"/>
  <c r="C7" i="18"/>
  <c r="C82" i="18" s="1"/>
  <c r="C6" i="18"/>
  <c r="C81" i="18" s="1"/>
  <c r="C5" i="18"/>
  <c r="C80" i="18" s="1"/>
  <c r="C4" i="18"/>
  <c r="C79" i="18" s="1"/>
  <c r="C72" i="17"/>
  <c r="C147" i="17" s="1"/>
  <c r="C71" i="17"/>
  <c r="C146" i="17" s="1"/>
  <c r="C70" i="17"/>
  <c r="C145" i="17" s="1"/>
  <c r="C69" i="17"/>
  <c r="C144" i="17" s="1"/>
  <c r="C68" i="17"/>
  <c r="C143" i="17" s="1"/>
  <c r="C67" i="17"/>
  <c r="C142" i="17" s="1"/>
  <c r="C66" i="17"/>
  <c r="C141" i="17" s="1"/>
  <c r="C65" i="17"/>
  <c r="C140" i="17" s="1"/>
  <c r="C64" i="17"/>
  <c r="C139" i="17" s="1"/>
  <c r="C63" i="17"/>
  <c r="C138" i="17" s="1"/>
  <c r="C62" i="17"/>
  <c r="C137" i="17" s="1"/>
  <c r="C61" i="17"/>
  <c r="C136" i="17" s="1"/>
  <c r="C60" i="17"/>
  <c r="C135" i="17" s="1"/>
  <c r="C59" i="17"/>
  <c r="C134" i="17" s="1"/>
  <c r="C58" i="17"/>
  <c r="C133" i="17" s="1"/>
  <c r="C57" i="17"/>
  <c r="C132" i="17" s="1"/>
  <c r="C56" i="17"/>
  <c r="C131" i="17" s="1"/>
  <c r="C55" i="17"/>
  <c r="C130" i="17" s="1"/>
  <c r="C54" i="17"/>
  <c r="C129" i="17" s="1"/>
  <c r="C53" i="17"/>
  <c r="C128" i="17" s="1"/>
  <c r="C52" i="17"/>
  <c r="C127" i="17" s="1"/>
  <c r="C51" i="17"/>
  <c r="C126" i="17" s="1"/>
  <c r="C50" i="17"/>
  <c r="C125" i="17" s="1"/>
  <c r="C49" i="17"/>
  <c r="C124" i="17" s="1"/>
  <c r="C48" i="17"/>
  <c r="C123" i="17" s="1"/>
  <c r="C47" i="17"/>
  <c r="C122" i="17" s="1"/>
  <c r="C46" i="17"/>
  <c r="C121" i="17" s="1"/>
  <c r="C45" i="17"/>
  <c r="C120" i="17" s="1"/>
  <c r="C44" i="17"/>
  <c r="C119" i="17" s="1"/>
  <c r="C43" i="17"/>
  <c r="C118" i="17" s="1"/>
  <c r="C42" i="17"/>
  <c r="C117" i="17" s="1"/>
  <c r="C41" i="17"/>
  <c r="C116" i="17" s="1"/>
  <c r="C40" i="17"/>
  <c r="C115" i="17" s="1"/>
  <c r="C39" i="17"/>
  <c r="C114" i="17" s="1"/>
  <c r="C38" i="17"/>
  <c r="C113" i="17" s="1"/>
  <c r="C37" i="17"/>
  <c r="C112" i="17" s="1"/>
  <c r="C36" i="17"/>
  <c r="C111" i="17" s="1"/>
  <c r="C35" i="17"/>
  <c r="C110" i="17" s="1"/>
  <c r="C34" i="17"/>
  <c r="C109" i="17" s="1"/>
  <c r="C33" i="17"/>
  <c r="C108" i="17" s="1"/>
  <c r="C32" i="17"/>
  <c r="C107" i="17" s="1"/>
  <c r="C31" i="17"/>
  <c r="C106" i="17" s="1"/>
  <c r="C30" i="17"/>
  <c r="C105" i="17" s="1"/>
  <c r="C29" i="17"/>
  <c r="C104" i="17" s="1"/>
  <c r="C28" i="17"/>
  <c r="C103" i="17" s="1"/>
  <c r="C27" i="17"/>
  <c r="C102" i="17" s="1"/>
  <c r="C26" i="17"/>
  <c r="C101" i="17" s="1"/>
  <c r="C25" i="17"/>
  <c r="C100" i="17" s="1"/>
  <c r="C24" i="17"/>
  <c r="C99" i="17" s="1"/>
  <c r="C23" i="17"/>
  <c r="C98" i="17" s="1"/>
  <c r="C22" i="17"/>
  <c r="C97" i="17" s="1"/>
  <c r="C21" i="17"/>
  <c r="C96" i="17" s="1"/>
  <c r="C20" i="17"/>
  <c r="C95" i="17" s="1"/>
  <c r="C19" i="17"/>
  <c r="C94" i="17" s="1"/>
  <c r="C18" i="17"/>
  <c r="C93" i="17" s="1"/>
  <c r="C17" i="17"/>
  <c r="C92" i="17" s="1"/>
  <c r="C16" i="17"/>
  <c r="C91" i="17" s="1"/>
  <c r="C15" i="17"/>
  <c r="C90" i="17" s="1"/>
  <c r="C14" i="17"/>
  <c r="C89" i="17" s="1"/>
  <c r="C13" i="17"/>
  <c r="C88" i="17" s="1"/>
  <c r="C12" i="17"/>
  <c r="C87" i="17" s="1"/>
  <c r="C11" i="17"/>
  <c r="C86" i="17" s="1"/>
  <c r="C10" i="17"/>
  <c r="C85" i="17" s="1"/>
  <c r="C9" i="17"/>
  <c r="C84" i="17" s="1"/>
  <c r="C8" i="17"/>
  <c r="C83" i="17" s="1"/>
  <c r="C7" i="17"/>
  <c r="C82" i="17" s="1"/>
  <c r="C6" i="17"/>
  <c r="C81" i="17" s="1"/>
  <c r="C5" i="17"/>
  <c r="C80" i="17" s="1"/>
  <c r="C4" i="17"/>
  <c r="C79" i="17" s="1"/>
  <c r="AH138" i="2"/>
  <c r="AJ125" i="1" s="1"/>
  <c r="AG138" i="2"/>
  <c r="AI125" i="1" s="1"/>
  <c r="AF138" i="2"/>
  <c r="AH125" i="1" s="1"/>
  <c r="AE138" i="2"/>
  <c r="AG125" i="1" s="1"/>
  <c r="AD138" i="2"/>
  <c r="AF125" i="1" s="1"/>
  <c r="AC138" i="2"/>
  <c r="AE125" i="1" s="1"/>
  <c r="AB138" i="2"/>
  <c r="AD125" i="1" s="1"/>
  <c r="AA138" i="2"/>
  <c r="AC125" i="1" s="1"/>
  <c r="Z138" i="2"/>
  <c r="AB125" i="1" s="1"/>
  <c r="Y138" i="2"/>
  <c r="AA125" i="1" s="1"/>
  <c r="X138" i="2"/>
  <c r="Z125" i="1" s="1"/>
  <c r="W138" i="2"/>
  <c r="Y125" i="1" s="1"/>
  <c r="V138" i="2"/>
  <c r="X125" i="1" s="1"/>
  <c r="U138" i="2"/>
  <c r="W125" i="1" s="1"/>
  <c r="T138" i="2"/>
  <c r="V125" i="1" s="1"/>
  <c r="S138" i="2"/>
  <c r="U125" i="1" s="1"/>
  <c r="R138" i="2"/>
  <c r="T125" i="1" s="1"/>
  <c r="Q138" i="2"/>
  <c r="S125" i="1" s="1"/>
  <c r="P138" i="2"/>
  <c r="R125" i="1" s="1"/>
  <c r="O138" i="2"/>
  <c r="Q125" i="1" s="1"/>
  <c r="N138" i="2"/>
  <c r="P125" i="1" s="1"/>
  <c r="M138" i="2"/>
  <c r="O125" i="1" s="1"/>
  <c r="L138" i="2"/>
  <c r="N125" i="1" s="1"/>
  <c r="K138" i="2"/>
  <c r="M125" i="1" s="1"/>
  <c r="J138" i="2"/>
  <c r="L125" i="1" s="1"/>
  <c r="I138" i="2"/>
  <c r="K125" i="1" s="1"/>
  <c r="H138" i="2"/>
  <c r="J125" i="1" s="1"/>
  <c r="G138" i="2"/>
  <c r="I125" i="1" s="1"/>
  <c r="F138" i="2"/>
  <c r="H125" i="1" s="1"/>
  <c r="E138" i="2"/>
  <c r="G125" i="1" s="1"/>
  <c r="D138" i="2"/>
  <c r="F125" i="1" s="1"/>
  <c r="F152" i="1" s="1"/>
  <c r="AH137" i="2"/>
  <c r="AJ124" i="1" s="1"/>
  <c r="AG137" i="2"/>
  <c r="AI124" i="1" s="1"/>
  <c r="AF137" i="2"/>
  <c r="AH124" i="1" s="1"/>
  <c r="AE137" i="2"/>
  <c r="AG124" i="1" s="1"/>
  <c r="AD137" i="2"/>
  <c r="AF124" i="1" s="1"/>
  <c r="AC137" i="2"/>
  <c r="AE124" i="1" s="1"/>
  <c r="AB137" i="2"/>
  <c r="AD124" i="1" s="1"/>
  <c r="AA137" i="2"/>
  <c r="AC124" i="1" s="1"/>
  <c r="Z137" i="2"/>
  <c r="AB124" i="1" s="1"/>
  <c r="Y137" i="2"/>
  <c r="AA124" i="1" s="1"/>
  <c r="X137" i="2"/>
  <c r="Z124" i="1" s="1"/>
  <c r="W137" i="2"/>
  <c r="Y124" i="1" s="1"/>
  <c r="V137" i="2"/>
  <c r="X124" i="1" s="1"/>
  <c r="U137" i="2"/>
  <c r="W124" i="1" s="1"/>
  <c r="T137" i="2"/>
  <c r="V124" i="1" s="1"/>
  <c r="S137" i="2"/>
  <c r="U124" i="1" s="1"/>
  <c r="R137" i="2"/>
  <c r="T124" i="1" s="1"/>
  <c r="Q137" i="2"/>
  <c r="S124" i="1" s="1"/>
  <c r="P137" i="2"/>
  <c r="R124" i="1" s="1"/>
  <c r="O137" i="2"/>
  <c r="Q124" i="1" s="1"/>
  <c r="N137" i="2"/>
  <c r="P124" i="1" s="1"/>
  <c r="M137" i="2"/>
  <c r="O124" i="1" s="1"/>
  <c r="L137" i="2"/>
  <c r="N124" i="1" s="1"/>
  <c r="K137" i="2"/>
  <c r="M124" i="1" s="1"/>
  <c r="J137" i="2"/>
  <c r="L124" i="1" s="1"/>
  <c r="I137" i="2"/>
  <c r="K124" i="1" s="1"/>
  <c r="H137" i="2"/>
  <c r="J124" i="1" s="1"/>
  <c r="G137" i="2"/>
  <c r="I124" i="1" s="1"/>
  <c r="F137" i="2"/>
  <c r="H124" i="1" s="1"/>
  <c r="E137" i="2"/>
  <c r="G124" i="1" s="1"/>
  <c r="D137" i="2"/>
  <c r="F124" i="1" s="1"/>
  <c r="AH136" i="2"/>
  <c r="AJ123" i="1" s="1"/>
  <c r="AG136" i="2"/>
  <c r="AI123" i="1" s="1"/>
  <c r="AF136" i="2"/>
  <c r="AH123" i="1" s="1"/>
  <c r="AE136" i="2"/>
  <c r="AG123" i="1" s="1"/>
  <c r="AD136" i="2"/>
  <c r="AF123" i="1" s="1"/>
  <c r="AC136" i="2"/>
  <c r="AE123" i="1" s="1"/>
  <c r="AB136" i="2"/>
  <c r="AD123" i="1" s="1"/>
  <c r="AA136" i="2"/>
  <c r="AC123" i="1" s="1"/>
  <c r="Z136" i="2"/>
  <c r="AB123" i="1" s="1"/>
  <c r="Y136" i="2"/>
  <c r="AA123" i="1" s="1"/>
  <c r="X136" i="2"/>
  <c r="Z123" i="1" s="1"/>
  <c r="W136" i="2"/>
  <c r="Y123" i="1" s="1"/>
  <c r="V136" i="2"/>
  <c r="X123" i="1" s="1"/>
  <c r="U136" i="2"/>
  <c r="W123" i="1" s="1"/>
  <c r="T136" i="2"/>
  <c r="V123" i="1" s="1"/>
  <c r="S136" i="2"/>
  <c r="U123" i="1" s="1"/>
  <c r="R136" i="2"/>
  <c r="T123" i="1" s="1"/>
  <c r="Q136" i="2"/>
  <c r="S123" i="1" s="1"/>
  <c r="P136" i="2"/>
  <c r="R123" i="1" s="1"/>
  <c r="O136" i="2"/>
  <c r="Q123" i="1" s="1"/>
  <c r="N136" i="2"/>
  <c r="P123" i="1" s="1"/>
  <c r="M136" i="2"/>
  <c r="O123" i="1" s="1"/>
  <c r="L136" i="2"/>
  <c r="N123" i="1" s="1"/>
  <c r="K136" i="2"/>
  <c r="M123" i="1" s="1"/>
  <c r="J136" i="2"/>
  <c r="L123" i="1" s="1"/>
  <c r="I136" i="2"/>
  <c r="K123" i="1" s="1"/>
  <c r="H136" i="2"/>
  <c r="J123" i="1" s="1"/>
  <c r="G136" i="2"/>
  <c r="I123" i="1" s="1"/>
  <c r="F136" i="2"/>
  <c r="H123" i="1" s="1"/>
  <c r="E136" i="2"/>
  <c r="G123" i="1" s="1"/>
  <c r="D136" i="2"/>
  <c r="F123" i="1" s="1"/>
  <c r="AH135" i="2"/>
  <c r="AJ122" i="1" s="1"/>
  <c r="AG135" i="2"/>
  <c r="AI122" i="1" s="1"/>
  <c r="AF135" i="2"/>
  <c r="AH122" i="1" s="1"/>
  <c r="AE135" i="2"/>
  <c r="AG122" i="1" s="1"/>
  <c r="AD135" i="2"/>
  <c r="AF122" i="1" s="1"/>
  <c r="AC135" i="2"/>
  <c r="AE122" i="1" s="1"/>
  <c r="AB135" i="2"/>
  <c r="AD122" i="1" s="1"/>
  <c r="AA135" i="2"/>
  <c r="AC122" i="1" s="1"/>
  <c r="Z135" i="2"/>
  <c r="AB122" i="1" s="1"/>
  <c r="Y135" i="2"/>
  <c r="AA122" i="1" s="1"/>
  <c r="X135" i="2"/>
  <c r="Z122" i="1" s="1"/>
  <c r="W135" i="2"/>
  <c r="Y122" i="1" s="1"/>
  <c r="V135" i="2"/>
  <c r="X122" i="1" s="1"/>
  <c r="U135" i="2"/>
  <c r="W122" i="1" s="1"/>
  <c r="T135" i="2"/>
  <c r="V122" i="1" s="1"/>
  <c r="S135" i="2"/>
  <c r="U122" i="1" s="1"/>
  <c r="R135" i="2"/>
  <c r="T122" i="1" s="1"/>
  <c r="Q135" i="2"/>
  <c r="S122" i="1" s="1"/>
  <c r="P135" i="2"/>
  <c r="R122" i="1" s="1"/>
  <c r="O135" i="2"/>
  <c r="Q122" i="1" s="1"/>
  <c r="N135" i="2"/>
  <c r="P122" i="1" s="1"/>
  <c r="M135" i="2"/>
  <c r="O122" i="1" s="1"/>
  <c r="L135" i="2"/>
  <c r="N122" i="1" s="1"/>
  <c r="K135" i="2"/>
  <c r="M122" i="1" s="1"/>
  <c r="J135" i="2"/>
  <c r="L122" i="1" s="1"/>
  <c r="I135" i="2"/>
  <c r="K122" i="1" s="1"/>
  <c r="H135" i="2"/>
  <c r="J122" i="1" s="1"/>
  <c r="G135" i="2"/>
  <c r="I122" i="1" s="1"/>
  <c r="F135" i="2"/>
  <c r="H122" i="1" s="1"/>
  <c r="E135" i="2"/>
  <c r="G122" i="1" s="1"/>
  <c r="D135" i="2"/>
  <c r="F122" i="1" s="1"/>
  <c r="AH134" i="2"/>
  <c r="AJ121" i="1" s="1"/>
  <c r="AG134" i="2"/>
  <c r="AI121" i="1" s="1"/>
  <c r="AF134" i="2"/>
  <c r="AH121" i="1" s="1"/>
  <c r="AE134" i="2"/>
  <c r="AG121" i="1" s="1"/>
  <c r="AD134" i="2"/>
  <c r="AF121" i="1" s="1"/>
  <c r="AC134" i="2"/>
  <c r="AE121" i="1" s="1"/>
  <c r="AB134" i="2"/>
  <c r="AD121" i="1" s="1"/>
  <c r="AA134" i="2"/>
  <c r="AC121" i="1" s="1"/>
  <c r="Z134" i="2"/>
  <c r="AB121" i="1" s="1"/>
  <c r="Y134" i="2"/>
  <c r="AA121" i="1" s="1"/>
  <c r="X134" i="2"/>
  <c r="Z121" i="1" s="1"/>
  <c r="W134" i="2"/>
  <c r="Y121" i="1" s="1"/>
  <c r="V134" i="2"/>
  <c r="X121" i="1" s="1"/>
  <c r="U134" i="2"/>
  <c r="W121" i="1" s="1"/>
  <c r="T134" i="2"/>
  <c r="V121" i="1" s="1"/>
  <c r="S134" i="2"/>
  <c r="U121" i="1" s="1"/>
  <c r="R134" i="2"/>
  <c r="T121" i="1" s="1"/>
  <c r="Q134" i="2"/>
  <c r="S121" i="1" s="1"/>
  <c r="P134" i="2"/>
  <c r="R121" i="1" s="1"/>
  <c r="O134" i="2"/>
  <c r="Q121" i="1" s="1"/>
  <c r="N134" i="2"/>
  <c r="P121" i="1" s="1"/>
  <c r="M134" i="2"/>
  <c r="O121" i="1" s="1"/>
  <c r="L134" i="2"/>
  <c r="N121" i="1" s="1"/>
  <c r="K134" i="2"/>
  <c r="M121" i="1" s="1"/>
  <c r="J134" i="2"/>
  <c r="L121" i="1" s="1"/>
  <c r="I134" i="2"/>
  <c r="K121" i="1" s="1"/>
  <c r="H134" i="2"/>
  <c r="J121" i="1" s="1"/>
  <c r="G134" i="2"/>
  <c r="I121" i="1" s="1"/>
  <c r="F134" i="2"/>
  <c r="H121" i="1" s="1"/>
  <c r="E134" i="2"/>
  <c r="G121" i="1" s="1"/>
  <c r="D134" i="2"/>
  <c r="F121" i="1" s="1"/>
  <c r="AH132" i="2"/>
  <c r="AJ119" i="1" s="1"/>
  <c r="AJ240" i="1" s="1"/>
  <c r="AJ267" i="1" s="1"/>
  <c r="AJ284" i="1" s="1"/>
  <c r="AG132" i="2"/>
  <c r="AI119" i="1" s="1"/>
  <c r="AI240" i="1" s="1"/>
  <c r="AI267" i="1" s="1"/>
  <c r="AI284" i="1" s="1"/>
  <c r="AF132" i="2"/>
  <c r="AH119" i="1" s="1"/>
  <c r="AH240" i="1" s="1"/>
  <c r="AH267" i="1" s="1"/>
  <c r="AH284" i="1" s="1"/>
  <c r="AE132" i="2"/>
  <c r="AG119" i="1" s="1"/>
  <c r="AG240" i="1" s="1"/>
  <c r="AG267" i="1" s="1"/>
  <c r="AG284" i="1" s="1"/>
  <c r="AD132" i="2"/>
  <c r="AF119" i="1" s="1"/>
  <c r="AF240" i="1" s="1"/>
  <c r="AF267" i="1" s="1"/>
  <c r="AF284" i="1" s="1"/>
  <c r="AC132" i="2"/>
  <c r="AE119" i="1" s="1"/>
  <c r="AE240" i="1" s="1"/>
  <c r="AE267" i="1" s="1"/>
  <c r="AE284" i="1" s="1"/>
  <c r="AB132" i="2"/>
  <c r="AD119" i="1" s="1"/>
  <c r="AD240" i="1" s="1"/>
  <c r="AD267" i="1" s="1"/>
  <c r="AD284" i="1" s="1"/>
  <c r="AA132" i="2"/>
  <c r="AC119" i="1" s="1"/>
  <c r="AC240" i="1" s="1"/>
  <c r="AC267" i="1" s="1"/>
  <c r="AC284" i="1" s="1"/>
  <c r="Z132" i="2"/>
  <c r="AB119" i="1" s="1"/>
  <c r="AB240" i="1" s="1"/>
  <c r="AB267" i="1" s="1"/>
  <c r="AB284" i="1" s="1"/>
  <c r="Y132" i="2"/>
  <c r="AA119" i="1" s="1"/>
  <c r="AA240" i="1" s="1"/>
  <c r="AA267" i="1" s="1"/>
  <c r="AA284" i="1" s="1"/>
  <c r="X132" i="2"/>
  <c r="Z119" i="1" s="1"/>
  <c r="Z240" i="1" s="1"/>
  <c r="Z267" i="1" s="1"/>
  <c r="Z284" i="1" s="1"/>
  <c r="W132" i="2"/>
  <c r="Y119" i="1" s="1"/>
  <c r="Y240" i="1" s="1"/>
  <c r="Y267" i="1" s="1"/>
  <c r="Y284" i="1" s="1"/>
  <c r="V132" i="2"/>
  <c r="X119" i="1" s="1"/>
  <c r="X240" i="1" s="1"/>
  <c r="X267" i="1" s="1"/>
  <c r="X284" i="1" s="1"/>
  <c r="U132" i="2"/>
  <c r="W119" i="1" s="1"/>
  <c r="W240" i="1" s="1"/>
  <c r="W267" i="1" s="1"/>
  <c r="W284" i="1" s="1"/>
  <c r="T132" i="2"/>
  <c r="V119" i="1" s="1"/>
  <c r="V240" i="1" s="1"/>
  <c r="V267" i="1" s="1"/>
  <c r="V284" i="1" s="1"/>
  <c r="S132" i="2"/>
  <c r="U119" i="1" s="1"/>
  <c r="U240" i="1" s="1"/>
  <c r="U267" i="1" s="1"/>
  <c r="U284" i="1" s="1"/>
  <c r="R132" i="2"/>
  <c r="T119" i="1" s="1"/>
  <c r="T240" i="1" s="1"/>
  <c r="T267" i="1" s="1"/>
  <c r="T284" i="1" s="1"/>
  <c r="Q132" i="2"/>
  <c r="S119" i="1" s="1"/>
  <c r="S240" i="1" s="1"/>
  <c r="S267" i="1" s="1"/>
  <c r="S284" i="1" s="1"/>
  <c r="P132" i="2"/>
  <c r="R119" i="1" s="1"/>
  <c r="R240" i="1" s="1"/>
  <c r="R267" i="1" s="1"/>
  <c r="R284" i="1" s="1"/>
  <c r="O132" i="2"/>
  <c r="Q119" i="1" s="1"/>
  <c r="Q240" i="1" s="1"/>
  <c r="Q267" i="1" s="1"/>
  <c r="Q284" i="1" s="1"/>
  <c r="N132" i="2"/>
  <c r="P119" i="1" s="1"/>
  <c r="P240" i="1" s="1"/>
  <c r="P267" i="1" s="1"/>
  <c r="P284" i="1" s="1"/>
  <c r="M132" i="2"/>
  <c r="O119" i="1" s="1"/>
  <c r="O240" i="1" s="1"/>
  <c r="O267" i="1" s="1"/>
  <c r="O284" i="1" s="1"/>
  <c r="L132" i="2"/>
  <c r="N119" i="1" s="1"/>
  <c r="N240" i="1" s="1"/>
  <c r="N267" i="1" s="1"/>
  <c r="N284" i="1" s="1"/>
  <c r="K132" i="2"/>
  <c r="M119" i="1" s="1"/>
  <c r="M240" i="1" s="1"/>
  <c r="M267" i="1" s="1"/>
  <c r="M284" i="1" s="1"/>
  <c r="J132" i="2"/>
  <c r="L119" i="1" s="1"/>
  <c r="L240" i="1" s="1"/>
  <c r="L267" i="1" s="1"/>
  <c r="L284" i="1" s="1"/>
  <c r="I132" i="2"/>
  <c r="K119" i="1" s="1"/>
  <c r="K240" i="1" s="1"/>
  <c r="K267" i="1" s="1"/>
  <c r="K284" i="1" s="1"/>
  <c r="H132" i="2"/>
  <c r="J119" i="1" s="1"/>
  <c r="J240" i="1" s="1"/>
  <c r="J267" i="1" s="1"/>
  <c r="J284" i="1" s="1"/>
  <c r="G132" i="2"/>
  <c r="I119" i="1" s="1"/>
  <c r="I240" i="1" s="1"/>
  <c r="I267" i="1" s="1"/>
  <c r="I284" i="1" s="1"/>
  <c r="F132" i="2"/>
  <c r="H119" i="1" s="1"/>
  <c r="H240" i="1" s="1"/>
  <c r="H267" i="1" s="1"/>
  <c r="H284" i="1" s="1"/>
  <c r="E132" i="2"/>
  <c r="G119" i="1" s="1"/>
  <c r="G240" i="1" s="1"/>
  <c r="G267" i="1" s="1"/>
  <c r="G284" i="1" s="1"/>
  <c r="D132" i="2"/>
  <c r="F119" i="1" s="1"/>
  <c r="F240" i="1" s="1"/>
  <c r="F267" i="1" s="1"/>
  <c r="F284" i="1" s="1"/>
  <c r="AH130" i="2"/>
  <c r="AJ117" i="1" s="1"/>
  <c r="AJ238" i="1" s="1"/>
  <c r="AJ265" i="1" s="1"/>
  <c r="AJ282" i="1" s="1"/>
  <c r="AG130" i="2"/>
  <c r="AI117" i="1" s="1"/>
  <c r="AI238" i="1" s="1"/>
  <c r="AI265" i="1" s="1"/>
  <c r="AI282" i="1" s="1"/>
  <c r="AF130" i="2"/>
  <c r="AH117" i="1" s="1"/>
  <c r="AH238" i="1" s="1"/>
  <c r="AH265" i="1" s="1"/>
  <c r="AH282" i="1" s="1"/>
  <c r="AE130" i="2"/>
  <c r="AG117" i="1" s="1"/>
  <c r="AG238" i="1" s="1"/>
  <c r="AG265" i="1" s="1"/>
  <c r="AG282" i="1" s="1"/>
  <c r="AD130" i="2"/>
  <c r="AF117" i="1" s="1"/>
  <c r="AF238" i="1" s="1"/>
  <c r="AF265" i="1" s="1"/>
  <c r="AF282" i="1" s="1"/>
  <c r="AC130" i="2"/>
  <c r="AE117" i="1" s="1"/>
  <c r="AE238" i="1" s="1"/>
  <c r="AE265" i="1" s="1"/>
  <c r="AE282" i="1" s="1"/>
  <c r="AB130" i="2"/>
  <c r="AD117" i="1" s="1"/>
  <c r="AD238" i="1" s="1"/>
  <c r="AD265" i="1" s="1"/>
  <c r="AD282" i="1" s="1"/>
  <c r="AA130" i="2"/>
  <c r="AC117" i="1" s="1"/>
  <c r="AC238" i="1" s="1"/>
  <c r="AC265" i="1" s="1"/>
  <c r="AC282" i="1" s="1"/>
  <c r="Z130" i="2"/>
  <c r="AB117" i="1" s="1"/>
  <c r="AB238" i="1" s="1"/>
  <c r="AB265" i="1" s="1"/>
  <c r="AB282" i="1" s="1"/>
  <c r="Y130" i="2"/>
  <c r="AA117" i="1" s="1"/>
  <c r="AA238" i="1" s="1"/>
  <c r="AA265" i="1" s="1"/>
  <c r="AA282" i="1" s="1"/>
  <c r="X130" i="2"/>
  <c r="Z117" i="1" s="1"/>
  <c r="Z238" i="1" s="1"/>
  <c r="Z265" i="1" s="1"/>
  <c r="Z282" i="1" s="1"/>
  <c r="W130" i="2"/>
  <c r="Y117" i="1" s="1"/>
  <c r="Y238" i="1" s="1"/>
  <c r="Y265" i="1" s="1"/>
  <c r="Y282" i="1" s="1"/>
  <c r="V130" i="2"/>
  <c r="X117" i="1" s="1"/>
  <c r="X238" i="1" s="1"/>
  <c r="X265" i="1" s="1"/>
  <c r="X282" i="1" s="1"/>
  <c r="U130" i="2"/>
  <c r="W117" i="1" s="1"/>
  <c r="W238" i="1" s="1"/>
  <c r="W265" i="1" s="1"/>
  <c r="W282" i="1" s="1"/>
  <c r="T130" i="2"/>
  <c r="V117" i="1" s="1"/>
  <c r="V238" i="1" s="1"/>
  <c r="V265" i="1" s="1"/>
  <c r="V282" i="1" s="1"/>
  <c r="S130" i="2"/>
  <c r="U117" i="1" s="1"/>
  <c r="U238" i="1" s="1"/>
  <c r="U265" i="1" s="1"/>
  <c r="U282" i="1" s="1"/>
  <c r="R130" i="2"/>
  <c r="T117" i="1" s="1"/>
  <c r="T238" i="1" s="1"/>
  <c r="T265" i="1" s="1"/>
  <c r="T282" i="1" s="1"/>
  <c r="Q130" i="2"/>
  <c r="S117" i="1" s="1"/>
  <c r="S238" i="1" s="1"/>
  <c r="S265" i="1" s="1"/>
  <c r="S282" i="1" s="1"/>
  <c r="P130" i="2"/>
  <c r="R117" i="1" s="1"/>
  <c r="R238" i="1" s="1"/>
  <c r="R265" i="1" s="1"/>
  <c r="R282" i="1" s="1"/>
  <c r="O130" i="2"/>
  <c r="Q117" i="1" s="1"/>
  <c r="Q238" i="1" s="1"/>
  <c r="Q265" i="1" s="1"/>
  <c r="Q282" i="1" s="1"/>
  <c r="N130" i="2"/>
  <c r="P117" i="1" s="1"/>
  <c r="P238" i="1" s="1"/>
  <c r="P265" i="1" s="1"/>
  <c r="P282" i="1" s="1"/>
  <c r="M130" i="2"/>
  <c r="O117" i="1" s="1"/>
  <c r="O238" i="1" s="1"/>
  <c r="O265" i="1" s="1"/>
  <c r="O282" i="1" s="1"/>
  <c r="L130" i="2"/>
  <c r="N117" i="1" s="1"/>
  <c r="N238" i="1" s="1"/>
  <c r="N265" i="1" s="1"/>
  <c r="N282" i="1" s="1"/>
  <c r="K130" i="2"/>
  <c r="M117" i="1" s="1"/>
  <c r="M238" i="1" s="1"/>
  <c r="M265" i="1" s="1"/>
  <c r="M282" i="1" s="1"/>
  <c r="J130" i="2"/>
  <c r="L117" i="1" s="1"/>
  <c r="L238" i="1" s="1"/>
  <c r="L265" i="1" s="1"/>
  <c r="L282" i="1" s="1"/>
  <c r="I130" i="2"/>
  <c r="K117" i="1" s="1"/>
  <c r="K238" i="1" s="1"/>
  <c r="K265" i="1" s="1"/>
  <c r="K282" i="1" s="1"/>
  <c r="H130" i="2"/>
  <c r="J117" i="1" s="1"/>
  <c r="J238" i="1" s="1"/>
  <c r="J265" i="1" s="1"/>
  <c r="J282" i="1" s="1"/>
  <c r="G130" i="2"/>
  <c r="I117" i="1" s="1"/>
  <c r="I238" i="1" s="1"/>
  <c r="I265" i="1" s="1"/>
  <c r="I282" i="1" s="1"/>
  <c r="F130" i="2"/>
  <c r="H117" i="1" s="1"/>
  <c r="H238" i="1" s="1"/>
  <c r="H265" i="1" s="1"/>
  <c r="H282" i="1" s="1"/>
  <c r="E130" i="2"/>
  <c r="G117" i="1" s="1"/>
  <c r="G238" i="1" s="1"/>
  <c r="G265" i="1" s="1"/>
  <c r="G282" i="1" s="1"/>
  <c r="D130" i="2"/>
  <c r="F117" i="1" s="1"/>
  <c r="F238" i="1" s="1"/>
  <c r="F265" i="1" s="1"/>
  <c r="F282" i="1" s="1"/>
  <c r="AH129" i="2"/>
  <c r="AJ116" i="1" s="1"/>
  <c r="AG129" i="2"/>
  <c r="AI116" i="1" s="1"/>
  <c r="AF129" i="2"/>
  <c r="AH116" i="1" s="1"/>
  <c r="AE129" i="2"/>
  <c r="AG116" i="1" s="1"/>
  <c r="AD129" i="2"/>
  <c r="AF116" i="1" s="1"/>
  <c r="AC129" i="2"/>
  <c r="AE116" i="1" s="1"/>
  <c r="AB129" i="2"/>
  <c r="AD116" i="1" s="1"/>
  <c r="AA129" i="2"/>
  <c r="AC116" i="1" s="1"/>
  <c r="Z129" i="2"/>
  <c r="AB116" i="1" s="1"/>
  <c r="Y129" i="2"/>
  <c r="AA116" i="1" s="1"/>
  <c r="X129" i="2"/>
  <c r="Z116" i="1" s="1"/>
  <c r="W129" i="2"/>
  <c r="Y116" i="1" s="1"/>
  <c r="V129" i="2"/>
  <c r="X116" i="1" s="1"/>
  <c r="U129" i="2"/>
  <c r="W116" i="1" s="1"/>
  <c r="T129" i="2"/>
  <c r="V116" i="1" s="1"/>
  <c r="S129" i="2"/>
  <c r="U116" i="1" s="1"/>
  <c r="R129" i="2"/>
  <c r="T116" i="1" s="1"/>
  <c r="Q129" i="2"/>
  <c r="S116" i="1" s="1"/>
  <c r="P129" i="2"/>
  <c r="R116" i="1" s="1"/>
  <c r="O129" i="2"/>
  <c r="Q116" i="1" s="1"/>
  <c r="N129" i="2"/>
  <c r="P116" i="1" s="1"/>
  <c r="M129" i="2"/>
  <c r="O116" i="1" s="1"/>
  <c r="L129" i="2"/>
  <c r="N116" i="1" s="1"/>
  <c r="K129" i="2"/>
  <c r="M116" i="1" s="1"/>
  <c r="J129" i="2"/>
  <c r="L116" i="1" s="1"/>
  <c r="I129" i="2"/>
  <c r="K116" i="1" s="1"/>
  <c r="H129" i="2"/>
  <c r="J116" i="1" s="1"/>
  <c r="G129" i="2"/>
  <c r="I116" i="1" s="1"/>
  <c r="F129" i="2"/>
  <c r="H116" i="1" s="1"/>
  <c r="E129" i="2"/>
  <c r="G116" i="1" s="1"/>
  <c r="D129" i="2"/>
  <c r="F116" i="1" s="1"/>
  <c r="AH128" i="2"/>
  <c r="AJ115" i="1" s="1"/>
  <c r="AG128" i="2"/>
  <c r="AI115" i="1" s="1"/>
  <c r="AF128" i="2"/>
  <c r="AH115" i="1" s="1"/>
  <c r="AE128" i="2"/>
  <c r="AG115" i="1" s="1"/>
  <c r="AD128" i="2"/>
  <c r="AF115" i="1" s="1"/>
  <c r="AC128" i="2"/>
  <c r="AE115" i="1" s="1"/>
  <c r="AB128" i="2"/>
  <c r="AD115" i="1" s="1"/>
  <c r="AA128" i="2"/>
  <c r="AC115" i="1" s="1"/>
  <c r="Z128" i="2"/>
  <c r="AB115" i="1" s="1"/>
  <c r="Y128" i="2"/>
  <c r="AA115" i="1" s="1"/>
  <c r="X128" i="2"/>
  <c r="Z115" i="1" s="1"/>
  <c r="W128" i="2"/>
  <c r="Y115" i="1" s="1"/>
  <c r="V128" i="2"/>
  <c r="X115" i="1" s="1"/>
  <c r="U128" i="2"/>
  <c r="W115" i="1" s="1"/>
  <c r="T128" i="2"/>
  <c r="V115" i="1" s="1"/>
  <c r="S128" i="2"/>
  <c r="U115" i="1" s="1"/>
  <c r="R128" i="2"/>
  <c r="T115" i="1" s="1"/>
  <c r="Q128" i="2"/>
  <c r="S115" i="1" s="1"/>
  <c r="P128" i="2"/>
  <c r="R115" i="1" s="1"/>
  <c r="O128" i="2"/>
  <c r="Q115" i="1" s="1"/>
  <c r="N128" i="2"/>
  <c r="P115" i="1" s="1"/>
  <c r="M128" i="2"/>
  <c r="O115" i="1" s="1"/>
  <c r="L128" i="2"/>
  <c r="N115" i="1" s="1"/>
  <c r="K128" i="2"/>
  <c r="M115" i="1" s="1"/>
  <c r="J128" i="2"/>
  <c r="L115" i="1" s="1"/>
  <c r="I128" i="2"/>
  <c r="K115" i="1" s="1"/>
  <c r="H128" i="2"/>
  <c r="J115" i="1" s="1"/>
  <c r="G128" i="2"/>
  <c r="I115" i="1" s="1"/>
  <c r="F128" i="2"/>
  <c r="H115" i="1" s="1"/>
  <c r="E128" i="2"/>
  <c r="G115" i="1" s="1"/>
  <c r="D128" i="2"/>
  <c r="F115" i="1" s="1"/>
  <c r="AH127" i="2"/>
  <c r="AJ114" i="1" s="1"/>
  <c r="AG127" i="2"/>
  <c r="AI114" i="1" s="1"/>
  <c r="AF127" i="2"/>
  <c r="AH114" i="1" s="1"/>
  <c r="AE127" i="2"/>
  <c r="AG114" i="1" s="1"/>
  <c r="AD127" i="2"/>
  <c r="AF114" i="1" s="1"/>
  <c r="AC127" i="2"/>
  <c r="AE114" i="1" s="1"/>
  <c r="AB127" i="2"/>
  <c r="AD114" i="1" s="1"/>
  <c r="AA127" i="2"/>
  <c r="AC114" i="1" s="1"/>
  <c r="Z127" i="2"/>
  <c r="AB114" i="1" s="1"/>
  <c r="Y127" i="2"/>
  <c r="AA114" i="1" s="1"/>
  <c r="X127" i="2"/>
  <c r="Z114" i="1" s="1"/>
  <c r="W127" i="2"/>
  <c r="Y114" i="1" s="1"/>
  <c r="V127" i="2"/>
  <c r="X114" i="1" s="1"/>
  <c r="U127" i="2"/>
  <c r="W114" i="1" s="1"/>
  <c r="T127" i="2"/>
  <c r="V114" i="1" s="1"/>
  <c r="S127" i="2"/>
  <c r="U114" i="1" s="1"/>
  <c r="R127" i="2"/>
  <c r="T114" i="1" s="1"/>
  <c r="Q127" i="2"/>
  <c r="S114" i="1" s="1"/>
  <c r="P127" i="2"/>
  <c r="R114" i="1" s="1"/>
  <c r="O127" i="2"/>
  <c r="Q114" i="1" s="1"/>
  <c r="N127" i="2"/>
  <c r="P114" i="1" s="1"/>
  <c r="M127" i="2"/>
  <c r="O114" i="1" s="1"/>
  <c r="L127" i="2"/>
  <c r="N114" i="1" s="1"/>
  <c r="K127" i="2"/>
  <c r="M114" i="1" s="1"/>
  <c r="J127" i="2"/>
  <c r="L114" i="1" s="1"/>
  <c r="I127" i="2"/>
  <c r="K114" i="1" s="1"/>
  <c r="H127" i="2"/>
  <c r="J114" i="1" s="1"/>
  <c r="G127" i="2"/>
  <c r="I114" i="1" s="1"/>
  <c r="F127" i="2"/>
  <c r="H114" i="1" s="1"/>
  <c r="E127" i="2"/>
  <c r="G114" i="1" s="1"/>
  <c r="D77" i="2"/>
  <c r="AG129" i="18" l="1"/>
  <c r="U129" i="18"/>
  <c r="I129" i="18"/>
  <c r="AE129" i="18"/>
  <c r="S129" i="18"/>
  <c r="G129" i="18"/>
  <c r="AC129" i="18"/>
  <c r="Q129" i="18"/>
  <c r="E129" i="18"/>
  <c r="AB129" i="18"/>
  <c r="P129" i="18"/>
  <c r="AA129" i="18"/>
  <c r="O129" i="18"/>
  <c r="X129" i="18"/>
  <c r="L129" i="18"/>
  <c r="AI129" i="18"/>
  <c r="W129" i="18"/>
  <c r="K129" i="18"/>
  <c r="R129" i="18"/>
  <c r="J129" i="18"/>
  <c r="H129" i="18"/>
  <c r="AH129" i="18"/>
  <c r="F129" i="18"/>
  <c r="AD129" i="18"/>
  <c r="V129" i="18"/>
  <c r="T129" i="18"/>
  <c r="N129" i="18"/>
  <c r="M129" i="18"/>
  <c r="AF129" i="18"/>
  <c r="Z129" i="18"/>
  <c r="Y129" i="18"/>
  <c r="AH82" i="18"/>
  <c r="V82" i="18"/>
  <c r="J82" i="18"/>
  <c r="AG82" i="18"/>
  <c r="U82" i="18"/>
  <c r="I82" i="18"/>
  <c r="AE82" i="18"/>
  <c r="S82" i="18"/>
  <c r="G82" i="18"/>
  <c r="AD82" i="18"/>
  <c r="R82" i="18"/>
  <c r="F82" i="18"/>
  <c r="AC82" i="18"/>
  <c r="Q82" i="18"/>
  <c r="E82" i="18"/>
  <c r="AA82" i="18"/>
  <c r="O82" i="18"/>
  <c r="AI82" i="18"/>
  <c r="K82" i="18"/>
  <c r="AF82" i="18"/>
  <c r="H82" i="18"/>
  <c r="AB82" i="18"/>
  <c r="Z82" i="18"/>
  <c r="Y82" i="18"/>
  <c r="X82" i="18"/>
  <c r="W82" i="18"/>
  <c r="T82" i="18"/>
  <c r="N82" i="18"/>
  <c r="P82" i="18"/>
  <c r="M82" i="18"/>
  <c r="L82" i="18"/>
  <c r="AH94" i="18"/>
  <c r="V94" i="18"/>
  <c r="J94" i="18"/>
  <c r="AG94" i="18"/>
  <c r="U94" i="18"/>
  <c r="AE94" i="18"/>
  <c r="G94" i="18"/>
  <c r="AD94" i="18"/>
  <c r="F94" i="18"/>
  <c r="AC94" i="18"/>
  <c r="E94" i="18"/>
  <c r="AA94" i="18"/>
  <c r="O94" i="18"/>
  <c r="W94" i="18"/>
  <c r="T94" i="18"/>
  <c r="P94" i="18"/>
  <c r="N94" i="18"/>
  <c r="M94" i="18"/>
  <c r="AI94" i="18"/>
  <c r="K94" i="18"/>
  <c r="AF94" i="18"/>
  <c r="H94" i="18"/>
  <c r="Z94" i="18"/>
  <c r="AB94" i="18"/>
  <c r="Y94" i="18"/>
  <c r="X94" i="18"/>
  <c r="S94" i="18"/>
  <c r="R94" i="18"/>
  <c r="Q94" i="18"/>
  <c r="L94" i="18"/>
  <c r="I94" i="18"/>
  <c r="Z106" i="18"/>
  <c r="N106" i="18"/>
  <c r="AG106" i="18"/>
  <c r="U106" i="18"/>
  <c r="I106" i="18"/>
  <c r="AC106" i="18"/>
  <c r="O106" i="18"/>
  <c r="AB106" i="18"/>
  <c r="M106" i="18"/>
  <c r="AA106" i="18"/>
  <c r="L106" i="18"/>
  <c r="Y106" i="18"/>
  <c r="K106" i="18"/>
  <c r="W106" i="18"/>
  <c r="H106" i="18"/>
  <c r="V106" i="18"/>
  <c r="G106" i="18"/>
  <c r="AI106" i="18"/>
  <c r="T106" i="18"/>
  <c r="F106" i="18"/>
  <c r="AF106" i="18"/>
  <c r="R106" i="18"/>
  <c r="AH106" i="18"/>
  <c r="AE106" i="18"/>
  <c r="AD106" i="18"/>
  <c r="X106" i="18"/>
  <c r="S106" i="18"/>
  <c r="Q106" i="18"/>
  <c r="J106" i="18"/>
  <c r="P106" i="18"/>
  <c r="E106" i="18"/>
  <c r="Z118" i="18"/>
  <c r="N118" i="18"/>
  <c r="AI118" i="18"/>
  <c r="V118" i="18"/>
  <c r="I118" i="18"/>
  <c r="AF118" i="18"/>
  <c r="S118" i="18"/>
  <c r="F118" i="18"/>
  <c r="AE118" i="18"/>
  <c r="R118" i="18"/>
  <c r="E118" i="18"/>
  <c r="AD118" i="18"/>
  <c r="Q118" i="18"/>
  <c r="AB118" i="18"/>
  <c r="O118" i="18"/>
  <c r="Y118" i="18"/>
  <c r="X118" i="18"/>
  <c r="W118" i="18"/>
  <c r="U118" i="18"/>
  <c r="T118" i="18"/>
  <c r="P118" i="18"/>
  <c r="M118" i="18"/>
  <c r="L118" i="18"/>
  <c r="AG118" i="18"/>
  <c r="J118" i="18"/>
  <c r="AH118" i="18"/>
  <c r="AC118" i="18"/>
  <c r="K118" i="18"/>
  <c r="AA118" i="18"/>
  <c r="H118" i="18"/>
  <c r="G118" i="18"/>
  <c r="AA130" i="18"/>
  <c r="Z130" i="18"/>
  <c r="N130" i="18"/>
  <c r="X130" i="18"/>
  <c r="L130" i="18"/>
  <c r="AI130" i="18"/>
  <c r="V130" i="18"/>
  <c r="J130" i="18"/>
  <c r="AH130" i="18"/>
  <c r="U130" i="18"/>
  <c r="I130" i="18"/>
  <c r="AG130" i="18"/>
  <c r="T130" i="18"/>
  <c r="H130" i="18"/>
  <c r="AD130" i="18"/>
  <c r="Q130" i="18"/>
  <c r="E130" i="18"/>
  <c r="AC130" i="18"/>
  <c r="P130" i="18"/>
  <c r="O130" i="18"/>
  <c r="G130" i="18"/>
  <c r="F130" i="18"/>
  <c r="AF130" i="18"/>
  <c r="AB130" i="18"/>
  <c r="AE130" i="18"/>
  <c r="Y130" i="18"/>
  <c r="W130" i="18"/>
  <c r="S130" i="18"/>
  <c r="R130" i="18"/>
  <c r="M130" i="18"/>
  <c r="K130" i="18"/>
  <c r="AC142" i="18"/>
  <c r="Q142" i="18"/>
  <c r="E142" i="18"/>
  <c r="Z142" i="18"/>
  <c r="M142" i="18"/>
  <c r="Y142" i="18"/>
  <c r="L142" i="18"/>
  <c r="W142" i="18"/>
  <c r="J142" i="18"/>
  <c r="AI142" i="18"/>
  <c r="V142" i="18"/>
  <c r="I142" i="18"/>
  <c r="AF142" i="18"/>
  <c r="S142" i="18"/>
  <c r="F142" i="18"/>
  <c r="AE142" i="18"/>
  <c r="R142" i="18"/>
  <c r="X142" i="18"/>
  <c r="U142" i="18"/>
  <c r="T142" i="18"/>
  <c r="O142" i="18"/>
  <c r="N142" i="18"/>
  <c r="K142" i="18"/>
  <c r="AD142" i="18"/>
  <c r="AB142" i="18"/>
  <c r="AA142" i="18"/>
  <c r="G142" i="18"/>
  <c r="AH142" i="18"/>
  <c r="AG142" i="18"/>
  <c r="P142" i="18"/>
  <c r="H142" i="18"/>
  <c r="AA83" i="18"/>
  <c r="O83" i="18"/>
  <c r="Z83" i="18"/>
  <c r="N83" i="18"/>
  <c r="X83" i="18"/>
  <c r="L83" i="18"/>
  <c r="AI83" i="18"/>
  <c r="W83" i="18"/>
  <c r="K83" i="18"/>
  <c r="AH83" i="18"/>
  <c r="V83" i="18"/>
  <c r="J83" i="18"/>
  <c r="AF83" i="18"/>
  <c r="T83" i="18"/>
  <c r="H83" i="18"/>
  <c r="AB83" i="18"/>
  <c r="Y83" i="18"/>
  <c r="U83" i="18"/>
  <c r="S83" i="18"/>
  <c r="R83" i="18"/>
  <c r="Q83" i="18"/>
  <c r="P83" i="18"/>
  <c r="M83" i="18"/>
  <c r="AE83" i="18"/>
  <c r="G83" i="18"/>
  <c r="AG83" i="18"/>
  <c r="AD83" i="18"/>
  <c r="I83" i="18"/>
  <c r="AC83" i="18"/>
  <c r="F83" i="18"/>
  <c r="E83" i="18"/>
  <c r="AA95" i="18"/>
  <c r="Z95" i="18"/>
  <c r="N95" i="18"/>
  <c r="X95" i="18"/>
  <c r="L95" i="18"/>
  <c r="AI95" i="18"/>
  <c r="W95" i="18"/>
  <c r="AH95" i="18"/>
  <c r="V95" i="18"/>
  <c r="J95" i="18"/>
  <c r="AF95" i="18"/>
  <c r="T95" i="18"/>
  <c r="H95" i="18"/>
  <c r="M95" i="18"/>
  <c r="AG95" i="18"/>
  <c r="I95" i="18"/>
  <c r="AE95" i="18"/>
  <c r="G95" i="18"/>
  <c r="AD95" i="18"/>
  <c r="F95" i="18"/>
  <c r="AC95" i="18"/>
  <c r="E95" i="18"/>
  <c r="AB95" i="18"/>
  <c r="Y95" i="18"/>
  <c r="S95" i="18"/>
  <c r="U95" i="18"/>
  <c r="R95" i="18"/>
  <c r="Q95" i="18"/>
  <c r="P95" i="18"/>
  <c r="O95" i="18"/>
  <c r="K95" i="18"/>
  <c r="AE107" i="18"/>
  <c r="S107" i="18"/>
  <c r="G107" i="18"/>
  <c r="AB107" i="18"/>
  <c r="P107" i="18"/>
  <c r="Z107" i="18"/>
  <c r="N107" i="18"/>
  <c r="AC107" i="18"/>
  <c r="L107" i="18"/>
  <c r="AA107" i="18"/>
  <c r="K107" i="18"/>
  <c r="Y107" i="18"/>
  <c r="J107" i="18"/>
  <c r="X107" i="18"/>
  <c r="I107" i="18"/>
  <c r="V107" i="18"/>
  <c r="F107" i="18"/>
  <c r="U107" i="18"/>
  <c r="E107" i="18"/>
  <c r="AI107" i="18"/>
  <c r="T107" i="18"/>
  <c r="AG107" i="18"/>
  <c r="Q107" i="18"/>
  <c r="M107" i="18"/>
  <c r="H107" i="18"/>
  <c r="AH107" i="18"/>
  <c r="AF107" i="18"/>
  <c r="W107" i="18"/>
  <c r="AD107" i="18"/>
  <c r="R107" i="18"/>
  <c r="O107" i="18"/>
  <c r="AE119" i="18"/>
  <c r="S119" i="18"/>
  <c r="G119" i="18"/>
  <c r="AD119" i="18"/>
  <c r="Q119" i="18"/>
  <c r="AA119" i="18"/>
  <c r="N119" i="18"/>
  <c r="Z119" i="18"/>
  <c r="M119" i="18"/>
  <c r="Y119" i="18"/>
  <c r="L119" i="18"/>
  <c r="W119" i="18"/>
  <c r="J119" i="18"/>
  <c r="R119" i="18"/>
  <c r="P119" i="18"/>
  <c r="AI119" i="18"/>
  <c r="O119" i="18"/>
  <c r="AH119" i="18"/>
  <c r="K119" i="18"/>
  <c r="AG119" i="18"/>
  <c r="I119" i="18"/>
  <c r="AF119" i="18"/>
  <c r="H119" i="18"/>
  <c r="AC119" i="18"/>
  <c r="F119" i="18"/>
  <c r="AB119" i="18"/>
  <c r="E119" i="18"/>
  <c r="V119" i="18"/>
  <c r="X119" i="18"/>
  <c r="U119" i="18"/>
  <c r="T119" i="18"/>
  <c r="AF131" i="18"/>
  <c r="T131" i="18"/>
  <c r="H131" i="18"/>
  <c r="AI131" i="18"/>
  <c r="V131" i="18"/>
  <c r="I131" i="18"/>
  <c r="AG131" i="18"/>
  <c r="S131" i="18"/>
  <c r="F131" i="18"/>
  <c r="AD131" i="18"/>
  <c r="Q131" i="18"/>
  <c r="AC131" i="18"/>
  <c r="P131" i="18"/>
  <c r="AB131" i="18"/>
  <c r="O131" i="18"/>
  <c r="Y131" i="18"/>
  <c r="L131" i="18"/>
  <c r="X131" i="18"/>
  <c r="K131" i="18"/>
  <c r="N131" i="18"/>
  <c r="G131" i="18"/>
  <c r="E131" i="18"/>
  <c r="AH131" i="18"/>
  <c r="AA131" i="18"/>
  <c r="M131" i="18"/>
  <c r="J131" i="18"/>
  <c r="AE131" i="18"/>
  <c r="W131" i="18"/>
  <c r="Z131" i="18"/>
  <c r="U131" i="18"/>
  <c r="R131" i="18"/>
  <c r="AH143" i="18"/>
  <c r="V143" i="18"/>
  <c r="J143" i="18"/>
  <c r="AI143" i="18"/>
  <c r="U143" i="18"/>
  <c r="H143" i="18"/>
  <c r="AG143" i="18"/>
  <c r="T143" i="18"/>
  <c r="G143" i="18"/>
  <c r="AE143" i="18"/>
  <c r="R143" i="18"/>
  <c r="E143" i="18"/>
  <c r="AD143" i="18"/>
  <c r="Q143" i="18"/>
  <c r="AA143" i="18"/>
  <c r="N143" i="18"/>
  <c r="Z143" i="18"/>
  <c r="M143" i="18"/>
  <c r="S143" i="18"/>
  <c r="P143" i="18"/>
  <c r="O143" i="18"/>
  <c r="K143" i="18"/>
  <c r="I143" i="18"/>
  <c r="AF143" i="18"/>
  <c r="F143" i="18"/>
  <c r="Y143" i="18"/>
  <c r="X143" i="18"/>
  <c r="AB143" i="18"/>
  <c r="AC143" i="18"/>
  <c r="W143" i="18"/>
  <c r="L143" i="18"/>
  <c r="AC81" i="18"/>
  <c r="Q81" i="18"/>
  <c r="E81" i="18"/>
  <c r="AB81" i="18"/>
  <c r="P81" i="18"/>
  <c r="Z81" i="18"/>
  <c r="N81" i="18"/>
  <c r="Y81" i="18"/>
  <c r="M81" i="18"/>
  <c r="X81" i="18"/>
  <c r="L81" i="18"/>
  <c r="AH81" i="18"/>
  <c r="V81" i="18"/>
  <c r="J81" i="18"/>
  <c r="R81" i="18"/>
  <c r="O81" i="18"/>
  <c r="AI81" i="18"/>
  <c r="K81" i="18"/>
  <c r="AG81" i="18"/>
  <c r="I81" i="18"/>
  <c r="AF81" i="18"/>
  <c r="H81" i="18"/>
  <c r="AE81" i="18"/>
  <c r="G81" i="18"/>
  <c r="AD81" i="18"/>
  <c r="F81" i="18"/>
  <c r="AA81" i="18"/>
  <c r="U81" i="18"/>
  <c r="W81" i="18"/>
  <c r="T81" i="18"/>
  <c r="S81" i="18"/>
  <c r="AC93" i="18"/>
  <c r="Q93" i="18"/>
  <c r="E93" i="18"/>
  <c r="AB93" i="18"/>
  <c r="P93" i="18"/>
  <c r="Z93" i="18"/>
  <c r="N93" i="18"/>
  <c r="Y93" i="18"/>
  <c r="M93" i="18"/>
  <c r="X93" i="18"/>
  <c r="L93" i="18"/>
  <c r="AH93" i="18"/>
  <c r="V93" i="18"/>
  <c r="J93" i="18"/>
  <c r="AD93" i="18"/>
  <c r="F93" i="18"/>
  <c r="AA93" i="18"/>
  <c r="W93" i="18"/>
  <c r="U93" i="18"/>
  <c r="T93" i="18"/>
  <c r="S93" i="18"/>
  <c r="R93" i="18"/>
  <c r="O93" i="18"/>
  <c r="AG93" i="18"/>
  <c r="I93" i="18"/>
  <c r="AI93" i="18"/>
  <c r="AF93" i="18"/>
  <c r="AE93" i="18"/>
  <c r="K93" i="18"/>
  <c r="H93" i="18"/>
  <c r="G93" i="18"/>
  <c r="AG105" i="18"/>
  <c r="AB105" i="18"/>
  <c r="P105" i="18"/>
  <c r="AE105" i="18"/>
  <c r="Q105" i="18"/>
  <c r="AD105" i="18"/>
  <c r="O105" i="18"/>
  <c r="AC105" i="18"/>
  <c r="AA105" i="18"/>
  <c r="M105" i="18"/>
  <c r="Y105" i="18"/>
  <c r="K105" i="18"/>
  <c r="X105" i="18"/>
  <c r="J105" i="18"/>
  <c r="W105" i="18"/>
  <c r="I105" i="18"/>
  <c r="AI105" i="18"/>
  <c r="T105" i="18"/>
  <c r="G105" i="18"/>
  <c r="AF105" i="18"/>
  <c r="Z105" i="18"/>
  <c r="V105" i="18"/>
  <c r="S105" i="18"/>
  <c r="R105" i="18"/>
  <c r="L105" i="18"/>
  <c r="H105" i="18"/>
  <c r="E105" i="18"/>
  <c r="AH105" i="18"/>
  <c r="U105" i="18"/>
  <c r="N105" i="18"/>
  <c r="F105" i="18"/>
  <c r="AG117" i="18"/>
  <c r="U117" i="18"/>
  <c r="I117" i="18"/>
  <c r="AA117" i="18"/>
  <c r="N117" i="18"/>
  <c r="X117" i="18"/>
  <c r="K117" i="18"/>
  <c r="W117" i="18"/>
  <c r="J117" i="18"/>
  <c r="AI117" i="18"/>
  <c r="V117" i="18"/>
  <c r="H117" i="18"/>
  <c r="AF117" i="18"/>
  <c r="S117" i="18"/>
  <c r="F117" i="18"/>
  <c r="AH117" i="18"/>
  <c r="M117" i="18"/>
  <c r="AE117" i="18"/>
  <c r="L117" i="18"/>
  <c r="AD117" i="18"/>
  <c r="G117" i="18"/>
  <c r="AC117" i="18"/>
  <c r="E117" i="18"/>
  <c r="AB117" i="18"/>
  <c r="Z117" i="18"/>
  <c r="Y117" i="18"/>
  <c r="T117" i="18"/>
  <c r="Q117" i="18"/>
  <c r="R117" i="18"/>
  <c r="P117" i="18"/>
  <c r="O117" i="18"/>
  <c r="X141" i="18"/>
  <c r="L141" i="18"/>
  <c r="AD141" i="18"/>
  <c r="Q141" i="18"/>
  <c r="AB141" i="18"/>
  <c r="O141" i="18"/>
  <c r="AA141" i="18"/>
  <c r="N141" i="18"/>
  <c r="W141" i="18"/>
  <c r="J141" i="18"/>
  <c r="AF141" i="18"/>
  <c r="K141" i="18"/>
  <c r="AE141" i="18"/>
  <c r="I141" i="18"/>
  <c r="AC141" i="18"/>
  <c r="H141" i="18"/>
  <c r="Y141" i="18"/>
  <c r="F141" i="18"/>
  <c r="V141" i="18"/>
  <c r="E141" i="18"/>
  <c r="U141" i="18"/>
  <c r="AI141" i="18"/>
  <c r="R141" i="18"/>
  <c r="AH141" i="18"/>
  <c r="P141" i="18"/>
  <c r="AG141" i="18"/>
  <c r="Z141" i="18"/>
  <c r="S141" i="18"/>
  <c r="T141" i="18"/>
  <c r="M141" i="18"/>
  <c r="G141" i="18"/>
  <c r="AE67" i="18"/>
  <c r="S67" i="18"/>
  <c r="G67" i="18"/>
  <c r="AD67" i="18"/>
  <c r="R67" i="18"/>
  <c r="F67" i="18"/>
  <c r="AB67" i="18"/>
  <c r="P67" i="18"/>
  <c r="AA67" i="18"/>
  <c r="O67" i="18"/>
  <c r="Z67" i="18"/>
  <c r="N67" i="18"/>
  <c r="X67" i="18"/>
  <c r="L67" i="18"/>
  <c r="AF67" i="18"/>
  <c r="H67" i="18"/>
  <c r="AC67" i="18"/>
  <c r="E67" i="18"/>
  <c r="Y67" i="18"/>
  <c r="W67" i="18"/>
  <c r="V67" i="18"/>
  <c r="U67" i="18"/>
  <c r="T67" i="18"/>
  <c r="Q67" i="18"/>
  <c r="AI67" i="18"/>
  <c r="K67" i="18"/>
  <c r="AH67" i="18"/>
  <c r="AG67" i="18"/>
  <c r="M67" i="18"/>
  <c r="J67" i="18"/>
  <c r="I67" i="18"/>
  <c r="AF84" i="18"/>
  <c r="T84" i="18"/>
  <c r="H84" i="18"/>
  <c r="AE84" i="18"/>
  <c r="G84" i="18"/>
  <c r="AC84" i="18"/>
  <c r="Q84" i="18"/>
  <c r="E84" i="18"/>
  <c r="AB84" i="18"/>
  <c r="P84" i="18"/>
  <c r="AA84" i="18"/>
  <c r="O84" i="18"/>
  <c r="Y84" i="18"/>
  <c r="M84" i="18"/>
  <c r="U84" i="18"/>
  <c r="R84" i="18"/>
  <c r="N84" i="18"/>
  <c r="L84" i="18"/>
  <c r="AI84" i="18"/>
  <c r="K84" i="18"/>
  <c r="AH84" i="18"/>
  <c r="J84" i="18"/>
  <c r="AG84" i="18"/>
  <c r="I84" i="18"/>
  <c r="AD84" i="18"/>
  <c r="F84" i="18"/>
  <c r="X84" i="18"/>
  <c r="Z84" i="18"/>
  <c r="W84" i="18"/>
  <c r="V84" i="18"/>
  <c r="S84" i="18"/>
  <c r="AH96" i="18"/>
  <c r="V96" i="18"/>
  <c r="J96" i="18"/>
  <c r="AG96" i="18"/>
  <c r="U96" i="18"/>
  <c r="I96" i="18"/>
  <c r="AF96" i="18"/>
  <c r="T96" i="18"/>
  <c r="H96" i="18"/>
  <c r="AE96" i="18"/>
  <c r="S96" i="18"/>
  <c r="G96" i="18"/>
  <c r="AC96" i="18"/>
  <c r="Q96" i="18"/>
  <c r="E96" i="18"/>
  <c r="AB96" i="18"/>
  <c r="P96" i="18"/>
  <c r="AA96" i="18"/>
  <c r="O96" i="18"/>
  <c r="Y96" i="18"/>
  <c r="M96" i="18"/>
  <c r="K96" i="18"/>
  <c r="F96" i="18"/>
  <c r="AI96" i="18"/>
  <c r="AD96" i="18"/>
  <c r="Z96" i="18"/>
  <c r="X96" i="18"/>
  <c r="R96" i="18"/>
  <c r="W96" i="18"/>
  <c r="N96" i="18"/>
  <c r="L96" i="18"/>
  <c r="X108" i="18"/>
  <c r="L108" i="18"/>
  <c r="AG108" i="18"/>
  <c r="U108" i="18"/>
  <c r="I108" i="18"/>
  <c r="AF108" i="18"/>
  <c r="T108" i="18"/>
  <c r="H108" i="18"/>
  <c r="AE108" i="18"/>
  <c r="S108" i="18"/>
  <c r="G108" i="18"/>
  <c r="AH108" i="18"/>
  <c r="O108" i="18"/>
  <c r="AD108" i="18"/>
  <c r="N108" i="18"/>
  <c r="AC108" i="18"/>
  <c r="M108" i="18"/>
  <c r="AB108" i="18"/>
  <c r="K108" i="18"/>
  <c r="AA108" i="18"/>
  <c r="J108" i="18"/>
  <c r="Z108" i="18"/>
  <c r="F108" i="18"/>
  <c r="Y108" i="18"/>
  <c r="E108" i="18"/>
  <c r="W108" i="18"/>
  <c r="R108" i="18"/>
  <c r="AI108" i="18"/>
  <c r="V108" i="18"/>
  <c r="Q108" i="18"/>
  <c r="P108" i="18"/>
  <c r="X120" i="18"/>
  <c r="L120" i="18"/>
  <c r="Z120" i="18"/>
  <c r="M120" i="18"/>
  <c r="AI120" i="18"/>
  <c r="V120" i="18"/>
  <c r="I120" i="18"/>
  <c r="AH120" i="18"/>
  <c r="U120" i="18"/>
  <c r="H120" i="18"/>
  <c r="AG120" i="18"/>
  <c r="T120" i="18"/>
  <c r="G120" i="18"/>
  <c r="AE120" i="18"/>
  <c r="R120" i="18"/>
  <c r="E120" i="18"/>
  <c r="AD120" i="18"/>
  <c r="J120" i="18"/>
  <c r="AC120" i="18"/>
  <c r="F120" i="18"/>
  <c r="AB120" i="18"/>
  <c r="AA120" i="18"/>
  <c r="Y120" i="18"/>
  <c r="W120" i="18"/>
  <c r="S120" i="18"/>
  <c r="Q120" i="18"/>
  <c r="O120" i="18"/>
  <c r="P120" i="18"/>
  <c r="N120" i="18"/>
  <c r="K120" i="18"/>
  <c r="AF120" i="18"/>
  <c r="Y132" i="18"/>
  <c r="M132" i="18"/>
  <c r="AD132" i="18"/>
  <c r="Q132" i="18"/>
  <c r="AB132" i="18"/>
  <c r="O132" i="18"/>
  <c r="Z132" i="18"/>
  <c r="L132" i="18"/>
  <c r="X132" i="18"/>
  <c r="K132" i="18"/>
  <c r="W132" i="18"/>
  <c r="J132" i="18"/>
  <c r="AG132" i="18"/>
  <c r="T132" i="18"/>
  <c r="G132" i="18"/>
  <c r="AF132" i="18"/>
  <c r="S132" i="18"/>
  <c r="F132" i="18"/>
  <c r="P132" i="18"/>
  <c r="H132" i="18"/>
  <c r="AI132" i="18"/>
  <c r="E132" i="18"/>
  <c r="AH132" i="18"/>
  <c r="AC132" i="18"/>
  <c r="AE132" i="18"/>
  <c r="AA132" i="18"/>
  <c r="V132" i="18"/>
  <c r="U132" i="18"/>
  <c r="R132" i="18"/>
  <c r="N132" i="18"/>
  <c r="I132" i="18"/>
  <c r="AA144" i="18"/>
  <c r="O144" i="18"/>
  <c r="AD144" i="18"/>
  <c r="Q144" i="18"/>
  <c r="AC144" i="18"/>
  <c r="P144" i="18"/>
  <c r="Z144" i="18"/>
  <c r="M144" i="18"/>
  <c r="Y144" i="18"/>
  <c r="L144" i="18"/>
  <c r="AI144" i="18"/>
  <c r="V144" i="18"/>
  <c r="I144" i="18"/>
  <c r="AH144" i="18"/>
  <c r="U144" i="18"/>
  <c r="H144" i="18"/>
  <c r="N144" i="18"/>
  <c r="K144" i="18"/>
  <c r="J144" i="18"/>
  <c r="AF144" i="18"/>
  <c r="F144" i="18"/>
  <c r="AE144" i="18"/>
  <c r="E144" i="18"/>
  <c r="AB144" i="18"/>
  <c r="T144" i="18"/>
  <c r="S144" i="18"/>
  <c r="W144" i="18"/>
  <c r="R144" i="18"/>
  <c r="G144" i="18"/>
  <c r="AG144" i="18"/>
  <c r="X144" i="18"/>
  <c r="Y85" i="18"/>
  <c r="M85" i="18"/>
  <c r="X85" i="18"/>
  <c r="L85" i="18"/>
  <c r="AH85" i="18"/>
  <c r="V85" i="18"/>
  <c r="J85" i="18"/>
  <c r="AG85" i="18"/>
  <c r="U85" i="18"/>
  <c r="I85" i="18"/>
  <c r="AF85" i="18"/>
  <c r="T85" i="18"/>
  <c r="H85" i="18"/>
  <c r="AD85" i="18"/>
  <c r="F85" i="18"/>
  <c r="AI85" i="18"/>
  <c r="K85" i="18"/>
  <c r="AE85" i="18"/>
  <c r="G85" i="18"/>
  <c r="AC85" i="18"/>
  <c r="E85" i="18"/>
  <c r="AB85" i="18"/>
  <c r="AA85" i="18"/>
  <c r="Z85" i="18"/>
  <c r="W85" i="18"/>
  <c r="Q85" i="18"/>
  <c r="S85" i="18"/>
  <c r="R85" i="18"/>
  <c r="P85" i="18"/>
  <c r="O85" i="18"/>
  <c r="N85" i="18"/>
  <c r="AA97" i="18"/>
  <c r="O97" i="18"/>
  <c r="Z97" i="18"/>
  <c r="N97" i="18"/>
  <c r="Y97" i="18"/>
  <c r="M97" i="18"/>
  <c r="X97" i="18"/>
  <c r="L97" i="18"/>
  <c r="AH97" i="18"/>
  <c r="V97" i="18"/>
  <c r="J97" i="18"/>
  <c r="AG97" i="18"/>
  <c r="U97" i="18"/>
  <c r="I97" i="18"/>
  <c r="AF97" i="18"/>
  <c r="T97" i="18"/>
  <c r="H97" i="18"/>
  <c r="AD97" i="18"/>
  <c r="R97" i="18"/>
  <c r="F97" i="18"/>
  <c r="P97" i="18"/>
  <c r="K97" i="18"/>
  <c r="G97" i="18"/>
  <c r="E97" i="18"/>
  <c r="AI97" i="18"/>
  <c r="AE97" i="18"/>
  <c r="AC97" i="18"/>
  <c r="W97" i="18"/>
  <c r="AB97" i="18"/>
  <c r="S97" i="18"/>
  <c r="Q97" i="18"/>
  <c r="AC109" i="18"/>
  <c r="Q109" i="18"/>
  <c r="E109" i="18"/>
  <c r="Z109" i="18"/>
  <c r="N109" i="18"/>
  <c r="Y109" i="18"/>
  <c r="M109" i="18"/>
  <c r="X109" i="18"/>
  <c r="L109" i="18"/>
  <c r="T109" i="18"/>
  <c r="AI109" i="18"/>
  <c r="S109" i="18"/>
  <c r="AH109" i="18"/>
  <c r="R109" i="18"/>
  <c r="AG109" i="18"/>
  <c r="P109" i="18"/>
  <c r="AF109" i="18"/>
  <c r="O109" i="18"/>
  <c r="AE109" i="18"/>
  <c r="K109" i="18"/>
  <c r="AD109" i="18"/>
  <c r="J109" i="18"/>
  <c r="AB109" i="18"/>
  <c r="I109" i="18"/>
  <c r="W109" i="18"/>
  <c r="G109" i="18"/>
  <c r="H109" i="18"/>
  <c r="F109" i="18"/>
  <c r="AA109" i="18"/>
  <c r="V109" i="18"/>
  <c r="U109" i="18"/>
  <c r="AC121" i="18"/>
  <c r="Q121" i="18"/>
  <c r="E121" i="18"/>
  <c r="AH121" i="18"/>
  <c r="U121" i="18"/>
  <c r="H121" i="18"/>
  <c r="AE121" i="18"/>
  <c r="R121" i="18"/>
  <c r="AD121" i="18"/>
  <c r="P121" i="18"/>
  <c r="AB121" i="18"/>
  <c r="O121" i="18"/>
  <c r="Z121" i="18"/>
  <c r="M121" i="18"/>
  <c r="W121" i="18"/>
  <c r="V121" i="18"/>
  <c r="T121" i="18"/>
  <c r="S121" i="18"/>
  <c r="N121" i="18"/>
  <c r="L121" i="18"/>
  <c r="AI121" i="18"/>
  <c r="K121" i="18"/>
  <c r="AG121" i="18"/>
  <c r="J121" i="18"/>
  <c r="AA121" i="18"/>
  <c r="G121" i="18"/>
  <c r="AF121" i="18"/>
  <c r="Y121" i="18"/>
  <c r="I121" i="18"/>
  <c r="X121" i="18"/>
  <c r="F121" i="18"/>
  <c r="AD133" i="18"/>
  <c r="R133" i="18"/>
  <c r="F133" i="18"/>
  <c r="Y133" i="18"/>
  <c r="L133" i="18"/>
  <c r="W133" i="18"/>
  <c r="J133" i="18"/>
  <c r="AH133" i="18"/>
  <c r="U133" i="18"/>
  <c r="H133" i="18"/>
  <c r="AG133" i="18"/>
  <c r="T133" i="18"/>
  <c r="G133" i="18"/>
  <c r="AF133" i="18"/>
  <c r="S133" i="18"/>
  <c r="E133" i="18"/>
  <c r="AB133" i="18"/>
  <c r="O133" i="18"/>
  <c r="AA133" i="18"/>
  <c r="N133" i="18"/>
  <c r="P133" i="18"/>
  <c r="I133" i="18"/>
  <c r="AI133" i="18"/>
  <c r="AC133" i="18"/>
  <c r="AE133" i="18"/>
  <c r="Z133" i="18"/>
  <c r="X133" i="18"/>
  <c r="Q133" i="18"/>
  <c r="V133" i="18"/>
  <c r="M133" i="18"/>
  <c r="K133" i="18"/>
  <c r="AF145" i="18"/>
  <c r="T145" i="18"/>
  <c r="H145" i="18"/>
  <c r="Y145" i="18"/>
  <c r="L145" i="18"/>
  <c r="X145" i="18"/>
  <c r="K145" i="18"/>
  <c r="AI145" i="18"/>
  <c r="V145" i="18"/>
  <c r="I145" i="18"/>
  <c r="AH145" i="18"/>
  <c r="U145" i="18"/>
  <c r="G145" i="18"/>
  <c r="AD145" i="18"/>
  <c r="Q145" i="18"/>
  <c r="AC145" i="18"/>
  <c r="P145" i="18"/>
  <c r="J145" i="18"/>
  <c r="AG145" i="18"/>
  <c r="F145" i="18"/>
  <c r="AE145" i="18"/>
  <c r="E145" i="18"/>
  <c r="AA145" i="18"/>
  <c r="Z145" i="18"/>
  <c r="W145" i="18"/>
  <c r="O145" i="18"/>
  <c r="N145" i="18"/>
  <c r="S145" i="18"/>
  <c r="R145" i="18"/>
  <c r="M145" i="18"/>
  <c r="AB145" i="18"/>
  <c r="X68" i="18"/>
  <c r="L68" i="18"/>
  <c r="AI68" i="18"/>
  <c r="W68" i="18"/>
  <c r="K68" i="18"/>
  <c r="AG68" i="18"/>
  <c r="U68" i="18"/>
  <c r="I68" i="18"/>
  <c r="AF68" i="18"/>
  <c r="T68" i="18"/>
  <c r="H68" i="18"/>
  <c r="AE68" i="18"/>
  <c r="S68" i="18"/>
  <c r="G68" i="18"/>
  <c r="AC68" i="18"/>
  <c r="Q68" i="18"/>
  <c r="E68" i="18"/>
  <c r="Y68" i="18"/>
  <c r="V68" i="18"/>
  <c r="R68" i="18"/>
  <c r="P68" i="18"/>
  <c r="O68" i="18"/>
  <c r="N68" i="18"/>
  <c r="M68" i="18"/>
  <c r="AH68" i="18"/>
  <c r="J68" i="18"/>
  <c r="AB68" i="18"/>
  <c r="F68" i="18"/>
  <c r="AD68" i="18"/>
  <c r="Z68" i="18"/>
  <c r="AA68" i="18"/>
  <c r="AD86" i="18"/>
  <c r="R86" i="18"/>
  <c r="F86" i="18"/>
  <c r="AC86" i="18"/>
  <c r="Q86" i="18"/>
  <c r="E86" i="18"/>
  <c r="AA86" i="18"/>
  <c r="O86" i="18"/>
  <c r="Z86" i="18"/>
  <c r="N86" i="18"/>
  <c r="Y86" i="18"/>
  <c r="M86" i="18"/>
  <c r="AI86" i="18"/>
  <c r="W86" i="18"/>
  <c r="K86" i="18"/>
  <c r="AE86" i="18"/>
  <c r="G86" i="18"/>
  <c r="AB86" i="18"/>
  <c r="X86" i="18"/>
  <c r="V86" i="18"/>
  <c r="U86" i="18"/>
  <c r="T86" i="18"/>
  <c r="S86" i="18"/>
  <c r="P86" i="18"/>
  <c r="AH86" i="18"/>
  <c r="J86" i="18"/>
  <c r="AG86" i="18"/>
  <c r="L86" i="18"/>
  <c r="H86" i="18"/>
  <c r="AF86" i="18"/>
  <c r="I86" i="18"/>
  <c r="AF98" i="18"/>
  <c r="T98" i="18"/>
  <c r="AE98" i="18"/>
  <c r="G98" i="18"/>
  <c r="AD98" i="18"/>
  <c r="F98" i="18"/>
  <c r="AC98" i="18"/>
  <c r="E98" i="18"/>
  <c r="AA98" i="18"/>
  <c r="Z98" i="18"/>
  <c r="N98" i="18"/>
  <c r="Y98" i="18"/>
  <c r="AI98" i="18"/>
  <c r="W98" i="18"/>
  <c r="K98" i="18"/>
  <c r="L98" i="18"/>
  <c r="J98" i="18"/>
  <c r="I98" i="18"/>
  <c r="AH98" i="18"/>
  <c r="AB98" i="18"/>
  <c r="AG98" i="18"/>
  <c r="X98" i="18"/>
  <c r="V98" i="18"/>
  <c r="U98" i="18"/>
  <c r="S98" i="18"/>
  <c r="R98" i="18"/>
  <c r="Q98" i="18"/>
  <c r="P98" i="18"/>
  <c r="O98" i="18"/>
  <c r="M98" i="18"/>
  <c r="H98" i="18"/>
  <c r="AH110" i="18"/>
  <c r="AI110" i="18"/>
  <c r="V110" i="18"/>
  <c r="J110" i="18"/>
  <c r="AE110" i="18"/>
  <c r="S110" i="18"/>
  <c r="G110" i="18"/>
  <c r="AD110" i="18"/>
  <c r="R110" i="18"/>
  <c r="F110" i="18"/>
  <c r="AC110" i="18"/>
  <c r="Q110" i="18"/>
  <c r="E110" i="18"/>
  <c r="AA110" i="18"/>
  <c r="O110" i="18"/>
  <c r="Z110" i="18"/>
  <c r="H110" i="18"/>
  <c r="Y110" i="18"/>
  <c r="X110" i="18"/>
  <c r="W110" i="18"/>
  <c r="U110" i="18"/>
  <c r="T110" i="18"/>
  <c r="P110" i="18"/>
  <c r="N110" i="18"/>
  <c r="AG110" i="18"/>
  <c r="L110" i="18"/>
  <c r="AF110" i="18"/>
  <c r="AB110" i="18"/>
  <c r="M110" i="18"/>
  <c r="K110" i="18"/>
  <c r="I110" i="18"/>
  <c r="AH122" i="18"/>
  <c r="V122" i="18"/>
  <c r="J122" i="18"/>
  <c r="AF122" i="18"/>
  <c r="T122" i="18"/>
  <c r="AD122" i="18"/>
  <c r="R122" i="18"/>
  <c r="F122" i="18"/>
  <c r="AC122" i="18"/>
  <c r="Q122" i="18"/>
  <c r="E122" i="18"/>
  <c r="U122" i="18"/>
  <c r="AI122" i="18"/>
  <c r="O122" i="18"/>
  <c r="AG122" i="18"/>
  <c r="N122" i="18"/>
  <c r="AE122" i="18"/>
  <c r="M122" i="18"/>
  <c r="AA122" i="18"/>
  <c r="K122" i="18"/>
  <c r="S122" i="18"/>
  <c r="P122" i="18"/>
  <c r="L122" i="18"/>
  <c r="I122" i="18"/>
  <c r="H122" i="18"/>
  <c r="G122" i="18"/>
  <c r="AB122" i="18"/>
  <c r="Y122" i="18"/>
  <c r="Z122" i="18"/>
  <c r="X122" i="18"/>
  <c r="W122" i="18"/>
  <c r="AI134" i="18"/>
  <c r="W134" i="18"/>
  <c r="K134" i="18"/>
  <c r="AG134" i="18"/>
  <c r="T134" i="18"/>
  <c r="G134" i="18"/>
  <c r="AE134" i="18"/>
  <c r="R134" i="18"/>
  <c r="E134" i="18"/>
  <c r="AC134" i="18"/>
  <c r="P134" i="18"/>
  <c r="AB134" i="18"/>
  <c r="O134" i="18"/>
  <c r="AA134" i="18"/>
  <c r="N134" i="18"/>
  <c r="X134" i="18"/>
  <c r="J134" i="18"/>
  <c r="V134" i="18"/>
  <c r="I134" i="18"/>
  <c r="Q134" i="18"/>
  <c r="H134" i="18"/>
  <c r="F134" i="18"/>
  <c r="AH134" i="18"/>
  <c r="AD134" i="18"/>
  <c r="Y134" i="18"/>
  <c r="U134" i="18"/>
  <c r="S134" i="18"/>
  <c r="M134" i="18"/>
  <c r="L134" i="18"/>
  <c r="AF134" i="18"/>
  <c r="Z134" i="18"/>
  <c r="Y146" i="18"/>
  <c r="M146" i="18"/>
  <c r="AG146" i="18"/>
  <c r="T146" i="18"/>
  <c r="G146" i="18"/>
  <c r="AF146" i="18"/>
  <c r="S146" i="18"/>
  <c r="F146" i="18"/>
  <c r="AD146" i="18"/>
  <c r="Q146" i="18"/>
  <c r="AC146" i="18"/>
  <c r="P146" i="18"/>
  <c r="Z146" i="18"/>
  <c r="L146" i="18"/>
  <c r="X146" i="18"/>
  <c r="K146" i="18"/>
  <c r="AE146" i="18"/>
  <c r="E146" i="18"/>
  <c r="AB146" i="18"/>
  <c r="AA146" i="18"/>
  <c r="V146" i="18"/>
  <c r="U146" i="18"/>
  <c r="R146" i="18"/>
  <c r="J146" i="18"/>
  <c r="AI146" i="18"/>
  <c r="I146" i="18"/>
  <c r="AH146" i="18"/>
  <c r="W146" i="18"/>
  <c r="N146" i="18"/>
  <c r="O146" i="18"/>
  <c r="H146" i="18"/>
  <c r="AI87" i="18"/>
  <c r="W87" i="18"/>
  <c r="K87" i="18"/>
  <c r="AH87" i="18"/>
  <c r="V87" i="18"/>
  <c r="J87" i="18"/>
  <c r="AF87" i="18"/>
  <c r="T87" i="18"/>
  <c r="H87" i="18"/>
  <c r="AE87" i="18"/>
  <c r="S87" i="18"/>
  <c r="G87" i="18"/>
  <c r="AD87" i="18"/>
  <c r="R87" i="18"/>
  <c r="F87" i="18"/>
  <c r="AB87" i="18"/>
  <c r="P87" i="18"/>
  <c r="X87" i="18"/>
  <c r="U87" i="18"/>
  <c r="Q87" i="18"/>
  <c r="O87" i="18"/>
  <c r="N87" i="18"/>
  <c r="M87" i="18"/>
  <c r="L87" i="18"/>
  <c r="AG87" i="18"/>
  <c r="I87" i="18"/>
  <c r="AA87" i="18"/>
  <c r="AC87" i="18"/>
  <c r="Z87" i="18"/>
  <c r="Y87" i="18"/>
  <c r="E87" i="18"/>
  <c r="Y99" i="18"/>
  <c r="X99" i="18"/>
  <c r="AI99" i="18"/>
  <c r="W99" i="18"/>
  <c r="K99" i="18"/>
  <c r="AH99" i="18"/>
  <c r="V99" i="18"/>
  <c r="J99" i="18"/>
  <c r="AF99" i="18"/>
  <c r="T99" i="18"/>
  <c r="AE99" i="18"/>
  <c r="S99" i="18"/>
  <c r="AD99" i="18"/>
  <c r="R99" i="18"/>
  <c r="F99" i="18"/>
  <c r="AB99" i="18"/>
  <c r="Z99" i="18"/>
  <c r="I99" i="18"/>
  <c r="E99" i="18"/>
  <c r="AG99" i="18"/>
  <c r="AA99" i="18"/>
  <c r="AC99" i="18"/>
  <c r="U99" i="18"/>
  <c r="Q99" i="18"/>
  <c r="P99" i="18"/>
  <c r="O99" i="18"/>
  <c r="N99" i="18"/>
  <c r="L99" i="18"/>
  <c r="M99" i="18"/>
  <c r="H99" i="18"/>
  <c r="G99" i="18"/>
  <c r="AA111" i="18"/>
  <c r="O111" i="18"/>
  <c r="AD111" i="18"/>
  <c r="Q111" i="18"/>
  <c r="Z111" i="18"/>
  <c r="M111" i="18"/>
  <c r="Y111" i="18"/>
  <c r="L111" i="18"/>
  <c r="X111" i="18"/>
  <c r="K111" i="18"/>
  <c r="AI111" i="18"/>
  <c r="V111" i="18"/>
  <c r="I111" i="18"/>
  <c r="S111" i="18"/>
  <c r="R111" i="18"/>
  <c r="P111" i="18"/>
  <c r="AH111" i="18"/>
  <c r="N111" i="18"/>
  <c r="AG111" i="18"/>
  <c r="J111" i="18"/>
  <c r="AF111" i="18"/>
  <c r="H111" i="18"/>
  <c r="AE111" i="18"/>
  <c r="G111" i="18"/>
  <c r="AC111" i="18"/>
  <c r="F111" i="18"/>
  <c r="W111" i="18"/>
  <c r="AB111" i="18"/>
  <c r="U111" i="18"/>
  <c r="T111" i="18"/>
  <c r="E111" i="18"/>
  <c r="AA123" i="18"/>
  <c r="O123" i="18"/>
  <c r="Y123" i="18"/>
  <c r="M123" i="18"/>
  <c r="AI123" i="18"/>
  <c r="W123" i="18"/>
  <c r="K123" i="18"/>
  <c r="AH123" i="18"/>
  <c r="V123" i="18"/>
  <c r="J123" i="18"/>
  <c r="Z123" i="18"/>
  <c r="G123" i="18"/>
  <c r="T123" i="18"/>
  <c r="S123" i="18"/>
  <c r="R123" i="18"/>
  <c r="AF123" i="18"/>
  <c r="P123" i="18"/>
  <c r="Q123" i="18"/>
  <c r="N123" i="18"/>
  <c r="L123" i="18"/>
  <c r="I123" i="18"/>
  <c r="H123" i="18"/>
  <c r="AG123" i="18"/>
  <c r="F123" i="18"/>
  <c r="AE123" i="18"/>
  <c r="E123" i="18"/>
  <c r="AD123" i="18"/>
  <c r="AB123" i="18"/>
  <c r="AC123" i="18"/>
  <c r="X123" i="18"/>
  <c r="U123" i="18"/>
  <c r="AB135" i="18"/>
  <c r="P135" i="18"/>
  <c r="AC135" i="18"/>
  <c r="O135" i="18"/>
  <c r="Z135" i="18"/>
  <c r="M135" i="18"/>
  <c r="X135" i="18"/>
  <c r="K135" i="18"/>
  <c r="W135" i="18"/>
  <c r="J135" i="18"/>
  <c r="AI135" i="18"/>
  <c r="V135" i="18"/>
  <c r="I135" i="18"/>
  <c r="AF135" i="18"/>
  <c r="S135" i="18"/>
  <c r="F135" i="18"/>
  <c r="AE135" i="18"/>
  <c r="R135" i="18"/>
  <c r="E135" i="18"/>
  <c r="Q135" i="18"/>
  <c r="H135" i="18"/>
  <c r="G135" i="18"/>
  <c r="AH135" i="18"/>
  <c r="AD135" i="18"/>
  <c r="AG135" i="18"/>
  <c r="AA135" i="18"/>
  <c r="Y135" i="18"/>
  <c r="U135" i="18"/>
  <c r="T135" i="18"/>
  <c r="L135" i="18"/>
  <c r="N135" i="18"/>
  <c r="AI147" i="18"/>
  <c r="AD147" i="18"/>
  <c r="R147" i="18"/>
  <c r="F147" i="18"/>
  <c r="AB147" i="18"/>
  <c r="O147" i="18"/>
  <c r="AA147" i="18"/>
  <c r="N147" i="18"/>
  <c r="Y147" i="18"/>
  <c r="L147" i="18"/>
  <c r="X147" i="18"/>
  <c r="K147" i="18"/>
  <c r="AH147" i="18"/>
  <c r="U147" i="18"/>
  <c r="H147" i="18"/>
  <c r="AG147" i="18"/>
  <c r="T147" i="18"/>
  <c r="G147" i="18"/>
  <c r="Z147" i="18"/>
  <c r="W147" i="18"/>
  <c r="V147" i="18"/>
  <c r="Q147" i="18"/>
  <c r="P147" i="18"/>
  <c r="M147" i="18"/>
  <c r="AF147" i="18"/>
  <c r="E147" i="18"/>
  <c r="AE147" i="18"/>
  <c r="AC147" i="18"/>
  <c r="I147" i="18"/>
  <c r="S147" i="18"/>
  <c r="J147" i="18"/>
  <c r="AB88" i="18"/>
  <c r="P88" i="18"/>
  <c r="AA88" i="18"/>
  <c r="O88" i="18"/>
  <c r="Y88" i="18"/>
  <c r="M88" i="18"/>
  <c r="X88" i="18"/>
  <c r="L88" i="18"/>
  <c r="AI88" i="18"/>
  <c r="W88" i="18"/>
  <c r="K88" i="18"/>
  <c r="AG88" i="18"/>
  <c r="U88" i="18"/>
  <c r="I88" i="18"/>
  <c r="Q88" i="18"/>
  <c r="N88" i="18"/>
  <c r="AH88" i="18"/>
  <c r="J88" i="18"/>
  <c r="AF88" i="18"/>
  <c r="H88" i="18"/>
  <c r="AE88" i="18"/>
  <c r="G88" i="18"/>
  <c r="AD88" i="18"/>
  <c r="F88" i="18"/>
  <c r="AC88" i="18"/>
  <c r="E88" i="18"/>
  <c r="Z88" i="18"/>
  <c r="T88" i="18"/>
  <c r="V88" i="18"/>
  <c r="S88" i="18"/>
  <c r="R88" i="18"/>
  <c r="AD100" i="18"/>
  <c r="R100" i="18"/>
  <c r="F100" i="18"/>
  <c r="AC100" i="18"/>
  <c r="Q100" i="18"/>
  <c r="E100" i="18"/>
  <c r="AB100" i="18"/>
  <c r="P100" i="18"/>
  <c r="AA100" i="18"/>
  <c r="O100" i="18"/>
  <c r="Y100" i="18"/>
  <c r="M100" i="18"/>
  <c r="X100" i="18"/>
  <c r="L100" i="18"/>
  <c r="AI100" i="18"/>
  <c r="W100" i="18"/>
  <c r="K100" i="18"/>
  <c r="AG100" i="18"/>
  <c r="U100" i="18"/>
  <c r="I100" i="18"/>
  <c r="AE100" i="18"/>
  <c r="Z100" i="18"/>
  <c r="V100" i="18"/>
  <c r="T100" i="18"/>
  <c r="S100" i="18"/>
  <c r="N100" i="18"/>
  <c r="J100" i="18"/>
  <c r="H100" i="18"/>
  <c r="AH100" i="18"/>
  <c r="G100" i="18"/>
  <c r="AF100" i="18"/>
  <c r="AF112" i="18"/>
  <c r="T112" i="18"/>
  <c r="H112" i="18"/>
  <c r="Y112" i="18"/>
  <c r="L112" i="18"/>
  <c r="AI112" i="18"/>
  <c r="V112" i="18"/>
  <c r="I112" i="18"/>
  <c r="AH112" i="18"/>
  <c r="U112" i="18"/>
  <c r="G112" i="18"/>
  <c r="AG112" i="18"/>
  <c r="S112" i="18"/>
  <c r="F112" i="18"/>
  <c r="AD112" i="18"/>
  <c r="Q112" i="18"/>
  <c r="AE112" i="18"/>
  <c r="K112" i="18"/>
  <c r="AC112" i="18"/>
  <c r="J112" i="18"/>
  <c r="AB112" i="18"/>
  <c r="E112" i="18"/>
  <c r="AA112" i="18"/>
  <c r="Z112" i="18"/>
  <c r="X112" i="18"/>
  <c r="W112" i="18"/>
  <c r="R112" i="18"/>
  <c r="O112" i="18"/>
  <c r="P112" i="18"/>
  <c r="N112" i="18"/>
  <c r="M112" i="18"/>
  <c r="AF124" i="18"/>
  <c r="T124" i="18"/>
  <c r="H124" i="18"/>
  <c r="AD124" i="18"/>
  <c r="R124" i="18"/>
  <c r="F124" i="18"/>
  <c r="AB124" i="18"/>
  <c r="P124" i="18"/>
  <c r="AA124" i="18"/>
  <c r="O124" i="18"/>
  <c r="Z124" i="18"/>
  <c r="AG124" i="18"/>
  <c r="L124" i="18"/>
  <c r="Y124" i="18"/>
  <c r="I124" i="18"/>
  <c r="X124" i="18"/>
  <c r="G124" i="18"/>
  <c r="W124" i="18"/>
  <c r="E124" i="18"/>
  <c r="U124" i="18"/>
  <c r="Q124" i="18"/>
  <c r="N124" i="18"/>
  <c r="M124" i="18"/>
  <c r="K124" i="18"/>
  <c r="J124" i="18"/>
  <c r="AI124" i="18"/>
  <c r="AH124" i="18"/>
  <c r="AC124" i="18"/>
  <c r="AE124" i="18"/>
  <c r="V124" i="18"/>
  <c r="S124" i="18"/>
  <c r="AG136" i="18"/>
  <c r="U136" i="18"/>
  <c r="I136" i="18"/>
  <c r="X136" i="18"/>
  <c r="K136" i="18"/>
  <c r="AI136" i="18"/>
  <c r="V136" i="18"/>
  <c r="H136" i="18"/>
  <c r="AF136" i="18"/>
  <c r="S136" i="18"/>
  <c r="F136" i="18"/>
  <c r="AE136" i="18"/>
  <c r="R136" i="18"/>
  <c r="E136" i="18"/>
  <c r="AD136" i="18"/>
  <c r="Q136" i="18"/>
  <c r="AA136" i="18"/>
  <c r="N136" i="18"/>
  <c r="Z136" i="18"/>
  <c r="M136" i="18"/>
  <c r="P136" i="18"/>
  <c r="J136" i="18"/>
  <c r="G136" i="18"/>
  <c r="AC136" i="18"/>
  <c r="T136" i="18"/>
  <c r="O136" i="18"/>
  <c r="L136" i="18"/>
  <c r="AB136" i="18"/>
  <c r="AH136" i="18"/>
  <c r="Y136" i="18"/>
  <c r="W136" i="18"/>
  <c r="AG89" i="18"/>
  <c r="U89" i="18"/>
  <c r="I89" i="18"/>
  <c r="AF89" i="18"/>
  <c r="T89" i="18"/>
  <c r="H89" i="18"/>
  <c r="AD89" i="18"/>
  <c r="R89" i="18"/>
  <c r="F89" i="18"/>
  <c r="AC89" i="18"/>
  <c r="Q89" i="18"/>
  <c r="E89" i="18"/>
  <c r="AB89" i="18"/>
  <c r="P89" i="18"/>
  <c r="Z89" i="18"/>
  <c r="N89" i="18"/>
  <c r="AH89" i="18"/>
  <c r="J89" i="18"/>
  <c r="AE89" i="18"/>
  <c r="G89" i="18"/>
  <c r="AA89" i="18"/>
  <c r="Y89" i="18"/>
  <c r="X89" i="18"/>
  <c r="W89" i="18"/>
  <c r="V89" i="18"/>
  <c r="S89" i="18"/>
  <c r="M89" i="18"/>
  <c r="O89" i="18"/>
  <c r="K89" i="18"/>
  <c r="AI89" i="18"/>
  <c r="L89" i="18"/>
  <c r="AF101" i="18"/>
  <c r="W101" i="18"/>
  <c r="K101" i="18"/>
  <c r="AI101" i="18"/>
  <c r="V101" i="18"/>
  <c r="J101" i="18"/>
  <c r="AH101" i="18"/>
  <c r="U101" i="18"/>
  <c r="I101" i="18"/>
  <c r="AG101" i="18"/>
  <c r="T101" i="18"/>
  <c r="H101" i="18"/>
  <c r="AD101" i="18"/>
  <c r="R101" i="18"/>
  <c r="F101" i="18"/>
  <c r="AC101" i="18"/>
  <c r="Q101" i="18"/>
  <c r="E101" i="18"/>
  <c r="AB101" i="18"/>
  <c r="P101" i="18"/>
  <c r="Z101" i="18"/>
  <c r="N101" i="18"/>
  <c r="AE101" i="18"/>
  <c r="AA101" i="18"/>
  <c r="Y101" i="18"/>
  <c r="X101" i="18"/>
  <c r="S101" i="18"/>
  <c r="O101" i="18"/>
  <c r="M101" i="18"/>
  <c r="G101" i="18"/>
  <c r="L101" i="18"/>
  <c r="Y113" i="18"/>
  <c r="M113" i="18"/>
  <c r="AG113" i="18"/>
  <c r="T113" i="18"/>
  <c r="G113" i="18"/>
  <c r="AD113" i="18"/>
  <c r="Q113" i="18"/>
  <c r="AC113" i="18"/>
  <c r="P113" i="18"/>
  <c r="AB113" i="18"/>
  <c r="O113" i="18"/>
  <c r="Z113" i="18"/>
  <c r="L113" i="18"/>
  <c r="W113" i="18"/>
  <c r="V113" i="18"/>
  <c r="U113" i="18"/>
  <c r="S113" i="18"/>
  <c r="R113" i="18"/>
  <c r="N113" i="18"/>
  <c r="AI113" i="18"/>
  <c r="K113" i="18"/>
  <c r="AH113" i="18"/>
  <c r="J113" i="18"/>
  <c r="AE113" i="18"/>
  <c r="H113" i="18"/>
  <c r="AF113" i="18"/>
  <c r="AA113" i="18"/>
  <c r="X113" i="18"/>
  <c r="I113" i="18"/>
  <c r="F113" i="18"/>
  <c r="E113" i="18"/>
  <c r="Y125" i="18"/>
  <c r="M125" i="18"/>
  <c r="AI125" i="18"/>
  <c r="W125" i="18"/>
  <c r="K125" i="18"/>
  <c r="AG125" i="18"/>
  <c r="U125" i="18"/>
  <c r="I125" i="18"/>
  <c r="AF125" i="18"/>
  <c r="T125" i="18"/>
  <c r="H125" i="18"/>
  <c r="AE125" i="18"/>
  <c r="S125" i="18"/>
  <c r="G125" i="18"/>
  <c r="V125" i="18"/>
  <c r="P125" i="18"/>
  <c r="O125" i="18"/>
  <c r="AH125" i="18"/>
  <c r="N125" i="18"/>
  <c r="AC125" i="18"/>
  <c r="J125" i="18"/>
  <c r="X125" i="18"/>
  <c r="R125" i="18"/>
  <c r="Q125" i="18"/>
  <c r="L125" i="18"/>
  <c r="F125" i="18"/>
  <c r="E125" i="18"/>
  <c r="AB125" i="18"/>
  <c r="AD125" i="18"/>
  <c r="AA125" i="18"/>
  <c r="Z125" i="18"/>
  <c r="Z137" i="18"/>
  <c r="N137" i="18"/>
  <c r="AF137" i="18"/>
  <c r="S137" i="18"/>
  <c r="F137" i="18"/>
  <c r="AD137" i="18"/>
  <c r="Q137" i="18"/>
  <c r="AB137" i="18"/>
  <c r="O137" i="18"/>
  <c r="AA137" i="18"/>
  <c r="M137" i="18"/>
  <c r="Y137" i="18"/>
  <c r="L137" i="18"/>
  <c r="AI137" i="18"/>
  <c r="V137" i="18"/>
  <c r="I137" i="18"/>
  <c r="AH137" i="18"/>
  <c r="U137" i="18"/>
  <c r="H137" i="18"/>
  <c r="R137" i="18"/>
  <c r="J137" i="18"/>
  <c r="G137" i="18"/>
  <c r="E137" i="18"/>
  <c r="AE137" i="18"/>
  <c r="AG137" i="18"/>
  <c r="AC137" i="18"/>
  <c r="X137" i="18"/>
  <c r="W137" i="18"/>
  <c r="T137" i="18"/>
  <c r="P137" i="18"/>
  <c r="K137" i="18"/>
  <c r="Z90" i="18"/>
  <c r="N90" i="18"/>
  <c r="Y90" i="18"/>
  <c r="M90" i="18"/>
  <c r="AI90" i="18"/>
  <c r="W90" i="18"/>
  <c r="K90" i="18"/>
  <c r="AH90" i="18"/>
  <c r="V90" i="18"/>
  <c r="J90" i="18"/>
  <c r="AG90" i="18"/>
  <c r="U90" i="18"/>
  <c r="I90" i="18"/>
  <c r="AE90" i="18"/>
  <c r="S90" i="18"/>
  <c r="G90" i="18"/>
  <c r="AA90" i="18"/>
  <c r="X90" i="18"/>
  <c r="T90" i="18"/>
  <c r="R90" i="18"/>
  <c r="P90" i="18"/>
  <c r="O90" i="18"/>
  <c r="L90" i="18"/>
  <c r="AD90" i="18"/>
  <c r="F90" i="18"/>
  <c r="AF90" i="18"/>
  <c r="AC90" i="18"/>
  <c r="AB90" i="18"/>
  <c r="H90" i="18"/>
  <c r="E90" i="18"/>
  <c r="Q90" i="18"/>
  <c r="Y102" i="18"/>
  <c r="M102" i="18"/>
  <c r="AE102" i="18"/>
  <c r="R102" i="18"/>
  <c r="E102" i="18"/>
  <c r="AD102" i="18"/>
  <c r="Q102" i="18"/>
  <c r="AC102" i="18"/>
  <c r="P102" i="18"/>
  <c r="AB102" i="18"/>
  <c r="O102" i="18"/>
  <c r="Z102" i="18"/>
  <c r="L102" i="18"/>
  <c r="X102" i="18"/>
  <c r="K102" i="18"/>
  <c r="W102" i="18"/>
  <c r="J102" i="18"/>
  <c r="AH102" i="18"/>
  <c r="U102" i="18"/>
  <c r="H102" i="18"/>
  <c r="F102" i="18"/>
  <c r="AI102" i="18"/>
  <c r="AG102" i="18"/>
  <c r="AF102" i="18"/>
  <c r="AA102" i="18"/>
  <c r="V102" i="18"/>
  <c r="T102" i="18"/>
  <c r="N102" i="18"/>
  <c r="S102" i="18"/>
  <c r="I102" i="18"/>
  <c r="G102" i="18"/>
  <c r="AD114" i="18"/>
  <c r="R114" i="18"/>
  <c r="F114" i="18"/>
  <c r="AB114" i="18"/>
  <c r="O114" i="18"/>
  <c r="Y114" i="18"/>
  <c r="L114" i="18"/>
  <c r="X114" i="18"/>
  <c r="K114" i="18"/>
  <c r="W114" i="18"/>
  <c r="J114" i="18"/>
  <c r="AH114" i="18"/>
  <c r="U114" i="18"/>
  <c r="H114" i="18"/>
  <c r="P114" i="18"/>
  <c r="AI114" i="18"/>
  <c r="N114" i="18"/>
  <c r="AG114" i="18"/>
  <c r="M114" i="18"/>
  <c r="AF114" i="18"/>
  <c r="I114" i="18"/>
  <c r="AE114" i="18"/>
  <c r="G114" i="18"/>
  <c r="AC114" i="18"/>
  <c r="E114" i="18"/>
  <c r="AA114" i="18"/>
  <c r="Z114" i="18"/>
  <c r="T114" i="18"/>
  <c r="V114" i="18"/>
  <c r="S114" i="18"/>
  <c r="Q114" i="18"/>
  <c r="AD126" i="18"/>
  <c r="R126" i="18"/>
  <c r="F126" i="18"/>
  <c r="AB126" i="18"/>
  <c r="P126" i="18"/>
  <c r="Z126" i="18"/>
  <c r="N126" i="18"/>
  <c r="Y126" i="18"/>
  <c r="M126" i="18"/>
  <c r="X126" i="18"/>
  <c r="L126" i="18"/>
  <c r="AF126" i="18"/>
  <c r="J126" i="18"/>
  <c r="AA126" i="18"/>
  <c r="G126" i="18"/>
  <c r="W126" i="18"/>
  <c r="E126" i="18"/>
  <c r="V126" i="18"/>
  <c r="T126" i="18"/>
  <c r="AC126" i="18"/>
  <c r="U126" i="18"/>
  <c r="S126" i="18"/>
  <c r="Q126" i="18"/>
  <c r="O126" i="18"/>
  <c r="K126" i="18"/>
  <c r="I126" i="18"/>
  <c r="H126" i="18"/>
  <c r="AH126" i="18"/>
  <c r="AI126" i="18"/>
  <c r="AG126" i="18"/>
  <c r="AE126" i="18"/>
  <c r="AE138" i="18"/>
  <c r="S138" i="18"/>
  <c r="G138" i="18"/>
  <c r="AA138" i="18"/>
  <c r="N138" i="18"/>
  <c r="Y138" i="18"/>
  <c r="L138" i="18"/>
  <c r="W138" i="18"/>
  <c r="J138" i="18"/>
  <c r="AI138" i="18"/>
  <c r="V138" i="18"/>
  <c r="I138" i="18"/>
  <c r="AH138" i="18"/>
  <c r="U138" i="18"/>
  <c r="H138" i="18"/>
  <c r="AD138" i="18"/>
  <c r="Q138" i="18"/>
  <c r="AC138" i="18"/>
  <c r="P138" i="18"/>
  <c r="R138" i="18"/>
  <c r="K138" i="18"/>
  <c r="F138" i="18"/>
  <c r="E138" i="18"/>
  <c r="AF138" i="18"/>
  <c r="M138" i="18"/>
  <c r="AG138" i="18"/>
  <c r="AB138" i="18"/>
  <c r="X138" i="18"/>
  <c r="Z138" i="18"/>
  <c r="T138" i="18"/>
  <c r="O138" i="18"/>
  <c r="AE79" i="18"/>
  <c r="S79" i="18"/>
  <c r="G79" i="18"/>
  <c r="AD79" i="18"/>
  <c r="R79" i="18"/>
  <c r="F79" i="18"/>
  <c r="AB79" i="18"/>
  <c r="P79" i="18"/>
  <c r="AA79" i="18"/>
  <c r="O79" i="18"/>
  <c r="Z79" i="18"/>
  <c r="N79" i="18"/>
  <c r="X79" i="18"/>
  <c r="L79" i="18"/>
  <c r="AF79" i="18"/>
  <c r="H79" i="18"/>
  <c r="AC79" i="18"/>
  <c r="E79" i="18"/>
  <c r="Y79" i="18"/>
  <c r="W79" i="18"/>
  <c r="V79" i="18"/>
  <c r="U79" i="18"/>
  <c r="T79" i="18"/>
  <c r="Q79" i="18"/>
  <c r="AI79" i="18"/>
  <c r="K79" i="18"/>
  <c r="M79" i="18"/>
  <c r="J79" i="18"/>
  <c r="I79" i="18"/>
  <c r="AH79" i="18"/>
  <c r="AG79" i="18"/>
  <c r="AE91" i="18"/>
  <c r="S91" i="18"/>
  <c r="G91" i="18"/>
  <c r="AD91" i="18"/>
  <c r="R91" i="18"/>
  <c r="F91" i="18"/>
  <c r="AB91" i="18"/>
  <c r="AA91" i="18"/>
  <c r="O91" i="18"/>
  <c r="Z91" i="18"/>
  <c r="N91" i="18"/>
  <c r="X91" i="18"/>
  <c r="L91" i="18"/>
  <c r="T91" i="18"/>
  <c r="Q91" i="18"/>
  <c r="M91" i="18"/>
  <c r="AI91" i="18"/>
  <c r="K91" i="18"/>
  <c r="AH91" i="18"/>
  <c r="J91" i="18"/>
  <c r="AG91" i="18"/>
  <c r="I91" i="18"/>
  <c r="AF91" i="18"/>
  <c r="H91" i="18"/>
  <c r="AC91" i="18"/>
  <c r="E91" i="18"/>
  <c r="W91" i="18"/>
  <c r="Y91" i="18"/>
  <c r="V91" i="18"/>
  <c r="U91" i="18"/>
  <c r="P91" i="18"/>
  <c r="AD103" i="18"/>
  <c r="R103" i="18"/>
  <c r="F103" i="18"/>
  <c r="Z103" i="18"/>
  <c r="M103" i="18"/>
  <c r="Y103" i="18"/>
  <c r="L103" i="18"/>
  <c r="X103" i="18"/>
  <c r="K103" i="18"/>
  <c r="W103" i="18"/>
  <c r="J103" i="18"/>
  <c r="AH103" i="18"/>
  <c r="U103" i="18"/>
  <c r="H103" i="18"/>
  <c r="AG103" i="18"/>
  <c r="T103" i="18"/>
  <c r="G103" i="18"/>
  <c r="AF103" i="18"/>
  <c r="S103" i="18"/>
  <c r="E103" i="18"/>
  <c r="AC103" i="18"/>
  <c r="P103" i="18"/>
  <c r="N103" i="18"/>
  <c r="I103" i="18"/>
  <c r="AI103" i="18"/>
  <c r="AE103" i="18"/>
  <c r="AB103" i="18"/>
  <c r="V103" i="18"/>
  <c r="AA103" i="18"/>
  <c r="Q103" i="18"/>
  <c r="O103" i="18"/>
  <c r="AI115" i="18"/>
  <c r="W115" i="18"/>
  <c r="K115" i="18"/>
  <c r="X115" i="18"/>
  <c r="J115" i="18"/>
  <c r="AG115" i="18"/>
  <c r="T115" i="18"/>
  <c r="G115" i="18"/>
  <c r="AF115" i="18"/>
  <c r="S115" i="18"/>
  <c r="F115" i="18"/>
  <c r="AE115" i="18"/>
  <c r="R115" i="18"/>
  <c r="E115" i="18"/>
  <c r="AC115" i="18"/>
  <c r="P115" i="18"/>
  <c r="AB115" i="18"/>
  <c r="H115" i="18"/>
  <c r="AA115" i="18"/>
  <c r="Z115" i="18"/>
  <c r="Y115" i="18"/>
  <c r="V115" i="18"/>
  <c r="U115" i="18"/>
  <c r="Q115" i="18"/>
  <c r="O115" i="18"/>
  <c r="M115" i="18"/>
  <c r="AH115" i="18"/>
  <c r="N115" i="18"/>
  <c r="AD115" i="18"/>
  <c r="L115" i="18"/>
  <c r="I115" i="18"/>
  <c r="AI127" i="18"/>
  <c r="W127" i="18"/>
  <c r="K127" i="18"/>
  <c r="AG127" i="18"/>
  <c r="U127" i="18"/>
  <c r="I127" i="18"/>
  <c r="AE127" i="18"/>
  <c r="S127" i="18"/>
  <c r="G127" i="18"/>
  <c r="AD127" i="18"/>
  <c r="R127" i="18"/>
  <c r="F127" i="18"/>
  <c r="AC127" i="18"/>
  <c r="Q127" i="18"/>
  <c r="E127" i="18"/>
  <c r="Z127" i="18"/>
  <c r="N127" i="18"/>
  <c r="X127" i="18"/>
  <c r="P127" i="18"/>
  <c r="O127" i="18"/>
  <c r="M127" i="18"/>
  <c r="AH127" i="18"/>
  <c r="J127" i="18"/>
  <c r="AF127" i="18"/>
  <c r="AB127" i="18"/>
  <c r="AA127" i="18"/>
  <c r="Y127" i="18"/>
  <c r="V127" i="18"/>
  <c r="T127" i="18"/>
  <c r="L127" i="18"/>
  <c r="H127" i="18"/>
  <c r="X139" i="18"/>
  <c r="L139" i="18"/>
  <c r="AI139" i="18"/>
  <c r="V139" i="18"/>
  <c r="I139" i="18"/>
  <c r="AG139" i="18"/>
  <c r="T139" i="18"/>
  <c r="G139" i="18"/>
  <c r="AE139" i="18"/>
  <c r="R139" i="18"/>
  <c r="E139" i="18"/>
  <c r="AD139" i="18"/>
  <c r="Q139" i="18"/>
  <c r="AC139" i="18"/>
  <c r="P139" i="18"/>
  <c r="Z139" i="18"/>
  <c r="M139" i="18"/>
  <c r="Y139" i="18"/>
  <c r="K139" i="18"/>
  <c r="S139" i="18"/>
  <c r="J139" i="18"/>
  <c r="H139" i="18"/>
  <c r="F139" i="18"/>
  <c r="AF139" i="18"/>
  <c r="AB139" i="18"/>
  <c r="AA139" i="18"/>
  <c r="W139" i="18"/>
  <c r="U139" i="18"/>
  <c r="O139" i="18"/>
  <c r="N139" i="18"/>
  <c r="AH139" i="18"/>
  <c r="X80" i="18"/>
  <c r="L80" i="18"/>
  <c r="AI80" i="18"/>
  <c r="W80" i="18"/>
  <c r="K80" i="18"/>
  <c r="AG80" i="18"/>
  <c r="U80" i="18"/>
  <c r="I80" i="18"/>
  <c r="AF80" i="18"/>
  <c r="T80" i="18"/>
  <c r="H80" i="18"/>
  <c r="AE80" i="18"/>
  <c r="S80" i="18"/>
  <c r="G80" i="18"/>
  <c r="AC80" i="18"/>
  <c r="E80" i="18"/>
  <c r="Y80" i="18"/>
  <c r="V80" i="18"/>
  <c r="R80" i="18"/>
  <c r="O80" i="18"/>
  <c r="N80" i="18"/>
  <c r="M80" i="18"/>
  <c r="AH80" i="18"/>
  <c r="J80" i="18"/>
  <c r="AB80" i="18"/>
  <c r="AD80" i="18"/>
  <c r="AA80" i="18"/>
  <c r="F80" i="18"/>
  <c r="Z80" i="18"/>
  <c r="Q80" i="18"/>
  <c r="P80" i="18"/>
  <c r="X92" i="18"/>
  <c r="L92" i="18"/>
  <c r="AI92" i="18"/>
  <c r="W92" i="18"/>
  <c r="K92" i="18"/>
  <c r="AG92" i="18"/>
  <c r="U92" i="18"/>
  <c r="I92" i="18"/>
  <c r="AF92" i="18"/>
  <c r="T92" i="18"/>
  <c r="H92" i="18"/>
  <c r="AE92" i="18"/>
  <c r="S92" i="18"/>
  <c r="G92" i="18"/>
  <c r="AC92" i="18"/>
  <c r="Q92" i="18"/>
  <c r="E92" i="18"/>
  <c r="M92" i="18"/>
  <c r="AH92" i="18"/>
  <c r="J92" i="18"/>
  <c r="AD92" i="18"/>
  <c r="F92" i="18"/>
  <c r="AB92" i="18"/>
  <c r="AA92" i="18"/>
  <c r="Z92" i="18"/>
  <c r="Y92" i="18"/>
  <c r="V92" i="18"/>
  <c r="P92" i="18"/>
  <c r="R92" i="18"/>
  <c r="O92" i="18"/>
  <c r="N92" i="18"/>
  <c r="AI104" i="18"/>
  <c r="W104" i="18"/>
  <c r="K104" i="18"/>
  <c r="AH104" i="18"/>
  <c r="U104" i="18"/>
  <c r="H104" i="18"/>
  <c r="AG104" i="18"/>
  <c r="T104" i="18"/>
  <c r="G104" i="18"/>
  <c r="AF104" i="18"/>
  <c r="S104" i="18"/>
  <c r="F104" i="18"/>
  <c r="AE104" i="18"/>
  <c r="E104" i="18"/>
  <c r="AC104" i="18"/>
  <c r="P104" i="18"/>
  <c r="AB104" i="18"/>
  <c r="AA104" i="18"/>
  <c r="Y104" i="18"/>
  <c r="L104" i="18"/>
  <c r="V104" i="18"/>
  <c r="Q104" i="18"/>
  <c r="M104" i="18"/>
  <c r="J104" i="18"/>
  <c r="I104" i="18"/>
  <c r="AD104" i="18"/>
  <c r="Z104" i="18"/>
  <c r="X104" i="18"/>
  <c r="R104" i="18"/>
  <c r="O104" i="18"/>
  <c r="N104" i="18"/>
  <c r="AB116" i="18"/>
  <c r="P116" i="18"/>
  <c r="AF116" i="18"/>
  <c r="S116" i="18"/>
  <c r="F116" i="18"/>
  <c r="AC116" i="18"/>
  <c r="O116" i="18"/>
  <c r="AA116" i="18"/>
  <c r="N116" i="18"/>
  <c r="Z116" i="18"/>
  <c r="M116" i="18"/>
  <c r="X116" i="18"/>
  <c r="K116" i="18"/>
  <c r="U116" i="18"/>
  <c r="T116" i="18"/>
  <c r="R116" i="18"/>
  <c r="Q116" i="18"/>
  <c r="AI116" i="18"/>
  <c r="L116" i="18"/>
  <c r="AH116" i="18"/>
  <c r="J116" i="18"/>
  <c r="AG116" i="18"/>
  <c r="I116" i="18"/>
  <c r="AE116" i="18"/>
  <c r="H116" i="18"/>
  <c r="Y116" i="18"/>
  <c r="E116" i="18"/>
  <c r="AD116" i="18"/>
  <c r="W116" i="18"/>
  <c r="V116" i="18"/>
  <c r="G116" i="18"/>
  <c r="AB128" i="18"/>
  <c r="P128" i="18"/>
  <c r="Z128" i="18"/>
  <c r="N128" i="18"/>
  <c r="X128" i="18"/>
  <c r="L128" i="18"/>
  <c r="AI128" i="18"/>
  <c r="W128" i="18"/>
  <c r="K128" i="18"/>
  <c r="AH128" i="18"/>
  <c r="V128" i="18"/>
  <c r="J128" i="18"/>
  <c r="AE128" i="18"/>
  <c r="S128" i="18"/>
  <c r="G128" i="18"/>
  <c r="AD128" i="18"/>
  <c r="R128" i="18"/>
  <c r="F128" i="18"/>
  <c r="T128" i="18"/>
  <c r="M128" i="18"/>
  <c r="I128" i="18"/>
  <c r="H128" i="18"/>
  <c r="AF128" i="18"/>
  <c r="AG128" i="18"/>
  <c r="AC128" i="18"/>
  <c r="AA128" i="18"/>
  <c r="Y128" i="18"/>
  <c r="Q128" i="18"/>
  <c r="U128" i="18"/>
  <c r="O128" i="18"/>
  <c r="E128" i="18"/>
  <c r="AE140" i="18"/>
  <c r="S140" i="18"/>
  <c r="G140" i="18"/>
  <c r="AI140" i="18"/>
  <c r="V140" i="18"/>
  <c r="I140" i="18"/>
  <c r="AG140" i="18"/>
  <c r="T140" i="18"/>
  <c r="F140" i="18"/>
  <c r="AF140" i="18"/>
  <c r="R140" i="18"/>
  <c r="E140" i="18"/>
  <c r="AB140" i="18"/>
  <c r="X140" i="18"/>
  <c r="U140" i="18"/>
  <c r="P140" i="18"/>
  <c r="O140" i="18"/>
  <c r="AH140" i="18"/>
  <c r="N140" i="18"/>
  <c r="AA140" i="18"/>
  <c r="K140" i="18"/>
  <c r="Z140" i="18"/>
  <c r="J140" i="18"/>
  <c r="Y140" i="18"/>
  <c r="M140" i="18"/>
  <c r="L140" i="18"/>
  <c r="H140" i="18"/>
  <c r="AD140" i="18"/>
  <c r="W140" i="18"/>
  <c r="AC140" i="18"/>
  <c r="Q140" i="18"/>
  <c r="J121" i="25"/>
  <c r="I123" i="25"/>
  <c r="K5" i="24"/>
  <c r="L5" i="26"/>
  <c r="L6" i="26" s="1"/>
  <c r="L5" i="5"/>
  <c r="O106" i="27"/>
  <c r="P102" i="27"/>
  <c r="AA141" i="1"/>
  <c r="BQ296" i="1" s="1"/>
  <c r="AA235" i="1"/>
  <c r="AA262" i="1" s="1"/>
  <c r="AA279" i="1" s="1"/>
  <c r="U143" i="1"/>
  <c r="AY298" i="1" s="1"/>
  <c r="U237" i="1"/>
  <c r="U264" i="1" s="1"/>
  <c r="U281" i="1" s="1"/>
  <c r="I148" i="1"/>
  <c r="O303" i="1" s="1"/>
  <c r="I242" i="1"/>
  <c r="I269" i="1" s="1"/>
  <c r="I286" i="1" s="1"/>
  <c r="Q148" i="1"/>
  <c r="AM303" i="1" s="1"/>
  <c r="Q242" i="1"/>
  <c r="Q269" i="1" s="1"/>
  <c r="Q286" i="1" s="1"/>
  <c r="Y148" i="1"/>
  <c r="BK303" i="1" s="1"/>
  <c r="Y242" i="1"/>
  <c r="Y269" i="1" s="1"/>
  <c r="Y286" i="1" s="1"/>
  <c r="AG148" i="1"/>
  <c r="CI303" i="1" s="1"/>
  <c r="AG242" i="1"/>
  <c r="AG269" i="1" s="1"/>
  <c r="AG286" i="1" s="1"/>
  <c r="J149" i="1"/>
  <c r="R304" i="1" s="1"/>
  <c r="J243" i="1"/>
  <c r="J270" i="1" s="1"/>
  <c r="J287" i="1" s="1"/>
  <c r="R149" i="1"/>
  <c r="AP304" i="1" s="1"/>
  <c r="R243" i="1"/>
  <c r="R270" i="1" s="1"/>
  <c r="R287" i="1" s="1"/>
  <c r="Z149" i="1"/>
  <c r="BN304" i="1" s="1"/>
  <c r="Z243" i="1"/>
  <c r="Z270" i="1" s="1"/>
  <c r="Z287" i="1" s="1"/>
  <c r="AH149" i="1"/>
  <c r="CL304" i="1" s="1"/>
  <c r="AH243" i="1"/>
  <c r="AH270" i="1" s="1"/>
  <c r="AH287" i="1" s="1"/>
  <c r="K150" i="1"/>
  <c r="U305" i="1" s="1"/>
  <c r="K244" i="1"/>
  <c r="K271" i="1" s="1"/>
  <c r="K288" i="1" s="1"/>
  <c r="S150" i="1"/>
  <c r="AS305" i="1" s="1"/>
  <c r="S244" i="1"/>
  <c r="S271" i="1" s="1"/>
  <c r="S288" i="1" s="1"/>
  <c r="AA150" i="1"/>
  <c r="BQ305" i="1" s="1"/>
  <c r="AA244" i="1"/>
  <c r="AA271" i="1" s="1"/>
  <c r="AA288" i="1" s="1"/>
  <c r="AI150" i="1"/>
  <c r="CO305" i="1" s="1"/>
  <c r="AI244" i="1"/>
  <c r="AI271" i="1" s="1"/>
  <c r="AI288" i="1" s="1"/>
  <c r="L151" i="1"/>
  <c r="X306" i="1" s="1"/>
  <c r="L245" i="1"/>
  <c r="L272" i="1" s="1"/>
  <c r="L289" i="1" s="1"/>
  <c r="T151" i="1"/>
  <c r="AV306" i="1" s="1"/>
  <c r="T245" i="1"/>
  <c r="T272" i="1" s="1"/>
  <c r="T289" i="1" s="1"/>
  <c r="AB151" i="1"/>
  <c r="BT306" i="1" s="1"/>
  <c r="AB245" i="1"/>
  <c r="AB272" i="1" s="1"/>
  <c r="AB289" i="1" s="1"/>
  <c r="AJ151" i="1"/>
  <c r="CR306" i="1" s="1"/>
  <c r="AJ245" i="1"/>
  <c r="AJ272" i="1" s="1"/>
  <c r="AJ289" i="1" s="1"/>
  <c r="M152" i="1"/>
  <c r="M246" i="1"/>
  <c r="M273" i="1" s="1"/>
  <c r="U152" i="1"/>
  <c r="U246" i="1"/>
  <c r="U273" i="1" s="1"/>
  <c r="AC152" i="1"/>
  <c r="AC246" i="1"/>
  <c r="AC273" i="1" s="1"/>
  <c r="U142" i="1"/>
  <c r="AY297" i="1" s="1"/>
  <c r="U236" i="1"/>
  <c r="U263" i="1" s="1"/>
  <c r="U280" i="1" s="1"/>
  <c r="AC142" i="1"/>
  <c r="BW297" i="1" s="1"/>
  <c r="AC236" i="1"/>
  <c r="AC263" i="1" s="1"/>
  <c r="AC280" i="1" s="1"/>
  <c r="F143" i="1"/>
  <c r="F298" i="1" s="1"/>
  <c r="F237" i="1"/>
  <c r="F264" i="1" s="1"/>
  <c r="F281" i="1" s="1"/>
  <c r="N143" i="1"/>
  <c r="AD298" i="1" s="1"/>
  <c r="N237" i="1"/>
  <c r="N264" i="1" s="1"/>
  <c r="N281" i="1" s="1"/>
  <c r="V143" i="1"/>
  <c r="BB298" i="1" s="1"/>
  <c r="V237" i="1"/>
  <c r="V264" i="1" s="1"/>
  <c r="V281" i="1" s="1"/>
  <c r="AD143" i="1"/>
  <c r="BZ298" i="1" s="1"/>
  <c r="AD237" i="1"/>
  <c r="AD264" i="1" s="1"/>
  <c r="AD281" i="1" s="1"/>
  <c r="J148" i="1"/>
  <c r="R303" i="1" s="1"/>
  <c r="J242" i="1"/>
  <c r="J269" i="1" s="1"/>
  <c r="J286" i="1" s="1"/>
  <c r="R148" i="1"/>
  <c r="AP303" i="1" s="1"/>
  <c r="R242" i="1"/>
  <c r="R269" i="1" s="1"/>
  <c r="R286" i="1" s="1"/>
  <c r="Z148" i="1"/>
  <c r="BN303" i="1" s="1"/>
  <c r="Z242" i="1"/>
  <c r="Z269" i="1" s="1"/>
  <c r="Z286" i="1" s="1"/>
  <c r="AH148" i="1"/>
  <c r="CL303" i="1" s="1"/>
  <c r="AH242" i="1"/>
  <c r="AH269" i="1" s="1"/>
  <c r="AH286" i="1" s="1"/>
  <c r="K149" i="1"/>
  <c r="U304" i="1" s="1"/>
  <c r="K243" i="1"/>
  <c r="K270" i="1" s="1"/>
  <c r="K287" i="1" s="1"/>
  <c r="S149" i="1"/>
  <c r="AS304" i="1" s="1"/>
  <c r="S243" i="1"/>
  <c r="S270" i="1" s="1"/>
  <c r="S287" i="1" s="1"/>
  <c r="AA149" i="1"/>
  <c r="BQ304" i="1" s="1"/>
  <c r="AA243" i="1"/>
  <c r="AA270" i="1" s="1"/>
  <c r="AA287" i="1" s="1"/>
  <c r="AI149" i="1"/>
  <c r="CO304" i="1" s="1"/>
  <c r="AI243" i="1"/>
  <c r="AI270" i="1" s="1"/>
  <c r="AI287" i="1" s="1"/>
  <c r="L150" i="1"/>
  <c r="X305" i="1" s="1"/>
  <c r="L244" i="1"/>
  <c r="L271" i="1" s="1"/>
  <c r="L288" i="1" s="1"/>
  <c r="T150" i="1"/>
  <c r="AV305" i="1" s="1"/>
  <c r="T244" i="1"/>
  <c r="T271" i="1" s="1"/>
  <c r="T288" i="1" s="1"/>
  <c r="AB150" i="1"/>
  <c r="BT305" i="1" s="1"/>
  <c r="AB244" i="1"/>
  <c r="AB271" i="1" s="1"/>
  <c r="AB288" i="1" s="1"/>
  <c r="AJ150" i="1"/>
  <c r="CR305" i="1" s="1"/>
  <c r="AJ244" i="1"/>
  <c r="AJ271" i="1" s="1"/>
  <c r="AJ288" i="1" s="1"/>
  <c r="M151" i="1"/>
  <c r="AA306" i="1" s="1"/>
  <c r="M245" i="1"/>
  <c r="M272" i="1" s="1"/>
  <c r="M289" i="1" s="1"/>
  <c r="U151" i="1"/>
  <c r="AY306" i="1" s="1"/>
  <c r="U245" i="1"/>
  <c r="U272" i="1" s="1"/>
  <c r="U289" i="1" s="1"/>
  <c r="AC151" i="1"/>
  <c r="BW306" i="1" s="1"/>
  <c r="AC245" i="1"/>
  <c r="AC272" i="1" s="1"/>
  <c r="AC289" i="1" s="1"/>
  <c r="F246" i="1"/>
  <c r="F273" i="1" s="1"/>
  <c r="N152" i="1"/>
  <c r="N246" i="1"/>
  <c r="N273" i="1" s="1"/>
  <c r="V152" i="1"/>
  <c r="V246" i="1"/>
  <c r="V273" i="1" s="1"/>
  <c r="AD152" i="1"/>
  <c r="AD246" i="1"/>
  <c r="AD273" i="1" s="1"/>
  <c r="L142" i="1"/>
  <c r="X297" i="1" s="1"/>
  <c r="L236" i="1"/>
  <c r="L263" i="1" s="1"/>
  <c r="L280" i="1" s="1"/>
  <c r="U141" i="1"/>
  <c r="AY296" i="1" s="1"/>
  <c r="U235" i="1"/>
  <c r="U262" i="1" s="1"/>
  <c r="U279" i="1" s="1"/>
  <c r="F142" i="1"/>
  <c r="F297" i="1" s="1"/>
  <c r="F236" i="1"/>
  <c r="F263" i="1" s="1"/>
  <c r="F280" i="1" s="1"/>
  <c r="N142" i="1"/>
  <c r="AD297" i="1" s="1"/>
  <c r="N236" i="1"/>
  <c r="N263" i="1" s="1"/>
  <c r="N280" i="1" s="1"/>
  <c r="V142" i="1"/>
  <c r="BB297" i="1" s="1"/>
  <c r="V236" i="1"/>
  <c r="V263" i="1" s="1"/>
  <c r="V280" i="1" s="1"/>
  <c r="AD142" i="1"/>
  <c r="BZ297" i="1" s="1"/>
  <c r="AD236" i="1"/>
  <c r="AD263" i="1" s="1"/>
  <c r="AD280" i="1" s="1"/>
  <c r="G143" i="1"/>
  <c r="I298" i="1" s="1"/>
  <c r="G237" i="1"/>
  <c r="G264" i="1" s="1"/>
  <c r="G281" i="1" s="1"/>
  <c r="O143" i="1"/>
  <c r="AG298" i="1" s="1"/>
  <c r="O237" i="1"/>
  <c r="O264" i="1" s="1"/>
  <c r="O281" i="1" s="1"/>
  <c r="W143" i="1"/>
  <c r="BE298" i="1" s="1"/>
  <c r="W237" i="1"/>
  <c r="W264" i="1" s="1"/>
  <c r="W281" i="1" s="1"/>
  <c r="AE143" i="1"/>
  <c r="CC298" i="1" s="1"/>
  <c r="AE237" i="1"/>
  <c r="AE264" i="1" s="1"/>
  <c r="AE281" i="1" s="1"/>
  <c r="K148" i="1"/>
  <c r="U303" i="1" s="1"/>
  <c r="K242" i="1"/>
  <c r="K269" i="1" s="1"/>
  <c r="K286" i="1" s="1"/>
  <c r="S148" i="1"/>
  <c r="AS303" i="1" s="1"/>
  <c r="S242" i="1"/>
  <c r="S269" i="1" s="1"/>
  <c r="S286" i="1" s="1"/>
  <c r="AA148" i="1"/>
  <c r="BQ303" i="1" s="1"/>
  <c r="AA242" i="1"/>
  <c r="AA269" i="1" s="1"/>
  <c r="AA286" i="1" s="1"/>
  <c r="AI148" i="1"/>
  <c r="CO303" i="1" s="1"/>
  <c r="AI242" i="1"/>
  <c r="AI269" i="1" s="1"/>
  <c r="AI286" i="1" s="1"/>
  <c r="L149" i="1"/>
  <c r="X304" i="1" s="1"/>
  <c r="L243" i="1"/>
  <c r="L270" i="1" s="1"/>
  <c r="L287" i="1" s="1"/>
  <c r="T149" i="1"/>
  <c r="AV304" i="1" s="1"/>
  <c r="T243" i="1"/>
  <c r="T270" i="1" s="1"/>
  <c r="T287" i="1" s="1"/>
  <c r="AB149" i="1"/>
  <c r="BT304" i="1" s="1"/>
  <c r="AB243" i="1"/>
  <c r="AB270" i="1" s="1"/>
  <c r="AB287" i="1" s="1"/>
  <c r="AJ149" i="1"/>
  <c r="CR304" i="1" s="1"/>
  <c r="AJ243" i="1"/>
  <c r="AJ270" i="1" s="1"/>
  <c r="AJ287" i="1" s="1"/>
  <c r="M150" i="1"/>
  <c r="AA305" i="1" s="1"/>
  <c r="M244" i="1"/>
  <c r="M271" i="1" s="1"/>
  <c r="M288" i="1" s="1"/>
  <c r="U150" i="1"/>
  <c r="AY305" i="1" s="1"/>
  <c r="U244" i="1"/>
  <c r="U271" i="1" s="1"/>
  <c r="U288" i="1" s="1"/>
  <c r="AC150" i="1"/>
  <c r="BW305" i="1" s="1"/>
  <c r="AC244" i="1"/>
  <c r="AC271" i="1" s="1"/>
  <c r="AC288" i="1" s="1"/>
  <c r="F151" i="1"/>
  <c r="F306" i="1" s="1"/>
  <c r="F245" i="1"/>
  <c r="F272" i="1" s="1"/>
  <c r="F289" i="1" s="1"/>
  <c r="N151" i="1"/>
  <c r="AD306" i="1" s="1"/>
  <c r="N245" i="1"/>
  <c r="N272" i="1" s="1"/>
  <c r="N289" i="1" s="1"/>
  <c r="V151" i="1"/>
  <c r="BB306" i="1" s="1"/>
  <c r="V245" i="1"/>
  <c r="V272" i="1" s="1"/>
  <c r="V289" i="1" s="1"/>
  <c r="AD151" i="1"/>
  <c r="BZ306" i="1" s="1"/>
  <c r="AD245" i="1"/>
  <c r="AD272" i="1" s="1"/>
  <c r="AD289" i="1" s="1"/>
  <c r="G152" i="1"/>
  <c r="G246" i="1"/>
  <c r="G273" i="1" s="1"/>
  <c r="O152" i="1"/>
  <c r="O246" i="1"/>
  <c r="O273" i="1" s="1"/>
  <c r="W152" i="1"/>
  <c r="W246" i="1"/>
  <c r="W273" i="1" s="1"/>
  <c r="AE152" i="1"/>
  <c r="AE246" i="1"/>
  <c r="AE273" i="1" s="1"/>
  <c r="AI141" i="1"/>
  <c r="CO296" i="1" s="1"/>
  <c r="AI235" i="1"/>
  <c r="AI262" i="1" s="1"/>
  <c r="AI279" i="1" s="1"/>
  <c r="M142" i="1"/>
  <c r="AA297" i="1" s="1"/>
  <c r="M236" i="1"/>
  <c r="M263" i="1" s="1"/>
  <c r="M280" i="1" s="1"/>
  <c r="AD141" i="1"/>
  <c r="BZ296" i="1" s="1"/>
  <c r="AD235" i="1"/>
  <c r="AD262" i="1" s="1"/>
  <c r="AD279" i="1" s="1"/>
  <c r="G142" i="1"/>
  <c r="I297" i="1" s="1"/>
  <c r="G236" i="1"/>
  <c r="G263" i="1" s="1"/>
  <c r="G280" i="1" s="1"/>
  <c r="O142" i="1"/>
  <c r="AG297" i="1" s="1"/>
  <c r="O236" i="1"/>
  <c r="O263" i="1" s="1"/>
  <c r="O280" i="1" s="1"/>
  <c r="W142" i="1"/>
  <c r="BE297" i="1" s="1"/>
  <c r="W236" i="1"/>
  <c r="W263" i="1" s="1"/>
  <c r="W280" i="1" s="1"/>
  <c r="AE142" i="1"/>
  <c r="CC297" i="1" s="1"/>
  <c r="AE236" i="1"/>
  <c r="AE263" i="1" s="1"/>
  <c r="AE280" i="1" s="1"/>
  <c r="H143" i="1"/>
  <c r="L298" i="1" s="1"/>
  <c r="H237" i="1"/>
  <c r="H264" i="1" s="1"/>
  <c r="H281" i="1" s="1"/>
  <c r="P143" i="1"/>
  <c r="AJ298" i="1" s="1"/>
  <c r="P237" i="1"/>
  <c r="P264" i="1" s="1"/>
  <c r="P281" i="1" s="1"/>
  <c r="X143" i="1"/>
  <c r="BH298" i="1" s="1"/>
  <c r="X237" i="1"/>
  <c r="X264" i="1" s="1"/>
  <c r="X281" i="1" s="1"/>
  <c r="AF143" i="1"/>
  <c r="CF298" i="1" s="1"/>
  <c r="AF237" i="1"/>
  <c r="AF264" i="1" s="1"/>
  <c r="AF281" i="1" s="1"/>
  <c r="L148" i="1"/>
  <c r="X303" i="1" s="1"/>
  <c r="L242" i="1"/>
  <c r="L269" i="1" s="1"/>
  <c r="L286" i="1" s="1"/>
  <c r="T148" i="1"/>
  <c r="AV303" i="1" s="1"/>
  <c r="T242" i="1"/>
  <c r="T269" i="1" s="1"/>
  <c r="T286" i="1" s="1"/>
  <c r="AB148" i="1"/>
  <c r="BT303" i="1" s="1"/>
  <c r="AB242" i="1"/>
  <c r="AB269" i="1" s="1"/>
  <c r="AB286" i="1" s="1"/>
  <c r="AJ148" i="1"/>
  <c r="CR303" i="1" s="1"/>
  <c r="AJ242" i="1"/>
  <c r="AJ269" i="1" s="1"/>
  <c r="AJ286" i="1" s="1"/>
  <c r="M149" i="1"/>
  <c r="AA304" i="1" s="1"/>
  <c r="M243" i="1"/>
  <c r="M270" i="1" s="1"/>
  <c r="M287" i="1" s="1"/>
  <c r="U149" i="1"/>
  <c r="AY304" i="1" s="1"/>
  <c r="U243" i="1"/>
  <c r="U270" i="1" s="1"/>
  <c r="U287" i="1" s="1"/>
  <c r="AC149" i="1"/>
  <c r="BW304" i="1" s="1"/>
  <c r="AC243" i="1"/>
  <c r="AC270" i="1" s="1"/>
  <c r="AC287" i="1" s="1"/>
  <c r="F150" i="1"/>
  <c r="F305" i="1" s="1"/>
  <c r="F244" i="1"/>
  <c r="F271" i="1" s="1"/>
  <c r="F288" i="1" s="1"/>
  <c r="N150" i="1"/>
  <c r="AD305" i="1" s="1"/>
  <c r="N244" i="1"/>
  <c r="N271" i="1" s="1"/>
  <c r="N288" i="1" s="1"/>
  <c r="V150" i="1"/>
  <c r="BB305" i="1" s="1"/>
  <c r="V244" i="1"/>
  <c r="V271" i="1" s="1"/>
  <c r="V288" i="1" s="1"/>
  <c r="AD150" i="1"/>
  <c r="BZ305" i="1" s="1"/>
  <c r="AD244" i="1"/>
  <c r="AD271" i="1" s="1"/>
  <c r="AD288" i="1" s="1"/>
  <c r="G151" i="1"/>
  <c r="I306" i="1" s="1"/>
  <c r="G245" i="1"/>
  <c r="G272" i="1" s="1"/>
  <c r="G289" i="1" s="1"/>
  <c r="O151" i="1"/>
  <c r="AG306" i="1" s="1"/>
  <c r="O245" i="1"/>
  <c r="O272" i="1" s="1"/>
  <c r="O289" i="1" s="1"/>
  <c r="W151" i="1"/>
  <c r="BE306" i="1" s="1"/>
  <c r="W245" i="1"/>
  <c r="W272" i="1" s="1"/>
  <c r="W289" i="1" s="1"/>
  <c r="AE151" i="1"/>
  <c r="CC306" i="1" s="1"/>
  <c r="AE245" i="1"/>
  <c r="AE272" i="1" s="1"/>
  <c r="AE289" i="1" s="1"/>
  <c r="H152" i="1"/>
  <c r="H246" i="1"/>
  <c r="H273" i="1" s="1"/>
  <c r="P152" i="1"/>
  <c r="P246" i="1"/>
  <c r="P273" i="1" s="1"/>
  <c r="X152" i="1"/>
  <c r="X246" i="1"/>
  <c r="X273" i="1" s="1"/>
  <c r="AF152" i="1"/>
  <c r="AF246" i="1"/>
  <c r="AF273" i="1" s="1"/>
  <c r="S141" i="1"/>
  <c r="AS296" i="1" s="1"/>
  <c r="S235" i="1"/>
  <c r="S262" i="1" s="1"/>
  <c r="S279" i="1" s="1"/>
  <c r="M143" i="1"/>
  <c r="AA298" i="1" s="1"/>
  <c r="M237" i="1"/>
  <c r="M264" i="1" s="1"/>
  <c r="M281" i="1" s="1"/>
  <c r="L141" i="1"/>
  <c r="X296" i="1" s="1"/>
  <c r="L235" i="1"/>
  <c r="L262" i="1" s="1"/>
  <c r="L279" i="1" s="1"/>
  <c r="AJ141" i="1"/>
  <c r="CR296" i="1" s="1"/>
  <c r="AJ235" i="1"/>
  <c r="AJ262" i="1" s="1"/>
  <c r="AJ279" i="1" s="1"/>
  <c r="V141" i="1"/>
  <c r="BB296" i="1" s="1"/>
  <c r="V235" i="1"/>
  <c r="V262" i="1" s="1"/>
  <c r="V279" i="1" s="1"/>
  <c r="W141" i="1"/>
  <c r="BE296" i="1" s="1"/>
  <c r="W235" i="1"/>
  <c r="W262" i="1" s="1"/>
  <c r="W279" i="1" s="1"/>
  <c r="AE141" i="1"/>
  <c r="CC296" i="1" s="1"/>
  <c r="AE235" i="1"/>
  <c r="AE262" i="1" s="1"/>
  <c r="AE279" i="1" s="1"/>
  <c r="H142" i="1"/>
  <c r="L297" i="1" s="1"/>
  <c r="H236" i="1"/>
  <c r="H263" i="1" s="1"/>
  <c r="H280" i="1" s="1"/>
  <c r="P142" i="1"/>
  <c r="AJ297" i="1" s="1"/>
  <c r="P236" i="1"/>
  <c r="P263" i="1" s="1"/>
  <c r="P280" i="1" s="1"/>
  <c r="X142" i="1"/>
  <c r="BH297" i="1" s="1"/>
  <c r="X236" i="1"/>
  <c r="X263" i="1" s="1"/>
  <c r="X280" i="1" s="1"/>
  <c r="AF142" i="1"/>
  <c r="CF297" i="1" s="1"/>
  <c r="AF236" i="1"/>
  <c r="AF263" i="1" s="1"/>
  <c r="AF280" i="1" s="1"/>
  <c r="I143" i="1"/>
  <c r="O298" i="1" s="1"/>
  <c r="I237" i="1"/>
  <c r="I264" i="1" s="1"/>
  <c r="I281" i="1" s="1"/>
  <c r="Q143" i="1"/>
  <c r="AM298" i="1" s="1"/>
  <c r="Q237" i="1"/>
  <c r="Q264" i="1" s="1"/>
  <c r="Q281" i="1" s="1"/>
  <c r="Y143" i="1"/>
  <c r="BK298" i="1" s="1"/>
  <c r="Y237" i="1"/>
  <c r="Y264" i="1" s="1"/>
  <c r="Y281" i="1" s="1"/>
  <c r="AG143" i="1"/>
  <c r="CI298" i="1" s="1"/>
  <c r="AG237" i="1"/>
  <c r="AG264" i="1" s="1"/>
  <c r="AG281" i="1" s="1"/>
  <c r="M148" i="1"/>
  <c r="AA303" i="1" s="1"/>
  <c r="M242" i="1"/>
  <c r="M269" i="1" s="1"/>
  <c r="M286" i="1" s="1"/>
  <c r="U148" i="1"/>
  <c r="AY303" i="1" s="1"/>
  <c r="U242" i="1"/>
  <c r="U269" i="1" s="1"/>
  <c r="U286" i="1" s="1"/>
  <c r="AC148" i="1"/>
  <c r="BW303" i="1" s="1"/>
  <c r="AC242" i="1"/>
  <c r="AC269" i="1" s="1"/>
  <c r="AC286" i="1" s="1"/>
  <c r="F149" i="1"/>
  <c r="F304" i="1" s="1"/>
  <c r="F243" i="1"/>
  <c r="F270" i="1" s="1"/>
  <c r="F287" i="1" s="1"/>
  <c r="N149" i="1"/>
  <c r="AD304" i="1" s="1"/>
  <c r="N243" i="1"/>
  <c r="N270" i="1" s="1"/>
  <c r="N287" i="1" s="1"/>
  <c r="V149" i="1"/>
  <c r="BB304" i="1" s="1"/>
  <c r="V243" i="1"/>
  <c r="V270" i="1" s="1"/>
  <c r="V287" i="1" s="1"/>
  <c r="AD149" i="1"/>
  <c r="BZ304" i="1" s="1"/>
  <c r="AD243" i="1"/>
  <c r="AD270" i="1" s="1"/>
  <c r="AD287" i="1" s="1"/>
  <c r="G150" i="1"/>
  <c r="I305" i="1" s="1"/>
  <c r="G244" i="1"/>
  <c r="G271" i="1" s="1"/>
  <c r="G288" i="1" s="1"/>
  <c r="O150" i="1"/>
  <c r="AG305" i="1" s="1"/>
  <c r="O244" i="1"/>
  <c r="O271" i="1" s="1"/>
  <c r="O288" i="1" s="1"/>
  <c r="W150" i="1"/>
  <c r="BE305" i="1" s="1"/>
  <c r="W244" i="1"/>
  <c r="W271" i="1" s="1"/>
  <c r="W288" i="1" s="1"/>
  <c r="AE150" i="1"/>
  <c r="CC305" i="1" s="1"/>
  <c r="AE244" i="1"/>
  <c r="AE271" i="1" s="1"/>
  <c r="AE288" i="1" s="1"/>
  <c r="H151" i="1"/>
  <c r="L306" i="1" s="1"/>
  <c r="H245" i="1"/>
  <c r="H272" i="1" s="1"/>
  <c r="H289" i="1" s="1"/>
  <c r="P151" i="1"/>
  <c r="AJ306" i="1" s="1"/>
  <c r="P245" i="1"/>
  <c r="P272" i="1" s="1"/>
  <c r="P289" i="1" s="1"/>
  <c r="X151" i="1"/>
  <c r="BH306" i="1" s="1"/>
  <c r="X245" i="1"/>
  <c r="X272" i="1" s="1"/>
  <c r="X289" i="1" s="1"/>
  <c r="AF151" i="1"/>
  <c r="CF306" i="1" s="1"/>
  <c r="AF245" i="1"/>
  <c r="AF272" i="1" s="1"/>
  <c r="AF289" i="1" s="1"/>
  <c r="I152" i="1"/>
  <c r="I246" i="1"/>
  <c r="I273" i="1" s="1"/>
  <c r="Q152" i="1"/>
  <c r="Q246" i="1"/>
  <c r="Q273" i="1" s="1"/>
  <c r="Y152" i="1"/>
  <c r="Y246" i="1"/>
  <c r="Y273" i="1" s="1"/>
  <c r="AG152" i="1"/>
  <c r="AG246" i="1"/>
  <c r="AG273" i="1" s="1"/>
  <c r="AJ142" i="1"/>
  <c r="CR297" i="1" s="1"/>
  <c r="AJ236" i="1"/>
  <c r="AJ263" i="1" s="1"/>
  <c r="AJ280" i="1" s="1"/>
  <c r="T141" i="1"/>
  <c r="AV296" i="1" s="1"/>
  <c r="T235" i="1"/>
  <c r="T262" i="1" s="1"/>
  <c r="T279" i="1" s="1"/>
  <c r="N141" i="1"/>
  <c r="AD296" i="1" s="1"/>
  <c r="N235" i="1"/>
  <c r="N262" i="1" s="1"/>
  <c r="N279" i="1" s="1"/>
  <c r="H141" i="1"/>
  <c r="L296" i="1" s="1"/>
  <c r="H235" i="1"/>
  <c r="H262" i="1" s="1"/>
  <c r="H279" i="1" s="1"/>
  <c r="X141" i="1"/>
  <c r="BH296" i="1" s="1"/>
  <c r="X235" i="1"/>
  <c r="X262" i="1" s="1"/>
  <c r="X279" i="1" s="1"/>
  <c r="AF141" i="1"/>
  <c r="CF296" i="1" s="1"/>
  <c r="AF235" i="1"/>
  <c r="AF262" i="1" s="1"/>
  <c r="AF279" i="1" s="1"/>
  <c r="I142" i="1"/>
  <c r="O297" i="1" s="1"/>
  <c r="I236" i="1"/>
  <c r="I263" i="1" s="1"/>
  <c r="I280" i="1" s="1"/>
  <c r="Q142" i="1"/>
  <c r="AM297" i="1" s="1"/>
  <c r="Q236" i="1"/>
  <c r="Q263" i="1" s="1"/>
  <c r="Q280" i="1" s="1"/>
  <c r="Y142" i="1"/>
  <c r="BK297" i="1" s="1"/>
  <c r="Y236" i="1"/>
  <c r="Y263" i="1" s="1"/>
  <c r="Y280" i="1" s="1"/>
  <c r="AG142" i="1"/>
  <c r="CI297" i="1" s="1"/>
  <c r="AG236" i="1"/>
  <c r="AG263" i="1" s="1"/>
  <c r="AG280" i="1" s="1"/>
  <c r="J143" i="1"/>
  <c r="R298" i="1" s="1"/>
  <c r="J237" i="1"/>
  <c r="J264" i="1" s="1"/>
  <c r="J281" i="1" s="1"/>
  <c r="R143" i="1"/>
  <c r="AP298" i="1" s="1"/>
  <c r="R237" i="1"/>
  <c r="R264" i="1" s="1"/>
  <c r="R281" i="1" s="1"/>
  <c r="Z143" i="1"/>
  <c r="BN298" i="1" s="1"/>
  <c r="Z237" i="1"/>
  <c r="Z264" i="1" s="1"/>
  <c r="Z281" i="1" s="1"/>
  <c r="AH143" i="1"/>
  <c r="CL298" i="1" s="1"/>
  <c r="AH237" i="1"/>
  <c r="AH264" i="1" s="1"/>
  <c r="AH281" i="1" s="1"/>
  <c r="F148" i="1"/>
  <c r="F303" i="1" s="1"/>
  <c r="F242" i="1"/>
  <c r="F269" i="1" s="1"/>
  <c r="F286" i="1" s="1"/>
  <c r="N148" i="1"/>
  <c r="AD303" i="1" s="1"/>
  <c r="N242" i="1"/>
  <c r="N269" i="1" s="1"/>
  <c r="N286" i="1" s="1"/>
  <c r="V148" i="1"/>
  <c r="BB303" i="1" s="1"/>
  <c r="V242" i="1"/>
  <c r="V269" i="1" s="1"/>
  <c r="V286" i="1" s="1"/>
  <c r="AD148" i="1"/>
  <c r="BZ303" i="1" s="1"/>
  <c r="AD242" i="1"/>
  <c r="AD269" i="1" s="1"/>
  <c r="AD286" i="1" s="1"/>
  <c r="G149" i="1"/>
  <c r="I304" i="1" s="1"/>
  <c r="G243" i="1"/>
  <c r="G270" i="1" s="1"/>
  <c r="G287" i="1" s="1"/>
  <c r="O149" i="1"/>
  <c r="AG304" i="1" s="1"/>
  <c r="O243" i="1"/>
  <c r="O270" i="1" s="1"/>
  <c r="O287" i="1" s="1"/>
  <c r="W149" i="1"/>
  <c r="BE304" i="1" s="1"/>
  <c r="W243" i="1"/>
  <c r="W270" i="1" s="1"/>
  <c r="W287" i="1" s="1"/>
  <c r="AE149" i="1"/>
  <c r="CC304" i="1" s="1"/>
  <c r="AE243" i="1"/>
  <c r="AE270" i="1" s="1"/>
  <c r="AE287" i="1" s="1"/>
  <c r="H150" i="1"/>
  <c r="L305" i="1" s="1"/>
  <c r="H244" i="1"/>
  <c r="H271" i="1" s="1"/>
  <c r="H288" i="1" s="1"/>
  <c r="P150" i="1"/>
  <c r="AJ305" i="1" s="1"/>
  <c r="P244" i="1"/>
  <c r="P271" i="1" s="1"/>
  <c r="P288" i="1" s="1"/>
  <c r="X150" i="1"/>
  <c r="BH305" i="1" s="1"/>
  <c r="X244" i="1"/>
  <c r="X271" i="1" s="1"/>
  <c r="X288" i="1" s="1"/>
  <c r="AF150" i="1"/>
  <c r="CF305" i="1" s="1"/>
  <c r="AF244" i="1"/>
  <c r="AF271" i="1" s="1"/>
  <c r="AF288" i="1" s="1"/>
  <c r="I151" i="1"/>
  <c r="O306" i="1" s="1"/>
  <c r="I245" i="1"/>
  <c r="I272" i="1" s="1"/>
  <c r="I289" i="1" s="1"/>
  <c r="Q151" i="1"/>
  <c r="AM306" i="1" s="1"/>
  <c r="Q245" i="1"/>
  <c r="Q272" i="1" s="1"/>
  <c r="Q289" i="1" s="1"/>
  <c r="Y151" i="1"/>
  <c r="BK306" i="1" s="1"/>
  <c r="Y245" i="1"/>
  <c r="Y272" i="1" s="1"/>
  <c r="Y289" i="1" s="1"/>
  <c r="AG151" i="1"/>
  <c r="CI306" i="1" s="1"/>
  <c r="AG245" i="1"/>
  <c r="AG272" i="1" s="1"/>
  <c r="AG289" i="1" s="1"/>
  <c r="J152" i="1"/>
  <c r="J246" i="1"/>
  <c r="J273" i="1" s="1"/>
  <c r="R152" i="1"/>
  <c r="R246" i="1"/>
  <c r="R273" i="1" s="1"/>
  <c r="Z152" i="1"/>
  <c r="Z246" i="1"/>
  <c r="Z273" i="1" s="1"/>
  <c r="AH152" i="1"/>
  <c r="AH246" i="1"/>
  <c r="AH273" i="1" s="1"/>
  <c r="K141" i="1"/>
  <c r="U296" i="1" s="1"/>
  <c r="K235" i="1"/>
  <c r="K262" i="1" s="1"/>
  <c r="K279" i="1" s="1"/>
  <c r="AB142" i="1"/>
  <c r="BT297" i="1" s="1"/>
  <c r="AB236" i="1"/>
  <c r="AB263" i="1" s="1"/>
  <c r="AB280" i="1" s="1"/>
  <c r="M141" i="1"/>
  <c r="AA296" i="1" s="1"/>
  <c r="M235" i="1"/>
  <c r="M262" i="1" s="1"/>
  <c r="M279" i="1" s="1"/>
  <c r="G141" i="1"/>
  <c r="I296" i="1" s="1"/>
  <c r="G235" i="1"/>
  <c r="G262" i="1" s="1"/>
  <c r="G279" i="1" s="1"/>
  <c r="P141" i="1"/>
  <c r="AJ296" i="1" s="1"/>
  <c r="P235" i="1"/>
  <c r="P262" i="1" s="1"/>
  <c r="P279" i="1" s="1"/>
  <c r="Q141" i="1"/>
  <c r="AM296" i="1" s="1"/>
  <c r="Q235" i="1"/>
  <c r="Q262" i="1" s="1"/>
  <c r="Q279" i="1" s="1"/>
  <c r="Y141" i="1"/>
  <c r="BK296" i="1" s="1"/>
  <c r="Y235" i="1"/>
  <c r="Y262" i="1" s="1"/>
  <c r="Y279" i="1" s="1"/>
  <c r="AG141" i="1"/>
  <c r="CI296" i="1" s="1"/>
  <c r="AG235" i="1"/>
  <c r="AG262" i="1" s="1"/>
  <c r="AG279" i="1" s="1"/>
  <c r="J142" i="1"/>
  <c r="R297" i="1" s="1"/>
  <c r="J236" i="1"/>
  <c r="J263" i="1" s="1"/>
  <c r="J280" i="1" s="1"/>
  <c r="R142" i="1"/>
  <c r="AP297" i="1" s="1"/>
  <c r="R236" i="1"/>
  <c r="R263" i="1" s="1"/>
  <c r="R280" i="1" s="1"/>
  <c r="Z142" i="1"/>
  <c r="BN297" i="1" s="1"/>
  <c r="Z236" i="1"/>
  <c r="Z263" i="1" s="1"/>
  <c r="Z280" i="1" s="1"/>
  <c r="AH142" i="1"/>
  <c r="CL297" i="1" s="1"/>
  <c r="AH236" i="1"/>
  <c r="AH263" i="1" s="1"/>
  <c r="AH280" i="1" s="1"/>
  <c r="K143" i="1"/>
  <c r="U298" i="1" s="1"/>
  <c r="K237" i="1"/>
  <c r="K264" i="1" s="1"/>
  <c r="K281" i="1" s="1"/>
  <c r="S143" i="1"/>
  <c r="AS298" i="1" s="1"/>
  <c r="S237" i="1"/>
  <c r="S264" i="1" s="1"/>
  <c r="S281" i="1" s="1"/>
  <c r="AA143" i="1"/>
  <c r="BQ298" i="1" s="1"/>
  <c r="AA237" i="1"/>
  <c r="AA264" i="1" s="1"/>
  <c r="AA281" i="1" s="1"/>
  <c r="AI143" i="1"/>
  <c r="CO298" i="1" s="1"/>
  <c r="AI237" i="1"/>
  <c r="AI264" i="1" s="1"/>
  <c r="AI281" i="1" s="1"/>
  <c r="G148" i="1"/>
  <c r="I303" i="1" s="1"/>
  <c r="G242" i="1"/>
  <c r="O148" i="1"/>
  <c r="AG303" i="1" s="1"/>
  <c r="O242" i="1"/>
  <c r="O269" i="1" s="1"/>
  <c r="O286" i="1" s="1"/>
  <c r="W148" i="1"/>
  <c r="BE303" i="1" s="1"/>
  <c r="W242" i="1"/>
  <c r="W269" i="1" s="1"/>
  <c r="W286" i="1" s="1"/>
  <c r="AE148" i="1"/>
  <c r="CC303" i="1" s="1"/>
  <c r="AE242" i="1"/>
  <c r="AE269" i="1" s="1"/>
  <c r="AE286" i="1" s="1"/>
  <c r="H149" i="1"/>
  <c r="L304" i="1" s="1"/>
  <c r="H243" i="1"/>
  <c r="H270" i="1" s="1"/>
  <c r="H287" i="1" s="1"/>
  <c r="P149" i="1"/>
  <c r="AJ304" i="1" s="1"/>
  <c r="P243" i="1"/>
  <c r="P270" i="1" s="1"/>
  <c r="P287" i="1" s="1"/>
  <c r="X149" i="1"/>
  <c r="BH304" i="1" s="1"/>
  <c r="X243" i="1"/>
  <c r="X270" i="1" s="1"/>
  <c r="X287" i="1" s="1"/>
  <c r="AF149" i="1"/>
  <c r="CF304" i="1" s="1"/>
  <c r="AF243" i="1"/>
  <c r="AF270" i="1" s="1"/>
  <c r="AF287" i="1" s="1"/>
  <c r="I150" i="1"/>
  <c r="O305" i="1" s="1"/>
  <c r="I244" i="1"/>
  <c r="I271" i="1" s="1"/>
  <c r="I288" i="1" s="1"/>
  <c r="Q150" i="1"/>
  <c r="AM305" i="1" s="1"/>
  <c r="Q244" i="1"/>
  <c r="Q271" i="1" s="1"/>
  <c r="Q288" i="1" s="1"/>
  <c r="Y150" i="1"/>
  <c r="BK305" i="1" s="1"/>
  <c r="Y244" i="1"/>
  <c r="Y271" i="1" s="1"/>
  <c r="Y288" i="1" s="1"/>
  <c r="AG150" i="1"/>
  <c r="CI305" i="1" s="1"/>
  <c r="AG244" i="1"/>
  <c r="AG271" i="1" s="1"/>
  <c r="AG288" i="1" s="1"/>
  <c r="J151" i="1"/>
  <c r="R306" i="1" s="1"/>
  <c r="J245" i="1"/>
  <c r="J272" i="1" s="1"/>
  <c r="J289" i="1" s="1"/>
  <c r="R151" i="1"/>
  <c r="AP306" i="1" s="1"/>
  <c r="R245" i="1"/>
  <c r="R272" i="1" s="1"/>
  <c r="R289" i="1" s="1"/>
  <c r="Z151" i="1"/>
  <c r="BN306" i="1" s="1"/>
  <c r="Z245" i="1"/>
  <c r="Z272" i="1" s="1"/>
  <c r="Z289" i="1" s="1"/>
  <c r="AH151" i="1"/>
  <c r="CL306" i="1" s="1"/>
  <c r="AH245" i="1"/>
  <c r="AH272" i="1" s="1"/>
  <c r="AH289" i="1" s="1"/>
  <c r="K152" i="1"/>
  <c r="K246" i="1"/>
  <c r="K273" i="1" s="1"/>
  <c r="S152" i="1"/>
  <c r="S246" i="1"/>
  <c r="S273" i="1" s="1"/>
  <c r="AA152" i="1"/>
  <c r="AA246" i="1"/>
  <c r="AA273" i="1" s="1"/>
  <c r="AI152" i="1"/>
  <c r="AI246" i="1"/>
  <c r="AI273" i="1" s="1"/>
  <c r="T142" i="1"/>
  <c r="AV297" i="1" s="1"/>
  <c r="T236" i="1"/>
  <c r="T263" i="1" s="1"/>
  <c r="T280" i="1" s="1"/>
  <c r="AC143" i="1"/>
  <c r="BW298" i="1" s="1"/>
  <c r="AC237" i="1"/>
  <c r="AC264" i="1" s="1"/>
  <c r="AC281" i="1" s="1"/>
  <c r="AB141" i="1"/>
  <c r="BT296" i="1" s="1"/>
  <c r="AB235" i="1"/>
  <c r="AB262" i="1" s="1"/>
  <c r="AB279" i="1" s="1"/>
  <c r="AC141" i="1"/>
  <c r="BW296" i="1" s="1"/>
  <c r="AC235" i="1"/>
  <c r="AC262" i="1" s="1"/>
  <c r="AC279" i="1" s="1"/>
  <c r="O141" i="1"/>
  <c r="AG296" i="1" s="1"/>
  <c r="O235" i="1"/>
  <c r="O262" i="1" s="1"/>
  <c r="O279" i="1" s="1"/>
  <c r="I141" i="1"/>
  <c r="O296" i="1" s="1"/>
  <c r="I235" i="1"/>
  <c r="I262" i="1" s="1"/>
  <c r="I279" i="1" s="1"/>
  <c r="J141" i="1"/>
  <c r="R296" i="1" s="1"/>
  <c r="J235" i="1"/>
  <c r="J262" i="1" s="1"/>
  <c r="J279" i="1" s="1"/>
  <c r="R141" i="1"/>
  <c r="AP296" i="1" s="1"/>
  <c r="R235" i="1"/>
  <c r="R262" i="1" s="1"/>
  <c r="R279" i="1" s="1"/>
  <c r="Z141" i="1"/>
  <c r="BN296" i="1" s="1"/>
  <c r="Z235" i="1"/>
  <c r="Z262" i="1" s="1"/>
  <c r="Z279" i="1" s="1"/>
  <c r="AH141" i="1"/>
  <c r="CL296" i="1" s="1"/>
  <c r="AH235" i="1"/>
  <c r="AH262" i="1" s="1"/>
  <c r="AH279" i="1" s="1"/>
  <c r="K142" i="1"/>
  <c r="U297" i="1" s="1"/>
  <c r="K236" i="1"/>
  <c r="K263" i="1" s="1"/>
  <c r="K280" i="1" s="1"/>
  <c r="S142" i="1"/>
  <c r="AS297" i="1" s="1"/>
  <c r="S236" i="1"/>
  <c r="S263" i="1" s="1"/>
  <c r="S280" i="1" s="1"/>
  <c r="AA142" i="1"/>
  <c r="BQ297" i="1" s="1"/>
  <c r="AA236" i="1"/>
  <c r="AA263" i="1" s="1"/>
  <c r="AA280" i="1" s="1"/>
  <c r="AI142" i="1"/>
  <c r="CO297" i="1" s="1"/>
  <c r="AI236" i="1"/>
  <c r="AI263" i="1" s="1"/>
  <c r="AI280" i="1" s="1"/>
  <c r="L143" i="1"/>
  <c r="X298" i="1" s="1"/>
  <c r="L237" i="1"/>
  <c r="L264" i="1" s="1"/>
  <c r="L281" i="1" s="1"/>
  <c r="T143" i="1"/>
  <c r="AV298" i="1" s="1"/>
  <c r="T237" i="1"/>
  <c r="T264" i="1" s="1"/>
  <c r="T281" i="1" s="1"/>
  <c r="AB143" i="1"/>
  <c r="BT298" i="1" s="1"/>
  <c r="AB237" i="1"/>
  <c r="AB264" i="1" s="1"/>
  <c r="AB281" i="1" s="1"/>
  <c r="AJ143" i="1"/>
  <c r="CR298" i="1" s="1"/>
  <c r="AJ237" i="1"/>
  <c r="AJ264" i="1" s="1"/>
  <c r="AJ281" i="1" s="1"/>
  <c r="H148" i="1"/>
  <c r="L303" i="1" s="1"/>
  <c r="H242" i="1"/>
  <c r="H269" i="1" s="1"/>
  <c r="H286" i="1" s="1"/>
  <c r="P148" i="1"/>
  <c r="AJ303" i="1" s="1"/>
  <c r="P242" i="1"/>
  <c r="P269" i="1" s="1"/>
  <c r="P286" i="1" s="1"/>
  <c r="X148" i="1"/>
  <c r="BH303" i="1" s="1"/>
  <c r="X242" i="1"/>
  <c r="X269" i="1" s="1"/>
  <c r="X286" i="1" s="1"/>
  <c r="AF148" i="1"/>
  <c r="CF303" i="1" s="1"/>
  <c r="AF242" i="1"/>
  <c r="AF269" i="1" s="1"/>
  <c r="AF286" i="1" s="1"/>
  <c r="I149" i="1"/>
  <c r="O304" i="1" s="1"/>
  <c r="I243" i="1"/>
  <c r="I270" i="1" s="1"/>
  <c r="I287" i="1" s="1"/>
  <c r="Q149" i="1"/>
  <c r="AM304" i="1" s="1"/>
  <c r="Q243" i="1"/>
  <c r="Q270" i="1" s="1"/>
  <c r="Q287" i="1" s="1"/>
  <c r="Y149" i="1"/>
  <c r="BK304" i="1" s="1"/>
  <c r="Y243" i="1"/>
  <c r="Y270" i="1" s="1"/>
  <c r="Y287" i="1" s="1"/>
  <c r="AG149" i="1"/>
  <c r="CI304" i="1" s="1"/>
  <c r="AG243" i="1"/>
  <c r="AG270" i="1" s="1"/>
  <c r="AG287" i="1" s="1"/>
  <c r="J150" i="1"/>
  <c r="R305" i="1" s="1"/>
  <c r="J244" i="1"/>
  <c r="J271" i="1" s="1"/>
  <c r="J288" i="1" s="1"/>
  <c r="R150" i="1"/>
  <c r="AP305" i="1" s="1"/>
  <c r="R244" i="1"/>
  <c r="R271" i="1" s="1"/>
  <c r="R288" i="1" s="1"/>
  <c r="Z150" i="1"/>
  <c r="BN305" i="1" s="1"/>
  <c r="Z244" i="1"/>
  <c r="Z271" i="1" s="1"/>
  <c r="Z288" i="1" s="1"/>
  <c r="AH150" i="1"/>
  <c r="CL305" i="1" s="1"/>
  <c r="AH244" i="1"/>
  <c r="AH271" i="1" s="1"/>
  <c r="AH288" i="1" s="1"/>
  <c r="K151" i="1"/>
  <c r="U306" i="1" s="1"/>
  <c r="K245" i="1"/>
  <c r="K272" i="1" s="1"/>
  <c r="K289" i="1" s="1"/>
  <c r="S151" i="1"/>
  <c r="AS306" i="1" s="1"/>
  <c r="S245" i="1"/>
  <c r="S272" i="1" s="1"/>
  <c r="S289" i="1" s="1"/>
  <c r="AA151" i="1"/>
  <c r="BQ306" i="1" s="1"/>
  <c r="AA245" i="1"/>
  <c r="AA272" i="1" s="1"/>
  <c r="AA289" i="1" s="1"/>
  <c r="AI151" i="1"/>
  <c r="CO306" i="1" s="1"/>
  <c r="AI245" i="1"/>
  <c r="AI272" i="1" s="1"/>
  <c r="AI289" i="1" s="1"/>
  <c r="L152" i="1"/>
  <c r="L246" i="1"/>
  <c r="L273" i="1" s="1"/>
  <c r="T152" i="1"/>
  <c r="T246" i="1"/>
  <c r="T273" i="1" s="1"/>
  <c r="AB152" i="1"/>
  <c r="AB246" i="1"/>
  <c r="AB273" i="1" s="1"/>
  <c r="AJ152" i="1"/>
  <c r="AJ246" i="1"/>
  <c r="AJ273" i="1" s="1"/>
  <c r="Z144" i="1"/>
  <c r="BN299" i="1" s="1"/>
  <c r="F144" i="1"/>
  <c r="F299" i="1" s="1"/>
  <c r="N144" i="1"/>
  <c r="AD299" i="1" s="1"/>
  <c r="V144" i="1"/>
  <c r="BB299" i="1" s="1"/>
  <c r="AD144" i="1"/>
  <c r="BZ299" i="1" s="1"/>
  <c r="G146" i="1"/>
  <c r="I301" i="1" s="1"/>
  <c r="O146" i="1"/>
  <c r="AG301" i="1" s="1"/>
  <c r="W146" i="1"/>
  <c r="BE301" i="1" s="1"/>
  <c r="AE146" i="1"/>
  <c r="CC301" i="1" s="1"/>
  <c r="AA146" i="1"/>
  <c r="BQ301" i="1" s="1"/>
  <c r="G144" i="1"/>
  <c r="I299" i="1" s="1"/>
  <c r="O144" i="1"/>
  <c r="AG299" i="1" s="1"/>
  <c r="W144" i="1"/>
  <c r="BE299" i="1" s="1"/>
  <c r="AE144" i="1"/>
  <c r="CC299" i="1" s="1"/>
  <c r="H146" i="1"/>
  <c r="L301" i="1" s="1"/>
  <c r="P146" i="1"/>
  <c r="AJ301" i="1" s="1"/>
  <c r="X146" i="1"/>
  <c r="BH301" i="1" s="1"/>
  <c r="AF146" i="1"/>
  <c r="CF301" i="1" s="1"/>
  <c r="H144" i="1"/>
  <c r="L299" i="1" s="1"/>
  <c r="P144" i="1"/>
  <c r="AJ299" i="1" s="1"/>
  <c r="X144" i="1"/>
  <c r="BH299" i="1" s="1"/>
  <c r="AF144" i="1"/>
  <c r="CF299" i="1" s="1"/>
  <c r="I146" i="1"/>
  <c r="O301" i="1" s="1"/>
  <c r="Q146" i="1"/>
  <c r="AM301" i="1" s="1"/>
  <c r="Y146" i="1"/>
  <c r="BK301" i="1" s="1"/>
  <c r="AG146" i="1"/>
  <c r="CI301" i="1" s="1"/>
  <c r="J144" i="1"/>
  <c r="R299" i="1" s="1"/>
  <c r="I144" i="1"/>
  <c r="O299" i="1" s="1"/>
  <c r="Q144" i="1"/>
  <c r="AM299" i="1" s="1"/>
  <c r="Y144" i="1"/>
  <c r="BK299" i="1" s="1"/>
  <c r="AG144" i="1"/>
  <c r="CI299" i="1" s="1"/>
  <c r="J146" i="1"/>
  <c r="R301" i="1" s="1"/>
  <c r="R146" i="1"/>
  <c r="AP301" i="1" s="1"/>
  <c r="Z146" i="1"/>
  <c r="BN301" i="1" s="1"/>
  <c r="AH146" i="1"/>
  <c r="CL301" i="1" s="1"/>
  <c r="R144" i="1"/>
  <c r="AP299" i="1" s="1"/>
  <c r="AI146" i="1"/>
  <c r="CO301" i="1" s="1"/>
  <c r="S146" i="1"/>
  <c r="AS301" i="1" s="1"/>
  <c r="K144" i="1"/>
  <c r="U299" i="1" s="1"/>
  <c r="S144" i="1"/>
  <c r="AS299" i="1" s="1"/>
  <c r="AA144" i="1"/>
  <c r="BQ299" i="1" s="1"/>
  <c r="AI144" i="1"/>
  <c r="CO299" i="1" s="1"/>
  <c r="L146" i="1"/>
  <c r="X301" i="1" s="1"/>
  <c r="T146" i="1"/>
  <c r="AV301" i="1" s="1"/>
  <c r="AB146" i="1"/>
  <c r="BT301" i="1" s="1"/>
  <c r="AJ146" i="1"/>
  <c r="CR301" i="1" s="1"/>
  <c r="K146" i="1"/>
  <c r="U301" i="1" s="1"/>
  <c r="L144" i="1"/>
  <c r="X299" i="1" s="1"/>
  <c r="T144" i="1"/>
  <c r="AV299" i="1" s="1"/>
  <c r="AB144" i="1"/>
  <c r="BT299" i="1" s="1"/>
  <c r="AJ144" i="1"/>
  <c r="CR299" i="1" s="1"/>
  <c r="M146" i="1"/>
  <c r="AA301" i="1" s="1"/>
  <c r="U146" i="1"/>
  <c r="AY301" i="1" s="1"/>
  <c r="AC146" i="1"/>
  <c r="BW301" i="1" s="1"/>
  <c r="AH144" i="1"/>
  <c r="CL299" i="1" s="1"/>
  <c r="M144" i="1"/>
  <c r="AA299" i="1" s="1"/>
  <c r="U144" i="1"/>
  <c r="AY299" i="1" s="1"/>
  <c r="AC144" i="1"/>
  <c r="BW299" i="1" s="1"/>
  <c r="F146" i="1"/>
  <c r="F301" i="1" s="1"/>
  <c r="N146" i="1"/>
  <c r="AD301" i="1" s="1"/>
  <c r="V146" i="1"/>
  <c r="BB301" i="1" s="1"/>
  <c r="AD146" i="1"/>
  <c r="BZ301" i="1" s="1"/>
  <c r="AK117" i="1"/>
  <c r="AK116" i="1"/>
  <c r="AK125" i="1"/>
  <c r="AK124" i="1"/>
  <c r="AK115" i="1"/>
  <c r="AK123" i="1"/>
  <c r="AK122" i="1"/>
  <c r="AK121" i="1"/>
  <c r="AK119" i="1"/>
  <c r="D78" i="18"/>
  <c r="C3" i="18"/>
  <c r="C78" i="18" s="1"/>
  <c r="D78" i="17"/>
  <c r="C3" i="17"/>
  <c r="C78" i="17" s="1"/>
  <c r="AL101" i="15"/>
  <c r="AH156" i="24" s="1"/>
  <c r="AH158" i="24" s="1"/>
  <c r="AK101" i="15"/>
  <c r="AG156" i="24" s="1"/>
  <c r="AG158" i="24" s="1"/>
  <c r="AJ101" i="15"/>
  <c r="AF156" i="24" s="1"/>
  <c r="AF158" i="24" s="1"/>
  <c r="AI101" i="15"/>
  <c r="AE156" i="24" s="1"/>
  <c r="AE158" i="24" s="1"/>
  <c r="AH101" i="15"/>
  <c r="AD156" i="24" s="1"/>
  <c r="AD158" i="24" s="1"/>
  <c r="AG101" i="15"/>
  <c r="AC156" i="24" s="1"/>
  <c r="AC158" i="24" s="1"/>
  <c r="AF101" i="15"/>
  <c r="AB156" i="24" s="1"/>
  <c r="AB158" i="24" s="1"/>
  <c r="AE101" i="15"/>
  <c r="AA156" i="24" s="1"/>
  <c r="AA158" i="24" s="1"/>
  <c r="AD101" i="15"/>
  <c r="Z156" i="24" s="1"/>
  <c r="Z158" i="24" s="1"/>
  <c r="AC101" i="15"/>
  <c r="Y156" i="24" s="1"/>
  <c r="Y158" i="24" s="1"/>
  <c r="AB101" i="15"/>
  <c r="X156" i="24" s="1"/>
  <c r="X158" i="24" s="1"/>
  <c r="AA101" i="15"/>
  <c r="W156" i="24" s="1"/>
  <c r="Z101" i="15"/>
  <c r="V156" i="24" s="1"/>
  <c r="V158" i="24" s="1"/>
  <c r="Y101" i="15"/>
  <c r="U156" i="24" s="1"/>
  <c r="U158" i="24" s="1"/>
  <c r="X101" i="15"/>
  <c r="T156" i="24" s="1"/>
  <c r="T158" i="24" s="1"/>
  <c r="W101" i="15"/>
  <c r="S156" i="24" s="1"/>
  <c r="S158" i="24" s="1"/>
  <c r="V101" i="15"/>
  <c r="R156" i="24" s="1"/>
  <c r="R158" i="24" s="1"/>
  <c r="U101" i="15"/>
  <c r="Q156" i="24" s="1"/>
  <c r="Q158" i="24" s="1"/>
  <c r="T101" i="15"/>
  <c r="P156" i="24" s="1"/>
  <c r="P158" i="24" s="1"/>
  <c r="S101" i="15"/>
  <c r="O156" i="24" s="1"/>
  <c r="O158" i="24" s="1"/>
  <c r="R101" i="15"/>
  <c r="N156" i="24" s="1"/>
  <c r="N158" i="24" s="1"/>
  <c r="Q101" i="15"/>
  <c r="M156" i="24" s="1"/>
  <c r="M158" i="24" s="1"/>
  <c r="P101" i="15"/>
  <c r="L156" i="24" s="1"/>
  <c r="L158" i="24" s="1"/>
  <c r="O101" i="15"/>
  <c r="K156" i="24" s="1"/>
  <c r="K158" i="24" s="1"/>
  <c r="N101" i="15"/>
  <c r="J156" i="24" s="1"/>
  <c r="J158" i="24" s="1"/>
  <c r="M101" i="15"/>
  <c r="I156" i="24" s="1"/>
  <c r="I158" i="24" s="1"/>
  <c r="L101" i="15"/>
  <c r="H156" i="24" s="1"/>
  <c r="H158" i="24" s="1"/>
  <c r="K101" i="15"/>
  <c r="G156" i="24" s="1"/>
  <c r="G158" i="24" s="1"/>
  <c r="J101" i="15"/>
  <c r="F156" i="24" s="1"/>
  <c r="F158" i="24" s="1"/>
  <c r="I101" i="15"/>
  <c r="E156" i="24" s="1"/>
  <c r="E158" i="24" s="1"/>
  <c r="H101" i="15"/>
  <c r="D156" i="24" s="1"/>
  <c r="AM100" i="15"/>
  <c r="AM99" i="15"/>
  <c r="AM98" i="15"/>
  <c r="AM97" i="15"/>
  <c r="AM96" i="15"/>
  <c r="AM95" i="15"/>
  <c r="AM94" i="15"/>
  <c r="AM93" i="15"/>
  <c r="AM92" i="15"/>
  <c r="AM91" i="15"/>
  <c r="AM90" i="15"/>
  <c r="AM89" i="15"/>
  <c r="AM88" i="15"/>
  <c r="AM87" i="15"/>
  <c r="AM86" i="15"/>
  <c r="AM85" i="15"/>
  <c r="AM84" i="15"/>
  <c r="AM83" i="15"/>
  <c r="AM82" i="15"/>
  <c r="AM81" i="15"/>
  <c r="AM80" i="15"/>
  <c r="AM79" i="15"/>
  <c r="AM78" i="15"/>
  <c r="AM77" i="15"/>
  <c r="AM76" i="15"/>
  <c r="AM75" i="15"/>
  <c r="AM74" i="15"/>
  <c r="AM73" i="15"/>
  <c r="AM72" i="15"/>
  <c r="AM71" i="15"/>
  <c r="AM70" i="15"/>
  <c r="AM69" i="15"/>
  <c r="AM68" i="15"/>
  <c r="AM67" i="15"/>
  <c r="AM66" i="15"/>
  <c r="AM65" i="15"/>
  <c r="AM64" i="15"/>
  <c r="AM63" i="15"/>
  <c r="AM62" i="15"/>
  <c r="AM61" i="15"/>
  <c r="AM60" i="15"/>
  <c r="AM59" i="15"/>
  <c r="AM58" i="15"/>
  <c r="AM57" i="15"/>
  <c r="AM56" i="15"/>
  <c r="AM55" i="15"/>
  <c r="AM54" i="15"/>
  <c r="AM53" i="15"/>
  <c r="AM52" i="15"/>
  <c r="AM51" i="15"/>
  <c r="AM50" i="15"/>
  <c r="AM49" i="15"/>
  <c r="AM48" i="15"/>
  <c r="AM47" i="15"/>
  <c r="AM46" i="15"/>
  <c r="AM45" i="15"/>
  <c r="AM44" i="15"/>
  <c r="AM43" i="15"/>
  <c r="AM42" i="15"/>
  <c r="AM41" i="15"/>
  <c r="AM40" i="15"/>
  <c r="AM39" i="15"/>
  <c r="AM38" i="15"/>
  <c r="AM37" i="15"/>
  <c r="AM36" i="15"/>
  <c r="AM35" i="15"/>
  <c r="AM34" i="15"/>
  <c r="AM33" i="15"/>
  <c r="AM32" i="15"/>
  <c r="AM31" i="15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D156" i="2" s="1"/>
  <c r="AM100" i="11"/>
  <c r="AM99" i="11"/>
  <c r="AM98" i="11"/>
  <c r="AM97" i="11"/>
  <c r="AM96" i="11"/>
  <c r="AM95" i="11"/>
  <c r="AM94" i="11"/>
  <c r="AM93" i="11"/>
  <c r="AM92" i="11"/>
  <c r="AM91" i="11"/>
  <c r="AM90" i="11"/>
  <c r="AM89" i="11"/>
  <c r="AM88" i="11"/>
  <c r="AM87" i="11"/>
  <c r="AM86" i="11"/>
  <c r="AM85" i="11"/>
  <c r="AM84" i="11"/>
  <c r="AM83" i="11"/>
  <c r="AM82" i="11"/>
  <c r="AM81" i="11"/>
  <c r="AM80" i="11"/>
  <c r="AM79" i="11"/>
  <c r="AM78" i="11"/>
  <c r="AM77" i="11"/>
  <c r="AM76" i="11"/>
  <c r="AM75" i="11"/>
  <c r="AM74" i="11"/>
  <c r="AM73" i="11"/>
  <c r="AM72" i="11"/>
  <c r="AM71" i="11"/>
  <c r="AM70" i="11"/>
  <c r="AM69" i="11"/>
  <c r="AM68" i="11"/>
  <c r="AM67" i="11"/>
  <c r="AM66" i="11"/>
  <c r="AM65" i="11"/>
  <c r="AM64" i="11"/>
  <c r="AM63" i="11"/>
  <c r="AM62" i="11"/>
  <c r="AM61" i="11"/>
  <c r="AM60" i="11"/>
  <c r="AM59" i="11"/>
  <c r="AM58" i="11"/>
  <c r="AM57" i="11"/>
  <c r="AM56" i="11"/>
  <c r="AM55" i="11"/>
  <c r="AM54" i="11"/>
  <c r="AM53" i="11"/>
  <c r="AM52" i="11"/>
  <c r="AM51" i="11"/>
  <c r="AM50" i="11"/>
  <c r="AM49" i="11"/>
  <c r="AM48" i="11"/>
  <c r="AM47" i="11"/>
  <c r="AM46" i="11"/>
  <c r="AM45" i="11"/>
  <c r="AM44" i="11"/>
  <c r="AM43" i="11"/>
  <c r="AM42" i="11"/>
  <c r="AM41" i="11"/>
  <c r="AM40" i="11"/>
  <c r="AM39" i="11"/>
  <c r="AM38" i="11"/>
  <c r="AM37" i="11"/>
  <c r="AM36" i="11"/>
  <c r="AM35" i="11"/>
  <c r="AM34" i="11"/>
  <c r="AM33" i="11"/>
  <c r="AM32" i="11"/>
  <c r="AM31" i="11"/>
  <c r="U80" i="7"/>
  <c r="T80" i="7"/>
  <c r="Q80" i="7"/>
  <c r="P80" i="7"/>
  <c r="O80" i="7"/>
  <c r="S80" i="7" s="1"/>
  <c r="D72" i="17" s="1"/>
  <c r="U79" i="7"/>
  <c r="T79" i="7"/>
  <c r="Q79" i="7"/>
  <c r="P79" i="7"/>
  <c r="O79" i="7"/>
  <c r="S79" i="7" s="1"/>
  <c r="D71" i="17" s="1"/>
  <c r="U78" i="7"/>
  <c r="T78" i="7"/>
  <c r="O78" i="7"/>
  <c r="S78" i="7" s="1"/>
  <c r="D70" i="17" s="1"/>
  <c r="U77" i="7"/>
  <c r="T77" i="7"/>
  <c r="O77" i="7"/>
  <c r="S77" i="7" s="1"/>
  <c r="D69" i="17" s="1"/>
  <c r="U76" i="7"/>
  <c r="T76" i="7"/>
  <c r="U75" i="7"/>
  <c r="T75" i="7"/>
  <c r="U74" i="7"/>
  <c r="T74" i="7"/>
  <c r="O74" i="7"/>
  <c r="S74" i="7" s="1"/>
  <c r="U73" i="7"/>
  <c r="T73" i="7"/>
  <c r="O73" i="7"/>
  <c r="S73" i="7" s="1"/>
  <c r="U72" i="7"/>
  <c r="T72" i="7"/>
  <c r="O72" i="7"/>
  <c r="S72" i="7" s="1"/>
  <c r="U71" i="7"/>
  <c r="T71" i="7"/>
  <c r="O71" i="7"/>
  <c r="S71" i="7" s="1"/>
  <c r="U70" i="7"/>
  <c r="T70" i="7"/>
  <c r="O70" i="7"/>
  <c r="S70" i="7" s="1"/>
  <c r="U69" i="7"/>
  <c r="T69" i="7"/>
  <c r="O69" i="7"/>
  <c r="S69" i="7" s="1"/>
  <c r="U68" i="7"/>
  <c r="T68" i="7"/>
  <c r="O68" i="7"/>
  <c r="S68" i="7" s="1"/>
  <c r="U67" i="7"/>
  <c r="T67" i="7"/>
  <c r="O67" i="7"/>
  <c r="U66" i="7"/>
  <c r="T66" i="7"/>
  <c r="U65" i="7"/>
  <c r="T65" i="7"/>
  <c r="D57" i="28"/>
  <c r="U64" i="7"/>
  <c r="T64" i="7"/>
  <c r="D56" i="28"/>
  <c r="U63" i="7"/>
  <c r="T63" i="7"/>
  <c r="D55" i="28"/>
  <c r="U62" i="7"/>
  <c r="T62" i="7"/>
  <c r="U61" i="7"/>
  <c r="T61" i="7"/>
  <c r="D53" i="28"/>
  <c r="U60" i="7"/>
  <c r="T60" i="7"/>
  <c r="D52" i="28"/>
  <c r="U59" i="7"/>
  <c r="T59" i="7"/>
  <c r="D51" i="28"/>
  <c r="U58" i="7"/>
  <c r="T58" i="7"/>
  <c r="D50" i="28"/>
  <c r="U57" i="7"/>
  <c r="T57" i="7"/>
  <c r="D49" i="28"/>
  <c r="U56" i="7"/>
  <c r="T56" i="7"/>
  <c r="D48" i="28"/>
  <c r="U55" i="7"/>
  <c r="T55" i="7"/>
  <c r="D47" i="28"/>
  <c r="U54" i="7"/>
  <c r="T54" i="7"/>
  <c r="D46" i="28"/>
  <c r="U53" i="7"/>
  <c r="T53" i="7"/>
  <c r="D45" i="28"/>
  <c r="U52" i="7"/>
  <c r="T52" i="7"/>
  <c r="D44" i="28"/>
  <c r="U51" i="7"/>
  <c r="T51" i="7"/>
  <c r="D43" i="28"/>
  <c r="U50" i="7"/>
  <c r="T50" i="7"/>
  <c r="U49" i="7"/>
  <c r="T49" i="7"/>
  <c r="D41" i="28"/>
  <c r="U48" i="7"/>
  <c r="T48" i="7"/>
  <c r="D40" i="28"/>
  <c r="U47" i="7"/>
  <c r="T47" i="7"/>
  <c r="D39" i="28"/>
  <c r="U46" i="7"/>
  <c r="T46" i="7"/>
  <c r="U45" i="7"/>
  <c r="T45" i="7"/>
  <c r="D37" i="28"/>
  <c r="U44" i="7"/>
  <c r="T44" i="7"/>
  <c r="D36" i="28"/>
  <c r="U43" i="7"/>
  <c r="T43" i="7"/>
  <c r="D35" i="28"/>
  <c r="U42" i="7"/>
  <c r="T42" i="7"/>
  <c r="D34" i="28"/>
  <c r="U41" i="7"/>
  <c r="T41" i="7"/>
  <c r="D33" i="28"/>
  <c r="U40" i="7"/>
  <c r="T40" i="7"/>
  <c r="D32" i="28"/>
  <c r="U39" i="7"/>
  <c r="T39" i="7"/>
  <c r="D31" i="28"/>
  <c r="U38" i="7"/>
  <c r="T38" i="7"/>
  <c r="D30" i="28"/>
  <c r="U37" i="7"/>
  <c r="T37" i="7"/>
  <c r="U36" i="7"/>
  <c r="T36" i="7"/>
  <c r="D28" i="28"/>
  <c r="U35" i="7"/>
  <c r="T35" i="7"/>
  <c r="D27" i="28"/>
  <c r="U34" i="7"/>
  <c r="T34" i="7"/>
  <c r="U33" i="7"/>
  <c r="T33" i="7"/>
  <c r="D25" i="28"/>
  <c r="U32" i="7"/>
  <c r="T32" i="7"/>
  <c r="D24" i="28"/>
  <c r="U31" i="7"/>
  <c r="T31" i="7"/>
  <c r="D23" i="28"/>
  <c r="U30" i="7"/>
  <c r="T30" i="7"/>
  <c r="D22" i="28"/>
  <c r="U29" i="7"/>
  <c r="T29" i="7"/>
  <c r="U28" i="7"/>
  <c r="T28" i="7"/>
  <c r="D20" i="28"/>
  <c r="U27" i="7"/>
  <c r="T27" i="7"/>
  <c r="D19" i="28"/>
  <c r="U26" i="7"/>
  <c r="T26" i="7"/>
  <c r="D18" i="28"/>
  <c r="U25" i="7"/>
  <c r="T25" i="7"/>
  <c r="D17" i="28"/>
  <c r="U24" i="7"/>
  <c r="T24" i="7"/>
  <c r="D16" i="28"/>
  <c r="U23" i="7"/>
  <c r="T23" i="7"/>
  <c r="D15" i="28"/>
  <c r="U22" i="7"/>
  <c r="T22" i="7"/>
  <c r="D14" i="28"/>
  <c r="U21" i="7"/>
  <c r="T21" i="7"/>
  <c r="U20" i="7"/>
  <c r="T20" i="7"/>
  <c r="D12" i="28"/>
  <c r="U19" i="7"/>
  <c r="T19" i="7"/>
  <c r="D11" i="28"/>
  <c r="U18" i="7"/>
  <c r="T18" i="7"/>
  <c r="D10" i="28"/>
  <c r="U17" i="7"/>
  <c r="T17" i="7"/>
  <c r="D9" i="28"/>
  <c r="U16" i="7"/>
  <c r="T16" i="7"/>
  <c r="D8" i="28"/>
  <c r="U15" i="7"/>
  <c r="T15" i="7"/>
  <c r="U14" i="7"/>
  <c r="T14" i="7"/>
  <c r="U13" i="7"/>
  <c r="T13" i="7"/>
  <c r="D5" i="28"/>
  <c r="U12" i="7"/>
  <c r="T12" i="7"/>
  <c r="O12" i="7"/>
  <c r="S12" i="7" s="1"/>
  <c r="U11" i="7"/>
  <c r="T11" i="7"/>
  <c r="O11" i="7"/>
  <c r="S11" i="7" s="1"/>
  <c r="D3" i="28" s="1"/>
  <c r="C8" i="7"/>
  <c r="U86" i="7" s="1"/>
  <c r="C4" i="7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AJ131" i="5"/>
  <c r="AJ148" i="5" s="1"/>
  <c r="AH91" i="24" s="1"/>
  <c r="AI131" i="5"/>
  <c r="AI148" i="5" s="1"/>
  <c r="AG91" i="24" s="1"/>
  <c r="AH131" i="5"/>
  <c r="AH148" i="5" s="1"/>
  <c r="AF91" i="24" s="1"/>
  <c r="AG131" i="5"/>
  <c r="AG148" i="5" s="1"/>
  <c r="AE91" i="24" s="1"/>
  <c r="AF131" i="5"/>
  <c r="AF148" i="5" s="1"/>
  <c r="AD91" i="24" s="1"/>
  <c r="AE131" i="5"/>
  <c r="AE148" i="5" s="1"/>
  <c r="AC91" i="24" s="1"/>
  <c r="AD131" i="5"/>
  <c r="AD148" i="5" s="1"/>
  <c r="AB91" i="24" s="1"/>
  <c r="AC131" i="5"/>
  <c r="AC148" i="5" s="1"/>
  <c r="AA91" i="24" s="1"/>
  <c r="AB131" i="5"/>
  <c r="AB148" i="5" s="1"/>
  <c r="Z91" i="24" s="1"/>
  <c r="AA131" i="5"/>
  <c r="AA148" i="5" s="1"/>
  <c r="Y91" i="24" s="1"/>
  <c r="Z131" i="5"/>
  <c r="Z148" i="5" s="1"/>
  <c r="X91" i="24" s="1"/>
  <c r="Y131" i="5"/>
  <c r="Y148" i="5" s="1"/>
  <c r="W91" i="24" s="1"/>
  <c r="X131" i="5"/>
  <c r="X148" i="5" s="1"/>
  <c r="V91" i="24" s="1"/>
  <c r="W131" i="5"/>
  <c r="W148" i="5" s="1"/>
  <c r="U91" i="24" s="1"/>
  <c r="V131" i="5"/>
  <c r="V148" i="5" s="1"/>
  <c r="T91" i="24" s="1"/>
  <c r="U131" i="5"/>
  <c r="U148" i="5" s="1"/>
  <c r="S91" i="24" s="1"/>
  <c r="T131" i="5"/>
  <c r="T148" i="5" s="1"/>
  <c r="R91" i="24" s="1"/>
  <c r="S131" i="5"/>
  <c r="S148" i="5" s="1"/>
  <c r="Q91" i="24" s="1"/>
  <c r="R131" i="5"/>
  <c r="R148" i="5" s="1"/>
  <c r="P91" i="24" s="1"/>
  <c r="Q131" i="5"/>
  <c r="P131" i="5"/>
  <c r="P148" i="5" s="1"/>
  <c r="N91" i="24" s="1"/>
  <c r="O131" i="5"/>
  <c r="O148" i="5" s="1"/>
  <c r="M91" i="24" s="1"/>
  <c r="N131" i="5"/>
  <c r="M131" i="5"/>
  <c r="M148" i="5" s="1"/>
  <c r="K91" i="24" s="1"/>
  <c r="L131" i="5"/>
  <c r="K131" i="5"/>
  <c r="K148" i="5" s="1"/>
  <c r="I91" i="24" s="1"/>
  <c r="J131" i="5"/>
  <c r="J148" i="5" s="1"/>
  <c r="H91" i="24" s="1"/>
  <c r="I131" i="5"/>
  <c r="H131" i="5"/>
  <c r="H148" i="5" s="1"/>
  <c r="F91" i="24" s="1"/>
  <c r="G131" i="5"/>
  <c r="F131" i="5"/>
  <c r="AJ130" i="5"/>
  <c r="AJ147" i="5" s="1"/>
  <c r="AH90" i="24" s="1"/>
  <c r="AI130" i="5"/>
  <c r="AH130" i="5"/>
  <c r="AH147" i="5" s="1"/>
  <c r="AF90" i="24" s="1"/>
  <c r="AG130" i="5"/>
  <c r="AG147" i="5" s="1"/>
  <c r="AE90" i="24" s="1"/>
  <c r="AF130" i="5"/>
  <c r="AF147" i="5" s="1"/>
  <c r="AD90" i="24" s="1"/>
  <c r="AE130" i="5"/>
  <c r="AD130" i="5"/>
  <c r="AD147" i="5" s="1"/>
  <c r="AB90" i="24" s="1"/>
  <c r="AC130" i="5"/>
  <c r="AC147" i="5" s="1"/>
  <c r="AA90" i="24" s="1"/>
  <c r="AB130" i="5"/>
  <c r="AA130" i="5"/>
  <c r="Z130" i="5"/>
  <c r="Z147" i="5" s="1"/>
  <c r="X90" i="24" s="1"/>
  <c r="Y130" i="5"/>
  <c r="X130" i="5"/>
  <c r="X147" i="5" s="1"/>
  <c r="V90" i="24" s="1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F127" i="5"/>
  <c r="F4" i="5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2" i="5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AJ131" i="4"/>
  <c r="AJ148" i="4" s="1"/>
  <c r="AH91" i="2" s="1"/>
  <c r="AI131" i="4"/>
  <c r="AI148" i="4" s="1"/>
  <c r="AG91" i="2" s="1"/>
  <c r="AH131" i="4"/>
  <c r="AH148" i="4" s="1"/>
  <c r="AF91" i="2" s="1"/>
  <c r="AG131" i="4"/>
  <c r="AG148" i="4" s="1"/>
  <c r="AE91" i="2" s="1"/>
  <c r="AF131" i="4"/>
  <c r="AF148" i="4" s="1"/>
  <c r="AD91" i="2" s="1"/>
  <c r="AE131" i="4"/>
  <c r="AE148" i="4" s="1"/>
  <c r="AC91" i="2" s="1"/>
  <c r="AD131" i="4"/>
  <c r="AD148" i="4" s="1"/>
  <c r="AB91" i="2" s="1"/>
  <c r="AC131" i="4"/>
  <c r="AC148" i="4" s="1"/>
  <c r="AA91" i="2" s="1"/>
  <c r="AB131" i="4"/>
  <c r="AB148" i="4" s="1"/>
  <c r="Z91" i="2" s="1"/>
  <c r="AA131" i="4"/>
  <c r="AA148" i="4" s="1"/>
  <c r="Y91" i="2" s="1"/>
  <c r="Z131" i="4"/>
  <c r="Z148" i="4" s="1"/>
  <c r="X91" i="2" s="1"/>
  <c r="Y131" i="4"/>
  <c r="Y148" i="4" s="1"/>
  <c r="W91" i="2" s="1"/>
  <c r="X131" i="4"/>
  <c r="X148" i="4" s="1"/>
  <c r="V91" i="2" s="1"/>
  <c r="W131" i="4"/>
  <c r="W148" i="4" s="1"/>
  <c r="U91" i="2" s="1"/>
  <c r="V131" i="4"/>
  <c r="V148" i="4" s="1"/>
  <c r="T91" i="2" s="1"/>
  <c r="U131" i="4"/>
  <c r="U148" i="4" s="1"/>
  <c r="S91" i="2" s="1"/>
  <c r="T131" i="4"/>
  <c r="S131" i="4"/>
  <c r="S148" i="4" s="1"/>
  <c r="Q91" i="2" s="1"/>
  <c r="R131" i="4"/>
  <c r="R148" i="4" s="1"/>
  <c r="P91" i="2" s="1"/>
  <c r="Q131" i="4"/>
  <c r="Q148" i="4" s="1"/>
  <c r="O91" i="2" s="1"/>
  <c r="P131" i="4"/>
  <c r="P148" i="4" s="1"/>
  <c r="N91" i="2" s="1"/>
  <c r="O131" i="4"/>
  <c r="O148" i="4" s="1"/>
  <c r="M91" i="2" s="1"/>
  <c r="N131" i="4"/>
  <c r="N148" i="4" s="1"/>
  <c r="L91" i="2" s="1"/>
  <c r="M131" i="4"/>
  <c r="M148" i="4" s="1"/>
  <c r="K91" i="2" s="1"/>
  <c r="L131" i="4"/>
  <c r="L148" i="4" s="1"/>
  <c r="J91" i="2" s="1"/>
  <c r="K131" i="4"/>
  <c r="K148" i="4" s="1"/>
  <c r="I91" i="2" s="1"/>
  <c r="J131" i="4"/>
  <c r="J148" i="4" s="1"/>
  <c r="H91" i="2" s="1"/>
  <c r="I131" i="4"/>
  <c r="H131" i="4"/>
  <c r="H148" i="4" s="1"/>
  <c r="F91" i="2" s="1"/>
  <c r="G131" i="4"/>
  <c r="G148" i="4" s="1"/>
  <c r="E91" i="2" s="1"/>
  <c r="F131" i="4"/>
  <c r="AJ130" i="4"/>
  <c r="AJ147" i="4" s="1"/>
  <c r="AH90" i="2" s="1"/>
  <c r="AI130" i="4"/>
  <c r="AI147" i="4" s="1"/>
  <c r="AG90" i="2" s="1"/>
  <c r="AH130" i="4"/>
  <c r="AH147" i="4" s="1"/>
  <c r="AF90" i="2" s="1"/>
  <c r="AG130" i="4"/>
  <c r="AF130" i="4"/>
  <c r="AF147" i="4" s="1"/>
  <c r="AD90" i="2" s="1"/>
  <c r="AE130" i="4"/>
  <c r="AE147" i="4" s="1"/>
  <c r="AC90" i="2" s="1"/>
  <c r="AD130" i="4"/>
  <c r="AD147" i="4" s="1"/>
  <c r="AB90" i="2" s="1"/>
  <c r="AC130" i="4"/>
  <c r="AB130" i="4"/>
  <c r="AB147" i="4" s="1"/>
  <c r="Z90" i="2" s="1"/>
  <c r="AA130" i="4"/>
  <c r="AA147" i="4" s="1"/>
  <c r="Y90" i="2" s="1"/>
  <c r="Z130" i="4"/>
  <c r="Z147" i="4" s="1"/>
  <c r="X90" i="2" s="1"/>
  <c r="Y130" i="4"/>
  <c r="X130" i="4"/>
  <c r="X147" i="4" s="1"/>
  <c r="V90" i="2" s="1"/>
  <c r="W130" i="4"/>
  <c r="V130" i="4"/>
  <c r="U130" i="4"/>
  <c r="T130" i="4"/>
  <c r="T147" i="4" s="1"/>
  <c r="R90" i="2" s="1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G147" i="4" s="1"/>
  <c r="E90" i="2" s="1"/>
  <c r="F130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F127" i="4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2" i="4"/>
  <c r="B3" i="8"/>
  <c r="AI157" i="2"/>
  <c r="D127" i="2"/>
  <c r="F114" i="1" s="1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99" i="2"/>
  <c r="AI97" i="2"/>
  <c r="AI95" i="2"/>
  <c r="AI94" i="2"/>
  <c r="D78" i="2"/>
  <c r="V78" i="7"/>
  <c r="AI7" i="2"/>
  <c r="D3" i="2"/>
  <c r="D5" i="2" s="1"/>
  <c r="D1" i="2"/>
  <c r="G294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F91" i="1"/>
  <c r="F47" i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G24" i="28" l="1"/>
  <c r="U24" i="28"/>
  <c r="I24" i="28"/>
  <c r="W24" i="28"/>
  <c r="J24" i="28"/>
  <c r="AI24" i="28"/>
  <c r="V24" i="28"/>
  <c r="H24" i="28"/>
  <c r="AE24" i="28"/>
  <c r="R24" i="28"/>
  <c r="E24" i="28"/>
  <c r="AA24" i="28"/>
  <c r="N24" i="28"/>
  <c r="Y24" i="28"/>
  <c r="X24" i="28"/>
  <c r="T24" i="28"/>
  <c r="S24" i="28"/>
  <c r="Q24" i="28"/>
  <c r="AH24" i="28"/>
  <c r="O24" i="28"/>
  <c r="AF24" i="28"/>
  <c r="M24" i="28"/>
  <c r="AD24" i="28"/>
  <c r="L24" i="28"/>
  <c r="AC24" i="28"/>
  <c r="K24" i="28"/>
  <c r="AB24" i="28"/>
  <c r="G24" i="28"/>
  <c r="F24" i="28"/>
  <c r="Z24" i="28"/>
  <c r="P24" i="28"/>
  <c r="X3" i="28"/>
  <c r="L3" i="28"/>
  <c r="AF3" i="28"/>
  <c r="S3" i="28"/>
  <c r="F3" i="28"/>
  <c r="AC3" i="28"/>
  <c r="O3" i="28"/>
  <c r="AB3" i="28"/>
  <c r="AA3" i="28"/>
  <c r="N3" i="28"/>
  <c r="M3" i="28"/>
  <c r="Y3" i="28"/>
  <c r="J3" i="28"/>
  <c r="AH3" i="28"/>
  <c r="T3" i="28"/>
  <c r="AG3" i="28"/>
  <c r="R3" i="28"/>
  <c r="AE3" i="28"/>
  <c r="Q3" i="28"/>
  <c r="AI3" i="28"/>
  <c r="AD3" i="28"/>
  <c r="Z3" i="28"/>
  <c r="W3" i="28"/>
  <c r="V3" i="28"/>
  <c r="U3" i="28"/>
  <c r="I3" i="28"/>
  <c r="P3" i="28"/>
  <c r="K3" i="28"/>
  <c r="H3" i="28"/>
  <c r="G3" i="28"/>
  <c r="Y8" i="28"/>
  <c r="M8" i="28"/>
  <c r="AH8" i="28"/>
  <c r="U8" i="28"/>
  <c r="H8" i="28"/>
  <c r="AD8" i="28"/>
  <c r="Q8" i="28"/>
  <c r="AB8" i="28"/>
  <c r="L8" i="28"/>
  <c r="AA8" i="28"/>
  <c r="K8" i="28"/>
  <c r="Z8" i="28"/>
  <c r="J8" i="28"/>
  <c r="W8" i="28"/>
  <c r="G8" i="28"/>
  <c r="AG8" i="28"/>
  <c r="R8" i="28"/>
  <c r="AF8" i="28"/>
  <c r="P8" i="28"/>
  <c r="AE8" i="28"/>
  <c r="O8" i="28"/>
  <c r="X8" i="28"/>
  <c r="V8" i="28"/>
  <c r="T8" i="28"/>
  <c r="S8" i="28"/>
  <c r="N8" i="28"/>
  <c r="I8" i="28"/>
  <c r="F8" i="28"/>
  <c r="E8" i="28"/>
  <c r="AI8" i="28"/>
  <c r="AC8" i="28"/>
  <c r="AG12" i="28"/>
  <c r="U12" i="28"/>
  <c r="I12" i="28"/>
  <c r="AB12" i="28"/>
  <c r="O12" i="28"/>
  <c r="X12" i="28"/>
  <c r="K12" i="28"/>
  <c r="AF12" i="28"/>
  <c r="S12" i="28"/>
  <c r="F12" i="28"/>
  <c r="AH12" i="28"/>
  <c r="P12" i="28"/>
  <c r="AE12" i="28"/>
  <c r="M12" i="28"/>
  <c r="N12" i="28"/>
  <c r="AD12" i="28"/>
  <c r="AA12" i="28"/>
  <c r="J12" i="28"/>
  <c r="Y12" i="28"/>
  <c r="G12" i="28"/>
  <c r="W12" i="28"/>
  <c r="V12" i="28"/>
  <c r="T12" i="28"/>
  <c r="R12" i="28"/>
  <c r="AI12" i="28"/>
  <c r="AC12" i="28"/>
  <c r="Z12" i="28"/>
  <c r="Q12" i="28"/>
  <c r="L12" i="28"/>
  <c r="H12" i="28"/>
  <c r="E12" i="28"/>
  <c r="AF46" i="28"/>
  <c r="T46" i="28"/>
  <c r="H46" i="28"/>
  <c r="AC46" i="28"/>
  <c r="P46" i="28"/>
  <c r="AH46" i="28"/>
  <c r="U46" i="28"/>
  <c r="G46" i="28"/>
  <c r="Z46" i="28"/>
  <c r="K46" i="28"/>
  <c r="Y46" i="28"/>
  <c r="J46" i="28"/>
  <c r="V46" i="28"/>
  <c r="E46" i="28"/>
  <c r="AE46" i="28"/>
  <c r="O46" i="28"/>
  <c r="AB46" i="28"/>
  <c r="AA46" i="28"/>
  <c r="X46" i="28"/>
  <c r="W46" i="28"/>
  <c r="S46" i="28"/>
  <c r="Q46" i="28"/>
  <c r="N46" i="28"/>
  <c r="M46" i="28"/>
  <c r="AI46" i="28"/>
  <c r="L46" i="28"/>
  <c r="AG46" i="28"/>
  <c r="I46" i="28"/>
  <c r="R46" i="28"/>
  <c r="F46" i="28"/>
  <c r="AD46" i="28"/>
  <c r="AA50" i="28"/>
  <c r="AC50" i="28"/>
  <c r="P50" i="28"/>
  <c r="W50" i="28"/>
  <c r="J50" i="28"/>
  <c r="AB50" i="28"/>
  <c r="N50" i="28"/>
  <c r="AD50" i="28"/>
  <c r="L50" i="28"/>
  <c r="Z50" i="28"/>
  <c r="K50" i="28"/>
  <c r="V50" i="28"/>
  <c r="G50" i="28"/>
  <c r="AH50" i="28"/>
  <c r="R50" i="28"/>
  <c r="U50" i="28"/>
  <c r="T50" i="28"/>
  <c r="S50" i="28"/>
  <c r="Q50" i="28"/>
  <c r="O50" i="28"/>
  <c r="AI50" i="28"/>
  <c r="I50" i="28"/>
  <c r="AG50" i="28"/>
  <c r="H50" i="28"/>
  <c r="AF50" i="28"/>
  <c r="F50" i="28"/>
  <c r="AE50" i="28"/>
  <c r="E50" i="28"/>
  <c r="Y50" i="28"/>
  <c r="X50" i="28"/>
  <c r="M50" i="28"/>
  <c r="AH37" i="28"/>
  <c r="V37" i="28"/>
  <c r="J37" i="28"/>
  <c r="Z37" i="28"/>
  <c r="N37" i="28"/>
  <c r="U37" i="28"/>
  <c r="G37" i="28"/>
  <c r="AI37" i="28"/>
  <c r="T37" i="28"/>
  <c r="F37" i="28"/>
  <c r="AE37" i="28"/>
  <c r="Q37" i="28"/>
  <c r="AA37" i="28"/>
  <c r="L37" i="28"/>
  <c r="P37" i="28"/>
  <c r="O37" i="28"/>
  <c r="AG37" i="28"/>
  <c r="M37" i="28"/>
  <c r="AF37" i="28"/>
  <c r="K37" i="28"/>
  <c r="AD37" i="28"/>
  <c r="I37" i="28"/>
  <c r="AB37" i="28"/>
  <c r="E37" i="28"/>
  <c r="Y37" i="28"/>
  <c r="X37" i="28"/>
  <c r="W37" i="28"/>
  <c r="S37" i="28"/>
  <c r="AC37" i="28"/>
  <c r="H37" i="28"/>
  <c r="R37" i="28"/>
  <c r="Z25" i="28"/>
  <c r="N25" i="28"/>
  <c r="AE25" i="28"/>
  <c r="R25" i="28"/>
  <c r="E25" i="28"/>
  <c r="AD25" i="28"/>
  <c r="Q25" i="28"/>
  <c r="AA25" i="28"/>
  <c r="M25" i="28"/>
  <c r="AI25" i="28"/>
  <c r="V25" i="28"/>
  <c r="I25" i="28"/>
  <c r="AG25" i="28"/>
  <c r="L25" i="28"/>
  <c r="K25" i="28"/>
  <c r="AF25" i="28"/>
  <c r="AC25" i="28"/>
  <c r="J25" i="28"/>
  <c r="AB25" i="28"/>
  <c r="H25" i="28"/>
  <c r="Y25" i="28"/>
  <c r="G25" i="28"/>
  <c r="W25" i="28"/>
  <c r="U25" i="28"/>
  <c r="T25" i="28"/>
  <c r="S25" i="28"/>
  <c r="P25" i="28"/>
  <c r="O25" i="28"/>
  <c r="AH25" i="28"/>
  <c r="X25" i="28"/>
  <c r="F25" i="28"/>
  <c r="AH17" i="28"/>
  <c r="V17" i="28"/>
  <c r="J17" i="28"/>
  <c r="AD17" i="28"/>
  <c r="Q17" i="28"/>
  <c r="AC17" i="28"/>
  <c r="Z17" i="28"/>
  <c r="M17" i="28"/>
  <c r="AI17" i="28"/>
  <c r="U17" i="28"/>
  <c r="H17" i="28"/>
  <c r="Y17" i="28"/>
  <c r="G17" i="28"/>
  <c r="X17" i="28"/>
  <c r="F17" i="28"/>
  <c r="W17" i="28"/>
  <c r="E17" i="28"/>
  <c r="T17" i="28"/>
  <c r="S17" i="28"/>
  <c r="P17" i="28"/>
  <c r="AG17" i="28"/>
  <c r="O17" i="28"/>
  <c r="AF17" i="28"/>
  <c r="N17" i="28"/>
  <c r="AE17" i="28"/>
  <c r="L17" i="28"/>
  <c r="AB17" i="28"/>
  <c r="K17" i="28"/>
  <c r="AA17" i="28"/>
  <c r="R17" i="28"/>
  <c r="I17" i="28"/>
  <c r="AI30" i="28"/>
  <c r="W30" i="28"/>
  <c r="K30" i="28"/>
  <c r="AA30" i="28"/>
  <c r="O30" i="28"/>
  <c r="V30" i="28"/>
  <c r="H30" i="28"/>
  <c r="U30" i="28"/>
  <c r="G30" i="28"/>
  <c r="AF30" i="28"/>
  <c r="R30" i="28"/>
  <c r="AB30" i="28"/>
  <c r="M30" i="28"/>
  <c r="Q30" i="28"/>
  <c r="P30" i="28"/>
  <c r="N30" i="28"/>
  <c r="AH30" i="28"/>
  <c r="AG30" i="28"/>
  <c r="L30" i="28"/>
  <c r="AE30" i="28"/>
  <c r="J30" i="28"/>
  <c r="AC30" i="28"/>
  <c r="F30" i="28"/>
  <c r="Z30" i="28"/>
  <c r="E30" i="28"/>
  <c r="Y30" i="28"/>
  <c r="X30" i="28"/>
  <c r="T30" i="28"/>
  <c r="AD30" i="28"/>
  <c r="S30" i="28"/>
  <c r="I30" i="28"/>
  <c r="AE34" i="28"/>
  <c r="S34" i="28"/>
  <c r="G34" i="28"/>
  <c r="AI34" i="28"/>
  <c r="W34" i="28"/>
  <c r="K34" i="28"/>
  <c r="AB34" i="28"/>
  <c r="N34" i="28"/>
  <c r="AA34" i="28"/>
  <c r="M34" i="28"/>
  <c r="X34" i="28"/>
  <c r="I34" i="28"/>
  <c r="AG34" i="28"/>
  <c r="R34" i="28"/>
  <c r="V34" i="28"/>
  <c r="U34" i="28"/>
  <c r="T34" i="28"/>
  <c r="Q34" i="28"/>
  <c r="P34" i="28"/>
  <c r="AH34" i="28"/>
  <c r="L34" i="28"/>
  <c r="AF34" i="28"/>
  <c r="J34" i="28"/>
  <c r="AD34" i="28"/>
  <c r="H34" i="28"/>
  <c r="AC34" i="28"/>
  <c r="F34" i="28"/>
  <c r="Z34" i="28"/>
  <c r="E34" i="28"/>
  <c r="Y34" i="28"/>
  <c r="O34" i="28"/>
  <c r="AB55" i="28"/>
  <c r="P55" i="28"/>
  <c r="AE55" i="28"/>
  <c r="R55" i="28"/>
  <c r="E55" i="28"/>
  <c r="Y55" i="28"/>
  <c r="K55" i="28"/>
  <c r="AD55" i="28"/>
  <c r="O55" i="28"/>
  <c r="AA55" i="28"/>
  <c r="J55" i="28"/>
  <c r="Z55" i="28"/>
  <c r="I55" i="28"/>
  <c r="V55" i="28"/>
  <c r="F55" i="28"/>
  <c r="U55" i="28"/>
  <c r="AH55" i="28"/>
  <c r="Q55" i="28"/>
  <c r="AC55" i="28"/>
  <c r="X55" i="28"/>
  <c r="W55" i="28"/>
  <c r="T55" i="28"/>
  <c r="S55" i="28"/>
  <c r="M55" i="28"/>
  <c r="L55" i="28"/>
  <c r="H55" i="28"/>
  <c r="AI55" i="28"/>
  <c r="G55" i="28"/>
  <c r="AG55" i="28"/>
  <c r="AF55" i="28"/>
  <c r="N55" i="28"/>
  <c r="AD9" i="28"/>
  <c r="R9" i="28"/>
  <c r="F9" i="28"/>
  <c r="AC9" i="28"/>
  <c r="P9" i="28"/>
  <c r="Y9" i="28"/>
  <c r="L9" i="28"/>
  <c r="AB9" i="28"/>
  <c r="M9" i="28"/>
  <c r="AA9" i="28"/>
  <c r="J9" i="28"/>
  <c r="K9" i="28"/>
  <c r="Z9" i="28"/>
  <c r="W9" i="28"/>
  <c r="H9" i="28"/>
  <c r="AH9" i="28"/>
  <c r="S9" i="28"/>
  <c r="AG9" i="28"/>
  <c r="Q9" i="28"/>
  <c r="AF9" i="28"/>
  <c r="O9" i="28"/>
  <c r="AI9" i="28"/>
  <c r="AE9" i="28"/>
  <c r="X9" i="28"/>
  <c r="V9" i="28"/>
  <c r="U9" i="28"/>
  <c r="T9" i="28"/>
  <c r="G9" i="28"/>
  <c r="E9" i="28"/>
  <c r="N9" i="28"/>
  <c r="I9" i="28"/>
  <c r="AC43" i="28"/>
  <c r="Q43" i="28"/>
  <c r="E43" i="28"/>
  <c r="AE43" i="28"/>
  <c r="R43" i="28"/>
  <c r="AI43" i="28"/>
  <c r="V43" i="28"/>
  <c r="I43" i="28"/>
  <c r="Y43" i="28"/>
  <c r="J43" i="28"/>
  <c r="X43" i="28"/>
  <c r="H43" i="28"/>
  <c r="T43" i="28"/>
  <c r="AD43" i="28"/>
  <c r="N43" i="28"/>
  <c r="AA43" i="28"/>
  <c r="Z43" i="28"/>
  <c r="W43" i="28"/>
  <c r="U43" i="28"/>
  <c r="S43" i="28"/>
  <c r="O43" i="28"/>
  <c r="M43" i="28"/>
  <c r="AH43" i="28"/>
  <c r="L43" i="28"/>
  <c r="AG43" i="28"/>
  <c r="K43" i="28"/>
  <c r="AF43" i="28"/>
  <c r="G43" i="28"/>
  <c r="AB43" i="28"/>
  <c r="P43" i="28"/>
  <c r="F43" i="28"/>
  <c r="Y47" i="28"/>
  <c r="M47" i="28"/>
  <c r="X47" i="28"/>
  <c r="K47" i="28"/>
  <c r="AC47" i="28"/>
  <c r="P47" i="28"/>
  <c r="AA47" i="28"/>
  <c r="J47" i="28"/>
  <c r="Z47" i="28"/>
  <c r="I47" i="28"/>
  <c r="U47" i="28"/>
  <c r="F47" i="28"/>
  <c r="AF47" i="28"/>
  <c r="Q47" i="28"/>
  <c r="T47" i="28"/>
  <c r="S47" i="28"/>
  <c r="R47" i="28"/>
  <c r="O47" i="28"/>
  <c r="AI47" i="28"/>
  <c r="N47" i="28"/>
  <c r="AG47" i="28"/>
  <c r="H47" i="28"/>
  <c r="AE47" i="28"/>
  <c r="G47" i="28"/>
  <c r="AD47" i="28"/>
  <c r="E47" i="28"/>
  <c r="AB47" i="28"/>
  <c r="W47" i="28"/>
  <c r="AH47" i="28"/>
  <c r="V47" i="28"/>
  <c r="L47" i="28"/>
  <c r="AF51" i="28"/>
  <c r="T51" i="28"/>
  <c r="H51" i="28"/>
  <c r="X51" i="28"/>
  <c r="K51" i="28"/>
  <c r="AI51" i="28"/>
  <c r="U51" i="28"/>
  <c r="F51" i="28"/>
  <c r="Z51" i="28"/>
  <c r="L51" i="28"/>
  <c r="AE51" i="28"/>
  <c r="O51" i="28"/>
  <c r="AD51" i="28"/>
  <c r="N51" i="28"/>
  <c r="AA51" i="28"/>
  <c r="I51" i="28"/>
  <c r="S51" i="28"/>
  <c r="Q51" i="28"/>
  <c r="P51" i="28"/>
  <c r="M51" i="28"/>
  <c r="J51" i="28"/>
  <c r="AH51" i="28"/>
  <c r="G51" i="28"/>
  <c r="AC51" i="28"/>
  <c r="AB51" i="28"/>
  <c r="Y51" i="28"/>
  <c r="W51" i="28"/>
  <c r="V51" i="28"/>
  <c r="R51" i="28"/>
  <c r="AG51" i="28"/>
  <c r="E51" i="28"/>
  <c r="AC16" i="28"/>
  <c r="Q16" i="28"/>
  <c r="E16" i="28"/>
  <c r="AI16" i="28"/>
  <c r="V16" i="28"/>
  <c r="I16" i="28"/>
  <c r="AH16" i="28"/>
  <c r="U16" i="28"/>
  <c r="H16" i="28"/>
  <c r="AE16" i="28"/>
  <c r="R16" i="28"/>
  <c r="Z16" i="28"/>
  <c r="M16" i="28"/>
  <c r="S16" i="28"/>
  <c r="P16" i="28"/>
  <c r="O16" i="28"/>
  <c r="AG16" i="28"/>
  <c r="N16" i="28"/>
  <c r="AF16" i="28"/>
  <c r="L16" i="28"/>
  <c r="AB16" i="28"/>
  <c r="J16" i="28"/>
  <c r="AA16" i="28"/>
  <c r="G16" i="28"/>
  <c r="Y16" i="28"/>
  <c r="F16" i="28"/>
  <c r="X16" i="28"/>
  <c r="W16" i="28"/>
  <c r="T16" i="28"/>
  <c r="K16" i="28"/>
  <c r="AD16" i="28"/>
  <c r="Z33" i="28"/>
  <c r="N33" i="28"/>
  <c r="AD33" i="28"/>
  <c r="R33" i="28"/>
  <c r="F33" i="28"/>
  <c r="AE33" i="28"/>
  <c r="P33" i="28"/>
  <c r="AC33" i="28"/>
  <c r="O33" i="28"/>
  <c r="Y33" i="28"/>
  <c r="K33" i="28"/>
  <c r="AI33" i="28"/>
  <c r="U33" i="28"/>
  <c r="G33" i="28"/>
  <c r="AG33" i="28"/>
  <c r="J33" i="28"/>
  <c r="I33" i="28"/>
  <c r="AF33" i="28"/>
  <c r="AB33" i="28"/>
  <c r="H33" i="28"/>
  <c r="AA33" i="28"/>
  <c r="E33" i="28"/>
  <c r="X33" i="28"/>
  <c r="V33" i="28"/>
  <c r="T33" i="28"/>
  <c r="S33" i="28"/>
  <c r="Q33" i="28"/>
  <c r="M33" i="28"/>
  <c r="W33" i="28"/>
  <c r="L33" i="28"/>
  <c r="AH33" i="28"/>
  <c r="AI22" i="28"/>
  <c r="W22" i="28"/>
  <c r="K22" i="28"/>
  <c r="AF22" i="28"/>
  <c r="S22" i="28"/>
  <c r="F22" i="28"/>
  <c r="AE22" i="28"/>
  <c r="R22" i="28"/>
  <c r="E22" i="28"/>
  <c r="AB22" i="28"/>
  <c r="O22" i="28"/>
  <c r="X22" i="28"/>
  <c r="J22" i="28"/>
  <c r="AA22" i="28"/>
  <c r="H22" i="28"/>
  <c r="Z22" i="28"/>
  <c r="G22" i="28"/>
  <c r="Y22" i="28"/>
  <c r="V22" i="28"/>
  <c r="U22" i="28"/>
  <c r="Q22" i="28"/>
  <c r="P22" i="28"/>
  <c r="AH22" i="28"/>
  <c r="N22" i="28"/>
  <c r="AG22" i="28"/>
  <c r="M22" i="28"/>
  <c r="AD22" i="28"/>
  <c r="L22" i="28"/>
  <c r="AC22" i="28"/>
  <c r="T22" i="28"/>
  <c r="I22" i="28"/>
  <c r="AF39" i="28"/>
  <c r="T39" i="28"/>
  <c r="H39" i="28"/>
  <c r="X39" i="28"/>
  <c r="L39" i="28"/>
  <c r="AE39" i="28"/>
  <c r="Q39" i="28"/>
  <c r="AD39" i="28"/>
  <c r="P39" i="28"/>
  <c r="AA39" i="28"/>
  <c r="M39" i="28"/>
  <c r="V39" i="28"/>
  <c r="G39" i="28"/>
  <c r="S39" i="28"/>
  <c r="R39" i="28"/>
  <c r="O39" i="28"/>
  <c r="AI39" i="28"/>
  <c r="N39" i="28"/>
  <c r="AH39" i="28"/>
  <c r="K39" i="28"/>
  <c r="AC39" i="28"/>
  <c r="I39" i="28"/>
  <c r="AB39" i="28"/>
  <c r="F39" i="28"/>
  <c r="Z39" i="28"/>
  <c r="E39" i="28"/>
  <c r="Y39" i="28"/>
  <c r="W39" i="28"/>
  <c r="AG39" i="28"/>
  <c r="U39" i="28"/>
  <c r="J39" i="28"/>
  <c r="AD41" i="28"/>
  <c r="R41" i="28"/>
  <c r="F41" i="28"/>
  <c r="AH41" i="28"/>
  <c r="V41" i="28"/>
  <c r="J41" i="28"/>
  <c r="AA41" i="28"/>
  <c r="M41" i="28"/>
  <c r="Z41" i="28"/>
  <c r="L41" i="28"/>
  <c r="W41" i="28"/>
  <c r="H41" i="28"/>
  <c r="AF41" i="28"/>
  <c r="Q41" i="28"/>
  <c r="U41" i="28"/>
  <c r="T41" i="28"/>
  <c r="S41" i="28"/>
  <c r="P41" i="28"/>
  <c r="O41" i="28"/>
  <c r="AG41" i="28"/>
  <c r="K41" i="28"/>
  <c r="AE41" i="28"/>
  <c r="I41" i="28"/>
  <c r="AC41" i="28"/>
  <c r="G41" i="28"/>
  <c r="AB41" i="28"/>
  <c r="E41" i="28"/>
  <c r="Y41" i="28"/>
  <c r="AI41" i="28"/>
  <c r="N41" i="28"/>
  <c r="X41" i="28"/>
  <c r="AE14" i="28"/>
  <c r="S14" i="28"/>
  <c r="G14" i="28"/>
  <c r="AF14" i="28"/>
  <c r="R14" i="28"/>
  <c r="E14" i="28"/>
  <c r="AA14" i="28"/>
  <c r="N14" i="28"/>
  <c r="W14" i="28"/>
  <c r="J14" i="28"/>
  <c r="X14" i="28"/>
  <c r="F14" i="28"/>
  <c r="V14" i="28"/>
  <c r="U14" i="28"/>
  <c r="T14" i="28"/>
  <c r="AI14" i="28"/>
  <c r="Q14" i="28"/>
  <c r="AG14" i="28"/>
  <c r="O14" i="28"/>
  <c r="AD14" i="28"/>
  <c r="M14" i="28"/>
  <c r="AC14" i="28"/>
  <c r="L14" i="28"/>
  <c r="AB14" i="28"/>
  <c r="K14" i="28"/>
  <c r="Z14" i="28"/>
  <c r="I14" i="28"/>
  <c r="AH14" i="28"/>
  <c r="Y14" i="28"/>
  <c r="P14" i="28"/>
  <c r="H14" i="28"/>
  <c r="AB31" i="28"/>
  <c r="P31" i="28"/>
  <c r="AF31" i="28"/>
  <c r="T31" i="28"/>
  <c r="H31" i="28"/>
  <c r="AI31" i="28"/>
  <c r="U31" i="28"/>
  <c r="F31" i="28"/>
  <c r="AH31" i="28"/>
  <c r="S31" i="28"/>
  <c r="E31" i="28"/>
  <c r="AD31" i="28"/>
  <c r="O31" i="28"/>
  <c r="Y31" i="28"/>
  <c r="K31" i="28"/>
  <c r="AC31" i="28"/>
  <c r="I31" i="28"/>
  <c r="AA31" i="28"/>
  <c r="G31" i="28"/>
  <c r="Z31" i="28"/>
  <c r="X31" i="28"/>
  <c r="W31" i="28"/>
  <c r="R31" i="28"/>
  <c r="Q31" i="28"/>
  <c r="N31" i="28"/>
  <c r="M31" i="28"/>
  <c r="AG31" i="28"/>
  <c r="L31" i="28"/>
  <c r="AE31" i="28"/>
  <c r="V31" i="28"/>
  <c r="J31" i="28"/>
  <c r="AI10" i="28"/>
  <c r="W10" i="28"/>
  <c r="K10" i="28"/>
  <c r="Y10" i="28"/>
  <c r="L10" i="28"/>
  <c r="AG10" i="28"/>
  <c r="T10" i="28"/>
  <c r="G10" i="28"/>
  <c r="AC10" i="28"/>
  <c r="N10" i="28"/>
  <c r="AB10" i="28"/>
  <c r="AA10" i="28"/>
  <c r="M10" i="28"/>
  <c r="J10" i="28"/>
  <c r="X10" i="28"/>
  <c r="H10" i="28"/>
  <c r="U10" i="28"/>
  <c r="AH10" i="28"/>
  <c r="R10" i="28"/>
  <c r="AF10" i="28"/>
  <c r="Q10" i="28"/>
  <c r="AE10" i="28"/>
  <c r="P10" i="28"/>
  <c r="AD10" i="28"/>
  <c r="Z10" i="28"/>
  <c r="V10" i="28"/>
  <c r="S10" i="28"/>
  <c r="O10" i="28"/>
  <c r="I10" i="28"/>
  <c r="F10" i="28"/>
  <c r="E10" i="28"/>
  <c r="X27" i="28"/>
  <c r="L27" i="28"/>
  <c r="AH27" i="28"/>
  <c r="U27" i="28"/>
  <c r="H27" i="28"/>
  <c r="AG27" i="28"/>
  <c r="G27" i="28"/>
  <c r="T27" i="28"/>
  <c r="AD27" i="28"/>
  <c r="Q27" i="28"/>
  <c r="Z27" i="28"/>
  <c r="M27" i="28"/>
  <c r="AC27" i="28"/>
  <c r="J27" i="28"/>
  <c r="AB27" i="28"/>
  <c r="I27" i="28"/>
  <c r="AA27" i="28"/>
  <c r="F27" i="28"/>
  <c r="Y27" i="28"/>
  <c r="E27" i="28"/>
  <c r="W27" i="28"/>
  <c r="S27" i="28"/>
  <c r="R27" i="28"/>
  <c r="P27" i="28"/>
  <c r="AI27" i="28"/>
  <c r="O27" i="28"/>
  <c r="AF27" i="28"/>
  <c r="N27" i="28"/>
  <c r="AE27" i="28"/>
  <c r="V27" i="28"/>
  <c r="K27" i="28"/>
  <c r="AH44" i="28"/>
  <c r="V44" i="28"/>
  <c r="J44" i="28"/>
  <c r="Z44" i="28"/>
  <c r="M44" i="28"/>
  <c r="AD44" i="28"/>
  <c r="Q44" i="28"/>
  <c r="Y44" i="28"/>
  <c r="I44" i="28"/>
  <c r="X44" i="28"/>
  <c r="H44" i="28"/>
  <c r="T44" i="28"/>
  <c r="E44" i="28"/>
  <c r="AE44" i="28"/>
  <c r="O44" i="28"/>
  <c r="S44" i="28"/>
  <c r="R44" i="28"/>
  <c r="P44" i="28"/>
  <c r="N44" i="28"/>
  <c r="AI44" i="28"/>
  <c r="L44" i="28"/>
  <c r="AF44" i="28"/>
  <c r="G44" i="28"/>
  <c r="AC44" i="28"/>
  <c r="F44" i="28"/>
  <c r="AB44" i="28"/>
  <c r="AA44" i="28"/>
  <c r="W44" i="28"/>
  <c r="U44" i="28"/>
  <c r="K44" i="28"/>
  <c r="AG44" i="28"/>
  <c r="AD48" i="28"/>
  <c r="R48" i="28"/>
  <c r="F48" i="28"/>
  <c r="AG48" i="28"/>
  <c r="T48" i="28"/>
  <c r="G48" i="28"/>
  <c r="X48" i="28"/>
  <c r="K48" i="28"/>
  <c r="AA48" i="28"/>
  <c r="L48" i="28"/>
  <c r="Z48" i="28"/>
  <c r="J48" i="28"/>
  <c r="V48" i="28"/>
  <c r="E48" i="28"/>
  <c r="AF48" i="28"/>
  <c r="P48" i="28"/>
  <c r="N48" i="28"/>
  <c r="AI48" i="28"/>
  <c r="M48" i="28"/>
  <c r="AH48" i="28"/>
  <c r="I48" i="28"/>
  <c r="AE48" i="28"/>
  <c r="H48" i="28"/>
  <c r="AC48" i="28"/>
  <c r="Y48" i="28"/>
  <c r="W48" i="28"/>
  <c r="U48" i="28"/>
  <c r="S48" i="28"/>
  <c r="Q48" i="28"/>
  <c r="O48" i="28"/>
  <c r="AB48" i="28"/>
  <c r="Y52" i="28"/>
  <c r="M52" i="28"/>
  <c r="AF52" i="28"/>
  <c r="S52" i="28"/>
  <c r="F52" i="28"/>
  <c r="AG52" i="28"/>
  <c r="R52" i="28"/>
  <c r="W52" i="28"/>
  <c r="I52" i="28"/>
  <c r="AI52" i="28"/>
  <c r="Q52" i="28"/>
  <c r="P52" i="28"/>
  <c r="AH52" i="28"/>
  <c r="AC52" i="28"/>
  <c r="L52" i="28"/>
  <c r="X52" i="28"/>
  <c r="G52" i="28"/>
  <c r="K52" i="28"/>
  <c r="J52" i="28"/>
  <c r="AE52" i="28"/>
  <c r="H52" i="28"/>
  <c r="AD52" i="28"/>
  <c r="E52" i="28"/>
  <c r="AB52" i="28"/>
  <c r="Z52" i="28"/>
  <c r="V52" i="28"/>
  <c r="U52" i="28"/>
  <c r="T52" i="28"/>
  <c r="O52" i="28"/>
  <c r="N52" i="28"/>
  <c r="AA52" i="28"/>
  <c r="Y20" i="28"/>
  <c r="M20" i="28"/>
  <c r="AC20" i="28"/>
  <c r="P20" i="28"/>
  <c r="AB20" i="28"/>
  <c r="O20" i="28"/>
  <c r="X20" i="28"/>
  <c r="K20" i="28"/>
  <c r="AG20" i="28"/>
  <c r="T20" i="28"/>
  <c r="G20" i="28"/>
  <c r="AE20" i="28"/>
  <c r="J20" i="28"/>
  <c r="I20" i="28"/>
  <c r="H20" i="28"/>
  <c r="AD20" i="28"/>
  <c r="AA20" i="28"/>
  <c r="Z20" i="28"/>
  <c r="F20" i="28"/>
  <c r="W20" i="28"/>
  <c r="E20" i="28"/>
  <c r="U20" i="28"/>
  <c r="S20" i="28"/>
  <c r="R20" i="28"/>
  <c r="AI20" i="28"/>
  <c r="Q20" i="28"/>
  <c r="AH20" i="28"/>
  <c r="N20" i="28"/>
  <c r="L20" i="28"/>
  <c r="AF20" i="28"/>
  <c r="V20" i="28"/>
  <c r="AG56" i="28"/>
  <c r="U56" i="28"/>
  <c r="I56" i="28"/>
  <c r="Z56" i="28"/>
  <c r="M56" i="28"/>
  <c r="W56" i="28"/>
  <c r="H56" i="28"/>
  <c r="AB56" i="28"/>
  <c r="N56" i="28"/>
  <c r="AE56" i="28"/>
  <c r="O56" i="28"/>
  <c r="AD56" i="28"/>
  <c r="L56" i="28"/>
  <c r="Y56" i="28"/>
  <c r="G56" i="28"/>
  <c r="X56" i="28"/>
  <c r="F56" i="28"/>
  <c r="S56" i="28"/>
  <c r="AA56" i="28"/>
  <c r="V56" i="28"/>
  <c r="T56" i="28"/>
  <c r="R56" i="28"/>
  <c r="Q56" i="28"/>
  <c r="K56" i="28"/>
  <c r="J56" i="28"/>
  <c r="AI56" i="28"/>
  <c r="E56" i="28"/>
  <c r="AH56" i="28"/>
  <c r="AF56" i="28"/>
  <c r="AC56" i="28"/>
  <c r="P56" i="28"/>
  <c r="AB23" i="28"/>
  <c r="P23" i="28"/>
  <c r="AA23" i="28"/>
  <c r="N23" i="28"/>
  <c r="Z23" i="28"/>
  <c r="M23" i="28"/>
  <c r="W23" i="28"/>
  <c r="J23" i="28"/>
  <c r="AF23" i="28"/>
  <c r="S23" i="28"/>
  <c r="F23" i="28"/>
  <c r="AI23" i="28"/>
  <c r="Q23" i="28"/>
  <c r="AH23" i="28"/>
  <c r="O23" i="28"/>
  <c r="L23" i="28"/>
  <c r="AG23" i="28"/>
  <c r="AE23" i="28"/>
  <c r="K23" i="28"/>
  <c r="AD23" i="28"/>
  <c r="I23" i="28"/>
  <c r="Y23" i="28"/>
  <c r="G23" i="28"/>
  <c r="X23" i="28"/>
  <c r="V23" i="28"/>
  <c r="U23" i="28"/>
  <c r="T23" i="28"/>
  <c r="AC23" i="28"/>
  <c r="R23" i="28"/>
  <c r="H23" i="28"/>
  <c r="E23" i="28"/>
  <c r="Y40" i="28"/>
  <c r="M40" i="28"/>
  <c r="AC40" i="28"/>
  <c r="Q40" i="28"/>
  <c r="E40" i="28"/>
  <c r="AD40" i="28"/>
  <c r="O40" i="28"/>
  <c r="AB40" i="28"/>
  <c r="N40" i="28"/>
  <c r="X40" i="28"/>
  <c r="J40" i="28"/>
  <c r="AH40" i="28"/>
  <c r="T40" i="28"/>
  <c r="F40" i="28"/>
  <c r="AF40" i="28"/>
  <c r="I40" i="28"/>
  <c r="H40" i="28"/>
  <c r="AE40" i="28"/>
  <c r="AA40" i="28"/>
  <c r="G40" i="28"/>
  <c r="Z40" i="28"/>
  <c r="W40" i="28"/>
  <c r="U40" i="28"/>
  <c r="S40" i="28"/>
  <c r="R40" i="28"/>
  <c r="P40" i="28"/>
  <c r="AI40" i="28"/>
  <c r="L40" i="28"/>
  <c r="K40" i="28"/>
  <c r="AG40" i="28"/>
  <c r="V40" i="28"/>
  <c r="X15" i="28"/>
  <c r="L15" i="28"/>
  <c r="AA15" i="28"/>
  <c r="N15" i="28"/>
  <c r="Z15" i="28"/>
  <c r="M15" i="28"/>
  <c r="AI15" i="28"/>
  <c r="V15" i="28"/>
  <c r="I15" i="28"/>
  <c r="AE15" i="28"/>
  <c r="R15" i="28"/>
  <c r="E15" i="28"/>
  <c r="AD15" i="28"/>
  <c r="J15" i="28"/>
  <c r="H15" i="28"/>
  <c r="G15" i="28"/>
  <c r="AC15" i="28"/>
  <c r="AB15" i="28"/>
  <c r="Y15" i="28"/>
  <c r="F15" i="28"/>
  <c r="W15" i="28"/>
  <c r="T15" i="28"/>
  <c r="S15" i="28"/>
  <c r="Q15" i="28"/>
  <c r="AH15" i="28"/>
  <c r="P15" i="28"/>
  <c r="AG15" i="28"/>
  <c r="O15" i="28"/>
  <c r="AF15" i="28"/>
  <c r="U15" i="28"/>
  <c r="K15" i="28"/>
  <c r="AF19" i="28"/>
  <c r="T19" i="28"/>
  <c r="H19" i="28"/>
  <c r="AH19" i="28"/>
  <c r="U19" i="28"/>
  <c r="G19" i="28"/>
  <c r="AG19" i="28"/>
  <c r="S19" i="28"/>
  <c r="F19" i="28"/>
  <c r="AC19" i="28"/>
  <c r="P19" i="28"/>
  <c r="Y19" i="28"/>
  <c r="L19" i="28"/>
  <c r="W19" i="28"/>
  <c r="V19" i="28"/>
  <c r="R19" i="28"/>
  <c r="Q19" i="28"/>
  <c r="O19" i="28"/>
  <c r="AE19" i="28"/>
  <c r="M19" i="28"/>
  <c r="AD19" i="28"/>
  <c r="K19" i="28"/>
  <c r="AB19" i="28"/>
  <c r="J19" i="28"/>
  <c r="AA19" i="28"/>
  <c r="I19" i="28"/>
  <c r="Z19" i="28"/>
  <c r="E19" i="28"/>
  <c r="AI19" i="28"/>
  <c r="X19" i="28"/>
  <c r="N19" i="28"/>
  <c r="AG32" i="28"/>
  <c r="U32" i="28"/>
  <c r="I32" i="28"/>
  <c r="Y32" i="28"/>
  <c r="M32" i="28"/>
  <c r="AF32" i="28"/>
  <c r="R32" i="28"/>
  <c r="AE32" i="28"/>
  <c r="Q32" i="28"/>
  <c r="AB32" i="28"/>
  <c r="N32" i="28"/>
  <c r="W32" i="28"/>
  <c r="H32" i="28"/>
  <c r="T32" i="28"/>
  <c r="S32" i="28"/>
  <c r="P32" i="28"/>
  <c r="O32" i="28"/>
  <c r="AI32" i="28"/>
  <c r="L32" i="28"/>
  <c r="AD32" i="28"/>
  <c r="J32" i="28"/>
  <c r="AC32" i="28"/>
  <c r="G32" i="28"/>
  <c r="AA32" i="28"/>
  <c r="F32" i="28"/>
  <c r="Z32" i="28"/>
  <c r="E32" i="28"/>
  <c r="X32" i="28"/>
  <c r="AH32" i="28"/>
  <c r="V32" i="28"/>
  <c r="K32" i="28"/>
  <c r="AC36" i="28"/>
  <c r="Q36" i="28"/>
  <c r="E36" i="28"/>
  <c r="AG36" i="28"/>
  <c r="U36" i="28"/>
  <c r="I36" i="28"/>
  <c r="X36" i="28"/>
  <c r="J36" i="28"/>
  <c r="W36" i="28"/>
  <c r="H36" i="28"/>
  <c r="AH36" i="28"/>
  <c r="S36" i="28"/>
  <c r="AB36" i="28"/>
  <c r="N36" i="28"/>
  <c r="Z36" i="28"/>
  <c r="Y36" i="28"/>
  <c r="V36" i="28"/>
  <c r="T36" i="28"/>
  <c r="R36" i="28"/>
  <c r="O36" i="28"/>
  <c r="AI36" i="28"/>
  <c r="M36" i="28"/>
  <c r="AF36" i="28"/>
  <c r="L36" i="28"/>
  <c r="AE36" i="28"/>
  <c r="K36" i="28"/>
  <c r="AD36" i="28"/>
  <c r="G36" i="28"/>
  <c r="F36" i="28"/>
  <c r="AA36" i="28"/>
  <c r="P36" i="28"/>
  <c r="Z57" i="28"/>
  <c r="N57" i="28"/>
  <c r="AH57" i="28"/>
  <c r="U57" i="28"/>
  <c r="H57" i="28"/>
  <c r="AI57" i="28"/>
  <c r="T57" i="28"/>
  <c r="F57" i="28"/>
  <c r="Y57" i="28"/>
  <c r="K57" i="28"/>
  <c r="X57" i="28"/>
  <c r="J57" i="28"/>
  <c r="R57" i="28"/>
  <c r="Q57" i="28"/>
  <c r="AG57" i="28"/>
  <c r="P57" i="28"/>
  <c r="AF57" i="28"/>
  <c r="O57" i="28"/>
  <c r="AE57" i="28"/>
  <c r="M57" i="28"/>
  <c r="AD57" i="28"/>
  <c r="L57" i="28"/>
  <c r="AA57" i="28"/>
  <c r="E57" i="28"/>
  <c r="AC57" i="28"/>
  <c r="AB57" i="28"/>
  <c r="W57" i="28"/>
  <c r="V57" i="28"/>
  <c r="I57" i="28"/>
  <c r="G57" i="28"/>
  <c r="S57" i="28"/>
  <c r="AH5" i="28"/>
  <c r="V5" i="28"/>
  <c r="J5" i="28"/>
  <c r="W5" i="28"/>
  <c r="I5" i="28"/>
  <c r="AE5" i="28"/>
  <c r="R5" i="28"/>
  <c r="E5" i="28"/>
  <c r="AA5" i="28"/>
  <c r="L5" i="28"/>
  <c r="Z5" i="28"/>
  <c r="H5" i="28"/>
  <c r="K5" i="28"/>
  <c r="Y5" i="28"/>
  <c r="U5" i="28"/>
  <c r="F5" i="28"/>
  <c r="AF5" i="28"/>
  <c r="P5" i="28"/>
  <c r="AD5" i="28"/>
  <c r="O5" i="28"/>
  <c r="AC5" i="28"/>
  <c r="N5" i="28"/>
  <c r="AI5" i="28"/>
  <c r="AG5" i="28"/>
  <c r="AB5" i="28"/>
  <c r="X5" i="28"/>
  <c r="T5" i="28"/>
  <c r="S5" i="28"/>
  <c r="Q5" i="28"/>
  <c r="M5" i="28"/>
  <c r="G5" i="28"/>
  <c r="AA18" i="28"/>
  <c r="O18" i="28"/>
  <c r="Y18" i="28"/>
  <c r="L18" i="28"/>
  <c r="X18" i="28"/>
  <c r="K18" i="28"/>
  <c r="AH18" i="28"/>
  <c r="U18" i="28"/>
  <c r="H18" i="28"/>
  <c r="AD18" i="28"/>
  <c r="Q18" i="28"/>
  <c r="AG18" i="28"/>
  <c r="N18" i="28"/>
  <c r="AF18" i="28"/>
  <c r="J18" i="28"/>
  <c r="M18" i="28"/>
  <c r="AE18" i="28"/>
  <c r="AC18" i="28"/>
  <c r="I18" i="28"/>
  <c r="AB18" i="28"/>
  <c r="G18" i="28"/>
  <c r="W18" i="28"/>
  <c r="E18" i="28"/>
  <c r="V18" i="28"/>
  <c r="T18" i="28"/>
  <c r="S18" i="28"/>
  <c r="R18" i="28"/>
  <c r="AI18" i="28"/>
  <c r="P18" i="28"/>
  <c r="F18" i="28"/>
  <c r="Z18" i="28"/>
  <c r="X35" i="28"/>
  <c r="L35" i="28"/>
  <c r="AB35" i="28"/>
  <c r="P35" i="28"/>
  <c r="Z35" i="28"/>
  <c r="K35" i="28"/>
  <c r="Y35" i="28"/>
  <c r="J35" i="28"/>
  <c r="AI35" i="28"/>
  <c r="U35" i="28"/>
  <c r="G35" i="28"/>
  <c r="AE35" i="28"/>
  <c r="Q35" i="28"/>
  <c r="AH35" i="28"/>
  <c r="N35" i="28"/>
  <c r="AG35" i="28"/>
  <c r="M35" i="28"/>
  <c r="AF35" i="28"/>
  <c r="I35" i="28"/>
  <c r="AD35" i="28"/>
  <c r="H35" i="28"/>
  <c r="AC35" i="28"/>
  <c r="F35" i="28"/>
  <c r="W35" i="28"/>
  <c r="V35" i="28"/>
  <c r="T35" i="28"/>
  <c r="S35" i="28"/>
  <c r="R35" i="28"/>
  <c r="AA35" i="28"/>
  <c r="O35" i="28"/>
  <c r="E35" i="28"/>
  <c r="AB11" i="28"/>
  <c r="P11" i="28"/>
  <c r="AG11" i="28"/>
  <c r="T11" i="28"/>
  <c r="G11" i="28"/>
  <c r="AC11" i="28"/>
  <c r="O11" i="28"/>
  <c r="AD11" i="28"/>
  <c r="M11" i="28"/>
  <c r="AA11" i="28"/>
  <c r="L11" i="28"/>
  <c r="K11" i="28"/>
  <c r="Z11" i="28"/>
  <c r="X11" i="28"/>
  <c r="I11" i="28"/>
  <c r="V11" i="28"/>
  <c r="F11" i="28"/>
  <c r="AI11" i="28"/>
  <c r="S11" i="28"/>
  <c r="AH11" i="28"/>
  <c r="R11" i="28"/>
  <c r="AF11" i="28"/>
  <c r="Q11" i="28"/>
  <c r="N11" i="28"/>
  <c r="J11" i="28"/>
  <c r="H11" i="28"/>
  <c r="E11" i="28"/>
  <c r="Y11" i="28"/>
  <c r="W11" i="28"/>
  <c r="U11" i="28"/>
  <c r="AE11" i="28"/>
  <c r="AC28" i="28"/>
  <c r="Q28" i="28"/>
  <c r="E28" i="28"/>
  <c r="AD28" i="28"/>
  <c r="P28" i="28"/>
  <c r="AB28" i="28"/>
  <c r="O28" i="28"/>
  <c r="Y28" i="28"/>
  <c r="L28" i="28"/>
  <c r="AH28" i="28"/>
  <c r="U28" i="28"/>
  <c r="H28" i="28"/>
  <c r="S28" i="28"/>
  <c r="R28" i="28"/>
  <c r="AI28" i="28"/>
  <c r="N28" i="28"/>
  <c r="AG28" i="28"/>
  <c r="M28" i="28"/>
  <c r="AF28" i="28"/>
  <c r="K28" i="28"/>
  <c r="AA28" i="28"/>
  <c r="I28" i="28"/>
  <c r="Z28" i="28"/>
  <c r="G28" i="28"/>
  <c r="X28" i="28"/>
  <c r="F28" i="28"/>
  <c r="W28" i="28"/>
  <c r="V28" i="28"/>
  <c r="AE28" i="28"/>
  <c r="T28" i="28"/>
  <c r="J28" i="28"/>
  <c r="AA45" i="28"/>
  <c r="O45" i="28"/>
  <c r="AH45" i="28"/>
  <c r="U45" i="28"/>
  <c r="H45" i="28"/>
  <c r="Y45" i="28"/>
  <c r="L45" i="28"/>
  <c r="Z45" i="28"/>
  <c r="J45" i="28"/>
  <c r="X45" i="28"/>
  <c r="I45" i="28"/>
  <c r="T45" i="28"/>
  <c r="E45" i="28"/>
  <c r="AE45" i="28"/>
  <c r="P45" i="28"/>
  <c r="AI45" i="28"/>
  <c r="M45" i="28"/>
  <c r="AG45" i="28"/>
  <c r="K45" i="28"/>
  <c r="AF45" i="28"/>
  <c r="G45" i="28"/>
  <c r="AD45" i="28"/>
  <c r="F45" i="28"/>
  <c r="AC45" i="28"/>
  <c r="W45" i="28"/>
  <c r="V45" i="28"/>
  <c r="S45" i="28"/>
  <c r="R45" i="28"/>
  <c r="Q45" i="28"/>
  <c r="AB45" i="28"/>
  <c r="N45" i="28"/>
  <c r="AI49" i="28"/>
  <c r="W49" i="28"/>
  <c r="K49" i="28"/>
  <c r="AB49" i="28"/>
  <c r="O49" i="28"/>
  <c r="AF49" i="28"/>
  <c r="S49" i="28"/>
  <c r="F49" i="28"/>
  <c r="AA49" i="28"/>
  <c r="L49" i="28"/>
  <c r="Z49" i="28"/>
  <c r="J49" i="28"/>
  <c r="V49" i="28"/>
  <c r="G49" i="28"/>
  <c r="AG49" i="28"/>
  <c r="Q49" i="28"/>
  <c r="AD49" i="28"/>
  <c r="E49" i="28"/>
  <c r="AC49" i="28"/>
  <c r="Y49" i="28"/>
  <c r="X49" i="28"/>
  <c r="U49" i="28"/>
  <c r="R49" i="28"/>
  <c r="P49" i="28"/>
  <c r="N49" i="28"/>
  <c r="M49" i="28"/>
  <c r="AH49" i="28"/>
  <c r="I49" i="28"/>
  <c r="AE49" i="28"/>
  <c r="H49" i="28"/>
  <c r="T49" i="28"/>
  <c r="AD53" i="28"/>
  <c r="R53" i="28"/>
  <c r="F53" i="28"/>
  <c r="AA53" i="28"/>
  <c r="N53" i="28"/>
  <c r="AE53" i="28"/>
  <c r="P53" i="28"/>
  <c r="AI53" i="28"/>
  <c r="U53" i="28"/>
  <c r="G53" i="28"/>
  <c r="V53" i="28"/>
  <c r="T53" i="28"/>
  <c r="AG53" i="28"/>
  <c r="O53" i="28"/>
  <c r="Z53" i="28"/>
  <c r="J53" i="28"/>
  <c r="AF53" i="28"/>
  <c r="H53" i="28"/>
  <c r="AC53" i="28"/>
  <c r="E53" i="28"/>
  <c r="AB53" i="28"/>
  <c r="Y53" i="28"/>
  <c r="X53" i="28"/>
  <c r="S53" i="28"/>
  <c r="Q53" i="28"/>
  <c r="M53" i="28"/>
  <c r="L53" i="28"/>
  <c r="K53" i="28"/>
  <c r="AH53" i="28"/>
  <c r="I53" i="28"/>
  <c r="W53" i="28"/>
  <c r="D63" i="28"/>
  <c r="D63" i="17"/>
  <c r="D4" i="28"/>
  <c r="D4" i="17"/>
  <c r="D60" i="28"/>
  <c r="D60" i="17"/>
  <c r="D64" i="28"/>
  <c r="D64" i="17"/>
  <c r="AF72" i="17"/>
  <c r="AI72" i="17"/>
  <c r="W72" i="17"/>
  <c r="K72" i="17"/>
  <c r="U72" i="17"/>
  <c r="Y72" i="17"/>
  <c r="AG72" i="17"/>
  <c r="N72" i="17"/>
  <c r="Z72" i="17"/>
  <c r="R72" i="17"/>
  <c r="I72" i="17"/>
  <c r="J72" i="17"/>
  <c r="O72" i="17"/>
  <c r="V72" i="17"/>
  <c r="AB72" i="17"/>
  <c r="S72" i="17"/>
  <c r="AH72" i="17"/>
  <c r="P72" i="17"/>
  <c r="Q72" i="17"/>
  <c r="M72" i="17"/>
  <c r="E72" i="17"/>
  <c r="G72" i="17"/>
  <c r="L72" i="17"/>
  <c r="X72" i="17"/>
  <c r="AD72" i="17"/>
  <c r="T72" i="17"/>
  <c r="AA72" i="17"/>
  <c r="AC72" i="17"/>
  <c r="F72" i="17"/>
  <c r="AE72" i="17"/>
  <c r="H72" i="17"/>
  <c r="AH69" i="17"/>
  <c r="V69" i="17"/>
  <c r="J69" i="17"/>
  <c r="AG69" i="17"/>
  <c r="U69" i="17"/>
  <c r="I69" i="17"/>
  <c r="AF69" i="17"/>
  <c r="T69" i="17"/>
  <c r="H69" i="17"/>
  <c r="AE69" i="17"/>
  <c r="S69" i="17"/>
  <c r="G69" i="17"/>
  <c r="AC69" i="17"/>
  <c r="Q69" i="17"/>
  <c r="E69" i="17"/>
  <c r="AB69" i="17"/>
  <c r="P69" i="17"/>
  <c r="AA69" i="17"/>
  <c r="O69" i="17"/>
  <c r="Y69" i="17"/>
  <c r="M69" i="17"/>
  <c r="F69" i="17"/>
  <c r="K69" i="17"/>
  <c r="AI69" i="17"/>
  <c r="AD69" i="17"/>
  <c r="Z69" i="17"/>
  <c r="R69" i="17"/>
  <c r="X69" i="17"/>
  <c r="W69" i="17"/>
  <c r="N69" i="17"/>
  <c r="L69" i="17"/>
  <c r="D61" i="28"/>
  <c r="D61" i="17"/>
  <c r="D65" i="28"/>
  <c r="D65" i="17"/>
  <c r="AA71" i="17"/>
  <c r="S71" i="17"/>
  <c r="R71" i="17"/>
  <c r="G71" i="17"/>
  <c r="F71" i="17"/>
  <c r="AE71" i="17"/>
  <c r="AD71" i="17"/>
  <c r="T71" i="17"/>
  <c r="E71" i="17"/>
  <c r="AG71" i="17"/>
  <c r="Q71" i="17"/>
  <c r="AC71" i="17"/>
  <c r="K71" i="17"/>
  <c r="AF71" i="17"/>
  <c r="W71" i="17"/>
  <c r="Y71" i="17"/>
  <c r="AB71" i="17"/>
  <c r="AI71" i="17"/>
  <c r="I71" i="17"/>
  <c r="U71" i="17"/>
  <c r="J71" i="17"/>
  <c r="L71" i="17"/>
  <c r="N71" i="17"/>
  <c r="V71" i="17"/>
  <c r="X71" i="17"/>
  <c r="Z71" i="17"/>
  <c r="AH71" i="17"/>
  <c r="M71" i="17"/>
  <c r="P71" i="17"/>
  <c r="H71" i="17"/>
  <c r="O71" i="17"/>
  <c r="AA70" i="17"/>
  <c r="O70" i="17"/>
  <c r="Z70" i="17"/>
  <c r="N70" i="17"/>
  <c r="Y70" i="17"/>
  <c r="M70" i="17"/>
  <c r="X70" i="17"/>
  <c r="L70" i="17"/>
  <c r="AH70" i="17"/>
  <c r="V70" i="17"/>
  <c r="J70" i="17"/>
  <c r="AG70" i="17"/>
  <c r="U70" i="17"/>
  <c r="I70" i="17"/>
  <c r="AF70" i="17"/>
  <c r="T70" i="17"/>
  <c r="H70" i="17"/>
  <c r="AD70" i="17"/>
  <c r="R70" i="17"/>
  <c r="F70" i="17"/>
  <c r="K70" i="17"/>
  <c r="G70" i="17"/>
  <c r="E70" i="17"/>
  <c r="AI70" i="17"/>
  <c r="P70" i="17"/>
  <c r="AE70" i="17"/>
  <c r="AC70" i="17"/>
  <c r="AB70" i="17"/>
  <c r="W70" i="17"/>
  <c r="S70" i="17"/>
  <c r="Q70" i="17"/>
  <c r="AI78" i="17"/>
  <c r="AI148" i="17" s="1"/>
  <c r="W78" i="17"/>
  <c r="W148" i="17" s="1"/>
  <c r="K78" i="17"/>
  <c r="K148" i="17" s="1"/>
  <c r="AH78" i="17"/>
  <c r="AH148" i="17" s="1"/>
  <c r="V78" i="17"/>
  <c r="V148" i="17" s="1"/>
  <c r="J78" i="17"/>
  <c r="J148" i="17" s="1"/>
  <c r="AG78" i="17"/>
  <c r="AG148" i="17" s="1"/>
  <c r="I78" i="17"/>
  <c r="I148" i="17" s="1"/>
  <c r="AF78" i="17"/>
  <c r="AF148" i="17" s="1"/>
  <c r="T78" i="17"/>
  <c r="T148" i="17" s="1"/>
  <c r="H78" i="17"/>
  <c r="H148" i="17" s="1"/>
  <c r="AD78" i="17"/>
  <c r="AD148" i="17" s="1"/>
  <c r="R78" i="17"/>
  <c r="R148" i="17" s="1"/>
  <c r="F78" i="17"/>
  <c r="F148" i="17" s="1"/>
  <c r="AC78" i="17"/>
  <c r="AC148" i="17" s="1"/>
  <c r="Q78" i="17"/>
  <c r="Q148" i="17" s="1"/>
  <c r="AB78" i="17"/>
  <c r="AB148" i="17" s="1"/>
  <c r="Z78" i="17"/>
  <c r="Z148" i="17" s="1"/>
  <c r="N78" i="17"/>
  <c r="N148" i="17" s="1"/>
  <c r="G78" i="17"/>
  <c r="G148" i="17" s="1"/>
  <c r="AE78" i="17"/>
  <c r="AE148" i="17" s="1"/>
  <c r="AA78" i="17"/>
  <c r="AA148" i="17" s="1"/>
  <c r="Y78" i="17"/>
  <c r="Y148" i="17" s="1"/>
  <c r="S78" i="17"/>
  <c r="S148" i="17" s="1"/>
  <c r="L78" i="17"/>
  <c r="L148" i="17" s="1"/>
  <c r="X78" i="17"/>
  <c r="X148" i="17" s="1"/>
  <c r="O78" i="17"/>
  <c r="O148" i="17" s="1"/>
  <c r="M78" i="17"/>
  <c r="M148" i="17" s="1"/>
  <c r="U78" i="17"/>
  <c r="U148" i="17" s="1"/>
  <c r="P78" i="17"/>
  <c r="P148" i="17" s="1"/>
  <c r="D62" i="28"/>
  <c r="D62" i="17"/>
  <c r="D66" i="28"/>
  <c r="D66" i="17"/>
  <c r="Z78" i="18"/>
  <c r="N78" i="18"/>
  <c r="N148" i="18" s="1"/>
  <c r="Y78" i="18"/>
  <c r="M78" i="18"/>
  <c r="AI78" i="18"/>
  <c r="W78" i="18"/>
  <c r="K78" i="18"/>
  <c r="K148" i="18" s="1"/>
  <c r="AH78" i="18"/>
  <c r="V78" i="18"/>
  <c r="V148" i="18" s="1"/>
  <c r="J78" i="18"/>
  <c r="J148" i="18" s="1"/>
  <c r="AG78" i="18"/>
  <c r="U78" i="18"/>
  <c r="U148" i="18" s="1"/>
  <c r="I78" i="18"/>
  <c r="I148" i="18" s="1"/>
  <c r="AE78" i="18"/>
  <c r="S78" i="18"/>
  <c r="G78" i="18"/>
  <c r="O78" i="18"/>
  <c r="O148" i="18" s="1"/>
  <c r="L78" i="18"/>
  <c r="AF78" i="18"/>
  <c r="H78" i="18"/>
  <c r="AD78" i="18"/>
  <c r="F78" i="18"/>
  <c r="AC78" i="18"/>
  <c r="AB78" i="18"/>
  <c r="AA78" i="18"/>
  <c r="X78" i="18"/>
  <c r="R78" i="18"/>
  <c r="R148" i="18" s="1"/>
  <c r="T78" i="18"/>
  <c r="T148" i="18" s="1"/>
  <c r="Q78" i="18"/>
  <c r="Q148" i="18" s="1"/>
  <c r="P78" i="18"/>
  <c r="P148" i="18" s="1"/>
  <c r="E78" i="17"/>
  <c r="E148" i="17" s="1"/>
  <c r="J123" i="25"/>
  <c r="K121" i="25"/>
  <c r="S67" i="7"/>
  <c r="P67" i="7"/>
  <c r="F147" i="4"/>
  <c r="D90" i="2" s="1"/>
  <c r="F148" i="4"/>
  <c r="D91" i="2" s="1"/>
  <c r="AE140" i="4"/>
  <c r="AC86" i="2" s="1"/>
  <c r="F148" i="5"/>
  <c r="D91" i="24" s="1"/>
  <c r="P78" i="7"/>
  <c r="Q78" i="7" s="1"/>
  <c r="P77" i="7"/>
  <c r="Q77" i="7" s="1"/>
  <c r="M140" i="4"/>
  <c r="K86" i="2" s="1"/>
  <c r="U140" i="4"/>
  <c r="S86" i="2" s="1"/>
  <c r="AC140" i="4"/>
  <c r="AA86" i="2" s="1"/>
  <c r="V140" i="4"/>
  <c r="T86" i="2" s="1"/>
  <c r="AD140" i="4"/>
  <c r="AB86" i="2" s="1"/>
  <c r="R140" i="4"/>
  <c r="P86" i="2" s="1"/>
  <c r="Z140" i="4"/>
  <c r="X86" i="2" s="1"/>
  <c r="AH140" i="4"/>
  <c r="AF86" i="2" s="1"/>
  <c r="J140" i="4"/>
  <c r="K140" i="4"/>
  <c r="I86" i="2" s="1"/>
  <c r="I146" i="2" s="1"/>
  <c r="K132" i="1" s="1"/>
  <c r="S140" i="4"/>
  <c r="Q86" i="2" s="1"/>
  <c r="AA140" i="4"/>
  <c r="Y86" i="2" s="1"/>
  <c r="AI140" i="4"/>
  <c r="AG86" i="2" s="1"/>
  <c r="D69" i="28"/>
  <c r="D69" i="18"/>
  <c r="AB140" i="4"/>
  <c r="Z86" i="2" s="1"/>
  <c r="AJ140" i="4"/>
  <c r="AH86" i="2" s="1"/>
  <c r="D26" i="28"/>
  <c r="D42" i="28"/>
  <c r="Q66" i="7"/>
  <c r="S66" i="7"/>
  <c r="T140" i="4"/>
  <c r="R86" i="2" s="1"/>
  <c r="D13" i="28"/>
  <c r="D21" i="28"/>
  <c r="D29" i="28"/>
  <c r="D71" i="28"/>
  <c r="D71" i="18"/>
  <c r="AI156" i="24"/>
  <c r="N140" i="4"/>
  <c r="D72" i="28"/>
  <c r="D72" i="18"/>
  <c r="G140" i="4"/>
  <c r="E86" i="2" s="1"/>
  <c r="E3" i="28"/>
  <c r="O140" i="4"/>
  <c r="M86" i="2" s="1"/>
  <c r="F109" i="1"/>
  <c r="H140" i="4"/>
  <c r="F86" i="2" s="1"/>
  <c r="P140" i="4"/>
  <c r="N86" i="2" s="1"/>
  <c r="X140" i="4"/>
  <c r="V86" i="2" s="1"/>
  <c r="AF140" i="4"/>
  <c r="AD86" i="2" s="1"/>
  <c r="D38" i="28"/>
  <c r="D54" i="28"/>
  <c r="D70" i="28"/>
  <c r="D70" i="18"/>
  <c r="L140" i="4"/>
  <c r="J86" i="2" s="1"/>
  <c r="J146" i="2" s="1"/>
  <c r="L132" i="1" s="1"/>
  <c r="W140" i="4"/>
  <c r="U86" i="2" s="1"/>
  <c r="I140" i="4"/>
  <c r="G86" i="2" s="1"/>
  <c r="Q140" i="4"/>
  <c r="O86" i="2" s="1"/>
  <c r="Y140" i="4"/>
  <c r="W86" i="2" s="1"/>
  <c r="AG140" i="4"/>
  <c r="AE86" i="2" s="1"/>
  <c r="L5" i="24"/>
  <c r="M5" i="26"/>
  <c r="M6" i="26" s="1"/>
  <c r="M5" i="5"/>
  <c r="P106" i="27"/>
  <c r="Q102" i="27"/>
  <c r="E78" i="18"/>
  <c r="P72" i="7"/>
  <c r="Q72" i="7" s="1"/>
  <c r="Q67" i="7"/>
  <c r="P70" i="7"/>
  <c r="Q70" i="7" s="1"/>
  <c r="P73" i="7"/>
  <c r="Q73" i="7" s="1"/>
  <c r="P68" i="7"/>
  <c r="Q68" i="7" s="1"/>
  <c r="P71" i="7"/>
  <c r="Q71" i="7" s="1"/>
  <c r="P74" i="7"/>
  <c r="Q74" i="7" s="1"/>
  <c r="P69" i="7"/>
  <c r="Q69" i="7" s="1"/>
  <c r="AK242" i="1"/>
  <c r="G269" i="1"/>
  <c r="G286" i="1" s="1"/>
  <c r="F141" i="1"/>
  <c r="F296" i="1" s="1"/>
  <c r="F235" i="1"/>
  <c r="F262" i="1" s="1"/>
  <c r="F279" i="1" s="1"/>
  <c r="W56" i="1"/>
  <c r="AF55" i="1"/>
  <c r="AF92" i="24"/>
  <c r="AH55" i="1"/>
  <c r="AB147" i="5"/>
  <c r="Z90" i="24" s="1"/>
  <c r="V77" i="7"/>
  <c r="V80" i="7"/>
  <c r="V79" i="7"/>
  <c r="V147" i="5"/>
  <c r="T90" i="24" s="1"/>
  <c r="V76" i="7"/>
  <c r="V75" i="7"/>
  <c r="V71" i="7"/>
  <c r="V63" i="7"/>
  <c r="V72" i="7"/>
  <c r="V47" i="7"/>
  <c r="V56" i="7"/>
  <c r="V55" i="7"/>
  <c r="V65" i="7"/>
  <c r="V73" i="7"/>
  <c r="V57" i="7"/>
  <c r="V48" i="7"/>
  <c r="V39" i="7"/>
  <c r="V54" i="7"/>
  <c r="V70" i="7"/>
  <c r="V32" i="7"/>
  <c r="V58" i="7"/>
  <c r="V19" i="7"/>
  <c r="V49" i="7"/>
  <c r="V43" i="7"/>
  <c r="V51" i="7"/>
  <c r="V67" i="7"/>
  <c r="V46" i="7"/>
  <c r="V50" i="7"/>
  <c r="V16" i="7"/>
  <c r="V52" i="7"/>
  <c r="V60" i="7"/>
  <c r="V68" i="7"/>
  <c r="V44" i="7"/>
  <c r="V18" i="7"/>
  <c r="V62" i="7"/>
  <c r="V45" i="7"/>
  <c r="V61" i="7"/>
  <c r="V69" i="7"/>
  <c r="V59" i="7"/>
  <c r="V53" i="7"/>
  <c r="V17" i="7"/>
  <c r="V27" i="7"/>
  <c r="T147" i="5"/>
  <c r="R90" i="24" s="1"/>
  <c r="V12" i="7"/>
  <c r="V40" i="7"/>
  <c r="P147" i="4"/>
  <c r="N90" i="2" s="1"/>
  <c r="V26" i="7"/>
  <c r="V30" i="7"/>
  <c r="T148" i="4"/>
  <c r="R91" i="2" s="1"/>
  <c r="J147" i="4"/>
  <c r="H90" i="2" s="1"/>
  <c r="K147" i="4"/>
  <c r="V13" i="7"/>
  <c r="V41" i="7"/>
  <c r="Q148" i="5"/>
  <c r="N147" i="5"/>
  <c r="L90" i="24" s="1"/>
  <c r="L148" i="5"/>
  <c r="J91" i="24" s="1"/>
  <c r="S156" i="2"/>
  <c r="U109" i="1" s="1"/>
  <c r="U111" i="1" s="1"/>
  <c r="H102" i="11"/>
  <c r="I102" i="11" s="1"/>
  <c r="J102" i="11" s="1"/>
  <c r="L156" i="2"/>
  <c r="N109" i="1" s="1"/>
  <c r="N111" i="1" s="1"/>
  <c r="T156" i="2"/>
  <c r="V109" i="1" s="1"/>
  <c r="V111" i="1" s="1"/>
  <c r="AB156" i="2"/>
  <c r="AA156" i="2"/>
  <c r="AC109" i="1" s="1"/>
  <c r="AC111" i="1" s="1"/>
  <c r="M156" i="2"/>
  <c r="O109" i="1" s="1"/>
  <c r="O111" i="1" s="1"/>
  <c r="U156" i="2"/>
  <c r="AC156" i="2"/>
  <c r="AE109" i="1" s="1"/>
  <c r="AE111" i="1" s="1"/>
  <c r="L105" i="15"/>
  <c r="T105" i="15"/>
  <c r="AB105" i="15"/>
  <c r="AJ105" i="15"/>
  <c r="F156" i="2"/>
  <c r="H109" i="1" s="1"/>
  <c r="H111" i="1" s="1"/>
  <c r="N156" i="2"/>
  <c r="V156" i="2"/>
  <c r="X109" i="1" s="1"/>
  <c r="X111" i="1" s="1"/>
  <c r="AD156" i="2"/>
  <c r="AF109" i="1" s="1"/>
  <c r="AF111" i="1" s="1"/>
  <c r="M105" i="15"/>
  <c r="AC105" i="15"/>
  <c r="K156" i="2"/>
  <c r="M109" i="1" s="1"/>
  <c r="M111" i="1" s="1"/>
  <c r="G156" i="2"/>
  <c r="I109" i="1" s="1"/>
  <c r="I111" i="1" s="1"/>
  <c r="O156" i="2"/>
  <c r="Q109" i="1" s="1"/>
  <c r="Q111" i="1" s="1"/>
  <c r="W156" i="2"/>
  <c r="Y109" i="1" s="1"/>
  <c r="AE156" i="2"/>
  <c r="AG109" i="1" s="1"/>
  <c r="AG111" i="1" s="1"/>
  <c r="H156" i="2"/>
  <c r="J109" i="1" s="1"/>
  <c r="J111" i="1" s="1"/>
  <c r="X156" i="2"/>
  <c r="Z109" i="1" s="1"/>
  <c r="Z111" i="1" s="1"/>
  <c r="I156" i="2"/>
  <c r="Q156" i="2"/>
  <c r="Y156" i="2"/>
  <c r="AA109" i="1" s="1"/>
  <c r="AA111" i="1" s="1"/>
  <c r="AG156" i="2"/>
  <c r="AI109" i="1" s="1"/>
  <c r="AI111" i="1" s="1"/>
  <c r="AM101" i="15"/>
  <c r="P105" i="15"/>
  <c r="X105" i="15"/>
  <c r="AF105" i="15"/>
  <c r="P156" i="2"/>
  <c r="R109" i="1" s="1"/>
  <c r="R111" i="1" s="1"/>
  <c r="AF156" i="2"/>
  <c r="AH109" i="1" s="1"/>
  <c r="AH111" i="1" s="1"/>
  <c r="J156" i="2"/>
  <c r="L109" i="1" s="1"/>
  <c r="L111" i="1" s="1"/>
  <c r="R156" i="2"/>
  <c r="T109" i="1" s="1"/>
  <c r="T111" i="1" s="1"/>
  <c r="Z156" i="2"/>
  <c r="AB109" i="1" s="1"/>
  <c r="AB111" i="1" s="1"/>
  <c r="AH156" i="2"/>
  <c r="AJ109" i="1" s="1"/>
  <c r="AJ111" i="1" s="1"/>
  <c r="F106" i="1"/>
  <c r="V22" i="7"/>
  <c r="N147" i="4"/>
  <c r="L90" i="2" s="1"/>
  <c r="R147" i="4"/>
  <c r="P90" i="2" s="1"/>
  <c r="L147" i="4"/>
  <c r="J90" i="2" s="1"/>
  <c r="N148" i="5"/>
  <c r="L91" i="24" s="1"/>
  <c r="L147" i="5"/>
  <c r="J90" i="24" s="1"/>
  <c r="M147" i="5"/>
  <c r="K90" i="24" s="1"/>
  <c r="I148" i="4"/>
  <c r="G91" i="2" s="1"/>
  <c r="I148" i="5"/>
  <c r="G91" i="24" s="1"/>
  <c r="F147" i="5"/>
  <c r="D90" i="24" s="1"/>
  <c r="G106" i="1"/>
  <c r="G91" i="1"/>
  <c r="J140" i="5"/>
  <c r="H86" i="24" s="1"/>
  <c r="H146" i="24" s="1"/>
  <c r="J172" i="1" s="1"/>
  <c r="R140" i="5"/>
  <c r="P86" i="24" s="1"/>
  <c r="Z140" i="5"/>
  <c r="X86" i="24" s="1"/>
  <c r="AH140" i="5"/>
  <c r="AF86" i="24" s="1"/>
  <c r="V29" i="7"/>
  <c r="V14" i="7"/>
  <c r="P11" i="7"/>
  <c r="Q11" i="7" s="1"/>
  <c r="AK69" i="1"/>
  <c r="AK71" i="1"/>
  <c r="AK77" i="1"/>
  <c r="AK79" i="1"/>
  <c r="D12" i="18"/>
  <c r="D16" i="18"/>
  <c r="D41" i="18"/>
  <c r="D43" i="18"/>
  <c r="D53" i="18"/>
  <c r="D25" i="18"/>
  <c r="D27" i="18"/>
  <c r="D37" i="18"/>
  <c r="D4" i="18"/>
  <c r="D33" i="18"/>
  <c r="D45" i="18"/>
  <c r="V24" i="7"/>
  <c r="D17" i="18"/>
  <c r="D19" i="18"/>
  <c r="D52" i="18"/>
  <c r="D56" i="18"/>
  <c r="F6" i="5"/>
  <c r="H140" i="5"/>
  <c r="F86" i="24" s="1"/>
  <c r="X140" i="5"/>
  <c r="V86" i="24" s="1"/>
  <c r="D9" i="18"/>
  <c r="D11" i="18"/>
  <c r="D44" i="18"/>
  <c r="D48" i="18"/>
  <c r="D8" i="18"/>
  <c r="D35" i="18"/>
  <c r="E156" i="2"/>
  <c r="G109" i="1" s="1"/>
  <c r="G111" i="1" s="1"/>
  <c r="D3" i="18"/>
  <c r="D3" i="17"/>
  <c r="D36" i="18"/>
  <c r="D40" i="18"/>
  <c r="V33" i="7"/>
  <c r="D5" i="18"/>
  <c r="D7" i="28"/>
  <c r="D28" i="18"/>
  <c r="D32" i="18"/>
  <c r="D57" i="18"/>
  <c r="V25" i="7"/>
  <c r="H147" i="4"/>
  <c r="F90" i="2" s="1"/>
  <c r="D20" i="18"/>
  <c r="D24" i="18"/>
  <c r="D49" i="18"/>
  <c r="D51" i="18"/>
  <c r="D10" i="18"/>
  <c r="D18" i="18"/>
  <c r="D34" i="18"/>
  <c r="D50" i="18"/>
  <c r="AK78" i="1"/>
  <c r="U147" i="5"/>
  <c r="S90" i="24" s="1"/>
  <c r="P12" i="7"/>
  <c r="Q12" i="7" s="1"/>
  <c r="AK60" i="1"/>
  <c r="AK66" i="1"/>
  <c r="AK75" i="1"/>
  <c r="S147" i="4"/>
  <c r="Q90" i="2" s="1"/>
  <c r="M140" i="5"/>
  <c r="K86" i="24" s="1"/>
  <c r="U140" i="5"/>
  <c r="S86" i="24" s="1"/>
  <c r="AC140" i="5"/>
  <c r="AA86" i="24" s="1"/>
  <c r="G148" i="5"/>
  <c r="E91" i="24" s="1"/>
  <c r="J147" i="5"/>
  <c r="H90" i="24" s="1"/>
  <c r="AK70" i="1"/>
  <c r="AK67" i="1"/>
  <c r="AK59" i="1"/>
  <c r="AK81" i="1"/>
  <c r="F140" i="5"/>
  <c r="D86" i="24" s="1"/>
  <c r="D146" i="24" s="1"/>
  <c r="F172" i="1" s="1"/>
  <c r="N140" i="5"/>
  <c r="L86" i="24" s="1"/>
  <c r="V140" i="5"/>
  <c r="T86" i="24" s="1"/>
  <c r="AD140" i="5"/>
  <c r="AB86" i="24" s="1"/>
  <c r="AK74" i="1"/>
  <c r="AK82" i="1"/>
  <c r="H147" i="5"/>
  <c r="F90" i="24" s="1"/>
  <c r="P147" i="5"/>
  <c r="N90" i="24" s="1"/>
  <c r="R147" i="5"/>
  <c r="P90" i="24" s="1"/>
  <c r="D14" i="18"/>
  <c r="D22" i="18"/>
  <c r="D30" i="18"/>
  <c r="D46" i="18"/>
  <c r="V42" i="7"/>
  <c r="V147" i="4"/>
  <c r="T90" i="2" s="1"/>
  <c r="I147" i="5"/>
  <c r="G90" i="24" s="1"/>
  <c r="Q147" i="5"/>
  <c r="O90" i="24" s="1"/>
  <c r="Y147" i="5"/>
  <c r="W90" i="24" s="1"/>
  <c r="AK68" i="1"/>
  <c r="AK73" i="1"/>
  <c r="O147" i="4"/>
  <c r="M90" i="2" s="1"/>
  <c r="W147" i="4"/>
  <c r="U90" i="2" s="1"/>
  <c r="I140" i="5"/>
  <c r="G86" i="24" s="1"/>
  <c r="G146" i="24" s="1"/>
  <c r="I172" i="1" s="1"/>
  <c r="Q140" i="5"/>
  <c r="O86" i="24" s="1"/>
  <c r="Y140" i="5"/>
  <c r="W86" i="24" s="1"/>
  <c r="AG140" i="5"/>
  <c r="AE86" i="24" s="1"/>
  <c r="V28" i="7"/>
  <c r="AK76" i="1"/>
  <c r="AK61" i="1"/>
  <c r="AK72" i="1"/>
  <c r="AK80" i="1"/>
  <c r="AK99" i="1"/>
  <c r="AK145" i="1" s="1"/>
  <c r="AK100" i="1"/>
  <c r="AK185" i="1" s="1"/>
  <c r="AK114" i="1"/>
  <c r="O103" i="11"/>
  <c r="O105" i="11" s="1"/>
  <c r="K159" i="2"/>
  <c r="S103" i="11"/>
  <c r="S105" i="11" s="1"/>
  <c r="O159" i="2"/>
  <c r="W103" i="11"/>
  <c r="W105" i="11" s="1"/>
  <c r="S159" i="2"/>
  <c r="AA103" i="11"/>
  <c r="AA105" i="11" s="1"/>
  <c r="W159" i="2"/>
  <c r="AE103" i="11"/>
  <c r="AE105" i="11" s="1"/>
  <c r="AA159" i="2"/>
  <c r="AI103" i="11"/>
  <c r="AI105" i="11" s="1"/>
  <c r="AE159" i="2"/>
  <c r="F5" i="4"/>
  <c r="F6" i="4" s="1"/>
  <c r="E5" i="2"/>
  <c r="I103" i="11"/>
  <c r="I105" i="11" s="1"/>
  <c r="E159" i="2"/>
  <c r="L103" i="11"/>
  <c r="L105" i="11" s="1"/>
  <c r="H159" i="2"/>
  <c r="P103" i="11"/>
  <c r="P105" i="11" s="1"/>
  <c r="L159" i="2"/>
  <c r="T103" i="11"/>
  <c r="T105" i="11" s="1"/>
  <c r="P159" i="2"/>
  <c r="X103" i="11"/>
  <c r="X105" i="11" s="1"/>
  <c r="T159" i="2"/>
  <c r="AB103" i="11"/>
  <c r="AB105" i="11" s="1"/>
  <c r="X159" i="2"/>
  <c r="AF103" i="11"/>
  <c r="AF105" i="11" s="1"/>
  <c r="AB159" i="2"/>
  <c r="AJ103" i="11"/>
  <c r="AJ105" i="11" s="1"/>
  <c r="AF159" i="2"/>
  <c r="H103" i="11"/>
  <c r="H105" i="11" s="1"/>
  <c r="D159" i="2"/>
  <c r="M103" i="11"/>
  <c r="M105" i="11" s="1"/>
  <c r="I159" i="2"/>
  <c r="Q103" i="11"/>
  <c r="Q105" i="11" s="1"/>
  <c r="M159" i="2"/>
  <c r="U103" i="11"/>
  <c r="U105" i="11" s="1"/>
  <c r="Q159" i="2"/>
  <c r="Y103" i="11"/>
  <c r="Y105" i="11" s="1"/>
  <c r="U159" i="2"/>
  <c r="AC103" i="11"/>
  <c r="AC105" i="11" s="1"/>
  <c r="Y159" i="2"/>
  <c r="AG103" i="11"/>
  <c r="AG105" i="11" s="1"/>
  <c r="AC159" i="2"/>
  <c r="AK103" i="11"/>
  <c r="AK105" i="11" s="1"/>
  <c r="AG159" i="2"/>
  <c r="E78" i="2"/>
  <c r="D158" i="2"/>
  <c r="N105" i="15"/>
  <c r="R105" i="15"/>
  <c r="V105" i="15"/>
  <c r="Z105" i="15"/>
  <c r="AD105" i="15"/>
  <c r="AH105" i="15"/>
  <c r="AL105" i="15"/>
  <c r="V74" i="7"/>
  <c r="N103" i="11"/>
  <c r="N105" i="11" s="1"/>
  <c r="J159" i="2"/>
  <c r="R103" i="11"/>
  <c r="R105" i="11" s="1"/>
  <c r="N159" i="2"/>
  <c r="V103" i="11"/>
  <c r="V105" i="11" s="1"/>
  <c r="R159" i="2"/>
  <c r="Z103" i="11"/>
  <c r="Z105" i="11" s="1"/>
  <c r="V159" i="2"/>
  <c r="AD103" i="11"/>
  <c r="AD105" i="11" s="1"/>
  <c r="Z159" i="2"/>
  <c r="AH103" i="11"/>
  <c r="AH105" i="11" s="1"/>
  <c r="AD159" i="2"/>
  <c r="AL103" i="11"/>
  <c r="AL105" i="11" s="1"/>
  <c r="AH159" i="2"/>
  <c r="O105" i="15"/>
  <c r="W105" i="15"/>
  <c r="AE105" i="15"/>
  <c r="L140" i="5"/>
  <c r="J86" i="24" s="1"/>
  <c r="AB140" i="5"/>
  <c r="Z86" i="24" s="1"/>
  <c r="U81" i="7"/>
  <c r="U84" i="7" s="1"/>
  <c r="U87" i="7" s="1"/>
  <c r="AI105" i="15"/>
  <c r="I147" i="4"/>
  <c r="G90" i="2" s="1"/>
  <c r="M147" i="4"/>
  <c r="K90" i="2" s="1"/>
  <c r="Q147" i="4"/>
  <c r="O90" i="2" s="1"/>
  <c r="U147" i="4"/>
  <c r="S90" i="2" s="1"/>
  <c r="Y147" i="4"/>
  <c r="W90" i="2" s="1"/>
  <c r="AC147" i="4"/>
  <c r="AA90" i="2" s="1"/>
  <c r="AG147" i="4"/>
  <c r="AE90" i="2" s="1"/>
  <c r="F140" i="4"/>
  <c r="G147" i="5"/>
  <c r="E90" i="24" s="1"/>
  <c r="K147" i="5"/>
  <c r="I90" i="24" s="1"/>
  <c r="O147" i="5"/>
  <c r="M90" i="24" s="1"/>
  <c r="S147" i="5"/>
  <c r="Q90" i="24" s="1"/>
  <c r="W147" i="5"/>
  <c r="U90" i="24" s="1"/>
  <c r="AA147" i="5"/>
  <c r="Y90" i="24" s="1"/>
  <c r="AE147" i="5"/>
  <c r="AC90" i="24" s="1"/>
  <c r="AI147" i="5"/>
  <c r="AG90" i="24" s="1"/>
  <c r="P140" i="5"/>
  <c r="N86" i="24" s="1"/>
  <c r="AF140" i="5"/>
  <c r="AD86" i="24" s="1"/>
  <c r="S105" i="15"/>
  <c r="I105" i="15"/>
  <c r="Q105" i="15"/>
  <c r="U105" i="15"/>
  <c r="Y105" i="15"/>
  <c r="AG105" i="15"/>
  <c r="AK105" i="15"/>
  <c r="G140" i="5"/>
  <c r="E86" i="24" s="1"/>
  <c r="K140" i="5"/>
  <c r="I86" i="24" s="1"/>
  <c r="O140" i="5"/>
  <c r="M86" i="24" s="1"/>
  <c r="S140" i="5"/>
  <c r="Q86" i="24" s="1"/>
  <c r="W140" i="5"/>
  <c r="U86" i="24" s="1"/>
  <c r="AA140" i="5"/>
  <c r="Y86" i="24" s="1"/>
  <c r="AE140" i="5"/>
  <c r="AC86" i="24" s="1"/>
  <c r="AI140" i="5"/>
  <c r="AG86" i="24" s="1"/>
  <c r="T140" i="5"/>
  <c r="R86" i="24" s="1"/>
  <c r="AJ140" i="5"/>
  <c r="AH86" i="24" s="1"/>
  <c r="AM101" i="11"/>
  <c r="H102" i="15"/>
  <c r="AJ145" i="17"/>
  <c r="AJ136" i="17"/>
  <c r="AJ144" i="17"/>
  <c r="X71" i="28" l="1"/>
  <c r="L71" i="28"/>
  <c r="AF71" i="28"/>
  <c r="S71" i="28"/>
  <c r="F71" i="28"/>
  <c r="AC71" i="28"/>
  <c r="O71" i="28"/>
  <c r="AH71" i="28"/>
  <c r="T71" i="28"/>
  <c r="E71" i="28"/>
  <c r="AG71" i="28"/>
  <c r="R71" i="28"/>
  <c r="W71" i="28"/>
  <c r="V71" i="28"/>
  <c r="U71" i="28"/>
  <c r="Q71" i="28"/>
  <c r="P71" i="28"/>
  <c r="AI71" i="28"/>
  <c r="N71" i="28"/>
  <c r="AE71" i="28"/>
  <c r="M71" i="28"/>
  <c r="AD71" i="28"/>
  <c r="K71" i="28"/>
  <c r="AB71" i="28"/>
  <c r="J71" i="28"/>
  <c r="I71" i="28"/>
  <c r="H71" i="28"/>
  <c r="G71" i="28"/>
  <c r="AA71" i="28"/>
  <c r="Z71" i="28"/>
  <c r="Y71" i="28"/>
  <c r="Z69" i="28"/>
  <c r="N69" i="28"/>
  <c r="AC69" i="28"/>
  <c r="P69" i="28"/>
  <c r="AH69" i="28"/>
  <c r="T69" i="28"/>
  <c r="F69" i="28"/>
  <c r="X69" i="28"/>
  <c r="J69" i="28"/>
  <c r="W69" i="28"/>
  <c r="I69" i="28"/>
  <c r="AB69" i="28"/>
  <c r="H69" i="28"/>
  <c r="AA69" i="28"/>
  <c r="G69" i="28"/>
  <c r="Y69" i="28"/>
  <c r="E69" i="28"/>
  <c r="V69" i="28"/>
  <c r="U69" i="28"/>
  <c r="S69" i="28"/>
  <c r="R69" i="28"/>
  <c r="AI69" i="28"/>
  <c r="Q69" i="28"/>
  <c r="AG69" i="28"/>
  <c r="O69" i="28"/>
  <c r="AF69" i="28"/>
  <c r="AE69" i="28"/>
  <c r="AD69" i="28"/>
  <c r="M69" i="28"/>
  <c r="L69" i="28"/>
  <c r="K69" i="28"/>
  <c r="AD29" i="28"/>
  <c r="AH29" i="28"/>
  <c r="V29" i="28"/>
  <c r="J29" i="28"/>
  <c r="Y29" i="28"/>
  <c r="L29" i="28"/>
  <c r="X29" i="28"/>
  <c r="K29" i="28"/>
  <c r="AI29" i="28"/>
  <c r="T29" i="28"/>
  <c r="G29" i="28"/>
  <c r="AC29" i="28"/>
  <c r="P29" i="28"/>
  <c r="AA29" i="28"/>
  <c r="F29" i="28"/>
  <c r="E29" i="28"/>
  <c r="Z29" i="28"/>
  <c r="W29" i="28"/>
  <c r="U29" i="28"/>
  <c r="S29" i="28"/>
  <c r="Q29" i="28"/>
  <c r="O29" i="28"/>
  <c r="AG29" i="28"/>
  <c r="N29" i="28"/>
  <c r="AF29" i="28"/>
  <c r="M29" i="28"/>
  <c r="AE29" i="28"/>
  <c r="I29" i="28"/>
  <c r="AB29" i="28"/>
  <c r="R29" i="28"/>
  <c r="H29" i="28"/>
  <c r="AD21" i="28"/>
  <c r="R21" i="28"/>
  <c r="F21" i="28"/>
  <c r="X21" i="28"/>
  <c r="K21" i="28"/>
  <c r="W21" i="28"/>
  <c r="J21" i="28"/>
  <c r="AG21" i="28"/>
  <c r="T21" i="28"/>
  <c r="G21" i="28"/>
  <c r="AB21" i="28"/>
  <c r="O21" i="28"/>
  <c r="S21" i="28"/>
  <c r="Q21" i="28"/>
  <c r="AI21" i="28"/>
  <c r="P21" i="28"/>
  <c r="AH21" i="28"/>
  <c r="N21" i="28"/>
  <c r="AF21" i="28"/>
  <c r="M21" i="28"/>
  <c r="AC21" i="28"/>
  <c r="I21" i="28"/>
  <c r="AA21" i="28"/>
  <c r="H21" i="28"/>
  <c r="Z21" i="28"/>
  <c r="E21" i="28"/>
  <c r="Y21" i="28"/>
  <c r="V21" i="28"/>
  <c r="L21" i="28"/>
  <c r="AE21" i="28"/>
  <c r="U21" i="28"/>
  <c r="Z13" i="28"/>
  <c r="N13" i="28"/>
  <c r="W13" i="28"/>
  <c r="J13" i="28"/>
  <c r="AF13" i="28"/>
  <c r="S13" i="28"/>
  <c r="F13" i="28"/>
  <c r="AB13" i="28"/>
  <c r="O13" i="28"/>
  <c r="T13" i="28"/>
  <c r="AI13" i="28"/>
  <c r="Q13" i="28"/>
  <c r="R13" i="28"/>
  <c r="AH13" i="28"/>
  <c r="AG13" i="28"/>
  <c r="AE13" i="28"/>
  <c r="M13" i="28"/>
  <c r="AC13" i="28"/>
  <c r="K13" i="28"/>
  <c r="AA13" i="28"/>
  <c r="I13" i="28"/>
  <c r="Y13" i="28"/>
  <c r="H13" i="28"/>
  <c r="X13" i="28"/>
  <c r="G13" i="28"/>
  <c r="V13" i="28"/>
  <c r="E13" i="28"/>
  <c r="L13" i="28"/>
  <c r="AD13" i="28"/>
  <c r="U13" i="28"/>
  <c r="P13" i="28"/>
  <c r="AC60" i="28"/>
  <c r="Q60" i="28"/>
  <c r="E60" i="28"/>
  <c r="AG60" i="28"/>
  <c r="T60" i="28"/>
  <c r="G60" i="28"/>
  <c r="AA60" i="28"/>
  <c r="M60" i="28"/>
  <c r="AF60" i="28"/>
  <c r="R60" i="28"/>
  <c r="AE60" i="28"/>
  <c r="P60" i="28"/>
  <c r="V60" i="28"/>
  <c r="U60" i="28"/>
  <c r="S60" i="28"/>
  <c r="O60" i="28"/>
  <c r="AI60" i="28"/>
  <c r="N60" i="28"/>
  <c r="AH60" i="28"/>
  <c r="L60" i="28"/>
  <c r="Z60" i="28"/>
  <c r="I60" i="28"/>
  <c r="AD60" i="28"/>
  <c r="AB60" i="28"/>
  <c r="Y60" i="28"/>
  <c r="X60" i="28"/>
  <c r="W60" i="28"/>
  <c r="J60" i="28"/>
  <c r="H60" i="28"/>
  <c r="F60" i="28"/>
  <c r="K60" i="28"/>
  <c r="AF7" i="28"/>
  <c r="T7" i="28"/>
  <c r="H7" i="28"/>
  <c r="Z7" i="28"/>
  <c r="M7" i="28"/>
  <c r="AI7" i="28"/>
  <c r="V7" i="28"/>
  <c r="I7" i="28"/>
  <c r="AB7" i="28"/>
  <c r="L7" i="28"/>
  <c r="AA7" i="28"/>
  <c r="Y7" i="28"/>
  <c r="K7" i="28"/>
  <c r="J7" i="28"/>
  <c r="W7" i="28"/>
  <c r="F7" i="28"/>
  <c r="AG7" i="28"/>
  <c r="Q7" i="28"/>
  <c r="AE7" i="28"/>
  <c r="P7" i="28"/>
  <c r="AD7" i="28"/>
  <c r="O7" i="28"/>
  <c r="S7" i="28"/>
  <c r="R7" i="28"/>
  <c r="N7" i="28"/>
  <c r="G7" i="28"/>
  <c r="E7" i="28"/>
  <c r="AH7" i="28"/>
  <c r="AC7" i="28"/>
  <c r="X7" i="28"/>
  <c r="U7" i="28"/>
  <c r="AC4" i="28"/>
  <c r="Q4" i="28"/>
  <c r="E4" i="28"/>
  <c r="AA4" i="28"/>
  <c r="N4" i="28"/>
  <c r="Z4" i="28"/>
  <c r="L4" i="28"/>
  <c r="Y4" i="28"/>
  <c r="K4" i="28"/>
  <c r="X4" i="28"/>
  <c r="J4" i="28"/>
  <c r="V4" i="28"/>
  <c r="H4" i="28"/>
  <c r="AF4" i="28"/>
  <c r="R4" i="28"/>
  <c r="AE4" i="28"/>
  <c r="P4" i="28"/>
  <c r="AD4" i="28"/>
  <c r="O4" i="28"/>
  <c r="AI4" i="28"/>
  <c r="AH4" i="28"/>
  <c r="AG4" i="28"/>
  <c r="AB4" i="28"/>
  <c r="W4" i="28"/>
  <c r="U4" i="28"/>
  <c r="M4" i="28"/>
  <c r="I4" i="28"/>
  <c r="G4" i="28"/>
  <c r="F4" i="28"/>
  <c r="T4" i="28"/>
  <c r="S4" i="28"/>
  <c r="AI42" i="28"/>
  <c r="W42" i="28"/>
  <c r="K42" i="28"/>
  <c r="AA42" i="28"/>
  <c r="O42" i="28"/>
  <c r="Y42" i="28"/>
  <c r="J42" i="28"/>
  <c r="X42" i="28"/>
  <c r="I42" i="28"/>
  <c r="AH42" i="28"/>
  <c r="T42" i="28"/>
  <c r="F42" i="28"/>
  <c r="AD42" i="28"/>
  <c r="P42" i="28"/>
  <c r="AG42" i="28"/>
  <c r="M42" i="28"/>
  <c r="AF42" i="28"/>
  <c r="L42" i="28"/>
  <c r="AE42" i="28"/>
  <c r="H42" i="28"/>
  <c r="AC42" i="28"/>
  <c r="G42" i="28"/>
  <c r="AB42" i="28"/>
  <c r="E42" i="28"/>
  <c r="V42" i="28"/>
  <c r="U42" i="28"/>
  <c r="S42" i="28"/>
  <c r="R42" i="28"/>
  <c r="Q42" i="28"/>
  <c r="Z42" i="28"/>
  <c r="N42" i="28"/>
  <c r="AE70" i="28"/>
  <c r="S70" i="28"/>
  <c r="G70" i="28"/>
  <c r="X70" i="28"/>
  <c r="K70" i="28"/>
  <c r="AF70" i="28"/>
  <c r="Q70" i="28"/>
  <c r="V70" i="28"/>
  <c r="H70" i="28"/>
  <c r="AI70" i="28"/>
  <c r="U70" i="28"/>
  <c r="F70" i="28"/>
  <c r="AH70" i="28"/>
  <c r="O70" i="28"/>
  <c r="AG70" i="28"/>
  <c r="N70" i="28"/>
  <c r="AD70" i="28"/>
  <c r="M70" i="28"/>
  <c r="AC70" i="28"/>
  <c r="L70" i="28"/>
  <c r="AB70" i="28"/>
  <c r="J70" i="28"/>
  <c r="AA70" i="28"/>
  <c r="I70" i="28"/>
  <c r="Z70" i="28"/>
  <c r="E70" i="28"/>
  <c r="Y70" i="28"/>
  <c r="W70" i="28"/>
  <c r="T70" i="28"/>
  <c r="R70" i="28"/>
  <c r="P70" i="28"/>
  <c r="AC72" i="28"/>
  <c r="Q72" i="28"/>
  <c r="E72" i="28"/>
  <c r="AA72" i="28"/>
  <c r="N72" i="28"/>
  <c r="Z72" i="28"/>
  <c r="L72" i="28"/>
  <c r="AF72" i="28"/>
  <c r="R72" i="28"/>
  <c r="AE72" i="28"/>
  <c r="P72" i="28"/>
  <c r="AD72" i="28"/>
  <c r="J72" i="28"/>
  <c r="AB72" i="28"/>
  <c r="I72" i="28"/>
  <c r="Y72" i="28"/>
  <c r="H72" i="28"/>
  <c r="X72" i="28"/>
  <c r="G72" i="28"/>
  <c r="W72" i="28"/>
  <c r="F72" i="28"/>
  <c r="V72" i="28"/>
  <c r="U72" i="28"/>
  <c r="T72" i="28"/>
  <c r="S72" i="28"/>
  <c r="AI72" i="28"/>
  <c r="AH72" i="28"/>
  <c r="O72" i="28"/>
  <c r="M72" i="28"/>
  <c r="K72" i="28"/>
  <c r="AG72" i="28"/>
  <c r="AE26" i="28"/>
  <c r="S26" i="28"/>
  <c r="G26" i="28"/>
  <c r="Z26" i="28"/>
  <c r="M26" i="28"/>
  <c r="Y26" i="28"/>
  <c r="L26" i="28"/>
  <c r="AI26" i="28"/>
  <c r="V26" i="28"/>
  <c r="I26" i="28"/>
  <c r="AD26" i="28"/>
  <c r="Q26" i="28"/>
  <c r="U26" i="28"/>
  <c r="T26" i="28"/>
  <c r="R26" i="28"/>
  <c r="P26" i="28"/>
  <c r="AH26" i="28"/>
  <c r="O26" i="28"/>
  <c r="AF26" i="28"/>
  <c r="K26" i="28"/>
  <c r="AC26" i="28"/>
  <c r="J26" i="28"/>
  <c r="AB26" i="28"/>
  <c r="H26" i="28"/>
  <c r="AA26" i="28"/>
  <c r="F26" i="28"/>
  <c r="X26" i="28"/>
  <c r="E26" i="28"/>
  <c r="AG26" i="28"/>
  <c r="W26" i="28"/>
  <c r="N26" i="28"/>
  <c r="AI66" i="28"/>
  <c r="W66" i="28"/>
  <c r="K66" i="28"/>
  <c r="AD66" i="28"/>
  <c r="Q66" i="28"/>
  <c r="AA66" i="28"/>
  <c r="M66" i="28"/>
  <c r="AF66" i="28"/>
  <c r="R66" i="28"/>
  <c r="AE66" i="28"/>
  <c r="P66" i="28"/>
  <c r="Y66" i="28"/>
  <c r="G66" i="28"/>
  <c r="X66" i="28"/>
  <c r="F66" i="28"/>
  <c r="V66" i="28"/>
  <c r="E66" i="28"/>
  <c r="U66" i="28"/>
  <c r="T66" i="28"/>
  <c r="S66" i="28"/>
  <c r="O66" i="28"/>
  <c r="AG66" i="28"/>
  <c r="L66" i="28"/>
  <c r="AH66" i="28"/>
  <c r="AC66" i="28"/>
  <c r="AB66" i="28"/>
  <c r="Z66" i="28"/>
  <c r="N66" i="28"/>
  <c r="I66" i="28"/>
  <c r="H66" i="28"/>
  <c r="J66" i="28"/>
  <c r="AD65" i="28"/>
  <c r="R65" i="28"/>
  <c r="F65" i="28"/>
  <c r="AI65" i="28"/>
  <c r="V65" i="28"/>
  <c r="I65" i="28"/>
  <c r="AC65" i="28"/>
  <c r="O65" i="28"/>
  <c r="AH65" i="28"/>
  <c r="T65" i="28"/>
  <c r="E65" i="28"/>
  <c r="AG65" i="28"/>
  <c r="S65" i="28"/>
  <c r="Q65" i="28"/>
  <c r="P65" i="28"/>
  <c r="N65" i="28"/>
  <c r="AF65" i="28"/>
  <c r="M65" i="28"/>
  <c r="AE65" i="28"/>
  <c r="L65" i="28"/>
  <c r="AB65" i="28"/>
  <c r="K65" i="28"/>
  <c r="Y65" i="28"/>
  <c r="G65" i="28"/>
  <c r="U65" i="28"/>
  <c r="J65" i="28"/>
  <c r="H65" i="28"/>
  <c r="AA65" i="28"/>
  <c r="Z65" i="28"/>
  <c r="X65" i="28"/>
  <c r="W65" i="28"/>
  <c r="AF63" i="28"/>
  <c r="T63" i="28"/>
  <c r="H63" i="28"/>
  <c r="AE63" i="28"/>
  <c r="R63" i="28"/>
  <c r="E63" i="28"/>
  <c r="AI63" i="28"/>
  <c r="U63" i="28"/>
  <c r="F63" i="28"/>
  <c r="Y63" i="28"/>
  <c r="K63" i="28"/>
  <c r="X63" i="28"/>
  <c r="J63" i="28"/>
  <c r="W63" i="28"/>
  <c r="V63" i="28"/>
  <c r="S63" i="28"/>
  <c r="Q63" i="28"/>
  <c r="P63" i="28"/>
  <c r="AH63" i="28"/>
  <c r="O63" i="28"/>
  <c r="AC63" i="28"/>
  <c r="L63" i="28"/>
  <c r="AD63" i="28"/>
  <c r="AB63" i="28"/>
  <c r="AA63" i="28"/>
  <c r="Z63" i="28"/>
  <c r="N63" i="28"/>
  <c r="I63" i="28"/>
  <c r="G63" i="28"/>
  <c r="AG63" i="28"/>
  <c r="M63" i="28"/>
  <c r="AI54" i="28"/>
  <c r="W54" i="28"/>
  <c r="K54" i="28"/>
  <c r="V54" i="28"/>
  <c r="I54" i="28"/>
  <c r="AB54" i="28"/>
  <c r="N54" i="28"/>
  <c r="AF54" i="28"/>
  <c r="R54" i="28"/>
  <c r="Y54" i="28"/>
  <c r="G54" i="28"/>
  <c r="X54" i="28"/>
  <c r="F54" i="28"/>
  <c r="S54" i="28"/>
  <c r="AH54" i="28"/>
  <c r="Q54" i="28"/>
  <c r="AD54" i="28"/>
  <c r="M54" i="28"/>
  <c r="AC54" i="28"/>
  <c r="AA54" i="28"/>
  <c r="Z54" i="28"/>
  <c r="U54" i="28"/>
  <c r="T54" i="28"/>
  <c r="O54" i="28"/>
  <c r="L54" i="28"/>
  <c r="J54" i="28"/>
  <c r="H54" i="28"/>
  <c r="AG54" i="28"/>
  <c r="E54" i="28"/>
  <c r="AE54" i="28"/>
  <c r="P54" i="28"/>
  <c r="Y64" i="28"/>
  <c r="M64" i="28"/>
  <c r="AA64" i="28"/>
  <c r="N64" i="28"/>
  <c r="AF64" i="28"/>
  <c r="R64" i="28"/>
  <c r="V64" i="28"/>
  <c r="H64" i="28"/>
  <c r="AI64" i="28"/>
  <c r="U64" i="28"/>
  <c r="G64" i="28"/>
  <c r="AD64" i="28"/>
  <c r="K64" i="28"/>
  <c r="AC64" i="28"/>
  <c r="J64" i="28"/>
  <c r="AB64" i="28"/>
  <c r="I64" i="28"/>
  <c r="Z64" i="28"/>
  <c r="F64" i="28"/>
  <c r="X64" i="28"/>
  <c r="E64" i="28"/>
  <c r="W64" i="28"/>
  <c r="Q64" i="28"/>
  <c r="AH64" i="28"/>
  <c r="AG64" i="28"/>
  <c r="T64" i="28"/>
  <c r="S64" i="28"/>
  <c r="P64" i="28"/>
  <c r="O64" i="28"/>
  <c r="L64" i="28"/>
  <c r="AE64" i="28"/>
  <c r="AA38" i="28"/>
  <c r="O38" i="28"/>
  <c r="AE38" i="28"/>
  <c r="S38" i="28"/>
  <c r="G38" i="28"/>
  <c r="AH38" i="28"/>
  <c r="T38" i="28"/>
  <c r="E38" i="28"/>
  <c r="AG38" i="28"/>
  <c r="R38" i="28"/>
  <c r="AC38" i="28"/>
  <c r="N38" i="28"/>
  <c r="X38" i="28"/>
  <c r="J38" i="28"/>
  <c r="AB38" i="28"/>
  <c r="H38" i="28"/>
  <c r="Z38" i="28"/>
  <c r="F38" i="28"/>
  <c r="Y38" i="28"/>
  <c r="W38" i="28"/>
  <c r="V38" i="28"/>
  <c r="Q38" i="28"/>
  <c r="P38" i="28"/>
  <c r="M38" i="28"/>
  <c r="AI38" i="28"/>
  <c r="L38" i="28"/>
  <c r="AF38" i="28"/>
  <c r="K38" i="28"/>
  <c r="AD38" i="28"/>
  <c r="U38" i="28"/>
  <c r="I38" i="28"/>
  <c r="AA62" i="28"/>
  <c r="O62" i="28"/>
  <c r="W62" i="28"/>
  <c r="J62" i="28"/>
  <c r="V62" i="28"/>
  <c r="H62" i="28"/>
  <c r="AB62" i="28"/>
  <c r="M62" i="28"/>
  <c r="Z62" i="28"/>
  <c r="L62" i="28"/>
  <c r="AH62" i="28"/>
  <c r="Q62" i="28"/>
  <c r="AG62" i="28"/>
  <c r="P62" i="28"/>
  <c r="AF62" i="28"/>
  <c r="N62" i="28"/>
  <c r="AE62" i="28"/>
  <c r="K62" i="28"/>
  <c r="AD62" i="28"/>
  <c r="I62" i="28"/>
  <c r="AC62" i="28"/>
  <c r="G62" i="28"/>
  <c r="U62" i="28"/>
  <c r="S62" i="28"/>
  <c r="R62" i="28"/>
  <c r="F62" i="28"/>
  <c r="E62" i="28"/>
  <c r="AI62" i="28"/>
  <c r="Y62" i="28"/>
  <c r="X62" i="28"/>
  <c r="T62" i="28"/>
  <c r="AH61" i="28"/>
  <c r="V61" i="28"/>
  <c r="J61" i="28"/>
  <c r="AB61" i="28"/>
  <c r="O61" i="28"/>
  <c r="Y61" i="28"/>
  <c r="K61" i="28"/>
  <c r="AD61" i="28"/>
  <c r="P61" i="28"/>
  <c r="AC61" i="28"/>
  <c r="N61" i="28"/>
  <c r="AA61" i="28"/>
  <c r="H61" i="28"/>
  <c r="Z61" i="28"/>
  <c r="G61" i="28"/>
  <c r="X61" i="28"/>
  <c r="F61" i="28"/>
  <c r="W61" i="28"/>
  <c r="E61" i="28"/>
  <c r="U61" i="28"/>
  <c r="T61" i="28"/>
  <c r="AI61" i="28"/>
  <c r="Q61" i="28"/>
  <c r="AG61" i="28"/>
  <c r="AE61" i="28"/>
  <c r="S61" i="28"/>
  <c r="R61" i="28"/>
  <c r="M61" i="28"/>
  <c r="L61" i="28"/>
  <c r="I61" i="28"/>
  <c r="AF61" i="28"/>
  <c r="J88" i="2"/>
  <c r="J89" i="2" s="1"/>
  <c r="H88" i="24"/>
  <c r="H86" i="2"/>
  <c r="I88" i="2"/>
  <c r="I89" i="2" s="1"/>
  <c r="G88" i="24"/>
  <c r="L86" i="2"/>
  <c r="E146" i="24"/>
  <c r="G172" i="1" s="1"/>
  <c r="L146" i="24"/>
  <c r="N172" i="1" s="1"/>
  <c r="G146" i="2"/>
  <c r="I132" i="1" s="1"/>
  <c r="I253" i="1" s="1"/>
  <c r="R146" i="2"/>
  <c r="T132" i="1" s="1"/>
  <c r="J146" i="24"/>
  <c r="L172" i="1" s="1"/>
  <c r="L253" i="1" s="1"/>
  <c r="R88" i="2"/>
  <c r="R89" i="2" s="1"/>
  <c r="AG64" i="17"/>
  <c r="Z64" i="17"/>
  <c r="N64" i="17"/>
  <c r="AI64" i="17"/>
  <c r="U64" i="17"/>
  <c r="H64" i="17"/>
  <c r="AH64" i="17"/>
  <c r="T64" i="17"/>
  <c r="G64" i="17"/>
  <c r="AF64" i="17"/>
  <c r="S64" i="17"/>
  <c r="F64" i="17"/>
  <c r="AE64" i="17"/>
  <c r="R64" i="17"/>
  <c r="E64" i="17"/>
  <c r="AD64" i="17"/>
  <c r="Q64" i="17"/>
  <c r="I64" i="17"/>
  <c r="AC64" i="17"/>
  <c r="P64" i="17"/>
  <c r="L64" i="17"/>
  <c r="AB64" i="17"/>
  <c r="O64" i="17"/>
  <c r="Y64" i="17"/>
  <c r="AA64" i="17"/>
  <c r="M64" i="17"/>
  <c r="V64" i="17"/>
  <c r="X64" i="17"/>
  <c r="K64" i="17"/>
  <c r="W64" i="17"/>
  <c r="J64" i="17"/>
  <c r="Z46" i="18"/>
  <c r="N46" i="18"/>
  <c r="Y46" i="18"/>
  <c r="M46" i="18"/>
  <c r="AI46" i="18"/>
  <c r="W46" i="18"/>
  <c r="K46" i="18"/>
  <c r="AH46" i="18"/>
  <c r="V46" i="18"/>
  <c r="J46" i="18"/>
  <c r="AG46" i="18"/>
  <c r="U46" i="18"/>
  <c r="I46" i="18"/>
  <c r="AE46" i="18"/>
  <c r="S46" i="18"/>
  <c r="G46" i="18"/>
  <c r="L46" i="18"/>
  <c r="AF46" i="18"/>
  <c r="H46" i="18"/>
  <c r="AD46" i="18"/>
  <c r="F46" i="18"/>
  <c r="AC46" i="18"/>
  <c r="E46" i="18"/>
  <c r="AB46" i="18"/>
  <c r="AA46" i="18"/>
  <c r="X46" i="18"/>
  <c r="T46" i="18"/>
  <c r="Q46" i="18"/>
  <c r="O46" i="18"/>
  <c r="R46" i="18"/>
  <c r="P46" i="18"/>
  <c r="AB20" i="18"/>
  <c r="AA20" i="18"/>
  <c r="Y20" i="18"/>
  <c r="M20" i="18"/>
  <c r="X20" i="18"/>
  <c r="L20" i="18"/>
  <c r="AI20" i="18"/>
  <c r="W20" i="18"/>
  <c r="AG20" i="18"/>
  <c r="U20" i="18"/>
  <c r="I20" i="18"/>
  <c r="Z20" i="18"/>
  <c r="V20" i="18"/>
  <c r="T20" i="18"/>
  <c r="S20" i="18"/>
  <c r="N20" i="18"/>
  <c r="AH20" i="18"/>
  <c r="J20" i="18"/>
  <c r="AE20" i="18"/>
  <c r="G20" i="18"/>
  <c r="AF20" i="18"/>
  <c r="AD20" i="18"/>
  <c r="AC20" i="18"/>
  <c r="H20" i="18"/>
  <c r="F20" i="18"/>
  <c r="E20" i="18"/>
  <c r="R20" i="18"/>
  <c r="Q20" i="18"/>
  <c r="P20" i="18"/>
  <c r="O20" i="18"/>
  <c r="K20" i="18"/>
  <c r="AG3" i="18"/>
  <c r="U3" i="18"/>
  <c r="I3" i="18"/>
  <c r="AF3" i="18"/>
  <c r="T3" i="18"/>
  <c r="H3" i="18"/>
  <c r="AE3" i="18"/>
  <c r="S3" i="18"/>
  <c r="G3" i="18"/>
  <c r="AD3" i="18"/>
  <c r="R3" i="18"/>
  <c r="F3" i="18"/>
  <c r="AC3" i="18"/>
  <c r="Q3" i="18"/>
  <c r="AB3" i="18"/>
  <c r="P3" i="18"/>
  <c r="AA3" i="18"/>
  <c r="O3" i="18"/>
  <c r="Z3" i="18"/>
  <c r="N3" i="18"/>
  <c r="X3" i="18"/>
  <c r="L3" i="18"/>
  <c r="J3" i="18"/>
  <c r="AI3" i="18"/>
  <c r="AH3" i="18"/>
  <c r="Y3" i="18"/>
  <c r="V3" i="18"/>
  <c r="W3" i="18"/>
  <c r="M3" i="18"/>
  <c r="K3" i="18"/>
  <c r="AI52" i="18"/>
  <c r="W52" i="18"/>
  <c r="K52" i="18"/>
  <c r="X52" i="18"/>
  <c r="J52" i="18"/>
  <c r="V52" i="18"/>
  <c r="I52" i="18"/>
  <c r="AG52" i="18"/>
  <c r="T52" i="18"/>
  <c r="G52" i="18"/>
  <c r="AF52" i="18"/>
  <c r="S52" i="18"/>
  <c r="F52" i="18"/>
  <c r="AE52" i="18"/>
  <c r="R52" i="18"/>
  <c r="E52" i="18"/>
  <c r="AC52" i="18"/>
  <c r="P52" i="18"/>
  <c r="U52" i="18"/>
  <c r="Q52" i="18"/>
  <c r="O52" i="18"/>
  <c r="N52" i="18"/>
  <c r="M52" i="18"/>
  <c r="L52" i="18"/>
  <c r="AH52" i="18"/>
  <c r="H52" i="18"/>
  <c r="AD52" i="18"/>
  <c r="AA52" i="18"/>
  <c r="Y52" i="18"/>
  <c r="AB52" i="18"/>
  <c r="Z52" i="18"/>
  <c r="Y41" i="18"/>
  <c r="M41" i="18"/>
  <c r="X41" i="18"/>
  <c r="L41" i="18"/>
  <c r="AH41" i="18"/>
  <c r="V41" i="18"/>
  <c r="J41" i="18"/>
  <c r="AG41" i="18"/>
  <c r="U41" i="18"/>
  <c r="I41" i="18"/>
  <c r="AF41" i="18"/>
  <c r="T41" i="18"/>
  <c r="H41" i="18"/>
  <c r="AD41" i="18"/>
  <c r="R41" i="18"/>
  <c r="F41" i="18"/>
  <c r="W41" i="18"/>
  <c r="S41" i="18"/>
  <c r="Q41" i="18"/>
  <c r="P41" i="18"/>
  <c r="O41" i="18"/>
  <c r="N41" i="18"/>
  <c r="AI41" i="18"/>
  <c r="K41" i="18"/>
  <c r="AE41" i="18"/>
  <c r="G41" i="18"/>
  <c r="AB41" i="18"/>
  <c r="AC41" i="18"/>
  <c r="AA41" i="18"/>
  <c r="Z41" i="18"/>
  <c r="E41" i="18"/>
  <c r="AD30" i="18"/>
  <c r="R30" i="18"/>
  <c r="AC30" i="18"/>
  <c r="Q30" i="18"/>
  <c r="E30" i="18"/>
  <c r="AA30" i="18"/>
  <c r="O30" i="18"/>
  <c r="Z30" i="18"/>
  <c r="Y30" i="18"/>
  <c r="M30" i="18"/>
  <c r="AI30" i="18"/>
  <c r="W30" i="18"/>
  <c r="K30" i="18"/>
  <c r="AB30" i="18"/>
  <c r="X30" i="18"/>
  <c r="V30" i="18"/>
  <c r="T30" i="18"/>
  <c r="S30" i="18"/>
  <c r="P30" i="18"/>
  <c r="L30" i="18"/>
  <c r="AG30" i="18"/>
  <c r="I30" i="18"/>
  <c r="J30" i="18"/>
  <c r="H30" i="18"/>
  <c r="G30" i="18"/>
  <c r="AH30" i="18"/>
  <c r="AF30" i="18"/>
  <c r="AE30" i="18"/>
  <c r="U30" i="18"/>
  <c r="N30" i="18"/>
  <c r="F30" i="18"/>
  <c r="AI19" i="18"/>
  <c r="W19" i="18"/>
  <c r="K19" i="18"/>
  <c r="AH19" i="18"/>
  <c r="V19" i="18"/>
  <c r="J19" i="18"/>
  <c r="AF19" i="18"/>
  <c r="T19" i="18"/>
  <c r="H19" i="18"/>
  <c r="AE19" i="18"/>
  <c r="G19" i="18"/>
  <c r="AD19" i="18"/>
  <c r="F19" i="18"/>
  <c r="AG19" i="18"/>
  <c r="M19" i="18"/>
  <c r="AC19" i="18"/>
  <c r="AB19" i="18"/>
  <c r="AA19" i="18"/>
  <c r="E19" i="18"/>
  <c r="Z19" i="18"/>
  <c r="Y19" i="18"/>
  <c r="X19" i="18"/>
  <c r="U19" i="18"/>
  <c r="P19" i="18"/>
  <c r="N19" i="18"/>
  <c r="O19" i="18"/>
  <c r="S19" i="18"/>
  <c r="R19" i="18"/>
  <c r="Q19" i="18"/>
  <c r="L19" i="18"/>
  <c r="I19" i="18"/>
  <c r="AA16" i="18"/>
  <c r="O16" i="18"/>
  <c r="AH16" i="18"/>
  <c r="U16" i="18"/>
  <c r="H16" i="18"/>
  <c r="AG16" i="18"/>
  <c r="T16" i="18"/>
  <c r="G16" i="18"/>
  <c r="AF16" i="18"/>
  <c r="S16" i="18"/>
  <c r="F16" i="18"/>
  <c r="AE16" i="18"/>
  <c r="R16" i="18"/>
  <c r="E16" i="18"/>
  <c r="AD16" i="18"/>
  <c r="Q16" i="18"/>
  <c r="AC16" i="18"/>
  <c r="AB16" i="18"/>
  <c r="N16" i="18"/>
  <c r="Z16" i="18"/>
  <c r="M16" i="18"/>
  <c r="X16" i="18"/>
  <c r="K16" i="18"/>
  <c r="L16" i="18"/>
  <c r="J16" i="18"/>
  <c r="I16" i="18"/>
  <c r="AI16" i="18"/>
  <c r="Y16" i="18"/>
  <c r="W16" i="18"/>
  <c r="V16" i="18"/>
  <c r="P16" i="18"/>
  <c r="AF60" i="17"/>
  <c r="AI60" i="17"/>
  <c r="X60" i="17"/>
  <c r="W60" i="17"/>
  <c r="L60" i="17"/>
  <c r="K60" i="17"/>
  <c r="O60" i="17"/>
  <c r="Q60" i="17"/>
  <c r="G60" i="17"/>
  <c r="AA60" i="17"/>
  <c r="AC60" i="17"/>
  <c r="F60" i="17"/>
  <c r="S60" i="17"/>
  <c r="R60" i="17"/>
  <c r="AE60" i="17"/>
  <c r="AD60" i="17"/>
  <c r="T60" i="17"/>
  <c r="I60" i="17"/>
  <c r="M60" i="17"/>
  <c r="H60" i="17"/>
  <c r="V60" i="17"/>
  <c r="AB60" i="17"/>
  <c r="U60" i="17"/>
  <c r="N60" i="17"/>
  <c r="Y60" i="17"/>
  <c r="J60" i="17"/>
  <c r="AG60" i="17"/>
  <c r="Z60" i="17"/>
  <c r="E60" i="17"/>
  <c r="AH60" i="17"/>
  <c r="P60" i="17"/>
  <c r="AE4" i="17"/>
  <c r="S4" i="17"/>
  <c r="G4" i="17"/>
  <c r="AD4" i="17"/>
  <c r="R4" i="17"/>
  <c r="F4" i="17"/>
  <c r="O4" i="17"/>
  <c r="AC4" i="17"/>
  <c r="Q4" i="17"/>
  <c r="E4" i="17"/>
  <c r="P4" i="17"/>
  <c r="AA4" i="17"/>
  <c r="AG4" i="17"/>
  <c r="AF4" i="17"/>
  <c r="AB4" i="17"/>
  <c r="W4" i="17"/>
  <c r="U4" i="17"/>
  <c r="H4" i="17"/>
  <c r="Z4" i="17"/>
  <c r="N4" i="17"/>
  <c r="I4" i="17"/>
  <c r="Y4" i="17"/>
  <c r="M4" i="17"/>
  <c r="K4" i="17"/>
  <c r="X4" i="17"/>
  <c r="L4" i="17"/>
  <c r="AI4" i="17"/>
  <c r="T4" i="17"/>
  <c r="AH4" i="17"/>
  <c r="V4" i="17"/>
  <c r="J4" i="17"/>
  <c r="AI43" i="18"/>
  <c r="W43" i="18"/>
  <c r="K43" i="18"/>
  <c r="AH43" i="18"/>
  <c r="V43" i="18"/>
  <c r="J43" i="18"/>
  <c r="AF43" i="18"/>
  <c r="T43" i="18"/>
  <c r="H43" i="18"/>
  <c r="AE43" i="18"/>
  <c r="S43" i="18"/>
  <c r="G43" i="18"/>
  <c r="AD43" i="18"/>
  <c r="R43" i="18"/>
  <c r="F43" i="18"/>
  <c r="AB43" i="18"/>
  <c r="P43" i="18"/>
  <c r="AG43" i="18"/>
  <c r="I43" i="18"/>
  <c r="AC43" i="18"/>
  <c r="E43" i="18"/>
  <c r="AA43" i="18"/>
  <c r="Z43" i="18"/>
  <c r="Y43" i="18"/>
  <c r="X43" i="18"/>
  <c r="U43" i="18"/>
  <c r="Q43" i="18"/>
  <c r="N43" i="18"/>
  <c r="L43" i="18"/>
  <c r="O43" i="18"/>
  <c r="M43" i="18"/>
  <c r="AA71" i="18"/>
  <c r="O71" i="18"/>
  <c r="Z71" i="18"/>
  <c r="N71" i="18"/>
  <c r="X71" i="18"/>
  <c r="L71" i="18"/>
  <c r="AI71" i="18"/>
  <c r="W71" i="18"/>
  <c r="K71" i="18"/>
  <c r="AH71" i="18"/>
  <c r="V71" i="18"/>
  <c r="J71" i="18"/>
  <c r="AF71" i="18"/>
  <c r="T71" i="18"/>
  <c r="H71" i="18"/>
  <c r="AB71" i="18"/>
  <c r="Y71" i="18"/>
  <c r="U71" i="18"/>
  <c r="S71" i="18"/>
  <c r="R71" i="18"/>
  <c r="Q71" i="18"/>
  <c r="P71" i="18"/>
  <c r="M71" i="18"/>
  <c r="AE71" i="18"/>
  <c r="G71" i="18"/>
  <c r="I71" i="18"/>
  <c r="F71" i="18"/>
  <c r="E71" i="18"/>
  <c r="AG71" i="18"/>
  <c r="AC71" i="18"/>
  <c r="AD71" i="18"/>
  <c r="AE35" i="18"/>
  <c r="S35" i="18"/>
  <c r="G35" i="18"/>
  <c r="AD35" i="18"/>
  <c r="R35" i="18"/>
  <c r="F35" i="18"/>
  <c r="AB35" i="18"/>
  <c r="P35" i="18"/>
  <c r="AA35" i="18"/>
  <c r="O35" i="18"/>
  <c r="Z35" i="18"/>
  <c r="N35" i="18"/>
  <c r="X35" i="18"/>
  <c r="L35" i="18"/>
  <c r="Q35" i="18"/>
  <c r="M35" i="18"/>
  <c r="AI35" i="18"/>
  <c r="K35" i="18"/>
  <c r="AH35" i="18"/>
  <c r="J35" i="18"/>
  <c r="AG35" i="18"/>
  <c r="I35" i="18"/>
  <c r="AF35" i="18"/>
  <c r="H35" i="18"/>
  <c r="AC35" i="18"/>
  <c r="E35" i="18"/>
  <c r="Y35" i="18"/>
  <c r="V35" i="18"/>
  <c r="W35" i="18"/>
  <c r="U35" i="18"/>
  <c r="T35" i="18"/>
  <c r="X17" i="18"/>
  <c r="AH17" i="18"/>
  <c r="V17" i="18"/>
  <c r="AG17" i="18"/>
  <c r="U17" i="18"/>
  <c r="AF17" i="18"/>
  <c r="T17" i="18"/>
  <c r="H17" i="18"/>
  <c r="AI17" i="18"/>
  <c r="P17" i="18"/>
  <c r="AE17" i="18"/>
  <c r="O17" i="18"/>
  <c r="AD17" i="18"/>
  <c r="N17" i="18"/>
  <c r="AC17" i="18"/>
  <c r="M17" i="18"/>
  <c r="AB17" i="18"/>
  <c r="L17" i="18"/>
  <c r="AA17" i="18"/>
  <c r="K17" i="18"/>
  <c r="Z17" i="18"/>
  <c r="J17" i="18"/>
  <c r="Y17" i="18"/>
  <c r="I17" i="18"/>
  <c r="S17" i="18"/>
  <c r="F17" i="18"/>
  <c r="W17" i="18"/>
  <c r="R17" i="18"/>
  <c r="Q17" i="18"/>
  <c r="G17" i="18"/>
  <c r="E17" i="18"/>
  <c r="AE12" i="18"/>
  <c r="S12" i="18"/>
  <c r="G12" i="18"/>
  <c r="AA12" i="18"/>
  <c r="N12" i="18"/>
  <c r="Z12" i="18"/>
  <c r="M12" i="18"/>
  <c r="Y12" i="18"/>
  <c r="L12" i="18"/>
  <c r="X12" i="18"/>
  <c r="K12" i="18"/>
  <c r="W12" i="18"/>
  <c r="J12" i="18"/>
  <c r="AI12" i="18"/>
  <c r="V12" i="18"/>
  <c r="I12" i="18"/>
  <c r="AH12" i="18"/>
  <c r="U12" i="18"/>
  <c r="H12" i="18"/>
  <c r="AG12" i="18"/>
  <c r="T12" i="18"/>
  <c r="F12" i="18"/>
  <c r="AD12" i="18"/>
  <c r="Q12" i="18"/>
  <c r="AF12" i="18"/>
  <c r="AC12" i="18"/>
  <c r="AB12" i="18"/>
  <c r="R12" i="18"/>
  <c r="P12" i="18"/>
  <c r="O12" i="18"/>
  <c r="E12" i="18"/>
  <c r="Z65" i="17"/>
  <c r="N65" i="17"/>
  <c r="Y65" i="17"/>
  <c r="X65" i="17"/>
  <c r="AI65" i="17"/>
  <c r="AG65" i="17"/>
  <c r="U65" i="17"/>
  <c r="AF65" i="17"/>
  <c r="T65" i="17"/>
  <c r="H65" i="17"/>
  <c r="AE65" i="17"/>
  <c r="S65" i="17"/>
  <c r="G65" i="17"/>
  <c r="AC65" i="17"/>
  <c r="Q65" i="17"/>
  <c r="W65" i="17"/>
  <c r="V65" i="17"/>
  <c r="E65" i="17"/>
  <c r="R65" i="17"/>
  <c r="AA65" i="17"/>
  <c r="P65" i="17"/>
  <c r="O65" i="17"/>
  <c r="M65" i="17"/>
  <c r="J65" i="17"/>
  <c r="L65" i="17"/>
  <c r="AH65" i="17"/>
  <c r="K65" i="17"/>
  <c r="AD65" i="17"/>
  <c r="I65" i="17"/>
  <c r="AB65" i="17"/>
  <c r="F65" i="17"/>
  <c r="Y61" i="17"/>
  <c r="AB61" i="17"/>
  <c r="P61" i="17"/>
  <c r="U61" i="17"/>
  <c r="AG61" i="17"/>
  <c r="H61" i="17"/>
  <c r="J61" i="17"/>
  <c r="T61" i="17"/>
  <c r="V61" i="17"/>
  <c r="L61" i="17"/>
  <c r="G61" i="17"/>
  <c r="S61" i="17"/>
  <c r="M61" i="17"/>
  <c r="AA61" i="17"/>
  <c r="AF61" i="17"/>
  <c r="AH61" i="17"/>
  <c r="K61" i="17"/>
  <c r="X61" i="17"/>
  <c r="Z61" i="17"/>
  <c r="Q61" i="17"/>
  <c r="W61" i="17"/>
  <c r="N61" i="17"/>
  <c r="E61" i="17"/>
  <c r="F61" i="17"/>
  <c r="AI61" i="17"/>
  <c r="R61" i="17"/>
  <c r="AD61" i="17"/>
  <c r="O61" i="17"/>
  <c r="I61" i="17"/>
  <c r="AE61" i="17"/>
  <c r="AC61" i="17"/>
  <c r="X24" i="18"/>
  <c r="AI24" i="18"/>
  <c r="W24" i="18"/>
  <c r="K24" i="18"/>
  <c r="AG24" i="18"/>
  <c r="I24" i="18"/>
  <c r="AF24" i="18"/>
  <c r="T24" i="18"/>
  <c r="AE24" i="18"/>
  <c r="S24" i="18"/>
  <c r="AC24" i="18"/>
  <c r="E24" i="18"/>
  <c r="V24" i="18"/>
  <c r="R24" i="18"/>
  <c r="AH24" i="18"/>
  <c r="J24" i="18"/>
  <c r="AD24" i="18"/>
  <c r="F24" i="18"/>
  <c r="AA24" i="18"/>
  <c r="AB24" i="18"/>
  <c r="Z24" i="18"/>
  <c r="Y24" i="18"/>
  <c r="U24" i="18"/>
  <c r="Q24" i="18"/>
  <c r="P24" i="18"/>
  <c r="O24" i="18"/>
  <c r="N24" i="18"/>
  <c r="L24" i="18"/>
  <c r="M24" i="18"/>
  <c r="H24" i="18"/>
  <c r="G24" i="18"/>
  <c r="AI8" i="18"/>
  <c r="W8" i="18"/>
  <c r="K8" i="18"/>
  <c r="AG8" i="18"/>
  <c r="T8" i="18"/>
  <c r="G8" i="18"/>
  <c r="AF8" i="18"/>
  <c r="S8" i="18"/>
  <c r="F8" i="18"/>
  <c r="AE8" i="18"/>
  <c r="R8" i="18"/>
  <c r="E8" i="18"/>
  <c r="AD8" i="18"/>
  <c r="Q8" i="18"/>
  <c r="AC8" i="18"/>
  <c r="P8" i="18"/>
  <c r="AB8" i="18"/>
  <c r="O8" i="18"/>
  <c r="AA8" i="18"/>
  <c r="N8" i="18"/>
  <c r="Z8" i="18"/>
  <c r="M8" i="18"/>
  <c r="X8" i="18"/>
  <c r="J8" i="18"/>
  <c r="AH8" i="18"/>
  <c r="U8" i="18"/>
  <c r="Y8" i="18"/>
  <c r="V8" i="18"/>
  <c r="L8" i="18"/>
  <c r="I8" i="18"/>
  <c r="H8" i="18"/>
  <c r="AH50" i="18"/>
  <c r="V50" i="18"/>
  <c r="J50" i="18"/>
  <c r="AG50" i="18"/>
  <c r="U50" i="18"/>
  <c r="I50" i="18"/>
  <c r="AE50" i="18"/>
  <c r="S50" i="18"/>
  <c r="G50" i="18"/>
  <c r="AD50" i="18"/>
  <c r="R50" i="18"/>
  <c r="F50" i="18"/>
  <c r="AC50" i="18"/>
  <c r="Q50" i="18"/>
  <c r="E50" i="18"/>
  <c r="AA50" i="18"/>
  <c r="O50" i="18"/>
  <c r="AF50" i="18"/>
  <c r="H50" i="18"/>
  <c r="AB50" i="18"/>
  <c r="Z50" i="18"/>
  <c r="Y50" i="18"/>
  <c r="X50" i="18"/>
  <c r="W50" i="18"/>
  <c r="T50" i="18"/>
  <c r="P50" i="18"/>
  <c r="M50" i="18"/>
  <c r="K50" i="18"/>
  <c r="AI50" i="18"/>
  <c r="N50" i="18"/>
  <c r="L50" i="18"/>
  <c r="AF28" i="18"/>
  <c r="T28" i="18"/>
  <c r="H28" i="18"/>
  <c r="AE28" i="18"/>
  <c r="S28" i="18"/>
  <c r="G28" i="18"/>
  <c r="AC28" i="18"/>
  <c r="Q28" i="18"/>
  <c r="E28" i="18"/>
  <c r="AB28" i="18"/>
  <c r="P28" i="18"/>
  <c r="AA28" i="18"/>
  <c r="O28" i="18"/>
  <c r="Y28" i="18"/>
  <c r="M28" i="18"/>
  <c r="R28" i="18"/>
  <c r="N28" i="18"/>
  <c r="L28" i="18"/>
  <c r="AI28" i="18"/>
  <c r="K28" i="18"/>
  <c r="AH28" i="18"/>
  <c r="J28" i="18"/>
  <c r="AG28" i="18"/>
  <c r="I28" i="18"/>
  <c r="AD28" i="18"/>
  <c r="F28" i="18"/>
  <c r="Z28" i="18"/>
  <c r="W28" i="18"/>
  <c r="X28" i="18"/>
  <c r="U28" i="18"/>
  <c r="V28" i="18"/>
  <c r="AB44" i="18"/>
  <c r="P44" i="18"/>
  <c r="AA44" i="18"/>
  <c r="O44" i="18"/>
  <c r="Y44" i="18"/>
  <c r="M44" i="18"/>
  <c r="X44" i="18"/>
  <c r="L44" i="18"/>
  <c r="AI44" i="18"/>
  <c r="W44" i="18"/>
  <c r="K44" i="18"/>
  <c r="AG44" i="18"/>
  <c r="U44" i="18"/>
  <c r="I44" i="18"/>
  <c r="Z44" i="18"/>
  <c r="V44" i="18"/>
  <c r="T44" i="18"/>
  <c r="S44" i="18"/>
  <c r="R44" i="18"/>
  <c r="Q44" i="18"/>
  <c r="N44" i="18"/>
  <c r="AH44" i="18"/>
  <c r="J44" i="18"/>
  <c r="AE44" i="18"/>
  <c r="G44" i="18"/>
  <c r="AF44" i="18"/>
  <c r="AD44" i="18"/>
  <c r="AC44" i="18"/>
  <c r="E44" i="18"/>
  <c r="H44" i="18"/>
  <c r="F44" i="18"/>
  <c r="AG33" i="18"/>
  <c r="U33" i="18"/>
  <c r="I33" i="18"/>
  <c r="AF33" i="18"/>
  <c r="T33" i="18"/>
  <c r="H33" i="18"/>
  <c r="AD33" i="18"/>
  <c r="R33" i="18"/>
  <c r="F33" i="18"/>
  <c r="AC33" i="18"/>
  <c r="Q33" i="18"/>
  <c r="E33" i="18"/>
  <c r="AB33" i="18"/>
  <c r="P33" i="18"/>
  <c r="Z33" i="18"/>
  <c r="N33" i="18"/>
  <c r="AE33" i="18"/>
  <c r="G33" i="18"/>
  <c r="AA33" i="18"/>
  <c r="Y33" i="18"/>
  <c r="X33" i="18"/>
  <c r="W33" i="18"/>
  <c r="V33" i="18"/>
  <c r="S33" i="18"/>
  <c r="O33" i="18"/>
  <c r="L33" i="18"/>
  <c r="M33" i="18"/>
  <c r="K33" i="18"/>
  <c r="J33" i="18"/>
  <c r="AI33" i="18"/>
  <c r="AH33" i="18"/>
  <c r="D58" i="28"/>
  <c r="D58" i="17"/>
  <c r="AE56" i="18"/>
  <c r="S56" i="18"/>
  <c r="G56" i="18"/>
  <c r="AD56" i="18"/>
  <c r="Q56" i="18"/>
  <c r="AC56" i="18"/>
  <c r="P56" i="18"/>
  <c r="AA56" i="18"/>
  <c r="N56" i="18"/>
  <c r="Z56" i="18"/>
  <c r="M56" i="18"/>
  <c r="Y56" i="18"/>
  <c r="L56" i="18"/>
  <c r="W56" i="18"/>
  <c r="J56" i="18"/>
  <c r="AB56" i="18"/>
  <c r="X56" i="18"/>
  <c r="V56" i="18"/>
  <c r="U56" i="18"/>
  <c r="T56" i="18"/>
  <c r="R56" i="18"/>
  <c r="O56" i="18"/>
  <c r="K56" i="18"/>
  <c r="AH56" i="18"/>
  <c r="H56" i="18"/>
  <c r="AF56" i="18"/>
  <c r="E56" i="18"/>
  <c r="AI56" i="18"/>
  <c r="AG56" i="18"/>
  <c r="I56" i="18"/>
  <c r="F56" i="18"/>
  <c r="AB32" i="18"/>
  <c r="P32" i="18"/>
  <c r="AA32" i="18"/>
  <c r="O32" i="18"/>
  <c r="Y32" i="18"/>
  <c r="M32" i="18"/>
  <c r="X32" i="18"/>
  <c r="L32" i="18"/>
  <c r="AI32" i="18"/>
  <c r="W32" i="18"/>
  <c r="K32" i="18"/>
  <c r="AG32" i="18"/>
  <c r="U32" i="18"/>
  <c r="I32" i="18"/>
  <c r="N32" i="18"/>
  <c r="AH32" i="18"/>
  <c r="J32" i="18"/>
  <c r="AF32" i="18"/>
  <c r="H32" i="18"/>
  <c r="AE32" i="18"/>
  <c r="G32" i="18"/>
  <c r="AD32" i="18"/>
  <c r="F32" i="18"/>
  <c r="AC32" i="18"/>
  <c r="E32" i="18"/>
  <c r="Z32" i="18"/>
  <c r="V32" i="18"/>
  <c r="S32" i="18"/>
  <c r="T32" i="18"/>
  <c r="R32" i="18"/>
  <c r="Q32" i="18"/>
  <c r="X48" i="18"/>
  <c r="L48" i="18"/>
  <c r="AI48" i="18"/>
  <c r="W48" i="18"/>
  <c r="K48" i="18"/>
  <c r="AG48" i="18"/>
  <c r="U48" i="18"/>
  <c r="I48" i="18"/>
  <c r="AF48" i="18"/>
  <c r="T48" i="18"/>
  <c r="H48" i="18"/>
  <c r="AE48" i="18"/>
  <c r="S48" i="18"/>
  <c r="G48" i="18"/>
  <c r="AC48" i="18"/>
  <c r="Q48" i="18"/>
  <c r="E48" i="18"/>
  <c r="V48" i="18"/>
  <c r="R48" i="18"/>
  <c r="P48" i="18"/>
  <c r="O48" i="18"/>
  <c r="N48" i="18"/>
  <c r="M48" i="18"/>
  <c r="AH48" i="18"/>
  <c r="J48" i="18"/>
  <c r="AD48" i="18"/>
  <c r="F48" i="18"/>
  <c r="AA48" i="18"/>
  <c r="AB48" i="18"/>
  <c r="Z48" i="18"/>
  <c r="Y48" i="18"/>
  <c r="AG45" i="18"/>
  <c r="U45" i="18"/>
  <c r="I45" i="18"/>
  <c r="AF45" i="18"/>
  <c r="T45" i="18"/>
  <c r="H45" i="18"/>
  <c r="AD45" i="18"/>
  <c r="R45" i="18"/>
  <c r="F45" i="18"/>
  <c r="AC45" i="18"/>
  <c r="Q45" i="18"/>
  <c r="E45" i="18"/>
  <c r="AB45" i="18"/>
  <c r="P45" i="18"/>
  <c r="Z45" i="18"/>
  <c r="N45" i="18"/>
  <c r="S45" i="18"/>
  <c r="O45" i="18"/>
  <c r="M45" i="18"/>
  <c r="L45" i="18"/>
  <c r="AI45" i="18"/>
  <c r="K45" i="18"/>
  <c r="AH45" i="18"/>
  <c r="J45" i="18"/>
  <c r="AE45" i="18"/>
  <c r="G45" i="18"/>
  <c r="AA45" i="18"/>
  <c r="X45" i="18"/>
  <c r="Y45" i="18"/>
  <c r="W45" i="18"/>
  <c r="V45" i="18"/>
  <c r="Z34" i="18"/>
  <c r="N34" i="18"/>
  <c r="Y34" i="18"/>
  <c r="M34" i="18"/>
  <c r="AI34" i="18"/>
  <c r="W34" i="18"/>
  <c r="K34" i="18"/>
  <c r="AH34" i="18"/>
  <c r="V34" i="18"/>
  <c r="J34" i="18"/>
  <c r="AG34" i="18"/>
  <c r="U34" i="18"/>
  <c r="I34" i="18"/>
  <c r="AE34" i="18"/>
  <c r="S34" i="18"/>
  <c r="G34" i="18"/>
  <c r="X34" i="18"/>
  <c r="T34" i="18"/>
  <c r="R34" i="18"/>
  <c r="Q34" i="18"/>
  <c r="P34" i="18"/>
  <c r="O34" i="18"/>
  <c r="L34" i="18"/>
  <c r="AF34" i="18"/>
  <c r="H34" i="18"/>
  <c r="AC34" i="18"/>
  <c r="E34" i="18"/>
  <c r="AA34" i="18"/>
  <c r="AD34" i="18"/>
  <c r="AB34" i="18"/>
  <c r="F34" i="18"/>
  <c r="Z11" i="18"/>
  <c r="N11" i="18"/>
  <c r="AF11" i="18"/>
  <c r="S11" i="18"/>
  <c r="F11" i="18"/>
  <c r="AE11" i="18"/>
  <c r="R11" i="18"/>
  <c r="E11" i="18"/>
  <c r="AD11" i="18"/>
  <c r="Q11" i="18"/>
  <c r="AC11" i="18"/>
  <c r="P11" i="18"/>
  <c r="AB11" i="18"/>
  <c r="O11" i="18"/>
  <c r="AA11" i="18"/>
  <c r="M11" i="18"/>
  <c r="Y11" i="18"/>
  <c r="L11" i="18"/>
  <c r="X11" i="18"/>
  <c r="K11" i="18"/>
  <c r="AI11" i="18"/>
  <c r="V11" i="18"/>
  <c r="I11" i="18"/>
  <c r="J11" i="18"/>
  <c r="H11" i="18"/>
  <c r="G11" i="18"/>
  <c r="T11" i="18"/>
  <c r="AG11" i="18"/>
  <c r="AH11" i="18"/>
  <c r="W11" i="18"/>
  <c r="U11" i="18"/>
  <c r="AA4" i="18"/>
  <c r="Z4" i="18"/>
  <c r="N4" i="18"/>
  <c r="Y4" i="18"/>
  <c r="M4" i="18"/>
  <c r="X4" i="18"/>
  <c r="L4" i="18"/>
  <c r="W4" i="18"/>
  <c r="K4" i="18"/>
  <c r="AI4" i="18"/>
  <c r="V4" i="18"/>
  <c r="J4" i="18"/>
  <c r="AH4" i="18"/>
  <c r="U4" i="18"/>
  <c r="I4" i="18"/>
  <c r="AG4" i="18"/>
  <c r="T4" i="18"/>
  <c r="H4" i="18"/>
  <c r="AF4" i="18"/>
  <c r="S4" i="18"/>
  <c r="G4" i="18"/>
  <c r="AD4" i="18"/>
  <c r="Q4" i="18"/>
  <c r="E4" i="18"/>
  <c r="R4" i="18"/>
  <c r="P4" i="18"/>
  <c r="O4" i="18"/>
  <c r="F4" i="18"/>
  <c r="AB4" i="18"/>
  <c r="AE4" i="18"/>
  <c r="AC4" i="18"/>
  <c r="G88" i="2"/>
  <c r="G89" i="2" s="1"/>
  <c r="Z3" i="17"/>
  <c r="N3" i="17"/>
  <c r="F3" i="17"/>
  <c r="AA3" i="17"/>
  <c r="Y3" i="17"/>
  <c r="M3" i="17"/>
  <c r="AI3" i="17"/>
  <c r="X3" i="17"/>
  <c r="L3" i="17"/>
  <c r="K3" i="17"/>
  <c r="V3" i="17"/>
  <c r="AD3" i="17"/>
  <c r="W3" i="17"/>
  <c r="J3" i="17"/>
  <c r="O3" i="17"/>
  <c r="AH3" i="17"/>
  <c r="AG3" i="17"/>
  <c r="I3" i="17"/>
  <c r="H3" i="17"/>
  <c r="R3" i="17"/>
  <c r="AF3" i="17"/>
  <c r="T3" i="17"/>
  <c r="AB3" i="17"/>
  <c r="AE3" i="17"/>
  <c r="S3" i="17"/>
  <c r="G3" i="17"/>
  <c r="AC3" i="17"/>
  <c r="Q3" i="17"/>
  <c r="U3" i="17"/>
  <c r="P3" i="17"/>
  <c r="AC69" i="18"/>
  <c r="Q69" i="18"/>
  <c r="E69" i="18"/>
  <c r="AB69" i="18"/>
  <c r="P69" i="18"/>
  <c r="Z69" i="18"/>
  <c r="N69" i="18"/>
  <c r="Y69" i="18"/>
  <c r="M69" i="18"/>
  <c r="X69" i="18"/>
  <c r="L69" i="18"/>
  <c r="AH69" i="18"/>
  <c r="V69" i="18"/>
  <c r="J69" i="18"/>
  <c r="R69" i="18"/>
  <c r="O69" i="18"/>
  <c r="AI69" i="18"/>
  <c r="K69" i="18"/>
  <c r="AG69" i="18"/>
  <c r="I69" i="18"/>
  <c r="AF69" i="18"/>
  <c r="H69" i="18"/>
  <c r="AE69" i="18"/>
  <c r="G69" i="18"/>
  <c r="AD69" i="18"/>
  <c r="F69" i="18"/>
  <c r="AA69" i="18"/>
  <c r="U69" i="18"/>
  <c r="W69" i="18"/>
  <c r="T69" i="18"/>
  <c r="S69" i="18"/>
  <c r="AC14" i="18"/>
  <c r="Q14" i="18"/>
  <c r="E14" i="18"/>
  <c r="AE14" i="18"/>
  <c r="R14" i="18"/>
  <c r="AD14" i="18"/>
  <c r="P14" i="18"/>
  <c r="AB14" i="18"/>
  <c r="O14" i="18"/>
  <c r="AA14" i="18"/>
  <c r="N14" i="18"/>
  <c r="Z14" i="18"/>
  <c r="M14" i="18"/>
  <c r="Y14" i="18"/>
  <c r="L14" i="18"/>
  <c r="X14" i="18"/>
  <c r="K14" i="18"/>
  <c r="W14" i="18"/>
  <c r="J14" i="18"/>
  <c r="AH14" i="18"/>
  <c r="U14" i="18"/>
  <c r="H14" i="18"/>
  <c r="V14" i="18"/>
  <c r="T14" i="18"/>
  <c r="S14" i="18"/>
  <c r="I14" i="18"/>
  <c r="G14" i="18"/>
  <c r="F14" i="18"/>
  <c r="AF14" i="18"/>
  <c r="AI14" i="18"/>
  <c r="AG14" i="18"/>
  <c r="AD18" i="18"/>
  <c r="R18" i="18"/>
  <c r="AC18" i="18"/>
  <c r="Q18" i="18"/>
  <c r="E18" i="18"/>
  <c r="AA18" i="18"/>
  <c r="O18" i="18"/>
  <c r="Z18" i="18"/>
  <c r="N18" i="18"/>
  <c r="Y18" i="18"/>
  <c r="M18" i="18"/>
  <c r="V18" i="18"/>
  <c r="U18" i="18"/>
  <c r="T18" i="18"/>
  <c r="S18" i="18"/>
  <c r="AI18" i="18"/>
  <c r="P18" i="18"/>
  <c r="AH18" i="18"/>
  <c r="L18" i="18"/>
  <c r="AG18" i="18"/>
  <c r="K18" i="18"/>
  <c r="AF18" i="18"/>
  <c r="J18" i="18"/>
  <c r="AB18" i="18"/>
  <c r="H18" i="18"/>
  <c r="I18" i="18"/>
  <c r="G18" i="18"/>
  <c r="F18" i="18"/>
  <c r="W18" i="18"/>
  <c r="AE18" i="18"/>
  <c r="X18" i="18"/>
  <c r="AF5" i="18"/>
  <c r="T5" i="18"/>
  <c r="H5" i="18"/>
  <c r="AI5" i="18"/>
  <c r="V5" i="18"/>
  <c r="I5" i="18"/>
  <c r="AH5" i="18"/>
  <c r="U5" i="18"/>
  <c r="G5" i="18"/>
  <c r="AG5" i="18"/>
  <c r="S5" i="18"/>
  <c r="F5" i="18"/>
  <c r="AE5" i="18"/>
  <c r="R5" i="18"/>
  <c r="E5" i="18"/>
  <c r="AD5" i="18"/>
  <c r="AC5" i="18"/>
  <c r="AB5" i="18"/>
  <c r="O5" i="18"/>
  <c r="AA5" i="18"/>
  <c r="N5" i="18"/>
  <c r="Y5" i="18"/>
  <c r="L5" i="18"/>
  <c r="Z5" i="18"/>
  <c r="X5" i="18"/>
  <c r="W5" i="18"/>
  <c r="J5" i="18"/>
  <c r="M5" i="18"/>
  <c r="K5" i="18"/>
  <c r="Q5" i="18"/>
  <c r="P5" i="18"/>
  <c r="AB9" i="18"/>
  <c r="P9" i="18"/>
  <c r="AC9" i="18"/>
  <c r="O9" i="18"/>
  <c r="AA9" i="18"/>
  <c r="N9" i="18"/>
  <c r="Z9" i="18"/>
  <c r="M9" i="18"/>
  <c r="Y9" i="18"/>
  <c r="L9" i="18"/>
  <c r="X9" i="18"/>
  <c r="K9" i="18"/>
  <c r="W9" i="18"/>
  <c r="J9" i="18"/>
  <c r="AI9" i="18"/>
  <c r="V9" i="18"/>
  <c r="I9" i="18"/>
  <c r="AH9" i="18"/>
  <c r="U9" i="18"/>
  <c r="H9" i="18"/>
  <c r="AF9" i="18"/>
  <c r="F9" i="18"/>
  <c r="T9" i="18"/>
  <c r="R9" i="18"/>
  <c r="Q9" i="18"/>
  <c r="G9" i="18"/>
  <c r="E9" i="18"/>
  <c r="AD9" i="18"/>
  <c r="AG9" i="18"/>
  <c r="AE9" i="18"/>
  <c r="S9" i="18"/>
  <c r="AC37" i="18"/>
  <c r="Q37" i="18"/>
  <c r="E37" i="18"/>
  <c r="AB37" i="18"/>
  <c r="P37" i="18"/>
  <c r="Z37" i="18"/>
  <c r="N37" i="18"/>
  <c r="Y37" i="18"/>
  <c r="M37" i="18"/>
  <c r="X37" i="18"/>
  <c r="L37" i="18"/>
  <c r="AH37" i="18"/>
  <c r="V37" i="18"/>
  <c r="J37" i="18"/>
  <c r="AA37" i="18"/>
  <c r="W37" i="18"/>
  <c r="U37" i="18"/>
  <c r="T37" i="18"/>
  <c r="S37" i="18"/>
  <c r="R37" i="18"/>
  <c r="O37" i="18"/>
  <c r="AI37" i="18"/>
  <c r="K37" i="18"/>
  <c r="AF37" i="18"/>
  <c r="H37" i="18"/>
  <c r="AG37" i="18"/>
  <c r="AD37" i="18"/>
  <c r="AE37" i="18"/>
  <c r="I37" i="18"/>
  <c r="G37" i="18"/>
  <c r="F37" i="18"/>
  <c r="AH70" i="18"/>
  <c r="V70" i="18"/>
  <c r="J70" i="18"/>
  <c r="AG70" i="18"/>
  <c r="U70" i="18"/>
  <c r="I70" i="18"/>
  <c r="AE70" i="18"/>
  <c r="S70" i="18"/>
  <c r="G70" i="18"/>
  <c r="AD70" i="18"/>
  <c r="R70" i="18"/>
  <c r="F70" i="18"/>
  <c r="AC70" i="18"/>
  <c r="Q70" i="18"/>
  <c r="E70" i="18"/>
  <c r="AA70" i="18"/>
  <c r="O70" i="18"/>
  <c r="AI70" i="18"/>
  <c r="K70" i="18"/>
  <c r="AF70" i="18"/>
  <c r="H70" i="18"/>
  <c r="AB70" i="18"/>
  <c r="Z70" i="18"/>
  <c r="Y70" i="18"/>
  <c r="X70" i="18"/>
  <c r="W70" i="18"/>
  <c r="T70" i="18"/>
  <c r="N70" i="18"/>
  <c r="P70" i="18"/>
  <c r="M70" i="18"/>
  <c r="L70" i="18"/>
  <c r="AF72" i="18"/>
  <c r="T72" i="18"/>
  <c r="H72" i="18"/>
  <c r="AE72" i="18"/>
  <c r="S72" i="18"/>
  <c r="G72" i="18"/>
  <c r="AC72" i="18"/>
  <c r="Q72" i="18"/>
  <c r="E72" i="18"/>
  <c r="AB72" i="18"/>
  <c r="P72" i="18"/>
  <c r="AA72" i="18"/>
  <c r="O72" i="18"/>
  <c r="Y72" i="18"/>
  <c r="M72" i="18"/>
  <c r="U72" i="18"/>
  <c r="R72" i="18"/>
  <c r="N72" i="18"/>
  <c r="L72" i="18"/>
  <c r="AI72" i="18"/>
  <c r="K72" i="18"/>
  <c r="AH72" i="18"/>
  <c r="J72" i="18"/>
  <c r="AG72" i="18"/>
  <c r="I72" i="18"/>
  <c r="AD72" i="18"/>
  <c r="F72" i="18"/>
  <c r="X72" i="18"/>
  <c r="Z72" i="18"/>
  <c r="W72" i="18"/>
  <c r="V72" i="18"/>
  <c r="AE66" i="17"/>
  <c r="S66" i="17"/>
  <c r="G66" i="17"/>
  <c r="AD66" i="17"/>
  <c r="R66" i="17"/>
  <c r="F66" i="17"/>
  <c r="AC66" i="17"/>
  <c r="Q66" i="17"/>
  <c r="E66" i="17"/>
  <c r="AB66" i="17"/>
  <c r="P66" i="17"/>
  <c r="Z66" i="17"/>
  <c r="N66" i="17"/>
  <c r="Y66" i="17"/>
  <c r="M66" i="17"/>
  <c r="X66" i="17"/>
  <c r="L66" i="17"/>
  <c r="AH66" i="17"/>
  <c r="V66" i="17"/>
  <c r="J66" i="17"/>
  <c r="AA66" i="17"/>
  <c r="W66" i="17"/>
  <c r="U66" i="17"/>
  <c r="T66" i="17"/>
  <c r="O66" i="17"/>
  <c r="K66" i="17"/>
  <c r="AF66" i="17"/>
  <c r="I66" i="17"/>
  <c r="H66" i="17"/>
  <c r="AI66" i="17"/>
  <c r="AG66" i="17"/>
  <c r="AG10" i="18"/>
  <c r="U10" i="18"/>
  <c r="I10" i="18"/>
  <c r="X10" i="18"/>
  <c r="K10" i="18"/>
  <c r="W10" i="18"/>
  <c r="J10" i="18"/>
  <c r="AI10" i="18"/>
  <c r="V10" i="18"/>
  <c r="H10" i="18"/>
  <c r="AH10" i="18"/>
  <c r="T10" i="18"/>
  <c r="G10" i="18"/>
  <c r="AF10" i="18"/>
  <c r="S10" i="18"/>
  <c r="F10" i="18"/>
  <c r="AE10" i="18"/>
  <c r="E10" i="18"/>
  <c r="AD10" i="18"/>
  <c r="Q10" i="18"/>
  <c r="AC10" i="18"/>
  <c r="AA10" i="18"/>
  <c r="AB10" i="18"/>
  <c r="Z10" i="18"/>
  <c r="Y10" i="18"/>
  <c r="L10" i="18"/>
  <c r="M10" i="18"/>
  <c r="R10" i="18"/>
  <c r="P10" i="18"/>
  <c r="O10" i="18"/>
  <c r="N10" i="18"/>
  <c r="AA27" i="18"/>
  <c r="O27" i="18"/>
  <c r="Z27" i="18"/>
  <c r="N27" i="18"/>
  <c r="X27" i="18"/>
  <c r="L27" i="18"/>
  <c r="AI27" i="18"/>
  <c r="W27" i="18"/>
  <c r="K27" i="18"/>
  <c r="AH27" i="18"/>
  <c r="V27" i="18"/>
  <c r="J27" i="18"/>
  <c r="AF27" i="18"/>
  <c r="T27" i="18"/>
  <c r="H27" i="18"/>
  <c r="Y27" i="18"/>
  <c r="U27" i="18"/>
  <c r="S27" i="18"/>
  <c r="R27" i="18"/>
  <c r="Q27" i="18"/>
  <c r="P27" i="18"/>
  <c r="M27" i="18"/>
  <c r="AG27" i="18"/>
  <c r="I27" i="18"/>
  <c r="AD27" i="18"/>
  <c r="F27" i="18"/>
  <c r="G27" i="18"/>
  <c r="E27" i="18"/>
  <c r="AB27" i="18"/>
  <c r="AE27" i="18"/>
  <c r="AC27" i="18"/>
  <c r="Z22" i="18"/>
  <c r="N22" i="18"/>
  <c r="Y22" i="18"/>
  <c r="M22" i="18"/>
  <c r="AI22" i="18"/>
  <c r="W22" i="18"/>
  <c r="K22" i="18"/>
  <c r="AH22" i="18"/>
  <c r="V22" i="18"/>
  <c r="J22" i="18"/>
  <c r="AG22" i="18"/>
  <c r="U22" i="18"/>
  <c r="I22" i="18"/>
  <c r="AE22" i="18"/>
  <c r="S22" i="18"/>
  <c r="G22" i="18"/>
  <c r="L22" i="18"/>
  <c r="AF22" i="18"/>
  <c r="H22" i="18"/>
  <c r="AD22" i="18"/>
  <c r="F22" i="18"/>
  <c r="AC22" i="18"/>
  <c r="E22" i="18"/>
  <c r="AB22" i="18"/>
  <c r="AA22" i="18"/>
  <c r="X22" i="18"/>
  <c r="T22" i="18"/>
  <c r="Q22" i="18"/>
  <c r="R22" i="18"/>
  <c r="O22" i="18"/>
  <c r="P22" i="18"/>
  <c r="X57" i="18"/>
  <c r="L57" i="18"/>
  <c r="Z57" i="18"/>
  <c r="M57" i="18"/>
  <c r="Y57" i="18"/>
  <c r="K57" i="18"/>
  <c r="AI57" i="18"/>
  <c r="V57" i="18"/>
  <c r="I57" i="18"/>
  <c r="AH57" i="18"/>
  <c r="U57" i="18"/>
  <c r="H57" i="18"/>
  <c r="AG57" i="18"/>
  <c r="T57" i="18"/>
  <c r="G57" i="18"/>
  <c r="AE57" i="18"/>
  <c r="R57" i="18"/>
  <c r="E57" i="18"/>
  <c r="W57" i="18"/>
  <c r="S57" i="18"/>
  <c r="Q57" i="18"/>
  <c r="P57" i="18"/>
  <c r="O57" i="18"/>
  <c r="N57" i="18"/>
  <c r="J57" i="18"/>
  <c r="AF57" i="18"/>
  <c r="F57" i="18"/>
  <c r="AC57" i="18"/>
  <c r="AD57" i="18"/>
  <c r="AB57" i="18"/>
  <c r="AA57" i="18"/>
  <c r="AD51" i="18"/>
  <c r="R51" i="18"/>
  <c r="AB51" i="18"/>
  <c r="O51" i="18"/>
  <c r="AA51" i="18"/>
  <c r="N51" i="18"/>
  <c r="Y51" i="18"/>
  <c r="L51" i="18"/>
  <c r="X51" i="18"/>
  <c r="K51" i="18"/>
  <c r="W51" i="18"/>
  <c r="J51" i="18"/>
  <c r="AH51" i="18"/>
  <c r="U51" i="18"/>
  <c r="H51" i="18"/>
  <c r="Z51" i="18"/>
  <c r="V51" i="18"/>
  <c r="T51" i="18"/>
  <c r="S51" i="18"/>
  <c r="Q51" i="18"/>
  <c r="P51" i="18"/>
  <c r="M51" i="18"/>
  <c r="AI51" i="18"/>
  <c r="I51" i="18"/>
  <c r="AF51" i="18"/>
  <c r="F51" i="18"/>
  <c r="AG51" i="18"/>
  <c r="AE51" i="18"/>
  <c r="AC51" i="18"/>
  <c r="G51" i="18"/>
  <c r="E51" i="18"/>
  <c r="AF40" i="18"/>
  <c r="T40" i="18"/>
  <c r="H40" i="18"/>
  <c r="AE40" i="18"/>
  <c r="S40" i="18"/>
  <c r="G40" i="18"/>
  <c r="AC40" i="18"/>
  <c r="Q40" i="18"/>
  <c r="E40" i="18"/>
  <c r="AB40" i="18"/>
  <c r="P40" i="18"/>
  <c r="AA40" i="18"/>
  <c r="O40" i="18"/>
  <c r="Y40" i="18"/>
  <c r="M40" i="18"/>
  <c r="AD40" i="18"/>
  <c r="F40" i="18"/>
  <c r="Z40" i="18"/>
  <c r="X40" i="18"/>
  <c r="W40" i="18"/>
  <c r="V40" i="18"/>
  <c r="U40" i="18"/>
  <c r="R40" i="18"/>
  <c r="N40" i="18"/>
  <c r="AI40" i="18"/>
  <c r="K40" i="18"/>
  <c r="AG40" i="18"/>
  <c r="AH40" i="18"/>
  <c r="L40" i="18"/>
  <c r="J40" i="18"/>
  <c r="I40" i="18"/>
  <c r="AC25" i="18"/>
  <c r="Q25" i="18"/>
  <c r="E25" i="18"/>
  <c r="AB25" i="18"/>
  <c r="P25" i="18"/>
  <c r="Z25" i="18"/>
  <c r="N25" i="18"/>
  <c r="Y25" i="18"/>
  <c r="M25" i="18"/>
  <c r="X25" i="18"/>
  <c r="L25" i="18"/>
  <c r="AH25" i="18"/>
  <c r="V25" i="18"/>
  <c r="J25" i="18"/>
  <c r="O25" i="18"/>
  <c r="AI25" i="18"/>
  <c r="K25" i="18"/>
  <c r="AG25" i="18"/>
  <c r="I25" i="18"/>
  <c r="AF25" i="18"/>
  <c r="H25" i="18"/>
  <c r="AE25" i="18"/>
  <c r="G25" i="18"/>
  <c r="AD25" i="18"/>
  <c r="F25" i="18"/>
  <c r="AA25" i="18"/>
  <c r="W25" i="18"/>
  <c r="T25" i="18"/>
  <c r="R25" i="18"/>
  <c r="U25" i="18"/>
  <c r="S25" i="18"/>
  <c r="D59" i="28"/>
  <c r="D59" i="17"/>
  <c r="AB62" i="17"/>
  <c r="P62" i="17"/>
  <c r="AE62" i="17"/>
  <c r="R62" i="17"/>
  <c r="E62" i="17"/>
  <c r="AD62" i="17"/>
  <c r="Q62" i="17"/>
  <c r="AC62" i="17"/>
  <c r="O62" i="17"/>
  <c r="AF62" i="17"/>
  <c r="AA62" i="17"/>
  <c r="N62" i="17"/>
  <c r="I62" i="17"/>
  <c r="Z62" i="17"/>
  <c r="M62" i="17"/>
  <c r="Y62" i="17"/>
  <c r="L62" i="17"/>
  <c r="AI62" i="17"/>
  <c r="X62" i="17"/>
  <c r="K62" i="17"/>
  <c r="V62" i="17"/>
  <c r="F62" i="17"/>
  <c r="W62" i="17"/>
  <c r="J62" i="17"/>
  <c r="AH62" i="17"/>
  <c r="U62" i="17"/>
  <c r="H62" i="17"/>
  <c r="AG62" i="17"/>
  <c r="T62" i="17"/>
  <c r="G62" i="17"/>
  <c r="S62" i="17"/>
  <c r="AC49" i="18"/>
  <c r="Q49" i="18"/>
  <c r="E49" i="18"/>
  <c r="AB49" i="18"/>
  <c r="P49" i="18"/>
  <c r="Z49" i="18"/>
  <c r="N49" i="18"/>
  <c r="Y49" i="18"/>
  <c r="M49" i="18"/>
  <c r="X49" i="18"/>
  <c r="L49" i="18"/>
  <c r="AH49" i="18"/>
  <c r="V49" i="18"/>
  <c r="J49" i="18"/>
  <c r="O49" i="18"/>
  <c r="AI49" i="18"/>
  <c r="K49" i="18"/>
  <c r="AG49" i="18"/>
  <c r="I49" i="18"/>
  <c r="AF49" i="18"/>
  <c r="H49" i="18"/>
  <c r="AE49" i="18"/>
  <c r="G49" i="18"/>
  <c r="AD49" i="18"/>
  <c r="F49" i="18"/>
  <c r="AA49" i="18"/>
  <c r="W49" i="18"/>
  <c r="T49" i="18"/>
  <c r="U49" i="18"/>
  <c r="S49" i="18"/>
  <c r="R49" i="18"/>
  <c r="X36" i="18"/>
  <c r="L36" i="18"/>
  <c r="AI36" i="18"/>
  <c r="W36" i="18"/>
  <c r="K36" i="18"/>
  <c r="AG36" i="18"/>
  <c r="U36" i="18"/>
  <c r="I36" i="18"/>
  <c r="AF36" i="18"/>
  <c r="T36" i="18"/>
  <c r="H36" i="18"/>
  <c r="AE36" i="18"/>
  <c r="S36" i="18"/>
  <c r="G36" i="18"/>
  <c r="AC36" i="18"/>
  <c r="Q36" i="18"/>
  <c r="E36" i="18"/>
  <c r="AH36" i="18"/>
  <c r="J36" i="18"/>
  <c r="AD36" i="18"/>
  <c r="F36" i="18"/>
  <c r="AB36" i="18"/>
  <c r="AA36" i="18"/>
  <c r="Z36" i="18"/>
  <c r="Y36" i="18"/>
  <c r="V36" i="18"/>
  <c r="R36" i="18"/>
  <c r="O36" i="18"/>
  <c r="P36" i="18"/>
  <c r="N36" i="18"/>
  <c r="M36" i="18"/>
  <c r="AB53" i="18"/>
  <c r="P53" i="18"/>
  <c r="AF53" i="18"/>
  <c r="S53" i="18"/>
  <c r="F53" i="18"/>
  <c r="AE53" i="18"/>
  <c r="R53" i="18"/>
  <c r="E53" i="18"/>
  <c r="AC53" i="18"/>
  <c r="O53" i="18"/>
  <c r="AA53" i="18"/>
  <c r="N53" i="18"/>
  <c r="Z53" i="18"/>
  <c r="M53" i="18"/>
  <c r="X53" i="18"/>
  <c r="K53" i="18"/>
  <c r="Q53" i="18"/>
  <c r="L53" i="18"/>
  <c r="J53" i="18"/>
  <c r="AI53" i="18"/>
  <c r="I53" i="18"/>
  <c r="AH53" i="18"/>
  <c r="H53" i="18"/>
  <c r="AG53" i="18"/>
  <c r="G53" i="18"/>
  <c r="AD53" i="18"/>
  <c r="Y53" i="18"/>
  <c r="V53" i="18"/>
  <c r="T53" i="18"/>
  <c r="W53" i="18"/>
  <c r="U53" i="18"/>
  <c r="AG63" i="17"/>
  <c r="U63" i="17"/>
  <c r="I63" i="17"/>
  <c r="Z63" i="17"/>
  <c r="M63" i="17"/>
  <c r="N63" i="17"/>
  <c r="Y63" i="17"/>
  <c r="L63" i="17"/>
  <c r="X63" i="17"/>
  <c r="K63" i="17"/>
  <c r="W63" i="17"/>
  <c r="J63" i="17"/>
  <c r="AA63" i="17"/>
  <c r="AI63" i="17"/>
  <c r="V63" i="17"/>
  <c r="H63" i="17"/>
  <c r="AD63" i="17"/>
  <c r="AH63" i="17"/>
  <c r="T63" i="17"/>
  <c r="G63" i="17"/>
  <c r="AF63" i="17"/>
  <c r="S63" i="17"/>
  <c r="F63" i="17"/>
  <c r="Q63" i="17"/>
  <c r="AE63" i="17"/>
  <c r="R63" i="17"/>
  <c r="E63" i="17"/>
  <c r="AC63" i="17"/>
  <c r="P63" i="17"/>
  <c r="AB63" i="17"/>
  <c r="O63" i="17"/>
  <c r="AF88" i="2"/>
  <c r="AF89" i="2" s="1"/>
  <c r="AF146" i="2"/>
  <c r="AH132" i="1" s="1"/>
  <c r="AH88" i="24"/>
  <c r="AH146" i="24"/>
  <c r="AJ172" i="1" s="1"/>
  <c r="I88" i="24"/>
  <c r="I146" i="24"/>
  <c r="K172" i="1" s="1"/>
  <c r="K253" i="1" s="1"/>
  <c r="AE88" i="24"/>
  <c r="AE146" i="24"/>
  <c r="AG172" i="1" s="1"/>
  <c r="X88" i="24"/>
  <c r="X146" i="24"/>
  <c r="Z172" i="1" s="1"/>
  <c r="U88" i="2"/>
  <c r="U89" i="2" s="1"/>
  <c r="U146" i="2"/>
  <c r="W132" i="1" s="1"/>
  <c r="X88" i="2"/>
  <c r="X89" i="2" s="1"/>
  <c r="X146" i="2"/>
  <c r="Z132" i="1" s="1"/>
  <c r="R88" i="24"/>
  <c r="R146" i="24"/>
  <c r="T172" i="1" s="1"/>
  <c r="AD88" i="24"/>
  <c r="AD146" i="24"/>
  <c r="AF172" i="1" s="1"/>
  <c r="W88" i="24"/>
  <c r="W146" i="24"/>
  <c r="Y172" i="1" s="1"/>
  <c r="P88" i="24"/>
  <c r="P146" i="24"/>
  <c r="R172" i="1" s="1"/>
  <c r="AD88" i="2"/>
  <c r="AD89" i="2" s="1"/>
  <c r="AD146" i="2"/>
  <c r="AF132" i="1" s="1"/>
  <c r="P88" i="2"/>
  <c r="P89" i="2" s="1"/>
  <c r="P146" i="2"/>
  <c r="R132" i="1" s="1"/>
  <c r="AF88" i="24"/>
  <c r="AF146" i="24"/>
  <c r="AH172" i="1" s="1"/>
  <c r="AC88" i="24"/>
  <c r="AC146" i="24"/>
  <c r="AE172" i="1" s="1"/>
  <c r="T88" i="2"/>
  <c r="T89" i="2" s="1"/>
  <c r="T146" i="2"/>
  <c r="V132" i="1" s="1"/>
  <c r="AE88" i="2"/>
  <c r="AE89" i="2" s="1"/>
  <c r="AE146" i="2"/>
  <c r="AG132" i="1" s="1"/>
  <c r="F88" i="2"/>
  <c r="F89" i="2" s="1"/>
  <c r="F146" i="2"/>
  <c r="H132" i="1" s="1"/>
  <c r="Y88" i="2"/>
  <c r="Y89" i="2" s="1"/>
  <c r="Y146" i="2"/>
  <c r="AA132" i="1" s="1"/>
  <c r="AA88" i="2"/>
  <c r="AA89" i="2" s="1"/>
  <c r="AA146" i="2"/>
  <c r="AC132" i="1" s="1"/>
  <c r="K88" i="24"/>
  <c r="K146" i="24"/>
  <c r="M172" i="1" s="1"/>
  <c r="Z88" i="2"/>
  <c r="Z89" i="2" s="1"/>
  <c r="Z146" i="2"/>
  <c r="AB132" i="1" s="1"/>
  <c r="AB88" i="2"/>
  <c r="AB89" i="2" s="1"/>
  <c r="AB146" i="2"/>
  <c r="AD132" i="1" s="1"/>
  <c r="AB88" i="24"/>
  <c r="AB146" i="24"/>
  <c r="AD172" i="1" s="1"/>
  <c r="AG88" i="2"/>
  <c r="AG89" i="2" s="1"/>
  <c r="AG146" i="2"/>
  <c r="AI132" i="1" s="1"/>
  <c r="Y88" i="24"/>
  <c r="Y146" i="24"/>
  <c r="AA172" i="1" s="1"/>
  <c r="T88" i="24"/>
  <c r="T146" i="24"/>
  <c r="V172" i="1" s="1"/>
  <c r="Z88" i="24"/>
  <c r="Z146" i="24"/>
  <c r="AB172" i="1" s="1"/>
  <c r="AA88" i="24"/>
  <c r="AA146" i="24"/>
  <c r="AC172" i="1" s="1"/>
  <c r="W88" i="2"/>
  <c r="W89" i="2" s="1"/>
  <c r="W146" i="2"/>
  <c r="Y132" i="1" s="1"/>
  <c r="Q88" i="2"/>
  <c r="Q89" i="2" s="1"/>
  <c r="Q146" i="2"/>
  <c r="S132" i="1" s="1"/>
  <c r="S88" i="2"/>
  <c r="S89" i="2" s="1"/>
  <c r="S146" i="2"/>
  <c r="U132" i="1" s="1"/>
  <c r="M88" i="24"/>
  <c r="M146" i="24"/>
  <c r="O172" i="1" s="1"/>
  <c r="F88" i="24"/>
  <c r="F146" i="24"/>
  <c r="H172" i="1" s="1"/>
  <c r="AG88" i="24"/>
  <c r="AG146" i="24"/>
  <c r="AI172" i="1" s="1"/>
  <c r="V88" i="2"/>
  <c r="V89" i="2" s="1"/>
  <c r="V146" i="2"/>
  <c r="X132" i="1" s="1"/>
  <c r="AC88" i="2"/>
  <c r="AC89" i="2" s="1"/>
  <c r="AC146" i="2"/>
  <c r="AE132" i="1" s="1"/>
  <c r="U88" i="24"/>
  <c r="U146" i="24"/>
  <c r="W172" i="1" s="1"/>
  <c r="Q88" i="24"/>
  <c r="Q146" i="24"/>
  <c r="S172" i="1" s="1"/>
  <c r="S88" i="24"/>
  <c r="S146" i="24"/>
  <c r="U172" i="1" s="1"/>
  <c r="V88" i="24"/>
  <c r="V146" i="24"/>
  <c r="X172" i="1" s="1"/>
  <c r="M88" i="2"/>
  <c r="M89" i="2" s="1"/>
  <c r="M146" i="2"/>
  <c r="O132" i="1" s="1"/>
  <c r="AH88" i="2"/>
  <c r="AH89" i="2" s="1"/>
  <c r="AH146" i="2"/>
  <c r="AJ132" i="1" s="1"/>
  <c r="K88" i="2"/>
  <c r="K89" i="2" s="1"/>
  <c r="K146" i="2"/>
  <c r="M132" i="1" s="1"/>
  <c r="O88" i="24"/>
  <c r="O146" i="24"/>
  <c r="Q172" i="1" s="1"/>
  <c r="N88" i="24"/>
  <c r="N120" i="24" s="1"/>
  <c r="N122" i="24" s="1"/>
  <c r="N146" i="24"/>
  <c r="P172" i="1" s="1"/>
  <c r="N88" i="2"/>
  <c r="N89" i="2" s="1"/>
  <c r="N146" i="2"/>
  <c r="P132" i="1" s="1"/>
  <c r="K123" i="25"/>
  <c r="L121" i="25"/>
  <c r="O145" i="2"/>
  <c r="Q131" i="1" s="1"/>
  <c r="E88" i="24"/>
  <c r="L88" i="24"/>
  <c r="J88" i="24"/>
  <c r="J120" i="24" s="1"/>
  <c r="J122" i="24" s="1"/>
  <c r="V15" i="7"/>
  <c r="F146" i="4"/>
  <c r="D86" i="2"/>
  <c r="V34" i="7"/>
  <c r="D88" i="24"/>
  <c r="L141" i="4"/>
  <c r="J87" i="2" s="1"/>
  <c r="Y141" i="4"/>
  <c r="W87" i="2" s="1"/>
  <c r="W141" i="4"/>
  <c r="U87" i="2" s="1"/>
  <c r="AB141" i="4"/>
  <c r="Z87" i="2" s="1"/>
  <c r="AI141" i="4"/>
  <c r="AG87" i="2" s="1"/>
  <c r="AH141" i="4"/>
  <c r="AF87" i="2" s="1"/>
  <c r="N141" i="4"/>
  <c r="L87" i="2" s="1"/>
  <c r="AJ141" i="4"/>
  <c r="AH87" i="2" s="1"/>
  <c r="AA141" i="4"/>
  <c r="Y87" i="2" s="1"/>
  <c r="Z141" i="4"/>
  <c r="X87" i="2" s="1"/>
  <c r="AE141" i="4"/>
  <c r="AC87" i="2" s="1"/>
  <c r="AF141" i="4"/>
  <c r="AD87" i="2" s="1"/>
  <c r="K141" i="4"/>
  <c r="I87" i="2" s="1"/>
  <c r="AD141" i="4"/>
  <c r="AB87" i="2" s="1"/>
  <c r="J141" i="4"/>
  <c r="H87" i="2" s="1"/>
  <c r="X141" i="4"/>
  <c r="V87" i="2" s="1"/>
  <c r="V141" i="4"/>
  <c r="T87" i="2" s="1"/>
  <c r="T151" i="2"/>
  <c r="V137" i="1" s="1"/>
  <c r="P141" i="4"/>
  <c r="N87" i="2" s="1"/>
  <c r="T141" i="4"/>
  <c r="R87" i="2" s="1"/>
  <c r="AC141" i="4"/>
  <c r="AA87" i="2" s="1"/>
  <c r="U141" i="4"/>
  <c r="S87" i="2" s="1"/>
  <c r="AC92" i="24"/>
  <c r="AG141" i="4"/>
  <c r="AE87" i="2" s="1"/>
  <c r="O141" i="4"/>
  <c r="M87" i="2" s="1"/>
  <c r="M141" i="4"/>
  <c r="K87" i="2" s="1"/>
  <c r="I141" i="4"/>
  <c r="G87" i="2" s="1"/>
  <c r="H141" i="4"/>
  <c r="F87" i="2" s="1"/>
  <c r="G141" i="4"/>
  <c r="E87" i="2" s="1"/>
  <c r="E145" i="2"/>
  <c r="G131" i="1" s="1"/>
  <c r="AD56" i="1"/>
  <c r="AI56" i="1"/>
  <c r="AJ56" i="1"/>
  <c r="J56" i="1"/>
  <c r="AB56" i="1"/>
  <c r="AG56" i="1"/>
  <c r="Y56" i="1"/>
  <c r="K56" i="1"/>
  <c r="X56" i="1"/>
  <c r="V56" i="1"/>
  <c r="S56" i="1"/>
  <c r="P56" i="1"/>
  <c r="H56" i="1"/>
  <c r="AF56" i="1"/>
  <c r="AF57" i="1" s="1"/>
  <c r="AC56" i="1"/>
  <c r="AH56" i="1"/>
  <c r="AH57" i="1" s="1"/>
  <c r="AE56" i="1"/>
  <c r="U56" i="1"/>
  <c r="Z56" i="1"/>
  <c r="AA56" i="1"/>
  <c r="R56" i="1"/>
  <c r="Q141" i="4"/>
  <c r="O87" i="2" s="1"/>
  <c r="O56" i="1"/>
  <c r="M56" i="1"/>
  <c r="S141" i="4"/>
  <c r="Q87" i="2" s="1"/>
  <c r="R141" i="4"/>
  <c r="P87" i="2" s="1"/>
  <c r="F56" i="1"/>
  <c r="V158" i="2"/>
  <c r="V66" i="7"/>
  <c r="AK148" i="4"/>
  <c r="M133" i="2"/>
  <c r="I133" i="2"/>
  <c r="K120" i="1" s="1"/>
  <c r="U133" i="2"/>
  <c r="W120" i="1" s="1"/>
  <c r="O133" i="2"/>
  <c r="Q120" i="1" s="1"/>
  <c r="Q147" i="1" s="1"/>
  <c r="AM302" i="1" s="1"/>
  <c r="Q133" i="2"/>
  <c r="F55" i="1"/>
  <c r="AJ32" i="28"/>
  <c r="AJ31" i="28"/>
  <c r="AJ25" i="28"/>
  <c r="AJ46" i="28"/>
  <c r="AJ22" i="28"/>
  <c r="AJ12" i="28"/>
  <c r="AJ35" i="28"/>
  <c r="AJ3" i="28"/>
  <c r="AJ24" i="28"/>
  <c r="AJ34" i="28"/>
  <c r="AJ39" i="28"/>
  <c r="AJ20" i="28"/>
  <c r="H133" i="24"/>
  <c r="H133" i="25"/>
  <c r="J200" i="1" s="1"/>
  <c r="AB55" i="1"/>
  <c r="S133" i="24"/>
  <c r="U160" i="1" s="1"/>
  <c r="U187" i="1" s="1"/>
  <c r="AZ302" i="1" s="1"/>
  <c r="S133" i="25"/>
  <c r="U200" i="1" s="1"/>
  <c r="AJ33" i="28"/>
  <c r="AJ30" i="28"/>
  <c r="AJ52" i="28"/>
  <c r="AJ43" i="28"/>
  <c r="AJ44" i="28"/>
  <c r="AJ36" i="28"/>
  <c r="AJ47" i="28"/>
  <c r="AH92" i="2"/>
  <c r="AJ55" i="1"/>
  <c r="J133" i="25"/>
  <c r="L200" i="1" s="1"/>
  <c r="J133" i="24"/>
  <c r="J139" i="24" s="1"/>
  <c r="J140" i="24" s="1"/>
  <c r="P146" i="5"/>
  <c r="I146" i="5"/>
  <c r="AD146" i="5"/>
  <c r="AH158" i="2"/>
  <c r="V146" i="5"/>
  <c r="AC146" i="5"/>
  <c r="T55" i="1"/>
  <c r="G56" i="1"/>
  <c r="I133" i="24"/>
  <c r="I148" i="24" s="1"/>
  <c r="I133" i="25"/>
  <c r="K200" i="1" s="1"/>
  <c r="N133" i="24"/>
  <c r="N139" i="24" s="1"/>
  <c r="N140" i="24" s="1"/>
  <c r="N133" i="25"/>
  <c r="P200" i="1" s="1"/>
  <c r="AJ41" i="28"/>
  <c r="AJ51" i="28"/>
  <c r="AJ11" i="28"/>
  <c r="AJ56" i="28"/>
  <c r="AJ55" i="28"/>
  <c r="AJ23" i="28"/>
  <c r="Y146" i="5"/>
  <c r="AB92" i="2"/>
  <c r="AD55" i="1"/>
  <c r="T133" i="24"/>
  <c r="T133" i="25"/>
  <c r="V200" i="1" s="1"/>
  <c r="AJ49" i="28"/>
  <c r="AJ19" i="28"/>
  <c r="AJ8" i="28"/>
  <c r="AJ53" i="28"/>
  <c r="N146" i="5"/>
  <c r="Q133" i="24"/>
  <c r="S160" i="1" s="1"/>
  <c r="S187" i="1" s="1"/>
  <c r="AT302" i="1" s="1"/>
  <c r="Q133" i="25"/>
  <c r="S200" i="1" s="1"/>
  <c r="J133" i="2"/>
  <c r="L120" i="1" s="1"/>
  <c r="L147" i="1" s="1"/>
  <c r="X302" i="1" s="1"/>
  <c r="T133" i="2"/>
  <c r="AJ57" i="28"/>
  <c r="AJ16" i="28"/>
  <c r="AJ45" i="28"/>
  <c r="AJ10" i="28"/>
  <c r="AD158" i="2"/>
  <c r="AC158" i="2"/>
  <c r="M146" i="5"/>
  <c r="D6" i="28"/>
  <c r="H133" i="2"/>
  <c r="AK141" i="1"/>
  <c r="E3" i="17"/>
  <c r="X146" i="5"/>
  <c r="AH141" i="5"/>
  <c r="AF87" i="24" s="1"/>
  <c r="L56" i="1"/>
  <c r="Q56" i="1"/>
  <c r="M133" i="24"/>
  <c r="M133" i="25"/>
  <c r="O200" i="1" s="1"/>
  <c r="N133" i="2"/>
  <c r="N139" i="2" s="1"/>
  <c r="N140" i="2" s="1"/>
  <c r="P133" i="2"/>
  <c r="R120" i="1" s="1"/>
  <c r="AJ9" i="28"/>
  <c r="AJ48" i="28"/>
  <c r="AJ37" i="28"/>
  <c r="AJ18" i="28"/>
  <c r="AJ15" i="28"/>
  <c r="J146" i="5"/>
  <c r="D92" i="2"/>
  <c r="D93" i="2" s="1"/>
  <c r="AC92" i="2"/>
  <c r="O146" i="5"/>
  <c r="H158" i="2"/>
  <c r="H146" i="5"/>
  <c r="Z141" i="5"/>
  <c r="X87" i="24" s="1"/>
  <c r="AG92" i="2"/>
  <c r="AI55" i="1"/>
  <c r="X92" i="2"/>
  <c r="Z55" i="1"/>
  <c r="G55" i="1"/>
  <c r="O133" i="24"/>
  <c r="Q160" i="1" s="1"/>
  <c r="Q187" i="1" s="1"/>
  <c r="AN302" i="1" s="1"/>
  <c r="O133" i="25"/>
  <c r="Q200" i="1" s="1"/>
  <c r="U133" i="24"/>
  <c r="U139" i="24" s="1"/>
  <c r="U140" i="24" s="1"/>
  <c r="U133" i="25"/>
  <c r="W200" i="1" s="1"/>
  <c r="AJ17" i="28"/>
  <c r="AJ28" i="28"/>
  <c r="AJ40" i="28"/>
  <c r="AJ5" i="28"/>
  <c r="R146" i="5"/>
  <c r="AA55" i="1"/>
  <c r="V92" i="2"/>
  <c r="X55" i="1"/>
  <c r="N56" i="1"/>
  <c r="P133" i="24"/>
  <c r="P133" i="25"/>
  <c r="R200" i="1" s="1"/>
  <c r="R206" i="1" s="1"/>
  <c r="AJ14" i="28"/>
  <c r="AJ27" i="28"/>
  <c r="AJ50" i="28"/>
  <c r="M158" i="2"/>
  <c r="W158" i="2"/>
  <c r="Z158" i="2"/>
  <c r="AB158" i="2"/>
  <c r="AD109" i="1"/>
  <c r="AD111" i="1" s="1"/>
  <c r="I158" i="2"/>
  <c r="K109" i="1"/>
  <c r="K111" i="1" s="1"/>
  <c r="AG158" i="2"/>
  <c r="Q158" i="2"/>
  <c r="S109" i="1"/>
  <c r="S111" i="1" s="1"/>
  <c r="AA158" i="2"/>
  <c r="U158" i="2"/>
  <c r="W109" i="1"/>
  <c r="W111" i="1" s="1"/>
  <c r="Y158" i="2"/>
  <c r="T158" i="2"/>
  <c r="K158" i="2"/>
  <c r="N158" i="2"/>
  <c r="P109" i="1"/>
  <c r="P111" i="1" s="1"/>
  <c r="M5" i="24"/>
  <c r="N5" i="26"/>
  <c r="N6" i="26" s="1"/>
  <c r="N5" i="5"/>
  <c r="E126" i="25"/>
  <c r="K295" i="1"/>
  <c r="D126" i="25"/>
  <c r="H295" i="1"/>
  <c r="Q106" i="27"/>
  <c r="R102" i="27"/>
  <c r="J96" i="1"/>
  <c r="J105" i="1" s="1"/>
  <c r="J95" i="1"/>
  <c r="V95" i="1"/>
  <c r="S95" i="1"/>
  <c r="S104" i="1" s="1"/>
  <c r="V96" i="1"/>
  <c r="V105" i="1" s="1"/>
  <c r="O95" i="1"/>
  <c r="O104" i="1" s="1"/>
  <c r="R96" i="1"/>
  <c r="R105" i="1" s="1"/>
  <c r="E3" i="18"/>
  <c r="D66" i="18"/>
  <c r="D62" i="18"/>
  <c r="D63" i="18"/>
  <c r="D59" i="18"/>
  <c r="D61" i="18"/>
  <c r="D60" i="18"/>
  <c r="D64" i="18"/>
  <c r="D65" i="18"/>
  <c r="AK184" i="1"/>
  <c r="AK183" i="1"/>
  <c r="AK181" i="1"/>
  <c r="AK189" i="1"/>
  <c r="AK191" i="1"/>
  <c r="AK186" i="1"/>
  <c r="AK190" i="1"/>
  <c r="AK188" i="1"/>
  <c r="AK192" i="1"/>
  <c r="AK182" i="1"/>
  <c r="AK149" i="1"/>
  <c r="AK143" i="1"/>
  <c r="AK146" i="1"/>
  <c r="AK148" i="1"/>
  <c r="AK152" i="1"/>
  <c r="AK151" i="1"/>
  <c r="AK142" i="1"/>
  <c r="AK144" i="1"/>
  <c r="AK150" i="1"/>
  <c r="AK102" i="1"/>
  <c r="AK266" i="1" s="1"/>
  <c r="AK283" i="1" s="1"/>
  <c r="Y92" i="2"/>
  <c r="AD92" i="2"/>
  <c r="E92" i="24"/>
  <c r="Z92" i="24"/>
  <c r="K92" i="24"/>
  <c r="Q92" i="24"/>
  <c r="AE92" i="24"/>
  <c r="AH144" i="2"/>
  <c r="AJ130" i="1" s="1"/>
  <c r="X92" i="24"/>
  <c r="I92" i="24"/>
  <c r="AF92" i="2"/>
  <c r="AA92" i="24"/>
  <c r="AC152" i="2"/>
  <c r="AE138" i="1" s="1"/>
  <c r="K149" i="2"/>
  <c r="M135" i="1" s="1"/>
  <c r="W92" i="24"/>
  <c r="U92" i="24"/>
  <c r="H92" i="24"/>
  <c r="AH92" i="24"/>
  <c r="T92" i="24"/>
  <c r="Z144" i="2"/>
  <c r="AB130" i="1" s="1"/>
  <c r="E92" i="2"/>
  <c r="S92" i="24"/>
  <c r="M92" i="24"/>
  <c r="J92" i="24"/>
  <c r="Z92" i="2"/>
  <c r="O92" i="24"/>
  <c r="F92" i="24"/>
  <c r="Y92" i="24"/>
  <c r="AD92" i="24"/>
  <c r="AB92" i="24"/>
  <c r="P92" i="24"/>
  <c r="D92" i="24"/>
  <c r="AA147" i="2"/>
  <c r="AC133" i="1" s="1"/>
  <c r="I55" i="1"/>
  <c r="AI91" i="24"/>
  <c r="L92" i="24"/>
  <c r="N92" i="24"/>
  <c r="R92" i="24"/>
  <c r="AG92" i="24"/>
  <c r="V92" i="24"/>
  <c r="F146" i="5"/>
  <c r="J146" i="4"/>
  <c r="R146" i="4"/>
  <c r="P146" i="4"/>
  <c r="H146" i="4"/>
  <c r="X146" i="4"/>
  <c r="K146" i="4"/>
  <c r="R158" i="2"/>
  <c r="J158" i="2"/>
  <c r="AE158" i="2"/>
  <c r="V35" i="7"/>
  <c r="V36" i="7"/>
  <c r="V20" i="7"/>
  <c r="V37" i="7"/>
  <c r="V38" i="7"/>
  <c r="D58" i="18"/>
  <c r="P158" i="2"/>
  <c r="L158" i="2"/>
  <c r="V31" i="7"/>
  <c r="X158" i="2"/>
  <c r="S158" i="2"/>
  <c r="AF158" i="2"/>
  <c r="O158" i="2"/>
  <c r="AB146" i="4"/>
  <c r="AJ146" i="4"/>
  <c r="I102" i="15"/>
  <c r="J102" i="15" s="1"/>
  <c r="G146" i="4"/>
  <c r="R141" i="5"/>
  <c r="P87" i="24" s="1"/>
  <c r="L146" i="4"/>
  <c r="V21" i="7"/>
  <c r="Z146" i="5"/>
  <c r="AD146" i="4"/>
  <c r="K105" i="15"/>
  <c r="AK148" i="5"/>
  <c r="K103" i="11"/>
  <c r="K105" i="11" s="1"/>
  <c r="D42" i="18"/>
  <c r="D38" i="18"/>
  <c r="F158" i="2"/>
  <c r="H106" i="1"/>
  <c r="D54" i="18"/>
  <c r="D13" i="18"/>
  <c r="D29" i="18"/>
  <c r="D6" i="18"/>
  <c r="H91" i="1"/>
  <c r="H148" i="18"/>
  <c r="F133" i="2"/>
  <c r="U146" i="5"/>
  <c r="T146" i="4"/>
  <c r="AH146" i="5"/>
  <c r="J141" i="5"/>
  <c r="H87" i="24" s="1"/>
  <c r="D21" i="18"/>
  <c r="V146" i="4"/>
  <c r="N146" i="4"/>
  <c r="W146" i="4"/>
  <c r="S146" i="4"/>
  <c r="AG146" i="5"/>
  <c r="L146" i="5"/>
  <c r="D26" i="18"/>
  <c r="G133" i="2"/>
  <c r="T146" i="5"/>
  <c r="AI146" i="4"/>
  <c r="AA146" i="4"/>
  <c r="AH146" i="4"/>
  <c r="E158" i="2"/>
  <c r="AI156" i="2"/>
  <c r="AF146" i="5"/>
  <c r="G146" i="5"/>
  <c r="AB146" i="5"/>
  <c r="AJ146" i="5"/>
  <c r="Q146" i="5"/>
  <c r="S146" i="5"/>
  <c r="Z146" i="4"/>
  <c r="O146" i="4"/>
  <c r="Q146" i="4"/>
  <c r="G148" i="18"/>
  <c r="G158" i="2"/>
  <c r="G159" i="2"/>
  <c r="P141" i="5"/>
  <c r="N87" i="24" s="1"/>
  <c r="Y141" i="5"/>
  <c r="W87" i="24" s="1"/>
  <c r="U141" i="5"/>
  <c r="S87" i="24" s="1"/>
  <c r="D47" i="18"/>
  <c r="D31" i="18"/>
  <c r="X141" i="5"/>
  <c r="V87" i="24" s="1"/>
  <c r="AE146" i="5"/>
  <c r="I141" i="5"/>
  <c r="G87" i="24" s="1"/>
  <c r="AG141" i="5"/>
  <c r="AE87" i="24" s="1"/>
  <c r="D23" i="18"/>
  <c r="H141" i="5"/>
  <c r="F87" i="24" s="1"/>
  <c r="W146" i="5"/>
  <c r="Q141" i="5"/>
  <c r="O87" i="24" s="1"/>
  <c r="AC141" i="5"/>
  <c r="AA87" i="24" s="1"/>
  <c r="AG146" i="4"/>
  <c r="AD141" i="5"/>
  <c r="AB87" i="24" s="1"/>
  <c r="AK147" i="5"/>
  <c r="O141" i="5"/>
  <c r="M87" i="24" s="1"/>
  <c r="V141" i="5"/>
  <c r="T87" i="24" s="1"/>
  <c r="M141" i="5"/>
  <c r="K87" i="24" s="1"/>
  <c r="D7" i="18"/>
  <c r="G6" i="5"/>
  <c r="K141" i="5"/>
  <c r="I87" i="24" s="1"/>
  <c r="N141" i="5"/>
  <c r="L87" i="24" s="1"/>
  <c r="D15" i="18"/>
  <c r="D39" i="18"/>
  <c r="AE146" i="4"/>
  <c r="U146" i="4"/>
  <c r="F141" i="5"/>
  <c r="D87" i="24" s="1"/>
  <c r="AF146" i="4"/>
  <c r="D55" i="18"/>
  <c r="AJ139" i="18"/>
  <c r="AJ144" i="18"/>
  <c r="AJ136" i="18"/>
  <c r="AJ119" i="18"/>
  <c r="AJ83" i="18"/>
  <c r="AJ132" i="18"/>
  <c r="AJ138" i="18"/>
  <c r="AJ81" i="18"/>
  <c r="AJ143" i="18"/>
  <c r="AJ135" i="18"/>
  <c r="AJ147" i="18"/>
  <c r="AJ124" i="18"/>
  <c r="AJ116" i="18"/>
  <c r="AJ110" i="18"/>
  <c r="AJ82" i="18"/>
  <c r="AJ80" i="18"/>
  <c r="M148" i="18"/>
  <c r="AJ67" i="18"/>
  <c r="AJ128" i="17"/>
  <c r="AJ134" i="17"/>
  <c r="Y133" i="2"/>
  <c r="AC133" i="2"/>
  <c r="AJ117" i="17"/>
  <c r="AG133" i="2"/>
  <c r="AJ126" i="17"/>
  <c r="AJ125" i="17"/>
  <c r="AJ142" i="17"/>
  <c r="AF133" i="2"/>
  <c r="AE133" i="2"/>
  <c r="AJ67" i="17"/>
  <c r="X133" i="2"/>
  <c r="AJ140" i="18"/>
  <c r="AJ115" i="18"/>
  <c r="AJ141" i="18"/>
  <c r="AJ137" i="18"/>
  <c r="AJ133" i="18"/>
  <c r="AJ128" i="18"/>
  <c r="AJ120" i="18"/>
  <c r="AJ126" i="18"/>
  <c r="AJ117" i="18"/>
  <c r="AJ145" i="18"/>
  <c r="AJ142" i="18"/>
  <c r="AJ134" i="18"/>
  <c r="AJ130" i="18"/>
  <c r="AJ122" i="18"/>
  <c r="AJ108" i="18"/>
  <c r="AJ99" i="18"/>
  <c r="AJ97" i="18"/>
  <c r="AJ93" i="18"/>
  <c r="AJ91" i="18"/>
  <c r="AJ89" i="18"/>
  <c r="AJ85" i="18"/>
  <c r="AJ79" i="18"/>
  <c r="AJ87" i="18"/>
  <c r="AJ95" i="18"/>
  <c r="AJ101" i="18"/>
  <c r="AJ140" i="17"/>
  <c r="AJ132" i="17"/>
  <c r="AJ124" i="17"/>
  <c r="AJ122" i="17"/>
  <c r="AJ120" i="17"/>
  <c r="AJ118" i="17"/>
  <c r="AJ116" i="17"/>
  <c r="AJ114" i="17"/>
  <c r="AJ112" i="17"/>
  <c r="AJ110" i="17"/>
  <c r="AJ108" i="17"/>
  <c r="AJ106" i="17"/>
  <c r="AJ100" i="17"/>
  <c r="AJ98" i="17"/>
  <c r="AJ94" i="17"/>
  <c r="AJ92" i="17"/>
  <c r="AJ90" i="17"/>
  <c r="AJ88" i="17"/>
  <c r="AJ82" i="17"/>
  <c r="AJ80" i="17"/>
  <c r="AJ146" i="17"/>
  <c r="AJ138" i="17"/>
  <c r="AJ130" i="17"/>
  <c r="AJ133" i="17"/>
  <c r="AJ84" i="17"/>
  <c r="AJ96" i="17"/>
  <c r="AJ102" i="17"/>
  <c r="AJ86" i="17"/>
  <c r="AJ104" i="17"/>
  <c r="AK147" i="4"/>
  <c r="V23" i="7"/>
  <c r="AJ113" i="18"/>
  <c r="AJ111" i="18"/>
  <c r="AJ109" i="18"/>
  <c r="AJ118" i="18"/>
  <c r="AJ107" i="18"/>
  <c r="AJ105" i="18"/>
  <c r="AJ103" i="18"/>
  <c r="K96" i="1"/>
  <c r="AJ112" i="18"/>
  <c r="AJ92" i="18"/>
  <c r="AJ88" i="18"/>
  <c r="AJ84" i="18"/>
  <c r="AJ96" i="18"/>
  <c r="U96" i="1"/>
  <c r="Q96" i="1"/>
  <c r="L148" i="18"/>
  <c r="F148" i="18"/>
  <c r="S148" i="18"/>
  <c r="AI148" i="18"/>
  <c r="W133" i="2"/>
  <c r="AD133" i="2"/>
  <c r="P95" i="1"/>
  <c r="AJ109" i="17"/>
  <c r="AJ103" i="17"/>
  <c r="AJ95" i="17"/>
  <c r="AJ87" i="17"/>
  <c r="AJ79" i="17"/>
  <c r="AJ68" i="17"/>
  <c r="AJ119" i="17"/>
  <c r="AJ89" i="17"/>
  <c r="AJ83" i="17"/>
  <c r="AJ91" i="17"/>
  <c r="AJ141" i="5"/>
  <c r="AH87" i="24" s="1"/>
  <c r="AA141" i="5"/>
  <c r="Y87" i="24" s="1"/>
  <c r="AF141" i="5"/>
  <c r="AD87" i="24" s="1"/>
  <c r="F141" i="4"/>
  <c r="AC146" i="4"/>
  <c r="M146" i="4"/>
  <c r="L141" i="5"/>
  <c r="J87" i="24" s="1"/>
  <c r="AK244" i="1"/>
  <c r="AJ146" i="18"/>
  <c r="AJ127" i="18"/>
  <c r="P96" i="1"/>
  <c r="W96" i="1"/>
  <c r="AJ102" i="18"/>
  <c r="AJ94" i="18"/>
  <c r="AJ86" i="18"/>
  <c r="AJ106" i="18"/>
  <c r="AJ90" i="18"/>
  <c r="AC148" i="18"/>
  <c r="Z148" i="18"/>
  <c r="W148" i="18"/>
  <c r="S133" i="2"/>
  <c r="L95" i="1"/>
  <c r="AJ129" i="17"/>
  <c r="AJ123" i="17"/>
  <c r="AJ115" i="17"/>
  <c r="AJ107" i="17"/>
  <c r="R95" i="1"/>
  <c r="L133" i="2"/>
  <c r="AJ143" i="17"/>
  <c r="AJ139" i="17"/>
  <c r="AJ135" i="17"/>
  <c r="AJ131" i="17"/>
  <c r="AJ127" i="17"/>
  <c r="AJ111" i="17"/>
  <c r="AJ81" i="17"/>
  <c r="Q95" i="1"/>
  <c r="T141" i="5"/>
  <c r="R87" i="24" s="1"/>
  <c r="W141" i="5"/>
  <c r="U87" i="24" s="1"/>
  <c r="G141" i="5"/>
  <c r="E87" i="24" s="1"/>
  <c r="H104" i="11"/>
  <c r="AK246" i="1"/>
  <c r="AJ123" i="18"/>
  <c r="AJ129" i="18"/>
  <c r="AJ125" i="18"/>
  <c r="AJ121" i="18"/>
  <c r="L96" i="1"/>
  <c r="S96" i="1"/>
  <c r="AJ100" i="18"/>
  <c r="AJ104" i="18"/>
  <c r="Y148" i="18"/>
  <c r="AD148" i="18"/>
  <c r="AA148" i="18"/>
  <c r="V133" i="2"/>
  <c r="AJ141" i="17"/>
  <c r="AJ101" i="17"/>
  <c r="AJ93" i="17"/>
  <c r="AJ85" i="17"/>
  <c r="W95" i="1"/>
  <c r="K95" i="1"/>
  <c r="AJ147" i="17"/>
  <c r="D133" i="2"/>
  <c r="AI141" i="5"/>
  <c r="AG87" i="24" s="1"/>
  <c r="S141" i="5"/>
  <c r="Q87" i="24" s="1"/>
  <c r="AI146" i="5"/>
  <c r="AA146" i="5"/>
  <c r="K146" i="5"/>
  <c r="Y146" i="4"/>
  <c r="I146" i="4"/>
  <c r="J103" i="11"/>
  <c r="J105" i="11" s="1"/>
  <c r="F159" i="2"/>
  <c r="F78" i="2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7" i="2"/>
  <c r="AI159" i="2" s="1"/>
  <c r="G5" i="4"/>
  <c r="G6" i="4" s="1"/>
  <c r="F5" i="2"/>
  <c r="O96" i="1"/>
  <c r="AJ114" i="18"/>
  <c r="AJ98" i="18"/>
  <c r="AF148" i="18"/>
  <c r="AJ68" i="18"/>
  <c r="AB148" i="18"/>
  <c r="AG148" i="18"/>
  <c r="AH148" i="18"/>
  <c r="AE148" i="18"/>
  <c r="AA133" i="2"/>
  <c r="AH133" i="2"/>
  <c r="R133" i="2"/>
  <c r="AJ137" i="17"/>
  <c r="AJ97" i="17"/>
  <c r="AJ105" i="17"/>
  <c r="AJ99" i="17"/>
  <c r="AJ113" i="17"/>
  <c r="AJ121" i="17"/>
  <c r="AJ78" i="17"/>
  <c r="K102" i="11"/>
  <c r="AE141" i="5"/>
  <c r="AC87" i="24" s="1"/>
  <c r="AB141" i="5"/>
  <c r="Z87" i="24" s="1"/>
  <c r="J105" i="15"/>
  <c r="AA6" i="28" l="1"/>
  <c r="O6" i="28"/>
  <c r="AE6" i="28"/>
  <c r="R6" i="28"/>
  <c r="E6" i="28"/>
  <c r="Z6" i="28"/>
  <c r="M6" i="28"/>
  <c r="AB6" i="28"/>
  <c r="K6" i="28"/>
  <c r="Y6" i="28"/>
  <c r="X6" i="28"/>
  <c r="J6" i="28"/>
  <c r="I6" i="28"/>
  <c r="V6" i="28"/>
  <c r="G6" i="28"/>
  <c r="AG6" i="28"/>
  <c r="Q6" i="28"/>
  <c r="AF6" i="28"/>
  <c r="P6" i="28"/>
  <c r="AD6" i="28"/>
  <c r="N6" i="28"/>
  <c r="L6" i="28"/>
  <c r="H6" i="28"/>
  <c r="F6" i="28"/>
  <c r="AI6" i="28"/>
  <c r="AC6" i="28"/>
  <c r="AH6" i="28"/>
  <c r="U6" i="28"/>
  <c r="T6" i="28"/>
  <c r="S6" i="28"/>
  <c r="W6" i="28"/>
  <c r="X59" i="28"/>
  <c r="L59" i="28"/>
  <c r="Y59" i="28"/>
  <c r="K59" i="28"/>
  <c r="AD59" i="28"/>
  <c r="P59" i="28"/>
  <c r="AH59" i="28"/>
  <c r="T59" i="28"/>
  <c r="F59" i="28"/>
  <c r="AG59" i="28"/>
  <c r="S59" i="28"/>
  <c r="E59" i="28"/>
  <c r="AF59" i="28"/>
  <c r="N59" i="28"/>
  <c r="AE59" i="28"/>
  <c r="M59" i="28"/>
  <c r="AC59" i="28"/>
  <c r="J59" i="28"/>
  <c r="AB59" i="28"/>
  <c r="I59" i="28"/>
  <c r="AA59" i="28"/>
  <c r="H59" i="28"/>
  <c r="Z59" i="28"/>
  <c r="G59" i="28"/>
  <c r="U59" i="28"/>
  <c r="R59" i="28"/>
  <c r="Q59" i="28"/>
  <c r="O59" i="28"/>
  <c r="AI59" i="28"/>
  <c r="W59" i="28"/>
  <c r="V59" i="28"/>
  <c r="AE58" i="28"/>
  <c r="S58" i="28"/>
  <c r="G58" i="28"/>
  <c r="AC58" i="28"/>
  <c r="P58" i="28"/>
  <c r="AG58" i="28"/>
  <c r="R58" i="28"/>
  <c r="W58" i="28"/>
  <c r="I58" i="28"/>
  <c r="V58" i="28"/>
  <c r="V73" i="28" s="1"/>
  <c r="H58" i="28"/>
  <c r="Z58" i="28"/>
  <c r="F58" i="28"/>
  <c r="Y58" i="28"/>
  <c r="E58" i="28"/>
  <c r="X58" i="28"/>
  <c r="U58" i="28"/>
  <c r="T58" i="28"/>
  <c r="Q58" i="28"/>
  <c r="AF58" i="28"/>
  <c r="AF73" i="28" s="1"/>
  <c r="M58" i="28"/>
  <c r="J58" i="28"/>
  <c r="AI58" i="28"/>
  <c r="AH58" i="28"/>
  <c r="AB58" i="28"/>
  <c r="AA58" i="28"/>
  <c r="AA73" i="28" s="1"/>
  <c r="O58" i="28"/>
  <c r="N58" i="28"/>
  <c r="L58" i="28"/>
  <c r="K58" i="28"/>
  <c r="AD58" i="28"/>
  <c r="AJ61" i="28"/>
  <c r="AJ60" i="28"/>
  <c r="AJ64" i="28"/>
  <c r="H146" i="2"/>
  <c r="J132" i="1" s="1"/>
  <c r="J253" i="1" s="1"/>
  <c r="H88" i="2"/>
  <c r="H89" i="2" s="1"/>
  <c r="AJ65" i="28"/>
  <c r="AJ63" i="28"/>
  <c r="L146" i="2"/>
  <c r="N132" i="1" s="1"/>
  <c r="N253" i="1" s="1"/>
  <c r="L88" i="2"/>
  <c r="L89" i="2" s="1"/>
  <c r="Y253" i="1"/>
  <c r="T253" i="1"/>
  <c r="AJ4" i="28"/>
  <c r="AJ66" i="28"/>
  <c r="AJ62" i="28"/>
  <c r="AD7" i="18"/>
  <c r="R7" i="18"/>
  <c r="F7" i="18"/>
  <c r="Y7" i="18"/>
  <c r="L7" i="18"/>
  <c r="X7" i="18"/>
  <c r="K7" i="18"/>
  <c r="W7" i="18"/>
  <c r="J7" i="18"/>
  <c r="AI7" i="18"/>
  <c r="V7" i="18"/>
  <c r="I7" i="18"/>
  <c r="AH7" i="18"/>
  <c r="U7" i="18"/>
  <c r="H7" i="18"/>
  <c r="AG7" i="18"/>
  <c r="T7" i="18"/>
  <c r="G7" i="18"/>
  <c r="AF7" i="18"/>
  <c r="S7" i="18"/>
  <c r="E7" i="18"/>
  <c r="AE7" i="18"/>
  <c r="Q7" i="18"/>
  <c r="AB7" i="18"/>
  <c r="O7" i="18"/>
  <c r="AC7" i="18"/>
  <c r="AA7" i="18"/>
  <c r="Z7" i="18"/>
  <c r="P7" i="18"/>
  <c r="N7" i="18"/>
  <c r="M7" i="18"/>
  <c r="AA58" i="17"/>
  <c r="O58" i="17"/>
  <c r="Y58" i="17"/>
  <c r="L58" i="17"/>
  <c r="X58" i="17"/>
  <c r="K58" i="17"/>
  <c r="Z58" i="17"/>
  <c r="W58" i="17"/>
  <c r="J58" i="17"/>
  <c r="AD58" i="17"/>
  <c r="M58" i="17"/>
  <c r="AI58" i="17"/>
  <c r="V58" i="17"/>
  <c r="I58" i="17"/>
  <c r="AH58" i="17"/>
  <c r="U58" i="17"/>
  <c r="H58" i="17"/>
  <c r="AG58" i="17"/>
  <c r="T58" i="17"/>
  <c r="G58" i="17"/>
  <c r="AF58" i="17"/>
  <c r="S58" i="17"/>
  <c r="F58" i="17"/>
  <c r="Q58" i="17"/>
  <c r="AE58" i="17"/>
  <c r="R58" i="17"/>
  <c r="E58" i="17"/>
  <c r="AC58" i="17"/>
  <c r="P58" i="17"/>
  <c r="AB58" i="17"/>
  <c r="AB73" i="17" s="1"/>
  <c r="N58" i="17"/>
  <c r="AH38" i="18"/>
  <c r="V38" i="18"/>
  <c r="J38" i="18"/>
  <c r="AG38" i="18"/>
  <c r="U38" i="18"/>
  <c r="I38" i="18"/>
  <c r="AE38" i="18"/>
  <c r="S38" i="18"/>
  <c r="G38" i="18"/>
  <c r="AD38" i="18"/>
  <c r="R38" i="18"/>
  <c r="F38" i="18"/>
  <c r="AC38" i="18"/>
  <c r="Q38" i="18"/>
  <c r="E38" i="18"/>
  <c r="AA38" i="18"/>
  <c r="O38" i="18"/>
  <c r="T38" i="18"/>
  <c r="P38" i="18"/>
  <c r="N38" i="18"/>
  <c r="M38" i="18"/>
  <c r="L38" i="18"/>
  <c r="AI38" i="18"/>
  <c r="K38" i="18"/>
  <c r="AF38" i="18"/>
  <c r="H38" i="18"/>
  <c r="AB38" i="18"/>
  <c r="Y38" i="18"/>
  <c r="Z38" i="18"/>
  <c r="X38" i="18"/>
  <c r="W38" i="18"/>
  <c r="Z55" i="18"/>
  <c r="N55" i="18"/>
  <c r="AI55" i="18"/>
  <c r="V55" i="18"/>
  <c r="I55" i="18"/>
  <c r="AH55" i="18"/>
  <c r="U55" i="18"/>
  <c r="H55" i="18"/>
  <c r="AF55" i="18"/>
  <c r="S55" i="18"/>
  <c r="F55" i="18"/>
  <c r="AE55" i="18"/>
  <c r="R55" i="18"/>
  <c r="E55" i="18"/>
  <c r="AD55" i="18"/>
  <c r="Q55" i="18"/>
  <c r="AB55" i="18"/>
  <c r="O55" i="18"/>
  <c r="AG55" i="18"/>
  <c r="G55" i="18"/>
  <c r="AC55" i="18"/>
  <c r="AA55" i="18"/>
  <c r="Y55" i="18"/>
  <c r="X55" i="18"/>
  <c r="W55" i="18"/>
  <c r="T55" i="18"/>
  <c r="P55" i="18"/>
  <c r="L55" i="18"/>
  <c r="M55" i="18"/>
  <c r="K55" i="18"/>
  <c r="J55" i="18"/>
  <c r="AD42" i="18"/>
  <c r="R42" i="18"/>
  <c r="F42" i="18"/>
  <c r="AC42" i="18"/>
  <c r="Q42" i="18"/>
  <c r="E42" i="18"/>
  <c r="AA42" i="18"/>
  <c r="O42" i="18"/>
  <c r="Z42" i="18"/>
  <c r="N42" i="18"/>
  <c r="Y42" i="18"/>
  <c r="M42" i="18"/>
  <c r="AI42" i="18"/>
  <c r="W42" i="18"/>
  <c r="K42" i="18"/>
  <c r="P42" i="18"/>
  <c r="L42" i="18"/>
  <c r="AH42" i="18"/>
  <c r="J42" i="18"/>
  <c r="AG42" i="18"/>
  <c r="I42" i="18"/>
  <c r="AF42" i="18"/>
  <c r="H42" i="18"/>
  <c r="AE42" i="18"/>
  <c r="G42" i="18"/>
  <c r="AB42" i="18"/>
  <c r="X42" i="18"/>
  <c r="U42" i="18"/>
  <c r="V42" i="18"/>
  <c r="T42" i="18"/>
  <c r="S42" i="18"/>
  <c r="AG65" i="18"/>
  <c r="U65" i="18"/>
  <c r="I65" i="18"/>
  <c r="AF65" i="18"/>
  <c r="T65" i="18"/>
  <c r="H65" i="18"/>
  <c r="AD65" i="18"/>
  <c r="R65" i="18"/>
  <c r="F65" i="18"/>
  <c r="AC65" i="18"/>
  <c r="Q65" i="18"/>
  <c r="E65" i="18"/>
  <c r="AB65" i="18"/>
  <c r="P65" i="18"/>
  <c r="Z65" i="18"/>
  <c r="N65" i="18"/>
  <c r="V65" i="18"/>
  <c r="S65" i="18"/>
  <c r="O65" i="18"/>
  <c r="M65" i="18"/>
  <c r="L65" i="18"/>
  <c r="AI65" i="18"/>
  <c r="K65" i="18"/>
  <c r="AH65" i="18"/>
  <c r="J65" i="18"/>
  <c r="AE65" i="18"/>
  <c r="G65" i="18"/>
  <c r="Y65" i="18"/>
  <c r="AA65" i="18"/>
  <c r="X65" i="18"/>
  <c r="W65" i="18"/>
  <c r="AA59" i="17"/>
  <c r="R59" i="17"/>
  <c r="H59" i="17"/>
  <c r="G59" i="17"/>
  <c r="G73" i="17" s="1"/>
  <c r="F59" i="17"/>
  <c r="AE59" i="17"/>
  <c r="S59" i="17"/>
  <c r="AF59" i="17"/>
  <c r="AD59" i="17"/>
  <c r="T59" i="17"/>
  <c r="Y59" i="17"/>
  <c r="P59" i="17"/>
  <c r="I59" i="17"/>
  <c r="N59" i="17"/>
  <c r="N73" i="17" s="1"/>
  <c r="AB59" i="17"/>
  <c r="U59" i="17"/>
  <c r="O59" i="17"/>
  <c r="E59" i="17"/>
  <c r="AG59" i="17"/>
  <c r="Q59" i="17"/>
  <c r="W59" i="17"/>
  <c r="AI59" i="17"/>
  <c r="AC59" i="17"/>
  <c r="K59" i="17"/>
  <c r="Z59" i="17"/>
  <c r="Z73" i="17" s="1"/>
  <c r="V59" i="17"/>
  <c r="AH59" i="17"/>
  <c r="J59" i="17"/>
  <c r="J73" i="17" s="1"/>
  <c r="L59" i="17"/>
  <c r="X59" i="17"/>
  <c r="X73" i="17" s="1"/>
  <c r="M59" i="17"/>
  <c r="AB64" i="18"/>
  <c r="P64" i="18"/>
  <c r="AA64" i="18"/>
  <c r="O64" i="18"/>
  <c r="Y64" i="18"/>
  <c r="M64" i="18"/>
  <c r="X64" i="18"/>
  <c r="L64" i="18"/>
  <c r="AI64" i="18"/>
  <c r="W64" i="18"/>
  <c r="K64" i="18"/>
  <c r="AD64" i="18"/>
  <c r="H64" i="18"/>
  <c r="AC64" i="18"/>
  <c r="G64" i="18"/>
  <c r="Z64" i="18"/>
  <c r="F64" i="18"/>
  <c r="V64" i="18"/>
  <c r="E64" i="18"/>
  <c r="U64" i="18"/>
  <c r="T64" i="18"/>
  <c r="S64" i="18"/>
  <c r="R64" i="18"/>
  <c r="AG64" i="18"/>
  <c r="N64" i="18"/>
  <c r="AH64" i="18"/>
  <c r="AF64" i="18"/>
  <c r="AE64" i="18"/>
  <c r="Q64" i="18"/>
  <c r="J64" i="18"/>
  <c r="I64" i="18"/>
  <c r="AE47" i="18"/>
  <c r="S47" i="18"/>
  <c r="G47" i="18"/>
  <c r="AD47" i="18"/>
  <c r="R47" i="18"/>
  <c r="F47" i="18"/>
  <c r="AB47" i="18"/>
  <c r="P47" i="18"/>
  <c r="AA47" i="18"/>
  <c r="O47" i="18"/>
  <c r="Z47" i="18"/>
  <c r="N47" i="18"/>
  <c r="X47" i="18"/>
  <c r="L47" i="18"/>
  <c r="AC47" i="18"/>
  <c r="E47" i="18"/>
  <c r="Y47" i="18"/>
  <c r="W47" i="18"/>
  <c r="V47" i="18"/>
  <c r="U47" i="18"/>
  <c r="T47" i="18"/>
  <c r="Q47" i="18"/>
  <c r="M47" i="18"/>
  <c r="AH47" i="18"/>
  <c r="J47" i="18"/>
  <c r="AI47" i="18"/>
  <c r="AG47" i="18"/>
  <c r="AF47" i="18"/>
  <c r="K47" i="18"/>
  <c r="H47" i="18"/>
  <c r="I47" i="18"/>
  <c r="Y61" i="18"/>
  <c r="AH61" i="18"/>
  <c r="AG61" i="18"/>
  <c r="AF61" i="18"/>
  <c r="T61" i="18"/>
  <c r="H61" i="18"/>
  <c r="V61" i="18"/>
  <c r="I61" i="18"/>
  <c r="U61" i="18"/>
  <c r="G61" i="18"/>
  <c r="S61" i="18"/>
  <c r="F61" i="18"/>
  <c r="AI61" i="18"/>
  <c r="R61" i="18"/>
  <c r="E61" i="18"/>
  <c r="AE61" i="18"/>
  <c r="Q61" i="18"/>
  <c r="AD61" i="18"/>
  <c r="P61" i="18"/>
  <c r="AC61" i="18"/>
  <c r="O61" i="18"/>
  <c r="AB61" i="18"/>
  <c r="N61" i="18"/>
  <c r="Z61" i="18"/>
  <c r="L61" i="18"/>
  <c r="AA61" i="18"/>
  <c r="X61" i="18"/>
  <c r="W61" i="18"/>
  <c r="M61" i="18"/>
  <c r="K61" i="18"/>
  <c r="J61" i="18"/>
  <c r="X13" i="18"/>
  <c r="L13" i="18"/>
  <c r="AI13" i="18"/>
  <c r="V13" i="18"/>
  <c r="I13" i="18"/>
  <c r="AH13" i="18"/>
  <c r="U13" i="18"/>
  <c r="H13" i="18"/>
  <c r="AG13" i="18"/>
  <c r="T13" i="18"/>
  <c r="G13" i="18"/>
  <c r="AF13" i="18"/>
  <c r="S13" i="18"/>
  <c r="F13" i="18"/>
  <c r="AE13" i="18"/>
  <c r="R13" i="18"/>
  <c r="E13" i="18"/>
  <c r="AD13" i="18"/>
  <c r="Q13" i="18"/>
  <c r="AC13" i="18"/>
  <c r="P13" i="18"/>
  <c r="AB13" i="18"/>
  <c r="O13" i="18"/>
  <c r="Z13" i="18"/>
  <c r="M13" i="18"/>
  <c r="AA13" i="18"/>
  <c r="W13" i="18"/>
  <c r="Y13" i="18"/>
  <c r="N13" i="18"/>
  <c r="K13" i="18"/>
  <c r="J13" i="18"/>
  <c r="AI31" i="18"/>
  <c r="W31" i="18"/>
  <c r="K31" i="18"/>
  <c r="AH31" i="18"/>
  <c r="V31" i="18"/>
  <c r="J31" i="18"/>
  <c r="AF31" i="18"/>
  <c r="T31" i="18"/>
  <c r="H31" i="18"/>
  <c r="AE31" i="18"/>
  <c r="S31" i="18"/>
  <c r="G31" i="18"/>
  <c r="AD31" i="18"/>
  <c r="R31" i="18"/>
  <c r="F31" i="18"/>
  <c r="AB31" i="18"/>
  <c r="P31" i="18"/>
  <c r="U31" i="18"/>
  <c r="Q31" i="18"/>
  <c r="O31" i="18"/>
  <c r="N31" i="18"/>
  <c r="M31" i="18"/>
  <c r="L31" i="18"/>
  <c r="AG31" i="18"/>
  <c r="I31" i="18"/>
  <c r="AC31" i="18"/>
  <c r="E31" i="18"/>
  <c r="Z31" i="18"/>
  <c r="AA31" i="18"/>
  <c r="X31" i="18"/>
  <c r="Y31" i="18"/>
  <c r="AA60" i="18"/>
  <c r="O60" i="18"/>
  <c r="Z60" i="18"/>
  <c r="M60" i="18"/>
  <c r="X60" i="18"/>
  <c r="K60" i="18"/>
  <c r="W60" i="18"/>
  <c r="J60" i="18"/>
  <c r="AI60" i="18"/>
  <c r="V60" i="18"/>
  <c r="I60" i="18"/>
  <c r="AH60" i="18"/>
  <c r="U60" i="18"/>
  <c r="H60" i="18"/>
  <c r="AG60" i="18"/>
  <c r="T60" i="18"/>
  <c r="G60" i="18"/>
  <c r="AF60" i="18"/>
  <c r="S60" i="18"/>
  <c r="F60" i="18"/>
  <c r="AD60" i="18"/>
  <c r="Q60" i="18"/>
  <c r="Y60" i="18"/>
  <c r="R60" i="18"/>
  <c r="P60" i="18"/>
  <c r="N60" i="18"/>
  <c r="L60" i="18"/>
  <c r="E60" i="18"/>
  <c r="AE60" i="18"/>
  <c r="AB60" i="18"/>
  <c r="AC60" i="18"/>
  <c r="AH59" i="18"/>
  <c r="V59" i="18"/>
  <c r="J59" i="18"/>
  <c r="AE59" i="18"/>
  <c r="R59" i="18"/>
  <c r="AC59" i="18"/>
  <c r="P59" i="18"/>
  <c r="AB59" i="18"/>
  <c r="O59" i="18"/>
  <c r="AA59" i="18"/>
  <c r="N59" i="18"/>
  <c r="Z59" i="18"/>
  <c r="M59" i="18"/>
  <c r="Y59" i="18"/>
  <c r="L59" i="18"/>
  <c r="X59" i="18"/>
  <c r="K59" i="18"/>
  <c r="AI59" i="18"/>
  <c r="U59" i="18"/>
  <c r="H59" i="18"/>
  <c r="Q59" i="18"/>
  <c r="I59" i="18"/>
  <c r="G59" i="18"/>
  <c r="F59" i="18"/>
  <c r="E59" i="18"/>
  <c r="AG59" i="18"/>
  <c r="AF59" i="18"/>
  <c r="W59" i="18"/>
  <c r="S59" i="18"/>
  <c r="AD59" i="18"/>
  <c r="T59" i="18"/>
  <c r="AG21" i="18"/>
  <c r="U21" i="18"/>
  <c r="I21" i="18"/>
  <c r="AF21" i="18"/>
  <c r="T21" i="18"/>
  <c r="H21" i="18"/>
  <c r="AD21" i="18"/>
  <c r="R21" i="18"/>
  <c r="F21" i="18"/>
  <c r="AC21" i="18"/>
  <c r="Q21" i="18"/>
  <c r="E21" i="18"/>
  <c r="AB21" i="18"/>
  <c r="P21" i="18"/>
  <c r="Z21" i="18"/>
  <c r="N21" i="18"/>
  <c r="S21" i="18"/>
  <c r="O21" i="18"/>
  <c r="M21" i="18"/>
  <c r="L21" i="18"/>
  <c r="AI21" i="18"/>
  <c r="K21" i="18"/>
  <c r="AH21" i="18"/>
  <c r="J21" i="18"/>
  <c r="AE21" i="18"/>
  <c r="G21" i="18"/>
  <c r="AA21" i="18"/>
  <c r="X21" i="18"/>
  <c r="Y21" i="18"/>
  <c r="W21" i="18"/>
  <c r="V21" i="18"/>
  <c r="AA39" i="18"/>
  <c r="O39" i="18"/>
  <c r="Z39" i="18"/>
  <c r="N39" i="18"/>
  <c r="X39" i="18"/>
  <c r="L39" i="18"/>
  <c r="AI39" i="18"/>
  <c r="W39" i="18"/>
  <c r="K39" i="18"/>
  <c r="AH39" i="18"/>
  <c r="V39" i="18"/>
  <c r="J39" i="18"/>
  <c r="AF39" i="18"/>
  <c r="T39" i="18"/>
  <c r="H39" i="18"/>
  <c r="M39" i="18"/>
  <c r="AG39" i="18"/>
  <c r="I39" i="18"/>
  <c r="AE39" i="18"/>
  <c r="G39" i="18"/>
  <c r="AD39" i="18"/>
  <c r="F39" i="18"/>
  <c r="AC39" i="18"/>
  <c r="E39" i="18"/>
  <c r="AB39" i="18"/>
  <c r="Y39" i="18"/>
  <c r="U39" i="18"/>
  <c r="R39" i="18"/>
  <c r="S39" i="18"/>
  <c r="Q39" i="18"/>
  <c r="P39" i="18"/>
  <c r="Y6" i="18"/>
  <c r="M6" i="18"/>
  <c r="AD6" i="18"/>
  <c r="Q6" i="18"/>
  <c r="AC6" i="18"/>
  <c r="P6" i="18"/>
  <c r="AB6" i="18"/>
  <c r="O6" i="18"/>
  <c r="AA6" i="18"/>
  <c r="N6" i="18"/>
  <c r="Z6" i="18"/>
  <c r="L6" i="18"/>
  <c r="X6" i="18"/>
  <c r="K6" i="18"/>
  <c r="W6" i="18"/>
  <c r="J6" i="18"/>
  <c r="AI6" i="18"/>
  <c r="V6" i="18"/>
  <c r="I6" i="18"/>
  <c r="AG6" i="18"/>
  <c r="T6" i="18"/>
  <c r="G6" i="18"/>
  <c r="H6" i="18"/>
  <c r="F6" i="18"/>
  <c r="E6" i="18"/>
  <c r="AH6" i="18"/>
  <c r="AE6" i="18"/>
  <c r="R6" i="18"/>
  <c r="AF6" i="18"/>
  <c r="U6" i="18"/>
  <c r="S6" i="18"/>
  <c r="AI63" i="18"/>
  <c r="W63" i="18"/>
  <c r="K63" i="18"/>
  <c r="AH63" i="18"/>
  <c r="V63" i="18"/>
  <c r="J63" i="18"/>
  <c r="AF63" i="18"/>
  <c r="T63" i="18"/>
  <c r="H63" i="18"/>
  <c r="AE63" i="18"/>
  <c r="S63" i="18"/>
  <c r="G63" i="18"/>
  <c r="AD63" i="18"/>
  <c r="R63" i="18"/>
  <c r="F63" i="18"/>
  <c r="Q63" i="18"/>
  <c r="P63" i="18"/>
  <c r="O63" i="18"/>
  <c r="N63" i="18"/>
  <c r="AG63" i="18"/>
  <c r="M63" i="18"/>
  <c r="AC63" i="18"/>
  <c r="L63" i="18"/>
  <c r="AB63" i="18"/>
  <c r="I63" i="18"/>
  <c r="AA63" i="18"/>
  <c r="E63" i="18"/>
  <c r="Y63" i="18"/>
  <c r="Z63" i="18"/>
  <c r="X63" i="18"/>
  <c r="U63" i="18"/>
  <c r="Z66" i="18"/>
  <c r="N66" i="18"/>
  <c r="Y66" i="18"/>
  <c r="M66" i="18"/>
  <c r="AI66" i="18"/>
  <c r="W66" i="18"/>
  <c r="K66" i="18"/>
  <c r="AH66" i="18"/>
  <c r="V66" i="18"/>
  <c r="J66" i="18"/>
  <c r="AG66" i="18"/>
  <c r="U66" i="18"/>
  <c r="I66" i="18"/>
  <c r="AE66" i="18"/>
  <c r="S66" i="18"/>
  <c r="G66" i="18"/>
  <c r="O66" i="18"/>
  <c r="L66" i="18"/>
  <c r="AF66" i="18"/>
  <c r="H66" i="18"/>
  <c r="AD66" i="18"/>
  <c r="F66" i="18"/>
  <c r="AC66" i="18"/>
  <c r="E66" i="18"/>
  <c r="AB66" i="18"/>
  <c r="AA66" i="18"/>
  <c r="X66" i="18"/>
  <c r="R66" i="18"/>
  <c r="T66" i="18"/>
  <c r="Q66" i="18"/>
  <c r="P66" i="18"/>
  <c r="AE23" i="18"/>
  <c r="G23" i="18"/>
  <c r="AD23" i="18"/>
  <c r="F23" i="18"/>
  <c r="AB23" i="18"/>
  <c r="AA23" i="18"/>
  <c r="Z23" i="18"/>
  <c r="N23" i="18"/>
  <c r="X23" i="18"/>
  <c r="L23" i="18"/>
  <c r="AC23" i="18"/>
  <c r="E23" i="18"/>
  <c r="Y23" i="18"/>
  <c r="W23" i="18"/>
  <c r="V23" i="18"/>
  <c r="T23" i="18"/>
  <c r="AH23" i="18"/>
  <c r="J23" i="18"/>
  <c r="AI23" i="18"/>
  <c r="AG23" i="18"/>
  <c r="AF23" i="18"/>
  <c r="K23" i="18"/>
  <c r="I23" i="18"/>
  <c r="U23" i="18"/>
  <c r="S23" i="18"/>
  <c r="R23" i="18"/>
  <c r="Q23" i="18"/>
  <c r="P23" i="18"/>
  <c r="O23" i="18"/>
  <c r="M23" i="18"/>
  <c r="H23" i="18"/>
  <c r="AH26" i="18"/>
  <c r="V26" i="18"/>
  <c r="J26" i="18"/>
  <c r="AG26" i="18"/>
  <c r="U26" i="18"/>
  <c r="I26" i="18"/>
  <c r="AE26" i="18"/>
  <c r="S26" i="18"/>
  <c r="G26" i="18"/>
  <c r="AD26" i="18"/>
  <c r="R26" i="18"/>
  <c r="F26" i="18"/>
  <c r="AC26" i="18"/>
  <c r="Q26" i="18"/>
  <c r="E26" i="18"/>
  <c r="AA26" i="18"/>
  <c r="O26" i="18"/>
  <c r="AF26" i="18"/>
  <c r="H26" i="18"/>
  <c r="AB26" i="18"/>
  <c r="Z26" i="18"/>
  <c r="Y26" i="18"/>
  <c r="X26" i="18"/>
  <c r="W26" i="18"/>
  <c r="T26" i="18"/>
  <c r="P26" i="18"/>
  <c r="M26" i="18"/>
  <c r="AI26" i="18"/>
  <c r="N26" i="18"/>
  <c r="L26" i="18"/>
  <c r="K26" i="18"/>
  <c r="AH15" i="18"/>
  <c r="V15" i="18"/>
  <c r="J15" i="18"/>
  <c r="Z15" i="18"/>
  <c r="M15" i="18"/>
  <c r="Y15" i="18"/>
  <c r="L15" i="18"/>
  <c r="X15" i="18"/>
  <c r="K15" i="18"/>
  <c r="W15" i="18"/>
  <c r="I15" i="18"/>
  <c r="AI15" i="18"/>
  <c r="U15" i="18"/>
  <c r="H15" i="18"/>
  <c r="AG15" i="18"/>
  <c r="T15" i="18"/>
  <c r="G15" i="18"/>
  <c r="AF15" i="18"/>
  <c r="S15" i="18"/>
  <c r="F15" i="18"/>
  <c r="AE15" i="18"/>
  <c r="R15" i="18"/>
  <c r="E15" i="18"/>
  <c r="AC15" i="18"/>
  <c r="P15" i="18"/>
  <c r="AD15" i="18"/>
  <c r="AB15" i="18"/>
  <c r="AA15" i="18"/>
  <c r="N15" i="18"/>
  <c r="O15" i="18"/>
  <c r="Q15" i="18"/>
  <c r="Y29" i="18"/>
  <c r="M29" i="18"/>
  <c r="X29" i="18"/>
  <c r="L29" i="18"/>
  <c r="AH29" i="18"/>
  <c r="V29" i="18"/>
  <c r="J29" i="18"/>
  <c r="AG29" i="18"/>
  <c r="U29" i="18"/>
  <c r="I29" i="18"/>
  <c r="AF29" i="18"/>
  <c r="T29" i="18"/>
  <c r="H29" i="18"/>
  <c r="AD29" i="18"/>
  <c r="F29" i="18"/>
  <c r="AI29" i="18"/>
  <c r="K29" i="18"/>
  <c r="AE29" i="18"/>
  <c r="G29" i="18"/>
  <c r="AC29" i="18"/>
  <c r="E29" i="18"/>
  <c r="AB29" i="18"/>
  <c r="AA29" i="18"/>
  <c r="Z29" i="18"/>
  <c r="W29" i="18"/>
  <c r="S29" i="18"/>
  <c r="P29" i="18"/>
  <c r="Q29" i="18"/>
  <c r="R29" i="18"/>
  <c r="O29" i="18"/>
  <c r="N29" i="18"/>
  <c r="AD62" i="18"/>
  <c r="R62" i="18"/>
  <c r="F62" i="18"/>
  <c r="AC62" i="18"/>
  <c r="Q62" i="18"/>
  <c r="E62" i="18"/>
  <c r="AA62" i="18"/>
  <c r="O62" i="18"/>
  <c r="Z62" i="18"/>
  <c r="N62" i="18"/>
  <c r="Y62" i="18"/>
  <c r="M62" i="18"/>
  <c r="AE62" i="18"/>
  <c r="I62" i="18"/>
  <c r="AB62" i="18"/>
  <c r="H62" i="18"/>
  <c r="X62" i="18"/>
  <c r="G62" i="18"/>
  <c r="W62" i="18"/>
  <c r="V62" i="18"/>
  <c r="U62" i="18"/>
  <c r="T62" i="18"/>
  <c r="S62" i="18"/>
  <c r="AH62" i="18"/>
  <c r="L62" i="18"/>
  <c r="P62" i="18"/>
  <c r="K62" i="18"/>
  <c r="J62" i="18"/>
  <c r="AI62" i="18"/>
  <c r="AG62" i="18"/>
  <c r="AF62" i="18"/>
  <c r="AG54" i="18"/>
  <c r="U54" i="18"/>
  <c r="I54" i="18"/>
  <c r="AA54" i="18"/>
  <c r="N54" i="18"/>
  <c r="Z54" i="18"/>
  <c r="M54" i="18"/>
  <c r="X54" i="18"/>
  <c r="K54" i="18"/>
  <c r="W54" i="18"/>
  <c r="J54" i="18"/>
  <c r="AI54" i="18"/>
  <c r="V54" i="18"/>
  <c r="H54" i="18"/>
  <c r="AF54" i="18"/>
  <c r="S54" i="18"/>
  <c r="F54" i="18"/>
  <c r="L54" i="18"/>
  <c r="AH54" i="18"/>
  <c r="G54" i="18"/>
  <c r="AE54" i="18"/>
  <c r="E54" i="18"/>
  <c r="AD54" i="18"/>
  <c r="AC54" i="18"/>
  <c r="AB54" i="18"/>
  <c r="Y54" i="18"/>
  <c r="T54" i="18"/>
  <c r="Q54" i="18"/>
  <c r="R54" i="18"/>
  <c r="P54" i="18"/>
  <c r="O54" i="18"/>
  <c r="AC58" i="18"/>
  <c r="Q58" i="18"/>
  <c r="E58" i="18"/>
  <c r="AH58" i="18"/>
  <c r="U58" i="18"/>
  <c r="H58" i="18"/>
  <c r="AG58" i="18"/>
  <c r="T58" i="18"/>
  <c r="G58" i="18"/>
  <c r="AE58" i="18"/>
  <c r="R58" i="18"/>
  <c r="AD58" i="18"/>
  <c r="P58" i="18"/>
  <c r="AB58" i="18"/>
  <c r="O58" i="18"/>
  <c r="Z58" i="18"/>
  <c r="M58" i="18"/>
  <c r="S58" i="18"/>
  <c r="N58" i="18"/>
  <c r="L58" i="18"/>
  <c r="K58" i="18"/>
  <c r="J58" i="18"/>
  <c r="AI58" i="18"/>
  <c r="I58" i="18"/>
  <c r="AF58" i="18"/>
  <c r="F58" i="18"/>
  <c r="AA58" i="18"/>
  <c r="X58" i="18"/>
  <c r="Y58" i="18"/>
  <c r="W58" i="18"/>
  <c r="V58" i="18"/>
  <c r="Z253" i="1"/>
  <c r="M253" i="1"/>
  <c r="O253" i="1"/>
  <c r="AF253" i="1"/>
  <c r="X253" i="1"/>
  <c r="AC253" i="1"/>
  <c r="V253" i="1"/>
  <c r="AJ253" i="1"/>
  <c r="U253" i="1"/>
  <c r="F51" i="1"/>
  <c r="D146" i="2"/>
  <c r="F132" i="1" s="1"/>
  <c r="F253" i="1" s="1"/>
  <c r="S253" i="1"/>
  <c r="AD253" i="1"/>
  <c r="AA253" i="1"/>
  <c r="AB253" i="1"/>
  <c r="H253" i="1"/>
  <c r="W253" i="1"/>
  <c r="E88" i="2"/>
  <c r="E89" i="2" s="1"/>
  <c r="E146" i="2"/>
  <c r="G132" i="1" s="1"/>
  <c r="G253" i="1" s="1"/>
  <c r="AE253" i="1"/>
  <c r="AI253" i="1"/>
  <c r="AG253" i="1"/>
  <c r="R253" i="1"/>
  <c r="AH253" i="1"/>
  <c r="AK172" i="1"/>
  <c r="O88" i="2"/>
  <c r="O89" i="2" s="1"/>
  <c r="O146" i="2"/>
  <c r="Q132" i="1" s="1"/>
  <c r="Q253" i="1" s="1"/>
  <c r="P253" i="1"/>
  <c r="L123" i="25"/>
  <c r="M121" i="25"/>
  <c r="U144" i="2"/>
  <c r="W130" i="1" s="1"/>
  <c r="W143" i="2"/>
  <c r="Y129" i="1" s="1"/>
  <c r="M149" i="2"/>
  <c r="O135" i="1" s="1"/>
  <c r="X142" i="2"/>
  <c r="Z128" i="1" s="1"/>
  <c r="S51" i="1"/>
  <c r="AF150" i="2"/>
  <c r="AH136" i="1" s="1"/>
  <c r="AB152" i="2"/>
  <c r="AD138" i="1" s="1"/>
  <c r="AA51" i="1"/>
  <c r="R120" i="24"/>
  <c r="R122" i="24" s="1"/>
  <c r="U120" i="24"/>
  <c r="U122" i="24" s="1"/>
  <c r="AC120" i="24"/>
  <c r="AC122" i="24" s="1"/>
  <c r="AI51" i="1"/>
  <c r="AE55" i="1"/>
  <c r="AE57" i="1" s="1"/>
  <c r="AD57" i="1"/>
  <c r="X120" i="24"/>
  <c r="X122" i="24" s="1"/>
  <c r="AF120" i="24"/>
  <c r="AF122" i="24" s="1"/>
  <c r="F120" i="24"/>
  <c r="F122" i="24" s="1"/>
  <c r="V120" i="24"/>
  <c r="V122" i="24" s="1"/>
  <c r="H120" i="24"/>
  <c r="H122" i="24" s="1"/>
  <c r="AJ57" i="1"/>
  <c r="Z57" i="1"/>
  <c r="X57" i="1"/>
  <c r="V53" i="1"/>
  <c r="Q120" i="2"/>
  <c r="Q122" i="2" s="1"/>
  <c r="AB57" i="1"/>
  <c r="W120" i="2"/>
  <c r="W122" i="2" s="1"/>
  <c r="M120" i="24"/>
  <c r="M122" i="24" s="1"/>
  <c r="L144" i="2"/>
  <c r="N130" i="1" s="1"/>
  <c r="K120" i="24"/>
  <c r="K122" i="24" s="1"/>
  <c r="F57" i="1"/>
  <c r="F58" i="1" s="1"/>
  <c r="AF153" i="2"/>
  <c r="AH139" i="1" s="1"/>
  <c r="Q147" i="2"/>
  <c r="S133" i="1" s="1"/>
  <c r="K153" i="2"/>
  <c r="M139" i="1" s="1"/>
  <c r="AF147" i="2"/>
  <c r="AH133" i="1" s="1"/>
  <c r="X147" i="2"/>
  <c r="Z133" i="1" s="1"/>
  <c r="AG147" i="2"/>
  <c r="AI133" i="1" s="1"/>
  <c r="AC153" i="2"/>
  <c r="AE139" i="1" s="1"/>
  <c r="X144" i="2"/>
  <c r="Z130" i="1" s="1"/>
  <c r="X149" i="2"/>
  <c r="Z135" i="1" s="1"/>
  <c r="AG149" i="2"/>
  <c r="AI135" i="1" s="1"/>
  <c r="AG143" i="2"/>
  <c r="AI129" i="1" s="1"/>
  <c r="AG142" i="2"/>
  <c r="AI128" i="1" s="1"/>
  <c r="AB142" i="2"/>
  <c r="AD128" i="1" s="1"/>
  <c r="AG145" i="2"/>
  <c r="AI131" i="1" s="1"/>
  <c r="AB150" i="2"/>
  <c r="AD136" i="1" s="1"/>
  <c r="AB143" i="2"/>
  <c r="AD129" i="1" s="1"/>
  <c r="AB153" i="2"/>
  <c r="AD139" i="1" s="1"/>
  <c r="X145" i="2"/>
  <c r="Z131" i="1" s="1"/>
  <c r="Q151" i="2"/>
  <c r="S137" i="1" s="1"/>
  <c r="AB151" i="2"/>
  <c r="AD137" i="1" s="1"/>
  <c r="AB147" i="2"/>
  <c r="AD133" i="1" s="1"/>
  <c r="Q145" i="2"/>
  <c r="S131" i="1" s="1"/>
  <c r="X151" i="2"/>
  <c r="Z137" i="1" s="1"/>
  <c r="AB144" i="2"/>
  <c r="AD130" i="1" s="1"/>
  <c r="Q149" i="2"/>
  <c r="S135" i="1" s="1"/>
  <c r="AB145" i="2"/>
  <c r="AD131" i="1" s="1"/>
  <c r="Z150" i="2"/>
  <c r="AB136" i="1" s="1"/>
  <c r="Q150" i="2"/>
  <c r="S136" i="1" s="1"/>
  <c r="X152" i="2"/>
  <c r="Z138" i="1" s="1"/>
  <c r="AB149" i="2"/>
  <c r="AD135" i="1" s="1"/>
  <c r="Q144" i="2"/>
  <c r="S130" i="1" s="1"/>
  <c r="X150" i="2"/>
  <c r="Z136" i="1" s="1"/>
  <c r="E147" i="2"/>
  <c r="G133" i="1" s="1"/>
  <c r="AJ71" i="18"/>
  <c r="AF142" i="2"/>
  <c r="AH128" i="1" s="1"/>
  <c r="M151" i="2"/>
  <c r="O137" i="1" s="1"/>
  <c r="AC144" i="2"/>
  <c r="AE130" i="1" s="1"/>
  <c r="O153" i="2"/>
  <c r="Q139" i="1" s="1"/>
  <c r="AF149" i="2"/>
  <c r="AH135" i="1" s="1"/>
  <c r="M152" i="2"/>
  <c r="O138" i="1" s="1"/>
  <c r="AC147" i="2"/>
  <c r="AE133" i="1" s="1"/>
  <c r="U145" i="2"/>
  <c r="W131" i="1" s="1"/>
  <c r="AF145" i="2"/>
  <c r="AH131" i="1" s="1"/>
  <c r="M145" i="2"/>
  <c r="O131" i="1" s="1"/>
  <c r="AC149" i="2"/>
  <c r="AE135" i="1" s="1"/>
  <c r="E144" i="2"/>
  <c r="G130" i="1" s="1"/>
  <c r="E152" i="2"/>
  <c r="G138" i="1" s="1"/>
  <c r="E142" i="2"/>
  <c r="G128" i="1" s="1"/>
  <c r="E150" i="2"/>
  <c r="G136" i="1" s="1"/>
  <c r="AF143" i="2"/>
  <c r="AH129" i="1" s="1"/>
  <c r="M144" i="2"/>
  <c r="O130" i="1" s="1"/>
  <c r="E151" i="2"/>
  <c r="G137" i="1" s="1"/>
  <c r="W150" i="2"/>
  <c r="Y136" i="1" s="1"/>
  <c r="M147" i="2"/>
  <c r="O133" i="1" s="1"/>
  <c r="AC151" i="2"/>
  <c r="AE137" i="1" s="1"/>
  <c r="I51" i="1"/>
  <c r="V51" i="1"/>
  <c r="M153" i="2"/>
  <c r="O139" i="1" s="1"/>
  <c r="AC150" i="2"/>
  <c r="AE136" i="1" s="1"/>
  <c r="AC143" i="2"/>
  <c r="AE129" i="1" s="1"/>
  <c r="AC142" i="2"/>
  <c r="AE128" i="1" s="1"/>
  <c r="AF144" i="2"/>
  <c r="AH130" i="1" s="1"/>
  <c r="M143" i="2"/>
  <c r="O129" i="1" s="1"/>
  <c r="AC145" i="2"/>
  <c r="AE131" i="1" s="1"/>
  <c r="AF151" i="2"/>
  <c r="AH137" i="1" s="1"/>
  <c r="M142" i="2"/>
  <c r="O128" i="1" s="1"/>
  <c r="E153" i="2"/>
  <c r="G139" i="1" s="1"/>
  <c r="AF152" i="2"/>
  <c r="AH138" i="1" s="1"/>
  <c r="M150" i="2"/>
  <c r="O136" i="1" s="1"/>
  <c r="E149" i="2"/>
  <c r="G135" i="1" s="1"/>
  <c r="O143" i="2"/>
  <c r="Q129" i="1" s="1"/>
  <c r="E143" i="2"/>
  <c r="G129" i="1" s="1"/>
  <c r="Q142" i="2"/>
  <c r="S128" i="1" s="1"/>
  <c r="X143" i="2"/>
  <c r="Z129" i="1" s="1"/>
  <c r="Y143" i="2"/>
  <c r="AA129" i="1" s="1"/>
  <c r="M148" i="24"/>
  <c r="O174" i="1" s="1"/>
  <c r="Q153" i="2"/>
  <c r="S139" i="1" s="1"/>
  <c r="Q143" i="2"/>
  <c r="S129" i="1" s="1"/>
  <c r="X153" i="2"/>
  <c r="Z139" i="1" s="1"/>
  <c r="M148" i="2"/>
  <c r="O134" i="1" s="1"/>
  <c r="Q152" i="2"/>
  <c r="S138" i="1" s="1"/>
  <c r="U143" i="2"/>
  <c r="W129" i="1" s="1"/>
  <c r="Y145" i="2"/>
  <c r="AA131" i="1" s="1"/>
  <c r="Y144" i="2"/>
  <c r="AA130" i="1" s="1"/>
  <c r="Y149" i="2"/>
  <c r="AA135" i="1" s="1"/>
  <c r="Y147" i="2"/>
  <c r="AA133" i="1" s="1"/>
  <c r="Y153" i="2"/>
  <c r="AA139" i="1" s="1"/>
  <c r="Y151" i="2"/>
  <c r="AA137" i="1" s="1"/>
  <c r="Y142" i="2"/>
  <c r="AA128" i="1" s="1"/>
  <c r="Y150" i="2"/>
  <c r="AA136" i="1" s="1"/>
  <c r="Y152" i="2"/>
  <c r="AA138" i="1" s="1"/>
  <c r="U147" i="2"/>
  <c r="W133" i="1" s="1"/>
  <c r="U151" i="2"/>
  <c r="W137" i="1" s="1"/>
  <c r="U153" i="2"/>
  <c r="W139" i="1" s="1"/>
  <c r="U152" i="2"/>
  <c r="W138" i="1" s="1"/>
  <c r="U150" i="2"/>
  <c r="W136" i="1" s="1"/>
  <c r="U142" i="2"/>
  <c r="W128" i="1" s="1"/>
  <c r="U149" i="2"/>
  <c r="W135" i="1" s="1"/>
  <c r="G142" i="2"/>
  <c r="I128" i="1" s="1"/>
  <c r="AJ70" i="18"/>
  <c r="AJ69" i="17"/>
  <c r="U148" i="2"/>
  <c r="W134" i="1" s="1"/>
  <c r="M139" i="24"/>
  <c r="M140" i="24" s="1"/>
  <c r="S148" i="24"/>
  <c r="U174" i="1" s="1"/>
  <c r="U148" i="24"/>
  <c r="W174" i="1" s="1"/>
  <c r="O160" i="1"/>
  <c r="O187" i="1" s="1"/>
  <c r="AH302" i="1" s="1"/>
  <c r="P160" i="1"/>
  <c r="P187" i="1" s="1"/>
  <c r="AK302" i="1" s="1"/>
  <c r="P120" i="1"/>
  <c r="P147" i="1" s="1"/>
  <c r="AJ302" i="1" s="1"/>
  <c r="W160" i="1"/>
  <c r="W187" i="1" s="1"/>
  <c r="BF302" i="1" s="1"/>
  <c r="I139" i="24"/>
  <c r="I140" i="24" s="1"/>
  <c r="N148" i="24"/>
  <c r="P174" i="1" s="1"/>
  <c r="J148" i="24"/>
  <c r="L174" i="1" s="1"/>
  <c r="O139" i="24"/>
  <c r="O140" i="24" s="1"/>
  <c r="O148" i="24"/>
  <c r="Q174" i="1" s="1"/>
  <c r="Q148" i="24"/>
  <c r="S174" i="1" s="1"/>
  <c r="Z149" i="2"/>
  <c r="AB135" i="1" s="1"/>
  <c r="W145" i="2"/>
  <c r="Y131" i="1" s="1"/>
  <c r="K144" i="2"/>
  <c r="M130" i="1" s="1"/>
  <c r="E93" i="2"/>
  <c r="Z151" i="2"/>
  <c r="AB137" i="1" s="1"/>
  <c r="K151" i="2"/>
  <c r="M137" i="1" s="1"/>
  <c r="Z142" i="2"/>
  <c r="AB128" i="1" s="1"/>
  <c r="Z153" i="2"/>
  <c r="AB139" i="1" s="1"/>
  <c r="W144" i="2"/>
  <c r="Y130" i="1" s="1"/>
  <c r="K142" i="2"/>
  <c r="M128" i="1" s="1"/>
  <c r="AJ72" i="18"/>
  <c r="Z152" i="2"/>
  <c r="AB138" i="1" s="1"/>
  <c r="W151" i="2"/>
  <c r="Y137" i="1" s="1"/>
  <c r="K145" i="2"/>
  <c r="M131" i="1" s="1"/>
  <c r="Z143" i="2"/>
  <c r="AB129" i="1" s="1"/>
  <c r="W153" i="2"/>
  <c r="Y139" i="1" s="1"/>
  <c r="K150" i="2"/>
  <c r="M136" i="1" s="1"/>
  <c r="AI90" i="2"/>
  <c r="AJ69" i="18"/>
  <c r="AJ71" i="17"/>
  <c r="AJ70" i="17"/>
  <c r="Z147" i="2"/>
  <c r="AB133" i="1" s="1"/>
  <c r="W152" i="2"/>
  <c r="Y138" i="1" s="1"/>
  <c r="W147" i="2"/>
  <c r="Y133" i="1" s="1"/>
  <c r="K152" i="2"/>
  <c r="M138" i="1" s="1"/>
  <c r="K147" i="2"/>
  <c r="M133" i="1" s="1"/>
  <c r="AJ72" i="17"/>
  <c r="Z145" i="2"/>
  <c r="AB131" i="1" s="1"/>
  <c r="W142" i="2"/>
  <c r="Y128" i="1" s="1"/>
  <c r="W149" i="2"/>
  <c r="Y135" i="1" s="1"/>
  <c r="K143" i="2"/>
  <c r="M129" i="1" s="1"/>
  <c r="H148" i="25"/>
  <c r="H154" i="25" s="1"/>
  <c r="T139" i="25"/>
  <c r="T140" i="25" s="1"/>
  <c r="L160" i="1"/>
  <c r="L187" i="1" s="1"/>
  <c r="Y302" i="1" s="1"/>
  <c r="T148" i="25"/>
  <c r="V214" i="1" s="1"/>
  <c r="L126" i="1"/>
  <c r="P139" i="25"/>
  <c r="P140" i="25" s="1"/>
  <c r="P148" i="25"/>
  <c r="P154" i="25" s="1"/>
  <c r="H139" i="25"/>
  <c r="H140" i="25" s="1"/>
  <c r="AJ13" i="28"/>
  <c r="V206" i="1"/>
  <c r="V227" i="1"/>
  <c r="BD302" i="1" s="1"/>
  <c r="J227" i="1"/>
  <c r="T302" i="1" s="1"/>
  <c r="J206" i="1"/>
  <c r="AD133" i="24"/>
  <c r="AF160" i="1" s="1"/>
  <c r="AF187" i="1" s="1"/>
  <c r="CG302" i="1" s="1"/>
  <c r="AD133" i="25"/>
  <c r="AF200" i="1" s="1"/>
  <c r="T144" i="2"/>
  <c r="V130" i="1" s="1"/>
  <c r="G145" i="2"/>
  <c r="I131" i="1" s="1"/>
  <c r="O151" i="2"/>
  <c r="Q137" i="1" s="1"/>
  <c r="AG144" i="2"/>
  <c r="AI130" i="1" s="1"/>
  <c r="G133" i="24"/>
  <c r="G133" i="25"/>
  <c r="I200" i="1" s="1"/>
  <c r="O51" i="1"/>
  <c r="AG51" i="1"/>
  <c r="F92" i="2"/>
  <c r="H55" i="1"/>
  <c r="H57" i="1" s="1"/>
  <c r="J51" i="1"/>
  <c r="J92" i="2"/>
  <c r="L55" i="1"/>
  <c r="L57" i="1" s="1"/>
  <c r="AF51" i="1"/>
  <c r="AA92" i="2"/>
  <c r="AC55" i="1"/>
  <c r="AC57" i="1" s="1"/>
  <c r="N51" i="1"/>
  <c r="AJ71" i="28"/>
  <c r="AJ54" i="28"/>
  <c r="F133" i="24"/>
  <c r="F133" i="25"/>
  <c r="H200" i="1" s="1"/>
  <c r="U92" i="2"/>
  <c r="W55" i="1"/>
  <c r="W57" i="1" s="1"/>
  <c r="AF133" i="24"/>
  <c r="AF148" i="24" s="1"/>
  <c r="AH174" i="1" s="1"/>
  <c r="AF133" i="25"/>
  <c r="AH200" i="1" s="1"/>
  <c r="Z133" i="25"/>
  <c r="AB200" i="1" s="1"/>
  <c r="Z133" i="24"/>
  <c r="AB160" i="1" s="1"/>
  <c r="AB187" i="1" s="1"/>
  <c r="BU302" i="1" s="1"/>
  <c r="R133" i="25"/>
  <c r="T200" i="1" s="1"/>
  <c r="R133" i="24"/>
  <c r="R148" i="24" s="1"/>
  <c r="T174" i="1" s="1"/>
  <c r="L133" i="24"/>
  <c r="L139" i="24" s="1"/>
  <c r="L140" i="24" s="1"/>
  <c r="L133" i="25"/>
  <c r="N200" i="1" s="1"/>
  <c r="T148" i="2"/>
  <c r="V134" i="1" s="1"/>
  <c r="G147" i="2"/>
  <c r="I133" i="1" s="1"/>
  <c r="G144" i="2"/>
  <c r="I130" i="1" s="1"/>
  <c r="O150" i="2"/>
  <c r="Q136" i="1" s="1"/>
  <c r="O147" i="2"/>
  <c r="Q133" i="1" s="1"/>
  <c r="AG152" i="2"/>
  <c r="AI138" i="1" s="1"/>
  <c r="P51" i="1"/>
  <c r="W51" i="1"/>
  <c r="L53" i="1"/>
  <c r="L51" i="1"/>
  <c r="Z51" i="1"/>
  <c r="T147" i="2"/>
  <c r="V133" i="1" s="1"/>
  <c r="G150" i="2"/>
  <c r="I136" i="1" s="1"/>
  <c r="G151" i="2"/>
  <c r="I137" i="1" s="1"/>
  <c r="O152" i="2"/>
  <c r="Q138" i="1" s="1"/>
  <c r="I56" i="1"/>
  <c r="I57" i="1" s="1"/>
  <c r="X51" i="1"/>
  <c r="W92" i="2"/>
  <c r="Y55" i="1"/>
  <c r="Y57" i="1" s="1"/>
  <c r="AJ51" i="1"/>
  <c r="Q92" i="2"/>
  <c r="S55" i="1"/>
  <c r="S57" i="1" s="1"/>
  <c r="Q148" i="2"/>
  <c r="S134" i="1" s="1"/>
  <c r="K133" i="2"/>
  <c r="K148" i="2" s="1"/>
  <c r="M134" i="1" s="1"/>
  <c r="AB133" i="2"/>
  <c r="AB148" i="2" s="1"/>
  <c r="K133" i="24"/>
  <c r="K139" i="24" s="1"/>
  <c r="K140" i="24" s="1"/>
  <c r="K133" i="25"/>
  <c r="M200" i="1" s="1"/>
  <c r="T145" i="2"/>
  <c r="V131" i="1" s="1"/>
  <c r="G153" i="2"/>
  <c r="I139" i="1" s="1"/>
  <c r="O149" i="2"/>
  <c r="Q135" i="1" s="1"/>
  <c r="AG153" i="2"/>
  <c r="AI139" i="1" s="1"/>
  <c r="AG151" i="2"/>
  <c r="AI137" i="1" s="1"/>
  <c r="P92" i="2"/>
  <c r="R55" i="1"/>
  <c r="R57" i="1" s="1"/>
  <c r="R51" i="1"/>
  <c r="M92" i="2"/>
  <c r="O55" i="1"/>
  <c r="O57" i="1" s="1"/>
  <c r="AE92" i="2"/>
  <c r="AG55" i="1"/>
  <c r="AG57" i="1" s="1"/>
  <c r="AJ72" i="28"/>
  <c r="Q73" i="28"/>
  <c r="Z73" i="28"/>
  <c r="G73" i="28"/>
  <c r="F124" i="25" s="1"/>
  <c r="AA133" i="25"/>
  <c r="AC200" i="1" s="1"/>
  <c r="AA133" i="24"/>
  <c r="AA139" i="24" s="1"/>
  <c r="E133" i="24"/>
  <c r="E139" i="24" s="1"/>
  <c r="E140" i="24" s="1"/>
  <c r="E133" i="25"/>
  <c r="G200" i="1" s="1"/>
  <c r="V133" i="24"/>
  <c r="X160" i="1" s="1"/>
  <c r="X187" i="1" s="1"/>
  <c r="BI302" i="1" s="1"/>
  <c r="V133" i="25"/>
  <c r="X200" i="1" s="1"/>
  <c r="E133" i="2"/>
  <c r="E139" i="2" s="1"/>
  <c r="E140" i="2" s="1"/>
  <c r="T149" i="2"/>
  <c r="V135" i="1" s="1"/>
  <c r="T143" i="2"/>
  <c r="V129" i="1" s="1"/>
  <c r="G143" i="2"/>
  <c r="I129" i="1" s="1"/>
  <c r="G51" i="1"/>
  <c r="AB51" i="1"/>
  <c r="H92" i="2"/>
  <c r="J55" i="1"/>
  <c r="J57" i="1" s="1"/>
  <c r="M51" i="1"/>
  <c r="I120" i="2"/>
  <c r="I122" i="2" s="1"/>
  <c r="K51" i="1"/>
  <c r="AJ69" i="28"/>
  <c r="AJ21" i="28"/>
  <c r="AJ26" i="28"/>
  <c r="AG133" i="24"/>
  <c r="AG148" i="24" s="1"/>
  <c r="AI174" i="1" s="1"/>
  <c r="AG133" i="25"/>
  <c r="AI200" i="1" s="1"/>
  <c r="Q51" i="1"/>
  <c r="AC133" i="24"/>
  <c r="AC148" i="24" s="1"/>
  <c r="AE174" i="1" s="1"/>
  <c r="AC133" i="25"/>
  <c r="AE200" i="1" s="1"/>
  <c r="Z133" i="2"/>
  <c r="Z148" i="2" s="1"/>
  <c r="X133" i="24"/>
  <c r="X148" i="24" s="1"/>
  <c r="Z174" i="1" s="1"/>
  <c r="X133" i="25"/>
  <c r="Z200" i="1" s="1"/>
  <c r="AE133" i="24"/>
  <c r="AE139" i="24" s="1"/>
  <c r="AE133" i="25"/>
  <c r="AG200" i="1" s="1"/>
  <c r="Y133" i="24"/>
  <c r="Y148" i="24" s="1"/>
  <c r="AA174" i="1" s="1"/>
  <c r="Y133" i="25"/>
  <c r="AA200" i="1" s="1"/>
  <c r="T150" i="2"/>
  <c r="V136" i="1" s="1"/>
  <c r="T152" i="2"/>
  <c r="V138" i="1" s="1"/>
  <c r="G152" i="2"/>
  <c r="I138" i="1" s="1"/>
  <c r="O142" i="2"/>
  <c r="Q128" i="1" s="1"/>
  <c r="AI91" i="2"/>
  <c r="N92" i="2"/>
  <c r="P55" i="1"/>
  <c r="P57" i="1" s="1"/>
  <c r="H51" i="1"/>
  <c r="O92" i="2"/>
  <c r="Q55" i="1"/>
  <c r="Q57" i="1" s="1"/>
  <c r="T56" i="1"/>
  <c r="T57" i="1" s="1"/>
  <c r="AH51" i="1"/>
  <c r="AE51" i="1"/>
  <c r="I92" i="2"/>
  <c r="K55" i="1"/>
  <c r="K57" i="1" s="1"/>
  <c r="U53" i="1"/>
  <c r="U51" i="1"/>
  <c r="K92" i="2"/>
  <c r="M55" i="1"/>
  <c r="M57" i="1" s="1"/>
  <c r="R227" i="1"/>
  <c r="AR302" i="1" s="1"/>
  <c r="AJ29" i="28"/>
  <c r="AH133" i="25"/>
  <c r="AJ200" i="1" s="1"/>
  <c r="AH133" i="24"/>
  <c r="AH148" i="24" s="1"/>
  <c r="AJ174" i="1" s="1"/>
  <c r="L92" i="2"/>
  <c r="N55" i="1"/>
  <c r="N57" i="1" s="1"/>
  <c r="AB133" i="24"/>
  <c r="AB148" i="24" s="1"/>
  <c r="AD174" i="1" s="1"/>
  <c r="AB133" i="25"/>
  <c r="AD200" i="1" s="1"/>
  <c r="T153" i="2"/>
  <c r="V139" i="1" s="1"/>
  <c r="T142" i="2"/>
  <c r="V128" i="1" s="1"/>
  <c r="G149" i="2"/>
  <c r="I135" i="1" s="1"/>
  <c r="O144" i="2"/>
  <c r="Q130" i="1" s="1"/>
  <c r="AG150" i="2"/>
  <c r="AI136" i="1" s="1"/>
  <c r="AA145" i="2"/>
  <c r="AC131" i="1" s="1"/>
  <c r="AC51" i="1"/>
  <c r="AD51" i="1"/>
  <c r="S92" i="2"/>
  <c r="U55" i="1"/>
  <c r="U57" i="1" s="1"/>
  <c r="T92" i="2"/>
  <c r="V55" i="1"/>
  <c r="V57" i="1" s="1"/>
  <c r="R142" i="2"/>
  <c r="T128" i="1" s="1"/>
  <c r="T51" i="1"/>
  <c r="Y51" i="1"/>
  <c r="AJ42" i="28"/>
  <c r="AJ7" i="28"/>
  <c r="AJ38" i="28"/>
  <c r="AJ70" i="28"/>
  <c r="O148" i="2"/>
  <c r="Q134" i="1" s="1"/>
  <c r="U139" i="2"/>
  <c r="U140" i="2" s="1"/>
  <c r="P139" i="2"/>
  <c r="P140" i="2" s="1"/>
  <c r="Q126" i="1"/>
  <c r="I139" i="2"/>
  <c r="I140" i="2" s="1"/>
  <c r="AK109" i="1"/>
  <c r="O139" i="2"/>
  <c r="O140" i="2" s="1"/>
  <c r="J139" i="2"/>
  <c r="J140" i="2" s="1"/>
  <c r="O206" i="1"/>
  <c r="O227" i="1"/>
  <c r="AI302" i="1" s="1"/>
  <c r="Q206" i="1"/>
  <c r="Q227" i="1"/>
  <c r="AO302" i="1" s="1"/>
  <c r="U166" i="1"/>
  <c r="K227" i="1"/>
  <c r="W302" i="1" s="1"/>
  <c r="K206" i="1"/>
  <c r="S227" i="1"/>
  <c r="AU302" i="1" s="1"/>
  <c r="S206" i="1"/>
  <c r="S139" i="24"/>
  <c r="S140" i="24" s="1"/>
  <c r="K160" i="1"/>
  <c r="K187" i="1" s="1"/>
  <c r="V302" i="1" s="1"/>
  <c r="L227" i="1"/>
  <c r="Z302" i="1" s="1"/>
  <c r="L206" i="1"/>
  <c r="W206" i="1"/>
  <c r="W227" i="1"/>
  <c r="BG302" i="1" s="1"/>
  <c r="P206" i="1"/>
  <c r="P227" i="1"/>
  <c r="AL302" i="1" s="1"/>
  <c r="Q139" i="24"/>
  <c r="Q140" i="24" s="1"/>
  <c r="U227" i="1"/>
  <c r="BA302" i="1" s="1"/>
  <c r="U206" i="1"/>
  <c r="I148" i="25"/>
  <c r="I139" i="25"/>
  <c r="I140" i="25" s="1"/>
  <c r="Q148" i="25"/>
  <c r="Q139" i="25"/>
  <c r="Q140" i="25" s="1"/>
  <c r="N5" i="24"/>
  <c r="O5" i="26"/>
  <c r="O6" i="26" s="1"/>
  <c r="O5" i="5"/>
  <c r="J148" i="25"/>
  <c r="J139" i="25"/>
  <c r="J140" i="25" s="1"/>
  <c r="U148" i="25"/>
  <c r="U139" i="25"/>
  <c r="U140" i="25" s="1"/>
  <c r="N148" i="25"/>
  <c r="N139" i="25"/>
  <c r="N140" i="25" s="1"/>
  <c r="S148" i="25"/>
  <c r="S139" i="25"/>
  <c r="S140" i="25" s="1"/>
  <c r="M148" i="25"/>
  <c r="M139" i="25"/>
  <c r="M140" i="25" s="1"/>
  <c r="O148" i="25"/>
  <c r="O139" i="25"/>
  <c r="O140" i="25" s="1"/>
  <c r="F126" i="25"/>
  <c r="N295" i="1"/>
  <c r="R106" i="27"/>
  <c r="S102" i="27"/>
  <c r="Q166" i="1"/>
  <c r="J98" i="1"/>
  <c r="J107" i="1" s="1"/>
  <c r="J278" i="1" s="1"/>
  <c r="Q241" i="1"/>
  <c r="Q268" i="1" s="1"/>
  <c r="Q285" i="1" s="1"/>
  <c r="V98" i="1"/>
  <c r="V107" i="1" s="1"/>
  <c r="V278" i="1" s="1"/>
  <c r="N120" i="1"/>
  <c r="L139" i="2"/>
  <c r="L140" i="2" s="1"/>
  <c r="AH95" i="1"/>
  <c r="AH104" i="1" s="1"/>
  <c r="CL295" i="1" s="1"/>
  <c r="CL307" i="1" s="1"/>
  <c r="R147" i="1"/>
  <c r="AP302" i="1" s="1"/>
  <c r="T120" i="1"/>
  <c r="R139" i="2"/>
  <c r="R140" i="2" s="1"/>
  <c r="H96" i="1"/>
  <c r="H105" i="1" s="1"/>
  <c r="W147" i="1"/>
  <c r="BE302" i="1" s="1"/>
  <c r="F120" i="1"/>
  <c r="D139" i="2"/>
  <c r="D140" i="2" s="1"/>
  <c r="X120" i="1"/>
  <c r="V139" i="2"/>
  <c r="V140" i="2" s="1"/>
  <c r="Y120" i="1"/>
  <c r="W139" i="2"/>
  <c r="W140" i="2" s="1"/>
  <c r="AI95" i="1"/>
  <c r="AI104" i="1" s="1"/>
  <c r="CO295" i="1" s="1"/>
  <c r="CO307" i="1" s="1"/>
  <c r="W148" i="2"/>
  <c r="Y134" i="1" s="1"/>
  <c r="I95" i="1"/>
  <c r="I104" i="1" s="1"/>
  <c r="O295" i="1" s="1"/>
  <c r="P148" i="24"/>
  <c r="R174" i="1" s="1"/>
  <c r="R160" i="1"/>
  <c r="R241" i="1" s="1"/>
  <c r="R268" i="1" s="1"/>
  <c r="R285" i="1" s="1"/>
  <c r="P139" i="24"/>
  <c r="P140" i="24" s="1"/>
  <c r="I96" i="1"/>
  <c r="I105" i="1" s="1"/>
  <c r="J120" i="1"/>
  <c r="J126" i="1" s="1"/>
  <c r="H139" i="2"/>
  <c r="H140" i="2" s="1"/>
  <c r="S120" i="1"/>
  <c r="Q139" i="2"/>
  <c r="Q140" i="2" s="1"/>
  <c r="Z95" i="1"/>
  <c r="Z104" i="1" s="1"/>
  <c r="BN295" i="1" s="1"/>
  <c r="K147" i="1"/>
  <c r="U302" i="1" s="1"/>
  <c r="K126" i="1"/>
  <c r="V104" i="1"/>
  <c r="BB295" i="1" s="1"/>
  <c r="U120" i="1"/>
  <c r="S139" i="2"/>
  <c r="S140" i="2" s="1"/>
  <c r="H120" i="1"/>
  <c r="F139" i="2"/>
  <c r="F140" i="2" s="1"/>
  <c r="AJ120" i="1"/>
  <c r="AH139" i="2"/>
  <c r="AC120" i="1"/>
  <c r="AA139" i="2"/>
  <c r="AA140" i="2" s="1"/>
  <c r="AF120" i="1"/>
  <c r="AD139" i="2"/>
  <c r="AE95" i="1"/>
  <c r="AE104" i="1" s="1"/>
  <c r="CC295" i="1" s="1"/>
  <c r="CC307" i="1" s="1"/>
  <c r="O120" i="1"/>
  <c r="O126" i="1" s="1"/>
  <c r="M139" i="2"/>
  <c r="M140" i="2" s="1"/>
  <c r="H148" i="24"/>
  <c r="J174" i="1" s="1"/>
  <c r="J160" i="1"/>
  <c r="H139" i="24"/>
  <c r="H140" i="24" s="1"/>
  <c r="T148" i="24"/>
  <c r="V174" i="1" s="1"/>
  <c r="V160" i="1"/>
  <c r="V187" i="1" s="1"/>
  <c r="BC302" i="1" s="1"/>
  <c r="T139" i="24"/>
  <c r="T140" i="24" s="1"/>
  <c r="W126" i="1"/>
  <c r="AG95" i="1"/>
  <c r="AG104" i="1" s="1"/>
  <c r="CI295" i="1" s="1"/>
  <c r="CI307" i="1" s="1"/>
  <c r="AE148" i="2"/>
  <c r="AG134" i="1" s="1"/>
  <c r="AA120" i="1"/>
  <c r="Y139" i="2"/>
  <c r="Y140" i="2" s="1"/>
  <c r="Y148" i="2"/>
  <c r="AA134" i="1" s="1"/>
  <c r="J104" i="1"/>
  <c r="R295" i="1" s="1"/>
  <c r="V120" i="1"/>
  <c r="V126" i="1" s="1"/>
  <c r="T139" i="2"/>
  <c r="T140" i="2" s="1"/>
  <c r="Z120" i="24"/>
  <c r="Z122" i="24" s="1"/>
  <c r="H126" i="24"/>
  <c r="S295" i="1"/>
  <c r="P126" i="24"/>
  <c r="AQ295" i="1"/>
  <c r="T126" i="24"/>
  <c r="BC295" i="1"/>
  <c r="Q126" i="2"/>
  <c r="AS295" i="1"/>
  <c r="M126" i="2"/>
  <c r="AG295" i="1"/>
  <c r="AK273" i="1"/>
  <c r="AK269" i="1"/>
  <c r="AK286" i="1" s="1"/>
  <c r="AK271" i="1"/>
  <c r="AK288" i="1" s="1"/>
  <c r="O98" i="1"/>
  <c r="S98" i="1"/>
  <c r="S166" i="1"/>
  <c r="R98" i="1"/>
  <c r="R126" i="1"/>
  <c r="L98" i="1"/>
  <c r="Q98" i="1"/>
  <c r="P98" i="1"/>
  <c r="W98" i="1"/>
  <c r="K98" i="1"/>
  <c r="Q120" i="24"/>
  <c r="Q122" i="24" s="1"/>
  <c r="T120" i="24"/>
  <c r="T122" i="24" s="1"/>
  <c r="S120" i="24"/>
  <c r="S122" i="24" s="1"/>
  <c r="AE120" i="24"/>
  <c r="AE122" i="24" s="1"/>
  <c r="G92" i="2"/>
  <c r="P120" i="24"/>
  <c r="P122" i="24" s="1"/>
  <c r="W52" i="1"/>
  <c r="I52" i="1"/>
  <c r="Z52" i="1"/>
  <c r="AA144" i="2"/>
  <c r="AC130" i="1" s="1"/>
  <c r="AA152" i="2"/>
  <c r="AC138" i="1" s="1"/>
  <c r="AF52" i="1"/>
  <c r="AI90" i="24"/>
  <c r="AF151" i="24"/>
  <c r="AH177" i="1" s="1"/>
  <c r="AF142" i="24"/>
  <c r="AH168" i="1" s="1"/>
  <c r="AF143" i="24"/>
  <c r="AH169" i="1" s="1"/>
  <c r="AF152" i="24"/>
  <c r="AH178" i="1" s="1"/>
  <c r="AF153" i="24"/>
  <c r="AH179" i="1" s="1"/>
  <c r="AF147" i="24"/>
  <c r="AH173" i="1" s="1"/>
  <c r="AF149" i="24"/>
  <c r="AH175" i="1" s="1"/>
  <c r="AF150" i="24"/>
  <c r="AH176" i="1" s="1"/>
  <c r="AF144" i="24"/>
  <c r="AH170" i="1" s="1"/>
  <c r="AF145" i="24"/>
  <c r="AH171" i="1" s="1"/>
  <c r="Y120" i="24"/>
  <c r="Y122" i="24" s="1"/>
  <c r="Y150" i="24"/>
  <c r="AA176" i="1" s="1"/>
  <c r="Y149" i="24"/>
  <c r="AA175" i="1" s="1"/>
  <c r="Y152" i="24"/>
  <c r="AA178" i="1" s="1"/>
  <c r="Y145" i="24"/>
  <c r="AA171" i="1" s="1"/>
  <c r="Y153" i="24"/>
  <c r="AA179" i="1" s="1"/>
  <c r="Y147" i="24"/>
  <c r="AA173" i="1" s="1"/>
  <c r="Y142" i="24"/>
  <c r="AA168" i="1" s="1"/>
  <c r="Y151" i="24"/>
  <c r="AA177" i="1" s="1"/>
  <c r="Y144" i="24"/>
  <c r="AA170" i="1" s="1"/>
  <c r="Y143" i="24"/>
  <c r="AA169" i="1" s="1"/>
  <c r="AD120" i="24"/>
  <c r="AD122" i="24" s="1"/>
  <c r="AD149" i="24"/>
  <c r="AF175" i="1" s="1"/>
  <c r="AD153" i="24"/>
  <c r="AF179" i="1" s="1"/>
  <c r="AD144" i="24"/>
  <c r="AF170" i="1" s="1"/>
  <c r="AD151" i="24"/>
  <c r="AF177" i="1" s="1"/>
  <c r="AD147" i="24"/>
  <c r="AF173" i="1" s="1"/>
  <c r="AD145" i="24"/>
  <c r="AF171" i="1" s="1"/>
  <c r="AD152" i="24"/>
  <c r="AF178" i="1" s="1"/>
  <c r="AD150" i="24"/>
  <c r="AF176" i="1" s="1"/>
  <c r="AD143" i="24"/>
  <c r="AF169" i="1" s="1"/>
  <c r="AD142" i="24"/>
  <c r="AF168" i="1" s="1"/>
  <c r="K52" i="1"/>
  <c r="AA151" i="2"/>
  <c r="AC137" i="1" s="1"/>
  <c r="AA143" i="2"/>
  <c r="AC129" i="1" s="1"/>
  <c r="AB52" i="1"/>
  <c r="T52" i="1"/>
  <c r="E147" i="24"/>
  <c r="G173" i="1" s="1"/>
  <c r="E143" i="24"/>
  <c r="G169" i="1" s="1"/>
  <c r="E145" i="24"/>
  <c r="G171" i="1" s="1"/>
  <c r="G252" i="1" s="1"/>
  <c r="E144" i="24"/>
  <c r="G170" i="1" s="1"/>
  <c r="E151" i="24"/>
  <c r="G177" i="1" s="1"/>
  <c r="E149" i="24"/>
  <c r="G175" i="1" s="1"/>
  <c r="E153" i="24"/>
  <c r="G179" i="1" s="1"/>
  <c r="E142" i="24"/>
  <c r="G168" i="1" s="1"/>
  <c r="E150" i="24"/>
  <c r="G176" i="1" s="1"/>
  <c r="E152" i="24"/>
  <c r="G178" i="1" s="1"/>
  <c r="D93" i="24"/>
  <c r="E93" i="24" s="1"/>
  <c r="F93" i="24" s="1"/>
  <c r="AB145" i="24"/>
  <c r="AD171" i="1" s="1"/>
  <c r="AB147" i="24"/>
  <c r="AD173" i="1" s="1"/>
  <c r="AB149" i="24"/>
  <c r="AD175" i="1" s="1"/>
  <c r="AB142" i="24"/>
  <c r="AD168" i="1" s="1"/>
  <c r="AB144" i="24"/>
  <c r="AD170" i="1" s="1"/>
  <c r="AB143" i="24"/>
  <c r="AD169" i="1" s="1"/>
  <c r="AB150" i="24"/>
  <c r="AD176" i="1" s="1"/>
  <c r="AB151" i="24"/>
  <c r="AD177" i="1" s="1"/>
  <c r="AB153" i="24"/>
  <c r="AD179" i="1" s="1"/>
  <c r="AB152" i="24"/>
  <c r="AD178" i="1" s="1"/>
  <c r="AG142" i="24"/>
  <c r="AI168" i="1" s="1"/>
  <c r="AG150" i="24"/>
  <c r="AI176" i="1" s="1"/>
  <c r="AG149" i="24"/>
  <c r="AI175" i="1" s="1"/>
  <c r="AG151" i="24"/>
  <c r="AI177" i="1" s="1"/>
  <c r="AG152" i="24"/>
  <c r="AI178" i="1" s="1"/>
  <c r="AG145" i="24"/>
  <c r="AI171" i="1" s="1"/>
  <c r="AG143" i="24"/>
  <c r="AI169" i="1" s="1"/>
  <c r="AG144" i="24"/>
  <c r="AI170" i="1" s="1"/>
  <c r="AG153" i="24"/>
  <c r="AI179" i="1" s="1"/>
  <c r="AG147" i="24"/>
  <c r="AI173" i="1" s="1"/>
  <c r="J143" i="24"/>
  <c r="L169" i="1" s="1"/>
  <c r="J145" i="24"/>
  <c r="L171" i="1" s="1"/>
  <c r="J150" i="24"/>
  <c r="L176" i="1" s="1"/>
  <c r="J151" i="24"/>
  <c r="L177" i="1" s="1"/>
  <c r="J144" i="24"/>
  <c r="L170" i="1" s="1"/>
  <c r="J149" i="24"/>
  <c r="L175" i="1" s="1"/>
  <c r="J142" i="24"/>
  <c r="L168" i="1" s="1"/>
  <c r="J152" i="24"/>
  <c r="L178" i="1" s="1"/>
  <c r="J153" i="24"/>
  <c r="L179" i="1" s="1"/>
  <c r="J147" i="24"/>
  <c r="L173" i="1" s="1"/>
  <c r="O149" i="24"/>
  <c r="Q175" i="1" s="1"/>
  <c r="O150" i="24"/>
  <c r="Q176" i="1" s="1"/>
  <c r="O143" i="24"/>
  <c r="Q169" i="1" s="1"/>
  <c r="O144" i="24"/>
  <c r="Q170" i="1" s="1"/>
  <c r="O145" i="24"/>
  <c r="Q171" i="1" s="1"/>
  <c r="Q252" i="1" s="1"/>
  <c r="O142" i="24"/>
  <c r="Q168" i="1" s="1"/>
  <c r="O151" i="24"/>
  <c r="Q177" i="1" s="1"/>
  <c r="O147" i="24"/>
  <c r="Q173" i="1" s="1"/>
  <c r="O153" i="24"/>
  <c r="Q179" i="1" s="1"/>
  <c r="O152" i="24"/>
  <c r="Q178" i="1" s="1"/>
  <c r="AC147" i="24"/>
  <c r="AE173" i="1" s="1"/>
  <c r="AC150" i="24"/>
  <c r="AE176" i="1" s="1"/>
  <c r="AC145" i="24"/>
  <c r="AE171" i="1" s="1"/>
  <c r="AC144" i="24"/>
  <c r="AE170" i="1" s="1"/>
  <c r="AC151" i="24"/>
  <c r="AE177" i="1" s="1"/>
  <c r="AC152" i="24"/>
  <c r="AE178" i="1" s="1"/>
  <c r="AE259" i="1" s="1"/>
  <c r="AC143" i="24"/>
  <c r="AE169" i="1" s="1"/>
  <c r="AC153" i="24"/>
  <c r="AE179" i="1" s="1"/>
  <c r="AC142" i="24"/>
  <c r="AE168" i="1" s="1"/>
  <c r="AC149" i="24"/>
  <c r="AE175" i="1" s="1"/>
  <c r="AB120" i="24"/>
  <c r="AB122" i="24" s="1"/>
  <c r="W149" i="24"/>
  <c r="Y175" i="1" s="1"/>
  <c r="W142" i="24"/>
  <c r="Y168" i="1" s="1"/>
  <c r="W151" i="24"/>
  <c r="Y177" i="1" s="1"/>
  <c r="W147" i="24"/>
  <c r="Y173" i="1" s="1"/>
  <c r="W153" i="24"/>
  <c r="Y179" i="1" s="1"/>
  <c r="W150" i="24"/>
  <c r="Y176" i="1" s="1"/>
  <c r="W143" i="24"/>
  <c r="Y169" i="1" s="1"/>
  <c r="W144" i="24"/>
  <c r="Y170" i="1" s="1"/>
  <c r="W152" i="24"/>
  <c r="Y178" i="1" s="1"/>
  <c r="W145" i="24"/>
  <c r="Y171" i="1" s="1"/>
  <c r="V52" i="1"/>
  <c r="Y52" i="1"/>
  <c r="Q52" i="1"/>
  <c r="AA52" i="1"/>
  <c r="AA148" i="2"/>
  <c r="AC134" i="1" s="1"/>
  <c r="AA153" i="2"/>
  <c r="AC139" i="1" s="1"/>
  <c r="X52" i="1"/>
  <c r="G52" i="1"/>
  <c r="L52" i="1"/>
  <c r="F144" i="24"/>
  <c r="H170" i="1" s="1"/>
  <c r="F150" i="24"/>
  <c r="H176" i="1" s="1"/>
  <c r="F142" i="24"/>
  <c r="H168" i="1" s="1"/>
  <c r="F151" i="24"/>
  <c r="H177" i="1" s="1"/>
  <c r="F147" i="24"/>
  <c r="H173" i="1" s="1"/>
  <c r="F145" i="24"/>
  <c r="H171" i="1" s="1"/>
  <c r="F152" i="24"/>
  <c r="H178" i="1" s="1"/>
  <c r="F143" i="24"/>
  <c r="H169" i="1" s="1"/>
  <c r="F153" i="24"/>
  <c r="H179" i="1" s="1"/>
  <c r="F149" i="24"/>
  <c r="H175" i="1" s="1"/>
  <c r="AH143" i="24"/>
  <c r="AJ169" i="1" s="1"/>
  <c r="AH153" i="24"/>
  <c r="AJ179" i="1" s="1"/>
  <c r="AH152" i="24"/>
  <c r="AJ178" i="1" s="1"/>
  <c r="AH144" i="24"/>
  <c r="AJ170" i="1" s="1"/>
  <c r="AJ251" i="1" s="1"/>
  <c r="AH149" i="24"/>
  <c r="AJ175" i="1" s="1"/>
  <c r="AH142" i="24"/>
  <c r="AJ168" i="1" s="1"/>
  <c r="AH145" i="24"/>
  <c r="AJ171" i="1" s="1"/>
  <c r="AH151" i="24"/>
  <c r="AJ177" i="1" s="1"/>
  <c r="AH150" i="24"/>
  <c r="AJ176" i="1" s="1"/>
  <c r="AH147" i="24"/>
  <c r="AJ173" i="1" s="1"/>
  <c r="D87" i="2"/>
  <c r="F52" i="1" s="1"/>
  <c r="H52" i="1"/>
  <c r="AG52" i="1"/>
  <c r="R52" i="1"/>
  <c r="AA150" i="2"/>
  <c r="AC136" i="1" s="1"/>
  <c r="AD52" i="1"/>
  <c r="G92" i="24"/>
  <c r="V143" i="24"/>
  <c r="X169" i="1" s="1"/>
  <c r="V144" i="24"/>
  <c r="X170" i="1" s="1"/>
  <c r="V150" i="24"/>
  <c r="X176" i="1" s="1"/>
  <c r="V142" i="24"/>
  <c r="X168" i="1" s="1"/>
  <c r="V147" i="24"/>
  <c r="X173" i="1" s="1"/>
  <c r="V145" i="24"/>
  <c r="X171" i="1" s="1"/>
  <c r="V152" i="24"/>
  <c r="X178" i="1" s="1"/>
  <c r="V149" i="24"/>
  <c r="X175" i="1" s="1"/>
  <c r="V153" i="24"/>
  <c r="X179" i="1" s="1"/>
  <c r="V151" i="24"/>
  <c r="X177" i="1" s="1"/>
  <c r="E120" i="24"/>
  <c r="E122" i="24" s="1"/>
  <c r="W120" i="24"/>
  <c r="AE149" i="24"/>
  <c r="AG175" i="1" s="1"/>
  <c r="AE142" i="24"/>
  <c r="AG168" i="1" s="1"/>
  <c r="AE152" i="24"/>
  <c r="AG178" i="1" s="1"/>
  <c r="AE147" i="24"/>
  <c r="AG173" i="1" s="1"/>
  <c r="AE153" i="24"/>
  <c r="AG179" i="1" s="1"/>
  <c r="AE150" i="24"/>
  <c r="AG176" i="1" s="1"/>
  <c r="AE143" i="24"/>
  <c r="AG169" i="1" s="1"/>
  <c r="AE151" i="24"/>
  <c r="AG177" i="1" s="1"/>
  <c r="AE145" i="24"/>
  <c r="AG171" i="1" s="1"/>
  <c r="AE144" i="24"/>
  <c r="AG170" i="1" s="1"/>
  <c r="H150" i="24"/>
  <c r="J176" i="1" s="1"/>
  <c r="H143" i="24"/>
  <c r="J169" i="1" s="1"/>
  <c r="H152" i="24"/>
  <c r="J178" i="1" s="1"/>
  <c r="H153" i="24"/>
  <c r="J179" i="1" s="1"/>
  <c r="H147" i="24"/>
  <c r="J173" i="1" s="1"/>
  <c r="H149" i="24"/>
  <c r="J175" i="1" s="1"/>
  <c r="H145" i="24"/>
  <c r="J171" i="1" s="1"/>
  <c r="H142" i="24"/>
  <c r="J168" i="1" s="1"/>
  <c r="H144" i="24"/>
  <c r="J170" i="1" s="1"/>
  <c r="H151" i="24"/>
  <c r="J177" i="1" s="1"/>
  <c r="G149" i="24"/>
  <c r="I175" i="1" s="1"/>
  <c r="G147" i="24"/>
  <c r="I173" i="1" s="1"/>
  <c r="G144" i="24"/>
  <c r="I170" i="1" s="1"/>
  <c r="G145" i="24"/>
  <c r="I171" i="1" s="1"/>
  <c r="G151" i="24"/>
  <c r="I177" i="1" s="1"/>
  <c r="G152" i="24"/>
  <c r="I178" i="1" s="1"/>
  <c r="G150" i="24"/>
  <c r="I176" i="1" s="1"/>
  <c r="G143" i="24"/>
  <c r="I169" i="1" s="1"/>
  <c r="G153" i="24"/>
  <c r="I179" i="1" s="1"/>
  <c r="G142" i="24"/>
  <c r="I168" i="1" s="1"/>
  <c r="Z152" i="24"/>
  <c r="AB178" i="1" s="1"/>
  <c r="Z143" i="24"/>
  <c r="AB169" i="1" s="1"/>
  <c r="Z145" i="24"/>
  <c r="AB171" i="1" s="1"/>
  <c r="Z151" i="24"/>
  <c r="AB177" i="1" s="1"/>
  <c r="Z150" i="24"/>
  <c r="AB176" i="1" s="1"/>
  <c r="Z153" i="24"/>
  <c r="AB179" i="1" s="1"/>
  <c r="Z147" i="24"/>
  <c r="AB173" i="1" s="1"/>
  <c r="Z149" i="24"/>
  <c r="AB175" i="1" s="1"/>
  <c r="Z142" i="24"/>
  <c r="AB168" i="1" s="1"/>
  <c r="Z144" i="24"/>
  <c r="AB170" i="1" s="1"/>
  <c r="AB251" i="1" s="1"/>
  <c r="I151" i="24"/>
  <c r="K177" i="1" s="1"/>
  <c r="I150" i="24"/>
  <c r="K176" i="1" s="1"/>
  <c r="I149" i="24"/>
  <c r="K175" i="1" s="1"/>
  <c r="I153" i="24"/>
  <c r="K179" i="1" s="1"/>
  <c r="I147" i="24"/>
  <c r="K173" i="1" s="1"/>
  <c r="I143" i="24"/>
  <c r="K169" i="1" s="1"/>
  <c r="I144" i="24"/>
  <c r="K170" i="1" s="1"/>
  <c r="K174" i="1"/>
  <c r="I152" i="24"/>
  <c r="K178" i="1" s="1"/>
  <c r="I142" i="24"/>
  <c r="K168" i="1" s="1"/>
  <c r="I145" i="24"/>
  <c r="K171" i="1" s="1"/>
  <c r="AI52" i="1"/>
  <c r="AA142" i="2"/>
  <c r="AC128" i="1" s="1"/>
  <c r="P52" i="1"/>
  <c r="J52" i="1"/>
  <c r="AA120" i="24"/>
  <c r="AA122" i="24" s="1"/>
  <c r="AA153" i="24"/>
  <c r="AC179" i="1" s="1"/>
  <c r="AA147" i="24"/>
  <c r="AC173" i="1" s="1"/>
  <c r="AC254" i="1" s="1"/>
  <c r="AA152" i="24"/>
  <c r="AC178" i="1" s="1"/>
  <c r="AA151" i="24"/>
  <c r="AC177" i="1" s="1"/>
  <c r="AA143" i="24"/>
  <c r="AC169" i="1" s="1"/>
  <c r="AA149" i="24"/>
  <c r="AC175" i="1" s="1"/>
  <c r="AA144" i="24"/>
  <c r="AC170" i="1" s="1"/>
  <c r="AA142" i="24"/>
  <c r="AC168" i="1" s="1"/>
  <c r="AA150" i="24"/>
  <c r="AC176" i="1" s="1"/>
  <c r="AA145" i="24"/>
  <c r="AC171" i="1" s="1"/>
  <c r="L120" i="24"/>
  <c r="L122" i="24" s="1"/>
  <c r="N144" i="24"/>
  <c r="P170" i="1" s="1"/>
  <c r="N150" i="24"/>
  <c r="P176" i="1" s="1"/>
  <c r="N142" i="24"/>
  <c r="P168" i="1" s="1"/>
  <c r="N151" i="24"/>
  <c r="P177" i="1" s="1"/>
  <c r="N149" i="24"/>
  <c r="P175" i="1" s="1"/>
  <c r="N153" i="24"/>
  <c r="P179" i="1" s="1"/>
  <c r="N143" i="24"/>
  <c r="P169" i="1" s="1"/>
  <c r="N147" i="24"/>
  <c r="P173" i="1" s="1"/>
  <c r="N152" i="24"/>
  <c r="P178" i="1" s="1"/>
  <c r="N145" i="24"/>
  <c r="P171" i="1" s="1"/>
  <c r="O120" i="24"/>
  <c r="O122" i="24" s="1"/>
  <c r="L145" i="24"/>
  <c r="N171" i="1" s="1"/>
  <c r="L153" i="24"/>
  <c r="N179" i="1" s="1"/>
  <c r="L152" i="24"/>
  <c r="N178" i="1" s="1"/>
  <c r="L149" i="24"/>
  <c r="N175" i="1" s="1"/>
  <c r="L147" i="24"/>
  <c r="N173" i="1" s="1"/>
  <c r="L151" i="24"/>
  <c r="N177" i="1" s="1"/>
  <c r="L150" i="24"/>
  <c r="N176" i="1" s="1"/>
  <c r="L142" i="24"/>
  <c r="N168" i="1" s="1"/>
  <c r="L144" i="24"/>
  <c r="N170" i="1" s="1"/>
  <c r="L143" i="24"/>
  <c r="N169" i="1" s="1"/>
  <c r="O52" i="1"/>
  <c r="AH52" i="1"/>
  <c r="AE52" i="1"/>
  <c r="M52" i="1"/>
  <c r="AA149" i="2"/>
  <c r="AC135" i="1" s="1"/>
  <c r="R92" i="2"/>
  <c r="U147" i="24"/>
  <c r="W173" i="1" s="1"/>
  <c r="U149" i="24"/>
  <c r="W175" i="1" s="1"/>
  <c r="U153" i="24"/>
  <c r="W179" i="1" s="1"/>
  <c r="U145" i="24"/>
  <c r="W171" i="1" s="1"/>
  <c r="U144" i="24"/>
  <c r="W170" i="1" s="1"/>
  <c r="U151" i="24"/>
  <c r="W177" i="1" s="1"/>
  <c r="U152" i="24"/>
  <c r="W178" i="1" s="1"/>
  <c r="U150" i="24"/>
  <c r="W176" i="1" s="1"/>
  <c r="U142" i="24"/>
  <c r="W168" i="1" s="1"/>
  <c r="U143" i="24"/>
  <c r="W169" i="1" s="1"/>
  <c r="X150" i="24"/>
  <c r="Z176" i="1" s="1"/>
  <c r="X145" i="24"/>
  <c r="Z171" i="1" s="1"/>
  <c r="X143" i="24"/>
  <c r="Z169" i="1" s="1"/>
  <c r="X152" i="24"/>
  <c r="Z178" i="1" s="1"/>
  <c r="X147" i="24"/>
  <c r="Z173" i="1" s="1"/>
  <c r="X149" i="24"/>
  <c r="Z175" i="1" s="1"/>
  <c r="X151" i="24"/>
  <c r="Z177" i="1" s="1"/>
  <c r="X144" i="24"/>
  <c r="Z170" i="1" s="1"/>
  <c r="X142" i="24"/>
  <c r="Z168" i="1" s="1"/>
  <c r="X153" i="24"/>
  <c r="Z179" i="1" s="1"/>
  <c r="R143" i="24"/>
  <c r="T169" i="1" s="1"/>
  <c r="R144" i="24"/>
  <c r="T170" i="1" s="1"/>
  <c r="R149" i="24"/>
  <c r="T175" i="1" s="1"/>
  <c r="R152" i="24"/>
  <c r="T178" i="1" s="1"/>
  <c r="R145" i="24"/>
  <c r="T171" i="1" s="1"/>
  <c r="R153" i="24"/>
  <c r="T179" i="1" s="1"/>
  <c r="R147" i="24"/>
  <c r="T173" i="1" s="1"/>
  <c r="R142" i="24"/>
  <c r="T168" i="1" s="1"/>
  <c r="R151" i="24"/>
  <c r="T177" i="1" s="1"/>
  <c r="R150" i="24"/>
  <c r="T176" i="1" s="1"/>
  <c r="I120" i="24"/>
  <c r="I122" i="24" s="1"/>
  <c r="S52" i="1"/>
  <c r="U52" i="1"/>
  <c r="AC52" i="1"/>
  <c r="AJ52" i="1"/>
  <c r="N52" i="1"/>
  <c r="G120" i="24"/>
  <c r="G122" i="24" s="1"/>
  <c r="M147" i="24"/>
  <c r="O173" i="1" s="1"/>
  <c r="M143" i="24"/>
  <c r="O169" i="1" s="1"/>
  <c r="M152" i="24"/>
  <c r="O178" i="1" s="1"/>
  <c r="M149" i="24"/>
  <c r="O175" i="1" s="1"/>
  <c r="M153" i="24"/>
  <c r="O179" i="1" s="1"/>
  <c r="M142" i="24"/>
  <c r="O168" i="1" s="1"/>
  <c r="M151" i="24"/>
  <c r="O177" i="1" s="1"/>
  <c r="M150" i="24"/>
  <c r="O176" i="1" s="1"/>
  <c r="M145" i="24"/>
  <c r="O171" i="1" s="1"/>
  <c r="M144" i="24"/>
  <c r="O170" i="1" s="1"/>
  <c r="P150" i="24"/>
  <c r="R176" i="1" s="1"/>
  <c r="P142" i="24"/>
  <c r="R168" i="1" s="1"/>
  <c r="P147" i="24"/>
  <c r="R173" i="1" s="1"/>
  <c r="P153" i="24"/>
  <c r="R179" i="1" s="1"/>
  <c r="P151" i="24"/>
  <c r="R177" i="1" s="1"/>
  <c r="P144" i="24"/>
  <c r="R170" i="1" s="1"/>
  <c r="P145" i="24"/>
  <c r="R171" i="1" s="1"/>
  <c r="P152" i="24"/>
  <c r="R178" i="1" s="1"/>
  <c r="P149" i="24"/>
  <c r="R175" i="1" s="1"/>
  <c r="P143" i="24"/>
  <c r="R169" i="1" s="1"/>
  <c r="AG120" i="24"/>
  <c r="AG122" i="24" s="1"/>
  <c r="K153" i="24"/>
  <c r="M179" i="1" s="1"/>
  <c r="K144" i="24"/>
  <c r="M170" i="1" s="1"/>
  <c r="K147" i="24"/>
  <c r="M173" i="1" s="1"/>
  <c r="K152" i="24"/>
  <c r="M178" i="1" s="1"/>
  <c r="K151" i="24"/>
  <c r="M177" i="1" s="1"/>
  <c r="K143" i="24"/>
  <c r="M169" i="1" s="1"/>
  <c r="K149" i="24"/>
  <c r="M175" i="1" s="1"/>
  <c r="M256" i="1" s="1"/>
  <c r="K145" i="24"/>
  <c r="M171" i="1" s="1"/>
  <c r="K150" i="24"/>
  <c r="M176" i="1" s="1"/>
  <c r="K142" i="24"/>
  <c r="M168" i="1" s="1"/>
  <c r="Q142" i="24"/>
  <c r="S168" i="1" s="1"/>
  <c r="Q151" i="24"/>
  <c r="S177" i="1" s="1"/>
  <c r="Q152" i="24"/>
  <c r="S178" i="1" s="1"/>
  <c r="Q145" i="24"/>
  <c r="S171" i="1" s="1"/>
  <c r="Q153" i="24"/>
  <c r="S179" i="1" s="1"/>
  <c r="Q147" i="24"/>
  <c r="S173" i="1" s="1"/>
  <c r="Q143" i="24"/>
  <c r="S169" i="1" s="1"/>
  <c r="Q144" i="24"/>
  <c r="S170" i="1" s="1"/>
  <c r="Q150" i="24"/>
  <c r="S176" i="1" s="1"/>
  <c r="Q149" i="24"/>
  <c r="S175" i="1" s="1"/>
  <c r="AH120" i="24"/>
  <c r="AH122" i="24" s="1"/>
  <c r="S144" i="24"/>
  <c r="U170" i="1" s="1"/>
  <c r="S145" i="24"/>
  <c r="U171" i="1" s="1"/>
  <c r="S143" i="24"/>
  <c r="U169" i="1" s="1"/>
  <c r="S149" i="24"/>
  <c r="U175" i="1" s="1"/>
  <c r="S150" i="24"/>
  <c r="U176" i="1" s="1"/>
  <c r="S142" i="24"/>
  <c r="U168" i="1" s="1"/>
  <c r="S147" i="24"/>
  <c r="U173" i="1" s="1"/>
  <c r="S152" i="24"/>
  <c r="U178" i="1" s="1"/>
  <c r="S151" i="24"/>
  <c r="U177" i="1" s="1"/>
  <c r="S153" i="24"/>
  <c r="U179" i="1" s="1"/>
  <c r="T145" i="24"/>
  <c r="V171" i="1" s="1"/>
  <c r="T153" i="24"/>
  <c r="V179" i="1" s="1"/>
  <c r="T152" i="24"/>
  <c r="V178" i="1" s="1"/>
  <c r="T144" i="24"/>
  <c r="V170" i="1" s="1"/>
  <c r="T143" i="24"/>
  <c r="V169" i="1" s="1"/>
  <c r="T150" i="24"/>
  <c r="V176" i="1" s="1"/>
  <c r="T142" i="24"/>
  <c r="V168" i="1" s="1"/>
  <c r="T147" i="24"/>
  <c r="V173" i="1" s="1"/>
  <c r="T151" i="24"/>
  <c r="V177" i="1" s="1"/>
  <c r="V258" i="1" s="1"/>
  <c r="T149" i="24"/>
  <c r="V175" i="1" s="1"/>
  <c r="D145" i="24"/>
  <c r="F171" i="1" s="1"/>
  <c r="D143" i="24"/>
  <c r="F169" i="1" s="1"/>
  <c r="D150" i="24"/>
  <c r="F176" i="1" s="1"/>
  <c r="D149" i="24"/>
  <c r="F175" i="1" s="1"/>
  <c r="D142" i="24"/>
  <c r="F168" i="1" s="1"/>
  <c r="D151" i="24"/>
  <c r="F177" i="1" s="1"/>
  <c r="D153" i="24"/>
  <c r="F179" i="1" s="1"/>
  <c r="D152" i="24"/>
  <c r="F178" i="1" s="1"/>
  <c r="D147" i="24"/>
  <c r="F173" i="1" s="1"/>
  <c r="D144" i="24"/>
  <c r="F170" i="1" s="1"/>
  <c r="AI86" i="24"/>
  <c r="AH150" i="2"/>
  <c r="AJ136" i="1" s="1"/>
  <c r="AH142" i="2"/>
  <c r="AJ128" i="1" s="1"/>
  <c r="AH145" i="2"/>
  <c r="AJ131" i="1" s="1"/>
  <c r="AH152" i="2"/>
  <c r="AJ138" i="1" s="1"/>
  <c r="AH148" i="2"/>
  <c r="AJ134" i="1" s="1"/>
  <c r="AH153" i="2"/>
  <c r="AJ139" i="1" s="1"/>
  <c r="AH151" i="2"/>
  <c r="AJ137" i="1" s="1"/>
  <c r="AH149" i="2"/>
  <c r="AJ135" i="1" s="1"/>
  <c r="AH143" i="2"/>
  <c r="AJ129" i="1" s="1"/>
  <c r="AH147" i="2"/>
  <c r="AJ133" i="1" s="1"/>
  <c r="AA95" i="1"/>
  <c r="L142" i="2"/>
  <c r="N128" i="1" s="1"/>
  <c r="J152" i="2"/>
  <c r="L138" i="1" s="1"/>
  <c r="J153" i="2"/>
  <c r="L139" i="1" s="1"/>
  <c r="J145" i="2"/>
  <c r="L131" i="1" s="1"/>
  <c r="J144" i="2"/>
  <c r="L130" i="1" s="1"/>
  <c r="J149" i="2"/>
  <c r="L135" i="1" s="1"/>
  <c r="J148" i="2"/>
  <c r="L134" i="1" s="1"/>
  <c r="J143" i="2"/>
  <c r="L129" i="1" s="1"/>
  <c r="H106" i="11"/>
  <c r="L145" i="2"/>
  <c r="N131" i="1" s="1"/>
  <c r="L151" i="2"/>
  <c r="N137" i="1" s="1"/>
  <c r="L147" i="2"/>
  <c r="N133" i="1" s="1"/>
  <c r="J151" i="2"/>
  <c r="L137" i="1" s="1"/>
  <c r="L150" i="2"/>
  <c r="N136" i="1" s="1"/>
  <c r="J142" i="2"/>
  <c r="L128" i="1" s="1"/>
  <c r="J150" i="2"/>
  <c r="L136" i="1" s="1"/>
  <c r="N96" i="1"/>
  <c r="J147" i="2"/>
  <c r="L133" i="1" s="1"/>
  <c r="L148" i="2"/>
  <c r="N134" i="1" s="1"/>
  <c r="L152" i="2"/>
  <c r="N138" i="1" s="1"/>
  <c r="L143" i="2"/>
  <c r="N129" i="1" s="1"/>
  <c r="R153" i="2"/>
  <c r="T139" i="1" s="1"/>
  <c r="L153" i="2"/>
  <c r="N139" i="1" s="1"/>
  <c r="L149" i="2"/>
  <c r="N135" i="1" s="1"/>
  <c r="H95" i="1"/>
  <c r="R150" i="2"/>
  <c r="T136" i="1" s="1"/>
  <c r="I106" i="1"/>
  <c r="AA57" i="1"/>
  <c r="AI57" i="1"/>
  <c r="G95" i="1"/>
  <c r="I91" i="1"/>
  <c r="R152" i="2"/>
  <c r="T138" i="1" s="1"/>
  <c r="R144" i="2"/>
  <c r="T130" i="1" s="1"/>
  <c r="R149" i="2"/>
  <c r="T135" i="1" s="1"/>
  <c r="R145" i="2"/>
  <c r="T131" i="1" s="1"/>
  <c r="R143" i="2"/>
  <c r="T129" i="1" s="1"/>
  <c r="R148" i="2"/>
  <c r="T134" i="1" s="1"/>
  <c r="R147" i="2"/>
  <c r="T133" i="1" s="1"/>
  <c r="R151" i="2"/>
  <c r="T137" i="1" s="1"/>
  <c r="I104" i="11"/>
  <c r="I106" i="11" s="1"/>
  <c r="AJ9" i="17"/>
  <c r="AK146" i="5"/>
  <c r="AK146" i="4"/>
  <c r="AJ25" i="17"/>
  <c r="AJ19" i="17"/>
  <c r="AJ56" i="17"/>
  <c r="AJ17" i="17"/>
  <c r="AJ20" i="18"/>
  <c r="AJ22" i="18"/>
  <c r="AJ16" i="18"/>
  <c r="AJ5" i="18"/>
  <c r="AJ11" i="18"/>
  <c r="AJ5" i="17"/>
  <c r="AJ11" i="17"/>
  <c r="AJ14" i="18"/>
  <c r="AJ46" i="18"/>
  <c r="AJ25" i="18"/>
  <c r="AJ19" i="18"/>
  <c r="AJ24" i="18"/>
  <c r="AJ8" i="18"/>
  <c r="AJ18" i="18"/>
  <c r="AJ10" i="18"/>
  <c r="AJ17" i="18"/>
  <c r="AJ4" i="18"/>
  <c r="AJ12" i="18"/>
  <c r="AJ9" i="18"/>
  <c r="AJ3" i="17"/>
  <c r="D144" i="2"/>
  <c r="F130" i="1" s="1"/>
  <c r="D143" i="2"/>
  <c r="F129" i="1" s="1"/>
  <c r="D153" i="2"/>
  <c r="F139" i="1" s="1"/>
  <c r="D147" i="2"/>
  <c r="F133" i="1" s="1"/>
  <c r="D150" i="2"/>
  <c r="F136" i="1" s="1"/>
  <c r="D148" i="2"/>
  <c r="F134" i="1" s="1"/>
  <c r="D151" i="2"/>
  <c r="F137" i="1" s="1"/>
  <c r="D149" i="2"/>
  <c r="F135" i="1" s="1"/>
  <c r="D152" i="2"/>
  <c r="F138" i="1" s="1"/>
  <c r="D145" i="2"/>
  <c r="F131" i="1" s="1"/>
  <c r="I152" i="2"/>
  <c r="K138" i="1" s="1"/>
  <c r="I143" i="2"/>
  <c r="K129" i="1" s="1"/>
  <c r="I147" i="2"/>
  <c r="K133" i="1" s="1"/>
  <c r="I144" i="2"/>
  <c r="K130" i="1" s="1"/>
  <c r="I148" i="2"/>
  <c r="K134" i="1" s="1"/>
  <c r="I150" i="2"/>
  <c r="K136" i="1" s="1"/>
  <c r="I153" i="2"/>
  <c r="K139" i="1" s="1"/>
  <c r="I149" i="2"/>
  <c r="K135" i="1" s="1"/>
  <c r="I142" i="2"/>
  <c r="K128" i="1" s="1"/>
  <c r="I151" i="2"/>
  <c r="K137" i="1" s="1"/>
  <c r="I145" i="2"/>
  <c r="K131" i="1" s="1"/>
  <c r="H149" i="2"/>
  <c r="J135" i="1" s="1"/>
  <c r="H153" i="2"/>
  <c r="J139" i="1" s="1"/>
  <c r="H152" i="2"/>
  <c r="J138" i="1" s="1"/>
  <c r="H148" i="2"/>
  <c r="H144" i="2"/>
  <c r="J130" i="1" s="1"/>
  <c r="H151" i="2"/>
  <c r="J137" i="1" s="1"/>
  <c r="H142" i="2"/>
  <c r="J128" i="1" s="1"/>
  <c r="H145" i="2"/>
  <c r="J131" i="1" s="1"/>
  <c r="H143" i="2"/>
  <c r="J129" i="1" s="1"/>
  <c r="H147" i="2"/>
  <c r="J133" i="1" s="1"/>
  <c r="H150" i="2"/>
  <c r="J136" i="1" s="1"/>
  <c r="F147" i="2"/>
  <c r="H133" i="1" s="1"/>
  <c r="F152" i="2"/>
  <c r="H138" i="1" s="1"/>
  <c r="F149" i="2"/>
  <c r="H135" i="1" s="1"/>
  <c r="F151" i="2"/>
  <c r="H137" i="1" s="1"/>
  <c r="F142" i="2"/>
  <c r="H128" i="1" s="1"/>
  <c r="F150" i="2"/>
  <c r="H136" i="1" s="1"/>
  <c r="F143" i="2"/>
  <c r="H129" i="1" s="1"/>
  <c r="F153" i="2"/>
  <c r="H139" i="1" s="1"/>
  <c r="F145" i="2"/>
  <c r="H131" i="1" s="1"/>
  <c r="F144" i="2"/>
  <c r="H130" i="1" s="1"/>
  <c r="F148" i="2"/>
  <c r="H134" i="1" s="1"/>
  <c r="H6" i="5"/>
  <c r="AE143" i="2"/>
  <c r="AG129" i="1" s="1"/>
  <c r="AE153" i="2"/>
  <c r="AE151" i="2"/>
  <c r="AG137" i="1" s="1"/>
  <c r="AE144" i="2"/>
  <c r="AG130" i="1" s="1"/>
  <c r="AE147" i="2"/>
  <c r="AG133" i="1" s="1"/>
  <c r="AE142" i="2"/>
  <c r="AG128" i="1" s="1"/>
  <c r="AE145" i="2"/>
  <c r="AG131" i="1" s="1"/>
  <c r="AE150" i="2"/>
  <c r="AG136" i="1" s="1"/>
  <c r="AE149" i="2"/>
  <c r="AG135" i="1" s="1"/>
  <c r="AE152" i="2"/>
  <c r="AG138" i="1" s="1"/>
  <c r="V144" i="2"/>
  <c r="X130" i="1" s="1"/>
  <c r="V148" i="2"/>
  <c r="X134" i="1" s="1"/>
  <c r="V152" i="2"/>
  <c r="X138" i="1" s="1"/>
  <c r="V147" i="2"/>
  <c r="X133" i="1" s="1"/>
  <c r="V149" i="2"/>
  <c r="X135" i="1" s="1"/>
  <c r="V145" i="2"/>
  <c r="X131" i="1" s="1"/>
  <c r="V153" i="2"/>
  <c r="X139" i="1" s="1"/>
  <c r="V151" i="2"/>
  <c r="X137" i="1" s="1"/>
  <c r="V142" i="2"/>
  <c r="X128" i="1" s="1"/>
  <c r="V150" i="2"/>
  <c r="X136" i="1" s="1"/>
  <c r="V143" i="2"/>
  <c r="X129" i="1" s="1"/>
  <c r="S153" i="2"/>
  <c r="S143" i="2"/>
  <c r="U129" i="1" s="1"/>
  <c r="S152" i="2"/>
  <c r="U138" i="1" s="1"/>
  <c r="S145" i="2"/>
  <c r="U131" i="1" s="1"/>
  <c r="S148" i="2"/>
  <c r="U134" i="1" s="1"/>
  <c r="S149" i="2"/>
  <c r="U135" i="1" s="1"/>
  <c r="S147" i="2"/>
  <c r="U133" i="1" s="1"/>
  <c r="S150" i="2"/>
  <c r="U136" i="1" s="1"/>
  <c r="S142" i="2"/>
  <c r="U128" i="1" s="1"/>
  <c r="S151" i="2"/>
  <c r="U137" i="1" s="1"/>
  <c r="S144" i="2"/>
  <c r="U130" i="1" s="1"/>
  <c r="N145" i="2"/>
  <c r="P131" i="1" s="1"/>
  <c r="N148" i="2"/>
  <c r="P134" i="1" s="1"/>
  <c r="N147" i="2"/>
  <c r="P133" i="1" s="1"/>
  <c r="N153" i="2"/>
  <c r="P139" i="1" s="1"/>
  <c r="N144" i="2"/>
  <c r="P130" i="1" s="1"/>
  <c r="N152" i="2"/>
  <c r="P138" i="1" s="1"/>
  <c r="N151" i="2"/>
  <c r="P137" i="1" s="1"/>
  <c r="N149" i="2"/>
  <c r="P135" i="1" s="1"/>
  <c r="N142" i="2"/>
  <c r="P128" i="1" s="1"/>
  <c r="N150" i="2"/>
  <c r="P136" i="1" s="1"/>
  <c r="N143" i="2"/>
  <c r="P129" i="1" s="1"/>
  <c r="P149" i="2"/>
  <c r="R135" i="1" s="1"/>
  <c r="P150" i="2"/>
  <c r="R136" i="1" s="1"/>
  <c r="P153" i="2"/>
  <c r="R139" i="1" s="1"/>
  <c r="P152" i="2"/>
  <c r="R138" i="1" s="1"/>
  <c r="P148" i="2"/>
  <c r="R134" i="1" s="1"/>
  <c r="P143" i="2"/>
  <c r="P144" i="2"/>
  <c r="P151" i="2"/>
  <c r="R137" i="1" s="1"/>
  <c r="P142" i="2"/>
  <c r="R128" i="1" s="1"/>
  <c r="P145" i="2"/>
  <c r="R131" i="1" s="1"/>
  <c r="P147" i="2"/>
  <c r="AD152" i="2"/>
  <c r="AF138" i="1" s="1"/>
  <c r="AD150" i="2"/>
  <c r="AF136" i="1" s="1"/>
  <c r="AD143" i="2"/>
  <c r="AF129" i="1" s="1"/>
  <c r="AD153" i="2"/>
  <c r="AF139" i="1" s="1"/>
  <c r="AD144" i="2"/>
  <c r="AF130" i="1" s="1"/>
  <c r="AD148" i="2"/>
  <c r="AF134" i="1" s="1"/>
  <c r="AD145" i="2"/>
  <c r="AF131" i="1" s="1"/>
  <c r="AD147" i="2"/>
  <c r="AF133" i="1" s="1"/>
  <c r="AD149" i="2"/>
  <c r="AF135" i="1" s="1"/>
  <c r="AD151" i="2"/>
  <c r="AF137" i="1" s="1"/>
  <c r="AD142" i="2"/>
  <c r="AF128" i="1" s="1"/>
  <c r="AJ32" i="18"/>
  <c r="AJ44" i="17"/>
  <c r="AK243" i="1"/>
  <c r="AK270" i="1" s="1"/>
  <c r="AK287" i="1" s="1"/>
  <c r="AK240" i="1"/>
  <c r="AK267" i="1" s="1"/>
  <c r="AK284" i="1" s="1"/>
  <c r="AK235" i="1"/>
  <c r="AK262" i="1" s="1"/>
  <c r="AK279" i="1" s="1"/>
  <c r="AJ148" i="17"/>
  <c r="AJ35" i="17"/>
  <c r="AJ49" i="18"/>
  <c r="AD95" i="1"/>
  <c r="AC95" i="1"/>
  <c r="AC96" i="1"/>
  <c r="O105" i="1"/>
  <c r="AJ46" i="17"/>
  <c r="AJ44" i="18"/>
  <c r="AJ49" i="17"/>
  <c r="AJ20" i="17"/>
  <c r="K104" i="1"/>
  <c r="U295" i="1" s="1"/>
  <c r="W104" i="1"/>
  <c r="BE295" i="1" s="1"/>
  <c r="X95" i="1"/>
  <c r="Z96" i="1"/>
  <c r="AK238" i="1"/>
  <c r="AK265" i="1" s="1"/>
  <c r="AK282" i="1" s="1"/>
  <c r="AJ30" i="17"/>
  <c r="AJ50" i="18"/>
  <c r="AJ14" i="17"/>
  <c r="R104" i="1"/>
  <c r="AP295" i="1" s="1"/>
  <c r="AB95" i="1"/>
  <c r="AD96" i="1"/>
  <c r="W105" i="1"/>
  <c r="AJ45" i="18"/>
  <c r="AJ52" i="17"/>
  <c r="AJ57" i="17"/>
  <c r="T96" i="1"/>
  <c r="L102" i="11"/>
  <c r="AJ33" i="17"/>
  <c r="AJ41" i="17"/>
  <c r="AJ45" i="17"/>
  <c r="AF96" i="1"/>
  <c r="AG96" i="1"/>
  <c r="AJ30" i="18"/>
  <c r="AJ36" i="18"/>
  <c r="AJ12" i="17"/>
  <c r="M95" i="1"/>
  <c r="L105" i="1"/>
  <c r="AM103" i="11"/>
  <c r="AM105" i="11" s="1"/>
  <c r="AJ36" i="17"/>
  <c r="AJ48" i="18"/>
  <c r="AJ57" i="18"/>
  <c r="U95" i="1"/>
  <c r="AK237" i="1"/>
  <c r="AK264" i="1" s="1"/>
  <c r="AK281" i="1" s="1"/>
  <c r="AJ35" i="18"/>
  <c r="AJ50" i="17"/>
  <c r="AJ24" i="17"/>
  <c r="AF95" i="1"/>
  <c r="G96" i="1"/>
  <c r="Q105" i="1"/>
  <c r="G57" i="1"/>
  <c r="AJ43" i="17"/>
  <c r="AJ53" i="18"/>
  <c r="AJ18" i="17"/>
  <c r="T95" i="1"/>
  <c r="AI96" i="1"/>
  <c r="AK236" i="1"/>
  <c r="AK263" i="1" s="1"/>
  <c r="AK280" i="1" s="1"/>
  <c r="E149" i="17"/>
  <c r="F149" i="17" s="1"/>
  <c r="G149" i="17" s="1"/>
  <c r="H149" i="17" s="1"/>
  <c r="I149" i="17" s="1"/>
  <c r="J149" i="17" s="1"/>
  <c r="K149" i="17" s="1"/>
  <c r="L149" i="17" s="1"/>
  <c r="M149" i="17" s="1"/>
  <c r="N149" i="17" s="1"/>
  <c r="O149" i="17" s="1"/>
  <c r="P149" i="17" s="1"/>
  <c r="Q149" i="17" s="1"/>
  <c r="R149" i="17" s="1"/>
  <c r="S149" i="17" s="1"/>
  <c r="T149" i="17" s="1"/>
  <c r="U149" i="17" s="1"/>
  <c r="V149" i="17" s="1"/>
  <c r="W149" i="17" s="1"/>
  <c r="X149" i="17" s="1"/>
  <c r="Y149" i="17" s="1"/>
  <c r="Z149" i="17" s="1"/>
  <c r="AA149" i="17" s="1"/>
  <c r="AB149" i="17" s="1"/>
  <c r="AC149" i="17" s="1"/>
  <c r="AD149" i="17" s="1"/>
  <c r="AE149" i="17" s="1"/>
  <c r="AF149" i="17" s="1"/>
  <c r="AG149" i="17" s="1"/>
  <c r="AH149" i="17" s="1"/>
  <c r="AI149" i="17" s="1"/>
  <c r="AJ149" i="17" s="1"/>
  <c r="F95" i="1"/>
  <c r="F104" i="1" s="1"/>
  <c r="AJ34" i="18"/>
  <c r="AJ40" i="18"/>
  <c r="AJ51" i="17"/>
  <c r="AJ53" i="17"/>
  <c r="AB96" i="1"/>
  <c r="AJ28" i="17"/>
  <c r="AJ34" i="17"/>
  <c r="Q104" i="1"/>
  <c r="AM295" i="1" s="1"/>
  <c r="AM307" i="1" s="1"/>
  <c r="L104" i="1"/>
  <c r="X295" i="1" s="1"/>
  <c r="X307" i="1" s="1"/>
  <c r="X96" i="1"/>
  <c r="P105" i="1"/>
  <c r="AI158" i="2"/>
  <c r="AJ33" i="18"/>
  <c r="AJ37" i="18"/>
  <c r="AJ41" i="18"/>
  <c r="AJ48" i="17"/>
  <c r="AJ16" i="17"/>
  <c r="Y95" i="1"/>
  <c r="M96" i="1"/>
  <c r="K105" i="1"/>
  <c r="K102" i="15"/>
  <c r="AJ27" i="18"/>
  <c r="AJ37" i="17"/>
  <c r="AJ51" i="18"/>
  <c r="AJ10" i="17"/>
  <c r="AJ95" i="1"/>
  <c r="AH96" i="1"/>
  <c r="AK245" i="1"/>
  <c r="AK272" i="1" s="1"/>
  <c r="AK289" i="1" s="1"/>
  <c r="H5" i="4"/>
  <c r="H6" i="4" s="1"/>
  <c r="G5" i="2"/>
  <c r="AJ28" i="18"/>
  <c r="AJ4" i="17"/>
  <c r="AE96" i="1"/>
  <c r="S105" i="1"/>
  <c r="AJ32" i="17"/>
  <c r="AJ40" i="17"/>
  <c r="AJ52" i="18"/>
  <c r="AJ22" i="17"/>
  <c r="N95" i="1"/>
  <c r="AA96" i="1"/>
  <c r="AI86" i="2"/>
  <c r="D88" i="2"/>
  <c r="D142" i="2"/>
  <c r="F128" i="1" s="1"/>
  <c r="AJ27" i="17"/>
  <c r="AJ43" i="18"/>
  <c r="AJ8" i="17"/>
  <c r="P104" i="1"/>
  <c r="AJ295" i="1" s="1"/>
  <c r="AJ96" i="1"/>
  <c r="U105" i="1"/>
  <c r="AB73" i="28" l="1"/>
  <c r="AD73" i="28"/>
  <c r="U73" i="28"/>
  <c r="AG73" i="28"/>
  <c r="Q73" i="17"/>
  <c r="AI73" i="28"/>
  <c r="W73" i="28"/>
  <c r="AE73" i="28"/>
  <c r="J73" i="28"/>
  <c r="Y73" i="28"/>
  <c r="K73" i="28"/>
  <c r="H73" i="17"/>
  <c r="K73" i="17"/>
  <c r="P73" i="17"/>
  <c r="E73" i="17"/>
  <c r="O73" i="17"/>
  <c r="AD73" i="17"/>
  <c r="AH73" i="17"/>
  <c r="P73" i="28"/>
  <c r="X73" i="28"/>
  <c r="I73" i="17"/>
  <c r="F73" i="28"/>
  <c r="E124" i="25" s="1"/>
  <c r="N73" i="28"/>
  <c r="S73" i="28"/>
  <c r="AC73" i="17"/>
  <c r="T73" i="28"/>
  <c r="S73" i="17"/>
  <c r="AE73" i="17"/>
  <c r="AA73" i="17"/>
  <c r="AI73" i="17"/>
  <c r="AJ58" i="28"/>
  <c r="L73" i="28"/>
  <c r="U73" i="17"/>
  <c r="AG73" i="17"/>
  <c r="Y73" i="17"/>
  <c r="AF73" i="17"/>
  <c r="V73" i="17"/>
  <c r="H73" i="28"/>
  <c r="G124" i="25" s="1"/>
  <c r="T73" i="17"/>
  <c r="R73" i="17"/>
  <c r="N53" i="1"/>
  <c r="O120" i="2"/>
  <c r="O122" i="2" s="1"/>
  <c r="O73" i="28"/>
  <c r="F73" i="17"/>
  <c r="M73" i="17"/>
  <c r="AJ59" i="28"/>
  <c r="I73" i="28"/>
  <c r="AH73" i="28"/>
  <c r="W73" i="17"/>
  <c r="L73" i="17"/>
  <c r="R73" i="28"/>
  <c r="AC73" i="28"/>
  <c r="M73" i="28"/>
  <c r="AK132" i="1"/>
  <c r="AK253" i="1"/>
  <c r="M123" i="25"/>
  <c r="N121" i="25"/>
  <c r="AD259" i="1"/>
  <c r="W251" i="1"/>
  <c r="Y250" i="1"/>
  <c r="AH257" i="1"/>
  <c r="O256" i="1"/>
  <c r="Z249" i="1"/>
  <c r="G120" i="2"/>
  <c r="G122" i="2" s="1"/>
  <c r="BC307" i="1"/>
  <c r="BE307" i="1"/>
  <c r="H53" i="1"/>
  <c r="AP307" i="1"/>
  <c r="N251" i="1"/>
  <c r="AH260" i="1"/>
  <c r="S254" i="1"/>
  <c r="AH254" i="1"/>
  <c r="M260" i="1"/>
  <c r="Z257" i="1"/>
  <c r="T120" i="2"/>
  <c r="T122" i="2" s="1"/>
  <c r="AD252" i="1"/>
  <c r="Z258" i="1"/>
  <c r="AE260" i="1"/>
  <c r="S252" i="1"/>
  <c r="AI254" i="1"/>
  <c r="AI252" i="1"/>
  <c r="Z251" i="1"/>
  <c r="AD251" i="1"/>
  <c r="Z256" i="1"/>
  <c r="Z254" i="1"/>
  <c r="S258" i="1"/>
  <c r="Z252" i="1"/>
  <c r="AI256" i="1"/>
  <c r="AD250" i="1"/>
  <c r="AB257" i="1"/>
  <c r="AI250" i="1"/>
  <c r="S251" i="1"/>
  <c r="AA254" i="1"/>
  <c r="AA250" i="1"/>
  <c r="O251" i="1"/>
  <c r="AD257" i="1"/>
  <c r="S256" i="1"/>
  <c r="G254" i="1"/>
  <c r="S257" i="1"/>
  <c r="S260" i="1"/>
  <c r="AD249" i="1"/>
  <c r="AI249" i="1"/>
  <c r="J120" i="2"/>
  <c r="J122" i="2" s="1"/>
  <c r="AD256" i="1"/>
  <c r="O257" i="1"/>
  <c r="Z259" i="1"/>
  <c r="AE249" i="1"/>
  <c r="AD254" i="1"/>
  <c r="Y257" i="1"/>
  <c r="AD260" i="1"/>
  <c r="AD258" i="1"/>
  <c r="L120" i="2"/>
  <c r="L122" i="2" s="1"/>
  <c r="AJ307" i="1"/>
  <c r="O259" i="1"/>
  <c r="G249" i="1"/>
  <c r="O258" i="1"/>
  <c r="O250" i="1"/>
  <c r="G256" i="1"/>
  <c r="G257" i="1"/>
  <c r="G258" i="1"/>
  <c r="O260" i="1"/>
  <c r="U307" i="1"/>
  <c r="AE258" i="1"/>
  <c r="AH256" i="1"/>
  <c r="G250" i="1"/>
  <c r="AE250" i="1"/>
  <c r="AE252" i="1"/>
  <c r="S249" i="1"/>
  <c r="AE254" i="1"/>
  <c r="W257" i="1"/>
  <c r="AE251" i="1"/>
  <c r="AH258" i="1"/>
  <c r="W250" i="1"/>
  <c r="Q250" i="1"/>
  <c r="AE256" i="1"/>
  <c r="AE257" i="1"/>
  <c r="G259" i="1"/>
  <c r="AH252" i="1"/>
  <c r="AH249" i="1"/>
  <c r="AH250" i="1"/>
  <c r="Z250" i="1"/>
  <c r="G251" i="1"/>
  <c r="O249" i="1"/>
  <c r="Q260" i="1"/>
  <c r="AH251" i="1"/>
  <c r="O252" i="1"/>
  <c r="S53" i="1"/>
  <c r="G260" i="1"/>
  <c r="W252" i="1"/>
  <c r="O254" i="1"/>
  <c r="AH259" i="1"/>
  <c r="S259" i="1"/>
  <c r="W254" i="1"/>
  <c r="AA259" i="1"/>
  <c r="S250" i="1"/>
  <c r="Z260" i="1"/>
  <c r="AJ38" i="17"/>
  <c r="AA251" i="1"/>
  <c r="W258" i="1"/>
  <c r="I252" i="1"/>
  <c r="Y252" i="1"/>
  <c r="AA249" i="1"/>
  <c r="AA256" i="1"/>
  <c r="AA260" i="1"/>
  <c r="AA252" i="1"/>
  <c r="AA257" i="1"/>
  <c r="AA258" i="1"/>
  <c r="W260" i="1"/>
  <c r="W256" i="1"/>
  <c r="I249" i="1"/>
  <c r="W259" i="1"/>
  <c r="W249" i="1"/>
  <c r="M258" i="1"/>
  <c r="V256" i="1"/>
  <c r="M259" i="1"/>
  <c r="V251" i="1"/>
  <c r="AB256" i="1"/>
  <c r="AB258" i="1"/>
  <c r="Y258" i="1"/>
  <c r="M257" i="1"/>
  <c r="M252" i="1"/>
  <c r="Y256" i="1"/>
  <c r="AF260" i="1"/>
  <c r="V260" i="1"/>
  <c r="AB250" i="1"/>
  <c r="Y251" i="1"/>
  <c r="Y249" i="1"/>
  <c r="Q258" i="1"/>
  <c r="Q256" i="1"/>
  <c r="AI258" i="1"/>
  <c r="V249" i="1"/>
  <c r="AB252" i="1"/>
  <c r="I258" i="1"/>
  <c r="F120" i="2"/>
  <c r="F122" i="2" s="1"/>
  <c r="H252" i="1"/>
  <c r="M249" i="1"/>
  <c r="M250" i="1"/>
  <c r="M251" i="1"/>
  <c r="AB254" i="1"/>
  <c r="Q254" i="1"/>
  <c r="AI260" i="1"/>
  <c r="V254" i="1"/>
  <c r="M254" i="1"/>
  <c r="I260" i="1"/>
  <c r="V250" i="1"/>
  <c r="AB249" i="1"/>
  <c r="Y259" i="1"/>
  <c r="AF256" i="1"/>
  <c r="H251" i="1"/>
  <c r="L257" i="1"/>
  <c r="I256" i="1"/>
  <c r="K257" i="1"/>
  <c r="Q259" i="1"/>
  <c r="Q249" i="1"/>
  <c r="AB260" i="1"/>
  <c r="I250" i="1"/>
  <c r="AI251" i="1"/>
  <c r="V252" i="1"/>
  <c r="AB259" i="1"/>
  <c r="Y260" i="1"/>
  <c r="AF249" i="1"/>
  <c r="X256" i="1"/>
  <c r="I254" i="1"/>
  <c r="AI257" i="1"/>
  <c r="O166" i="1"/>
  <c r="O247" i="1" s="1"/>
  <c r="T154" i="25"/>
  <c r="P166" i="1"/>
  <c r="P241" i="1"/>
  <c r="P268" i="1" s="1"/>
  <c r="P285" i="1" s="1"/>
  <c r="W166" i="1"/>
  <c r="W247" i="1" s="1"/>
  <c r="W241" i="1"/>
  <c r="W268" i="1" s="1"/>
  <c r="W285" i="1" s="1"/>
  <c r="P126" i="1"/>
  <c r="AH160" i="1"/>
  <c r="AH187" i="1" s="1"/>
  <c r="CM302" i="1" s="1"/>
  <c r="AF126" i="1"/>
  <c r="L241" i="1"/>
  <c r="L268" i="1" s="1"/>
  <c r="L285" i="1" s="1"/>
  <c r="L148" i="24"/>
  <c r="N174" i="1" s="1"/>
  <c r="AF139" i="24"/>
  <c r="Y139" i="24"/>
  <c r="Y140" i="24" s="1"/>
  <c r="F139" i="25"/>
  <c r="F140" i="25" s="1"/>
  <c r="AD148" i="24"/>
  <c r="AF174" i="1" s="1"/>
  <c r="AC139" i="24"/>
  <c r="AD139" i="24"/>
  <c r="AC160" i="1"/>
  <c r="AC187" i="1" s="1"/>
  <c r="BX302" i="1" s="1"/>
  <c r="AA148" i="24"/>
  <c r="AC174" i="1" s="1"/>
  <c r="K139" i="2"/>
  <c r="K140" i="2" s="1"/>
  <c r="M120" i="1"/>
  <c r="M126" i="1" s="1"/>
  <c r="G120" i="1"/>
  <c r="G147" i="1" s="1"/>
  <c r="I302" i="1" s="1"/>
  <c r="H126" i="1"/>
  <c r="AB139" i="24"/>
  <c r="AD160" i="1"/>
  <c r="AD187" i="1" s="1"/>
  <c r="CA302" i="1" s="1"/>
  <c r="H126" i="2"/>
  <c r="Y254" i="1"/>
  <c r="S120" i="2"/>
  <c r="S122" i="2" s="1"/>
  <c r="V148" i="24"/>
  <c r="X174" i="1" s="1"/>
  <c r="AF252" i="1"/>
  <c r="G93" i="24"/>
  <c r="H93" i="24" s="1"/>
  <c r="I93" i="24" s="1"/>
  <c r="J93" i="24" s="1"/>
  <c r="K93" i="24" s="1"/>
  <c r="L93" i="24" s="1"/>
  <c r="M93" i="24" s="1"/>
  <c r="N93" i="24" s="1"/>
  <c r="O93" i="24" s="1"/>
  <c r="P93" i="24" s="1"/>
  <c r="Q93" i="24" s="1"/>
  <c r="R93" i="24" s="1"/>
  <c r="S93" i="24" s="1"/>
  <c r="T93" i="24" s="1"/>
  <c r="U93" i="24" s="1"/>
  <c r="V93" i="24" s="1"/>
  <c r="W93" i="24" s="1"/>
  <c r="X93" i="24" s="1"/>
  <c r="Y93" i="24" s="1"/>
  <c r="Z93" i="24" s="1"/>
  <c r="AA93" i="24" s="1"/>
  <c r="AB93" i="24" s="1"/>
  <c r="AC93" i="24" s="1"/>
  <c r="AD93" i="24" s="1"/>
  <c r="AE93" i="24" s="1"/>
  <c r="AF93" i="24" s="1"/>
  <c r="AG93" i="24" s="1"/>
  <c r="AH93" i="24" s="1"/>
  <c r="J214" i="1"/>
  <c r="V257" i="1"/>
  <c r="AI259" i="1"/>
  <c r="F93" i="2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Z139" i="24"/>
  <c r="J252" i="1"/>
  <c r="I257" i="1"/>
  <c r="Q251" i="1"/>
  <c r="N160" i="1"/>
  <c r="N187" i="1" s="1"/>
  <c r="AE302" i="1" s="1"/>
  <c r="E148" i="24"/>
  <c r="G174" i="1" s="1"/>
  <c r="AG160" i="1"/>
  <c r="AG187" i="1" s="1"/>
  <c r="CJ302" i="1" s="1"/>
  <c r="AJ6" i="17"/>
  <c r="R214" i="1"/>
  <c r="R255" i="1" s="1"/>
  <c r="AE160" i="1"/>
  <c r="AE187" i="1" s="1"/>
  <c r="CD302" i="1" s="1"/>
  <c r="AB139" i="2"/>
  <c r="AJ160" i="1"/>
  <c r="AJ187" i="1" s="1"/>
  <c r="CS302" i="1" s="1"/>
  <c r="Q247" i="1"/>
  <c r="F148" i="25"/>
  <c r="H214" i="1" s="1"/>
  <c r="G139" i="25"/>
  <c r="G140" i="25" s="1"/>
  <c r="L166" i="1"/>
  <c r="L247" i="1" s="1"/>
  <c r="AE148" i="24"/>
  <c r="AG174" i="1" s="1"/>
  <c r="K148" i="24"/>
  <c r="M174" i="1" s="1"/>
  <c r="G160" i="1"/>
  <c r="G187" i="1" s="1"/>
  <c r="J302" i="1" s="1"/>
  <c r="AH139" i="24"/>
  <c r="AD120" i="1"/>
  <c r="G148" i="25"/>
  <c r="I214" i="1" s="1"/>
  <c r="Z139" i="2"/>
  <c r="Z140" i="2" s="1"/>
  <c r="Z148" i="24"/>
  <c r="AB174" i="1" s="1"/>
  <c r="AB120" i="1"/>
  <c r="AB147" i="1" s="1"/>
  <c r="BT302" i="1" s="1"/>
  <c r="AJ26" i="17"/>
  <c r="V255" i="1"/>
  <c r="H206" i="1"/>
  <c r="H227" i="1"/>
  <c r="N302" i="1" s="1"/>
  <c r="N307" i="1" s="1"/>
  <c r="AB134" i="1"/>
  <c r="Z154" i="2"/>
  <c r="AD134" i="1"/>
  <c r="AB154" i="2"/>
  <c r="I206" i="1"/>
  <c r="I227" i="1"/>
  <c r="Q302" i="1" s="1"/>
  <c r="I251" i="1"/>
  <c r="Q257" i="1"/>
  <c r="AG139" i="24"/>
  <c r="R120" i="2"/>
  <c r="R122" i="2" s="1"/>
  <c r="T53" i="1"/>
  <c r="E148" i="2"/>
  <c r="AJ6" i="28"/>
  <c r="E73" i="28"/>
  <c r="K120" i="2"/>
  <c r="K122" i="2" s="1"/>
  <c r="M53" i="1"/>
  <c r="AK56" i="1"/>
  <c r="AJ258" i="1"/>
  <c r="T249" i="1"/>
  <c r="AJ6" i="18"/>
  <c r="Y120" i="2"/>
  <c r="Y122" i="2" s="1"/>
  <c r="AA53" i="1"/>
  <c r="H120" i="2"/>
  <c r="H122" i="2" s="1"/>
  <c r="J53" i="1"/>
  <c r="D89" i="2"/>
  <c r="F53" i="1"/>
  <c r="V120" i="2"/>
  <c r="V122" i="2" s="1"/>
  <c r="X53" i="1"/>
  <c r="M120" i="2"/>
  <c r="M122" i="2" s="1"/>
  <c r="O53" i="1"/>
  <c r="AI160" i="1"/>
  <c r="AI187" i="1" s="1"/>
  <c r="CP302" i="1" s="1"/>
  <c r="AH120" i="2"/>
  <c r="AH122" i="2" s="1"/>
  <c r="AJ53" i="1"/>
  <c r="U120" i="2"/>
  <c r="U122" i="2" s="1"/>
  <c r="W53" i="1"/>
  <c r="V259" i="1"/>
  <c r="Z120" i="2"/>
  <c r="Z122" i="2" s="1"/>
  <c r="AB53" i="1"/>
  <c r="P120" i="2"/>
  <c r="P122" i="2" s="1"/>
  <c r="R53" i="1"/>
  <c r="I53" i="1"/>
  <c r="AC252" i="1"/>
  <c r="AC120" i="2"/>
  <c r="AC122" i="2" s="1"/>
  <c r="AE53" i="1"/>
  <c r="K53" i="1"/>
  <c r="P53" i="1"/>
  <c r="AF257" i="1"/>
  <c r="I259" i="1"/>
  <c r="AA120" i="2"/>
  <c r="AA122" i="2" s="1"/>
  <c r="AC53" i="1"/>
  <c r="Y53" i="1"/>
  <c r="AB120" i="2"/>
  <c r="AB122" i="2" s="1"/>
  <c r="AD53" i="1"/>
  <c r="Q53" i="1"/>
  <c r="AG120" i="2"/>
  <c r="AG122" i="2" s="1"/>
  <c r="AI53" i="1"/>
  <c r="E120" i="2"/>
  <c r="E122" i="2" s="1"/>
  <c r="G53" i="1"/>
  <c r="AD120" i="2"/>
  <c r="AD122" i="2" s="1"/>
  <c r="AF53" i="1"/>
  <c r="AE120" i="2"/>
  <c r="AE122" i="2" s="1"/>
  <c r="AG53" i="1"/>
  <c r="AF120" i="2"/>
  <c r="AF122" i="2" s="1"/>
  <c r="AH53" i="1"/>
  <c r="X120" i="2"/>
  <c r="X122" i="2" s="1"/>
  <c r="Z53" i="1"/>
  <c r="X126" i="1"/>
  <c r="AC126" i="1"/>
  <c r="AC227" i="1"/>
  <c r="BY302" i="1" s="1"/>
  <c r="AC206" i="1"/>
  <c r="G206" i="1"/>
  <c r="G227" i="1"/>
  <c r="K302" i="1" s="1"/>
  <c r="K307" i="1" s="1"/>
  <c r="AB227" i="1"/>
  <c r="BV302" i="1" s="1"/>
  <c r="AB206" i="1"/>
  <c r="AD206" i="1"/>
  <c r="AD227" i="1"/>
  <c r="CB302" i="1" s="1"/>
  <c r="K166" i="1"/>
  <c r="K247" i="1" s="1"/>
  <c r="V139" i="24"/>
  <c r="V140" i="24" s="1"/>
  <c r="K241" i="1"/>
  <c r="K268" i="1" s="1"/>
  <c r="K285" i="1" s="1"/>
  <c r="O154" i="25"/>
  <c r="Q214" i="1"/>
  <c r="Q255" i="1" s="1"/>
  <c r="X206" i="1"/>
  <c r="X227" i="1"/>
  <c r="BJ302" i="1" s="1"/>
  <c r="AE206" i="1"/>
  <c r="AE227" i="1"/>
  <c r="CE302" i="1" s="1"/>
  <c r="AJ227" i="1"/>
  <c r="CT302" i="1" s="1"/>
  <c r="AJ206" i="1"/>
  <c r="AG206" i="1"/>
  <c r="AG227" i="1"/>
  <c r="CK302" i="1" s="1"/>
  <c r="M154" i="25"/>
  <c r="O214" i="1"/>
  <c r="O255" i="1" s="1"/>
  <c r="N154" i="25"/>
  <c r="P214" i="1"/>
  <c r="P255" i="1" s="1"/>
  <c r="M227" i="1"/>
  <c r="AC302" i="1" s="1"/>
  <c r="M206" i="1"/>
  <c r="AH227" i="1"/>
  <c r="CN302" i="1" s="1"/>
  <c r="AH206" i="1"/>
  <c r="N206" i="1"/>
  <c r="N227" i="1"/>
  <c r="AF302" i="1" s="1"/>
  <c r="AI227" i="1"/>
  <c r="CQ302" i="1" s="1"/>
  <c r="AI206" i="1"/>
  <c r="Q154" i="25"/>
  <c r="S214" i="1"/>
  <c r="S255" i="1" s="1"/>
  <c r="U154" i="25"/>
  <c r="W214" i="1"/>
  <c r="W255" i="1" s="1"/>
  <c r="Z206" i="1"/>
  <c r="Z227" i="1"/>
  <c r="BP302" i="1" s="1"/>
  <c r="T227" i="1"/>
  <c r="AX302" i="1" s="1"/>
  <c r="T206" i="1"/>
  <c r="I154" i="25"/>
  <c r="K214" i="1"/>
  <c r="K255" i="1" s="1"/>
  <c r="S154" i="25"/>
  <c r="U214" i="1"/>
  <c r="U255" i="1" s="1"/>
  <c r="J154" i="25"/>
  <c r="L214" i="1"/>
  <c r="L255" i="1" s="1"/>
  <c r="AF206" i="1"/>
  <c r="AF227" i="1"/>
  <c r="CH302" i="1" s="1"/>
  <c r="AA227" i="1"/>
  <c r="BS302" i="1" s="1"/>
  <c r="AA206" i="1"/>
  <c r="M160" i="1"/>
  <c r="M187" i="1" s="1"/>
  <c r="AB302" i="1" s="1"/>
  <c r="V148" i="25"/>
  <c r="V139" i="25"/>
  <c r="V140" i="25" s="1"/>
  <c r="R257" i="1"/>
  <c r="AJ257" i="1"/>
  <c r="R139" i="24"/>
  <c r="R140" i="24" s="1"/>
  <c r="I98" i="1"/>
  <c r="I107" i="1" s="1"/>
  <c r="AC148" i="25"/>
  <c r="AC139" i="25"/>
  <c r="AH148" i="25"/>
  <c r="AH139" i="25"/>
  <c r="AE148" i="25"/>
  <c r="AE139" i="25"/>
  <c r="AB166" i="1"/>
  <c r="U257" i="1"/>
  <c r="Y126" i="1"/>
  <c r="X166" i="1"/>
  <c r="AG251" i="1"/>
  <c r="T160" i="1"/>
  <c r="T187" i="1" s="1"/>
  <c r="AW302" i="1" s="1"/>
  <c r="X139" i="24"/>
  <c r="X140" i="24" s="1"/>
  <c r="Z160" i="1"/>
  <c r="Z187" i="1" s="1"/>
  <c r="BO302" i="1" s="1"/>
  <c r="K148" i="25"/>
  <c r="K139" i="25"/>
  <c r="K140" i="25" s="1"/>
  <c r="AF148" i="25"/>
  <c r="AF139" i="25"/>
  <c r="L148" i="25"/>
  <c r="L139" i="25"/>
  <c r="L140" i="25" s="1"/>
  <c r="AG148" i="25"/>
  <c r="AG139" i="25"/>
  <c r="AF166" i="1"/>
  <c r="AA160" i="1"/>
  <c r="AA187" i="1" s="1"/>
  <c r="BR302" i="1" s="1"/>
  <c r="AG250" i="1"/>
  <c r="X148" i="25"/>
  <c r="X139" i="25"/>
  <c r="R148" i="25"/>
  <c r="R139" i="25"/>
  <c r="R140" i="25" s="1"/>
  <c r="O5" i="24"/>
  <c r="P5" i="26"/>
  <c r="P6" i="26" s="1"/>
  <c r="P5" i="5"/>
  <c r="AD148" i="25"/>
  <c r="AD139" i="25"/>
  <c r="Y148" i="25"/>
  <c r="Y139" i="25"/>
  <c r="Y140" i="25" s="1"/>
  <c r="AA148" i="25"/>
  <c r="AA139" i="25"/>
  <c r="AA140" i="25" s="1"/>
  <c r="E148" i="25"/>
  <c r="E139" i="25"/>
  <c r="E140" i="25" s="1"/>
  <c r="Z148" i="25"/>
  <c r="Z139" i="25"/>
  <c r="Z140" i="25" s="1"/>
  <c r="AB148" i="25"/>
  <c r="AB139" i="25"/>
  <c r="G126" i="25"/>
  <c r="Q295" i="1"/>
  <c r="S106" i="27"/>
  <c r="T102" i="27"/>
  <c r="F126" i="1"/>
  <c r="T126" i="2"/>
  <c r="V166" i="1"/>
  <c r="V247" i="1" s="1"/>
  <c r="AI120" i="1"/>
  <c r="AI126" i="1" s="1"/>
  <c r="AG139" i="2"/>
  <c r="AG148" i="2"/>
  <c r="AI134" i="1" s="1"/>
  <c r="AE120" i="1"/>
  <c r="AE126" i="1" s="1"/>
  <c r="AC139" i="2"/>
  <c r="AC148" i="2"/>
  <c r="AE134" i="1" s="1"/>
  <c r="G148" i="24"/>
  <c r="I174" i="1" s="1"/>
  <c r="I160" i="1"/>
  <c r="I187" i="1" s="1"/>
  <c r="P302" i="1" s="1"/>
  <c r="G139" i="24"/>
  <c r="G140" i="24" s="1"/>
  <c r="S241" i="1"/>
  <c r="S268" i="1" s="1"/>
  <c r="S285" i="1" s="1"/>
  <c r="S147" i="1"/>
  <c r="AS302" i="1" s="1"/>
  <c r="AS307" i="1" s="1"/>
  <c r="R187" i="1"/>
  <c r="AQ302" i="1" s="1"/>
  <c r="AQ307" i="1" s="1"/>
  <c r="R166" i="1"/>
  <c r="R247" i="1" s="1"/>
  <c r="Y147" i="1"/>
  <c r="BK302" i="1" s="1"/>
  <c r="Z120" i="1"/>
  <c r="Z126" i="1" s="1"/>
  <c r="X139" i="2"/>
  <c r="X140" i="2" s="1"/>
  <c r="X148" i="2"/>
  <c r="Z134" i="1" s="1"/>
  <c r="AH120" i="1"/>
  <c r="AH126" i="1" s="1"/>
  <c r="AF139" i="2"/>
  <c r="AF148" i="2"/>
  <c r="AH134" i="1" s="1"/>
  <c r="AJ147" i="1"/>
  <c r="CR302" i="1" s="1"/>
  <c r="T147" i="1"/>
  <c r="AV302" i="1" s="1"/>
  <c r="J187" i="1"/>
  <c r="S302" i="1" s="1"/>
  <c r="S307" i="1" s="1"/>
  <c r="J166" i="1"/>
  <c r="J247" i="1" s="1"/>
  <c r="AJ126" i="1"/>
  <c r="V147" i="1"/>
  <c r="BB302" i="1" s="1"/>
  <c r="BB307" i="1" s="1"/>
  <c r="V241" i="1"/>
  <c r="V268" i="1" s="1"/>
  <c r="V285" i="1" s="1"/>
  <c r="V290" i="1" s="1"/>
  <c r="O241" i="1"/>
  <c r="O268" i="1" s="1"/>
  <c r="O285" i="1" s="1"/>
  <c r="O147" i="1"/>
  <c r="AG302" i="1" s="1"/>
  <c r="AG307" i="1" s="1"/>
  <c r="AF147" i="1"/>
  <c r="CF302" i="1" s="1"/>
  <c r="AF241" i="1"/>
  <c r="AF268" i="1" s="1"/>
  <c r="AF285" i="1" s="1"/>
  <c r="H147" i="1"/>
  <c r="L302" i="1" s="1"/>
  <c r="I120" i="1"/>
  <c r="G139" i="2"/>
  <c r="G140" i="2" s="1"/>
  <c r="G148" i="2"/>
  <c r="I134" i="1" s="1"/>
  <c r="S126" i="1"/>
  <c r="S247" i="1" s="1"/>
  <c r="AA147" i="1"/>
  <c r="BQ302" i="1" s="1"/>
  <c r="AG120" i="1"/>
  <c r="AE139" i="2"/>
  <c r="X147" i="1"/>
  <c r="BH302" i="1" s="1"/>
  <c r="X241" i="1"/>
  <c r="X268" i="1" s="1"/>
  <c r="X285" i="1" s="1"/>
  <c r="F148" i="24"/>
  <c r="H174" i="1" s="1"/>
  <c r="H160" i="1"/>
  <c r="H187" i="1" s="1"/>
  <c r="M302" i="1" s="1"/>
  <c r="F139" i="24"/>
  <c r="F140" i="24" s="1"/>
  <c r="AA126" i="1"/>
  <c r="AC147" i="1"/>
  <c r="BW302" i="1" s="1"/>
  <c r="U147" i="1"/>
  <c r="AY302" i="1" s="1"/>
  <c r="U241" i="1"/>
  <c r="U268" i="1" s="1"/>
  <c r="U285" i="1" s="1"/>
  <c r="J147" i="1"/>
  <c r="R302" i="1" s="1"/>
  <c r="R307" i="1" s="1"/>
  <c r="J241" i="1"/>
  <c r="J268" i="1" s="1"/>
  <c r="J285" i="1" s="1"/>
  <c r="J290" i="1" s="1"/>
  <c r="F147" i="1"/>
  <c r="F302" i="1" s="1"/>
  <c r="N147" i="1"/>
  <c r="AD302" i="1" s="1"/>
  <c r="AJ64" i="17"/>
  <c r="AJ65" i="17"/>
  <c r="AJ62" i="17"/>
  <c r="AJ58" i="18"/>
  <c r="AJ63" i="17"/>
  <c r="AJ66" i="17"/>
  <c r="AJ61" i="17"/>
  <c r="AJ60" i="17"/>
  <c r="AJ59" i="17"/>
  <c r="AJ59" i="18"/>
  <c r="AJ60" i="18"/>
  <c r="AJ62" i="18"/>
  <c r="AJ64" i="18"/>
  <c r="AJ61" i="18"/>
  <c r="AJ66" i="18"/>
  <c r="AJ63" i="18"/>
  <c r="AJ65" i="18"/>
  <c r="S126" i="24"/>
  <c r="AZ295" i="1"/>
  <c r="AZ307" i="1" s="1"/>
  <c r="J126" i="24"/>
  <c r="Y295" i="1"/>
  <c r="Y307" i="1" s="1"/>
  <c r="I126" i="24"/>
  <c r="V295" i="1"/>
  <c r="V307" i="1" s="1"/>
  <c r="F126" i="24"/>
  <c r="M295" i="1"/>
  <c r="O126" i="24"/>
  <c r="AN295" i="1"/>
  <c r="AN307" i="1" s="1"/>
  <c r="N126" i="24"/>
  <c r="AK295" i="1"/>
  <c r="AK307" i="1" s="1"/>
  <c r="Q126" i="24"/>
  <c r="AT295" i="1"/>
  <c r="AT307" i="1" s="1"/>
  <c r="U126" i="24"/>
  <c r="BF295" i="1"/>
  <c r="BF307" i="1" s="1"/>
  <c r="G126" i="24"/>
  <c r="P295" i="1"/>
  <c r="M126" i="24"/>
  <c r="AH295" i="1"/>
  <c r="AH307" i="1" s="1"/>
  <c r="P258" i="1"/>
  <c r="X254" i="1"/>
  <c r="AJ250" i="1"/>
  <c r="J254" i="1"/>
  <c r="N259" i="1"/>
  <c r="L252" i="1"/>
  <c r="K260" i="1"/>
  <c r="K251" i="1"/>
  <c r="L260" i="1"/>
  <c r="AG259" i="1"/>
  <c r="AF254" i="1"/>
  <c r="H249" i="1"/>
  <c r="R252" i="1"/>
  <c r="K254" i="1"/>
  <c r="P256" i="1"/>
  <c r="F251" i="1"/>
  <c r="L256" i="1"/>
  <c r="X251" i="1"/>
  <c r="H250" i="1"/>
  <c r="AG254" i="1"/>
  <c r="X258" i="1"/>
  <c r="J250" i="1"/>
  <c r="AF251" i="1"/>
  <c r="J251" i="1"/>
  <c r="R260" i="1"/>
  <c r="AJ252" i="1"/>
  <c r="P250" i="1"/>
  <c r="K258" i="1"/>
  <c r="T259" i="1"/>
  <c r="AJ249" i="1"/>
  <c r="J259" i="1"/>
  <c r="AF258" i="1"/>
  <c r="T258" i="1"/>
  <c r="X257" i="1"/>
  <c r="H260" i="1"/>
  <c r="J258" i="1"/>
  <c r="K249" i="1"/>
  <c r="L249" i="1"/>
  <c r="AF250" i="1"/>
  <c r="H259" i="1"/>
  <c r="J257" i="1"/>
  <c r="L251" i="1"/>
  <c r="X250" i="1"/>
  <c r="R249" i="1"/>
  <c r="J249" i="1"/>
  <c r="P257" i="1"/>
  <c r="X260" i="1"/>
  <c r="P249" i="1"/>
  <c r="P252" i="1"/>
  <c r="R258" i="1"/>
  <c r="L250" i="1"/>
  <c r="N257" i="1"/>
  <c r="H257" i="1"/>
  <c r="F254" i="1"/>
  <c r="T251" i="1"/>
  <c r="K256" i="1"/>
  <c r="L259" i="1"/>
  <c r="U251" i="1"/>
  <c r="U259" i="1"/>
  <c r="AG257" i="1"/>
  <c r="H256" i="1"/>
  <c r="N260" i="1"/>
  <c r="J260" i="1"/>
  <c r="N250" i="1"/>
  <c r="P260" i="1"/>
  <c r="U254" i="1"/>
  <c r="X249" i="1"/>
  <c r="K252" i="1"/>
  <c r="T256" i="1"/>
  <c r="K250" i="1"/>
  <c r="K259" i="1"/>
  <c r="F260" i="1"/>
  <c r="N252" i="1"/>
  <c r="N249" i="1"/>
  <c r="AJ256" i="1"/>
  <c r="U249" i="1"/>
  <c r="L258" i="1"/>
  <c r="T250" i="1"/>
  <c r="AC249" i="1"/>
  <c r="AC260" i="1"/>
  <c r="AC250" i="1"/>
  <c r="AJ254" i="1"/>
  <c r="U258" i="1"/>
  <c r="U250" i="1"/>
  <c r="AG252" i="1"/>
  <c r="T257" i="1"/>
  <c r="T260" i="1"/>
  <c r="P259" i="1"/>
  <c r="X259" i="1"/>
  <c r="AG249" i="1"/>
  <c r="H254" i="1"/>
  <c r="N254" i="1"/>
  <c r="AJ259" i="1"/>
  <c r="R259" i="1"/>
  <c r="F249" i="1"/>
  <c r="AF259" i="1"/>
  <c r="P251" i="1"/>
  <c r="F256" i="1"/>
  <c r="AJ260" i="1"/>
  <c r="AC251" i="1"/>
  <c r="F258" i="1"/>
  <c r="AK178" i="1"/>
  <c r="AK171" i="1"/>
  <c r="J256" i="1"/>
  <c r="AC256" i="1"/>
  <c r="F257" i="1"/>
  <c r="R256" i="1"/>
  <c r="P254" i="1"/>
  <c r="U256" i="1"/>
  <c r="AG258" i="1"/>
  <c r="T254" i="1"/>
  <c r="L254" i="1"/>
  <c r="U252" i="1"/>
  <c r="X252" i="1"/>
  <c r="AG256" i="1"/>
  <c r="H258" i="1"/>
  <c r="F252" i="1"/>
  <c r="F250" i="1"/>
  <c r="T252" i="1"/>
  <c r="N256" i="1"/>
  <c r="N258" i="1"/>
  <c r="AC258" i="1"/>
  <c r="F259" i="1"/>
  <c r="AC257" i="1"/>
  <c r="AC259" i="1"/>
  <c r="AK170" i="1"/>
  <c r="AK179" i="1"/>
  <c r="AK177" i="1"/>
  <c r="AI98" i="1"/>
  <c r="AI107" i="1" s="1"/>
  <c r="AK168" i="1"/>
  <c r="AK175" i="1"/>
  <c r="AG98" i="1"/>
  <c r="AG107" i="1" s="1"/>
  <c r="AE98" i="1"/>
  <c r="AE107" i="1" s="1"/>
  <c r="AH98" i="1"/>
  <c r="AK173" i="1"/>
  <c r="AK176" i="1"/>
  <c r="AK169" i="1"/>
  <c r="Z98" i="1"/>
  <c r="Z107" i="1" s="1"/>
  <c r="R129" i="1"/>
  <c r="R250" i="1" s="1"/>
  <c r="R133" i="1"/>
  <c r="R254" i="1" s="1"/>
  <c r="U139" i="1"/>
  <c r="U260" i="1" s="1"/>
  <c r="J134" i="1"/>
  <c r="R130" i="1"/>
  <c r="R251" i="1" s="1"/>
  <c r="AG139" i="1"/>
  <c r="AG260" i="1" s="1"/>
  <c r="T98" i="1"/>
  <c r="T126" i="1"/>
  <c r="N98" i="1"/>
  <c r="N126" i="1"/>
  <c r="U98" i="1"/>
  <c r="U126" i="1"/>
  <c r="U247" i="1" s="1"/>
  <c r="AK137" i="1"/>
  <c r="M98" i="1"/>
  <c r="AF98" i="1"/>
  <c r="X98" i="1"/>
  <c r="AB98" i="1"/>
  <c r="H98" i="1"/>
  <c r="H107" i="1" s="1"/>
  <c r="AA104" i="1"/>
  <c r="BQ295" i="1" s="1"/>
  <c r="AA98" i="1"/>
  <c r="AA107" i="1" s="1"/>
  <c r="AJ98" i="1"/>
  <c r="AC98" i="1"/>
  <c r="G104" i="1"/>
  <c r="I295" i="1" s="1"/>
  <c r="G98" i="1"/>
  <c r="G107" i="1" s="1"/>
  <c r="AD98" i="1"/>
  <c r="AC154" i="24"/>
  <c r="J154" i="24"/>
  <c r="AI92" i="2"/>
  <c r="S154" i="24"/>
  <c r="O154" i="24"/>
  <c r="AI92" i="24"/>
  <c r="AF154" i="24"/>
  <c r="P154" i="24"/>
  <c r="U154" i="24"/>
  <c r="N154" i="24"/>
  <c r="I154" i="24"/>
  <c r="AI87" i="24"/>
  <c r="AH154" i="24"/>
  <c r="T154" i="24"/>
  <c r="AG154" i="24"/>
  <c r="AB154" i="24"/>
  <c r="R154" i="24"/>
  <c r="H154" i="24"/>
  <c r="Y154" i="24"/>
  <c r="Q154" i="24"/>
  <c r="M154" i="24"/>
  <c r="X154" i="24"/>
  <c r="D89" i="24"/>
  <c r="E89" i="24" s="1"/>
  <c r="F89" i="24" s="1"/>
  <c r="G89" i="24" s="1"/>
  <c r="H89" i="24" s="1"/>
  <c r="I89" i="24" s="1"/>
  <c r="J89" i="24" s="1"/>
  <c r="K89" i="24" s="1"/>
  <c r="L89" i="24" s="1"/>
  <c r="M89" i="24" s="1"/>
  <c r="N89" i="24" s="1"/>
  <c r="O89" i="24" s="1"/>
  <c r="P89" i="24" s="1"/>
  <c r="Q89" i="24" s="1"/>
  <c r="R89" i="24" s="1"/>
  <c r="S89" i="24" s="1"/>
  <c r="T89" i="24" s="1"/>
  <c r="U89" i="24" s="1"/>
  <c r="V89" i="24" s="1"/>
  <c r="W89" i="24" s="1"/>
  <c r="X89" i="24" s="1"/>
  <c r="Y89" i="24" s="1"/>
  <c r="Z89" i="24" s="1"/>
  <c r="AA89" i="24" s="1"/>
  <c r="AB89" i="24" s="1"/>
  <c r="AC89" i="24" s="1"/>
  <c r="AD89" i="24" s="1"/>
  <c r="AE89" i="24" s="1"/>
  <c r="AF89" i="24" s="1"/>
  <c r="AG89" i="24" s="1"/>
  <c r="AH89" i="24" s="1"/>
  <c r="D120" i="24"/>
  <c r="AI88" i="24"/>
  <c r="AJ54" i="18"/>
  <c r="AH154" i="2"/>
  <c r="AB83" i="1"/>
  <c r="AJ42" i="18"/>
  <c r="AJ21" i="17"/>
  <c r="AJ83" i="1"/>
  <c r="AJ58" i="17"/>
  <c r="AJ29" i="18"/>
  <c r="R83" i="1"/>
  <c r="J83" i="1"/>
  <c r="AJ13" i="17"/>
  <c r="AJ13" i="18"/>
  <c r="AJ38" i="18"/>
  <c r="AJ42" i="17"/>
  <c r="N105" i="1"/>
  <c r="J154" i="2"/>
  <c r="AJ29" i="17"/>
  <c r="L154" i="2"/>
  <c r="H104" i="1"/>
  <c r="L295" i="1" s="1"/>
  <c r="AJ54" i="17"/>
  <c r="J104" i="11"/>
  <c r="J106" i="1"/>
  <c r="J91" i="1"/>
  <c r="AJ21" i="18"/>
  <c r="AJ26" i="18"/>
  <c r="R154" i="2"/>
  <c r="AK55" i="1"/>
  <c r="AJ55" i="17"/>
  <c r="AJ47" i="17"/>
  <c r="AI87" i="2"/>
  <c r="AD73" i="18"/>
  <c r="AJ39" i="17"/>
  <c r="I73" i="18"/>
  <c r="K73" i="18"/>
  <c r="AE73" i="18"/>
  <c r="Y73" i="18"/>
  <c r="AJ31" i="17"/>
  <c r="AJ39" i="18"/>
  <c r="J73" i="18"/>
  <c r="S73" i="18"/>
  <c r="AC73" i="18"/>
  <c r="AA73" i="18"/>
  <c r="R73" i="18"/>
  <c r="AJ31" i="18"/>
  <c r="AJ47" i="18"/>
  <c r="AJ55" i="18"/>
  <c r="V73" i="18"/>
  <c r="H73" i="18"/>
  <c r="G124" i="24" s="1"/>
  <c r="O73" i="18"/>
  <c r="T73" i="18"/>
  <c r="AI73" i="18"/>
  <c r="AD83" i="1"/>
  <c r="M73" i="18"/>
  <c r="N73" i="18"/>
  <c r="U73" i="18"/>
  <c r="L73" i="18"/>
  <c r="AB73" i="18"/>
  <c r="AD154" i="2"/>
  <c r="W73" i="18"/>
  <c r="H154" i="2"/>
  <c r="P154" i="2"/>
  <c r="AJ15" i="18"/>
  <c r="V154" i="2"/>
  <c r="AG73" i="18"/>
  <c r="F73" i="18"/>
  <c r="E124" i="24" s="1"/>
  <c r="N154" i="2"/>
  <c r="F154" i="2"/>
  <c r="P73" i="18"/>
  <c r="Z73" i="18"/>
  <c r="AJ23" i="18"/>
  <c r="AJ15" i="17"/>
  <c r="I6" i="5"/>
  <c r="AF73" i="18"/>
  <c r="AH73" i="18"/>
  <c r="G73" i="18"/>
  <c r="F124" i="24" s="1"/>
  <c r="AJ7" i="17"/>
  <c r="I154" i="2"/>
  <c r="AJ23" i="17"/>
  <c r="AJ7" i="18"/>
  <c r="Q73" i="18"/>
  <c r="M83" i="1"/>
  <c r="Y83" i="1"/>
  <c r="AC83" i="1"/>
  <c r="AH83" i="1"/>
  <c r="AK51" i="1"/>
  <c r="O83" i="1"/>
  <c r="L102" i="15"/>
  <c r="AA154" i="2"/>
  <c r="L107" i="1"/>
  <c r="O126" i="2"/>
  <c r="W154" i="2"/>
  <c r="AB105" i="1"/>
  <c r="F295" i="1"/>
  <c r="AK95" i="1"/>
  <c r="AI105" i="1"/>
  <c r="AF126" i="2"/>
  <c r="M104" i="1"/>
  <c r="AA295" i="1" s="1"/>
  <c r="X126" i="2"/>
  <c r="AD105" i="1"/>
  <c r="X104" i="1"/>
  <c r="BH295" i="1" s="1"/>
  <c r="U126" i="2"/>
  <c r="O107" i="1"/>
  <c r="AE154" i="2"/>
  <c r="P107" i="1"/>
  <c r="S154" i="2"/>
  <c r="N126" i="2"/>
  <c r="AA83" i="1"/>
  <c r="AE126" i="2"/>
  <c r="Y104" i="1"/>
  <c r="BK295" i="1" s="1"/>
  <c r="X105" i="1"/>
  <c r="J126" i="2"/>
  <c r="Q83" i="1"/>
  <c r="G58" i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7" i="1"/>
  <c r="G105" i="1"/>
  <c r="AF105" i="1"/>
  <c r="AC126" i="2"/>
  <c r="R107" i="1"/>
  <c r="T83" i="1"/>
  <c r="I83" i="1"/>
  <c r="AC104" i="1"/>
  <c r="BW295" i="1" s="1"/>
  <c r="BW307" i="1" s="1"/>
  <c r="AG83" i="1"/>
  <c r="V83" i="1"/>
  <c r="AJ104" i="1"/>
  <c r="CR295" i="1" s="1"/>
  <c r="CR307" i="1" s="1"/>
  <c r="AJ105" i="1"/>
  <c r="D154" i="2"/>
  <c r="AA105" i="1"/>
  <c r="AE105" i="1"/>
  <c r="I5" i="4"/>
  <c r="I6" i="4" s="1"/>
  <c r="H5" i="2"/>
  <c r="AH105" i="1"/>
  <c r="M154" i="2"/>
  <c r="T104" i="1"/>
  <c r="AV295" i="1" s="1"/>
  <c r="AF83" i="1"/>
  <c r="Z83" i="1"/>
  <c r="K154" i="2"/>
  <c r="AK52" i="1"/>
  <c r="AB104" i="1"/>
  <c r="BT295" i="1" s="1"/>
  <c r="P126" i="2"/>
  <c r="Z105" i="1"/>
  <c r="K107" i="1"/>
  <c r="N104" i="1"/>
  <c r="AD295" i="1" s="1"/>
  <c r="D120" i="2"/>
  <c r="AI88" i="2"/>
  <c r="S107" i="1"/>
  <c r="Y154" i="2"/>
  <c r="U83" i="1"/>
  <c r="AG126" i="2"/>
  <c r="M105" i="1"/>
  <c r="AI83" i="1"/>
  <c r="L83" i="1"/>
  <c r="Q107" i="1"/>
  <c r="O154" i="2"/>
  <c r="AF104" i="1"/>
  <c r="CF295" i="1" s="1"/>
  <c r="CF307" i="1" s="1"/>
  <c r="U104" i="1"/>
  <c r="AY295" i="1" s="1"/>
  <c r="AG105" i="1"/>
  <c r="U154" i="2"/>
  <c r="M102" i="11"/>
  <c r="T105" i="1"/>
  <c r="G126" i="2"/>
  <c r="Q154" i="2"/>
  <c r="W107" i="1"/>
  <c r="I126" i="2"/>
  <c r="AC105" i="1"/>
  <c r="AD104" i="1"/>
  <c r="BZ295" i="1" s="1"/>
  <c r="BZ307" i="1" s="1"/>
  <c r="T154" i="2"/>
  <c r="H124" i="25" l="1"/>
  <c r="AJ73" i="28"/>
  <c r="AJ73" i="17"/>
  <c r="N123" i="25"/>
  <c r="O121" i="25"/>
  <c r="BH307" i="1"/>
  <c r="BQ307" i="1"/>
  <c r="AV307" i="1"/>
  <c r="BK307" i="1"/>
  <c r="AY307" i="1"/>
  <c r="AD307" i="1"/>
  <c r="L307" i="1"/>
  <c r="Q307" i="1"/>
  <c r="I307" i="1"/>
  <c r="T84" i="1"/>
  <c r="T86" i="1" s="1"/>
  <c r="R84" i="1"/>
  <c r="R86" i="1" s="1"/>
  <c r="P307" i="1"/>
  <c r="BT307" i="1"/>
  <c r="M307" i="1"/>
  <c r="AH166" i="1"/>
  <c r="AH247" i="1" s="1"/>
  <c r="P247" i="1"/>
  <c r="AD166" i="1"/>
  <c r="L154" i="24"/>
  <c r="AD154" i="24"/>
  <c r="N241" i="1"/>
  <c r="N268" i="1" s="1"/>
  <c r="N285" i="1" s="1"/>
  <c r="G126" i="1"/>
  <c r="AD241" i="1"/>
  <c r="AD268" i="1" s="1"/>
  <c r="AD285" i="1" s="1"/>
  <c r="AJ166" i="1"/>
  <c r="AJ247" i="1" s="1"/>
  <c r="N166" i="1"/>
  <c r="N247" i="1" s="1"/>
  <c r="AJ241" i="1"/>
  <c r="AJ268" i="1" s="1"/>
  <c r="AJ285" i="1" s="1"/>
  <c r="AA154" i="24"/>
  <c r="J255" i="1"/>
  <c r="F154" i="25"/>
  <c r="G154" i="25"/>
  <c r="AC166" i="1"/>
  <c r="AC247" i="1" s="1"/>
  <c r="M147" i="1"/>
  <c r="AA302" i="1" s="1"/>
  <c r="AA307" i="1" s="1"/>
  <c r="Z166" i="1"/>
  <c r="Z247" i="1" s="1"/>
  <c r="V154" i="24"/>
  <c r="AC241" i="1"/>
  <c r="AC268" i="1" s="1"/>
  <c r="AC285" i="1" s="1"/>
  <c r="Z154" i="24"/>
  <c r="AE154" i="24"/>
  <c r="E154" i="24"/>
  <c r="AD126" i="1"/>
  <c r="AD147" i="1"/>
  <c r="BZ302" i="1" s="1"/>
  <c r="AG166" i="1"/>
  <c r="AB126" i="1"/>
  <c r="AB247" i="1" s="1"/>
  <c r="AF247" i="1"/>
  <c r="AE166" i="1"/>
  <c r="AE247" i="1" s="1"/>
  <c r="AA241" i="1"/>
  <c r="AA268" i="1" s="1"/>
  <c r="AA285" i="1" s="1"/>
  <c r="G241" i="1"/>
  <c r="G268" i="1" s="1"/>
  <c r="G285" i="1" s="1"/>
  <c r="K154" i="24"/>
  <c r="G166" i="1"/>
  <c r="AB241" i="1"/>
  <c r="AB268" i="1" s="1"/>
  <c r="AB285" i="1" s="1"/>
  <c r="AI166" i="1"/>
  <c r="AI247" i="1" s="1"/>
  <c r="X154" i="2"/>
  <c r="N89" i="1"/>
  <c r="N88" i="1" s="1"/>
  <c r="AF89" i="1"/>
  <c r="AF88" i="1" s="1"/>
  <c r="G134" i="1"/>
  <c r="AK134" i="1" s="1"/>
  <c r="E154" i="2"/>
  <c r="E74" i="28"/>
  <c r="F74" i="28" s="1"/>
  <c r="G74" i="28" s="1"/>
  <c r="H74" i="28" s="1"/>
  <c r="I74" i="28" s="1"/>
  <c r="J74" i="28" s="1"/>
  <c r="K74" i="28" s="1"/>
  <c r="L74" i="28" s="1"/>
  <c r="M74" i="28" s="1"/>
  <c r="N74" i="28" s="1"/>
  <c r="O74" i="28" s="1"/>
  <c r="P74" i="28" s="1"/>
  <c r="Q74" i="28" s="1"/>
  <c r="R74" i="28" s="1"/>
  <c r="S74" i="28" s="1"/>
  <c r="T74" i="28" s="1"/>
  <c r="U74" i="28" s="1"/>
  <c r="V74" i="28" s="1"/>
  <c r="W74" i="28" s="1"/>
  <c r="X74" i="28" s="1"/>
  <c r="Y74" i="28" s="1"/>
  <c r="Z74" i="28" s="1"/>
  <c r="AA74" i="28" s="1"/>
  <c r="AB74" i="28" s="1"/>
  <c r="AC74" i="28" s="1"/>
  <c r="AD74" i="28" s="1"/>
  <c r="AE74" i="28" s="1"/>
  <c r="AF74" i="28" s="1"/>
  <c r="AG74" i="28" s="1"/>
  <c r="AH74" i="28" s="1"/>
  <c r="AI74" i="28" s="1"/>
  <c r="AJ74" i="28" s="1"/>
  <c r="D124" i="25"/>
  <c r="X247" i="1"/>
  <c r="T166" i="1"/>
  <c r="T247" i="1" s="1"/>
  <c r="AA166" i="1"/>
  <c r="AA247" i="1" s="1"/>
  <c r="M166" i="1"/>
  <c r="M247" i="1" s="1"/>
  <c r="AD89" i="1"/>
  <c r="Q89" i="1"/>
  <c r="Q88" i="1" s="1"/>
  <c r="Z89" i="1"/>
  <c r="Z88" i="1" s="1"/>
  <c r="G89" i="1"/>
  <c r="G88" i="1" s="1"/>
  <c r="AA154" i="25"/>
  <c r="AC214" i="1"/>
  <c r="AC255" i="1" s="1"/>
  <c r="L154" i="25"/>
  <c r="N214" i="1"/>
  <c r="N255" i="1" s="1"/>
  <c r="L89" i="1"/>
  <c r="L88" i="1" s="1"/>
  <c r="AE154" i="25"/>
  <c r="AG214" i="1"/>
  <c r="AG255" i="1" s="1"/>
  <c r="R89" i="1"/>
  <c r="I89" i="1"/>
  <c r="I88" i="1" s="1"/>
  <c r="J89" i="1"/>
  <c r="J88" i="1" s="1"/>
  <c r="AB154" i="25"/>
  <c r="AD214" i="1"/>
  <c r="AD255" i="1" s="1"/>
  <c r="AF154" i="25"/>
  <c r="AH214" i="1"/>
  <c r="AH255" i="1" s="1"/>
  <c r="H89" i="1"/>
  <c r="AI89" i="1"/>
  <c r="AI88" i="1" s="1"/>
  <c r="W89" i="1"/>
  <c r="W88" i="1" s="1"/>
  <c r="Y154" i="25"/>
  <c r="AA214" i="1"/>
  <c r="AA255" i="1" s="1"/>
  <c r="AH154" i="25"/>
  <c r="AJ214" i="1"/>
  <c r="AJ255" i="1" s="1"/>
  <c r="Z154" i="25"/>
  <c r="AB214" i="1"/>
  <c r="AB255" i="1" s="1"/>
  <c r="R154" i="25"/>
  <c r="T214" i="1"/>
  <c r="T255" i="1" s="1"/>
  <c r="K154" i="25"/>
  <c r="M214" i="1"/>
  <c r="M255" i="1" s="1"/>
  <c r="AD154" i="25"/>
  <c r="AF214" i="1"/>
  <c r="AF255" i="1" s="1"/>
  <c r="AC154" i="25"/>
  <c r="AE214" i="1"/>
  <c r="AE255" i="1" s="1"/>
  <c r="V154" i="25"/>
  <c r="X214" i="1"/>
  <c r="X255" i="1" s="1"/>
  <c r="V89" i="1"/>
  <c r="V88" i="1" s="1"/>
  <c r="E154" i="25"/>
  <c r="G214" i="1"/>
  <c r="X154" i="25"/>
  <c r="Z214" i="1"/>
  <c r="Z255" i="1" s="1"/>
  <c r="AG154" i="25"/>
  <c r="AI214" i="1"/>
  <c r="AI255" i="1" s="1"/>
  <c r="M241" i="1"/>
  <c r="M268" i="1" s="1"/>
  <c r="M285" i="1" s="1"/>
  <c r="I166" i="1"/>
  <c r="AA89" i="1"/>
  <c r="AA88" i="1" s="1"/>
  <c r="AB89" i="1"/>
  <c r="AB88" i="1" s="1"/>
  <c r="AG89" i="1"/>
  <c r="AG88" i="1" s="1"/>
  <c r="O89" i="1"/>
  <c r="O88" i="1" s="1"/>
  <c r="AJ89" i="1"/>
  <c r="AJ88" i="1" s="1"/>
  <c r="S89" i="1"/>
  <c r="S88" i="1" s="1"/>
  <c r="P89" i="1"/>
  <c r="AE89" i="1"/>
  <c r="AE88" i="1" s="1"/>
  <c r="K89" i="1"/>
  <c r="K88" i="1" s="1"/>
  <c r="M89" i="1"/>
  <c r="M88" i="1" s="1"/>
  <c r="AC89" i="1"/>
  <c r="AC88" i="1" s="1"/>
  <c r="T89" i="1"/>
  <c r="T88" i="1" s="1"/>
  <c r="T241" i="1"/>
  <c r="T268" i="1" s="1"/>
  <c r="T285" i="1" s="1"/>
  <c r="P5" i="24"/>
  <c r="Q5" i="26"/>
  <c r="Q6" i="26" s="1"/>
  <c r="Q5" i="5"/>
  <c r="U89" i="1"/>
  <c r="U88" i="1" s="1"/>
  <c r="X89" i="1"/>
  <c r="X88" i="1" s="1"/>
  <c r="AH89" i="1"/>
  <c r="AH88" i="1" s="1"/>
  <c r="H126" i="25"/>
  <c r="T295" i="1"/>
  <c r="T307" i="1" s="1"/>
  <c r="T106" i="27"/>
  <c r="U102" i="27"/>
  <c r="AC154" i="2"/>
  <c r="AF154" i="2"/>
  <c r="G154" i="24"/>
  <c r="H255" i="1"/>
  <c r="H166" i="1"/>
  <c r="H247" i="1" s="1"/>
  <c r="AK120" i="1"/>
  <c r="AK147" i="1" s="1"/>
  <c r="AG147" i="1"/>
  <c r="CI302" i="1" s="1"/>
  <c r="AG241" i="1"/>
  <c r="AG268" i="1" s="1"/>
  <c r="AG285" i="1" s="1"/>
  <c r="F154" i="24"/>
  <c r="H241" i="1"/>
  <c r="H268" i="1" s="1"/>
  <c r="H285" i="1" s="1"/>
  <c r="AH241" i="1"/>
  <c r="AH268" i="1" s="1"/>
  <c r="AH285" i="1" s="1"/>
  <c r="AH147" i="1"/>
  <c r="CL302" i="1" s="1"/>
  <c r="AI241" i="1"/>
  <c r="AI268" i="1" s="1"/>
  <c r="AI285" i="1" s="1"/>
  <c r="AI147" i="1"/>
  <c r="CO302" i="1" s="1"/>
  <c r="Z147" i="1"/>
  <c r="BN302" i="1" s="1"/>
  <c r="BN307" i="1" s="1"/>
  <c r="Z241" i="1"/>
  <c r="Z268" i="1" s="1"/>
  <c r="Z285" i="1" s="1"/>
  <c r="I147" i="1"/>
  <c r="O302" i="1" s="1"/>
  <c r="O307" i="1" s="1"/>
  <c r="I241" i="1"/>
  <c r="I268" i="1" s="1"/>
  <c r="I285" i="1" s="1"/>
  <c r="I126" i="1"/>
  <c r="AG126" i="1"/>
  <c r="AG154" i="2"/>
  <c r="G154" i="2"/>
  <c r="I255" i="1"/>
  <c r="AE147" i="1"/>
  <c r="CC302" i="1" s="1"/>
  <c r="AE241" i="1"/>
  <c r="AE268" i="1" s="1"/>
  <c r="AE285" i="1" s="1"/>
  <c r="H124" i="24"/>
  <c r="AE126" i="24"/>
  <c r="CJ295" i="1"/>
  <c r="CJ307" i="1" s="1"/>
  <c r="E126" i="24"/>
  <c r="J295" i="1"/>
  <c r="J307" i="1" s="1"/>
  <c r="Z126" i="24"/>
  <c r="BU295" i="1"/>
  <c r="BU307" i="1" s="1"/>
  <c r="X126" i="24"/>
  <c r="BO295" i="1"/>
  <c r="BO307" i="1" s="1"/>
  <c r="AB126" i="24"/>
  <c r="CA295" i="1"/>
  <c r="CA307" i="1" s="1"/>
  <c r="AH126" i="24"/>
  <c r="CS295" i="1"/>
  <c r="CS307" i="1" s="1"/>
  <c r="L126" i="24"/>
  <c r="AE295" i="1"/>
  <c r="AE307" i="1" s="1"/>
  <c r="Y126" i="24"/>
  <c r="BR295" i="1"/>
  <c r="BR307" i="1" s="1"/>
  <c r="R126" i="24"/>
  <c r="AW295" i="1"/>
  <c r="AW307" i="1" s="1"/>
  <c r="AF126" i="24"/>
  <c r="CM295" i="1"/>
  <c r="CM307" i="1" s="1"/>
  <c r="V126" i="24"/>
  <c r="BI295" i="1"/>
  <c r="BI307" i="1" s="1"/>
  <c r="K126" i="24"/>
  <c r="AB295" i="1"/>
  <c r="AB307" i="1" s="1"/>
  <c r="AC126" i="24"/>
  <c r="CD295" i="1"/>
  <c r="CD307" i="1" s="1"/>
  <c r="AD126" i="24"/>
  <c r="CG295" i="1"/>
  <c r="CG307" i="1" s="1"/>
  <c r="AG126" i="24"/>
  <c r="CP295" i="1"/>
  <c r="CP307" i="1" s="1"/>
  <c r="AA126" i="24"/>
  <c r="BX295" i="1"/>
  <c r="BX307" i="1" s="1"/>
  <c r="E126" i="2"/>
  <c r="Y126" i="2"/>
  <c r="K278" i="1"/>
  <c r="K290" i="1" s="1"/>
  <c r="I278" i="1"/>
  <c r="AI278" i="1"/>
  <c r="AI290" i="1" s="1"/>
  <c r="S278" i="1"/>
  <c r="S290" i="1" s="1"/>
  <c r="W278" i="1"/>
  <c r="W290" i="1" s="1"/>
  <c r="Q278" i="1"/>
  <c r="Q290" i="1" s="1"/>
  <c r="AA278" i="1"/>
  <c r="P278" i="1"/>
  <c r="P290" i="1" s="1"/>
  <c r="O278" i="1"/>
  <c r="O290" i="1" s="1"/>
  <c r="AE278" i="1"/>
  <c r="AE290" i="1" s="1"/>
  <c r="L278" i="1"/>
  <c r="L290" i="1" s="1"/>
  <c r="AG278" i="1"/>
  <c r="AG290" i="1" s="1"/>
  <c r="R278" i="1"/>
  <c r="R290" i="1" s="1"/>
  <c r="G278" i="1"/>
  <c r="Z278" i="1"/>
  <c r="H278" i="1"/>
  <c r="AK257" i="1"/>
  <c r="AK256" i="1"/>
  <c r="AK139" i="1"/>
  <c r="AK136" i="1"/>
  <c r="G124" i="2"/>
  <c r="H124" i="2"/>
  <c r="F124" i="2"/>
  <c r="E124" i="2"/>
  <c r="AI120" i="24"/>
  <c r="D121" i="24"/>
  <c r="N83" i="1"/>
  <c r="N84" i="1" s="1"/>
  <c r="K104" i="11"/>
  <c r="K106" i="11" s="1"/>
  <c r="J106" i="11"/>
  <c r="F126" i="2"/>
  <c r="H83" i="1"/>
  <c r="H84" i="1" s="1"/>
  <c r="H86" i="1" s="1"/>
  <c r="K106" i="1"/>
  <c r="K91" i="1"/>
  <c r="P83" i="1"/>
  <c r="P84" i="1" s="1"/>
  <c r="P86" i="1" s="1"/>
  <c r="J84" i="1"/>
  <c r="J86" i="1" s="1"/>
  <c r="AD84" i="1"/>
  <c r="AD86" i="1" s="1"/>
  <c r="AK128" i="1"/>
  <c r="J6" i="5"/>
  <c r="K83" i="1"/>
  <c r="K84" i="1" s="1"/>
  <c r="X83" i="1"/>
  <c r="X84" i="1" s="1"/>
  <c r="X86" i="1" s="1"/>
  <c r="E74" i="17"/>
  <c r="F74" i="17" s="1"/>
  <c r="G74" i="17" s="1"/>
  <c r="H74" i="17" s="1"/>
  <c r="I74" i="17" s="1"/>
  <c r="J74" i="17" s="1"/>
  <c r="K74" i="17" s="1"/>
  <c r="L74" i="17" s="1"/>
  <c r="M74" i="17" s="1"/>
  <c r="N74" i="17" s="1"/>
  <c r="O74" i="17" s="1"/>
  <c r="P74" i="17" s="1"/>
  <c r="Q74" i="17" s="1"/>
  <c r="R74" i="17" s="1"/>
  <c r="S74" i="17" s="1"/>
  <c r="T74" i="17" s="1"/>
  <c r="U74" i="17" s="1"/>
  <c r="V74" i="17" s="1"/>
  <c r="W74" i="17" s="1"/>
  <c r="X74" i="17" s="1"/>
  <c r="Y74" i="17" s="1"/>
  <c r="Z74" i="17" s="1"/>
  <c r="AA74" i="17" s="1"/>
  <c r="AB74" i="17" s="1"/>
  <c r="AC74" i="17" s="1"/>
  <c r="AD74" i="17" s="1"/>
  <c r="AE74" i="17" s="1"/>
  <c r="AF74" i="17" s="1"/>
  <c r="AG74" i="17" s="1"/>
  <c r="AH74" i="17" s="1"/>
  <c r="AI74" i="17" s="1"/>
  <c r="AJ74" i="17" s="1"/>
  <c r="D124" i="2"/>
  <c r="AK250" i="1"/>
  <c r="W83" i="1"/>
  <c r="W84" i="1" s="1"/>
  <c r="AK131" i="1"/>
  <c r="AK135" i="1"/>
  <c r="AK130" i="1"/>
  <c r="AK133" i="1"/>
  <c r="AK260" i="1"/>
  <c r="AK129" i="1"/>
  <c r="AK258" i="1"/>
  <c r="M107" i="1"/>
  <c r="N102" i="11"/>
  <c r="AD126" i="2"/>
  <c r="AB107" i="1"/>
  <c r="R126" i="2"/>
  <c r="AK138" i="1"/>
  <c r="AJ107" i="1"/>
  <c r="AD107" i="1"/>
  <c r="S126" i="2"/>
  <c r="F54" i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3" i="1"/>
  <c r="N107" i="1"/>
  <c r="Z126" i="2"/>
  <c r="S83" i="1"/>
  <c r="S84" i="1" s="1"/>
  <c r="J5" i="4"/>
  <c r="J6" i="4" s="1"/>
  <c r="I5" i="2"/>
  <c r="AK254" i="1"/>
  <c r="AH126" i="2"/>
  <c r="AK251" i="1"/>
  <c r="V84" i="1"/>
  <c r="V126" i="2"/>
  <c r="Q84" i="1"/>
  <c r="D126" i="2"/>
  <c r="F307" i="1"/>
  <c r="U107" i="1"/>
  <c r="AH84" i="1"/>
  <c r="AH107" i="1"/>
  <c r="L126" i="2"/>
  <c r="AG84" i="1"/>
  <c r="AJ84" i="1"/>
  <c r="AI84" i="1"/>
  <c r="F83" i="1"/>
  <c r="F84" i="1" s="1"/>
  <c r="AK252" i="1"/>
  <c r="AA84" i="1"/>
  <c r="AC107" i="1"/>
  <c r="AF84" i="1"/>
  <c r="X107" i="1"/>
  <c r="M84" i="1"/>
  <c r="Y84" i="1"/>
  <c r="M102" i="15"/>
  <c r="D121" i="2"/>
  <c r="D122" i="2"/>
  <c r="AB126" i="2"/>
  <c r="G83" i="1"/>
  <c r="G84" i="1" s="1"/>
  <c r="AF107" i="1"/>
  <c r="AC84" i="1"/>
  <c r="I84" i="1"/>
  <c r="AB84" i="1"/>
  <c r="T107" i="1"/>
  <c r="L84" i="1"/>
  <c r="U84" i="1"/>
  <c r="AA126" i="2"/>
  <c r="W126" i="2"/>
  <c r="AE83" i="1"/>
  <c r="AE84" i="1" s="1"/>
  <c r="Z84" i="1"/>
  <c r="K126" i="2"/>
  <c r="O84" i="1"/>
  <c r="O123" i="25" l="1"/>
  <c r="P121" i="25"/>
  <c r="Z290" i="1"/>
  <c r="I290" i="1"/>
  <c r="AA290" i="1"/>
  <c r="H290" i="1"/>
  <c r="G290" i="1"/>
  <c r="AD247" i="1"/>
  <c r="G247" i="1"/>
  <c r="AG247" i="1"/>
  <c r="G255" i="1"/>
  <c r="I247" i="1"/>
  <c r="I124" i="24"/>
  <c r="I124" i="25"/>
  <c r="Q5" i="24"/>
  <c r="R5" i="26"/>
  <c r="R6" i="26" s="1"/>
  <c r="R5" i="5"/>
  <c r="I126" i="25"/>
  <c r="W295" i="1"/>
  <c r="W307" i="1" s="1"/>
  <c r="U106" i="27"/>
  <c r="V102" i="27"/>
  <c r="AB278" i="1"/>
  <c r="AB290" i="1" s="1"/>
  <c r="AD278" i="1"/>
  <c r="AD290" i="1" s="1"/>
  <c r="AC278" i="1"/>
  <c r="AC290" i="1" s="1"/>
  <c r="AJ278" i="1"/>
  <c r="AJ290" i="1" s="1"/>
  <c r="AF278" i="1"/>
  <c r="AF290" i="1" s="1"/>
  <c r="AH278" i="1"/>
  <c r="AH290" i="1" s="1"/>
  <c r="N278" i="1"/>
  <c r="N290" i="1" s="1"/>
  <c r="M278" i="1"/>
  <c r="M290" i="1" s="1"/>
  <c r="X278" i="1"/>
  <c r="X290" i="1" s="1"/>
  <c r="T278" i="1"/>
  <c r="T290" i="1" s="1"/>
  <c r="U278" i="1"/>
  <c r="U290" i="1" s="1"/>
  <c r="I124" i="2"/>
  <c r="E121" i="24"/>
  <c r="AJ102" i="24"/>
  <c r="AJ104" i="24"/>
  <c r="AJ98" i="24"/>
  <c r="AJ100" i="24"/>
  <c r="AJ110" i="24"/>
  <c r="AJ109" i="24"/>
  <c r="AJ117" i="24"/>
  <c r="AJ107" i="24"/>
  <c r="AJ105" i="24"/>
  <c r="AJ114" i="24"/>
  <c r="AJ97" i="24"/>
  <c r="AJ103" i="24"/>
  <c r="AJ101" i="24"/>
  <c r="AJ115" i="24"/>
  <c r="AJ99" i="24"/>
  <c r="AJ111" i="24"/>
  <c r="AJ116" i="24"/>
  <c r="AJ118" i="24"/>
  <c r="AJ113" i="24"/>
  <c r="AJ106" i="24"/>
  <c r="AJ108" i="24"/>
  <c r="AJ112" i="24"/>
  <c r="L104" i="11"/>
  <c r="L106" i="11" s="1"/>
  <c r="L106" i="1"/>
  <c r="L91" i="1"/>
  <c r="J124" i="25" s="1"/>
  <c r="T92" i="1"/>
  <c r="J92" i="1"/>
  <c r="AK249" i="1"/>
  <c r="AD88" i="1"/>
  <c r="AD92" i="1"/>
  <c r="H92" i="1"/>
  <c r="H88" i="1"/>
  <c r="K92" i="1"/>
  <c r="K86" i="1"/>
  <c r="P92" i="1"/>
  <c r="P88" i="1"/>
  <c r="R88" i="1"/>
  <c r="R92" i="1"/>
  <c r="K6" i="5"/>
  <c r="N92" i="1"/>
  <c r="N86" i="1"/>
  <c r="X92" i="1"/>
  <c r="AE92" i="1"/>
  <c r="AE86" i="1"/>
  <c r="Q86" i="1"/>
  <c r="Q92" i="1"/>
  <c r="Z86" i="1"/>
  <c r="Z92" i="1"/>
  <c r="L92" i="1"/>
  <c r="L86" i="1"/>
  <c r="AI92" i="1"/>
  <c r="AI86" i="1"/>
  <c r="AG92" i="1"/>
  <c r="AG86" i="1"/>
  <c r="AH86" i="1"/>
  <c r="AH92" i="1"/>
  <c r="O102" i="11"/>
  <c r="M86" i="1"/>
  <c r="M92" i="1"/>
  <c r="AA92" i="1"/>
  <c r="AA86" i="1"/>
  <c r="U92" i="1"/>
  <c r="U86" i="1"/>
  <c r="G86" i="1"/>
  <c r="G92" i="1"/>
  <c r="D123" i="2"/>
  <c r="E121" i="2"/>
  <c r="AK83" i="1"/>
  <c r="V86" i="1"/>
  <c r="V92" i="1"/>
  <c r="S92" i="1"/>
  <c r="S86" i="1"/>
  <c r="AJ92" i="1"/>
  <c r="AJ86" i="1"/>
  <c r="AK84" i="1"/>
  <c r="F85" i="1"/>
  <c r="O92" i="1"/>
  <c r="O86" i="1"/>
  <c r="AB92" i="1"/>
  <c r="AB86" i="1"/>
  <c r="I86" i="1"/>
  <c r="I92" i="1"/>
  <c r="AC92" i="1"/>
  <c r="AC86" i="1"/>
  <c r="N102" i="15"/>
  <c r="AF92" i="1"/>
  <c r="AF86" i="1"/>
  <c r="K5" i="4"/>
  <c r="K6" i="4" s="1"/>
  <c r="J5" i="2"/>
  <c r="W92" i="1"/>
  <c r="W86" i="1"/>
  <c r="AK259" i="1"/>
  <c r="P123" i="25" l="1"/>
  <c r="Q121" i="25"/>
  <c r="R5" i="24"/>
  <c r="S5" i="26"/>
  <c r="S6" i="26" s="1"/>
  <c r="S5" i="5"/>
  <c r="J126" i="25"/>
  <c r="Z295" i="1"/>
  <c r="Z307" i="1" s="1"/>
  <c r="V106" i="27"/>
  <c r="W102" i="27"/>
  <c r="M104" i="11"/>
  <c r="M106" i="11" s="1"/>
  <c r="J124" i="24"/>
  <c r="J124" i="2"/>
  <c r="F121" i="24"/>
  <c r="E123" i="2"/>
  <c r="F121" i="2"/>
  <c r="M106" i="1"/>
  <c r="M91" i="1"/>
  <c r="K124" i="25" s="1"/>
  <c r="L6" i="5"/>
  <c r="AL62" i="1"/>
  <c r="AL64" i="1"/>
  <c r="O102" i="15"/>
  <c r="P102" i="11"/>
  <c r="AL78" i="1"/>
  <c r="AL73" i="1"/>
  <c r="AL69" i="1"/>
  <c r="AL81" i="1"/>
  <c r="AL65" i="1"/>
  <c r="AL75" i="1"/>
  <c r="AL71" i="1"/>
  <c r="AL68" i="1"/>
  <c r="AL63" i="1"/>
  <c r="AL66" i="1"/>
  <c r="AL77" i="1"/>
  <c r="AL74" i="1"/>
  <c r="AL70" i="1"/>
  <c r="AL67" i="1"/>
  <c r="AL79" i="1"/>
  <c r="AL82" i="1"/>
  <c r="AL61" i="1"/>
  <c r="AL80" i="1"/>
  <c r="AL76" i="1"/>
  <c r="AL72" i="1"/>
  <c r="L5" i="4"/>
  <c r="L6" i="4" s="1"/>
  <c r="K5" i="2"/>
  <c r="G85" i="1"/>
  <c r="Q123" i="25" l="1"/>
  <c r="R121" i="25"/>
  <c r="S5" i="24"/>
  <c r="T5" i="26"/>
  <c r="T6" i="26" s="1"/>
  <c r="T5" i="5"/>
  <c r="K126" i="25"/>
  <c r="AC295" i="1"/>
  <c r="AC307" i="1" s="1"/>
  <c r="W106" i="27"/>
  <c r="X102" i="27"/>
  <c r="N104" i="11"/>
  <c r="N106" i="11" s="1"/>
  <c r="K124" i="24"/>
  <c r="K124" i="2"/>
  <c r="G121" i="24"/>
  <c r="F123" i="2"/>
  <c r="G121" i="2"/>
  <c r="N106" i="1"/>
  <c r="N91" i="1"/>
  <c r="L124" i="25" s="1"/>
  <c r="M6" i="5"/>
  <c r="M5" i="4"/>
  <c r="M6" i="4" s="1"/>
  <c r="L5" i="2"/>
  <c r="H85" i="1"/>
  <c r="Q102" i="11"/>
  <c r="P102" i="15"/>
  <c r="AL83" i="1"/>
  <c r="R123" i="25" l="1"/>
  <c r="S121" i="25"/>
  <c r="T5" i="24"/>
  <c r="U5" i="26"/>
  <c r="U6" i="26" s="1"/>
  <c r="U5" i="5"/>
  <c r="L126" i="25"/>
  <c r="AF295" i="1"/>
  <c r="AF307" i="1" s="1"/>
  <c r="X106" i="27"/>
  <c r="Y102" i="27"/>
  <c r="O104" i="11"/>
  <c r="O106" i="11" s="1"/>
  <c r="L124" i="24"/>
  <c r="L124" i="2"/>
  <c r="H121" i="24"/>
  <c r="H121" i="2"/>
  <c r="G123" i="2"/>
  <c r="O106" i="1"/>
  <c r="O91" i="1"/>
  <c r="M124" i="25" s="1"/>
  <c r="N6" i="5"/>
  <c r="R102" i="11"/>
  <c r="N5" i="4"/>
  <c r="N6" i="4" s="1"/>
  <c r="M5" i="2"/>
  <c r="Q102" i="15"/>
  <c r="I85" i="1"/>
  <c r="T121" i="25" l="1"/>
  <c r="S123" i="25"/>
  <c r="U5" i="24"/>
  <c r="V5" i="26"/>
  <c r="V6" i="26" s="1"/>
  <c r="V5" i="5"/>
  <c r="M126" i="25"/>
  <c r="AI295" i="1"/>
  <c r="AI307" i="1" s="1"/>
  <c r="Y106" i="27"/>
  <c r="Z102" i="27"/>
  <c r="P104" i="11"/>
  <c r="P106" i="11" s="1"/>
  <c r="M124" i="24"/>
  <c r="M124" i="2"/>
  <c r="I121" i="24"/>
  <c r="I121" i="2"/>
  <c r="H123" i="2"/>
  <c r="P106" i="1"/>
  <c r="P91" i="1"/>
  <c r="N124" i="25" s="1"/>
  <c r="O6" i="5"/>
  <c r="R102" i="15"/>
  <c r="O5" i="4"/>
  <c r="O6" i="4" s="1"/>
  <c r="N5" i="2"/>
  <c r="S102" i="11"/>
  <c r="J85" i="1"/>
  <c r="T123" i="25" l="1"/>
  <c r="U121" i="25"/>
  <c r="V5" i="24"/>
  <c r="W5" i="26"/>
  <c r="W6" i="26" s="1"/>
  <c r="W5" i="5"/>
  <c r="N126" i="25"/>
  <c r="AL295" i="1"/>
  <c r="AL307" i="1" s="1"/>
  <c r="Z106" i="27"/>
  <c r="AA102" i="27"/>
  <c r="Q104" i="11"/>
  <c r="Q106" i="11" s="1"/>
  <c r="N124" i="24"/>
  <c r="N124" i="2"/>
  <c r="J121" i="24"/>
  <c r="J121" i="2"/>
  <c r="I123" i="2"/>
  <c r="Q106" i="1"/>
  <c r="Q91" i="1"/>
  <c r="O124" i="25" s="1"/>
  <c r="P6" i="5"/>
  <c r="T102" i="11"/>
  <c r="K85" i="1"/>
  <c r="P5" i="4"/>
  <c r="P6" i="4" s="1"/>
  <c r="O5" i="2"/>
  <c r="S102" i="15"/>
  <c r="U123" i="25" l="1"/>
  <c r="V121" i="25"/>
  <c r="R104" i="11"/>
  <c r="R106" i="11" s="1"/>
  <c r="W5" i="24"/>
  <c r="X5" i="26"/>
  <c r="X6" i="26" s="1"/>
  <c r="X5" i="5"/>
  <c r="O126" i="25"/>
  <c r="AO295" i="1"/>
  <c r="AO307" i="1" s="1"/>
  <c r="AA106" i="27"/>
  <c r="AB102" i="27"/>
  <c r="O124" i="24"/>
  <c r="O124" i="2"/>
  <c r="K121" i="24"/>
  <c r="K121" i="2"/>
  <c r="J123" i="2"/>
  <c r="R106" i="1"/>
  <c r="R91" i="1"/>
  <c r="P124" i="25" s="1"/>
  <c r="Q6" i="5"/>
  <c r="U102" i="11"/>
  <c r="Q5" i="4"/>
  <c r="Q6" i="4" s="1"/>
  <c r="P5" i="2"/>
  <c r="L85" i="1"/>
  <c r="T102" i="15"/>
  <c r="V123" i="25" l="1"/>
  <c r="W121" i="25"/>
  <c r="S104" i="11"/>
  <c r="S106" i="11" s="1"/>
  <c r="X5" i="24"/>
  <c r="Y5" i="26"/>
  <c r="Y6" i="26" s="1"/>
  <c r="Y5" i="5"/>
  <c r="P126" i="25"/>
  <c r="AR295" i="1"/>
  <c r="AR307" i="1" s="1"/>
  <c r="AB106" i="27"/>
  <c r="AC102" i="27"/>
  <c r="P124" i="24"/>
  <c r="P124" i="2"/>
  <c r="L121" i="24"/>
  <c r="L121" i="2"/>
  <c r="K123" i="2"/>
  <c r="S106" i="1"/>
  <c r="S91" i="1"/>
  <c r="Q124" i="25" s="1"/>
  <c r="R6" i="5"/>
  <c r="U102" i="15"/>
  <c r="M85" i="1"/>
  <c r="V102" i="11"/>
  <c r="R5" i="4"/>
  <c r="R6" i="4" s="1"/>
  <c r="Q5" i="2"/>
  <c r="W123" i="25" l="1"/>
  <c r="X121" i="25"/>
  <c r="T104" i="11"/>
  <c r="T106" i="11" s="1"/>
  <c r="Y5" i="24"/>
  <c r="Z5" i="26"/>
  <c r="Z6" i="26" s="1"/>
  <c r="Z5" i="5"/>
  <c r="Q126" i="25"/>
  <c r="AU295" i="1"/>
  <c r="AU307" i="1" s="1"/>
  <c r="AC106" i="27"/>
  <c r="AD102" i="27"/>
  <c r="Q124" i="24"/>
  <c r="Q124" i="2"/>
  <c r="M121" i="24"/>
  <c r="M121" i="2"/>
  <c r="L123" i="2"/>
  <c r="T106" i="1"/>
  <c r="T91" i="1"/>
  <c r="R124" i="25" s="1"/>
  <c r="S6" i="5"/>
  <c r="V102" i="15"/>
  <c r="S5" i="4"/>
  <c r="S6" i="4" s="1"/>
  <c r="R5" i="2"/>
  <c r="N85" i="1"/>
  <c r="W102" i="11"/>
  <c r="X123" i="25" l="1"/>
  <c r="Y121" i="25"/>
  <c r="U104" i="11"/>
  <c r="U106" i="11" s="1"/>
  <c r="Z5" i="24"/>
  <c r="AA5" i="26"/>
  <c r="AA6" i="26" s="1"/>
  <c r="AA5" i="5"/>
  <c r="R126" i="25"/>
  <c r="AX295" i="1"/>
  <c r="AX307" i="1" s="1"/>
  <c r="AD106" i="27"/>
  <c r="AE102" i="27"/>
  <c r="R124" i="24"/>
  <c r="R124" i="2"/>
  <c r="N121" i="24"/>
  <c r="M123" i="2"/>
  <c r="U106" i="1"/>
  <c r="U91" i="1"/>
  <c r="S124" i="25" s="1"/>
  <c r="T6" i="5"/>
  <c r="T5" i="4"/>
  <c r="T6" i="4" s="1"/>
  <c r="S5" i="2"/>
  <c r="X102" i="11"/>
  <c r="O85" i="1"/>
  <c r="W102" i="15"/>
  <c r="Z121" i="25" l="1"/>
  <c r="Y123" i="25"/>
  <c r="V104" i="11"/>
  <c r="V106" i="11" s="1"/>
  <c r="AA5" i="24"/>
  <c r="AB5" i="26"/>
  <c r="AB6" i="26" s="1"/>
  <c r="AB5" i="5"/>
  <c r="S126" i="25"/>
  <c r="BA295" i="1"/>
  <c r="BA307" i="1" s="1"/>
  <c r="AE106" i="27"/>
  <c r="AF102" i="27"/>
  <c r="S124" i="24"/>
  <c r="S124" i="2"/>
  <c r="O121" i="24"/>
  <c r="V106" i="1"/>
  <c r="V91" i="1"/>
  <c r="T124" i="25" s="1"/>
  <c r="U6" i="5"/>
  <c r="U5" i="4"/>
  <c r="U6" i="4" s="1"/>
  <c r="T5" i="2"/>
  <c r="Y102" i="11"/>
  <c r="X102" i="15"/>
  <c r="P85" i="1"/>
  <c r="Z123" i="25" l="1"/>
  <c r="AA121" i="25"/>
  <c r="W104" i="11"/>
  <c r="W106" i="11" s="1"/>
  <c r="AB5" i="24"/>
  <c r="AC5" i="26"/>
  <c r="AC6" i="26" s="1"/>
  <c r="AC5" i="5"/>
  <c r="T126" i="25"/>
  <c r="BD295" i="1"/>
  <c r="BD307" i="1" s="1"/>
  <c r="AF106" i="27"/>
  <c r="AG102" i="27"/>
  <c r="T124" i="24"/>
  <c r="T124" i="2"/>
  <c r="P121" i="24"/>
  <c r="W106" i="1"/>
  <c r="W91" i="1"/>
  <c r="U124" i="25" s="1"/>
  <c r="V6" i="5"/>
  <c r="Y102" i="15"/>
  <c r="Q85" i="1"/>
  <c r="V5" i="4"/>
  <c r="V6" i="4" s="1"/>
  <c r="U5" i="2"/>
  <c r="Z102" i="11"/>
  <c r="AB121" i="25" l="1"/>
  <c r="AA123" i="25"/>
  <c r="X104" i="11"/>
  <c r="X106" i="11" s="1"/>
  <c r="AC5" i="24"/>
  <c r="AD5" i="26"/>
  <c r="AD6" i="26" s="1"/>
  <c r="AD5" i="5"/>
  <c r="U126" i="25"/>
  <c r="BG295" i="1"/>
  <c r="BG307" i="1" s="1"/>
  <c r="AG106" i="27"/>
  <c r="AH102" i="27"/>
  <c r="U124" i="24"/>
  <c r="U124" i="2"/>
  <c r="Q121" i="24"/>
  <c r="X106" i="1"/>
  <c r="X91" i="1"/>
  <c r="V124" i="25" s="1"/>
  <c r="W6" i="5"/>
  <c r="Z102" i="15"/>
  <c r="AA102" i="11"/>
  <c r="W5" i="4"/>
  <c r="W6" i="4" s="1"/>
  <c r="V5" i="2"/>
  <c r="R85" i="1"/>
  <c r="AB123" i="25" l="1"/>
  <c r="AC121" i="25"/>
  <c r="Y104" i="11"/>
  <c r="Y106" i="11" s="1"/>
  <c r="AD5" i="24"/>
  <c r="AE5" i="26"/>
  <c r="AE6" i="26" s="1"/>
  <c r="AE5" i="5"/>
  <c r="V126" i="25"/>
  <c r="BJ295" i="1"/>
  <c r="BJ307" i="1" s="1"/>
  <c r="AH106" i="27"/>
  <c r="AI102" i="27"/>
  <c r="V124" i="24"/>
  <c r="V124" i="2"/>
  <c r="R121" i="24"/>
  <c r="Y106" i="1"/>
  <c r="Y91" i="1"/>
  <c r="W124" i="25" s="1"/>
  <c r="X6" i="5"/>
  <c r="AA102" i="15"/>
  <c r="X5" i="4"/>
  <c r="X6" i="4" s="1"/>
  <c r="W5" i="2"/>
  <c r="AB102" i="11"/>
  <c r="S85" i="1"/>
  <c r="AC123" i="25" l="1"/>
  <c r="AD121" i="25"/>
  <c r="Z104" i="11"/>
  <c r="Z106" i="11" s="1"/>
  <c r="AE5" i="24"/>
  <c r="AF5" i="26"/>
  <c r="AF6" i="26" s="1"/>
  <c r="AF5" i="5"/>
  <c r="W126" i="25"/>
  <c r="BM295" i="1"/>
  <c r="BM307" i="1" s="1"/>
  <c r="AI106" i="27"/>
  <c r="AJ102" i="27"/>
  <c r="W124" i="2"/>
  <c r="S121" i="24"/>
  <c r="Z106" i="1"/>
  <c r="Z91" i="1"/>
  <c r="X124" i="25" s="1"/>
  <c r="Y6" i="5"/>
  <c r="AC102" i="11"/>
  <c r="T85" i="1"/>
  <c r="Y5" i="4"/>
  <c r="Y6" i="4" s="1"/>
  <c r="X5" i="2"/>
  <c r="AB102" i="15"/>
  <c r="AD123" i="25" l="1"/>
  <c r="AE121" i="25"/>
  <c r="AA104" i="11"/>
  <c r="AA106" i="11" s="1"/>
  <c r="AF5" i="24"/>
  <c r="AG5" i="26"/>
  <c r="AG6" i="26" s="1"/>
  <c r="AG5" i="5"/>
  <c r="X126" i="25"/>
  <c r="BP295" i="1"/>
  <c r="BP307" i="1" s="1"/>
  <c r="AJ106" i="27"/>
  <c r="AK102" i="27"/>
  <c r="X124" i="24"/>
  <c r="X124" i="2"/>
  <c r="T121" i="24"/>
  <c r="AA106" i="1"/>
  <c r="AA91" i="1"/>
  <c r="Y124" i="25" s="1"/>
  <c r="Z6" i="5"/>
  <c r="AD102" i="11"/>
  <c r="AC102" i="15"/>
  <c r="Z5" i="4"/>
  <c r="Z6" i="4" s="1"/>
  <c r="Y5" i="2"/>
  <c r="U85" i="1"/>
  <c r="AE123" i="25" l="1"/>
  <c r="AF121" i="25"/>
  <c r="AB104" i="11"/>
  <c r="AB106" i="11" s="1"/>
  <c r="AG5" i="24"/>
  <c r="AH5" i="26"/>
  <c r="AH6" i="26" s="1"/>
  <c r="AH5" i="5"/>
  <c r="Y126" i="25"/>
  <c r="BS295" i="1"/>
  <c r="BS307" i="1" s="1"/>
  <c r="AK106" i="27"/>
  <c r="AL102" i="27"/>
  <c r="Y124" i="24"/>
  <c r="Y124" i="2"/>
  <c r="U121" i="24"/>
  <c r="AB106" i="1"/>
  <c r="AB91" i="1"/>
  <c r="Z124" i="25" s="1"/>
  <c r="AA6" i="5"/>
  <c r="AE102" i="11"/>
  <c r="AA5" i="4"/>
  <c r="AA6" i="4" s="1"/>
  <c r="Z5" i="2"/>
  <c r="AD102" i="15"/>
  <c r="V85" i="1"/>
  <c r="AG121" i="25" l="1"/>
  <c r="AF123" i="25"/>
  <c r="AC104" i="11"/>
  <c r="AC106" i="11" s="1"/>
  <c r="AH5" i="24"/>
  <c r="AI5" i="26"/>
  <c r="AI6" i="26" s="1"/>
  <c r="AI5" i="5"/>
  <c r="Z126" i="25"/>
  <c r="BV295" i="1"/>
  <c r="BV307" i="1" s="1"/>
  <c r="AL106" i="27"/>
  <c r="AM102" i="27"/>
  <c r="AM106" i="27" s="1"/>
  <c r="Z124" i="24"/>
  <c r="Z124" i="2"/>
  <c r="V121" i="24"/>
  <c r="AC106" i="1"/>
  <c r="AC91" i="1"/>
  <c r="AA124" i="25" s="1"/>
  <c r="AB6" i="5"/>
  <c r="AE102" i="15"/>
  <c r="AF102" i="11"/>
  <c r="AB5" i="4"/>
  <c r="AB6" i="4" s="1"/>
  <c r="AA5" i="2"/>
  <c r="W85" i="1"/>
  <c r="AH121" i="25" l="1"/>
  <c r="AH123" i="25" s="1"/>
  <c r="AG123" i="25"/>
  <c r="AD104" i="11"/>
  <c r="AD106" i="11" s="1"/>
  <c r="AJ5" i="5"/>
  <c r="AJ5" i="26"/>
  <c r="AJ6" i="26" s="1"/>
  <c r="AA126" i="25"/>
  <c r="BY295" i="1"/>
  <c r="BY307" i="1" s="1"/>
  <c r="AA124" i="24"/>
  <c r="AA124" i="2"/>
  <c r="W121" i="24"/>
  <c r="AD106" i="1"/>
  <c r="AD91" i="1"/>
  <c r="AB124" i="25" s="1"/>
  <c r="AC6" i="5"/>
  <c r="AC5" i="4"/>
  <c r="AC6" i="4" s="1"/>
  <c r="AB5" i="2"/>
  <c r="AG102" i="11"/>
  <c r="AF102" i="15"/>
  <c r="X85" i="1"/>
  <c r="AE104" i="11" l="1"/>
  <c r="AE106" i="11" s="1"/>
  <c r="AB126" i="25"/>
  <c r="CB295" i="1"/>
  <c r="CB307" i="1" s="1"/>
  <c r="AB124" i="24"/>
  <c r="AB124" i="2"/>
  <c r="X121" i="24"/>
  <c r="AE106" i="1"/>
  <c r="AE91" i="1"/>
  <c r="AC124" i="25" s="1"/>
  <c r="AD6" i="5"/>
  <c r="AH102" i="11"/>
  <c r="AG102" i="15"/>
  <c r="AD5" i="4"/>
  <c r="AD6" i="4" s="1"/>
  <c r="AC5" i="2"/>
  <c r="Y85" i="1"/>
  <c r="AF104" i="11" l="1"/>
  <c r="AF106" i="11" s="1"/>
  <c r="AC126" i="25"/>
  <c r="CE295" i="1"/>
  <c r="CE307" i="1" s="1"/>
  <c r="AC124" i="24"/>
  <c r="AC124" i="2"/>
  <c r="Y121" i="24"/>
  <c r="AF106" i="1"/>
  <c r="AF91" i="1"/>
  <c r="AD124" i="25" s="1"/>
  <c r="AE6" i="5"/>
  <c r="AH102" i="15"/>
  <c r="AI102" i="11"/>
  <c r="AE5" i="4"/>
  <c r="AE6" i="4" s="1"/>
  <c r="AD5" i="2"/>
  <c r="Z85" i="1"/>
  <c r="AG104" i="11" l="1"/>
  <c r="AG106" i="11" s="1"/>
  <c r="AD126" i="25"/>
  <c r="CH295" i="1"/>
  <c r="CH307" i="1" s="1"/>
  <c r="AD124" i="24"/>
  <c r="AD124" i="2"/>
  <c r="Z121" i="24"/>
  <c r="AG106" i="1"/>
  <c r="AG91" i="1"/>
  <c r="AE124" i="25" s="1"/>
  <c r="AF6" i="5"/>
  <c r="AI102" i="15"/>
  <c r="AF5" i="4"/>
  <c r="AF6" i="4" s="1"/>
  <c r="AE5" i="2"/>
  <c r="AJ102" i="11"/>
  <c r="AA85" i="1"/>
  <c r="AH104" i="11" l="1"/>
  <c r="AH106" i="11" s="1"/>
  <c r="AE126" i="25"/>
  <c r="CK295" i="1"/>
  <c r="CK307" i="1" s="1"/>
  <c r="AE124" i="24"/>
  <c r="AE124" i="2"/>
  <c r="AA121" i="24"/>
  <c r="AH106" i="1"/>
  <c r="AH91" i="1"/>
  <c r="AF124" i="25" s="1"/>
  <c r="AG6" i="5"/>
  <c r="AK102" i="11"/>
  <c r="AG5" i="4"/>
  <c r="AG6" i="4" s="1"/>
  <c r="AF5" i="2"/>
  <c r="AJ102" i="15"/>
  <c r="AB85" i="1"/>
  <c r="AI104" i="11" l="1"/>
  <c r="AI106" i="11" s="1"/>
  <c r="AF126" i="25"/>
  <c r="CN295" i="1"/>
  <c r="CN307" i="1" s="1"/>
  <c r="AF124" i="24"/>
  <c r="AF124" i="2"/>
  <c r="AB121" i="24"/>
  <c r="AI106" i="1"/>
  <c r="AI91" i="1"/>
  <c r="AG124" i="25" s="1"/>
  <c r="AH6" i="5"/>
  <c r="AK102" i="15"/>
  <c r="AL102" i="11"/>
  <c r="AC85" i="1"/>
  <c r="AH5" i="4"/>
  <c r="AH6" i="4" s="1"/>
  <c r="AG5" i="2"/>
  <c r="AJ104" i="11" l="1"/>
  <c r="AJ106" i="11" s="1"/>
  <c r="AG126" i="25"/>
  <c r="CQ295" i="1"/>
  <c r="CQ307" i="1" s="1"/>
  <c r="AG124" i="24"/>
  <c r="AG124" i="2"/>
  <c r="AC121" i="24"/>
  <c r="AM102" i="11"/>
  <c r="AJ106" i="1"/>
  <c r="AJ91" i="1"/>
  <c r="AH124" i="25" s="1"/>
  <c r="AI6" i="5"/>
  <c r="AI5" i="4"/>
  <c r="AI6" i="4" s="1"/>
  <c r="AH5" i="2"/>
  <c r="AJ5" i="4" s="1"/>
  <c r="AJ6" i="4" s="1"/>
  <c r="AD85" i="1"/>
  <c r="AL102" i="15"/>
  <c r="AK104" i="11" l="1"/>
  <c r="AK106" i="11" s="1"/>
  <c r="AH126" i="25"/>
  <c r="CT295" i="1"/>
  <c r="CT307" i="1" s="1"/>
  <c r="AH124" i="24"/>
  <c r="AH124" i="2"/>
  <c r="AD121" i="24"/>
  <c r="AM102" i="15"/>
  <c r="AJ6" i="5"/>
  <c r="AE85" i="1"/>
  <c r="AL104" i="11" l="1"/>
  <c r="AL106" i="11" s="1"/>
  <c r="AE121" i="24"/>
  <c r="AF85" i="1"/>
  <c r="AM104" i="11" l="1"/>
  <c r="AM106" i="11" s="1"/>
  <c r="AF121" i="24"/>
  <c r="AG85" i="1"/>
  <c r="AG121" i="24" l="1"/>
  <c r="AK97" i="1"/>
  <c r="AH85" i="1"/>
  <c r="AH121" i="24" l="1"/>
  <c r="AI85" i="1"/>
  <c r="AJ85" i="1" l="1"/>
  <c r="AI98" i="2" l="1"/>
  <c r="N120" i="2"/>
  <c r="AI120" i="2" s="1"/>
  <c r="N121" i="2" l="1"/>
  <c r="O121" i="2" s="1"/>
  <c r="P121" i="2" s="1"/>
  <c r="P123" i="2" s="1"/>
  <c r="AJ111" i="2"/>
  <c r="AJ100" i="2"/>
  <c r="AJ107" i="2"/>
  <c r="AJ106" i="2"/>
  <c r="AJ102" i="2"/>
  <c r="AJ109" i="2"/>
  <c r="AJ117" i="2"/>
  <c r="AJ114" i="2"/>
  <c r="AJ104" i="2"/>
  <c r="AJ110" i="2"/>
  <c r="AJ105" i="2"/>
  <c r="AJ101" i="2"/>
  <c r="AJ108" i="2"/>
  <c r="AJ116" i="2"/>
  <c r="AJ113" i="2"/>
  <c r="AJ115" i="2"/>
  <c r="AJ99" i="2"/>
  <c r="AJ112" i="2"/>
  <c r="AJ98" i="2"/>
  <c r="AJ118" i="2"/>
  <c r="AJ103" i="2"/>
  <c r="AJ97" i="2"/>
  <c r="N122" i="2"/>
  <c r="Q121" i="2" l="1"/>
  <c r="R121" i="2" s="1"/>
  <c r="N123" i="2"/>
  <c r="O123" i="2"/>
  <c r="Q123" i="2" l="1"/>
  <c r="R123" i="2"/>
  <c r="S121" i="2"/>
  <c r="S123" i="2" l="1"/>
  <c r="T121" i="2"/>
  <c r="U121" i="2" l="1"/>
  <c r="T123" i="2"/>
  <c r="U123" i="2" l="1"/>
  <c r="V121" i="2"/>
  <c r="V123" i="2" l="1"/>
  <c r="W121" i="2"/>
  <c r="X121" i="2" l="1"/>
  <c r="W123" i="2"/>
  <c r="Y121" i="2" l="1"/>
  <c r="X123" i="2"/>
  <c r="Z121" i="2" l="1"/>
  <c r="Y123" i="2"/>
  <c r="Z123" i="2" l="1"/>
  <c r="AA121" i="2"/>
  <c r="AA123" i="2" l="1"/>
  <c r="AB121" i="2"/>
  <c r="AC121" i="2" l="1"/>
  <c r="AB123" i="2"/>
  <c r="AD121" i="2" l="1"/>
  <c r="AC123" i="2"/>
  <c r="AE121" i="2" l="1"/>
  <c r="AD123" i="2"/>
  <c r="AF121" i="2" l="1"/>
  <c r="AE123" i="2"/>
  <c r="AF123" i="2" l="1"/>
  <c r="AG121" i="2"/>
  <c r="AH121" i="2" l="1"/>
  <c r="AH123" i="2" s="1"/>
  <c r="AG123" i="2"/>
  <c r="AI60" i="24"/>
  <c r="D64" i="7" s="1"/>
  <c r="D77" i="24"/>
  <c r="E73" i="18"/>
  <c r="E148" i="18"/>
  <c r="AJ56" i="18" l="1"/>
  <c r="D78" i="24"/>
  <c r="E78" i="24" s="1"/>
  <c r="E123" i="24" s="1"/>
  <c r="D159" i="24"/>
  <c r="V64" i="7"/>
  <c r="D124" i="24"/>
  <c r="E74" i="18"/>
  <c r="F74" i="18" s="1"/>
  <c r="G74" i="18" s="1"/>
  <c r="H74" i="18" s="1"/>
  <c r="I74" i="18" s="1"/>
  <c r="J74" i="18" s="1"/>
  <c r="K74" i="18" s="1"/>
  <c r="L74" i="18" s="1"/>
  <c r="M74" i="18" s="1"/>
  <c r="N74" i="18" s="1"/>
  <c r="O74" i="18" s="1"/>
  <c r="P74" i="18" s="1"/>
  <c r="Q74" i="18" s="1"/>
  <c r="R74" i="18" s="1"/>
  <c r="S74" i="18" s="1"/>
  <c r="T74" i="18" s="1"/>
  <c r="U74" i="18" s="1"/>
  <c r="V74" i="18" s="1"/>
  <c r="W74" i="18" s="1"/>
  <c r="F89" i="1"/>
  <c r="E149" i="18"/>
  <c r="F149" i="18" s="1"/>
  <c r="G149" i="18" s="1"/>
  <c r="H149" i="18" s="1"/>
  <c r="I149" i="18" s="1"/>
  <c r="J149" i="18" s="1"/>
  <c r="K149" i="18" s="1"/>
  <c r="L149" i="18" s="1"/>
  <c r="M149" i="18" s="1"/>
  <c r="N149" i="18" s="1"/>
  <c r="O149" i="18" s="1"/>
  <c r="P149" i="18" s="1"/>
  <c r="Q149" i="18" s="1"/>
  <c r="R149" i="18" s="1"/>
  <c r="S149" i="18" s="1"/>
  <c r="T149" i="18" s="1"/>
  <c r="U149" i="18" s="1"/>
  <c r="V149" i="18" s="1"/>
  <c r="W149" i="18" s="1"/>
  <c r="D133" i="24"/>
  <c r="D133" i="25"/>
  <c r="F96" i="1"/>
  <c r="D158" i="24"/>
  <c r="AJ131" i="18"/>
  <c r="F49" i="1"/>
  <c r="H103" i="15"/>
  <c r="D122" i="24"/>
  <c r="D123" i="24" l="1"/>
  <c r="F78" i="24"/>
  <c r="F123" i="24" s="1"/>
  <c r="H105" i="15"/>
  <c r="H104" i="15"/>
  <c r="F98" i="1"/>
  <c r="F107" i="1" s="1"/>
  <c r="F278" i="1" s="1"/>
  <c r="F105" i="1"/>
  <c r="F90" i="1"/>
  <c r="F88" i="1"/>
  <c r="F92" i="1"/>
  <c r="F200" i="1"/>
  <c r="D139" i="25"/>
  <c r="D140" i="25" s="1"/>
  <c r="D148" i="25"/>
  <c r="D139" i="24"/>
  <c r="D140" i="24" s="1"/>
  <c r="F160" i="1"/>
  <c r="F166" i="1" s="1"/>
  <c r="D148" i="24"/>
  <c r="F112" i="1"/>
  <c r="F111" i="1"/>
  <c r="F86" i="1"/>
  <c r="F50" i="1"/>
  <c r="G78" i="24" l="1"/>
  <c r="H78" i="24" s="1"/>
  <c r="F93" i="1"/>
  <c r="G90" i="1"/>
  <c r="F206" i="1"/>
  <c r="F247" i="1" s="1"/>
  <c r="F227" i="1"/>
  <c r="H302" i="1" s="1"/>
  <c r="H307" i="1" s="1"/>
  <c r="D154" i="24"/>
  <c r="F174" i="1"/>
  <c r="F187" i="1"/>
  <c r="G302" i="1" s="1"/>
  <c r="F241" i="1"/>
  <c r="H106" i="15"/>
  <c r="I104" i="15"/>
  <c r="G50" i="1"/>
  <c r="F87" i="1"/>
  <c r="D126" i="24"/>
  <c r="G295" i="1"/>
  <c r="D154" i="25"/>
  <c r="F214" i="1"/>
  <c r="G123" i="24" l="1"/>
  <c r="G307" i="1"/>
  <c r="F268" i="1"/>
  <c r="F285" i="1" s="1"/>
  <c r="F290" i="1" s="1"/>
  <c r="F255" i="1"/>
  <c r="J104" i="15"/>
  <c r="I106" i="15"/>
  <c r="H90" i="1"/>
  <c r="G93" i="1"/>
  <c r="H123" i="24"/>
  <c r="I78" i="24"/>
  <c r="H50" i="1"/>
  <c r="G87" i="1"/>
  <c r="I123" i="24" l="1"/>
  <c r="J78" i="24"/>
  <c r="J106" i="15"/>
  <c r="K104" i="15"/>
  <c r="H87" i="1"/>
  <c r="I50" i="1"/>
  <c r="H93" i="1"/>
  <c r="I90" i="1"/>
  <c r="L104" i="15" l="1"/>
  <c r="K106" i="15"/>
  <c r="I93" i="1"/>
  <c r="J90" i="1"/>
  <c r="I87" i="1"/>
  <c r="J50" i="1"/>
  <c r="K78" i="24"/>
  <c r="J123" i="24"/>
  <c r="J87" i="1" l="1"/>
  <c r="K50" i="1"/>
  <c r="K123" i="24"/>
  <c r="L78" i="24"/>
  <c r="J93" i="1"/>
  <c r="K90" i="1"/>
  <c r="M104" i="15"/>
  <c r="L106" i="15"/>
  <c r="K93" i="1" l="1"/>
  <c r="L90" i="1"/>
  <c r="L50" i="1"/>
  <c r="K87" i="1"/>
  <c r="N104" i="15"/>
  <c r="M106" i="15"/>
  <c r="L123" i="24"/>
  <c r="M78" i="24"/>
  <c r="M50" i="1" l="1"/>
  <c r="L87" i="1"/>
  <c r="M123" i="24"/>
  <c r="N78" i="24"/>
  <c r="L93" i="1"/>
  <c r="M90" i="1"/>
  <c r="O104" i="15"/>
  <c r="N106" i="15"/>
  <c r="O78" i="24" l="1"/>
  <c r="N123" i="24"/>
  <c r="P104" i="15"/>
  <c r="O106" i="15"/>
  <c r="N90" i="1"/>
  <c r="M93" i="1"/>
  <c r="N50" i="1"/>
  <c r="M87" i="1"/>
  <c r="O50" i="1" l="1"/>
  <c r="N87" i="1"/>
  <c r="O90" i="1"/>
  <c r="N93" i="1"/>
  <c r="P106" i="15"/>
  <c r="Q104" i="15"/>
  <c r="O123" i="24"/>
  <c r="P78" i="24"/>
  <c r="P123" i="24" l="1"/>
  <c r="Q78" i="24"/>
  <c r="Q106" i="15"/>
  <c r="R104" i="15"/>
  <c r="P90" i="1"/>
  <c r="O93" i="1"/>
  <c r="O87" i="1"/>
  <c r="P50" i="1"/>
  <c r="Q50" i="1" l="1"/>
  <c r="P87" i="1"/>
  <c r="Q90" i="1"/>
  <c r="P93" i="1"/>
  <c r="S104" i="15"/>
  <c r="R106" i="15"/>
  <c r="R78" i="24"/>
  <c r="Q123" i="24"/>
  <c r="S78" i="24" l="1"/>
  <c r="R123" i="24"/>
  <c r="S106" i="15"/>
  <c r="T104" i="15"/>
  <c r="R90" i="1"/>
  <c r="Q93" i="1"/>
  <c r="Q87" i="1"/>
  <c r="R50" i="1"/>
  <c r="R87" i="1" l="1"/>
  <c r="S50" i="1"/>
  <c r="R93" i="1"/>
  <c r="S90" i="1"/>
  <c r="U104" i="15"/>
  <c r="T106" i="15"/>
  <c r="T78" i="24"/>
  <c r="S123" i="24"/>
  <c r="T123" i="24" l="1"/>
  <c r="U78" i="24"/>
  <c r="T90" i="1"/>
  <c r="S93" i="1"/>
  <c r="U106" i="15"/>
  <c r="V104" i="15"/>
  <c r="S87" i="1"/>
  <c r="T50" i="1"/>
  <c r="T87" i="1" l="1"/>
  <c r="U50" i="1"/>
  <c r="W104" i="15"/>
  <c r="V106" i="15"/>
  <c r="T93" i="1"/>
  <c r="U90" i="1"/>
  <c r="U123" i="24"/>
  <c r="V78" i="24"/>
  <c r="V123" i="24" l="1"/>
  <c r="U93" i="1"/>
  <c r="V90" i="1"/>
  <c r="W106" i="15"/>
  <c r="X104" i="15"/>
  <c r="V50" i="1"/>
  <c r="U87" i="1"/>
  <c r="X106" i="15" l="1"/>
  <c r="Y104" i="15"/>
  <c r="V93" i="1"/>
  <c r="W90" i="1"/>
  <c r="V87" i="1"/>
  <c r="W50" i="1"/>
  <c r="Y106" i="15" l="1"/>
  <c r="Z104" i="15"/>
  <c r="X50" i="1"/>
  <c r="W87" i="1"/>
  <c r="W93" i="1"/>
  <c r="X90" i="1"/>
  <c r="Z106" i="15" l="1"/>
  <c r="X93" i="1"/>
  <c r="X87" i="1"/>
  <c r="W140" i="25"/>
  <c r="AI7" i="24"/>
  <c r="D11" i="7" s="1"/>
  <c r="W158" i="24"/>
  <c r="AJ3" i="18"/>
  <c r="AJ73" i="18" s="1"/>
  <c r="AJ78" i="18"/>
  <c r="AJ148" i="18" s="1"/>
  <c r="X73" i="18" l="1"/>
  <c r="X74" i="18" s="1"/>
  <c r="Y74" i="18" s="1"/>
  <c r="Z74" i="18" s="1"/>
  <c r="AA74" i="18" s="1"/>
  <c r="AB74" i="18" s="1"/>
  <c r="AC74" i="18" s="1"/>
  <c r="AD74" i="18" s="1"/>
  <c r="AE74" i="18" s="1"/>
  <c r="AF74" i="18" s="1"/>
  <c r="AG74" i="18" s="1"/>
  <c r="AH74" i="18" s="1"/>
  <c r="AI74" i="18" s="1"/>
  <c r="AJ74" i="18" s="1"/>
  <c r="D81" i="7"/>
  <c r="V11" i="7"/>
  <c r="V81" i="7" s="1"/>
  <c r="X148" i="18"/>
  <c r="AA103" i="15"/>
  <c r="W159" i="24"/>
  <c r="AI77" i="24"/>
  <c r="W78" i="24"/>
  <c r="W122" i="24"/>
  <c r="Y49" i="1"/>
  <c r="Y89" i="1" l="1"/>
  <c r="Y88" i="1" s="1"/>
  <c r="W124" i="24"/>
  <c r="V84" i="7"/>
  <c r="V87" i="7" s="1"/>
  <c r="AK49" i="1"/>
  <c r="Y112" i="1"/>
  <c r="Y86" i="1"/>
  <c r="Y111" i="1"/>
  <c r="Y50" i="1"/>
  <c r="AA105" i="15"/>
  <c r="AM103" i="15"/>
  <c r="AM105" i="15" s="1"/>
  <c r="AA104" i="15"/>
  <c r="Y96" i="1"/>
  <c r="W133" i="24"/>
  <c r="X149" i="18"/>
  <c r="Y149" i="18" s="1"/>
  <c r="Z149" i="18" s="1"/>
  <c r="AA149" i="18" s="1"/>
  <c r="AB149" i="18" s="1"/>
  <c r="AC149" i="18" s="1"/>
  <c r="AD149" i="18" s="1"/>
  <c r="AE149" i="18" s="1"/>
  <c r="AF149" i="18" s="1"/>
  <c r="AG149" i="18" s="1"/>
  <c r="AH149" i="18" s="1"/>
  <c r="AI149" i="18" s="1"/>
  <c r="AJ149" i="18" s="1"/>
  <c r="W133" i="25"/>
  <c r="X78" i="24"/>
  <c r="W123" i="24"/>
  <c r="AI159" i="24"/>
  <c r="AI158" i="24"/>
  <c r="Y92" i="1" l="1"/>
  <c r="Y90" i="1"/>
  <c r="Y93" i="1" s="1"/>
  <c r="Z50" i="1"/>
  <c r="Y87" i="1"/>
  <c r="X123" i="24"/>
  <c r="Y78" i="24"/>
  <c r="Y160" i="1"/>
  <c r="Y166" i="1" s="1"/>
  <c r="W148" i="24"/>
  <c r="W139" i="24"/>
  <c r="W140" i="24" s="1"/>
  <c r="Y105" i="1"/>
  <c r="AK96" i="1"/>
  <c r="AK98" i="1" s="1"/>
  <c r="AK107" i="1" s="1"/>
  <c r="Y98" i="1"/>
  <c r="Y107" i="1" s="1"/>
  <c r="Y278" i="1" s="1"/>
  <c r="W139" i="25"/>
  <c r="W148" i="25"/>
  <c r="Y200" i="1"/>
  <c r="AK111" i="1"/>
  <c r="AK112" i="1"/>
  <c r="AA106" i="15"/>
  <c r="AB104" i="15"/>
  <c r="Z90" i="1" l="1"/>
  <c r="AA90" i="1" s="1"/>
  <c r="AB106" i="15"/>
  <c r="AC104" i="15"/>
  <c r="Y187" i="1"/>
  <c r="BL302" i="1" s="1"/>
  <c r="Y241" i="1"/>
  <c r="AK160" i="1"/>
  <c r="AK187" i="1" s="1"/>
  <c r="W154" i="25"/>
  <c r="Y214" i="1"/>
  <c r="AK214" i="1" s="1"/>
  <c r="AK200" i="1"/>
  <c r="AK227" i="1" s="1"/>
  <c r="Y227" i="1"/>
  <c r="BM302" i="1" s="1"/>
  <c r="Y206" i="1"/>
  <c r="Y247" i="1" s="1"/>
  <c r="Y174" i="1"/>
  <c r="W154" i="24"/>
  <c r="AK278" i="1"/>
  <c r="AI2" i="1"/>
  <c r="Y123" i="24"/>
  <c r="Z78" i="24"/>
  <c r="W126" i="24"/>
  <c r="BL295" i="1"/>
  <c r="AA50" i="1"/>
  <c r="Z87" i="1"/>
  <c r="Z93" i="1" l="1"/>
  <c r="BL307" i="1"/>
  <c r="AA87" i="1"/>
  <c r="AB50" i="1"/>
  <c r="Y268" i="1"/>
  <c r="Y285" i="1" s="1"/>
  <c r="Y290" i="1" s="1"/>
  <c r="AK241" i="1"/>
  <c r="AK268" i="1" s="1"/>
  <c r="AK285" i="1" s="1"/>
  <c r="AK290" i="1" s="1"/>
  <c r="AD104" i="15"/>
  <c r="AC106" i="15"/>
  <c r="Y255" i="1"/>
  <c r="AK255" i="1" s="1"/>
  <c r="AK174" i="1"/>
  <c r="AB90" i="1"/>
  <c r="AA93" i="1"/>
  <c r="Z123" i="24"/>
  <c r="AA78" i="24"/>
  <c r="AC90" i="1" l="1"/>
  <c r="AB93" i="1"/>
  <c r="AE104" i="15"/>
  <c r="AD106" i="15"/>
  <c r="AA123" i="24"/>
  <c r="AB78" i="24"/>
  <c r="AB87" i="1"/>
  <c r="AC50" i="1"/>
  <c r="AC78" i="24" l="1"/>
  <c r="AB123" i="24"/>
  <c r="AE106" i="15"/>
  <c r="AF104" i="15"/>
  <c r="AD50" i="1"/>
  <c r="AC87" i="1"/>
  <c r="AD90" i="1"/>
  <c r="AC93" i="1"/>
  <c r="AD93" i="1" l="1"/>
  <c r="AE90" i="1"/>
  <c r="AD87" i="1"/>
  <c r="AE50" i="1"/>
  <c r="AF106" i="15"/>
  <c r="AG104" i="15"/>
  <c r="AD78" i="24"/>
  <c r="AC123" i="24"/>
  <c r="AE78" i="24" l="1"/>
  <c r="AD123" i="24"/>
  <c r="AH104" i="15"/>
  <c r="AG106" i="15"/>
  <c r="AF50" i="1"/>
  <c r="AE87" i="1"/>
  <c r="AE93" i="1"/>
  <c r="AF90" i="1"/>
  <c r="AF93" i="1" l="1"/>
  <c r="AG90" i="1"/>
  <c r="AG50" i="1"/>
  <c r="AF87" i="1"/>
  <c r="AI104" i="15"/>
  <c r="AH106" i="15"/>
  <c r="AE123" i="24"/>
  <c r="AF78" i="24"/>
  <c r="AJ104" i="15" l="1"/>
  <c r="AI106" i="15"/>
  <c r="AH90" i="1"/>
  <c r="AG93" i="1"/>
  <c r="AH50" i="1"/>
  <c r="AG87" i="1"/>
  <c r="AG78" i="24"/>
  <c r="AF123" i="24"/>
  <c r="AG123" i="24" l="1"/>
  <c r="AH78" i="24"/>
  <c r="AH123" i="24" s="1"/>
  <c r="AI50" i="1"/>
  <c r="AH87" i="1"/>
  <c r="AI90" i="1"/>
  <c r="AH93" i="1"/>
  <c r="AK104" i="15"/>
  <c r="AJ106" i="15"/>
  <c r="AL104" i="15" l="1"/>
  <c r="AK106" i="15"/>
  <c r="AJ90" i="1"/>
  <c r="AJ93" i="1" s="1"/>
  <c r="AE2" i="1" s="1"/>
  <c r="AI93" i="1"/>
  <c r="AI87" i="1"/>
  <c r="AJ50" i="1"/>
  <c r="AJ87" i="1" s="1"/>
  <c r="AL106" i="15" l="1"/>
  <c r="AM104" i="15"/>
  <c r="AM106" i="15" s="1"/>
</calcChain>
</file>

<file path=xl/comments1.xml><?xml version="1.0" encoding="utf-8"?>
<comments xmlns="http://schemas.openxmlformats.org/spreadsheetml/2006/main">
  <authors>
    <author>Purwadi (DMIA)</author>
  </authors>
  <commentList>
    <comment ref="I83" authorId="0" shapeId="0">
      <text>
        <r>
          <rPr>
            <b/>
            <sz val="9"/>
            <color indexed="81"/>
            <rFont val="Tahoma"/>
            <family val="2"/>
          </rPr>
          <t>Purwadi (DMIA):</t>
        </r>
        <r>
          <rPr>
            <sz val="9"/>
            <color indexed="81"/>
            <rFont val="Tahoma"/>
            <family val="2"/>
          </rPr>
          <t xml:space="preserve">
PM</t>
        </r>
      </text>
    </comment>
  </commentList>
</comments>
</file>

<file path=xl/sharedStrings.xml><?xml version="1.0" encoding="utf-8"?>
<sst xmlns="http://schemas.openxmlformats.org/spreadsheetml/2006/main" count="8696" uniqueCount="5681">
  <si>
    <t>LINE</t>
  </si>
  <si>
    <t>BF23 Main Assy TR1</t>
  </si>
  <si>
    <t>DAILY PRODUCTION CONTROL</t>
  </si>
  <si>
    <t>KOUSU</t>
  </si>
  <si>
    <t>OR</t>
  </si>
  <si>
    <t>MONTH</t>
  </si>
  <si>
    <t>TANGGAL</t>
  </si>
  <si>
    <t>Total</t>
  </si>
  <si>
    <t>KUANTITAS PRODUKSI</t>
  </si>
  <si>
    <t>A</t>
  </si>
  <si>
    <t>B</t>
  </si>
  <si>
    <t>KARYAWAN YANG HADIR</t>
  </si>
  <si>
    <t>KARYAWAN TIDAK HADIR</t>
  </si>
  <si>
    <t>JAM KERJA NORMAL</t>
  </si>
  <si>
    <t>DOT</t>
  </si>
  <si>
    <t>HOT</t>
  </si>
  <si>
    <t>TOTAL JAM LEMBUR</t>
  </si>
  <si>
    <t>TOTAL JAM LEMBUR (ACCUM)</t>
  </si>
  <si>
    <t>Actual pengurangan opr</t>
  </si>
  <si>
    <t>PENAMBAHAN OPR (H)</t>
  </si>
  <si>
    <t>PENGURANGAN OPR (H) 
(Support line lain MFG)</t>
  </si>
  <si>
    <t>EXCLUSION TIME</t>
  </si>
  <si>
    <t>M1</t>
  </si>
  <si>
    <t>Management time</t>
  </si>
  <si>
    <t>F1</t>
  </si>
  <si>
    <t>Morning Meeting</t>
  </si>
  <si>
    <t>F2</t>
  </si>
  <si>
    <t>Hot time</t>
  </si>
  <si>
    <t>F3</t>
  </si>
  <si>
    <t>5S</t>
  </si>
  <si>
    <t>F4</t>
  </si>
  <si>
    <t>Pray Time</t>
  </si>
  <si>
    <t>H1</t>
  </si>
  <si>
    <t>Training new Opr</t>
  </si>
  <si>
    <t>H2</t>
  </si>
  <si>
    <t>Others Education/Training</t>
  </si>
  <si>
    <t>H3</t>
  </si>
  <si>
    <t>QC Activity</t>
  </si>
  <si>
    <t>S1</t>
  </si>
  <si>
    <t>New Product Preparation</t>
  </si>
  <si>
    <t>S2</t>
  </si>
  <si>
    <t>Maintenance (Periodic)</t>
  </si>
  <si>
    <t>S3</t>
  </si>
  <si>
    <t>Physical Inventory taking</t>
  </si>
  <si>
    <t>S4</t>
  </si>
  <si>
    <t>Medical Check</t>
  </si>
  <si>
    <t>S5</t>
  </si>
  <si>
    <t>Energy Shutdown</t>
  </si>
  <si>
    <t>S6</t>
  </si>
  <si>
    <t>Labor Union</t>
  </si>
  <si>
    <t>S7</t>
  </si>
  <si>
    <t>Business Trip</t>
  </si>
  <si>
    <t>S8</t>
  </si>
  <si>
    <t>Support Section Lain (selain MFG)</t>
  </si>
  <si>
    <t>S9</t>
  </si>
  <si>
    <t>Delay arrival &amp; early leave</t>
  </si>
  <si>
    <t>S10</t>
  </si>
  <si>
    <t xml:space="preserve">Major Clean up </t>
  </si>
  <si>
    <t>S11</t>
  </si>
  <si>
    <t>Company Activity</t>
  </si>
  <si>
    <t>S12</t>
  </si>
  <si>
    <t>Evacuation Drill</t>
  </si>
  <si>
    <t>S13</t>
  </si>
  <si>
    <t>Audit Time</t>
  </si>
  <si>
    <t>S14</t>
  </si>
  <si>
    <t>Improvement activity</t>
  </si>
  <si>
    <t>TOTAL EXCLUSION TIME</t>
  </si>
  <si>
    <t>JAM KERJA RATA-RATA</t>
  </si>
  <si>
    <t>KOUSU TIME HARIAN</t>
  </si>
  <si>
    <t>KOUSU TIME ACCUM</t>
  </si>
  <si>
    <t>KOUSU TIME TARGET</t>
  </si>
  <si>
    <t>MANHOUR STANDARD DAILY</t>
  </si>
  <si>
    <t>MANHOUR STANDARD ACCUM</t>
  </si>
  <si>
    <t>PRODUCTIVITY RATIO TARGET</t>
  </si>
  <si>
    <t>PRODUCTIVITY RATIO HARIAN</t>
  </si>
  <si>
    <t>PRODUCTIVITY RATIO ACCUM</t>
  </si>
  <si>
    <t>TOTAL PLAN TIME (MINUTE)</t>
  </si>
  <si>
    <t>SHIFT A</t>
  </si>
  <si>
    <t>SHIFT B</t>
  </si>
  <si>
    <t>TOTAL PLAN TIME</t>
  </si>
  <si>
    <t>TOTAL</t>
  </si>
  <si>
    <t>TOTAL PRODUCTION TIME (MINUTE)</t>
  </si>
  <si>
    <t>TOTAL PRODUCTION TIME</t>
  </si>
  <si>
    <t>OR TARGET (%)</t>
  </si>
  <si>
    <t>OR ACTUAL (%)</t>
  </si>
  <si>
    <t>In Line Defect Qty (pcs)</t>
  </si>
  <si>
    <t>F/I defect Qty (pcs)</t>
  </si>
  <si>
    <t>In Line Defect Qty (%)</t>
  </si>
  <si>
    <t>F/I defect Qty (%)</t>
  </si>
  <si>
    <t>LOSS TIME (Minute)</t>
  </si>
  <si>
    <t>Kerusakan Mesin</t>
  </si>
  <si>
    <t>Cokotei</t>
  </si>
  <si>
    <t>Uknown</t>
  </si>
  <si>
    <t>LOSS TIME (Manhour)</t>
  </si>
  <si>
    <t>%A</t>
  </si>
  <si>
    <t>LOSS TIME (%)</t>
  </si>
  <si>
    <t>%B</t>
  </si>
  <si>
    <t>%T</t>
  </si>
  <si>
    <t>1 Month</t>
  </si>
  <si>
    <t>TARGET</t>
  </si>
  <si>
    <t>Unknown</t>
  </si>
  <si>
    <t>GROUP</t>
  </si>
  <si>
    <t>No.</t>
  </si>
  <si>
    <t>Part No Assy.</t>
  </si>
  <si>
    <t>Total Output</t>
  </si>
  <si>
    <t>Total Output Accum</t>
  </si>
  <si>
    <t>Cycle Time</t>
  </si>
  <si>
    <t>Production Time</t>
  </si>
  <si>
    <t>ABSENSI</t>
  </si>
  <si>
    <t>KARYAWAN YG HADIR</t>
  </si>
  <si>
    <t>KARYAWAN TDK HADIR</t>
  </si>
  <si>
    <t>NORMAL  JAM KERJA  (H)</t>
  </si>
  <si>
    <t>PENAMBAHAN JAM KERJA</t>
  </si>
  <si>
    <t>Support Section Lain (MFG)</t>
  </si>
  <si>
    <t>Jam Kerja Harian</t>
  </si>
  <si>
    <t>Jam Kerja Accum</t>
  </si>
  <si>
    <t>Kousu Time Harian</t>
  </si>
  <si>
    <t>Kousu Time Acc</t>
  </si>
  <si>
    <t>Kousu Time Target</t>
  </si>
  <si>
    <t>Loss Time (Minute)</t>
  </si>
  <si>
    <t>Loss Time (Manhour)</t>
  </si>
  <si>
    <t>LIST DOWNTIME</t>
  </si>
  <si>
    <t>(hanya tgl, ex = 1)</t>
  </si>
  <si>
    <t>Loss Time Item</t>
  </si>
  <si>
    <t>Minute Loss</t>
  </si>
  <si>
    <t>Downtime Category</t>
  </si>
  <si>
    <t>DATE</t>
  </si>
  <si>
    <t>Group</t>
  </si>
  <si>
    <t>Minute</t>
  </si>
  <si>
    <t>Item</t>
  </si>
  <si>
    <t>Remark</t>
  </si>
  <si>
    <t>Action</t>
  </si>
  <si>
    <t>DAFTAR HADIR &amp; LEMBUR</t>
  </si>
  <si>
    <t>GROUP: A</t>
  </si>
  <si>
    <t>№</t>
  </si>
  <si>
    <t>No Karyawan</t>
  </si>
  <si>
    <t>NAMA LENGKAP</t>
  </si>
  <si>
    <t>DM1901974</t>
  </si>
  <si>
    <t>HADIR</t>
  </si>
  <si>
    <t>LEMBUR</t>
  </si>
  <si>
    <t>DM2260538</t>
  </si>
  <si>
    <t>DOT : Daily Overtime</t>
  </si>
  <si>
    <t>DM2059085</t>
  </si>
  <si>
    <t>HOT : Holiday Overtime</t>
  </si>
  <si>
    <t>SAKIT</t>
  </si>
  <si>
    <t>DM2160009</t>
  </si>
  <si>
    <t>CUTI</t>
  </si>
  <si>
    <t>IJIN 8h</t>
  </si>
  <si>
    <t>DM1901160</t>
  </si>
  <si>
    <t>IJIN 4h</t>
  </si>
  <si>
    <t>FINISH</t>
  </si>
  <si>
    <t>MANGKIR</t>
  </si>
  <si>
    <t>RESIGN</t>
  </si>
  <si>
    <t>実　績　合　計</t>
  </si>
  <si>
    <t>午前半休
（人数）</t>
  </si>
  <si>
    <t>午後半休
（人数）</t>
  </si>
  <si>
    <t>Karyawan Masuk</t>
  </si>
  <si>
    <t>Karyawan Tidak Masuk</t>
  </si>
  <si>
    <t>６時間勤務者</t>
  </si>
  <si>
    <t>Reguler Time</t>
  </si>
  <si>
    <t>GROUP: B</t>
  </si>
  <si>
    <t>D: Day</t>
  </si>
  <si>
    <t>N: Night</t>
  </si>
  <si>
    <t>DM1901752</t>
  </si>
  <si>
    <t>DM2160111</t>
  </si>
  <si>
    <t>DM1902268</t>
  </si>
  <si>
    <t>DM2260948</t>
  </si>
  <si>
    <t>NIK</t>
  </si>
  <si>
    <t>Nama</t>
  </si>
  <si>
    <t>DJ2159175</t>
  </si>
  <si>
    <t>Shigeru Miyao</t>
  </si>
  <si>
    <t>DJ2165059</t>
  </si>
  <si>
    <t>Kenji Kumaki</t>
  </si>
  <si>
    <t>DJ2168489</t>
  </si>
  <si>
    <t>Makoto Sugiura</t>
  </si>
  <si>
    <t>DJ2170837</t>
  </si>
  <si>
    <t>Toshikatsu Nakashima</t>
  </si>
  <si>
    <t>DJ2175128</t>
  </si>
  <si>
    <t>Hidehisa Sawai</t>
  </si>
  <si>
    <t>DJ2176741</t>
  </si>
  <si>
    <t>Banji Hyodo</t>
  </si>
  <si>
    <t>DJ2197470</t>
  </si>
  <si>
    <t>Noriyasu Morita</t>
  </si>
  <si>
    <t>DJ2303594</t>
  </si>
  <si>
    <t>Taishin Sato</t>
  </si>
  <si>
    <t>DM1901004</t>
  </si>
  <si>
    <t>Rozi Abdurachman</t>
  </si>
  <si>
    <t>DM1901011</t>
  </si>
  <si>
    <t>Khairul</t>
  </si>
  <si>
    <t>DM1901018</t>
  </si>
  <si>
    <t>Maria Cristina Rachmawati</t>
  </si>
  <si>
    <t>DM1901025</t>
  </si>
  <si>
    <t>Wahyuwan Wijarwadi</t>
  </si>
  <si>
    <t>DM1901028</t>
  </si>
  <si>
    <t>Joko Isworo</t>
  </si>
  <si>
    <t>DM1901031</t>
  </si>
  <si>
    <t>Henri Susanto</t>
  </si>
  <si>
    <t>DM1901034</t>
  </si>
  <si>
    <t>Mulyadi</t>
  </si>
  <si>
    <t>DM1901041</t>
  </si>
  <si>
    <t>Muin</t>
  </si>
  <si>
    <t>DM1901046</t>
  </si>
  <si>
    <t>Mamin</t>
  </si>
  <si>
    <t>DM1901047</t>
  </si>
  <si>
    <t>Muhlis</t>
  </si>
  <si>
    <t>DM1901052</t>
  </si>
  <si>
    <t>Suroso</t>
  </si>
  <si>
    <t>DM1901054</t>
  </si>
  <si>
    <t>Taufiq Hidayat</t>
  </si>
  <si>
    <t>DM1901058</t>
  </si>
  <si>
    <t>Taufik Efendi</t>
  </si>
  <si>
    <t>DM1901060</t>
  </si>
  <si>
    <t>Nesin Arif Saprudin</t>
  </si>
  <si>
    <t>DM1901064</t>
  </si>
  <si>
    <t>Mulyanto</t>
  </si>
  <si>
    <t>DM1901067</t>
  </si>
  <si>
    <t>Wahyudin Alamsyah</t>
  </si>
  <si>
    <t>DM1901071</t>
  </si>
  <si>
    <t>Cecep Bambang Supeno</t>
  </si>
  <si>
    <t>DM1901078</t>
  </si>
  <si>
    <t>Yunan Munandar</t>
  </si>
  <si>
    <t>DM1901082</t>
  </si>
  <si>
    <t>Nemin Udaya</t>
  </si>
  <si>
    <t>DM1901085</t>
  </si>
  <si>
    <t>Dhani Supriyatman</t>
  </si>
  <si>
    <t>DM1901086</t>
  </si>
  <si>
    <t>Dwi Rahayu Ningsih</t>
  </si>
  <si>
    <t>DM1901089</t>
  </si>
  <si>
    <t>Susanti</t>
  </si>
  <si>
    <t>DM1901091</t>
  </si>
  <si>
    <t>Tri Wahyuni</t>
  </si>
  <si>
    <t>DM1901094</t>
  </si>
  <si>
    <t>Benny Budiman</t>
  </si>
  <si>
    <t>DM1901095</t>
  </si>
  <si>
    <t>Fajar Isnugroho</t>
  </si>
  <si>
    <t>DM1901100</t>
  </si>
  <si>
    <t>Supriadi</t>
  </si>
  <si>
    <t>DM1901103</t>
  </si>
  <si>
    <t>Yanuar Pratomo</t>
  </si>
  <si>
    <t>DM1901107</t>
  </si>
  <si>
    <t>Ibrohim</t>
  </si>
  <si>
    <t>DM1901108</t>
  </si>
  <si>
    <t>Martua Sinabutar</t>
  </si>
  <si>
    <t>DM1901109</t>
  </si>
  <si>
    <t>Muhammad Afrizal</t>
  </si>
  <si>
    <t>DM1901110</t>
  </si>
  <si>
    <t>Ratniwa</t>
  </si>
  <si>
    <t>DM1901111</t>
  </si>
  <si>
    <t>Rukun Bangun</t>
  </si>
  <si>
    <t>DM1901115</t>
  </si>
  <si>
    <t>Endah Desintari</t>
  </si>
  <si>
    <t>DM1901120</t>
  </si>
  <si>
    <t>I Wayan Harry Adriansyah</t>
  </si>
  <si>
    <t>DM1901124</t>
  </si>
  <si>
    <t>Dais Firdaus</t>
  </si>
  <si>
    <t>DM1901127</t>
  </si>
  <si>
    <t>Nur Hasan</t>
  </si>
  <si>
    <t>DM1901128</t>
  </si>
  <si>
    <t>Timong Suryadi</t>
  </si>
  <si>
    <t>DM1901129</t>
  </si>
  <si>
    <t>Toto</t>
  </si>
  <si>
    <t>DM1901132</t>
  </si>
  <si>
    <t>Anin Aminudin</t>
  </si>
  <si>
    <t>DM1901133</t>
  </si>
  <si>
    <t>Ayub Hermawan</t>
  </si>
  <si>
    <t>DM1901135</t>
  </si>
  <si>
    <t>Fajar Nurcahyo</t>
  </si>
  <si>
    <t>DM1901138</t>
  </si>
  <si>
    <t>Kompul Ardiatna</t>
  </si>
  <si>
    <t>DM1901140</t>
  </si>
  <si>
    <t>M. Budi Setiawan</t>
  </si>
  <si>
    <t>DM1901141</t>
  </si>
  <si>
    <t>M. Yusup Komaruddin</t>
  </si>
  <si>
    <t>DM1901142</t>
  </si>
  <si>
    <t>Mawan</t>
  </si>
  <si>
    <t>DM1901143</t>
  </si>
  <si>
    <t>Nilam Nurhakim</t>
  </si>
  <si>
    <t>DM1901155</t>
  </si>
  <si>
    <t>Endah Tri Mulyaningsih</t>
  </si>
  <si>
    <t>DM1901158</t>
  </si>
  <si>
    <t>Neni Diana</t>
  </si>
  <si>
    <t>DM1901159</t>
  </si>
  <si>
    <t>Sri Kustati</t>
  </si>
  <si>
    <t>Sri Mulyono</t>
  </si>
  <si>
    <t>DM1901161</t>
  </si>
  <si>
    <t>Suswantoro</t>
  </si>
  <si>
    <t>DM1901169</t>
  </si>
  <si>
    <t>Agung Mulyono</t>
  </si>
  <si>
    <t>DM1901171</t>
  </si>
  <si>
    <t>Daryanto</t>
  </si>
  <si>
    <t>DM1901173</t>
  </si>
  <si>
    <t>Eko Edi Sujarwo</t>
  </si>
  <si>
    <t>DM1901174</t>
  </si>
  <si>
    <t>Fajriah Tri Harti Kartini</t>
  </si>
  <si>
    <t>DM1901177</t>
  </si>
  <si>
    <t>Liswenny Loisa Manurung</t>
  </si>
  <si>
    <t>DM1901179</t>
  </si>
  <si>
    <t>Mardini</t>
  </si>
  <si>
    <t>DM1901181</t>
  </si>
  <si>
    <t>Nurohman</t>
  </si>
  <si>
    <t>DM1901183</t>
  </si>
  <si>
    <t>Purwono</t>
  </si>
  <si>
    <t>DM1901196</t>
  </si>
  <si>
    <t>Supriyanto</t>
  </si>
  <si>
    <t>DM1901208</t>
  </si>
  <si>
    <t>Dudung Martono</t>
  </si>
  <si>
    <t>DM1901209</t>
  </si>
  <si>
    <t>Eko Wahyu Diyanti</t>
  </si>
  <si>
    <t>DM1901210</t>
  </si>
  <si>
    <t>Firmansyah</t>
  </si>
  <si>
    <t>DM1901211</t>
  </si>
  <si>
    <t>Heny Lestari</t>
  </si>
  <si>
    <t>DM1901212</t>
  </si>
  <si>
    <t>Lilis Indriati</t>
  </si>
  <si>
    <t>DM1901214</t>
  </si>
  <si>
    <t>Rusli Thamrin</t>
  </si>
  <si>
    <t>DM1901215</t>
  </si>
  <si>
    <t>Uus Kusmana</t>
  </si>
  <si>
    <t>DM1901216</t>
  </si>
  <si>
    <t>Asep Indang Suhardi</t>
  </si>
  <si>
    <t>DM1901217</t>
  </si>
  <si>
    <t>Hendri Suseno</t>
  </si>
  <si>
    <t>DM1901219</t>
  </si>
  <si>
    <t>Kaserih</t>
  </si>
  <si>
    <t>DM1901224</t>
  </si>
  <si>
    <t>Budi Santoso</t>
  </si>
  <si>
    <t>DM1901229</t>
  </si>
  <si>
    <t>Husni Hamid</t>
  </si>
  <si>
    <t>DM1901230</t>
  </si>
  <si>
    <t>Iin Rosmala</t>
  </si>
  <si>
    <t>DM1901232</t>
  </si>
  <si>
    <t>Irma Rachmawati</t>
  </si>
  <si>
    <t>DM1901234</t>
  </si>
  <si>
    <t>Irwan</t>
  </si>
  <si>
    <t>DM1901236</t>
  </si>
  <si>
    <t>Kusmiati</t>
  </si>
  <si>
    <t>DM1901237</t>
  </si>
  <si>
    <t>Malihat</t>
  </si>
  <si>
    <t>DM1901239</t>
  </si>
  <si>
    <t>Misan</t>
  </si>
  <si>
    <t>DM1901240</t>
  </si>
  <si>
    <t>Mon Eka Putra</t>
  </si>
  <si>
    <t>DM1901241</t>
  </si>
  <si>
    <t>Nono Tursino</t>
  </si>
  <si>
    <t>DM1901242</t>
  </si>
  <si>
    <t>Pepen Sopandi</t>
  </si>
  <si>
    <t>DM1901246</t>
  </si>
  <si>
    <t>Saryati</t>
  </si>
  <si>
    <t>DM1901249</t>
  </si>
  <si>
    <t>Sri Wahyuni</t>
  </si>
  <si>
    <t>DM1901250</t>
  </si>
  <si>
    <t>Sumiati</t>
  </si>
  <si>
    <t>DM1901251</t>
  </si>
  <si>
    <t>Taufik</t>
  </si>
  <si>
    <t>DM1901252</t>
  </si>
  <si>
    <t>Yanto Rismawanto</t>
  </si>
  <si>
    <t>DM1901253</t>
  </si>
  <si>
    <t>Yohana Tumini</t>
  </si>
  <si>
    <t>DM1901254</t>
  </si>
  <si>
    <t>Yulia Widartiani</t>
  </si>
  <si>
    <t>DM1901259</t>
  </si>
  <si>
    <t>Subur Bin Nimun</t>
  </si>
  <si>
    <t>DM1901261</t>
  </si>
  <si>
    <t>Bambang Subagiono</t>
  </si>
  <si>
    <t>DM1901262</t>
  </si>
  <si>
    <t>Debi Budiman</t>
  </si>
  <si>
    <t>DM1901263</t>
  </si>
  <si>
    <t>Eko Aris Subekti</t>
  </si>
  <si>
    <t>DM1901266</t>
  </si>
  <si>
    <t>Ludi Suwati</t>
  </si>
  <si>
    <t>DM1901269</t>
  </si>
  <si>
    <t>Ojat Sudrajat</t>
  </si>
  <si>
    <t>DM1901276</t>
  </si>
  <si>
    <t>Andy Suyatnowo</t>
  </si>
  <si>
    <t>DM1901277</t>
  </si>
  <si>
    <t>Andri Kustiawan</t>
  </si>
  <si>
    <t>DM1901280</t>
  </si>
  <si>
    <t>Danan Prianto</t>
  </si>
  <si>
    <t>DM1901281</t>
  </si>
  <si>
    <t>Dodiek Darma Swid</t>
  </si>
  <si>
    <t>DM1901284</t>
  </si>
  <si>
    <t>Kuswoyo Soerijanto</t>
  </si>
  <si>
    <t>DM1901287</t>
  </si>
  <si>
    <t>Nanik Handayani</t>
  </si>
  <si>
    <t>DM1901292</t>
  </si>
  <si>
    <t>Agung Juarto</t>
  </si>
  <si>
    <t>DM1901297</t>
  </si>
  <si>
    <t>Endang Hermawan</t>
  </si>
  <si>
    <t>DM1901300</t>
  </si>
  <si>
    <t>Sudirman</t>
  </si>
  <si>
    <t>DM1901301</t>
  </si>
  <si>
    <t>Sugeng Widodo</t>
  </si>
  <si>
    <t>DM1901305</t>
  </si>
  <si>
    <t>Yatno</t>
  </si>
  <si>
    <t>DM1901306</t>
  </si>
  <si>
    <t>Abdul Ahmad</t>
  </si>
  <si>
    <t>DM1901307</t>
  </si>
  <si>
    <t>Andi Prantio</t>
  </si>
  <si>
    <t>DM1901310</t>
  </si>
  <si>
    <t>Endi Rohaendi</t>
  </si>
  <si>
    <t>DM1901313</t>
  </si>
  <si>
    <t>Setiyo Andi Surono</t>
  </si>
  <si>
    <t>DM1901316</t>
  </si>
  <si>
    <t>Suci Murniasih</t>
  </si>
  <si>
    <t>DM1901317</t>
  </si>
  <si>
    <t>Turpadi</t>
  </si>
  <si>
    <t>DM1901318</t>
  </si>
  <si>
    <t>Tuti Damayanti</t>
  </si>
  <si>
    <t>DM1901321</t>
  </si>
  <si>
    <t>Ade Firmansyah</t>
  </si>
  <si>
    <t>DM1901322</t>
  </si>
  <si>
    <t>Afandi Rasyid</t>
  </si>
  <si>
    <t>DM1901323</t>
  </si>
  <si>
    <t>Amanah</t>
  </si>
  <si>
    <t>DM1901324</t>
  </si>
  <si>
    <t>Andi Patmanto</t>
  </si>
  <si>
    <t>DM1901325</t>
  </si>
  <si>
    <t>Cucu Sutisna</t>
  </si>
  <si>
    <t>DM1901327</t>
  </si>
  <si>
    <t>Hatinah</t>
  </si>
  <si>
    <t>DM1901328</t>
  </si>
  <si>
    <t>Joko Dwi Murtopo</t>
  </si>
  <si>
    <t>DM1901329</t>
  </si>
  <si>
    <t>Krisnawati Dewi</t>
  </si>
  <si>
    <t>DM1901330</t>
  </si>
  <si>
    <t>MH Ma'mur</t>
  </si>
  <si>
    <t>DM1901334</t>
  </si>
  <si>
    <t>Siti Chotimah</t>
  </si>
  <si>
    <t>DM1901336</t>
  </si>
  <si>
    <t>Sutrisno</t>
  </si>
  <si>
    <t>DM1901337</t>
  </si>
  <si>
    <t>Teguh Setyawan</t>
  </si>
  <si>
    <t>DM1901349</t>
  </si>
  <si>
    <t>Windy Syaiful</t>
  </si>
  <si>
    <t>DM1901354</t>
  </si>
  <si>
    <t>Ari Setiyawan</t>
  </si>
  <si>
    <t>DM1901356</t>
  </si>
  <si>
    <t>Asep Suryana</t>
  </si>
  <si>
    <t>DM1901358</t>
  </si>
  <si>
    <t>DM1901359</t>
  </si>
  <si>
    <t>Eko Susanto</t>
  </si>
  <si>
    <t>DM1901361</t>
  </si>
  <si>
    <t>Igus Sarosa</t>
  </si>
  <si>
    <t>DM1901366</t>
  </si>
  <si>
    <t>Rina Savitri</t>
  </si>
  <si>
    <t>DM1901370</t>
  </si>
  <si>
    <t>Uus Usmayana</t>
  </si>
  <si>
    <t>DM1901372</t>
  </si>
  <si>
    <t>Yanti Rismayanti</t>
  </si>
  <si>
    <t>DM1901373</t>
  </si>
  <si>
    <t>Yekti Minarsih</t>
  </si>
  <si>
    <t>DM1901374</t>
  </si>
  <si>
    <t>Yoyo Harsoyo</t>
  </si>
  <si>
    <t>DM1901377</t>
  </si>
  <si>
    <t>Roni Machfudhon</t>
  </si>
  <si>
    <t>DM1901383</t>
  </si>
  <si>
    <t>Randy Eko Setyowibowo</t>
  </si>
  <si>
    <t>DM1901386N</t>
  </si>
  <si>
    <t>Samsul Anam</t>
  </si>
  <si>
    <t>DM1901387</t>
  </si>
  <si>
    <t>Adi Cahyadi</t>
  </si>
  <si>
    <t>DM1901388</t>
  </si>
  <si>
    <t>Agus Hermawan Susanto</t>
  </si>
  <si>
    <t>DM1901389</t>
  </si>
  <si>
    <t>Andhes Haryanto</t>
  </si>
  <si>
    <t>DM1901392</t>
  </si>
  <si>
    <t>Anton Juliana Ferdian</t>
  </si>
  <si>
    <t>DM1901393</t>
  </si>
  <si>
    <t>Ari Ariyati</t>
  </si>
  <si>
    <t>DM1901394</t>
  </si>
  <si>
    <t>Asmat</t>
  </si>
  <si>
    <t>DM1901395</t>
  </si>
  <si>
    <t>Asmet Budiman</t>
  </si>
  <si>
    <t>DM1901398</t>
  </si>
  <si>
    <t>Desi Lestari</t>
  </si>
  <si>
    <t>DM1901404</t>
  </si>
  <si>
    <t>Janudin</t>
  </si>
  <si>
    <t>DM1901408</t>
  </si>
  <si>
    <t>Marzuki</t>
  </si>
  <si>
    <t>DM1901409</t>
  </si>
  <si>
    <t>Narman Suryana</t>
  </si>
  <si>
    <t>DM1901411</t>
  </si>
  <si>
    <t>Oding Tajudin</t>
  </si>
  <si>
    <t>DM1901414</t>
  </si>
  <si>
    <t>Sopiyah</t>
  </si>
  <si>
    <t>DM1901415</t>
  </si>
  <si>
    <t>Sugiharto</t>
  </si>
  <si>
    <t>DM1901416</t>
  </si>
  <si>
    <t>Sutarno</t>
  </si>
  <si>
    <t>DM1901419</t>
  </si>
  <si>
    <t>Undang Saefullah</t>
  </si>
  <si>
    <t>DM1901425</t>
  </si>
  <si>
    <t>Condro Wisatmono</t>
  </si>
  <si>
    <t>DM1901432</t>
  </si>
  <si>
    <t>Anwar Sadat</t>
  </si>
  <si>
    <t>DM1901433</t>
  </si>
  <si>
    <t>Ari Hadi Rahmanto</t>
  </si>
  <si>
    <t>DM1901438</t>
  </si>
  <si>
    <t>Harto</t>
  </si>
  <si>
    <t>DM1901440</t>
  </si>
  <si>
    <t>Jayadi Praja</t>
  </si>
  <si>
    <t>DM1901442</t>
  </si>
  <si>
    <t>DM1901445</t>
  </si>
  <si>
    <t>Rubin Rudiat Sudirman</t>
  </si>
  <si>
    <t>DM1901447</t>
  </si>
  <si>
    <t>Solihin</t>
  </si>
  <si>
    <t>DM1901449</t>
  </si>
  <si>
    <t>Sudarmadi</t>
  </si>
  <si>
    <t>DM1901450</t>
  </si>
  <si>
    <t>Sugiarto</t>
  </si>
  <si>
    <t>DM1901452</t>
  </si>
  <si>
    <t>DM1901453</t>
  </si>
  <si>
    <t>Ujang Hermanto</t>
  </si>
  <si>
    <t>DM1901454</t>
  </si>
  <si>
    <t>Wahyudin Sugiarto</t>
  </si>
  <si>
    <t>DM1901456</t>
  </si>
  <si>
    <t>Dewi Ratnawati</t>
  </si>
  <si>
    <t>DM1901460</t>
  </si>
  <si>
    <t>Hariyanto</t>
  </si>
  <si>
    <t>DM1901462</t>
  </si>
  <si>
    <t>Iwan</t>
  </si>
  <si>
    <t>DM1901464</t>
  </si>
  <si>
    <t>Kartim</t>
  </si>
  <si>
    <t>DM1901465</t>
  </si>
  <si>
    <t>Komarudin</t>
  </si>
  <si>
    <t>DM1901469</t>
  </si>
  <si>
    <t>Nenti Tiarni</t>
  </si>
  <si>
    <t>DM1901471</t>
  </si>
  <si>
    <t>Ranto</t>
  </si>
  <si>
    <t>DM1901472</t>
  </si>
  <si>
    <t>Rusli Azhari</t>
  </si>
  <si>
    <t>DM1901473</t>
  </si>
  <si>
    <t>Sobirin</t>
  </si>
  <si>
    <t>DM1901478</t>
  </si>
  <si>
    <t>Ungut Aryadi</t>
  </si>
  <si>
    <t>DM1901488</t>
  </si>
  <si>
    <t>Ganang Rosidi</t>
  </si>
  <si>
    <t>DM1901490</t>
  </si>
  <si>
    <t>Wartomo</t>
  </si>
  <si>
    <t>DM1901491</t>
  </si>
  <si>
    <t>Adi Kristyanto</t>
  </si>
  <si>
    <t>DM1901492</t>
  </si>
  <si>
    <t>Akhmad</t>
  </si>
  <si>
    <t>DM1901500</t>
  </si>
  <si>
    <t>Elhawadis</t>
  </si>
  <si>
    <t>DM1901501</t>
  </si>
  <si>
    <t>DM1901502</t>
  </si>
  <si>
    <t>Herlan</t>
  </si>
  <si>
    <t>DM1901508</t>
  </si>
  <si>
    <t>Purwadi</t>
  </si>
  <si>
    <t>DM1901513</t>
  </si>
  <si>
    <t>Suhardiman</t>
  </si>
  <si>
    <t>DM1901514</t>
  </si>
  <si>
    <t>Sunarto Bin Suwarno</t>
  </si>
  <si>
    <t>DM1901515</t>
  </si>
  <si>
    <t>Toha Oman Jaya</t>
  </si>
  <si>
    <t>DM1901516</t>
  </si>
  <si>
    <t>Wasman</t>
  </si>
  <si>
    <t>DM1901526</t>
  </si>
  <si>
    <t>Edi Yusuf</t>
  </si>
  <si>
    <t>DM1901527</t>
  </si>
  <si>
    <t>Efah Nurmayanti</t>
  </si>
  <si>
    <t>DM1901528</t>
  </si>
  <si>
    <t>Evi Setiyani</t>
  </si>
  <si>
    <t>DM1901529</t>
  </si>
  <si>
    <t>Fajar Prastio</t>
  </si>
  <si>
    <t>DM1901530</t>
  </si>
  <si>
    <t>Fiksin Wiharto</t>
  </si>
  <si>
    <t>DM1901531</t>
  </si>
  <si>
    <t>Hartono</t>
  </si>
  <si>
    <t>DM1901533</t>
  </si>
  <si>
    <t>Kartini</t>
  </si>
  <si>
    <t>DM1901534</t>
  </si>
  <si>
    <t>Malikul Alam Rusli</t>
  </si>
  <si>
    <t>DM1901535</t>
  </si>
  <si>
    <t>Marwan</t>
  </si>
  <si>
    <t>DM1901536</t>
  </si>
  <si>
    <t>Muhammad Makmun</t>
  </si>
  <si>
    <t>DM1901538</t>
  </si>
  <si>
    <t>Najamuddin</t>
  </si>
  <si>
    <t>DM1901541</t>
  </si>
  <si>
    <t>Rohmat</t>
  </si>
  <si>
    <t>DM1901544</t>
  </si>
  <si>
    <t>Slamet Priyatin</t>
  </si>
  <si>
    <t>DM1901549</t>
  </si>
  <si>
    <t>Supono</t>
  </si>
  <si>
    <t>DM1901550</t>
  </si>
  <si>
    <t>Susilawati</t>
  </si>
  <si>
    <t>DM1901551</t>
  </si>
  <si>
    <t>Titin Indarti</t>
  </si>
  <si>
    <t>DM1901552</t>
  </si>
  <si>
    <t>Triono</t>
  </si>
  <si>
    <t>DM1901555</t>
  </si>
  <si>
    <t>Yanto Sutrisna</t>
  </si>
  <si>
    <t>DM1901556</t>
  </si>
  <si>
    <t>Muchammad Syafrudin</t>
  </si>
  <si>
    <t>DM1901557</t>
  </si>
  <si>
    <t>Novita Noerbay Susanto</t>
  </si>
  <si>
    <t>DM1901558</t>
  </si>
  <si>
    <t>Ito Pathoni</t>
  </si>
  <si>
    <t>DM1901560</t>
  </si>
  <si>
    <t>Aris Gunanto</t>
  </si>
  <si>
    <t>DM1901563</t>
  </si>
  <si>
    <t>Sumardi</t>
  </si>
  <si>
    <t>DM1901564</t>
  </si>
  <si>
    <t>Syaeful Rahman</t>
  </si>
  <si>
    <t>DM1901565</t>
  </si>
  <si>
    <t>Teguh Arifin</t>
  </si>
  <si>
    <t>DM1901567</t>
  </si>
  <si>
    <t>Iyus Hadi Mulyadi</t>
  </si>
  <si>
    <t>DM1901568</t>
  </si>
  <si>
    <t>DM1901569</t>
  </si>
  <si>
    <t>Wiwin Wintarsih</t>
  </si>
  <si>
    <t>DM1901571</t>
  </si>
  <si>
    <t>Agus Yono</t>
  </si>
  <si>
    <t>DM1901572</t>
  </si>
  <si>
    <t>Chrysanthus Isprianggoro</t>
  </si>
  <si>
    <t>DM1901575</t>
  </si>
  <si>
    <t>Rahmad Wildan</t>
  </si>
  <si>
    <t>DM1901576</t>
  </si>
  <si>
    <t>Sudarmo</t>
  </si>
  <si>
    <t>DM1901577</t>
  </si>
  <si>
    <t>Andi Suhandi</t>
  </si>
  <si>
    <t>DM1901583</t>
  </si>
  <si>
    <t>Hari Fajar Riyanta</t>
  </si>
  <si>
    <t>DM1901584</t>
  </si>
  <si>
    <t>Karma</t>
  </si>
  <si>
    <t>DM1901585</t>
  </si>
  <si>
    <t>DM1901587</t>
  </si>
  <si>
    <t>Rahmat Zunaedi</t>
  </si>
  <si>
    <t>DM1901591</t>
  </si>
  <si>
    <t>Mahfudin Taurisia</t>
  </si>
  <si>
    <t>DM1901592</t>
  </si>
  <si>
    <t>Ahmad Budiman</t>
  </si>
  <si>
    <t>DM1901593</t>
  </si>
  <si>
    <t>Febriani Irmaniyah</t>
  </si>
  <si>
    <t>DM1901597</t>
  </si>
  <si>
    <t>Dedi Sulaeman</t>
  </si>
  <si>
    <t>DM1901598</t>
  </si>
  <si>
    <t>Husni Afianur Sudirman</t>
  </si>
  <si>
    <t>DM1901600</t>
  </si>
  <si>
    <t>Sanusi Anwar</t>
  </si>
  <si>
    <t>DM1901601</t>
  </si>
  <si>
    <t>Sugeng Riyadi</t>
  </si>
  <si>
    <t>DM1901602</t>
  </si>
  <si>
    <t>Suratmi</t>
  </si>
  <si>
    <t>DM1901603</t>
  </si>
  <si>
    <t>Unarsih</t>
  </si>
  <si>
    <t>DM1901604</t>
  </si>
  <si>
    <t>Ani Suswati</t>
  </si>
  <si>
    <t>DM1901606</t>
  </si>
  <si>
    <t>Misin Aryanto</t>
  </si>
  <si>
    <t>DM1901607</t>
  </si>
  <si>
    <t>Muhamad Choerudin</t>
  </si>
  <si>
    <t>DM1901609</t>
  </si>
  <si>
    <t>Rizki Prayudi</t>
  </si>
  <si>
    <t>DM1901611</t>
  </si>
  <si>
    <t>Apriyo Hartolis</t>
  </si>
  <si>
    <t>DM1901612</t>
  </si>
  <si>
    <t>Dimas Abiyasin Nurhuda</t>
  </si>
  <si>
    <t>DM1901614</t>
  </si>
  <si>
    <t>Rudi Jumaryadi</t>
  </si>
  <si>
    <t>DM1901618</t>
  </si>
  <si>
    <t>Dodo Purnama</t>
  </si>
  <si>
    <t>DM1901622</t>
  </si>
  <si>
    <t>Cusnawati</t>
  </si>
  <si>
    <t>DM1901623</t>
  </si>
  <si>
    <t>Mukmin Kamil</t>
  </si>
  <si>
    <t>DM1901626</t>
  </si>
  <si>
    <t>Holilul Rahman</t>
  </si>
  <si>
    <t>DM1901627</t>
  </si>
  <si>
    <t>DM1901628</t>
  </si>
  <si>
    <t>Sunarto</t>
  </si>
  <si>
    <t>DM1901629</t>
  </si>
  <si>
    <t>Sutarman</t>
  </si>
  <si>
    <t>DM1901632</t>
  </si>
  <si>
    <t>Agus Irawan</t>
  </si>
  <si>
    <t>DM1901635</t>
  </si>
  <si>
    <t>Fahruddin</t>
  </si>
  <si>
    <t>DM1901636</t>
  </si>
  <si>
    <t>Siprianus Ola Wurin</t>
  </si>
  <si>
    <t>DM1901643</t>
  </si>
  <si>
    <t>Ichwan Sumardi</t>
  </si>
  <si>
    <t>DM1901647</t>
  </si>
  <si>
    <t>Imam Rohiman</t>
  </si>
  <si>
    <t>DM1901648</t>
  </si>
  <si>
    <t>Bahrul Ulum</t>
  </si>
  <si>
    <t>DM1901649</t>
  </si>
  <si>
    <t>Hasan Basri</t>
  </si>
  <si>
    <t>DM1901654</t>
  </si>
  <si>
    <t>Sandih Saputra</t>
  </si>
  <si>
    <t>DM1901655</t>
  </si>
  <si>
    <t>Santoso</t>
  </si>
  <si>
    <t>DM1901656</t>
  </si>
  <si>
    <t>Sumario</t>
  </si>
  <si>
    <t>DM1901658</t>
  </si>
  <si>
    <t>Yusni</t>
  </si>
  <si>
    <t>DM1901659</t>
  </si>
  <si>
    <t>Sidik Santosa</t>
  </si>
  <si>
    <t>DM1901665</t>
  </si>
  <si>
    <t>Suseno Ngudiarto</t>
  </si>
  <si>
    <t>DM1901668</t>
  </si>
  <si>
    <t>Suhadi</t>
  </si>
  <si>
    <t>DM1901670</t>
  </si>
  <si>
    <t>Asep Amin Nurdin</t>
  </si>
  <si>
    <t>DM1901671</t>
  </si>
  <si>
    <t>Dinar Abdurahman</t>
  </si>
  <si>
    <t>DM1901674</t>
  </si>
  <si>
    <t>Wiji Muhamad Cahyana</t>
  </si>
  <si>
    <t>DM1901675</t>
  </si>
  <si>
    <t>Achmad Abdul Jalal</t>
  </si>
  <si>
    <t>DM1901676</t>
  </si>
  <si>
    <t>Ade Suhendar</t>
  </si>
  <si>
    <t>DM1901677</t>
  </si>
  <si>
    <t>Gatot Purwoko</t>
  </si>
  <si>
    <t>DM1901680</t>
  </si>
  <si>
    <t>Yani</t>
  </si>
  <si>
    <t>DM1901681</t>
  </si>
  <si>
    <t>Sugiyanto</t>
  </si>
  <si>
    <t>DM1901685</t>
  </si>
  <si>
    <t>Ruswandi</t>
  </si>
  <si>
    <t>DM1901687</t>
  </si>
  <si>
    <t>Dwi Suprianto</t>
  </si>
  <si>
    <t>DM1901688</t>
  </si>
  <si>
    <t>Joko Apriyanto</t>
  </si>
  <si>
    <t>DM1901691</t>
  </si>
  <si>
    <t>Kanapi</t>
  </si>
  <si>
    <t>DM1901693</t>
  </si>
  <si>
    <t>Giyatno</t>
  </si>
  <si>
    <t>DM1901695</t>
  </si>
  <si>
    <t>Inan Setiana</t>
  </si>
  <si>
    <t>DM1901696</t>
  </si>
  <si>
    <t>Dede Firmansyah</t>
  </si>
  <si>
    <t>DM1901698</t>
  </si>
  <si>
    <t>Bambang Heryanto</t>
  </si>
  <si>
    <t>DM1901699</t>
  </si>
  <si>
    <t>Marsidi</t>
  </si>
  <si>
    <t>DM1901700</t>
  </si>
  <si>
    <t>Yedi</t>
  </si>
  <si>
    <t>DM1901702</t>
  </si>
  <si>
    <t>Galih Ari Permana</t>
  </si>
  <si>
    <t>DM1901703</t>
  </si>
  <si>
    <t>Dony Koncara</t>
  </si>
  <si>
    <t>DM1901705</t>
  </si>
  <si>
    <t>Andi Setiawan</t>
  </si>
  <si>
    <t>DM1901706</t>
  </si>
  <si>
    <t>Feri Danu Aji Pamungkas</t>
  </si>
  <si>
    <t>DM1901710</t>
  </si>
  <si>
    <t>Tubagus Syarief Muhammad</t>
  </si>
  <si>
    <t>DM1901712</t>
  </si>
  <si>
    <t>Holipah</t>
  </si>
  <si>
    <t>DM1901716</t>
  </si>
  <si>
    <t>DM1901717</t>
  </si>
  <si>
    <t>Dyna Fitria</t>
  </si>
  <si>
    <t>DM1901718</t>
  </si>
  <si>
    <t>Choesnul Jaqin</t>
  </si>
  <si>
    <t>DM1901720</t>
  </si>
  <si>
    <t>Meida Novi Santi</t>
  </si>
  <si>
    <t>DM1901721</t>
  </si>
  <si>
    <t>Usman</t>
  </si>
  <si>
    <t>DM1901724</t>
  </si>
  <si>
    <t>Tri Anggoro</t>
  </si>
  <si>
    <t>DM1901725</t>
  </si>
  <si>
    <t>Suyarti</t>
  </si>
  <si>
    <t>DM1901726</t>
  </si>
  <si>
    <t>Hikmat Anwar</t>
  </si>
  <si>
    <t>DM1901728</t>
  </si>
  <si>
    <t>Deni</t>
  </si>
  <si>
    <t>DM1901730</t>
  </si>
  <si>
    <t>Benny Rizardy</t>
  </si>
  <si>
    <t>DM1901732</t>
  </si>
  <si>
    <t>Heru Siswanto</t>
  </si>
  <si>
    <t>DM1901733</t>
  </si>
  <si>
    <t>Indra Firmansyah</t>
  </si>
  <si>
    <t>DM1901735</t>
  </si>
  <si>
    <t>Muhamad Bahri Istigfar</t>
  </si>
  <si>
    <t>DM1901736</t>
  </si>
  <si>
    <t>Pandu Ismiraz</t>
  </si>
  <si>
    <t>DM1901738</t>
  </si>
  <si>
    <t>Wawan Sukmana</t>
  </si>
  <si>
    <t>DM1901739</t>
  </si>
  <si>
    <t>Agung Tri Sutrisno</t>
  </si>
  <si>
    <t>DM1901740</t>
  </si>
  <si>
    <t>Akhmad Sobikhi</t>
  </si>
  <si>
    <t>DM1901741</t>
  </si>
  <si>
    <t>Ali Mahfud</t>
  </si>
  <si>
    <t>DM1901745</t>
  </si>
  <si>
    <t>Momo Suparman</t>
  </si>
  <si>
    <t>DM1901749</t>
  </si>
  <si>
    <t>Kurniadi Prayogo</t>
  </si>
  <si>
    <t>DM1901751</t>
  </si>
  <si>
    <t>Duddy Prianugraha</t>
  </si>
  <si>
    <t>DM1901758</t>
  </si>
  <si>
    <t>Albert Aditya Putra</t>
  </si>
  <si>
    <t>DM1901762</t>
  </si>
  <si>
    <t>Hendra Susanto Sinulingga</t>
  </si>
  <si>
    <t>DM1901763</t>
  </si>
  <si>
    <t>Asep Nurdin</t>
  </si>
  <si>
    <t>DM1901767</t>
  </si>
  <si>
    <t>Sutarto</t>
  </si>
  <si>
    <t>DM1901768</t>
  </si>
  <si>
    <t>Yudiansah</t>
  </si>
  <si>
    <t>DM1901769</t>
  </si>
  <si>
    <t>Muhammad Abduloh Fatoni</t>
  </si>
  <si>
    <t>DM1901770</t>
  </si>
  <si>
    <t>Ahmad Fauzi</t>
  </si>
  <si>
    <t>DM1901772</t>
  </si>
  <si>
    <t>Wiryadi</t>
  </si>
  <si>
    <t>DM1901774</t>
  </si>
  <si>
    <t>Fera Kartika Sari</t>
  </si>
  <si>
    <t>DM1901776</t>
  </si>
  <si>
    <t>Asep Sugiarto</t>
  </si>
  <si>
    <t>DM1901778</t>
  </si>
  <si>
    <t>Sapto Harto</t>
  </si>
  <si>
    <t>DM1901779</t>
  </si>
  <si>
    <t>Zaen Mahdy</t>
  </si>
  <si>
    <t>DM1901782</t>
  </si>
  <si>
    <t>Sutriono</t>
  </si>
  <si>
    <t>DM1901783</t>
  </si>
  <si>
    <t>Bekti Dwi Jayanto</t>
  </si>
  <si>
    <t>DM1901785</t>
  </si>
  <si>
    <t>Tatan Rustandi</t>
  </si>
  <si>
    <t>DM1901786</t>
  </si>
  <si>
    <t>Hedy Sugito</t>
  </si>
  <si>
    <t>DM1901788</t>
  </si>
  <si>
    <t>Edi Purnomo</t>
  </si>
  <si>
    <t>DM1901789</t>
  </si>
  <si>
    <t>Karsih Sulastri</t>
  </si>
  <si>
    <t>DM1901790</t>
  </si>
  <si>
    <t>Umar</t>
  </si>
  <si>
    <t>DM1901791</t>
  </si>
  <si>
    <t>Andi Widara</t>
  </si>
  <si>
    <t>DM1901793</t>
  </si>
  <si>
    <t>Suko Riyanto</t>
  </si>
  <si>
    <t>DM1901794</t>
  </si>
  <si>
    <t>Herizon</t>
  </si>
  <si>
    <t>DM1901798</t>
  </si>
  <si>
    <t>Raja Muhammad Ikhlas</t>
  </si>
  <si>
    <t>DM1901799</t>
  </si>
  <si>
    <t>Bayu Kunto Aji</t>
  </si>
  <si>
    <t>DM1901800</t>
  </si>
  <si>
    <t>Dhani Yuangga</t>
  </si>
  <si>
    <t>DM1901803</t>
  </si>
  <si>
    <t>Diah Pangestuti</t>
  </si>
  <si>
    <t>DM1901804</t>
  </si>
  <si>
    <t>Fadlan Saefurrahman</t>
  </si>
  <si>
    <t>DM1901805</t>
  </si>
  <si>
    <t>Aep Saepudin</t>
  </si>
  <si>
    <t>DM1901806</t>
  </si>
  <si>
    <t>Saepudin Sudrajat</t>
  </si>
  <si>
    <t>DM1901807</t>
  </si>
  <si>
    <t>Yadi Supriyadi</t>
  </si>
  <si>
    <t>DM1901808</t>
  </si>
  <si>
    <t>Sambas Nugraha</t>
  </si>
  <si>
    <t>DM1901809</t>
  </si>
  <si>
    <t>Ujang Nurdin</t>
  </si>
  <si>
    <t>DM1901810</t>
  </si>
  <si>
    <t>Adi Kuswandi</t>
  </si>
  <si>
    <t>DM1901812</t>
  </si>
  <si>
    <t>Haris Surahman</t>
  </si>
  <si>
    <t>DM1901813</t>
  </si>
  <si>
    <t>Deni Rakhman</t>
  </si>
  <si>
    <t>DM1901814</t>
  </si>
  <si>
    <t>Aditya Agus Permana</t>
  </si>
  <si>
    <t>DM1901815</t>
  </si>
  <si>
    <t>Marni</t>
  </si>
  <si>
    <t>DM1901817</t>
  </si>
  <si>
    <t>Wahyu Widhiatmoko</t>
  </si>
  <si>
    <t>DM1901824</t>
  </si>
  <si>
    <t>Anik Sulandari</t>
  </si>
  <si>
    <t>DM1901827</t>
  </si>
  <si>
    <t>Ahmad Fauji</t>
  </si>
  <si>
    <t>DM1901828</t>
  </si>
  <si>
    <t>Sugeng</t>
  </si>
  <si>
    <t>DM1901829</t>
  </si>
  <si>
    <t>Yodi Komara Yuda</t>
  </si>
  <si>
    <t>DM1901832</t>
  </si>
  <si>
    <t>Mariana</t>
  </si>
  <si>
    <t>DM1901835</t>
  </si>
  <si>
    <t>Runggu Sahala Raja Siringoringo</t>
  </si>
  <si>
    <t>DM1901836</t>
  </si>
  <si>
    <t>Anjas Wardoyo</t>
  </si>
  <si>
    <t>DM1901837</t>
  </si>
  <si>
    <t>Bayu Setiyawan</t>
  </si>
  <si>
    <t>DM1901838</t>
  </si>
  <si>
    <t>Dedi Priadi</t>
  </si>
  <si>
    <t>DM1901840</t>
  </si>
  <si>
    <t>Muhamad Arochman</t>
  </si>
  <si>
    <t>DM1901842</t>
  </si>
  <si>
    <t>Kiswanto</t>
  </si>
  <si>
    <t>DM1901843</t>
  </si>
  <si>
    <t>Zaelani Ahmad Firmansyah</t>
  </si>
  <si>
    <t>DM1901844</t>
  </si>
  <si>
    <t>Galih Andika Pangestu</t>
  </si>
  <si>
    <t>DM1901845</t>
  </si>
  <si>
    <t>Ujang Saepudin</t>
  </si>
  <si>
    <t>DM1901846</t>
  </si>
  <si>
    <t>Mochamad Yogie Purnama Alam</t>
  </si>
  <si>
    <t>DM1901847</t>
  </si>
  <si>
    <t>Nunung Siti Nurhasanah</t>
  </si>
  <si>
    <t>DM1901848</t>
  </si>
  <si>
    <t>Arya Wiratama Azis</t>
  </si>
  <si>
    <t>DM1901849</t>
  </si>
  <si>
    <t>Bobi Rakasiwi</t>
  </si>
  <si>
    <t>DM1901850</t>
  </si>
  <si>
    <t>Asep Basuni</t>
  </si>
  <si>
    <t>DM1901852</t>
  </si>
  <si>
    <t>Aris Wardana</t>
  </si>
  <si>
    <t>DM1901853</t>
  </si>
  <si>
    <t>Lukman Prayuda</t>
  </si>
  <si>
    <t>DM1901854</t>
  </si>
  <si>
    <t>Deni Setia Saputra</t>
  </si>
  <si>
    <t>DM1901855</t>
  </si>
  <si>
    <t>Ende Adnan Saeful</t>
  </si>
  <si>
    <t>DM1901856</t>
  </si>
  <si>
    <t>Arif Priyatna</t>
  </si>
  <si>
    <t>DM1901858</t>
  </si>
  <si>
    <t>Edi Purwanto</t>
  </si>
  <si>
    <t>DM1901859</t>
  </si>
  <si>
    <t>Indra Budiman</t>
  </si>
  <si>
    <t>DM1901860</t>
  </si>
  <si>
    <t>Endang Sunarya</t>
  </si>
  <si>
    <t>DM1901861</t>
  </si>
  <si>
    <t>Junaedi Saputra</t>
  </si>
  <si>
    <t>DM1901862</t>
  </si>
  <si>
    <t>Pi'I Saputra</t>
  </si>
  <si>
    <t>DM1901863</t>
  </si>
  <si>
    <t>Surya</t>
  </si>
  <si>
    <t>DM1901864</t>
  </si>
  <si>
    <t>Karlina</t>
  </si>
  <si>
    <t>DM1901865</t>
  </si>
  <si>
    <t>Munfarid Lutfi Habibi</t>
  </si>
  <si>
    <t>DM1901866</t>
  </si>
  <si>
    <t>Edy Wasono</t>
  </si>
  <si>
    <t>DM1901869</t>
  </si>
  <si>
    <t>Ruyadi</t>
  </si>
  <si>
    <t>DM1901873</t>
  </si>
  <si>
    <t>Heru Kustriono</t>
  </si>
  <si>
    <t>DM1901875</t>
  </si>
  <si>
    <t>Sri Rahayu</t>
  </si>
  <si>
    <t>DM1901879</t>
  </si>
  <si>
    <t>Hilman Adi Pratama</t>
  </si>
  <si>
    <t>DM1901880</t>
  </si>
  <si>
    <t>Sumarno Murtala Putra</t>
  </si>
  <si>
    <t>DM1901881</t>
  </si>
  <si>
    <t>Yayat Nurhidayat</t>
  </si>
  <si>
    <t>DM1901882</t>
  </si>
  <si>
    <t>Wawan Setiawan</t>
  </si>
  <si>
    <t>DM1901883</t>
  </si>
  <si>
    <t>Bani Altabani</t>
  </si>
  <si>
    <t>DM1901886</t>
  </si>
  <si>
    <t>Utami Ispahani</t>
  </si>
  <si>
    <t>DM1901891</t>
  </si>
  <si>
    <t>Priyo Sumbodo</t>
  </si>
  <si>
    <t>DM1901893</t>
  </si>
  <si>
    <t>Juli Pandapotan Simarmata</t>
  </si>
  <si>
    <t>DM1901894</t>
  </si>
  <si>
    <t>Rivaldi</t>
  </si>
  <si>
    <t>DM1901896</t>
  </si>
  <si>
    <t>Dicky Risyandi</t>
  </si>
  <si>
    <t>DM1901898</t>
  </si>
  <si>
    <t>Julli Jaelani</t>
  </si>
  <si>
    <t>DM1901900</t>
  </si>
  <si>
    <t>Ruslan</t>
  </si>
  <si>
    <t>DM1901903</t>
  </si>
  <si>
    <t>Saeful Anam</t>
  </si>
  <si>
    <t>DM1901905</t>
  </si>
  <si>
    <t>Deden Setiawan</t>
  </si>
  <si>
    <t>DM1901906</t>
  </si>
  <si>
    <t>Lina Rahmawati</t>
  </si>
  <si>
    <t>DM1901907</t>
  </si>
  <si>
    <t>Nur Fitri Yandi</t>
  </si>
  <si>
    <t>DM1901908</t>
  </si>
  <si>
    <t>Ajis Kuncoro</t>
  </si>
  <si>
    <t>DM1901909</t>
  </si>
  <si>
    <t>Nurfi Ramdhani</t>
  </si>
  <si>
    <t>DM1901910</t>
  </si>
  <si>
    <t>Dian Sabili</t>
  </si>
  <si>
    <t>DM1901911</t>
  </si>
  <si>
    <t>Romdoni</t>
  </si>
  <si>
    <t>DM1901912</t>
  </si>
  <si>
    <t>Ahmad Zaelani</t>
  </si>
  <si>
    <t>DM1901913</t>
  </si>
  <si>
    <t>Oktaviyanto</t>
  </si>
  <si>
    <t>DM1901914</t>
  </si>
  <si>
    <t>Eki Hakiki</t>
  </si>
  <si>
    <t>DM1901915</t>
  </si>
  <si>
    <t>Novianti Lestari</t>
  </si>
  <si>
    <t>DM1901917</t>
  </si>
  <si>
    <t>Riza Fahlepi</t>
  </si>
  <si>
    <t>DM1901920</t>
  </si>
  <si>
    <t>Al Fendra</t>
  </si>
  <si>
    <t>DM1901921</t>
  </si>
  <si>
    <t>Afria Imam Wahyudin</t>
  </si>
  <si>
    <t>DM1901922</t>
  </si>
  <si>
    <t>Nandi</t>
  </si>
  <si>
    <t>DM1901923</t>
  </si>
  <si>
    <t>Rosha Ertryna</t>
  </si>
  <si>
    <t>DM1901925</t>
  </si>
  <si>
    <t>Aan Arianto</t>
  </si>
  <si>
    <t>DM1901926</t>
  </si>
  <si>
    <t>Hafdayani</t>
  </si>
  <si>
    <t>DM1901930</t>
  </si>
  <si>
    <t>Muhroni</t>
  </si>
  <si>
    <t>DM1901931</t>
  </si>
  <si>
    <t>Ahmad Nizar Zulmi</t>
  </si>
  <si>
    <t>DM1901932</t>
  </si>
  <si>
    <t>Apriana</t>
  </si>
  <si>
    <t>DM1901933</t>
  </si>
  <si>
    <t>DM1901934</t>
  </si>
  <si>
    <t>Alwi Yunus</t>
  </si>
  <si>
    <t>DM1901936</t>
  </si>
  <si>
    <t>Abdul Mughni</t>
  </si>
  <si>
    <t>DM1901937</t>
  </si>
  <si>
    <t>Dani Nur Awalin</t>
  </si>
  <si>
    <t>DM1901938</t>
  </si>
  <si>
    <t>Dede Tasrudin</t>
  </si>
  <si>
    <t>DM1901939</t>
  </si>
  <si>
    <t>Muhammad Abdul Ajiz</t>
  </si>
  <si>
    <t>DM1901940</t>
  </si>
  <si>
    <t>Harmoko</t>
  </si>
  <si>
    <t>DM1901942</t>
  </si>
  <si>
    <t>Lukman Khasani</t>
  </si>
  <si>
    <t>DM1901944</t>
  </si>
  <si>
    <t>Deasi Wulandari</t>
  </si>
  <si>
    <t>DM1901947</t>
  </si>
  <si>
    <t>Laeli Fazriyah</t>
  </si>
  <si>
    <t>DM1901948</t>
  </si>
  <si>
    <t>M. Jaroso</t>
  </si>
  <si>
    <t>DM1901949</t>
  </si>
  <si>
    <t>Puspa Nawang Sasih</t>
  </si>
  <si>
    <t>DM1901951</t>
  </si>
  <si>
    <t>Saroni</t>
  </si>
  <si>
    <t>DM1901954</t>
  </si>
  <si>
    <t>Rahmat Budiarto</t>
  </si>
  <si>
    <t>DM1901955</t>
  </si>
  <si>
    <t>Wahyu Ardiyanto</t>
  </si>
  <si>
    <t>DM1901956</t>
  </si>
  <si>
    <t>Rohman Firgian</t>
  </si>
  <si>
    <t>DM1901958</t>
  </si>
  <si>
    <t>Iwan Suparjo</t>
  </si>
  <si>
    <t>DM1901959</t>
  </si>
  <si>
    <t>Dadang Hidayat</t>
  </si>
  <si>
    <t>DM1901960</t>
  </si>
  <si>
    <t>Deri Hardianto Wijaya</t>
  </si>
  <si>
    <t>DM1901961</t>
  </si>
  <si>
    <t>Sigit Pambudi</t>
  </si>
  <si>
    <t>DM1901962</t>
  </si>
  <si>
    <t>Hendri Purwanto</t>
  </si>
  <si>
    <t>DM1901967</t>
  </si>
  <si>
    <t>Irkham Alim</t>
  </si>
  <si>
    <t>DM1901968</t>
  </si>
  <si>
    <t>Kasanudin</t>
  </si>
  <si>
    <t>DM1901969</t>
  </si>
  <si>
    <t>M. Arif Khakim</t>
  </si>
  <si>
    <t>DM1901971</t>
  </si>
  <si>
    <t>Sidik Barokah</t>
  </si>
  <si>
    <t>DM1901972</t>
  </si>
  <si>
    <t>Pandji Bangun Santoso</t>
  </si>
  <si>
    <t>Aji Duwi Ananto</t>
  </si>
  <si>
    <t>DM1901975</t>
  </si>
  <si>
    <t>Tri Warjiyanto</t>
  </si>
  <si>
    <t>DM1901976</t>
  </si>
  <si>
    <t>Yudi Sisworo</t>
  </si>
  <si>
    <t>DM1901977</t>
  </si>
  <si>
    <t>Yudi Baehaqi</t>
  </si>
  <si>
    <t>DM1901979</t>
  </si>
  <si>
    <t>Edi Purnomo Widodo</t>
  </si>
  <si>
    <t>DM1901980</t>
  </si>
  <si>
    <t>Dede Agus Cahyanto</t>
  </si>
  <si>
    <t>DM1901981</t>
  </si>
  <si>
    <t>Dede Rahman</t>
  </si>
  <si>
    <t>DM1901982</t>
  </si>
  <si>
    <t>Husen</t>
  </si>
  <si>
    <t>DM1901983</t>
  </si>
  <si>
    <t>Seki Septer Nockas</t>
  </si>
  <si>
    <t>DM1901985</t>
  </si>
  <si>
    <t>Erwin Hidayat</t>
  </si>
  <si>
    <t>DM1901998</t>
  </si>
  <si>
    <t>Mukhafid</t>
  </si>
  <si>
    <t>DM1902001</t>
  </si>
  <si>
    <t>Lathif Nurrohim</t>
  </si>
  <si>
    <t>DM1902003</t>
  </si>
  <si>
    <t>Masqon</t>
  </si>
  <si>
    <t>DM1902004</t>
  </si>
  <si>
    <t>Wahyudi</t>
  </si>
  <si>
    <t>DM1902006</t>
  </si>
  <si>
    <t>Imaddudin</t>
  </si>
  <si>
    <t>DM1902007</t>
  </si>
  <si>
    <t>Eko Santoso</t>
  </si>
  <si>
    <t>DM1902008</t>
  </si>
  <si>
    <t>Kautsar Adham Pradianda</t>
  </si>
  <si>
    <t>DM1902009</t>
  </si>
  <si>
    <t>Afriandi</t>
  </si>
  <si>
    <t>DM1902012</t>
  </si>
  <si>
    <t>Ishak</t>
  </si>
  <si>
    <t>DM1902013</t>
  </si>
  <si>
    <t>Anggi Dwi Kania</t>
  </si>
  <si>
    <t>DM1902016</t>
  </si>
  <si>
    <t>Makmun Nawawi</t>
  </si>
  <si>
    <t>DM1902017</t>
  </si>
  <si>
    <t>Sigit Cahyono</t>
  </si>
  <si>
    <t>DM1902019</t>
  </si>
  <si>
    <t>Habib Darmawan</t>
  </si>
  <si>
    <t>DM1902020</t>
  </si>
  <si>
    <t>Dede Mardiono</t>
  </si>
  <si>
    <t>DM1902021</t>
  </si>
  <si>
    <t>Kistowo Wijoyo</t>
  </si>
  <si>
    <t>DM1902022</t>
  </si>
  <si>
    <t>Tri Purwanto</t>
  </si>
  <si>
    <t>DM1902025</t>
  </si>
  <si>
    <t>Aman Joyo</t>
  </si>
  <si>
    <t>DM1902026</t>
  </si>
  <si>
    <t>Cindi Junaedi</t>
  </si>
  <si>
    <t>DM1902027</t>
  </si>
  <si>
    <t>Kristianto Agung Nugroho</t>
  </si>
  <si>
    <t>DM1902030</t>
  </si>
  <si>
    <t>M. Misbahul Munir</t>
  </si>
  <si>
    <t>DM1902031</t>
  </si>
  <si>
    <t>Nita Nofia</t>
  </si>
  <si>
    <t>DM1902035</t>
  </si>
  <si>
    <t>Bayu Maladi</t>
  </si>
  <si>
    <t>DM1902036</t>
  </si>
  <si>
    <t>Hamsun Munawir</t>
  </si>
  <si>
    <t>DM1902037</t>
  </si>
  <si>
    <t>Muhammad Maulidin Rizqia</t>
  </si>
  <si>
    <t>DM1902038</t>
  </si>
  <si>
    <t>Susanto</t>
  </si>
  <si>
    <t>DM1902040</t>
  </si>
  <si>
    <t>Urip Hidayatulloh</t>
  </si>
  <si>
    <t>DM1902042</t>
  </si>
  <si>
    <t>Setyono</t>
  </si>
  <si>
    <t>DM1902043</t>
  </si>
  <si>
    <t>Taufik Joko Tetuko</t>
  </si>
  <si>
    <t>DM1902049</t>
  </si>
  <si>
    <t>Ahmad Suslan</t>
  </si>
  <si>
    <t>DM1902050</t>
  </si>
  <si>
    <t>Sandi Kurnia Ramadhan</t>
  </si>
  <si>
    <t>DM1902051</t>
  </si>
  <si>
    <t>Tahsinurroviq</t>
  </si>
  <si>
    <t>DM1902056</t>
  </si>
  <si>
    <t>Ahady Kurniawan</t>
  </si>
  <si>
    <t>DM1902058</t>
  </si>
  <si>
    <t>Dadan Saeful Hamdani</t>
  </si>
  <si>
    <t>DM1902060</t>
  </si>
  <si>
    <t>Widodo</t>
  </si>
  <si>
    <t>DM1902062</t>
  </si>
  <si>
    <t>Ani Agustini</t>
  </si>
  <si>
    <t>DM1902063</t>
  </si>
  <si>
    <t>Surya Saputra</t>
  </si>
  <si>
    <t>DM1902066</t>
  </si>
  <si>
    <t>Roheman</t>
  </si>
  <si>
    <t>DM1902070</t>
  </si>
  <si>
    <t>Nur Haditiya Mauludani</t>
  </si>
  <si>
    <t>DM1902071</t>
  </si>
  <si>
    <t>Solihin Murti Agung</t>
  </si>
  <si>
    <t>DM1902072</t>
  </si>
  <si>
    <t>Yayang Ariyaji</t>
  </si>
  <si>
    <t>DM1902073</t>
  </si>
  <si>
    <t>Adiyanto</t>
  </si>
  <si>
    <t>DM1902077</t>
  </si>
  <si>
    <t>Kartika</t>
  </si>
  <si>
    <t>DM1902078</t>
  </si>
  <si>
    <t>Septi Prihantini</t>
  </si>
  <si>
    <t>DM1902083</t>
  </si>
  <si>
    <t>Dede Daryanto</t>
  </si>
  <si>
    <t>DM1902084</t>
  </si>
  <si>
    <t>Ridwan Tanjung</t>
  </si>
  <si>
    <t>DM1902085</t>
  </si>
  <si>
    <t>Riwantono</t>
  </si>
  <si>
    <t>DM1902086</t>
  </si>
  <si>
    <t>Prio Hary Saputro</t>
  </si>
  <si>
    <t>DM1902088</t>
  </si>
  <si>
    <t>Arie Setyawan</t>
  </si>
  <si>
    <t>DM1902089</t>
  </si>
  <si>
    <t>Hery Purnomo</t>
  </si>
  <si>
    <t>DM1902091</t>
  </si>
  <si>
    <t>Ilham Ragil Prastyo</t>
  </si>
  <si>
    <t>DM1902093</t>
  </si>
  <si>
    <t>Rizaldy Baskara</t>
  </si>
  <si>
    <t>DM1902094</t>
  </si>
  <si>
    <t>Taufik Septian Kristianto</t>
  </si>
  <si>
    <t>DM1902097</t>
  </si>
  <si>
    <t>Shahadat Sigit Hartanto</t>
  </si>
  <si>
    <t>DM1902102</t>
  </si>
  <si>
    <t>Defriman</t>
  </si>
  <si>
    <t>DM1902104</t>
  </si>
  <si>
    <t>Lia Nurliana</t>
  </si>
  <si>
    <t>DM1902105</t>
  </si>
  <si>
    <t>Adi Piatno</t>
  </si>
  <si>
    <t>DM1902106</t>
  </si>
  <si>
    <t>Ade Supriatna</t>
  </si>
  <si>
    <t>DM1902107</t>
  </si>
  <si>
    <t>Jarot Prakoso</t>
  </si>
  <si>
    <t>DM1902109</t>
  </si>
  <si>
    <t>Erpin Saripudin</t>
  </si>
  <si>
    <t>DM1902111</t>
  </si>
  <si>
    <t>Hamidah Maulida</t>
  </si>
  <si>
    <t>DM1902112</t>
  </si>
  <si>
    <t>Teguh</t>
  </si>
  <si>
    <t>DM1902113</t>
  </si>
  <si>
    <t>DM1902115</t>
  </si>
  <si>
    <t>Maryanto</t>
  </si>
  <si>
    <t>DM1902116</t>
  </si>
  <si>
    <t>Puadi Alief Fandy</t>
  </si>
  <si>
    <t>DM1902118</t>
  </si>
  <si>
    <t>Firman Gustina Anugrah</t>
  </si>
  <si>
    <t>DM1902119</t>
  </si>
  <si>
    <t>Nurhidayat</t>
  </si>
  <si>
    <t>DM1902121</t>
  </si>
  <si>
    <t>Slamet Yulianto</t>
  </si>
  <si>
    <t>DM1902122</t>
  </si>
  <si>
    <t>Imron Setiawan</t>
  </si>
  <si>
    <t>DM1902124</t>
  </si>
  <si>
    <t>Johan Arif Wiyanto</t>
  </si>
  <si>
    <t>DM1902126</t>
  </si>
  <si>
    <t>Waras Mulyono</t>
  </si>
  <si>
    <t>DM1902127</t>
  </si>
  <si>
    <t>Joni Setiawan</t>
  </si>
  <si>
    <t>DM1902128</t>
  </si>
  <si>
    <t>Baskoro Abdul Latif Fauzi</t>
  </si>
  <si>
    <t>DM1902129</t>
  </si>
  <si>
    <t>Danar Haryunianto</t>
  </si>
  <si>
    <t>DM1902130</t>
  </si>
  <si>
    <t>Agus Sumarno</t>
  </si>
  <si>
    <t>DM1902131</t>
  </si>
  <si>
    <t>Dasep Gilang Herdiana</t>
  </si>
  <si>
    <t>DM1902132</t>
  </si>
  <si>
    <t>Iska Ayu</t>
  </si>
  <si>
    <t>DM1902135</t>
  </si>
  <si>
    <t>Saripudin</t>
  </si>
  <si>
    <t>DM1902136</t>
  </si>
  <si>
    <t>Ade Sanjaya</t>
  </si>
  <si>
    <t>DM1902138</t>
  </si>
  <si>
    <t>Richa Desi Turizchi Tina</t>
  </si>
  <si>
    <t>DM1902139</t>
  </si>
  <si>
    <t>Febby Febriana</t>
  </si>
  <si>
    <t>DM1902140</t>
  </si>
  <si>
    <t>Jaenudin</t>
  </si>
  <si>
    <t>DM1902141</t>
  </si>
  <si>
    <t>Selvia Indah Sari</t>
  </si>
  <si>
    <t>DM1902142</t>
  </si>
  <si>
    <t>Syifa Awlia</t>
  </si>
  <si>
    <t>DM1902143</t>
  </si>
  <si>
    <t>Andika Dwi Prasetya</t>
  </si>
  <si>
    <t>DM1902145</t>
  </si>
  <si>
    <t>Sri Wulandari</t>
  </si>
  <si>
    <t>DM1902146</t>
  </si>
  <si>
    <t>Bayu Sukmana</t>
  </si>
  <si>
    <t>DM1902148</t>
  </si>
  <si>
    <t>Andika Angga Wijaya</t>
  </si>
  <si>
    <t>DM1902149</t>
  </si>
  <si>
    <t>Andika Bustari</t>
  </si>
  <si>
    <t>DM1902151</t>
  </si>
  <si>
    <t>Sopiansyah</t>
  </si>
  <si>
    <t>DM1902152</t>
  </si>
  <si>
    <t>Muhammad Firdaus</t>
  </si>
  <si>
    <t>DM1902153</t>
  </si>
  <si>
    <t>Aceng Castra Permana</t>
  </si>
  <si>
    <t>DM1902160</t>
  </si>
  <si>
    <t>Rofi Ikwan Pahriawal Subhi</t>
  </si>
  <si>
    <t>DM1902161</t>
  </si>
  <si>
    <t>Lia Izatun Umami</t>
  </si>
  <si>
    <t>DM1902163</t>
  </si>
  <si>
    <t>Nining Kurnia Ningsih</t>
  </si>
  <si>
    <t>DM1902168</t>
  </si>
  <si>
    <t>Fery Subekti</t>
  </si>
  <si>
    <t>DM1902170</t>
  </si>
  <si>
    <t>Hadi Purwansyah</t>
  </si>
  <si>
    <t>DM1902174</t>
  </si>
  <si>
    <t>Mansyah Hariantoni Nasution</t>
  </si>
  <si>
    <t>DM1902175</t>
  </si>
  <si>
    <t>Siti Munawaroh</t>
  </si>
  <si>
    <t>DM1902176</t>
  </si>
  <si>
    <t>Siti Rohayah</t>
  </si>
  <si>
    <t>DM1902178</t>
  </si>
  <si>
    <t>Ari Kurniawan</t>
  </si>
  <si>
    <t>DM1902179</t>
  </si>
  <si>
    <t>Arifin Munandar</t>
  </si>
  <si>
    <t>DM1902181</t>
  </si>
  <si>
    <t>Dede Ulfa Nuriananda</t>
  </si>
  <si>
    <t>DM1902183</t>
  </si>
  <si>
    <t>Diah Chairunnisa</t>
  </si>
  <si>
    <t>DM1902184</t>
  </si>
  <si>
    <t>Egi Ahmad Sumarno</t>
  </si>
  <si>
    <t>DM1902185</t>
  </si>
  <si>
    <t>Hari Setiawan</t>
  </si>
  <si>
    <t>DM1902186</t>
  </si>
  <si>
    <t>Hendro Kiswanto</t>
  </si>
  <si>
    <t>DM1902188</t>
  </si>
  <si>
    <t>Ihwanul Makhfudz</t>
  </si>
  <si>
    <t>DM1902189</t>
  </si>
  <si>
    <t>Karmilah</t>
  </si>
  <si>
    <t>DM1902191</t>
  </si>
  <si>
    <t>Naily Roselita Yulniar</t>
  </si>
  <si>
    <t>DM1902192</t>
  </si>
  <si>
    <t>Nurul Hasanah</t>
  </si>
  <si>
    <t>DM1902193</t>
  </si>
  <si>
    <t>Prioko Windiawan</t>
  </si>
  <si>
    <t>DM1902195</t>
  </si>
  <si>
    <t>Retno Dwi Indriyani</t>
  </si>
  <si>
    <t>DM1902196</t>
  </si>
  <si>
    <t>Riza Saly Pinarimas</t>
  </si>
  <si>
    <t>DM1902198</t>
  </si>
  <si>
    <t>Sunarsih</t>
  </si>
  <si>
    <t>DM1902199</t>
  </si>
  <si>
    <t>Warnengsih</t>
  </si>
  <si>
    <t>DM1902202</t>
  </si>
  <si>
    <t>Ahmad</t>
  </si>
  <si>
    <t>DM1902203</t>
  </si>
  <si>
    <t>Ahmad Romdoni</t>
  </si>
  <si>
    <t>DM1902207</t>
  </si>
  <si>
    <t>Triyanto</t>
  </si>
  <si>
    <t>DM1902208</t>
  </si>
  <si>
    <t>Abdul Halim</t>
  </si>
  <si>
    <t>DM1902209</t>
  </si>
  <si>
    <t>Sofyan Padilah</t>
  </si>
  <si>
    <t>DM1902211</t>
  </si>
  <si>
    <t>Marioaggasi Noll</t>
  </si>
  <si>
    <t>DM1902216</t>
  </si>
  <si>
    <t>Adi Dermawan</t>
  </si>
  <si>
    <t>DM1902218</t>
  </si>
  <si>
    <t>Muhammad Irfanu Riza</t>
  </si>
  <si>
    <t>DM1902219</t>
  </si>
  <si>
    <t>Isnaini Catur Meirina</t>
  </si>
  <si>
    <t>DM1902220</t>
  </si>
  <si>
    <t>Jeffri Heriansyah</t>
  </si>
  <si>
    <t>DM1902221</t>
  </si>
  <si>
    <t>Fahri Fahrurroji</t>
  </si>
  <si>
    <t>DM1902222</t>
  </si>
  <si>
    <t>Adrian Ramond Lubis</t>
  </si>
  <si>
    <t>DM1902225</t>
  </si>
  <si>
    <t>Yahya Pangestu</t>
  </si>
  <si>
    <t>DM1902226</t>
  </si>
  <si>
    <t>Napih</t>
  </si>
  <si>
    <t>DM1902227</t>
  </si>
  <si>
    <t>Ahmad Mulyadi</t>
  </si>
  <si>
    <t>DM1902228</t>
  </si>
  <si>
    <t>Al Mualim Alam Alip</t>
  </si>
  <si>
    <t>DM1902229</t>
  </si>
  <si>
    <t>Achmad Irawan</t>
  </si>
  <si>
    <t>DM1902230</t>
  </si>
  <si>
    <t>Bahri</t>
  </si>
  <si>
    <t>DM1902231</t>
  </si>
  <si>
    <t>Dedi Kurniawan</t>
  </si>
  <si>
    <t>DM1902233</t>
  </si>
  <si>
    <t>Mochamad Tahmid</t>
  </si>
  <si>
    <t>DM1902235</t>
  </si>
  <si>
    <t>Amin Ashari</t>
  </si>
  <si>
    <t>DM1902236</t>
  </si>
  <si>
    <t>Andri Avriyadi</t>
  </si>
  <si>
    <t>DM1902237</t>
  </si>
  <si>
    <t>Dede Kardawi</t>
  </si>
  <si>
    <t>DM1902238</t>
  </si>
  <si>
    <t>Sadikun</t>
  </si>
  <si>
    <t>DM1902239</t>
  </si>
  <si>
    <t>Djaharuaya Siregar</t>
  </si>
  <si>
    <t>DM1902240</t>
  </si>
  <si>
    <t>Avifudin Ahmad</t>
  </si>
  <si>
    <t>DM1902241</t>
  </si>
  <si>
    <t>Dian Ardiansyah</t>
  </si>
  <si>
    <t>DM1902242</t>
  </si>
  <si>
    <t>Heru Fitriyanto</t>
  </si>
  <si>
    <t>DM1902243</t>
  </si>
  <si>
    <t>Khaerul Tafif</t>
  </si>
  <si>
    <t>DM1902244</t>
  </si>
  <si>
    <t>Nanang Mulyana</t>
  </si>
  <si>
    <t>DM1902245</t>
  </si>
  <si>
    <t>Rian Hidayat</t>
  </si>
  <si>
    <t>DM1902246</t>
  </si>
  <si>
    <t>Tri Kurniati Nurkhasanah</t>
  </si>
  <si>
    <t>DM1902252</t>
  </si>
  <si>
    <t>Ferry Triyana</t>
  </si>
  <si>
    <t>DM1902253</t>
  </si>
  <si>
    <t>Irwan Hermawan</t>
  </si>
  <si>
    <t>DM1902254</t>
  </si>
  <si>
    <t>Iga Yura</t>
  </si>
  <si>
    <t>DM1902255</t>
  </si>
  <si>
    <t>Ikhya Us Surur</t>
  </si>
  <si>
    <t>DM1902256</t>
  </si>
  <si>
    <t>Nova Nuryadi</t>
  </si>
  <si>
    <t>DM1902258</t>
  </si>
  <si>
    <t>Meyga Banowati</t>
  </si>
  <si>
    <t>DM1902260</t>
  </si>
  <si>
    <t>Desta Haris Januar</t>
  </si>
  <si>
    <t>DM1902261</t>
  </si>
  <si>
    <t>Agung Saputra</t>
  </si>
  <si>
    <t>DM1902262</t>
  </si>
  <si>
    <t>Ayadi Sofyan</t>
  </si>
  <si>
    <t>DM1902263</t>
  </si>
  <si>
    <t>Muhamad Saroji</t>
  </si>
  <si>
    <t>DM1902265</t>
  </si>
  <si>
    <t>Nur Al Ahmadi</t>
  </si>
  <si>
    <t>DM1902267</t>
  </si>
  <si>
    <t>Ali Imron</t>
  </si>
  <si>
    <t>Abdul Rosid</t>
  </si>
  <si>
    <t>DM1902269</t>
  </si>
  <si>
    <t>Tri Akbar</t>
  </si>
  <si>
    <t>DM1902271</t>
  </si>
  <si>
    <t>Sukri Ghozali</t>
  </si>
  <si>
    <t>DM1902272</t>
  </si>
  <si>
    <t>Hendar Kurniawan</t>
  </si>
  <si>
    <t>DM1902276</t>
  </si>
  <si>
    <t>Adi Maryanto</t>
  </si>
  <si>
    <t>DM1902277</t>
  </si>
  <si>
    <t>Krisna Tri Yuliyanto</t>
  </si>
  <si>
    <t>DM1902278</t>
  </si>
  <si>
    <t>Slamet Hidayat</t>
  </si>
  <si>
    <t>DM1902279</t>
  </si>
  <si>
    <t>Wahyu Luhur Sutanto</t>
  </si>
  <si>
    <t>DM1902280</t>
  </si>
  <si>
    <t>Sandy Wardana Indiatmaja</t>
  </si>
  <si>
    <t>DM1902282</t>
  </si>
  <si>
    <t>Daru Risgintoro</t>
  </si>
  <si>
    <t>DM1902283</t>
  </si>
  <si>
    <t>Dimas Yusuf Rohmatuloh</t>
  </si>
  <si>
    <t>DM1902286</t>
  </si>
  <si>
    <t>DM1902287</t>
  </si>
  <si>
    <t>Arias Noptalia</t>
  </si>
  <si>
    <t>DM1902289</t>
  </si>
  <si>
    <t>Dina Justifyani Nurfitri Sulistyawati</t>
  </si>
  <si>
    <t>DM1902290</t>
  </si>
  <si>
    <t>Weny Yuliana Sari</t>
  </si>
  <si>
    <t>DM1902291</t>
  </si>
  <si>
    <t>Joko Ahmad Eksan</t>
  </si>
  <si>
    <t>DM1902292</t>
  </si>
  <si>
    <t>Sunarto Bin Pringgo Diharjo</t>
  </si>
  <si>
    <t>DM1902293</t>
  </si>
  <si>
    <t>Wilun</t>
  </si>
  <si>
    <t>DM1902294</t>
  </si>
  <si>
    <t>Fitakwim</t>
  </si>
  <si>
    <t>DM1902295</t>
  </si>
  <si>
    <t>Shandy Kurniawan</t>
  </si>
  <si>
    <t>DM1902296</t>
  </si>
  <si>
    <t>Ahmad Jamil</t>
  </si>
  <si>
    <t>DM1902297</t>
  </si>
  <si>
    <t>Muhamad Sodikin</t>
  </si>
  <si>
    <t>DM1902298</t>
  </si>
  <si>
    <t>Muhammad Zainullah</t>
  </si>
  <si>
    <t>DM1902301</t>
  </si>
  <si>
    <t>Muhamad Bahrul Ulum</t>
  </si>
  <si>
    <t>DM1902302</t>
  </si>
  <si>
    <t>Sirrun Niam</t>
  </si>
  <si>
    <t>DM1902304</t>
  </si>
  <si>
    <t>Nur Azizah</t>
  </si>
  <si>
    <t>DM1902306</t>
  </si>
  <si>
    <t>Rini Astuti</t>
  </si>
  <si>
    <t>DM1902307</t>
  </si>
  <si>
    <t>Erik Panca Septiawan</t>
  </si>
  <si>
    <t>DM1902308</t>
  </si>
  <si>
    <t>Hamillah Fikria</t>
  </si>
  <si>
    <t>DM1902309</t>
  </si>
  <si>
    <t>Ade Saputra</t>
  </si>
  <si>
    <t>DM1902310</t>
  </si>
  <si>
    <t>Putri Selviariyanti</t>
  </si>
  <si>
    <t>DM1902311</t>
  </si>
  <si>
    <t>Tri Yulianto</t>
  </si>
  <si>
    <t>DM1902315</t>
  </si>
  <si>
    <t>Ramdhani</t>
  </si>
  <si>
    <t>DM1902319</t>
  </si>
  <si>
    <t>Nurul Fitria</t>
  </si>
  <si>
    <t>DM1902320</t>
  </si>
  <si>
    <t>Elizabeth Octavia</t>
  </si>
  <si>
    <t>DM1902324</t>
  </si>
  <si>
    <t>Retno Damayanti</t>
  </si>
  <si>
    <t>DM1902327</t>
  </si>
  <si>
    <t>Yoga Fajar Kurniawan</t>
  </si>
  <si>
    <t>DM1902328</t>
  </si>
  <si>
    <t>Deny Sumrahadi</t>
  </si>
  <si>
    <t>DM1902329</t>
  </si>
  <si>
    <t>Muhamad Alvin</t>
  </si>
  <si>
    <t>DM1902330</t>
  </si>
  <si>
    <t>Putri Marcheliani Safitri</t>
  </si>
  <si>
    <t>DM1902331</t>
  </si>
  <si>
    <t>Galih Pratama Putra</t>
  </si>
  <si>
    <t>DM1902332</t>
  </si>
  <si>
    <t>Selviana Ariyanti</t>
  </si>
  <si>
    <t>DM1902335</t>
  </si>
  <si>
    <t>Zaenal Abidin</t>
  </si>
  <si>
    <t>DM1902336</t>
  </si>
  <si>
    <t>Andhika Ageng Pratama</t>
  </si>
  <si>
    <t>DM1902337</t>
  </si>
  <si>
    <t>Reza Sumarna Putra</t>
  </si>
  <si>
    <t>DM1902338</t>
  </si>
  <si>
    <t>Rahmat Andriyanto</t>
  </si>
  <si>
    <t>DM1902340</t>
  </si>
  <si>
    <t>Ade Kurniawan</t>
  </si>
  <si>
    <t>DM1902341</t>
  </si>
  <si>
    <t>Faisal</t>
  </si>
  <si>
    <t>DM1902342</t>
  </si>
  <si>
    <t>Wityoni</t>
  </si>
  <si>
    <t>DM1902343</t>
  </si>
  <si>
    <t>Fathan Mubina</t>
  </si>
  <si>
    <t>DM1902344</t>
  </si>
  <si>
    <t>Adam Fahriza Bakri</t>
  </si>
  <si>
    <t>DM1902345</t>
  </si>
  <si>
    <t>Muhamad Iqbal Maulana</t>
  </si>
  <si>
    <t>DM1902346</t>
  </si>
  <si>
    <t>Sigit Prayogo</t>
  </si>
  <si>
    <t>DM1902347</t>
  </si>
  <si>
    <t>Sulistiyono</t>
  </si>
  <si>
    <t>DM1902348</t>
  </si>
  <si>
    <t>Wibowo Utomo</t>
  </si>
  <si>
    <t>DM1902349</t>
  </si>
  <si>
    <t>Muhamad Wildan Maulana</t>
  </si>
  <si>
    <t>DM1902351</t>
  </si>
  <si>
    <t>Agung Triatmaja Yuwono</t>
  </si>
  <si>
    <t>DM1902353</t>
  </si>
  <si>
    <t>Angga Kusmanto</t>
  </si>
  <si>
    <t>DM1902354</t>
  </si>
  <si>
    <t>Fernando Bayu Anggoro</t>
  </si>
  <si>
    <t>DM1902355</t>
  </si>
  <si>
    <t>Fransiscus Johan Febriawan</t>
  </si>
  <si>
    <t>DM1902357</t>
  </si>
  <si>
    <t>Achmad Suhardi Kusuma</t>
  </si>
  <si>
    <t>DM1902358</t>
  </si>
  <si>
    <t>Nur Kholiq</t>
  </si>
  <si>
    <t>DM1902359</t>
  </si>
  <si>
    <t>Wahyu Resawardana</t>
  </si>
  <si>
    <t>DM1902362</t>
  </si>
  <si>
    <t>Hartaman Ariesanto</t>
  </si>
  <si>
    <t>DM1902364</t>
  </si>
  <si>
    <t>Abdi Pratama</t>
  </si>
  <si>
    <t>DM1902365</t>
  </si>
  <si>
    <t>Sugiarto Agung Nugroho</t>
  </si>
  <si>
    <t>DM1902367</t>
  </si>
  <si>
    <t>Agyl Fajar Rizky</t>
  </si>
  <si>
    <t>DM1902368</t>
  </si>
  <si>
    <t>Abdul Wafa</t>
  </si>
  <si>
    <t>DM1902369</t>
  </si>
  <si>
    <t>Arif Isbianto</t>
  </si>
  <si>
    <t>DM1902370</t>
  </si>
  <si>
    <t>Eko Arif Azani</t>
  </si>
  <si>
    <t>DM1902371</t>
  </si>
  <si>
    <t>One Marganecha Atalia Mawaddah</t>
  </si>
  <si>
    <t>DM1902372</t>
  </si>
  <si>
    <t>Nikko Sumarindra</t>
  </si>
  <si>
    <t>DM1902373</t>
  </si>
  <si>
    <t>Eka Rudi Irawan</t>
  </si>
  <si>
    <t>DM1902374</t>
  </si>
  <si>
    <t>DM1902376</t>
  </si>
  <si>
    <t>Erni Setiyati</t>
  </si>
  <si>
    <t>DM1902378</t>
  </si>
  <si>
    <t>Abdul Wahid</t>
  </si>
  <si>
    <t>DM1902379</t>
  </si>
  <si>
    <t>Ning Matul Qoriyah</t>
  </si>
  <si>
    <t>DM1902380</t>
  </si>
  <si>
    <t>Muhamad Masrul Hadi</t>
  </si>
  <si>
    <t>DM2002382</t>
  </si>
  <si>
    <t>Indah Muthia Kasih</t>
  </si>
  <si>
    <t>DM2002383</t>
  </si>
  <si>
    <t>M Nizar Ryansyah</t>
  </si>
  <si>
    <t>DM2002384</t>
  </si>
  <si>
    <t>Moch Aldi Hardiansyah</t>
  </si>
  <si>
    <t>DM2002385</t>
  </si>
  <si>
    <t>Moch Hadi Pranoto</t>
  </si>
  <si>
    <t>DM2002386</t>
  </si>
  <si>
    <t>Nukil Aryana</t>
  </si>
  <si>
    <t>DM2002387</t>
  </si>
  <si>
    <t>Ridwan</t>
  </si>
  <si>
    <t>DM2002388</t>
  </si>
  <si>
    <t>Mursidil Kamil</t>
  </si>
  <si>
    <t>DM2002389</t>
  </si>
  <si>
    <t>Moh Ainurrofiqin</t>
  </si>
  <si>
    <t>DM2002391</t>
  </si>
  <si>
    <t>Naufal Eka Vinanza</t>
  </si>
  <si>
    <t>DM2002392</t>
  </si>
  <si>
    <t>Tri Gustian</t>
  </si>
  <si>
    <t>DM2002394</t>
  </si>
  <si>
    <t>Budiyanto</t>
  </si>
  <si>
    <t>DM2002395</t>
  </si>
  <si>
    <t>Regi Riansyah</t>
  </si>
  <si>
    <t>Ray Setiawan</t>
  </si>
  <si>
    <t>DM2058570</t>
  </si>
  <si>
    <t>Andre Amico</t>
  </si>
  <si>
    <t>DM2058575</t>
  </si>
  <si>
    <t>Dian Andriyani</t>
  </si>
  <si>
    <t>DM2058578</t>
  </si>
  <si>
    <t>Dita Septiano</t>
  </si>
  <si>
    <t>DM2058590</t>
  </si>
  <si>
    <t>Febriyani Eka Astuti</t>
  </si>
  <si>
    <t>DM2058595</t>
  </si>
  <si>
    <t>Herdi Renaldi</t>
  </si>
  <si>
    <t>DM2058605</t>
  </si>
  <si>
    <t>Julia Fatmah Sari</t>
  </si>
  <si>
    <t>DM2058608</t>
  </si>
  <si>
    <t>Khikmah Puji Lestari</t>
  </si>
  <si>
    <t>DM2058612</t>
  </si>
  <si>
    <t>Luluah</t>
  </si>
  <si>
    <t>DM2058630</t>
  </si>
  <si>
    <t>Muhammad Sidik Nur Alam</t>
  </si>
  <si>
    <t>DM2058631</t>
  </si>
  <si>
    <t>Nendi Supiandi</t>
  </si>
  <si>
    <t>DM2058654</t>
  </si>
  <si>
    <t>Balya Umar</t>
  </si>
  <si>
    <t>DM2058655</t>
  </si>
  <si>
    <t>Dadan Ramdan</t>
  </si>
  <si>
    <t>DM2058666</t>
  </si>
  <si>
    <t>Mei Lestari</t>
  </si>
  <si>
    <t>DM2058691</t>
  </si>
  <si>
    <t>Anggita Putri Stefani</t>
  </si>
  <si>
    <t>DM2058697</t>
  </si>
  <si>
    <t>Prasetyo Wicaksono</t>
  </si>
  <si>
    <t>DM2058701</t>
  </si>
  <si>
    <t>Ryan Muhammad</t>
  </si>
  <si>
    <t>DM2058746</t>
  </si>
  <si>
    <t>Ugi Hartawan</t>
  </si>
  <si>
    <t>Fadli Rifqi Choiri</t>
  </si>
  <si>
    <t>DM2058770</t>
  </si>
  <si>
    <t>Haris Zain Hamidi</t>
  </si>
  <si>
    <t>DM2058774</t>
  </si>
  <si>
    <t>Lipay Hermansah</t>
  </si>
  <si>
    <t>DM2058785</t>
  </si>
  <si>
    <t>Anita Rahayu Heriyanti</t>
  </si>
  <si>
    <t>DM2058792</t>
  </si>
  <si>
    <t>M. Alan Permadi</t>
  </si>
  <si>
    <t>DM2058797</t>
  </si>
  <si>
    <t>Roykhan Firdausi</t>
  </si>
  <si>
    <t>DM2058799</t>
  </si>
  <si>
    <t>Muhammad Yurio</t>
  </si>
  <si>
    <t>DM2058806</t>
  </si>
  <si>
    <t>Riski Maulana</t>
  </si>
  <si>
    <t>DM2058808</t>
  </si>
  <si>
    <t>Sarip</t>
  </si>
  <si>
    <t>DM2058814</t>
  </si>
  <si>
    <t>Tiara Kusuma Wardhani</t>
  </si>
  <si>
    <t>DM2058837</t>
  </si>
  <si>
    <t>Angghi Fajar Kusumawardani</t>
  </si>
  <si>
    <t>DM2058848</t>
  </si>
  <si>
    <t>Fanny Idha Berliana</t>
  </si>
  <si>
    <t>DM2058858</t>
  </si>
  <si>
    <t>Irsyad Syahrizal</t>
  </si>
  <si>
    <t>DM2058867</t>
  </si>
  <si>
    <t>Mohamad Ishaq Alfian</t>
  </si>
  <si>
    <t>DM2058870</t>
  </si>
  <si>
    <t>Muhammad Qosim Murtadho</t>
  </si>
  <si>
    <t>DM2058877</t>
  </si>
  <si>
    <t>Nina Nurfadillah</t>
  </si>
  <si>
    <t>DM2058883</t>
  </si>
  <si>
    <t>Oktaviani Sari Dewi</t>
  </si>
  <si>
    <t>DM2058893</t>
  </si>
  <si>
    <t>Salwa Nabilah</t>
  </si>
  <si>
    <t>DM2058895</t>
  </si>
  <si>
    <t>Surya Nur Alam</t>
  </si>
  <si>
    <t>DM2058905</t>
  </si>
  <si>
    <t>Ridwan Maulana Firdaus</t>
  </si>
  <si>
    <t>DM2058911</t>
  </si>
  <si>
    <t>Siti Nurlisah</t>
  </si>
  <si>
    <t>DM2058912</t>
  </si>
  <si>
    <t>Acep Handi</t>
  </si>
  <si>
    <t>DM2058915</t>
  </si>
  <si>
    <t>Akhmad Dian Romadhon</t>
  </si>
  <si>
    <t>DM2058918</t>
  </si>
  <si>
    <t>Joko Nur Kholis</t>
  </si>
  <si>
    <t>DM2058946</t>
  </si>
  <si>
    <t>Syarmila Audina</t>
  </si>
  <si>
    <t>DM2058947</t>
  </si>
  <si>
    <t>Tedi Irawan</t>
  </si>
  <si>
    <t>DM2058950</t>
  </si>
  <si>
    <t>Yesi Rindiyani Eka Putri</t>
  </si>
  <si>
    <t>DM2058951</t>
  </si>
  <si>
    <t>Zahroh Lailatul Hikmatun R</t>
  </si>
  <si>
    <t>DM2058956</t>
  </si>
  <si>
    <t>Aulia Eka Putri</t>
  </si>
  <si>
    <t>DM2058957</t>
  </si>
  <si>
    <t>Dwi Aprilia Lestari</t>
  </si>
  <si>
    <t>DM2058968</t>
  </si>
  <si>
    <t>Aris Pramono</t>
  </si>
  <si>
    <t>DM2058977</t>
  </si>
  <si>
    <t>Ramandha Fahreza</t>
  </si>
  <si>
    <t>Aldi Hadi Wiano</t>
  </si>
  <si>
    <t>DM2058986</t>
  </si>
  <si>
    <t>Jeje</t>
  </si>
  <si>
    <t>DM2058987</t>
  </si>
  <si>
    <t>M Rizal Kharbi Tamami</t>
  </si>
  <si>
    <t>DM2058991</t>
  </si>
  <si>
    <t>Adi Setiawan</t>
  </si>
  <si>
    <t>DM2058992</t>
  </si>
  <si>
    <t>Pirdatul Jannah</t>
  </si>
  <si>
    <t>DM2058995</t>
  </si>
  <si>
    <t>Rahmawati Isnaeni</t>
  </si>
  <si>
    <t>DM2059000</t>
  </si>
  <si>
    <t>Deri Krisna</t>
  </si>
  <si>
    <t>DM2059001</t>
  </si>
  <si>
    <t>Eric Aldo Pratama Putra</t>
  </si>
  <si>
    <t>DM2059049</t>
  </si>
  <si>
    <t>Adelia Ivanka Putri</t>
  </si>
  <si>
    <t>DM2059057</t>
  </si>
  <si>
    <t>Lalan Budianto</t>
  </si>
  <si>
    <t>DM2059063</t>
  </si>
  <si>
    <t>Ace Abdul Rohim</t>
  </si>
  <si>
    <t>DM2059066</t>
  </si>
  <si>
    <t>Dede Setiana</t>
  </si>
  <si>
    <t>DM2059074</t>
  </si>
  <si>
    <t>Muhamad Rifal Aprian</t>
  </si>
  <si>
    <t>DM2059079</t>
  </si>
  <si>
    <t>Rais Salim</t>
  </si>
  <si>
    <t>Bagus Purnomo</t>
  </si>
  <si>
    <t>DM2059095</t>
  </si>
  <si>
    <t>Dave Arian Yusuf</t>
  </si>
  <si>
    <t>DM2059096</t>
  </si>
  <si>
    <t>Isal Fadhilah</t>
  </si>
  <si>
    <t>DM2059100</t>
  </si>
  <si>
    <t>Cindy Prastiani</t>
  </si>
  <si>
    <t>DM2059105</t>
  </si>
  <si>
    <t>Yulista Nur Aulia Pradani</t>
  </si>
  <si>
    <t>DM2059107</t>
  </si>
  <si>
    <t>Liviana Dwi Kuntari</t>
  </si>
  <si>
    <t>DM2059116</t>
  </si>
  <si>
    <t>Muhammad Alwi Assidiqi</t>
  </si>
  <si>
    <t>DM2059119</t>
  </si>
  <si>
    <t>Robi Ramdani</t>
  </si>
  <si>
    <t>DM2059121</t>
  </si>
  <si>
    <t>Taufan Maulana</t>
  </si>
  <si>
    <t>DM2059127</t>
  </si>
  <si>
    <t>Davit Ade Prayogi</t>
  </si>
  <si>
    <t>DM2059175</t>
  </si>
  <si>
    <t>DM2059176</t>
  </si>
  <si>
    <t>Muhammad Irvanudin</t>
  </si>
  <si>
    <t>DM2059182</t>
  </si>
  <si>
    <t>DM2059212</t>
  </si>
  <si>
    <t>Casyanto</t>
  </si>
  <si>
    <t>DM2059224</t>
  </si>
  <si>
    <t>Bagus Prabowo</t>
  </si>
  <si>
    <t>DM2059226</t>
  </si>
  <si>
    <t>Ridwan Shochehani</t>
  </si>
  <si>
    <t>DM2059230</t>
  </si>
  <si>
    <t>Sultan Darma Mangkuluhur</t>
  </si>
  <si>
    <t>DM2059257</t>
  </si>
  <si>
    <t>DM2059264</t>
  </si>
  <si>
    <t>Miftah Farid</t>
  </si>
  <si>
    <t>DM2059276</t>
  </si>
  <si>
    <t>Ika Alvira</t>
  </si>
  <si>
    <t>DM2059277</t>
  </si>
  <si>
    <t>Lia Windayani</t>
  </si>
  <si>
    <t>DM2059286</t>
  </si>
  <si>
    <t>Dela Roy Puntari</t>
  </si>
  <si>
    <t>Muhamad Aditya Sahidin</t>
  </si>
  <si>
    <t>DM2059295</t>
  </si>
  <si>
    <t>Ahmad Irfan Fadhooil</t>
  </si>
  <si>
    <t>DM2059297</t>
  </si>
  <si>
    <t>Alifio Reza Wardhana</t>
  </si>
  <si>
    <t>DM2059305</t>
  </si>
  <si>
    <t>Hana Rahmawati Dwi Yani</t>
  </si>
  <si>
    <t>DM2059326</t>
  </si>
  <si>
    <t>Siti Barokah</t>
  </si>
  <si>
    <t>DM2059330</t>
  </si>
  <si>
    <t>Izzah Novita</t>
  </si>
  <si>
    <t>DM2059348</t>
  </si>
  <si>
    <t>Muhamad Abdu Malik</t>
  </si>
  <si>
    <t>DM2059351</t>
  </si>
  <si>
    <t>Sandi Azis Sasongko</t>
  </si>
  <si>
    <t>DM2059355</t>
  </si>
  <si>
    <t>Amzah Pratama</t>
  </si>
  <si>
    <t>DM2059360</t>
  </si>
  <si>
    <t>Masya Ruslanda</t>
  </si>
  <si>
    <t>DM2059366</t>
  </si>
  <si>
    <t>Abdul Fathuri</t>
  </si>
  <si>
    <t>DM2059367</t>
  </si>
  <si>
    <t>DM2059378</t>
  </si>
  <si>
    <t>Yogi Iskandar</t>
  </si>
  <si>
    <t>DM2059382</t>
  </si>
  <si>
    <t>Ahmad Nur Fais</t>
  </si>
  <si>
    <t>DM2059387</t>
  </si>
  <si>
    <t>Susanto Adi Waluyo</t>
  </si>
  <si>
    <t>DM2059389</t>
  </si>
  <si>
    <t>Dionesius Johan Kurniawan</t>
  </si>
  <si>
    <t>DM2102397</t>
  </si>
  <si>
    <t>Nadhry Nadirman</t>
  </si>
  <si>
    <t>DM2102398</t>
  </si>
  <si>
    <t>Prama Putro Pamungkas</t>
  </si>
  <si>
    <t>DM2102399</t>
  </si>
  <si>
    <t>Galih Baruna Hayudyatmaja</t>
  </si>
  <si>
    <t>DM2102404</t>
  </si>
  <si>
    <t>Albertus Dimas Fransdito</t>
  </si>
  <si>
    <t>DM2102405</t>
  </si>
  <si>
    <t>Bagus Dwi Haryanto</t>
  </si>
  <si>
    <t>DM2102406</t>
  </si>
  <si>
    <t>Fikri Pratama</t>
  </si>
  <si>
    <t>DM2102407</t>
  </si>
  <si>
    <t>M Fadli Akbar Radian</t>
  </si>
  <si>
    <t>DM2102408</t>
  </si>
  <si>
    <t>Muhammad Juan Alfa Rino</t>
  </si>
  <si>
    <t>DM2102409</t>
  </si>
  <si>
    <t>Muhammad Rizal Fauzy</t>
  </si>
  <si>
    <t>DM2102410</t>
  </si>
  <si>
    <t>Ari Setiawan</t>
  </si>
  <si>
    <t>DM2102411</t>
  </si>
  <si>
    <t>Malik Athafarras</t>
  </si>
  <si>
    <t>DM2102412</t>
  </si>
  <si>
    <t>Mia Rismalia</t>
  </si>
  <si>
    <t>DM2102414</t>
  </si>
  <si>
    <t>Denna Rahinda Yulia Fanni</t>
  </si>
  <si>
    <t>DM2102416</t>
  </si>
  <si>
    <t>Arik Setyawan</t>
  </si>
  <si>
    <t>DM2159401</t>
  </si>
  <si>
    <t>Arif Rahman Hakim</t>
  </si>
  <si>
    <t>DM2159404</t>
  </si>
  <si>
    <t>Fikri Sulistiawan</t>
  </si>
  <si>
    <t>DM2159406</t>
  </si>
  <si>
    <t>DM2159410</t>
  </si>
  <si>
    <t>Muhammad Ilham</t>
  </si>
  <si>
    <t>DM2159411</t>
  </si>
  <si>
    <t>Muhammad Iman Nugroho</t>
  </si>
  <si>
    <t>DM2159415</t>
  </si>
  <si>
    <t>Kiki Alfiyani</t>
  </si>
  <si>
    <t>DM2159420</t>
  </si>
  <si>
    <t>M.Rizal Hidayat Barokah</t>
  </si>
  <si>
    <t>DM2159423</t>
  </si>
  <si>
    <t>Abdullah Syafei</t>
  </si>
  <si>
    <t>DM2159428</t>
  </si>
  <si>
    <t>Muhammad Safei</t>
  </si>
  <si>
    <t>DM2159430</t>
  </si>
  <si>
    <t>M.Ridwan</t>
  </si>
  <si>
    <t>DM2159444</t>
  </si>
  <si>
    <t>Muhammad Rafi</t>
  </si>
  <si>
    <t>DM2159448</t>
  </si>
  <si>
    <t>Roni Yusuf Riduanto</t>
  </si>
  <si>
    <t>DM2159449</t>
  </si>
  <si>
    <t>Satria Aldi Dharmawan</t>
  </si>
  <si>
    <t>DM2159470</t>
  </si>
  <si>
    <t>Gilang Yudhistira Hamdani</t>
  </si>
  <si>
    <t>DM2159486</t>
  </si>
  <si>
    <t>Tomi Pujiyanto</t>
  </si>
  <si>
    <t>DM2159489</t>
  </si>
  <si>
    <t>Yoga Pratama</t>
  </si>
  <si>
    <t>DM2159490</t>
  </si>
  <si>
    <t>Agung Prasetyo</t>
  </si>
  <si>
    <t>DM2159495</t>
  </si>
  <si>
    <t>Febriyan Dwi Kuncahyo</t>
  </si>
  <si>
    <t>DM2159497</t>
  </si>
  <si>
    <t>Isak</t>
  </si>
  <si>
    <t>DM2159500</t>
  </si>
  <si>
    <t>Muhamad Arlan</t>
  </si>
  <si>
    <t>DM2159502</t>
  </si>
  <si>
    <t>Mochammad Rifky Alamsyah</t>
  </si>
  <si>
    <t>DM2159506</t>
  </si>
  <si>
    <t>Luluk Nurhafifah</t>
  </si>
  <si>
    <t>DM2159508</t>
  </si>
  <si>
    <t>Muhammad Sahrurodi</t>
  </si>
  <si>
    <t>DM2159519</t>
  </si>
  <si>
    <t>DM2159526</t>
  </si>
  <si>
    <t>Dinda Nevi Devita</t>
  </si>
  <si>
    <t>DM2159531</t>
  </si>
  <si>
    <t>Intan Kania Nurlita</t>
  </si>
  <si>
    <t>DM2159532</t>
  </si>
  <si>
    <t>DM2159535</t>
  </si>
  <si>
    <t>DM2159537</t>
  </si>
  <si>
    <t>Bunga Mayzida</t>
  </si>
  <si>
    <t>DM2159538</t>
  </si>
  <si>
    <t>Frisca Melryanti</t>
  </si>
  <si>
    <t>DM2159556</t>
  </si>
  <si>
    <t>Rafi Okta Rahadian Purwanto</t>
  </si>
  <si>
    <t>DM2159558</t>
  </si>
  <si>
    <t>Romi Zulkafi</t>
  </si>
  <si>
    <t>DM2159561</t>
  </si>
  <si>
    <t>Agus Setiyo Nugroho</t>
  </si>
  <si>
    <t>Galih Andang Pratama</t>
  </si>
  <si>
    <t>DM2159569</t>
  </si>
  <si>
    <t>Muhamad Ranto Eko Saputra</t>
  </si>
  <si>
    <t>DM2159571</t>
  </si>
  <si>
    <t>Ridlo Harmawan</t>
  </si>
  <si>
    <t>DM2159573</t>
  </si>
  <si>
    <t>Sahal Marzuqi Isnaeni</t>
  </si>
  <si>
    <t>DM2159575</t>
  </si>
  <si>
    <t>Abdur Rouf</t>
  </si>
  <si>
    <t>DM2159585</t>
  </si>
  <si>
    <t>Dwi Santosa</t>
  </si>
  <si>
    <t>DM2159589</t>
  </si>
  <si>
    <t>Fukron Subekti</t>
  </si>
  <si>
    <t>DM2159592</t>
  </si>
  <si>
    <t>Irawan Samngani</t>
  </si>
  <si>
    <t>DM2159594</t>
  </si>
  <si>
    <t>Nur Khikmatul Nazilah</t>
  </si>
  <si>
    <t>DM2159607</t>
  </si>
  <si>
    <t>Ulfah Aini</t>
  </si>
  <si>
    <t>DM2159610</t>
  </si>
  <si>
    <t>Alvina Ashabul Janah</t>
  </si>
  <si>
    <t>DM2159612</t>
  </si>
  <si>
    <t>Dita Anninda Sari</t>
  </si>
  <si>
    <t>DM2159616</t>
  </si>
  <si>
    <t>Lily Indriyani</t>
  </si>
  <si>
    <t>DM2159630</t>
  </si>
  <si>
    <t>Andi Hermawan</t>
  </si>
  <si>
    <t>DM2159634</t>
  </si>
  <si>
    <t>Arief Ridho Rizki Supriyanto</t>
  </si>
  <si>
    <t>DM2159635</t>
  </si>
  <si>
    <t>Arif Setiawan</t>
  </si>
  <si>
    <t>DM2159637</t>
  </si>
  <si>
    <t>Candra Aritama</t>
  </si>
  <si>
    <t>DM2159650</t>
  </si>
  <si>
    <t>Helmi Dwi Priatama</t>
  </si>
  <si>
    <t>DM2159651</t>
  </si>
  <si>
    <t>Indra Jati Kusuma</t>
  </si>
  <si>
    <t>DM2159652</t>
  </si>
  <si>
    <t>Isman Safi'I</t>
  </si>
  <si>
    <t>DM2159662</t>
  </si>
  <si>
    <t>Muhammad Hisyam Khasan</t>
  </si>
  <si>
    <t>DM2159664</t>
  </si>
  <si>
    <t>Rama Chandra Wicaksana</t>
  </si>
  <si>
    <t>DM2159666</t>
  </si>
  <si>
    <t>DM2159673</t>
  </si>
  <si>
    <t>Rizal Dwi Apriliyanto</t>
  </si>
  <si>
    <t>DM2159675</t>
  </si>
  <si>
    <t>Rois Imam Mustafid</t>
  </si>
  <si>
    <t>DM2159679</t>
  </si>
  <si>
    <t>Setyo Widagdo</t>
  </si>
  <si>
    <t>DM2159682</t>
  </si>
  <si>
    <t>Taufiq Kurochman</t>
  </si>
  <si>
    <t>DM2159683</t>
  </si>
  <si>
    <t>Teguh Zaenal Arifin</t>
  </si>
  <si>
    <t>DM2159689</t>
  </si>
  <si>
    <t>Yudistiro Yuda Nugroho</t>
  </si>
  <si>
    <t>DM2159692</t>
  </si>
  <si>
    <t>Muhammad Kadafi</t>
  </si>
  <si>
    <t>DM2159696</t>
  </si>
  <si>
    <t>Ardianto Irawan</t>
  </si>
  <si>
    <t>DM2159698</t>
  </si>
  <si>
    <t>Tri Setiawan</t>
  </si>
  <si>
    <t>DM2159700</t>
  </si>
  <si>
    <t>Dea Amelia</t>
  </si>
  <si>
    <t>DM2159706</t>
  </si>
  <si>
    <t>Fara Nabillah</t>
  </si>
  <si>
    <t>DM2159712</t>
  </si>
  <si>
    <t>Maulida Yuli Sugesti</t>
  </si>
  <si>
    <t>DM2159713</t>
  </si>
  <si>
    <t>Vebriyan Hari Sebastian</t>
  </si>
  <si>
    <t>DM2159715</t>
  </si>
  <si>
    <t>Oktaviani</t>
  </si>
  <si>
    <t>DM2159716</t>
  </si>
  <si>
    <t>Putri Nuraeni</t>
  </si>
  <si>
    <t>DM2159726</t>
  </si>
  <si>
    <t>Tasya Olivia</t>
  </si>
  <si>
    <t>DM2159727</t>
  </si>
  <si>
    <t>Ulfa Turohmah</t>
  </si>
  <si>
    <t>Zadan Ikhsan</t>
  </si>
  <si>
    <t>DM2159736</t>
  </si>
  <si>
    <t>Adinda Rahma Avrilia Kusuma Dewi</t>
  </si>
  <si>
    <t>DM2159738</t>
  </si>
  <si>
    <t>Andika Yan Abimanyu</t>
  </si>
  <si>
    <t>DM2159739</t>
  </si>
  <si>
    <t>Anisah Fitri</t>
  </si>
  <si>
    <t>DM2159740</t>
  </si>
  <si>
    <t>Anung Rahmat Hidayat</t>
  </si>
  <si>
    <t>DM2159743</t>
  </si>
  <si>
    <t>Bagus Pangestu</t>
  </si>
  <si>
    <t>DM2159747</t>
  </si>
  <si>
    <t>Chindy Anggieca Putri</t>
  </si>
  <si>
    <t>DM2159750</t>
  </si>
  <si>
    <t>Deya Nurfadillah</t>
  </si>
  <si>
    <t>DM2159753</t>
  </si>
  <si>
    <t>Elsha Alfarensia Purba</t>
  </si>
  <si>
    <t>DM2159754</t>
  </si>
  <si>
    <t>Fadhilah Rasyah Puspitasari</t>
  </si>
  <si>
    <t>DM2159755</t>
  </si>
  <si>
    <t>Hardian Endraning Pambudi</t>
  </si>
  <si>
    <t>DM2159759</t>
  </si>
  <si>
    <t>Indah Widyati</t>
  </si>
  <si>
    <t>DM2159760</t>
  </si>
  <si>
    <t>Intan Apriliani Oetami</t>
  </si>
  <si>
    <t>DM2159761</t>
  </si>
  <si>
    <t>Intan Gioventi</t>
  </si>
  <si>
    <t>DM2159762</t>
  </si>
  <si>
    <t>Lulu Pajriyatulhikmah</t>
  </si>
  <si>
    <t>DM2159763</t>
  </si>
  <si>
    <t>Marissa Triana</t>
  </si>
  <si>
    <t>DM2159765</t>
  </si>
  <si>
    <t>Muhamad Azis Muktilanam</t>
  </si>
  <si>
    <t>DM2159766</t>
  </si>
  <si>
    <t>Muhamad Shakhi Rindang</t>
  </si>
  <si>
    <t>DM2159771</t>
  </si>
  <si>
    <t>Pipy Aisyah Vidyah</t>
  </si>
  <si>
    <t>DM2159772</t>
  </si>
  <si>
    <t>Purwanto</t>
  </si>
  <si>
    <t>DM2159775</t>
  </si>
  <si>
    <t>Rani Puja Astuti</t>
  </si>
  <si>
    <t>DM2159783</t>
  </si>
  <si>
    <t>Siti Salbiah</t>
  </si>
  <si>
    <t>DM2159784</t>
  </si>
  <si>
    <t>Sumarno</t>
  </si>
  <si>
    <t>DM2159788</t>
  </si>
  <si>
    <t>DM2159789</t>
  </si>
  <si>
    <t>Vivi Vianita</t>
  </si>
  <si>
    <t>DM2159791</t>
  </si>
  <si>
    <t>Della Pebriyanti</t>
  </si>
  <si>
    <t>DM2159793</t>
  </si>
  <si>
    <t>Febri Dita Namira Siti Faoziyah</t>
  </si>
  <si>
    <t>DM2159798</t>
  </si>
  <si>
    <t>DM2159799</t>
  </si>
  <si>
    <t>DM2159800</t>
  </si>
  <si>
    <t>DM2159802</t>
  </si>
  <si>
    <t>DM2159807</t>
  </si>
  <si>
    <t>DM2159810</t>
  </si>
  <si>
    <t>DM2159813</t>
  </si>
  <si>
    <t>DM2159815</t>
  </si>
  <si>
    <t>Adi Gunawar</t>
  </si>
  <si>
    <t>DM2159817</t>
  </si>
  <si>
    <t>Ahyar Suhada</t>
  </si>
  <si>
    <t>DM2159819</t>
  </si>
  <si>
    <t>DM2159820</t>
  </si>
  <si>
    <t>DM2159821</t>
  </si>
  <si>
    <t>DM2159827</t>
  </si>
  <si>
    <t>DM2159828</t>
  </si>
  <si>
    <t>Gita Saputra</t>
  </si>
  <si>
    <t>DM2159831</t>
  </si>
  <si>
    <t>Imam Wahyudi</t>
  </si>
  <si>
    <t>DM2159837</t>
  </si>
  <si>
    <t>Nuri Puspitasari</t>
  </si>
  <si>
    <t>DM2159839</t>
  </si>
  <si>
    <t>Taufiqurrohman</t>
  </si>
  <si>
    <t>DM2159841</t>
  </si>
  <si>
    <t>Vonnie Rahmanita</t>
  </si>
  <si>
    <t>DM2159843</t>
  </si>
  <si>
    <t>Wendi Asngari</t>
  </si>
  <si>
    <t>DM2159845</t>
  </si>
  <si>
    <t>Agil Widyanto</t>
  </si>
  <si>
    <t>DM2159846</t>
  </si>
  <si>
    <t>Ahsan Sabarridho</t>
  </si>
  <si>
    <t>DM2159848</t>
  </si>
  <si>
    <t>DM2159857</t>
  </si>
  <si>
    <t>Khumeidah Ichwanti</t>
  </si>
  <si>
    <t>DM2159860</t>
  </si>
  <si>
    <t>Novia Cassanova</t>
  </si>
  <si>
    <t>DM2159863</t>
  </si>
  <si>
    <t>Paryati</t>
  </si>
  <si>
    <t>DM2159864</t>
  </si>
  <si>
    <t>Reni</t>
  </si>
  <si>
    <t>DM2159873</t>
  </si>
  <si>
    <t>Lutfiatunnisa</t>
  </si>
  <si>
    <t>DM2159876</t>
  </si>
  <si>
    <t>Risna Afriliana</t>
  </si>
  <si>
    <t>DM2159878</t>
  </si>
  <si>
    <t>DM2159883</t>
  </si>
  <si>
    <t>Budi Utomo</t>
  </si>
  <si>
    <t>DM2159884</t>
  </si>
  <si>
    <t>Dini Nur Anggraini</t>
  </si>
  <si>
    <t>DM2159889</t>
  </si>
  <si>
    <t>Muchamat Syaifudin</t>
  </si>
  <si>
    <t>DM2159890</t>
  </si>
  <si>
    <t>Muhamad Fahmi Fachriyadi</t>
  </si>
  <si>
    <t>DM2159894</t>
  </si>
  <si>
    <t>DM2159896</t>
  </si>
  <si>
    <t>Wiji Gunawan</t>
  </si>
  <si>
    <t>DM2159899</t>
  </si>
  <si>
    <t>Purboningsih Wury Handayani</t>
  </si>
  <si>
    <t>DM2159901</t>
  </si>
  <si>
    <t>Ratih</t>
  </si>
  <si>
    <t>DM2159904</t>
  </si>
  <si>
    <t>Adis Mulyana</t>
  </si>
  <si>
    <t>DM2159910</t>
  </si>
  <si>
    <t>Alventya Dwi Septian</t>
  </si>
  <si>
    <t>DM2159911</t>
  </si>
  <si>
    <t>Leni Amelia</t>
  </si>
  <si>
    <t>DM2159912</t>
  </si>
  <si>
    <t>Titi Hidayah</t>
  </si>
  <si>
    <t>DM2159913</t>
  </si>
  <si>
    <t>Ade Supriyatna</t>
  </si>
  <si>
    <t>DM2159915</t>
  </si>
  <si>
    <t>Adellia Widianti</t>
  </si>
  <si>
    <t>DM2159916</t>
  </si>
  <si>
    <t>Aditya Pratama</t>
  </si>
  <si>
    <t>DM2159917</t>
  </si>
  <si>
    <t>Afifah Ayu Anggiyanti</t>
  </si>
  <si>
    <t>DM2159919</t>
  </si>
  <si>
    <t>Ahmad Rizal</t>
  </si>
  <si>
    <t>DM2159923</t>
  </si>
  <si>
    <t>Amalia Tegar Savitri</t>
  </si>
  <si>
    <t>DM2159925</t>
  </si>
  <si>
    <t>Andi Susilo</t>
  </si>
  <si>
    <t>DM2159926</t>
  </si>
  <si>
    <t>Andi Wahyu Nugroho</t>
  </si>
  <si>
    <t>DM2159927</t>
  </si>
  <si>
    <t>DM2159929</t>
  </si>
  <si>
    <t>Andrian Nova Nailul Muna</t>
  </si>
  <si>
    <t>DM2159931</t>
  </si>
  <si>
    <t>Tiya Febiana</t>
  </si>
  <si>
    <t>DM2159934</t>
  </si>
  <si>
    <t>Annas Arrafi</t>
  </si>
  <si>
    <t>DM2159935</t>
  </si>
  <si>
    <t>Azka Aura Salsabila</t>
  </si>
  <si>
    <t>DM2159937</t>
  </si>
  <si>
    <t>Bayu Purnomo Aji</t>
  </si>
  <si>
    <t>DM2159939</t>
  </si>
  <si>
    <t>Citra Amelia</t>
  </si>
  <si>
    <t>DM2159940</t>
  </si>
  <si>
    <t>Dany Ferdianto</t>
  </si>
  <si>
    <t>DM2159943</t>
  </si>
  <si>
    <t>DM2159946</t>
  </si>
  <si>
    <t>Deni Wahyu Yulianto</t>
  </si>
  <si>
    <t>DM2159947</t>
  </si>
  <si>
    <t>Deo Adi Prasetya</t>
  </si>
  <si>
    <t>DM2159949</t>
  </si>
  <si>
    <t>Dicky Kurniawan</t>
  </si>
  <si>
    <t>DM2159950</t>
  </si>
  <si>
    <t>Diefta Chaerunnisa</t>
  </si>
  <si>
    <t>DM2159952</t>
  </si>
  <si>
    <t>Diva Frastia Kusuma Alam</t>
  </si>
  <si>
    <t>DM2159955</t>
  </si>
  <si>
    <t>DM2159960</t>
  </si>
  <si>
    <t>Fauzan Helmy Hermawan</t>
  </si>
  <si>
    <t>DM2159961</t>
  </si>
  <si>
    <t>Febi Aryanto</t>
  </si>
  <si>
    <t>DM2159963</t>
  </si>
  <si>
    <t>Ferdika Malik</t>
  </si>
  <si>
    <t>DM2159964</t>
  </si>
  <si>
    <t>Fikri Nur Wahiddin</t>
  </si>
  <si>
    <t>DM2159965</t>
  </si>
  <si>
    <t>Firmansyah Yusuf</t>
  </si>
  <si>
    <t>DM2159966</t>
  </si>
  <si>
    <t>Fitrah Arga Mukti</t>
  </si>
  <si>
    <t>DM2159967</t>
  </si>
  <si>
    <t>Fitri Nuraisah</t>
  </si>
  <si>
    <t>DM2159968</t>
  </si>
  <si>
    <t>Hafrinaldi Nur Pratama</t>
  </si>
  <si>
    <t>DM2159971</t>
  </si>
  <si>
    <t>Holy Yudha Pradana</t>
  </si>
  <si>
    <t>DM2159972</t>
  </si>
  <si>
    <t>Ikhsan Nugroho</t>
  </si>
  <si>
    <t>DM2159974</t>
  </si>
  <si>
    <t>Imas Rahayu</t>
  </si>
  <si>
    <t>DM2159975</t>
  </si>
  <si>
    <t>Indri Septiani</t>
  </si>
  <si>
    <t>DM2159980</t>
  </si>
  <si>
    <t>Lita Awalia Maharani</t>
  </si>
  <si>
    <t>DM2159981</t>
  </si>
  <si>
    <t>Manlika Amia</t>
  </si>
  <si>
    <t>DM2159982</t>
  </si>
  <si>
    <t>Moch Arifandy Hafiedz</t>
  </si>
  <si>
    <t>DM2159983</t>
  </si>
  <si>
    <t>Moh. Andi Rizal Akbar</t>
  </si>
  <si>
    <t>DM2159985</t>
  </si>
  <si>
    <t>Mohammad Ridlo Sya'Bana</t>
  </si>
  <si>
    <t>DM2159986</t>
  </si>
  <si>
    <t>Muchamad Akhsin</t>
  </si>
  <si>
    <t>DM2159988</t>
  </si>
  <si>
    <t>Muhammad Didik Romadhon</t>
  </si>
  <si>
    <t>DM2159989</t>
  </si>
  <si>
    <t>Muhammad Tsani Aminudin</t>
  </si>
  <si>
    <t>DM2159991</t>
  </si>
  <si>
    <t>Nabila Damayanti</t>
  </si>
  <si>
    <t>DM2159992</t>
  </si>
  <si>
    <t>Nirma Putri Anggraeni</t>
  </si>
  <si>
    <t>DM2159995</t>
  </si>
  <si>
    <t>Nurcholis</t>
  </si>
  <si>
    <t>DM2159996</t>
  </si>
  <si>
    <t>Okta Dwi Susanto</t>
  </si>
  <si>
    <t>DM2159998</t>
  </si>
  <si>
    <t>Putri Apriliani</t>
  </si>
  <si>
    <t>DM2160001</t>
  </si>
  <si>
    <t>Rifki Febrian</t>
  </si>
  <si>
    <t>DM2160004</t>
  </si>
  <si>
    <t>Rizki Putra Prayogo</t>
  </si>
  <si>
    <t>DM2160006</t>
  </si>
  <si>
    <t>Rizzal Raja Sahepi</t>
  </si>
  <si>
    <t>Sabrina Juliani Putri</t>
  </si>
  <si>
    <t>DM2160010</t>
  </si>
  <si>
    <t>Salsabila Qotrunnada</t>
  </si>
  <si>
    <t>DM2160011</t>
  </si>
  <si>
    <t>Sandi Suryana</t>
  </si>
  <si>
    <t>DM2160012</t>
  </si>
  <si>
    <t>Sarah Marcellina</t>
  </si>
  <si>
    <t>DM2160013</t>
  </si>
  <si>
    <t>Sherly Tri Rahmadanti</t>
  </si>
  <si>
    <t>DM2160014</t>
  </si>
  <si>
    <t>Siti Khotimah</t>
  </si>
  <si>
    <t>DM2160015</t>
  </si>
  <si>
    <t>Suraji</t>
  </si>
  <si>
    <t>DM2160018</t>
  </si>
  <si>
    <t>Tri Mulyana</t>
  </si>
  <si>
    <t>DM2160019</t>
  </si>
  <si>
    <t>Tudianto Saputra</t>
  </si>
  <si>
    <t>DM2160020</t>
  </si>
  <si>
    <t>Tuti</t>
  </si>
  <si>
    <t>DM2160022</t>
  </si>
  <si>
    <t>Vivit Siti Rahayu</t>
  </si>
  <si>
    <t>DM2160034</t>
  </si>
  <si>
    <t>DM2160035</t>
  </si>
  <si>
    <t>Eko Susilo</t>
  </si>
  <si>
    <t>DM2160043</t>
  </si>
  <si>
    <t>Mardiyanto Nugroho</t>
  </si>
  <si>
    <t>DM2160046</t>
  </si>
  <si>
    <t>Muhammad Lutfi</t>
  </si>
  <si>
    <t>DM2160047</t>
  </si>
  <si>
    <t>Muhammad Nur Mauladin</t>
  </si>
  <si>
    <t>DM2160051</t>
  </si>
  <si>
    <t>Ricky Hendarto Setiawan</t>
  </si>
  <si>
    <t>DM2160052</t>
  </si>
  <si>
    <t>Riki Riyanto</t>
  </si>
  <si>
    <t>DM2160053</t>
  </si>
  <si>
    <t>Roni Sidik Waskito</t>
  </si>
  <si>
    <t>DM2160054</t>
  </si>
  <si>
    <t>Ryan Ardiansyah Suherman</t>
  </si>
  <si>
    <t>DM2160055</t>
  </si>
  <si>
    <t>Septo Ari Wibowo</t>
  </si>
  <si>
    <t>DM2160056</t>
  </si>
  <si>
    <t>Sherly Puspita Sari</t>
  </si>
  <si>
    <t>DM2160057</t>
  </si>
  <si>
    <t>Sugeng Priyatno</t>
  </si>
  <si>
    <t>DM2160060</t>
  </si>
  <si>
    <t>Tia Oktavianingsih</t>
  </si>
  <si>
    <t>DM2160061</t>
  </si>
  <si>
    <t>Utsman Hadi</t>
  </si>
  <si>
    <t>DM2160062</t>
  </si>
  <si>
    <t>Wiardi</t>
  </si>
  <si>
    <t>DM2160064</t>
  </si>
  <si>
    <t>Yoga Bagus Handika</t>
  </si>
  <si>
    <t>DM2160067</t>
  </si>
  <si>
    <t>Imam Masrul Amri</t>
  </si>
  <si>
    <t>DM2160069</t>
  </si>
  <si>
    <t>Irvan Yulianto</t>
  </si>
  <si>
    <t>DM2160070</t>
  </si>
  <si>
    <t>Krisnadi</t>
  </si>
  <si>
    <t>DM2160074</t>
  </si>
  <si>
    <t>Riki Yasalam</t>
  </si>
  <si>
    <t>DM2160075</t>
  </si>
  <si>
    <t>Aan Aldiansyah</t>
  </si>
  <si>
    <t>DM2160077</t>
  </si>
  <si>
    <t>Achmad Arifin</t>
  </si>
  <si>
    <t>DM2160083</t>
  </si>
  <si>
    <t>DM2160085</t>
  </si>
  <si>
    <t>Ahmad Renaldi</t>
  </si>
  <si>
    <t>DM2160090</t>
  </si>
  <si>
    <t>Ananda Putri Dwi Permatasari</t>
  </si>
  <si>
    <t>DM2160096</t>
  </si>
  <si>
    <t>Aulia Chaerunnisa</t>
  </si>
  <si>
    <t>DM2160097</t>
  </si>
  <si>
    <t>Bagus Darmawan</t>
  </si>
  <si>
    <t>DM2160100</t>
  </si>
  <si>
    <t>Bulan Sarah Dhiba Herjana</t>
  </si>
  <si>
    <t>DM2160101</t>
  </si>
  <si>
    <t>Cahya Ramadhan</t>
  </si>
  <si>
    <t>DM2160102</t>
  </si>
  <si>
    <t>Cristian Rafael</t>
  </si>
  <si>
    <t>DM2160103</t>
  </si>
  <si>
    <t>Dani Supriyadi</t>
  </si>
  <si>
    <t>DM2160108</t>
  </si>
  <si>
    <t>Desvira Mustika Pangesti</t>
  </si>
  <si>
    <t>DM2160109</t>
  </si>
  <si>
    <t>Devina Zherlinda</t>
  </si>
  <si>
    <t>DM2160110</t>
  </si>
  <si>
    <t>Dhamar Dwi Cahya</t>
  </si>
  <si>
    <t>Diah Az Zahra</t>
  </si>
  <si>
    <t>DM2160112</t>
  </si>
  <si>
    <t>Dimas Prasetiyo</t>
  </si>
  <si>
    <t>DM2160113</t>
  </si>
  <si>
    <t>Dina Puspita Sari</t>
  </si>
  <si>
    <t>DM2160115</t>
  </si>
  <si>
    <t>Elmo Eka Putra</t>
  </si>
  <si>
    <t>DM2160117</t>
  </si>
  <si>
    <t>DM2160120</t>
  </si>
  <si>
    <t>Fajar Kusworo</t>
  </si>
  <si>
    <t>DM2160126</t>
  </si>
  <si>
    <t>Gilang Ade Pratama</t>
  </si>
  <si>
    <t>DM2160129</t>
  </si>
  <si>
    <t>Heny Kristiana</t>
  </si>
  <si>
    <t>DM2160132</t>
  </si>
  <si>
    <t>Imam Maulana</t>
  </si>
  <si>
    <t>DM2160134</t>
  </si>
  <si>
    <t>Indah Sri Purwaningsih</t>
  </si>
  <si>
    <t>DM2160135</t>
  </si>
  <si>
    <t>Indri Ayu Dia</t>
  </si>
  <si>
    <t>DM2160136</t>
  </si>
  <si>
    <t>Intan Permata Wulandari</t>
  </si>
  <si>
    <t>DM2160144</t>
  </si>
  <si>
    <t>Moh. Anwarudin</t>
  </si>
  <si>
    <t>DM2160148</t>
  </si>
  <si>
    <t>Muhamad Khoirul Avif</t>
  </si>
  <si>
    <t>DM2160150</t>
  </si>
  <si>
    <t>Muhamad Taufik Gazwan</t>
  </si>
  <si>
    <t>DM2160159</t>
  </si>
  <si>
    <t>Mutiara Dwi Anggraeni</t>
  </si>
  <si>
    <t>DM2160160</t>
  </si>
  <si>
    <t>Nabila Shafa Khoirunisa</t>
  </si>
  <si>
    <t>DM2160161</t>
  </si>
  <si>
    <t>Nana Suryana</t>
  </si>
  <si>
    <t>DM2160162</t>
  </si>
  <si>
    <t>Naufal Dwiki Rofiantoro</t>
  </si>
  <si>
    <t>DM2160166</t>
  </si>
  <si>
    <t>DM2160167</t>
  </si>
  <si>
    <t>Nur Sabila</t>
  </si>
  <si>
    <t>DM2160168</t>
  </si>
  <si>
    <t>Rahayu Agustin</t>
  </si>
  <si>
    <t>DM2160170</t>
  </si>
  <si>
    <t>Ratna Sari</t>
  </si>
  <si>
    <t>DM2160171</t>
  </si>
  <si>
    <t>Raya Kurnia</t>
  </si>
  <si>
    <t>DM2160173</t>
  </si>
  <si>
    <t>Reza Amelia</t>
  </si>
  <si>
    <t>DM2160174</t>
  </si>
  <si>
    <t>Reza Ramadan</t>
  </si>
  <si>
    <t>DM2160175</t>
  </si>
  <si>
    <t>Nur Achmad Khuzaeni</t>
  </si>
  <si>
    <t>DM2160176</t>
  </si>
  <si>
    <t>Ridwan Maulana</t>
  </si>
  <si>
    <t>DM2160182</t>
  </si>
  <si>
    <t>Ruth Yuliana</t>
  </si>
  <si>
    <t>DM2160183</t>
  </si>
  <si>
    <t>Safa'Atul Salsabila</t>
  </si>
  <si>
    <t>DM2160188</t>
  </si>
  <si>
    <t>DM2160191</t>
  </si>
  <si>
    <t>Siti Waeni</t>
  </si>
  <si>
    <t>DM2160193</t>
  </si>
  <si>
    <t>Muhammad Ulumudin</t>
  </si>
  <si>
    <t>DM2160195</t>
  </si>
  <si>
    <t>Suharsono</t>
  </si>
  <si>
    <t>DM2160198</t>
  </si>
  <si>
    <t>Syahrul Efendi</t>
  </si>
  <si>
    <t>DM2160202</t>
  </si>
  <si>
    <t>Wahyu Purnama</t>
  </si>
  <si>
    <t>DM2160203</t>
  </si>
  <si>
    <t>Windi Apriyani</t>
  </si>
  <si>
    <t>DM2160205</t>
  </si>
  <si>
    <t>Wiwi Anjani</t>
  </si>
  <si>
    <t>DM2160207</t>
  </si>
  <si>
    <t>Yunita Aziza Safitri</t>
  </si>
  <si>
    <t>DM2160208</t>
  </si>
  <si>
    <t>Zaenul Arifin</t>
  </si>
  <si>
    <t>DM2160214</t>
  </si>
  <si>
    <t>Cahyo Guntoro</t>
  </si>
  <si>
    <t>DM2160216</t>
  </si>
  <si>
    <t>Dewi Nur Artiani</t>
  </si>
  <si>
    <t>DM2160218</t>
  </si>
  <si>
    <t>Ganendra Ahwa Hukama</t>
  </si>
  <si>
    <t>DM2160220</t>
  </si>
  <si>
    <t>Mailinda Tri Wulandari</t>
  </si>
  <si>
    <t>DM2160221</t>
  </si>
  <si>
    <t>Mayang Ayu Ningtias</t>
  </si>
  <si>
    <t>DM2160223</t>
  </si>
  <si>
    <t>Muhammad Adyo Nugroho</t>
  </si>
  <si>
    <t>DM2160239</t>
  </si>
  <si>
    <t>DM2160240</t>
  </si>
  <si>
    <t>Arengga Putra Giri</t>
  </si>
  <si>
    <t>DM2160241</t>
  </si>
  <si>
    <t>Ari Ramdani</t>
  </si>
  <si>
    <t>DM2160243</t>
  </si>
  <si>
    <t>Dandy Bagaskara</t>
  </si>
  <si>
    <t>DM2160244</t>
  </si>
  <si>
    <t>Dedi Muktar</t>
  </si>
  <si>
    <t>DM2160249</t>
  </si>
  <si>
    <t>Fajar Gunarto</t>
  </si>
  <si>
    <t>DM2160250</t>
  </si>
  <si>
    <t>Faryzca Abimanyu</t>
  </si>
  <si>
    <t>DM2160251</t>
  </si>
  <si>
    <t>Febria Trisdianto</t>
  </si>
  <si>
    <t>DM2160252</t>
  </si>
  <si>
    <t>Fidari Nur Hidayah</t>
  </si>
  <si>
    <t>DM2160254</t>
  </si>
  <si>
    <t>Harris Pratama Nugraha</t>
  </si>
  <si>
    <t>DM2160255</t>
  </si>
  <si>
    <t>Indah Permatasari</t>
  </si>
  <si>
    <t>DM2160259</t>
  </si>
  <si>
    <t>Karsiti</t>
  </si>
  <si>
    <t>DM2160261</t>
  </si>
  <si>
    <t>Kholifatun Maghfiroh</t>
  </si>
  <si>
    <t>DM2160262</t>
  </si>
  <si>
    <t>Lany Uswatun Hasanah</t>
  </si>
  <si>
    <t>DM2160269</t>
  </si>
  <si>
    <t>Afian Dwi Prasetyo</t>
  </si>
  <si>
    <t>DM2160271</t>
  </si>
  <si>
    <t>Nur Holis</t>
  </si>
  <si>
    <t>DM2160272</t>
  </si>
  <si>
    <t>Renaldy Setia Pratama Leba</t>
  </si>
  <si>
    <t>DM2160273</t>
  </si>
  <si>
    <t>DM2160276</t>
  </si>
  <si>
    <t>Samudi</t>
  </si>
  <si>
    <t>DM2160278</t>
  </si>
  <si>
    <t>Dewi Fitria Sari</t>
  </si>
  <si>
    <t>DM2160279</t>
  </si>
  <si>
    <t>Hartanti Fidihastuti</t>
  </si>
  <si>
    <t>DM2160282</t>
  </si>
  <si>
    <t>Hilmah Amalia</t>
  </si>
  <si>
    <t>DM2160283</t>
  </si>
  <si>
    <t>Febriyanti</t>
  </si>
  <si>
    <t>DM2160293</t>
  </si>
  <si>
    <t>Gebri Febrian</t>
  </si>
  <si>
    <t>DM2160294</t>
  </si>
  <si>
    <t>Ikhsan Putra Pratama</t>
  </si>
  <si>
    <t>DM2160296</t>
  </si>
  <si>
    <t>Adhit Tri Prasetya</t>
  </si>
  <si>
    <t>DM2160297</t>
  </si>
  <si>
    <t>Aditya Yusuf Nugroho</t>
  </si>
  <si>
    <t>DM2160300</t>
  </si>
  <si>
    <t>Aldi Alamsah</t>
  </si>
  <si>
    <t>DM2160301</t>
  </si>
  <si>
    <t>Aldimas Bagus Sofyan</t>
  </si>
  <si>
    <t>DM2160305</t>
  </si>
  <si>
    <t>Annas Catur Farisardi</t>
  </si>
  <si>
    <t>DM2160307</t>
  </si>
  <si>
    <t>Awaludin Sumardianto</t>
  </si>
  <si>
    <t>DM2160308</t>
  </si>
  <si>
    <t>Ibnu Ismail Hasan</t>
  </si>
  <si>
    <t>DM2160310</t>
  </si>
  <si>
    <t>Chika Pralistya Putri</t>
  </si>
  <si>
    <t>DM2160314</t>
  </si>
  <si>
    <t>Elis Setiawati</t>
  </si>
  <si>
    <t>DM2160315</t>
  </si>
  <si>
    <t>Erfan Rahmadi</t>
  </si>
  <si>
    <t>DM2160317</t>
  </si>
  <si>
    <t>Fikry Ariyanto</t>
  </si>
  <si>
    <t>DM2160318</t>
  </si>
  <si>
    <t>Hendriansyah</t>
  </si>
  <si>
    <t>DM2160319</t>
  </si>
  <si>
    <t>Hoerudin</t>
  </si>
  <si>
    <t>DM2160320</t>
  </si>
  <si>
    <t>Khaerul Imam Pramuja</t>
  </si>
  <si>
    <t>DM2160321</t>
  </si>
  <si>
    <t>Khoirul Satio</t>
  </si>
  <si>
    <t>DM2160322</t>
  </si>
  <si>
    <t>Kodrin Triyanto</t>
  </si>
  <si>
    <t>DM2160323</t>
  </si>
  <si>
    <t>Lukman Bayu Arbai</t>
  </si>
  <si>
    <t>DM2160326</t>
  </si>
  <si>
    <t>Maulana Rizki Fadilah</t>
  </si>
  <si>
    <t>DM2160332</t>
  </si>
  <si>
    <t>Muhammad Raynold Bagustino</t>
  </si>
  <si>
    <t>DM2160334</t>
  </si>
  <si>
    <t>Nanda Sulistyo</t>
  </si>
  <si>
    <t>DM2160339</t>
  </si>
  <si>
    <t>Novalia</t>
  </si>
  <si>
    <t>DM2160342</t>
  </si>
  <si>
    <t>Nurul Kurniawati</t>
  </si>
  <si>
    <t>DM2160343</t>
  </si>
  <si>
    <t>Oktavian Ibnu Jailani</t>
  </si>
  <si>
    <t>DM2160346</t>
  </si>
  <si>
    <t>Putri Lestari</t>
  </si>
  <si>
    <t>DM2160348</t>
  </si>
  <si>
    <t>Raditya Ardan Primanda</t>
  </si>
  <si>
    <t>DM2160350</t>
  </si>
  <si>
    <t>Repa Anggara</t>
  </si>
  <si>
    <t>DM2160351</t>
  </si>
  <si>
    <t>Reza Ridwansyah</t>
  </si>
  <si>
    <t>DM2160353</t>
  </si>
  <si>
    <t>Risdika Tri Yanuar</t>
  </si>
  <si>
    <t>DM2160354</t>
  </si>
  <si>
    <t>Riska Ciki Amanda</t>
  </si>
  <si>
    <t>DM2160356</t>
  </si>
  <si>
    <t>Riyan</t>
  </si>
  <si>
    <t>DM2160358</t>
  </si>
  <si>
    <t>Rizky Ramadhan Roihantoro</t>
  </si>
  <si>
    <t>DM2160359</t>
  </si>
  <si>
    <t>Rizky Saputri</t>
  </si>
  <si>
    <t>DM2160361</t>
  </si>
  <si>
    <t>Robby Alamsyah</t>
  </si>
  <si>
    <t>DM2160365</t>
  </si>
  <si>
    <t>Shaleh Riyaldy</t>
  </si>
  <si>
    <t>DM2160368</t>
  </si>
  <si>
    <t>Sinta Aulia Firdaus</t>
  </si>
  <si>
    <t>DM2160369</t>
  </si>
  <si>
    <t>Siti Amelia</t>
  </si>
  <si>
    <t>DM2160371</t>
  </si>
  <si>
    <t>Siti Sofiana</t>
  </si>
  <si>
    <t>DM2160372</t>
  </si>
  <si>
    <t>Sri Mulyani</t>
  </si>
  <si>
    <t>DM2160373</t>
  </si>
  <si>
    <t>Suci Fitria Noviyanti</t>
  </si>
  <si>
    <t>DM2160374</t>
  </si>
  <si>
    <t>Suyono</t>
  </si>
  <si>
    <t>DM2160379</t>
  </si>
  <si>
    <t>Tri Susanti</t>
  </si>
  <si>
    <t>DM2160380</t>
  </si>
  <si>
    <t>Umi Aisiyah Hani</t>
  </si>
  <si>
    <t>DM2160385</t>
  </si>
  <si>
    <t>Wulandari</t>
  </si>
  <si>
    <t>DM2160388</t>
  </si>
  <si>
    <t>Yudi Irawan</t>
  </si>
  <si>
    <t>DM2160389</t>
  </si>
  <si>
    <t>Zainuri Agusti</t>
  </si>
  <si>
    <t>DM2160390</t>
  </si>
  <si>
    <t>Andika Bangun Pratama</t>
  </si>
  <si>
    <t>DM2160392</t>
  </si>
  <si>
    <t>DM2160393</t>
  </si>
  <si>
    <t>Erie Randika</t>
  </si>
  <si>
    <t>DM2160394</t>
  </si>
  <si>
    <t>DM2160395</t>
  </si>
  <si>
    <t>Fuad Misbah Riyanto</t>
  </si>
  <si>
    <t>DM2160396</t>
  </si>
  <si>
    <t>Haikal Fahmi</t>
  </si>
  <si>
    <t>DM2160397</t>
  </si>
  <si>
    <t>Jomo</t>
  </si>
  <si>
    <t>DM2160401</t>
  </si>
  <si>
    <t>Adinda Putri Natasya</t>
  </si>
  <si>
    <t>DM2160402</t>
  </si>
  <si>
    <t>Ajeng Salsa Indrawati</t>
  </si>
  <si>
    <t>DM2160403</t>
  </si>
  <si>
    <t>Alfia Nur Aisyah</t>
  </si>
  <si>
    <t>DM2160405</t>
  </si>
  <si>
    <t>Anggi Wulandari</t>
  </si>
  <si>
    <t>DM2160406</t>
  </si>
  <si>
    <t>Dyah Ayu Ratnaningsih</t>
  </si>
  <si>
    <t>DM2160408</t>
  </si>
  <si>
    <t>Elsa Choerunnisa</t>
  </si>
  <si>
    <t>DM2160412</t>
  </si>
  <si>
    <t>Intan Larasati</t>
  </si>
  <si>
    <t>DM2160413</t>
  </si>
  <si>
    <t>Ismatul Iza</t>
  </si>
  <si>
    <t>DM2160414</t>
  </si>
  <si>
    <t>Juliana Nur Istiqomah</t>
  </si>
  <si>
    <t>DM2160420</t>
  </si>
  <si>
    <t>DM2160421</t>
  </si>
  <si>
    <t>Rafika Meilania</t>
  </si>
  <si>
    <t>DM2160426</t>
  </si>
  <si>
    <t>Sri Wulan Sari</t>
  </si>
  <si>
    <t>DM2160428</t>
  </si>
  <si>
    <t>Tiara Eliza Putri</t>
  </si>
  <si>
    <t>DM2160432</t>
  </si>
  <si>
    <t>Menter Prakoso</t>
  </si>
  <si>
    <t>DM2202417</t>
  </si>
  <si>
    <t>DM2202418</t>
  </si>
  <si>
    <t>Yonanda Adhitama</t>
  </si>
  <si>
    <t>DM2202420</t>
  </si>
  <si>
    <t>DM2202422</t>
  </si>
  <si>
    <t>Putri Angelica</t>
  </si>
  <si>
    <t>DM2202423</t>
  </si>
  <si>
    <t>Abdul Hadi</t>
  </si>
  <si>
    <t>DM2202426</t>
  </si>
  <si>
    <t>Aji Soko</t>
  </si>
  <si>
    <t>DM2260433</t>
  </si>
  <si>
    <t>Abdul Ghoffar</t>
  </si>
  <si>
    <t>DM2260434</t>
  </si>
  <si>
    <t>Adi Andalas</t>
  </si>
  <si>
    <t>DM2260435</t>
  </si>
  <si>
    <t>Adi Riyanto</t>
  </si>
  <si>
    <t>DM2260436</t>
  </si>
  <si>
    <t>Ageng Triawan</t>
  </si>
  <si>
    <t>DM2260437</t>
  </si>
  <si>
    <t>Ahmad Fauzy</t>
  </si>
  <si>
    <t>DM2260438</t>
  </si>
  <si>
    <t>Amad Solikhin</t>
  </si>
  <si>
    <t>DM2260439</t>
  </si>
  <si>
    <t>Andika Rynaldi Bachtiar</t>
  </si>
  <si>
    <t>DM2260440</t>
  </si>
  <si>
    <t>Ari Purnomo Aji</t>
  </si>
  <si>
    <t>DM2260442</t>
  </si>
  <si>
    <t>Azhar Setyawan</t>
  </si>
  <si>
    <t>DM2260444</t>
  </si>
  <si>
    <t>Bagas Aji Prasetyo</t>
  </si>
  <si>
    <t>DM2260445</t>
  </si>
  <si>
    <t>Bayu Firman Alvianto</t>
  </si>
  <si>
    <t>DM2260446</t>
  </si>
  <si>
    <t>DM2260447</t>
  </si>
  <si>
    <t>Catur Kurniadi</t>
  </si>
  <si>
    <t>DM2260449</t>
  </si>
  <si>
    <t>Dian Prastio</t>
  </si>
  <si>
    <t>DM2260450</t>
  </si>
  <si>
    <t>Dwi Ariyanto</t>
  </si>
  <si>
    <t>DM2260458</t>
  </si>
  <si>
    <t>Fyan Hewi Syahri</t>
  </si>
  <si>
    <t>DM2260459</t>
  </si>
  <si>
    <t>George Irama</t>
  </si>
  <si>
    <t>DM2260462</t>
  </si>
  <si>
    <t>Hanif Ramadhan</t>
  </si>
  <si>
    <t>DM2260463</t>
  </si>
  <si>
    <t>Hendri Maulana</t>
  </si>
  <si>
    <t>DM2260464</t>
  </si>
  <si>
    <t>Heri Kurniawan</t>
  </si>
  <si>
    <t>DM2260465</t>
  </si>
  <si>
    <t>Hery Yanto</t>
  </si>
  <si>
    <t>DM2260466</t>
  </si>
  <si>
    <t>Ifan Febriansah</t>
  </si>
  <si>
    <t>DM2260468</t>
  </si>
  <si>
    <t>Imam Fauzi</t>
  </si>
  <si>
    <t>DM2260469</t>
  </si>
  <si>
    <t>Irvan Gunawan</t>
  </si>
  <si>
    <t>DM2260472</t>
  </si>
  <si>
    <t>M Salman Aziz</t>
  </si>
  <si>
    <t>DM2260475</t>
  </si>
  <si>
    <t>Yunus Fajar Alfiyanto</t>
  </si>
  <si>
    <t>DM2260476</t>
  </si>
  <si>
    <t>Muhammad Fuan Rifani</t>
  </si>
  <si>
    <t>DM2260477</t>
  </si>
  <si>
    <t>Muhammad Ibnu Mubarok</t>
  </si>
  <si>
    <t>DM2260478</t>
  </si>
  <si>
    <t>Muhammad Reza Fahlivi</t>
  </si>
  <si>
    <t>DM2260480</t>
  </si>
  <si>
    <t>Muhammad Syahril Irfanto</t>
  </si>
  <si>
    <t>DM2260483</t>
  </si>
  <si>
    <t>Noviyanto</t>
  </si>
  <si>
    <t>DM2260485</t>
  </si>
  <si>
    <t>Permana Bagus Dwi Luckyanto</t>
  </si>
  <si>
    <t>DM2260489</t>
  </si>
  <si>
    <t>DM2260490</t>
  </si>
  <si>
    <t>Riska Puspita Aji</t>
  </si>
  <si>
    <t>DM2260492</t>
  </si>
  <si>
    <t>Saputra Rudi Duta Purnama</t>
  </si>
  <si>
    <t>DM2260494</t>
  </si>
  <si>
    <t>Septian Hidayatulloh</t>
  </si>
  <si>
    <t>DM2260495</t>
  </si>
  <si>
    <t>Shoni Irhas Assafa</t>
  </si>
  <si>
    <t>DM2260496</t>
  </si>
  <si>
    <t>Soni Setiawan</t>
  </si>
  <si>
    <t>DM2260498</t>
  </si>
  <si>
    <t>Syamsul Ma'Arif</t>
  </si>
  <si>
    <t>DM2260500</t>
  </si>
  <si>
    <t>Khanif Nuzula</t>
  </si>
  <si>
    <t>DM2260501</t>
  </si>
  <si>
    <t>Muhammad Andriawan</t>
  </si>
  <si>
    <t>DM2260503</t>
  </si>
  <si>
    <t>Agil Pingsia</t>
  </si>
  <si>
    <t>DM2260506</t>
  </si>
  <si>
    <t>Anis Marsella</t>
  </si>
  <si>
    <t>DM2260507</t>
  </si>
  <si>
    <t>Arfa Nanda Nur Sita</t>
  </si>
  <si>
    <t>DM2260509</t>
  </si>
  <si>
    <t>DM2260510</t>
  </si>
  <si>
    <t>Citra Sari Dewi</t>
  </si>
  <si>
    <t>DM2260512</t>
  </si>
  <si>
    <t>Deylia Diah Pitaloka</t>
  </si>
  <si>
    <t>DM2260514</t>
  </si>
  <si>
    <t>Fera Aprilia</t>
  </si>
  <si>
    <t>DM2260515</t>
  </si>
  <si>
    <t>DM2260517</t>
  </si>
  <si>
    <t>Intan Lufiana</t>
  </si>
  <si>
    <t>DM2260518</t>
  </si>
  <si>
    <t>Irma Septiani</t>
  </si>
  <si>
    <t>DM2260521</t>
  </si>
  <si>
    <t>Lisa Mey Shela</t>
  </si>
  <si>
    <t>DM2260523</t>
  </si>
  <si>
    <t>Lusiana Maharani</t>
  </si>
  <si>
    <t>DM2260525</t>
  </si>
  <si>
    <t>Mutmainah Dwi Rahmahsari</t>
  </si>
  <si>
    <t>DM2260527</t>
  </si>
  <si>
    <t>Nazifa Annisa Amalina</t>
  </si>
  <si>
    <t>DM2260529</t>
  </si>
  <si>
    <t>Nunik Septiana</t>
  </si>
  <si>
    <t>DM2260530</t>
  </si>
  <si>
    <t>Nur Halimah</t>
  </si>
  <si>
    <t>DM2260531</t>
  </si>
  <si>
    <t>Nur'Aeni</t>
  </si>
  <si>
    <t>DM2260533</t>
  </si>
  <si>
    <t>Puput Andriyani</t>
  </si>
  <si>
    <t>DM2260535</t>
  </si>
  <si>
    <t>Riski Mega Anisyah</t>
  </si>
  <si>
    <t>DM2260536</t>
  </si>
  <si>
    <t>Rizka Utami</t>
  </si>
  <si>
    <t>Siti Olivia</t>
  </si>
  <si>
    <t>DM2260540</t>
  </si>
  <si>
    <t>Sri Widiasari</t>
  </si>
  <si>
    <t>DM2260541</t>
  </si>
  <si>
    <t>Suci Oktaviani</t>
  </si>
  <si>
    <t>DM2260542</t>
  </si>
  <si>
    <t>Sureni</t>
  </si>
  <si>
    <t>DM2260544</t>
  </si>
  <si>
    <t>Tria Nurul Indra Karimah</t>
  </si>
  <si>
    <t>DM2260545</t>
  </si>
  <si>
    <t>Umi Laelatul Mukharomah</t>
  </si>
  <si>
    <t>DM2260546</t>
  </si>
  <si>
    <t>Aliftah Shafa Kinanti</t>
  </si>
  <si>
    <t>DM2260547</t>
  </si>
  <si>
    <t>Vivi Cahyati Adiningsih</t>
  </si>
  <si>
    <t>DM2260548</t>
  </si>
  <si>
    <t>Ana Selviani Rosie</t>
  </si>
  <si>
    <t>DM2260549</t>
  </si>
  <si>
    <t>Dwi Laelatul Ma'Rifah</t>
  </si>
  <si>
    <t>DM2260551</t>
  </si>
  <si>
    <t>Erna Rahmawati</t>
  </si>
  <si>
    <t>DM2260553</t>
  </si>
  <si>
    <t>Fika Arni Julfani</t>
  </si>
  <si>
    <t>DM2260554</t>
  </si>
  <si>
    <t>Fika Yolan Driya Anugraeni</t>
  </si>
  <si>
    <t>DM2260555</t>
  </si>
  <si>
    <t>Habibah Dwi Rahayu</t>
  </si>
  <si>
    <t>DM2260557</t>
  </si>
  <si>
    <t>Kartiwi</t>
  </si>
  <si>
    <t>DM2260559</t>
  </si>
  <si>
    <t>Milla Rosa</t>
  </si>
  <si>
    <t>DM2260561</t>
  </si>
  <si>
    <t>Qismah Inas Salsabil</t>
  </si>
  <si>
    <t>DM2260562</t>
  </si>
  <si>
    <t>Rahma Sabaniah</t>
  </si>
  <si>
    <t>DM2260564</t>
  </si>
  <si>
    <t>Siti Mangunah</t>
  </si>
  <si>
    <t>DM2260565</t>
  </si>
  <si>
    <t>Siti Mukasiroh</t>
  </si>
  <si>
    <t>DM2260570</t>
  </si>
  <si>
    <t>DM2260571</t>
  </si>
  <si>
    <t>Alis Muhtamaroh</t>
  </si>
  <si>
    <t>DM2260572</t>
  </si>
  <si>
    <t>Alya Fazia Az-Zarah</t>
  </si>
  <si>
    <t>DM2260574</t>
  </si>
  <si>
    <t>DM2260578</t>
  </si>
  <si>
    <t>DM2260580</t>
  </si>
  <si>
    <t>DM2260581</t>
  </si>
  <si>
    <t>Maya Sinta</t>
  </si>
  <si>
    <t>DM2260582</t>
  </si>
  <si>
    <t>DM2260586</t>
  </si>
  <si>
    <t>Aning Wijayanti</t>
  </si>
  <si>
    <t>DM2260587</t>
  </si>
  <si>
    <t>DM2260588</t>
  </si>
  <si>
    <t>DM2260589</t>
  </si>
  <si>
    <t>DM2260593</t>
  </si>
  <si>
    <t>DM2260597</t>
  </si>
  <si>
    <t>DM2260600</t>
  </si>
  <si>
    <t>DM2260601</t>
  </si>
  <si>
    <t>Meilana Tristianti</t>
  </si>
  <si>
    <t>DM2260604</t>
  </si>
  <si>
    <t>DM2260605</t>
  </si>
  <si>
    <t>DM2260606</t>
  </si>
  <si>
    <t>DM2260607</t>
  </si>
  <si>
    <t>Nilam Agustin</t>
  </si>
  <si>
    <t>DM2260609</t>
  </si>
  <si>
    <t>DM2260610</t>
  </si>
  <si>
    <t>DM2260611</t>
  </si>
  <si>
    <t>DM2260613</t>
  </si>
  <si>
    <t>Oshi Paulina</t>
  </si>
  <si>
    <t>DM2260616</t>
  </si>
  <si>
    <t>Anita Murti</t>
  </si>
  <si>
    <t>DM2260618</t>
  </si>
  <si>
    <t>DM2260619</t>
  </si>
  <si>
    <t>Roikhatul Jannah</t>
  </si>
  <si>
    <t>DM2260622</t>
  </si>
  <si>
    <t>DM2260623</t>
  </si>
  <si>
    <t>DM2260624</t>
  </si>
  <si>
    <t>Andrianto</t>
  </si>
  <si>
    <t>DM2260625</t>
  </si>
  <si>
    <t>Aris Setiyanto</t>
  </si>
  <si>
    <t>DM2260626</t>
  </si>
  <si>
    <t>Asnaful Haiz</t>
  </si>
  <si>
    <t>DM2260627</t>
  </si>
  <si>
    <t>Cicih Hayati</t>
  </si>
  <si>
    <t>DM2260628</t>
  </si>
  <si>
    <t>DM2260629</t>
  </si>
  <si>
    <t>DM2260631</t>
  </si>
  <si>
    <t>DM2260632</t>
  </si>
  <si>
    <t>Dewi Pujiarti</t>
  </si>
  <si>
    <t>DM2260635</t>
  </si>
  <si>
    <t>DM2260636</t>
  </si>
  <si>
    <t>Eka Wahyudin</t>
  </si>
  <si>
    <t>DM2260638</t>
  </si>
  <si>
    <t>DM2260641</t>
  </si>
  <si>
    <t>DM2260647</t>
  </si>
  <si>
    <t>DM2260651</t>
  </si>
  <si>
    <t>DM2260655</t>
  </si>
  <si>
    <t>Dewi Nuraeni</t>
  </si>
  <si>
    <t>DM2260656</t>
  </si>
  <si>
    <t>DM2260657</t>
  </si>
  <si>
    <t>DM2260659</t>
  </si>
  <si>
    <t>Setiawan</t>
  </si>
  <si>
    <t>DM2260660</t>
  </si>
  <si>
    <t>DM2260661</t>
  </si>
  <si>
    <t>Wahyu Iskandar</t>
  </si>
  <si>
    <t>DM2260662</t>
  </si>
  <si>
    <t>Nugraha Syarifudin</t>
  </si>
  <si>
    <t>DM2260665</t>
  </si>
  <si>
    <t>Ifani Nurfadillah</t>
  </si>
  <si>
    <t>DM2260666</t>
  </si>
  <si>
    <t>Windah Asriani</t>
  </si>
  <si>
    <t>DM2260667</t>
  </si>
  <si>
    <t>DM2260668</t>
  </si>
  <si>
    <t>DM2260671</t>
  </si>
  <si>
    <t>Dedi</t>
  </si>
  <si>
    <t>DM2260677</t>
  </si>
  <si>
    <t>DM2260678</t>
  </si>
  <si>
    <t>DM2260679</t>
  </si>
  <si>
    <t>Elpa Nurmalasandi</t>
  </si>
  <si>
    <t>DM2260680</t>
  </si>
  <si>
    <t>Ika Nurhidayah</t>
  </si>
  <si>
    <t>DM2260682</t>
  </si>
  <si>
    <t>DM2260685</t>
  </si>
  <si>
    <t>Lilis Setiowati</t>
  </si>
  <si>
    <t>DM2260686</t>
  </si>
  <si>
    <t>Lilis Sugiarti</t>
  </si>
  <si>
    <t>DM2260688</t>
  </si>
  <si>
    <t>DM2260689</t>
  </si>
  <si>
    <t>Luthfiana Mardiyah</t>
  </si>
  <si>
    <t>DM2260690</t>
  </si>
  <si>
    <t>Irman Firmansyah</t>
  </si>
  <si>
    <t>DM2260696</t>
  </si>
  <si>
    <t>Arfan Arifianto</t>
  </si>
  <si>
    <t>DM2260698</t>
  </si>
  <si>
    <t>Handika Romadhon</t>
  </si>
  <si>
    <t>DM2260699</t>
  </si>
  <si>
    <t>DM2260701</t>
  </si>
  <si>
    <t>DM2260703</t>
  </si>
  <si>
    <t>Muhammad Irfan</t>
  </si>
  <si>
    <t>DM2260705</t>
  </si>
  <si>
    <t>Rizal Muhaimin</t>
  </si>
  <si>
    <t>DM2260707</t>
  </si>
  <si>
    <t>Salsabila Azizah</t>
  </si>
  <si>
    <t>DM2260710</t>
  </si>
  <si>
    <t>DM2260713</t>
  </si>
  <si>
    <t>Syifa Fahira</t>
  </si>
  <si>
    <t>DM2260714</t>
  </si>
  <si>
    <t>Tatia Umalasari</t>
  </si>
  <si>
    <t>DM2260716</t>
  </si>
  <si>
    <t>DM2260717</t>
  </si>
  <si>
    <t>DM2260722</t>
  </si>
  <si>
    <t>DM2260726</t>
  </si>
  <si>
    <t>Fauzi Sugiharto</t>
  </si>
  <si>
    <t>DM2260727</t>
  </si>
  <si>
    <t>Fredy Yuliantoro</t>
  </si>
  <si>
    <t>DM2260728</t>
  </si>
  <si>
    <t>Kartini Maliyanti</t>
  </si>
  <si>
    <t>DM2260730</t>
  </si>
  <si>
    <t>DM2260737</t>
  </si>
  <si>
    <t>DM2260740</t>
  </si>
  <si>
    <t>Aan Anidah</t>
  </si>
  <si>
    <t>DM2260745</t>
  </si>
  <si>
    <t>DM2260747</t>
  </si>
  <si>
    <t>DM2260748</t>
  </si>
  <si>
    <t>Agus Wanto</t>
  </si>
  <si>
    <t>DM2260749</t>
  </si>
  <si>
    <t>DM2260750</t>
  </si>
  <si>
    <t>DM2260751</t>
  </si>
  <si>
    <t>DM2260752</t>
  </si>
  <si>
    <t>Ali Munajat</t>
  </si>
  <si>
    <t>DM2260753</t>
  </si>
  <si>
    <t>Alimah Yuliastuti</t>
  </si>
  <si>
    <t>DM2260754</t>
  </si>
  <si>
    <t>DM2260757</t>
  </si>
  <si>
    <t>DM2260760</t>
  </si>
  <si>
    <t>DM2260761</t>
  </si>
  <si>
    <t>Arviyanti</t>
  </si>
  <si>
    <t>DM2260763</t>
  </si>
  <si>
    <t>Azis Sunandar</t>
  </si>
  <si>
    <t>DM2260764</t>
  </si>
  <si>
    <t>DM2260765</t>
  </si>
  <si>
    <t>Cici Nurhalida</t>
  </si>
  <si>
    <t>DM2260767</t>
  </si>
  <si>
    <t>Dewi Rantinih</t>
  </si>
  <si>
    <t>DM2260769</t>
  </si>
  <si>
    <t>Dwita Yulistina</t>
  </si>
  <si>
    <t>DM2260770</t>
  </si>
  <si>
    <t>Edwin Zahenra</t>
  </si>
  <si>
    <t>DM2260771</t>
  </si>
  <si>
    <t>DM2260772</t>
  </si>
  <si>
    <t>DM2260773</t>
  </si>
  <si>
    <t>Fitri Indriani</t>
  </si>
  <si>
    <t>DM2260774</t>
  </si>
  <si>
    <t>DM2260778</t>
  </si>
  <si>
    <t>DM2260779</t>
  </si>
  <si>
    <t>DM2260780</t>
  </si>
  <si>
    <t>DM2260781</t>
  </si>
  <si>
    <t>Irfan Nurhidayat</t>
  </si>
  <si>
    <t>DM2260782</t>
  </si>
  <si>
    <t>Isma Moslem</t>
  </si>
  <si>
    <t>DM2260787</t>
  </si>
  <si>
    <t>DM2260788</t>
  </si>
  <si>
    <t>Lilis Tiyani</t>
  </si>
  <si>
    <t>DM2260789</t>
  </si>
  <si>
    <t>DM2260791</t>
  </si>
  <si>
    <t>DM2260792</t>
  </si>
  <si>
    <t>DM2260795</t>
  </si>
  <si>
    <t>Muhammad Ridwan</t>
  </si>
  <si>
    <t>DM2260797</t>
  </si>
  <si>
    <t>Okky Sukma</t>
  </si>
  <si>
    <t>DM2260799</t>
  </si>
  <si>
    <t>DM2260800</t>
  </si>
  <si>
    <t>DM2260801</t>
  </si>
  <si>
    <t>DM2260805</t>
  </si>
  <si>
    <t>DM2260817</t>
  </si>
  <si>
    <t>DM2260818</t>
  </si>
  <si>
    <t>Abi Abdilah</t>
  </si>
  <si>
    <t>DM2260819</t>
  </si>
  <si>
    <t>Agung Rifaldi</t>
  </si>
  <si>
    <t>DM2260823</t>
  </si>
  <si>
    <t>Chintiya Aryani</t>
  </si>
  <si>
    <t>DM2260825</t>
  </si>
  <si>
    <t>DM2260827</t>
  </si>
  <si>
    <t>Firmansah Hoerudin</t>
  </si>
  <si>
    <t>DM2260829</t>
  </si>
  <si>
    <t>Iik Kurniawan</t>
  </si>
  <si>
    <t>DM2260830</t>
  </si>
  <si>
    <t>DM2260833</t>
  </si>
  <si>
    <t>Pajar Ramadan</t>
  </si>
  <si>
    <t>DM2260836</t>
  </si>
  <si>
    <t>Siti Halisah</t>
  </si>
  <si>
    <t>DM2260838</t>
  </si>
  <si>
    <t>Syarif Hidayat</t>
  </si>
  <si>
    <t>DM2260846</t>
  </si>
  <si>
    <t>DM2260847</t>
  </si>
  <si>
    <t>Jamalul Insan</t>
  </si>
  <si>
    <t>DM2260848</t>
  </si>
  <si>
    <t>Jayadi Ikhsan</t>
  </si>
  <si>
    <t>DM2260851</t>
  </si>
  <si>
    <t>Laraswati Mega.S</t>
  </si>
  <si>
    <t>DM2260852</t>
  </si>
  <si>
    <t>DM2260854</t>
  </si>
  <si>
    <t>Mukhlisin</t>
  </si>
  <si>
    <t>DM2260856</t>
  </si>
  <si>
    <t>Nur Laela</t>
  </si>
  <si>
    <t>DM2260859</t>
  </si>
  <si>
    <t>DM2260861</t>
  </si>
  <si>
    <t>DM2260863</t>
  </si>
  <si>
    <t>DM2260866</t>
  </si>
  <si>
    <t>DM2260868</t>
  </si>
  <si>
    <t>Tri Nofita</t>
  </si>
  <si>
    <t>DM2260869</t>
  </si>
  <si>
    <t>Uun Unayah</t>
  </si>
  <si>
    <t>DM2260871</t>
  </si>
  <si>
    <t>Yayang Nurfiyandi</t>
  </si>
  <si>
    <t>DM2260872</t>
  </si>
  <si>
    <t>DM2260874</t>
  </si>
  <si>
    <t>DM2260875</t>
  </si>
  <si>
    <t>Feri Setyawan</t>
  </si>
  <si>
    <t>DM2260879</t>
  </si>
  <si>
    <t>DM2260880</t>
  </si>
  <si>
    <t>Nurul Afifatunnisah</t>
  </si>
  <si>
    <t>DM2260882</t>
  </si>
  <si>
    <t>DM2260883</t>
  </si>
  <si>
    <t>Tia Ambarwati</t>
  </si>
  <si>
    <t>DM2260885</t>
  </si>
  <si>
    <t>Umi Oktavani</t>
  </si>
  <si>
    <t>DM2260887</t>
  </si>
  <si>
    <t>Nur Afiko</t>
  </si>
  <si>
    <t>DM2260888</t>
  </si>
  <si>
    <t>DM2260889</t>
  </si>
  <si>
    <t>DM2260890</t>
  </si>
  <si>
    <t>Sawal Akbar</t>
  </si>
  <si>
    <t>DM2260892</t>
  </si>
  <si>
    <t>Andre Gunawan</t>
  </si>
  <si>
    <t>DM2260893</t>
  </si>
  <si>
    <t>DM2260895</t>
  </si>
  <si>
    <t>DM2260898</t>
  </si>
  <si>
    <t>DM2260899</t>
  </si>
  <si>
    <t>Retno Rahayu</t>
  </si>
  <si>
    <t>DM2260903</t>
  </si>
  <si>
    <t>Wahyu Susilo</t>
  </si>
  <si>
    <t>DM2260904</t>
  </si>
  <si>
    <t>Yono Maryono</t>
  </si>
  <si>
    <t>DM2260906</t>
  </si>
  <si>
    <t>Nanda Haryanto</t>
  </si>
  <si>
    <t>DM2260911</t>
  </si>
  <si>
    <t>Ahmad Andika Septian</t>
  </si>
  <si>
    <t>DM2260912</t>
  </si>
  <si>
    <t>DM2260913</t>
  </si>
  <si>
    <t>DM2260914</t>
  </si>
  <si>
    <t>Iqbal Kurnia</t>
  </si>
  <si>
    <t>DM2260915</t>
  </si>
  <si>
    <t>DM2260917</t>
  </si>
  <si>
    <t>Ratih Indrawari</t>
  </si>
  <si>
    <t>DM2260923</t>
  </si>
  <si>
    <t>Dicky Iskandar Tirtawinata</t>
  </si>
  <si>
    <t>Ahmad Abdurrahman</t>
  </si>
  <si>
    <t>Alvany Maulana</t>
  </si>
  <si>
    <t>Bani Salam</t>
  </si>
  <si>
    <t>Kefriyan Deyana</t>
  </si>
  <si>
    <t>Ripan</t>
  </si>
  <si>
    <t>DM2260934</t>
  </si>
  <si>
    <t>Ahmad Muslik</t>
  </si>
  <si>
    <t>DM2260935</t>
  </si>
  <si>
    <t>Ajrial Hudaya</t>
  </si>
  <si>
    <t>DM2260936</t>
  </si>
  <si>
    <t>Akhmad Fauji</t>
  </si>
  <si>
    <t>DM2260937</t>
  </si>
  <si>
    <t>DM2260939</t>
  </si>
  <si>
    <t>Eka Praptiwi Setyaningsih</t>
  </si>
  <si>
    <t>DM2260940</t>
  </si>
  <si>
    <t>Fathur Rohmah</t>
  </si>
  <si>
    <t>DM2260944</t>
  </si>
  <si>
    <t>Muhammad Sholeh</t>
  </si>
  <si>
    <t>DM2260945</t>
  </si>
  <si>
    <t>DM2260946</t>
  </si>
  <si>
    <t>DM2260947</t>
  </si>
  <si>
    <t>Non Herlina</t>
  </si>
  <si>
    <t>DM2260951</t>
  </si>
  <si>
    <t>Royhan</t>
  </si>
  <si>
    <t>DM2260952</t>
  </si>
  <si>
    <t>Sahur Januri</t>
  </si>
  <si>
    <t>DM2260953</t>
  </si>
  <si>
    <t>Syifa Afrilia</t>
  </si>
  <si>
    <t>DM2260954</t>
  </si>
  <si>
    <t>Taufik Hidayat</t>
  </si>
  <si>
    <t>DM2260955</t>
  </si>
  <si>
    <t>DM2260956</t>
  </si>
  <si>
    <t>Vera Julianti</t>
  </si>
  <si>
    <t>DM2260957</t>
  </si>
  <si>
    <t>Yoan alvin</t>
  </si>
  <si>
    <t>DM2260958</t>
  </si>
  <si>
    <t>DM2260959</t>
  </si>
  <si>
    <t>Yudi Wahyudi</t>
  </si>
  <si>
    <t>DM2260960</t>
  </si>
  <si>
    <t>DM2260961</t>
  </si>
  <si>
    <t>Ahmad Fahrizal</t>
  </si>
  <si>
    <t>DM2260962</t>
  </si>
  <si>
    <t>DM2260964</t>
  </si>
  <si>
    <t>DM2260965</t>
  </si>
  <si>
    <t>DM2260967</t>
  </si>
  <si>
    <t>Azahra Neviola</t>
  </si>
  <si>
    <t>DM2260968</t>
  </si>
  <si>
    <t>DM2260969</t>
  </si>
  <si>
    <t>Frisca Angelina</t>
  </si>
  <si>
    <t>DM2260971</t>
  </si>
  <si>
    <t>Hilda Mayangsari</t>
  </si>
  <si>
    <t>DM2260972</t>
  </si>
  <si>
    <t>Ismihamidah</t>
  </si>
  <si>
    <t>DM2260973</t>
  </si>
  <si>
    <t>Koko Paerul</t>
  </si>
  <si>
    <t>DM2260976</t>
  </si>
  <si>
    <t>DM2260977</t>
  </si>
  <si>
    <t>DM2260978</t>
  </si>
  <si>
    <t>DM2260979</t>
  </si>
  <si>
    <t>Nur Karomah</t>
  </si>
  <si>
    <t>DM2260983</t>
  </si>
  <si>
    <t>DM2260985</t>
  </si>
  <si>
    <t>Tari Lestari</t>
  </si>
  <si>
    <t>DM2260990</t>
  </si>
  <si>
    <t>DM2260993</t>
  </si>
  <si>
    <t>Nurul Afifah</t>
  </si>
  <si>
    <t>DM2260999</t>
  </si>
  <si>
    <t>Agung Ferdiansyah</t>
  </si>
  <si>
    <t>DM2261000</t>
  </si>
  <si>
    <t>DM2261001</t>
  </si>
  <si>
    <t>DM2261002</t>
  </si>
  <si>
    <t>Anis Wulandari</t>
  </si>
  <si>
    <t>DM2261003</t>
  </si>
  <si>
    <t>DM2261004</t>
  </si>
  <si>
    <t>Gita Wardani</t>
  </si>
  <si>
    <t>DM2261006</t>
  </si>
  <si>
    <t>DM2261007</t>
  </si>
  <si>
    <t>DM2261008</t>
  </si>
  <si>
    <t>Nur Rohman</t>
  </si>
  <si>
    <t>DM2261009</t>
  </si>
  <si>
    <t>DM2261010</t>
  </si>
  <si>
    <t>Rani Yulianti</t>
  </si>
  <si>
    <t>DM2261012</t>
  </si>
  <si>
    <t>DM2261013</t>
  </si>
  <si>
    <t>Septiya Melani</t>
  </si>
  <si>
    <t>DM2261014</t>
  </si>
  <si>
    <t>Sumiyati</t>
  </si>
  <si>
    <t>DM2261015</t>
  </si>
  <si>
    <t>Rohana</t>
  </si>
  <si>
    <t>DM2261016</t>
  </si>
  <si>
    <t>Rizma Anandasari</t>
  </si>
  <si>
    <t>DM2261017</t>
  </si>
  <si>
    <t>Via Lafiana</t>
  </si>
  <si>
    <t>DM2261020</t>
  </si>
  <si>
    <t>Emi Lia Cahyaningrum</t>
  </si>
  <si>
    <t>DM2261022</t>
  </si>
  <si>
    <t>Maria</t>
  </si>
  <si>
    <t>DM2261023</t>
  </si>
  <si>
    <t>Prayoga Zulfikri</t>
  </si>
  <si>
    <t>DM2261024</t>
  </si>
  <si>
    <t>DM2261026</t>
  </si>
  <si>
    <t>Aisyah Rivai</t>
  </si>
  <si>
    <t>DM2261029</t>
  </si>
  <si>
    <t>Albab Ulummuddin</t>
  </si>
  <si>
    <t>DM2261030</t>
  </si>
  <si>
    <t>DM2261031</t>
  </si>
  <si>
    <t>Alifah Wulandari</t>
  </si>
  <si>
    <t>DM2261032</t>
  </si>
  <si>
    <t>Amalia Mutamimah</t>
  </si>
  <si>
    <t>DM2261033</t>
  </si>
  <si>
    <t>Ananda Letisia</t>
  </si>
  <si>
    <t>DM2261034</t>
  </si>
  <si>
    <t>Andri Pranata</t>
  </si>
  <si>
    <t>DM2261037</t>
  </si>
  <si>
    <t>Darno</t>
  </si>
  <si>
    <t>DM2261039</t>
  </si>
  <si>
    <t>DM2261040</t>
  </si>
  <si>
    <t>DM2261042</t>
  </si>
  <si>
    <t>DM2261044</t>
  </si>
  <si>
    <t>Khurun Nahdliyah</t>
  </si>
  <si>
    <t>DM2261045</t>
  </si>
  <si>
    <t>DM2261046</t>
  </si>
  <si>
    <t>M. Rafly</t>
  </si>
  <si>
    <t>DM2261047</t>
  </si>
  <si>
    <t>DM2261049</t>
  </si>
  <si>
    <t>DM2261050</t>
  </si>
  <si>
    <t>Nurul Fadhila</t>
  </si>
  <si>
    <t>DM2261051</t>
  </si>
  <si>
    <t>DM2261052</t>
  </si>
  <si>
    <t>DM2261053</t>
  </si>
  <si>
    <t>Rachmawati</t>
  </si>
  <si>
    <t>DM2261054</t>
  </si>
  <si>
    <t>Riyanto</t>
  </si>
  <si>
    <t>DM2261056</t>
  </si>
  <si>
    <t>DM2261057</t>
  </si>
  <si>
    <t>Soviyan Waluyo</t>
  </si>
  <si>
    <t>DM2261058</t>
  </si>
  <si>
    <t>DM2261059</t>
  </si>
  <si>
    <t>DM2261060</t>
  </si>
  <si>
    <t>DM2261062</t>
  </si>
  <si>
    <t>Yuni Sukmawati</t>
  </si>
  <si>
    <t>DM2261063</t>
  </si>
  <si>
    <t>DM2261064</t>
  </si>
  <si>
    <t>Afif Afandi</t>
  </si>
  <si>
    <t>DM2261065</t>
  </si>
  <si>
    <t>Alif Berliansyah</t>
  </si>
  <si>
    <t>DM2261066</t>
  </si>
  <si>
    <t>DM2261067</t>
  </si>
  <si>
    <t>DM2261068</t>
  </si>
  <si>
    <t>Saripullah</t>
  </si>
  <si>
    <t>DM2261069</t>
  </si>
  <si>
    <t>DM2261070</t>
  </si>
  <si>
    <t>DM2261072</t>
  </si>
  <si>
    <t>Dani Wiyogo</t>
  </si>
  <si>
    <t>DM2261074</t>
  </si>
  <si>
    <t>DM2261075</t>
  </si>
  <si>
    <t>Muhammad Wahyuddin</t>
  </si>
  <si>
    <t>DM2261076</t>
  </si>
  <si>
    <t>DM2261077</t>
  </si>
  <si>
    <t>DM2261078</t>
  </si>
  <si>
    <t>Rizki Jailaani</t>
  </si>
  <si>
    <t>DM2261079</t>
  </si>
  <si>
    <t>Yogiswara Abdilah</t>
  </si>
  <si>
    <t>DM2261080</t>
  </si>
  <si>
    <t>Adi Surya Permana</t>
  </si>
  <si>
    <t>DM2261081</t>
  </si>
  <si>
    <t>Anggian Saputra</t>
  </si>
  <si>
    <t>DM2261082</t>
  </si>
  <si>
    <t>DM2261083</t>
  </si>
  <si>
    <t>DM2261086</t>
  </si>
  <si>
    <t>Dede Priyatna</t>
  </si>
  <si>
    <t>DM2261089</t>
  </si>
  <si>
    <t>Ilham Ramadhan</t>
  </si>
  <si>
    <t>DM2261090</t>
  </si>
  <si>
    <t>Laif Abdulloh</t>
  </si>
  <si>
    <t>DM2261092</t>
  </si>
  <si>
    <t>Muhammad Farid Muzakkir</t>
  </si>
  <si>
    <t>DM2261093</t>
  </si>
  <si>
    <t>Ramadani Khoiri Mustofa</t>
  </si>
  <si>
    <t>DM2261097</t>
  </si>
  <si>
    <t>DM2261098</t>
  </si>
  <si>
    <t>DM2261099</t>
  </si>
  <si>
    <t>Arfredo Calvin Arisandy</t>
  </si>
  <si>
    <t>DM2261100</t>
  </si>
  <si>
    <t>DM2261101</t>
  </si>
  <si>
    <t>DM2261103</t>
  </si>
  <si>
    <t>DM2261104</t>
  </si>
  <si>
    <t>DM2261105</t>
  </si>
  <si>
    <t>DM2261106</t>
  </si>
  <si>
    <t>DM2261107</t>
  </si>
  <si>
    <t>DM2261108</t>
  </si>
  <si>
    <t>DM2261109</t>
  </si>
  <si>
    <t>DM2261110</t>
  </si>
  <si>
    <t>DM2261112</t>
  </si>
  <si>
    <t>DM2261113</t>
  </si>
  <si>
    <t>DM2261114</t>
  </si>
  <si>
    <t>Arlin Bastian</t>
  </si>
  <si>
    <t>DM2261116</t>
  </si>
  <si>
    <t>DM2261120</t>
  </si>
  <si>
    <t>DM2261121</t>
  </si>
  <si>
    <t>DM2261122</t>
  </si>
  <si>
    <t>DM2261123</t>
  </si>
  <si>
    <t>Renny Fitria</t>
  </si>
  <si>
    <t>DM2261124</t>
  </si>
  <si>
    <t>DM2261125</t>
  </si>
  <si>
    <t>Riskia Febrianti</t>
  </si>
  <si>
    <t>DM2261128</t>
  </si>
  <si>
    <t>DM2261130</t>
  </si>
  <si>
    <t>Anita Susilowati</t>
  </si>
  <si>
    <t>DM2261131</t>
  </si>
  <si>
    <t>Fahrur Rozi</t>
  </si>
  <si>
    <t>DM2261133</t>
  </si>
  <si>
    <t>Marsanda Agustilawati</t>
  </si>
  <si>
    <t>DM2261134</t>
  </si>
  <si>
    <t>Maulana Luqman Khakim Rijalul Kamil</t>
  </si>
  <si>
    <t>DM2261135</t>
  </si>
  <si>
    <t>Neng Tyas Astuti</t>
  </si>
  <si>
    <t>DM2261136</t>
  </si>
  <si>
    <t>Nicolas Budi Kurniawan</t>
  </si>
  <si>
    <t>DM2261137</t>
  </si>
  <si>
    <t>Nurani Faizah Ayu</t>
  </si>
  <si>
    <t>DM2261138</t>
  </si>
  <si>
    <t>Rohimat</t>
  </si>
  <si>
    <t>DM2261139</t>
  </si>
  <si>
    <t>Syahrul Munir</t>
  </si>
  <si>
    <t>DM2261142</t>
  </si>
  <si>
    <t>DM2261143</t>
  </si>
  <si>
    <t>Efrida Putri Febriyana</t>
  </si>
  <si>
    <t>DM2261144</t>
  </si>
  <si>
    <t>Hanafi</t>
  </si>
  <si>
    <t>DM2261145</t>
  </si>
  <si>
    <t>DM2261146</t>
  </si>
  <si>
    <t>Moh Arif Patria</t>
  </si>
  <si>
    <t>DM2261147</t>
  </si>
  <si>
    <t>DM2261149</t>
  </si>
  <si>
    <t>Suyanah</t>
  </si>
  <si>
    <t>DM2261150</t>
  </si>
  <si>
    <t>DM2261151</t>
  </si>
  <si>
    <t>Umi Nur Azizah</t>
  </si>
  <si>
    <t>DM2261154</t>
  </si>
  <si>
    <t>DM2261157</t>
  </si>
  <si>
    <t>DM2261158</t>
  </si>
  <si>
    <t>Alif Wicaksono</t>
  </si>
  <si>
    <t>DM2261159</t>
  </si>
  <si>
    <t>Andri Ardiansyah Mukti</t>
  </si>
  <si>
    <t>DM2261160</t>
  </si>
  <si>
    <t>Bagus Febriansyah</t>
  </si>
  <si>
    <t>DM2261162</t>
  </si>
  <si>
    <t>Dani Hermawan</t>
  </si>
  <si>
    <t>DM2261163</t>
  </si>
  <si>
    <t>Darsu</t>
  </si>
  <si>
    <t>DM2261164</t>
  </si>
  <si>
    <t>Dedi Irvandi</t>
  </si>
  <si>
    <t>DM2261165</t>
  </si>
  <si>
    <t>Dwi Lestari Azizi</t>
  </si>
  <si>
    <t>DM2261166</t>
  </si>
  <si>
    <t>Eka Dwi Wahyudi</t>
  </si>
  <si>
    <t>DM2261167</t>
  </si>
  <si>
    <t>Fuad Taufiqur Rohim</t>
  </si>
  <si>
    <t>DM2261168</t>
  </si>
  <si>
    <t>Hesti Maharani</t>
  </si>
  <si>
    <t>DM2261169</t>
  </si>
  <si>
    <t>Indah Oktaviani</t>
  </si>
  <si>
    <t>DM2261170</t>
  </si>
  <si>
    <t>Jajang Wahyudin</t>
  </si>
  <si>
    <t>DM2261171</t>
  </si>
  <si>
    <t>Jouhari valenza afandi</t>
  </si>
  <si>
    <t>DM2261175</t>
  </si>
  <si>
    <t>Mela Puspita</t>
  </si>
  <si>
    <t>DM2261177</t>
  </si>
  <si>
    <t>Muhamad Fajar Ibnu Ulla</t>
  </si>
  <si>
    <t>DM2261178</t>
  </si>
  <si>
    <t>Muhamad Nurdiyana</t>
  </si>
  <si>
    <t>DM2261179</t>
  </si>
  <si>
    <t>Muhammad Agam Kuswara</t>
  </si>
  <si>
    <t>DM2261180</t>
  </si>
  <si>
    <t>Muhammad Arif Syarifan</t>
  </si>
  <si>
    <t>DM2261181</t>
  </si>
  <si>
    <t>Muhammad Suroso</t>
  </si>
  <si>
    <t>DM2261183</t>
  </si>
  <si>
    <t>Rizqi Aries Saputra</t>
  </si>
  <si>
    <t>DM2261184</t>
  </si>
  <si>
    <t>Salsa Nur Fadila</t>
  </si>
  <si>
    <t>DM2261185</t>
  </si>
  <si>
    <t>Silviana Pratiwi</t>
  </si>
  <si>
    <t>DM2261186</t>
  </si>
  <si>
    <t>Zahratun Azizah</t>
  </si>
  <si>
    <t>DM2261187</t>
  </si>
  <si>
    <t>Zulfa Zakkiya Afifah</t>
  </si>
  <si>
    <t>DM2261188</t>
  </si>
  <si>
    <t>Yusup Yunus</t>
  </si>
  <si>
    <t>DM2261189</t>
  </si>
  <si>
    <t>Anggi Ira Anggraeni</t>
  </si>
  <si>
    <t>DM2261190</t>
  </si>
  <si>
    <t>Ratu Rizka Kurniasih</t>
  </si>
  <si>
    <t>DM2302428</t>
  </si>
  <si>
    <t>Mohammad Irham</t>
  </si>
  <si>
    <t>DM2302430</t>
  </si>
  <si>
    <t>Amelia Nuraisyah Quinsi Jemy</t>
  </si>
  <si>
    <t>DM2302432</t>
  </si>
  <si>
    <t>Muhammad Azis Siddieq</t>
  </si>
  <si>
    <t>DM2302433</t>
  </si>
  <si>
    <t>Muhammad Richard Ridlo</t>
  </si>
  <si>
    <t>DM2302434</t>
  </si>
  <si>
    <t>Muhammad Wijdan Shafa Sopandi</t>
  </si>
  <si>
    <t>DM2302435</t>
  </si>
  <si>
    <t>Ratih Rizky Fanisya Putri</t>
  </si>
  <si>
    <t>DM2302436</t>
  </si>
  <si>
    <t>Satrya Fadillah Pratama Yudha</t>
  </si>
  <si>
    <t>DM2361193</t>
  </si>
  <si>
    <t>DM2361194</t>
  </si>
  <si>
    <t>Intan Permata Sari</t>
  </si>
  <si>
    <t>DM2361195</t>
  </si>
  <si>
    <t>DM2361197</t>
  </si>
  <si>
    <t>Lutfi Anggara</t>
  </si>
  <si>
    <t>DM2361198</t>
  </si>
  <si>
    <t>Nur Ikhwan Asyari</t>
  </si>
  <si>
    <t>DM2361199</t>
  </si>
  <si>
    <t>Rosa Centi Folia</t>
  </si>
  <si>
    <t>DM2361200</t>
  </si>
  <si>
    <t>DM2361202</t>
  </si>
  <si>
    <t>Julia</t>
  </si>
  <si>
    <t>DM2361203</t>
  </si>
  <si>
    <t>DM2361204</t>
  </si>
  <si>
    <t>Riki Faza Ardiansyah</t>
  </si>
  <si>
    <t>DM2361205</t>
  </si>
  <si>
    <t>Riri Rahmawati</t>
  </si>
  <si>
    <t>DM2361206</t>
  </si>
  <si>
    <t>Toto Hariyono</t>
  </si>
  <si>
    <t>DM2361207</t>
  </si>
  <si>
    <t>DM2361209</t>
  </si>
  <si>
    <t>Anggita Tifa Syifani</t>
  </si>
  <si>
    <t>DM2361210</t>
  </si>
  <si>
    <t>Diah Fisilmi Kaffah</t>
  </si>
  <si>
    <t>DM2361211</t>
  </si>
  <si>
    <t>DM2361212</t>
  </si>
  <si>
    <t>Ikhfa Mutiah Nurjaman</t>
  </si>
  <si>
    <t>DM2361213</t>
  </si>
  <si>
    <t>Luqmanul Hakim</t>
  </si>
  <si>
    <t>DM2361214</t>
  </si>
  <si>
    <t>Shalma Hezira Dalimunthe</t>
  </si>
  <si>
    <t>DM2361216</t>
  </si>
  <si>
    <t>Youngky Virgiawan</t>
  </si>
  <si>
    <t>DM2361217</t>
  </si>
  <si>
    <t>Aditya Setyawan</t>
  </si>
  <si>
    <t>DM2361218</t>
  </si>
  <si>
    <t>Agung Firmansyah</t>
  </si>
  <si>
    <t>DM2361219</t>
  </si>
  <si>
    <t>Alifia Ayu Oktaviana Sary</t>
  </si>
  <si>
    <t>DM2361220</t>
  </si>
  <si>
    <t>Alisa Janah Fitraqul Aini</t>
  </si>
  <si>
    <t>DM2361221</t>
  </si>
  <si>
    <t>Amelia Afriyanti</t>
  </si>
  <si>
    <t>DM2361222</t>
  </si>
  <si>
    <t>Ananda Sifa Nur Laily</t>
  </si>
  <si>
    <t>DM2361224</t>
  </si>
  <si>
    <t>Astin Nawangsari</t>
  </si>
  <si>
    <t>DM2361225</t>
  </si>
  <si>
    <t>Cahya Kamila</t>
  </si>
  <si>
    <t>DM2361226</t>
  </si>
  <si>
    <t>Desi Dwi Purwati</t>
  </si>
  <si>
    <t>DM2361227</t>
  </si>
  <si>
    <t>Erwin Budy Susanto</t>
  </si>
  <si>
    <t>DM2361228</t>
  </si>
  <si>
    <t>Handawiyah</t>
  </si>
  <si>
    <t>DM2361229</t>
  </si>
  <si>
    <t>Hermonica</t>
  </si>
  <si>
    <t>DM2361230</t>
  </si>
  <si>
    <t>Huda Firmansyah</t>
  </si>
  <si>
    <t>DM2361231</t>
  </si>
  <si>
    <t>Indah Indri Yani</t>
  </si>
  <si>
    <t>DM2361232</t>
  </si>
  <si>
    <t>Milan Dika Ayu Pambuduwi</t>
  </si>
  <si>
    <t>DM2361233</t>
  </si>
  <si>
    <t>Monica Ababil</t>
  </si>
  <si>
    <t>DM2361234</t>
  </si>
  <si>
    <t>Mutiara Putri Soleha</t>
  </si>
  <si>
    <t>DM2361236</t>
  </si>
  <si>
    <t>Niko Muhammad Taufiq</t>
  </si>
  <si>
    <t>DM2361237</t>
  </si>
  <si>
    <t>Nofia Prihatmini</t>
  </si>
  <si>
    <t>DM2361238</t>
  </si>
  <si>
    <t>Nurul Pebrianti</t>
  </si>
  <si>
    <t>DM2361239</t>
  </si>
  <si>
    <t>Putri Nur Holijah</t>
  </si>
  <si>
    <t>DM2361240</t>
  </si>
  <si>
    <t>Putri Sulistiyowati</t>
  </si>
  <si>
    <t>DM2361241</t>
  </si>
  <si>
    <t>Putri Wulan Sari</t>
  </si>
  <si>
    <t>DM2361243</t>
  </si>
  <si>
    <t>Raisya Bambang Putri</t>
  </si>
  <si>
    <t>DM2361244</t>
  </si>
  <si>
    <t>Ranita Latifatul Zahroh</t>
  </si>
  <si>
    <t>DM2361245</t>
  </si>
  <si>
    <t>Rehandi Wahyu Mubarok</t>
  </si>
  <si>
    <t>DM2361246</t>
  </si>
  <si>
    <t>Reinsra Dian Auliamu Febrichanty</t>
  </si>
  <si>
    <t>DM2361248</t>
  </si>
  <si>
    <t>Retno Endah</t>
  </si>
  <si>
    <t>DM2361249</t>
  </si>
  <si>
    <t>Riska Marsela</t>
  </si>
  <si>
    <t>DM2361250</t>
  </si>
  <si>
    <t>Sherlina Dwi Nur Oktaviani</t>
  </si>
  <si>
    <t>DM2361251</t>
  </si>
  <si>
    <t>Sugianti</t>
  </si>
  <si>
    <t>DM2361253</t>
  </si>
  <si>
    <t>Wijiasih</t>
  </si>
  <si>
    <t>DM2361254</t>
  </si>
  <si>
    <t>Zahwa Aulia Annisa</t>
  </si>
  <si>
    <t>DM2361255</t>
  </si>
  <si>
    <t>DM2361257</t>
  </si>
  <si>
    <t>Daffa Yera Rendrawan</t>
  </si>
  <si>
    <t>DM2361258</t>
  </si>
  <si>
    <t>Dava Widiyawan</t>
  </si>
  <si>
    <t>DM2361259</t>
  </si>
  <si>
    <t>Dita Ayu Suryaningrum</t>
  </si>
  <si>
    <t>DM2361260</t>
  </si>
  <si>
    <t>Evi Sulistyaningsih</t>
  </si>
  <si>
    <t>DM2361261</t>
  </si>
  <si>
    <t>Fuad Tri Aditya</t>
  </si>
  <si>
    <t>DM2361262</t>
  </si>
  <si>
    <t>DM2361264</t>
  </si>
  <si>
    <t>DM2361265</t>
  </si>
  <si>
    <t>Arif Nur Rohman</t>
  </si>
  <si>
    <t>DM2361266</t>
  </si>
  <si>
    <t>Dewi Sintia</t>
  </si>
  <si>
    <t>DM2361267</t>
  </si>
  <si>
    <t>Ferry Prasetyo</t>
  </si>
  <si>
    <t>DM2361268</t>
  </si>
  <si>
    <t>Fidel Muhammad Sukarsono</t>
  </si>
  <si>
    <t>DM2361269</t>
  </si>
  <si>
    <t>DM2361270</t>
  </si>
  <si>
    <t>Muhammad Tri Prastiyo</t>
  </si>
  <si>
    <t>DM2361271</t>
  </si>
  <si>
    <t>Sherly Auliya Sabila</t>
  </si>
  <si>
    <t>DM2361273</t>
  </si>
  <si>
    <t>Suci Wahyu Setianingrum</t>
  </si>
  <si>
    <t>DM2361274</t>
  </si>
  <si>
    <t>DM2361275</t>
  </si>
  <si>
    <t>Alfi Maulana Wahyu</t>
  </si>
  <si>
    <t>DM2361277</t>
  </si>
  <si>
    <t>Ellysa Shalsabella</t>
  </si>
  <si>
    <t>DM2361278</t>
  </si>
  <si>
    <t>Fajrul Falah Ramadhoni</t>
  </si>
  <si>
    <t>DM2361279</t>
  </si>
  <si>
    <t>Fatkur Rozi</t>
  </si>
  <si>
    <t>DM2361280</t>
  </si>
  <si>
    <t>Hadied Akbar Dienullah</t>
  </si>
  <si>
    <t>DM2361281</t>
  </si>
  <si>
    <t>Khoirul Anwar</t>
  </si>
  <si>
    <t>DM2361282</t>
  </si>
  <si>
    <t>Layla Rahmawati</t>
  </si>
  <si>
    <t>DM2361283</t>
  </si>
  <si>
    <t>M. Khotibul Umam</t>
  </si>
  <si>
    <t>DM2361284</t>
  </si>
  <si>
    <t>Muhammad Chaerudin Saputro</t>
  </si>
  <si>
    <t>DM2361285</t>
  </si>
  <si>
    <t>Muhammad Dicky Akbar</t>
  </si>
  <si>
    <t>DM2361289</t>
  </si>
  <si>
    <t>Rizky Sandi Hermawan</t>
  </si>
  <si>
    <t>DM2361290</t>
  </si>
  <si>
    <t>Sony Febry Yanto Sultan Sutrisno</t>
  </si>
  <si>
    <t>DM2361292</t>
  </si>
  <si>
    <t>Vebriantoro</t>
  </si>
  <si>
    <t>Achmad Syahrul Awaludin</t>
  </si>
  <si>
    <t>Ahmad Saifulloh</t>
  </si>
  <si>
    <t>Ardi Utomo</t>
  </si>
  <si>
    <t>Raditya Margani</t>
  </si>
  <si>
    <t>Reza Annas</t>
  </si>
  <si>
    <t>DM2361305</t>
  </si>
  <si>
    <t>DM2361307</t>
  </si>
  <si>
    <t>DM2361308</t>
  </si>
  <si>
    <t>Eva Amalia</t>
  </si>
  <si>
    <t>DM2361309</t>
  </si>
  <si>
    <t>DM2361312</t>
  </si>
  <si>
    <t>DM2361313</t>
  </si>
  <si>
    <t>DM2361315</t>
  </si>
  <si>
    <t>Mutiara Fatimatu Zahra</t>
  </si>
  <si>
    <t>DM2361316</t>
  </si>
  <si>
    <t>Nabila Hasna Nur Syahira</t>
  </si>
  <si>
    <t>DM2361317</t>
  </si>
  <si>
    <t>DM2361318</t>
  </si>
  <si>
    <t>DM2361319</t>
  </si>
  <si>
    <t>Yanda Amelia</t>
  </si>
  <si>
    <t>DM2361321</t>
  </si>
  <si>
    <t>Adit Prayoga</t>
  </si>
  <si>
    <t>DM2361322</t>
  </si>
  <si>
    <t>Angga Setiawan</t>
  </si>
  <si>
    <t>DM2361324</t>
  </si>
  <si>
    <t>Erilo Lutfi Arirosan</t>
  </si>
  <si>
    <t>DM2361325</t>
  </si>
  <si>
    <t>Istiqomah</t>
  </si>
  <si>
    <t>DM2361326</t>
  </si>
  <si>
    <t>Muhammad Iqbal Bustom Nawawi</t>
  </si>
  <si>
    <t>DM2361327</t>
  </si>
  <si>
    <t>DM2361329</t>
  </si>
  <si>
    <t>Purnomo Saeful Mujab</t>
  </si>
  <si>
    <t>DM2361331</t>
  </si>
  <si>
    <t>DM2361332</t>
  </si>
  <si>
    <t>Akbar Subiyakto</t>
  </si>
  <si>
    <t>DM2361333</t>
  </si>
  <si>
    <t>Galih Ifnu Fabil</t>
  </si>
  <si>
    <t>DM2361334</t>
  </si>
  <si>
    <t>Pradipta Damar Arya Mahardika</t>
  </si>
  <si>
    <t>DM2361336</t>
  </si>
  <si>
    <t>DM2361337</t>
  </si>
  <si>
    <t>Dimas Bramantyo</t>
  </si>
  <si>
    <t>DM2361339</t>
  </si>
  <si>
    <t>Yulianti</t>
  </si>
  <si>
    <t>DM2361340</t>
  </si>
  <si>
    <t>Ahmad Afif Zailani</t>
  </si>
  <si>
    <t>DM2361342</t>
  </si>
  <si>
    <t>Antonio Bagus Prakoso</t>
  </si>
  <si>
    <t>DM2361343</t>
  </si>
  <si>
    <t>Bariadi</t>
  </si>
  <si>
    <t>DM2361344</t>
  </si>
  <si>
    <t>Fani Arbangatun Masitoh</t>
  </si>
  <si>
    <t>DM2361345</t>
  </si>
  <si>
    <t>DM2361346</t>
  </si>
  <si>
    <t>Mochammad Alaik Zulfiyan</t>
  </si>
  <si>
    <t>DM2361347</t>
  </si>
  <si>
    <t>DM2361348</t>
  </si>
  <si>
    <t>DM2361349</t>
  </si>
  <si>
    <t>Restya Dwi Ningrum</t>
  </si>
  <si>
    <t>DM2361350</t>
  </si>
  <si>
    <t>Sinta Nur Janah</t>
  </si>
  <si>
    <t>DM2361351</t>
  </si>
  <si>
    <t>Syamsul Huda</t>
  </si>
  <si>
    <t>DM2361352</t>
  </si>
  <si>
    <t>DM2361353</t>
  </si>
  <si>
    <t>Agus Sarifudin</t>
  </si>
  <si>
    <t>DM2361354</t>
  </si>
  <si>
    <t>Alfarizi Nurul Mudin</t>
  </si>
  <si>
    <t>DM2361356</t>
  </si>
  <si>
    <t>Arifudin</t>
  </si>
  <si>
    <t>DM2361357</t>
  </si>
  <si>
    <t>Ariq Wirdhiyan</t>
  </si>
  <si>
    <t>DM2361358</t>
  </si>
  <si>
    <t>DM2361359</t>
  </si>
  <si>
    <t>DM2361360</t>
  </si>
  <si>
    <t>Dimas Ferdiawan</t>
  </si>
  <si>
    <t>DM2361361</t>
  </si>
  <si>
    <t>DM2361362</t>
  </si>
  <si>
    <t>DM2361365</t>
  </si>
  <si>
    <t>Kintan Adiska</t>
  </si>
  <si>
    <t>DM2361366</t>
  </si>
  <si>
    <t>Maulana</t>
  </si>
  <si>
    <t>DM2361367</t>
  </si>
  <si>
    <t>DM2361368</t>
  </si>
  <si>
    <t>Nur Widia Ningsih</t>
  </si>
  <si>
    <t>DM2361370</t>
  </si>
  <si>
    <t>DM2361371</t>
  </si>
  <si>
    <t>Puji Rasto</t>
  </si>
  <si>
    <t>DM2361372</t>
  </si>
  <si>
    <t>Ragil Ponco Saputra</t>
  </si>
  <si>
    <t>DM2361373</t>
  </si>
  <si>
    <t>DM2361374</t>
  </si>
  <si>
    <t>DM2361375</t>
  </si>
  <si>
    <t>DM2361376</t>
  </si>
  <si>
    <t>DM2361377</t>
  </si>
  <si>
    <t>Freshtryolla Prameswari</t>
  </si>
  <si>
    <t>DM2361378</t>
  </si>
  <si>
    <t>DM2361379</t>
  </si>
  <si>
    <t>Heru Setiyawan</t>
  </si>
  <si>
    <t>DM2361380</t>
  </si>
  <si>
    <t>DM2361382</t>
  </si>
  <si>
    <t>DM2361383</t>
  </si>
  <si>
    <t>Abdullah Maajid</t>
  </si>
  <si>
    <t>DM2361385</t>
  </si>
  <si>
    <t>DM2361387</t>
  </si>
  <si>
    <t>DM2361388</t>
  </si>
  <si>
    <t>Mohammad Wahyu Yulianto</t>
  </si>
  <si>
    <t>DM2361390</t>
  </si>
  <si>
    <t>Muhammad Yunus Saputra</t>
  </si>
  <si>
    <t>DM2361391</t>
  </si>
  <si>
    <t>Mukhamad Badrudin</t>
  </si>
  <si>
    <t>DM2361392</t>
  </si>
  <si>
    <t>Salsabila Maulya Pasa</t>
  </si>
  <si>
    <t>DM2361394</t>
  </si>
  <si>
    <t>Danar Pratama Putra</t>
  </si>
  <si>
    <t>DM2361395</t>
  </si>
  <si>
    <t>Putro Roby Alif Islamudin</t>
  </si>
  <si>
    <t>DM2361396</t>
  </si>
  <si>
    <t>Satrio Bowo Leksono</t>
  </si>
  <si>
    <t>DM2361397</t>
  </si>
  <si>
    <t>DM2361398</t>
  </si>
  <si>
    <t>Andika Dimas Wahyudi</t>
  </si>
  <si>
    <t>DM2361399</t>
  </si>
  <si>
    <t>Daniel Ramadhan</t>
  </si>
  <si>
    <t>DM2361400</t>
  </si>
  <si>
    <t>Fitria Nur Hasanah</t>
  </si>
  <si>
    <t>DM2361404</t>
  </si>
  <si>
    <t>Salsabila Rizky</t>
  </si>
  <si>
    <t>MASTER STANDAR KOHSU</t>
  </si>
  <si>
    <t>Line Name</t>
  </si>
  <si>
    <t>Section Code</t>
  </si>
  <si>
    <t>Setting Date</t>
  </si>
  <si>
    <t>Month</t>
  </si>
  <si>
    <t>Manpower</t>
  </si>
  <si>
    <t>STD Ratio</t>
  </si>
  <si>
    <t>Standard Kohsu</t>
  </si>
  <si>
    <t>Compare Reduction</t>
  </si>
  <si>
    <t>Man Hour</t>
  </si>
  <si>
    <t>品    番
Part Number</t>
  </si>
  <si>
    <t>Production Qty</t>
  </si>
  <si>
    <t>製品名称
Part Name</t>
  </si>
  <si>
    <t>Bottleneck 
Cycle Time</t>
  </si>
  <si>
    <t>Net Time</t>
  </si>
  <si>
    <t>Line Balance Ratio</t>
  </si>
  <si>
    <t>In Line OPR</t>
  </si>
  <si>
    <t>Off Line</t>
  </si>
  <si>
    <t>Total MP</t>
  </si>
  <si>
    <t>In Line Ratio</t>
  </si>
  <si>
    <t>Plan</t>
  </si>
  <si>
    <t>Act</t>
  </si>
  <si>
    <t>BOP</t>
  </si>
  <si>
    <t>Outline
(except BOP)</t>
  </si>
  <si>
    <t>Leader</t>
  </si>
  <si>
    <t>Hancho</t>
  </si>
  <si>
    <t>FY22</t>
  </si>
  <si>
    <t>FY23</t>
  </si>
  <si>
    <t>Target Productivity</t>
  </si>
  <si>
    <t>Total Man Hour</t>
  </si>
  <si>
    <t>Actual</t>
  </si>
  <si>
    <t>Standard Kohsu Av</t>
  </si>
  <si>
    <t>Reduce Plan (%)</t>
  </si>
  <si>
    <t>Target Kohsu This Month</t>
  </si>
  <si>
    <t>NO</t>
  </si>
  <si>
    <t>PROSES</t>
  </si>
  <si>
    <t>NAMA KERUSAKAN</t>
  </si>
  <si>
    <t>*1</t>
  </si>
  <si>
    <t>BLOK 1</t>
  </si>
  <si>
    <t>HOUSING GEAR CACAT</t>
  </si>
  <si>
    <t>COLOUMN SUPPORTING TIDAK ADA</t>
  </si>
  <si>
    <t>C</t>
  </si>
  <si>
    <t>COLLAR TERBALIK</t>
  </si>
  <si>
    <t>D</t>
  </si>
  <si>
    <t>COLLAR CACAT</t>
  </si>
  <si>
    <t>E</t>
  </si>
  <si>
    <t>COLLAR KURANG PRESS</t>
  </si>
  <si>
    <t>F</t>
  </si>
  <si>
    <t>PUSH NUT CACAT</t>
  </si>
  <si>
    <t>G</t>
  </si>
  <si>
    <t>PUSH NUT TERBALIK</t>
  </si>
  <si>
    <t>H</t>
  </si>
  <si>
    <t>PUSH NUT BERKARAT</t>
  </si>
  <si>
    <t>I</t>
  </si>
  <si>
    <t>PUSH NUT KURANG PRESS</t>
  </si>
  <si>
    <t>J</t>
  </si>
  <si>
    <t>PUSH NUT DOUBLE</t>
  </si>
  <si>
    <t>K</t>
  </si>
  <si>
    <t>TERJATUH</t>
  </si>
  <si>
    <t>SHAFT WORM INSERT FAULT</t>
  </si>
  <si>
    <t>BLOK 2</t>
  </si>
  <si>
    <t>ROLLER CACAT</t>
  </si>
  <si>
    <t>RETAINER CACAT</t>
  </si>
  <si>
    <t>GREASE TERLALU BANYAK / SEDIKIT</t>
  </si>
  <si>
    <t>BLOK 3</t>
  </si>
  <si>
    <t>ARM DRIVE CACAT / RUSAK</t>
  </si>
  <si>
    <t>BLOK 4</t>
  </si>
  <si>
    <t>MOTOR S/A CACAT / BERKARAT</t>
  </si>
  <si>
    <t>PIGTAIL CACAT / BERSERABUT</t>
  </si>
  <si>
    <t>PIGTAIL PUTUS</t>
  </si>
  <si>
    <t>TERMINAL BENGKOK</t>
  </si>
  <si>
    <t>SOLDER KOTOR</t>
  </si>
  <si>
    <t>BLOK 5</t>
  </si>
  <si>
    <t>TIDAK ADA PLATE</t>
  </si>
  <si>
    <t>PLATE DOUBLE</t>
  </si>
  <si>
    <t>SHAFT ARM POSITIONING FAULT</t>
  </si>
  <si>
    <t>BLOK 6</t>
  </si>
  <si>
    <t>WASHER LOCK HEIGHT CHECK C/P</t>
  </si>
  <si>
    <t>TIDAK ADA PUSH NUT</t>
  </si>
  <si>
    <t>TIDAK ADA COLLAR</t>
  </si>
  <si>
    <t>TIDAK ADA ROLLER</t>
  </si>
  <si>
    <t>TIDAK ADA GREASE CLUTCH</t>
  </si>
  <si>
    <t>CLUTCH CHECK</t>
  </si>
  <si>
    <t>PLATE COVER SCRATCH/DENT</t>
  </si>
  <si>
    <t>PLATE HEIGHT CHECK</t>
  </si>
  <si>
    <t>CLUTCH GREASE SEDIKIT</t>
  </si>
  <si>
    <t>BLOK 7</t>
  </si>
  <si>
    <t>PENGUNCIAN TIDAK SEMPURNA</t>
  </si>
  <si>
    <t>L</t>
  </si>
  <si>
    <t>MARKING STATOR NG</t>
  </si>
  <si>
    <t>SCREW KURANG 3PCS</t>
  </si>
  <si>
    <t>SCREW GAP</t>
  </si>
  <si>
    <t>BLOK 8</t>
  </si>
  <si>
    <t>TIDAK ADA INJECTION</t>
  </si>
  <si>
    <t>INJECTION CACAT / RUSAK</t>
  </si>
  <si>
    <t>INJECTION KURANG</t>
  </si>
  <si>
    <t>INJECTION BERLUBANG</t>
  </si>
  <si>
    <t>HOUSING CACAT / GOMPAL</t>
  </si>
  <si>
    <t>BLOK 9</t>
  </si>
  <si>
    <t>INSULATION NG</t>
  </si>
  <si>
    <t>CAMERA INJECTION NG</t>
  </si>
  <si>
    <t>LASER MARKING KURANG JELAS</t>
  </si>
  <si>
    <t>LASER MARKING SALAH</t>
  </si>
  <si>
    <t>TIDAK ADA LASER MARKING</t>
  </si>
  <si>
    <t>FOREIGN OBJECT</t>
  </si>
  <si>
    <t>PLATE COVER CACAT</t>
  </si>
  <si>
    <t>VISUAL CHECK</t>
  </si>
  <si>
    <t>YOKE CACAT</t>
  </si>
  <si>
    <t>SHAFT DRIVE GOMPAL</t>
  </si>
  <si>
    <t>STATOR DENT</t>
  </si>
  <si>
    <t>SHAFT DRIVE LEPAS</t>
  </si>
  <si>
    <t xml:space="preserve">TOTAL   K E R U S A K A N </t>
  </si>
  <si>
    <t>T O T A L   P R O D U K S I</t>
  </si>
  <si>
    <t xml:space="preserve">P E R S E N T A S E   K E R U S A K A N </t>
  </si>
  <si>
    <t>(%)</t>
  </si>
  <si>
    <t>SENIOR OPERATOR / ASST. FOREMAN</t>
  </si>
  <si>
    <t>S U P E R V I S O R</t>
  </si>
  <si>
    <t>MANHOUR STANDARD</t>
  </si>
  <si>
    <t>Kousu</t>
  </si>
  <si>
    <t>Total Manhour Standard Daily</t>
  </si>
  <si>
    <t>Total Manhour Standard Accum</t>
  </si>
  <si>
    <t>PLAN TIME</t>
  </si>
  <si>
    <t>CT</t>
  </si>
  <si>
    <t>Total Plan Time Daily</t>
  </si>
  <si>
    <t>Total Plan Time Accum</t>
  </si>
  <si>
    <t>DJ2178460</t>
  </si>
  <si>
    <t>Masaru Sato</t>
  </si>
  <si>
    <t>DM2302437</t>
  </si>
  <si>
    <t>DM2302438</t>
  </si>
  <si>
    <t>Indra Pramudia</t>
  </si>
  <si>
    <t>DM2302439</t>
  </si>
  <si>
    <t>DM2302440</t>
  </si>
  <si>
    <t>Anggi Anggraeni</t>
  </si>
  <si>
    <t>Faisal Fathurrohman</t>
  </si>
  <si>
    <t>DM2361406</t>
  </si>
  <si>
    <t>DM2361407</t>
  </si>
  <si>
    <t>Imat Rohimat</t>
  </si>
  <si>
    <t>DM2361409</t>
  </si>
  <si>
    <t>Kurni Handayani</t>
  </si>
  <si>
    <t>DM2361410</t>
  </si>
  <si>
    <t>Marcelino Purba</t>
  </si>
  <si>
    <t>DM2361411</t>
  </si>
  <si>
    <t>Meillydia Octisa</t>
  </si>
  <si>
    <t>DM2361412</t>
  </si>
  <si>
    <t>Monika Dewi</t>
  </si>
  <si>
    <t>DM2361413</t>
  </si>
  <si>
    <t>Nur Chasanah</t>
  </si>
  <si>
    <t>DM2361414</t>
  </si>
  <si>
    <t>DM2361416</t>
  </si>
  <si>
    <t>Alifal Muhamad Pratama Hariri</t>
  </si>
  <si>
    <t>DM2361417</t>
  </si>
  <si>
    <t>Andhika Sony Satria</t>
  </si>
  <si>
    <t>DM2361418</t>
  </si>
  <si>
    <t>Asep Ramdhani</t>
  </si>
  <si>
    <t>DM2361419</t>
  </si>
  <si>
    <t>Bagas Dwi Sastio Permana</t>
  </si>
  <si>
    <t>DM2361420</t>
  </si>
  <si>
    <t>Dafin Nabil Yusril Bara Asyender</t>
  </si>
  <si>
    <t>DM2361421</t>
  </si>
  <si>
    <t>Dicky Wahyu Saputra</t>
  </si>
  <si>
    <t>DM2361422</t>
  </si>
  <si>
    <t>Lolyta Septiyaningrum</t>
  </si>
  <si>
    <t>DM2361423</t>
  </si>
  <si>
    <t>Muhammad Naufal Saputra</t>
  </si>
  <si>
    <t>DM2361424</t>
  </si>
  <si>
    <t>Tegar Saksi Ilalang</t>
  </si>
  <si>
    <t>DM2361425</t>
  </si>
  <si>
    <t>Imanuel Nathaneal</t>
  </si>
  <si>
    <t>DM2361427</t>
  </si>
  <si>
    <t>Baharudin Yusuf Syahputra</t>
  </si>
  <si>
    <t>DM2361428</t>
  </si>
  <si>
    <t>Deri Saputra</t>
  </si>
  <si>
    <t>DM2361429</t>
  </si>
  <si>
    <t>DM2361430</t>
  </si>
  <si>
    <t>Dwi Widayati</t>
  </si>
  <si>
    <t>DM2361432</t>
  </si>
  <si>
    <t>DM2361433</t>
  </si>
  <si>
    <t>Mia Widiyani</t>
  </si>
  <si>
    <t>DM2361434</t>
  </si>
  <si>
    <t>Moh. Amin</t>
  </si>
  <si>
    <t>DM2361436</t>
  </si>
  <si>
    <t>DM2361437</t>
  </si>
  <si>
    <t>Rizki Ardiansyah</t>
  </si>
  <si>
    <t>DM2361438</t>
  </si>
  <si>
    <t>Siti Nur Hasanah</t>
  </si>
  <si>
    <t>DM2361439</t>
  </si>
  <si>
    <t>Harum Cendana Alam</t>
  </si>
  <si>
    <t>DM2361440</t>
  </si>
  <si>
    <t>Adi Bagus Calfin</t>
  </si>
  <si>
    <t>DM2361441</t>
  </si>
  <si>
    <t>Alvian Budi Prasetyo</t>
  </si>
  <si>
    <t>DM2361442</t>
  </si>
  <si>
    <t>Budi Lestari</t>
  </si>
  <si>
    <t>DM2361443</t>
  </si>
  <si>
    <t>Ika Widayani</t>
  </si>
  <si>
    <t>DM2361444</t>
  </si>
  <si>
    <t>DM2361445</t>
  </si>
  <si>
    <t>Muhamad Saddam Husen</t>
  </si>
  <si>
    <t>DM2361447</t>
  </si>
  <si>
    <t>DM2361449</t>
  </si>
  <si>
    <t>Reza Handika Ramdani</t>
  </si>
  <si>
    <t>DM2361450</t>
  </si>
  <si>
    <t>Abdul Mujib</t>
  </si>
  <si>
    <t>DM2361451</t>
  </si>
  <si>
    <t>Achmad Raihan Romadhon</t>
  </si>
  <si>
    <t>DM2361453</t>
  </si>
  <si>
    <t>Aggrey Eka Rista</t>
  </si>
  <si>
    <t>DM2361454</t>
  </si>
  <si>
    <t>Agil Safitri</t>
  </si>
  <si>
    <t>DM2361455</t>
  </si>
  <si>
    <t>Akhir Setyaningsih</t>
  </si>
  <si>
    <t>DM2361456</t>
  </si>
  <si>
    <t>Alifiah Farah Salsabila</t>
  </si>
  <si>
    <t>DM2361459</t>
  </si>
  <si>
    <t>Angga Maulana</t>
  </si>
  <si>
    <t>DM2361461</t>
  </si>
  <si>
    <t>Burhan Nurdin Saefuloh</t>
  </si>
  <si>
    <t>DM2361462</t>
  </si>
  <si>
    <t>Dela Suci Rahmadani</t>
  </si>
  <si>
    <t>DM2361463</t>
  </si>
  <si>
    <t>Dewi Astutik</t>
  </si>
  <si>
    <t>DM2361464</t>
  </si>
  <si>
    <t>Diana Safira</t>
  </si>
  <si>
    <t>DM2361466</t>
  </si>
  <si>
    <t>DM2361468</t>
  </si>
  <si>
    <t>Fathia Rahmawati</t>
  </si>
  <si>
    <t>DM2361469</t>
  </si>
  <si>
    <t>Fitriyah Damayanti</t>
  </si>
  <si>
    <t>DM2361470</t>
  </si>
  <si>
    <t>Fredianto</t>
  </si>
  <si>
    <t>DM2361471</t>
  </si>
  <si>
    <t>Haikal Faiz</t>
  </si>
  <si>
    <t>DM2361472</t>
  </si>
  <si>
    <t>Heru Ariwibowo</t>
  </si>
  <si>
    <t>DM2361473</t>
  </si>
  <si>
    <t>Hestia Erna Grecia</t>
  </si>
  <si>
    <t>DM2361474</t>
  </si>
  <si>
    <t>Ikangga Bayu Setiaji</t>
  </si>
  <si>
    <t>DM2361475</t>
  </si>
  <si>
    <t>DM2361476</t>
  </si>
  <si>
    <t>Ira Nurcahya</t>
  </si>
  <si>
    <t>DM2361477</t>
  </si>
  <si>
    <t>Ivan Saputra</t>
  </si>
  <si>
    <t>DM2361479</t>
  </si>
  <si>
    <t>Maldini Putro Satrio Piningit</t>
  </si>
  <si>
    <t>DM2361481</t>
  </si>
  <si>
    <t>Miftakhul Muhaimin</t>
  </si>
  <si>
    <t>DM2361482</t>
  </si>
  <si>
    <t>DM2361483</t>
  </si>
  <si>
    <t>Muhamad Rayhan Maudiab</t>
  </si>
  <si>
    <t>DM2361484</t>
  </si>
  <si>
    <t>DM2361485</t>
  </si>
  <si>
    <t>Muhammad Arjun Asyari</t>
  </si>
  <si>
    <t>DM2361486</t>
  </si>
  <si>
    <t>DM2361487</t>
  </si>
  <si>
    <t>Muhammad Faisal</t>
  </si>
  <si>
    <t>DM2361489</t>
  </si>
  <si>
    <t>Muhammad Riyan Rivai</t>
  </si>
  <si>
    <t>DM2361492</t>
  </si>
  <si>
    <t>Mutiara Safitri</t>
  </si>
  <si>
    <t>DM2361493</t>
  </si>
  <si>
    <t>Nabila Juliyanti</t>
  </si>
  <si>
    <t>DM2361495</t>
  </si>
  <si>
    <t>Ni Putu Naranda Asti Swara</t>
  </si>
  <si>
    <t>DM2361498</t>
  </si>
  <si>
    <t>DM2361499</t>
  </si>
  <si>
    <t>Riyan Yusuf Ramadhoni</t>
  </si>
  <si>
    <t>DM2361500</t>
  </si>
  <si>
    <t>Robiatul Ailmi</t>
  </si>
  <si>
    <t>DM2361501</t>
  </si>
  <si>
    <t>Rofiq Soleh Uddin</t>
  </si>
  <si>
    <t>DM2361502</t>
  </si>
  <si>
    <t>Suhartati</t>
  </si>
  <si>
    <t>DM2361503</t>
  </si>
  <si>
    <t>DM2361504</t>
  </si>
  <si>
    <t>DM2361505</t>
  </si>
  <si>
    <t>Yunita Leriyansyah</t>
  </si>
  <si>
    <t>DM2361506</t>
  </si>
  <si>
    <t>DM2361507</t>
  </si>
  <si>
    <t>Delia Sukmawati</t>
  </si>
  <si>
    <t>DM2361510</t>
  </si>
  <si>
    <t>Imas Pitriyani</t>
  </si>
  <si>
    <t>DM2361511</t>
  </si>
  <si>
    <t>DM2361512</t>
  </si>
  <si>
    <t>DM2361513</t>
  </si>
  <si>
    <t>DM2361514</t>
  </si>
  <si>
    <t>Resti Nurwahyuni</t>
  </si>
  <si>
    <t>DM2361515</t>
  </si>
  <si>
    <t>Roy Rizky Gilang Pradana</t>
  </si>
  <si>
    <t>DM2361516</t>
  </si>
  <si>
    <t>DM2361517</t>
  </si>
  <si>
    <t>Subur Jaya</t>
  </si>
  <si>
    <t>DM2361518</t>
  </si>
  <si>
    <t>Tiyas Mawarti</t>
  </si>
  <si>
    <t>DM2361519</t>
  </si>
  <si>
    <t>DM2361520</t>
  </si>
  <si>
    <t>Adam Andhika Akbar</t>
  </si>
  <si>
    <t>DM2302441</t>
  </si>
  <si>
    <t>Hasan Santosa</t>
  </si>
  <si>
    <t>DM2361523</t>
  </si>
  <si>
    <t>Andy Permana</t>
  </si>
  <si>
    <t>DM2361525</t>
  </si>
  <si>
    <t>DM2361526</t>
  </si>
  <si>
    <t>Gesy Restugini Gusasi</t>
  </si>
  <si>
    <t>DM2361527</t>
  </si>
  <si>
    <t>Gilang Romadhon</t>
  </si>
  <si>
    <t>DM2361529</t>
  </si>
  <si>
    <t>Huliatul Auliyah</t>
  </si>
  <si>
    <t>DM2361530</t>
  </si>
  <si>
    <t>Intan Pandini</t>
  </si>
  <si>
    <t>DM2361532</t>
  </si>
  <si>
    <t>Iyus Rusmayeni</t>
  </si>
  <si>
    <t>DM2361534</t>
  </si>
  <si>
    <t>Maulana Wijaya</t>
  </si>
  <si>
    <t>DM2361535</t>
  </si>
  <si>
    <t>Mohammad Dafa Aldianto</t>
  </si>
  <si>
    <t>DM2361537</t>
  </si>
  <si>
    <t>Naufal Ashila Aditiya M</t>
  </si>
  <si>
    <t>DM2361540</t>
  </si>
  <si>
    <t>Pika Novianti</t>
  </si>
  <si>
    <t>DM2361541</t>
  </si>
  <si>
    <t>Retno MuntiAh</t>
  </si>
  <si>
    <t>DM2361544</t>
  </si>
  <si>
    <t>Rizqi Febri Nugroho</t>
  </si>
  <si>
    <t>DM2361545</t>
  </si>
  <si>
    <t>Sisgilang Surya Saputra</t>
  </si>
  <si>
    <t>DM2361546</t>
  </si>
  <si>
    <t>Yuni Yuningsih</t>
  </si>
  <si>
    <t>DM2361548</t>
  </si>
  <si>
    <t>DM2361550</t>
  </si>
  <si>
    <t>DM2361551</t>
  </si>
  <si>
    <t>Azzah Luthfajri Rahmayati</t>
  </si>
  <si>
    <t>DM2361552</t>
  </si>
  <si>
    <t>DM2361553</t>
  </si>
  <si>
    <t>DM2361554</t>
  </si>
  <si>
    <t>DM2361555</t>
  </si>
  <si>
    <t>Iqfina Amalia Tuzah'Ro</t>
  </si>
  <si>
    <t>DM2361556</t>
  </si>
  <si>
    <t>DM2361557</t>
  </si>
  <si>
    <t>DM2361558</t>
  </si>
  <si>
    <t>Muchamad Hanif</t>
  </si>
  <si>
    <t>DM2361560</t>
  </si>
  <si>
    <t>Nur Imani Aida</t>
  </si>
  <si>
    <t>DM2361561</t>
  </si>
  <si>
    <t>DM2361562</t>
  </si>
  <si>
    <t>Tri Widiahwati</t>
  </si>
  <si>
    <t>DM2361563</t>
  </si>
  <si>
    <t>Wulan Ratnasari Saputri</t>
  </si>
  <si>
    <t>DM2361564</t>
  </si>
  <si>
    <t>Dani Fachrudin</t>
  </si>
  <si>
    <t>DM2361566</t>
  </si>
  <si>
    <t>Nurlaela</t>
  </si>
  <si>
    <t>DM2361567</t>
  </si>
  <si>
    <t>SHIFT C</t>
  </si>
  <si>
    <t>DJ2175964</t>
  </si>
  <si>
    <t>Nobuyoshi Ikuta</t>
  </si>
  <si>
    <t>Eko Supriyanto</t>
  </si>
  <si>
    <t>Endang Muanah sari</t>
  </si>
  <si>
    <t>DM2302442</t>
  </si>
  <si>
    <t>Nurul Hidayatullah</t>
  </si>
  <si>
    <t>DM2302445</t>
  </si>
  <si>
    <t>Abdul Hakim</t>
  </si>
  <si>
    <t>Ageng Tirta</t>
  </si>
  <si>
    <t>Daffa Ariliansyah</t>
  </si>
  <si>
    <t>Ihdal Umam</t>
  </si>
  <si>
    <t>DM2361573</t>
  </si>
  <si>
    <t>Muhamad Naufal Abdul Hakim</t>
  </si>
  <si>
    <t>Muhamad Sandi</t>
  </si>
  <si>
    <t>Putra Arya Dana</t>
  </si>
  <si>
    <t>Rahmat Purnomo</t>
  </si>
  <si>
    <t>DM2361578</t>
  </si>
  <si>
    <t>Suhail Mohammad Mikael Al Ghozi</t>
  </si>
  <si>
    <t>DM2361579</t>
  </si>
  <si>
    <t>DM2361580</t>
  </si>
  <si>
    <t>DM2361581</t>
  </si>
  <si>
    <t>DM2361583</t>
  </si>
  <si>
    <t>Anis Fitriyah</t>
  </si>
  <si>
    <t>DM2361585</t>
  </si>
  <si>
    <t>Brian Syahandi</t>
  </si>
  <si>
    <t>DM2361586</t>
  </si>
  <si>
    <t>Dewi Sri Aprianti</t>
  </si>
  <si>
    <t>DM2361587</t>
  </si>
  <si>
    <t>Ghina Mardhiyana</t>
  </si>
  <si>
    <t>DM2361589</t>
  </si>
  <si>
    <t>Putri Wulandari</t>
  </si>
  <si>
    <t>DM2361590</t>
  </si>
  <si>
    <t>Rivan Assidiq</t>
  </si>
  <si>
    <t>DM2361591</t>
  </si>
  <si>
    <t>Angel Aulia Sianturi</t>
  </si>
  <si>
    <t>DM2361593</t>
  </si>
  <si>
    <t>Caesar Reza Alpi Pahlevi</t>
  </si>
  <si>
    <t>DM2361595</t>
  </si>
  <si>
    <t>Filla Kurniawan</t>
  </si>
  <si>
    <t>DM2361596</t>
  </si>
  <si>
    <t>Intan Tri Nurcahyani</t>
  </si>
  <si>
    <t>DM2361597</t>
  </si>
  <si>
    <t>Juanda</t>
  </si>
  <si>
    <t>DM2361600</t>
  </si>
  <si>
    <t>Putri Handayani Tambunan</t>
  </si>
  <si>
    <t>DM2361602</t>
  </si>
  <si>
    <t>Refita Suhartini</t>
  </si>
  <si>
    <t>DM2361603</t>
  </si>
  <si>
    <t>Rudi Satria</t>
  </si>
  <si>
    <t>DM2361604</t>
  </si>
  <si>
    <t>Siti Laelatul Marwiyah</t>
  </si>
  <si>
    <t>DM2361605</t>
  </si>
  <si>
    <t>Alfian Ubaidillah</t>
  </si>
  <si>
    <t>DM2361606</t>
  </si>
  <si>
    <t>Arnesto Putra Pratama</t>
  </si>
  <si>
    <t>DM2361607</t>
  </si>
  <si>
    <t>Paris Firdaus</t>
  </si>
  <si>
    <t>DM2361608</t>
  </si>
  <si>
    <t>Abdul Kholik</t>
  </si>
  <si>
    <t>DM2361609</t>
  </si>
  <si>
    <t>Abdul Nugi Febriyadi</t>
  </si>
  <si>
    <t>DM2361610</t>
  </si>
  <si>
    <t>Agung Jaya Nugroho</t>
  </si>
  <si>
    <t>DM2361611</t>
  </si>
  <si>
    <t>Diyah Prianti Agustin</t>
  </si>
  <si>
    <t>DM2361612</t>
  </si>
  <si>
    <t>M Zaelani</t>
  </si>
  <si>
    <t>DM2361613</t>
  </si>
  <si>
    <t>Rizky Damayanti</t>
  </si>
  <si>
    <t>DM2361614</t>
  </si>
  <si>
    <t>Siti Farradyda Syawalya Rosid</t>
  </si>
  <si>
    <t>DM2361615</t>
  </si>
  <si>
    <t>Yusuf Muhamad</t>
  </si>
  <si>
    <t>DM2361616</t>
  </si>
  <si>
    <t>Ahmad Alpi N</t>
  </si>
  <si>
    <t>DM2361617</t>
  </si>
  <si>
    <t>Aris Tohari</t>
  </si>
  <si>
    <t>DM2361618</t>
  </si>
  <si>
    <t>Bagas Raditya Hibatulloh</t>
  </si>
  <si>
    <t>DM2361619</t>
  </si>
  <si>
    <t>Niko Palentino</t>
  </si>
  <si>
    <t>DM2361620</t>
  </si>
  <si>
    <t>Ahdina Fatimah</t>
  </si>
  <si>
    <t>DM2361621</t>
  </si>
  <si>
    <t>DM2361622</t>
  </si>
  <si>
    <t>DM2361623</t>
  </si>
  <si>
    <t>DM2361624</t>
  </si>
  <si>
    <t>DM2361625</t>
  </si>
  <si>
    <t>DM2361626</t>
  </si>
  <si>
    <t>DM2361627</t>
  </si>
  <si>
    <t>Felix Natalian</t>
  </si>
  <si>
    <t>DM2361628</t>
  </si>
  <si>
    <t>DM2361629</t>
  </si>
  <si>
    <t>Fery Maulana</t>
  </si>
  <si>
    <t>DM2361630</t>
  </si>
  <si>
    <t>Ficram Saputra</t>
  </si>
  <si>
    <t>DM2361631</t>
  </si>
  <si>
    <t>Fitriani</t>
  </si>
  <si>
    <t>DM2361632</t>
  </si>
  <si>
    <t>DM2361633</t>
  </si>
  <si>
    <t>Mutiah Musyaffa</t>
  </si>
  <si>
    <t>DM2361635</t>
  </si>
  <si>
    <t>DM2361636</t>
  </si>
  <si>
    <t>DM2361638</t>
  </si>
  <si>
    <t>Desy Yustiar Ningsih</t>
  </si>
  <si>
    <t>DM2361639</t>
  </si>
  <si>
    <t>Helminar Siringoringo</t>
  </si>
  <si>
    <t>DM2361640</t>
  </si>
  <si>
    <t>Johandhy Yahya</t>
  </si>
  <si>
    <t>DM2361641</t>
  </si>
  <si>
    <t>M. Rizky Januar</t>
  </si>
  <si>
    <t>DM2361642</t>
  </si>
  <si>
    <t>DM2361643</t>
  </si>
  <si>
    <t>Shochibul Ilmi</t>
  </si>
  <si>
    <t>DM2361647</t>
  </si>
  <si>
    <t>Andhika Rezy Pratama</t>
  </si>
  <si>
    <t>DM2361656</t>
  </si>
  <si>
    <t xml:space="preserve">Irfan Kholis </t>
  </si>
  <si>
    <t xml:space="preserve">Fely Arsela </t>
  </si>
  <si>
    <t xml:space="preserve">Axza Yogy Saputra </t>
  </si>
  <si>
    <t xml:space="preserve">Shilviana Fatimah </t>
  </si>
  <si>
    <t xml:space="preserve">Nurul Rahmadani </t>
  </si>
  <si>
    <t xml:space="preserve">Retno Susilowati </t>
  </si>
  <si>
    <t xml:space="preserve">Vioni Novianti </t>
  </si>
  <si>
    <t xml:space="preserve">Ega Maulana Wedatomo </t>
  </si>
  <si>
    <t xml:space="preserve">Hisbulloh Fathur Rohman </t>
  </si>
  <si>
    <t xml:space="preserve">Luqman Nul Hakim </t>
  </si>
  <si>
    <t xml:space="preserve">Bela Tiara Sani </t>
  </si>
  <si>
    <t xml:space="preserve">Ahmad Fauzi </t>
  </si>
  <si>
    <t xml:space="preserve">Niffa Nur Amalia </t>
  </si>
  <si>
    <t xml:space="preserve">Dwi Ari Priyanto </t>
  </si>
  <si>
    <t xml:space="preserve">Fitri Nurul Khasanah </t>
  </si>
  <si>
    <t xml:space="preserve">Lyssa Noor Rahayu </t>
  </si>
  <si>
    <t xml:space="preserve">Muhamad Ilham Barkah Saputra </t>
  </si>
  <si>
    <t xml:space="preserve">Nurhana Nabila </t>
  </si>
  <si>
    <t xml:space="preserve">Putri Indar Parawansa </t>
  </si>
  <si>
    <t xml:space="preserve">Tiara Fransiska Tehupeiory </t>
  </si>
  <si>
    <t xml:space="preserve">Galuh Puspitasari </t>
  </si>
  <si>
    <t xml:space="preserve">Muhammad Aditya </t>
  </si>
  <si>
    <t xml:space="preserve">Talitha Aurellia Jauzah </t>
  </si>
  <si>
    <t xml:space="preserve">Arif Ramadhan </t>
  </si>
  <si>
    <t xml:space="preserve">Choirul Anwar </t>
  </si>
  <si>
    <t xml:space="preserve">Fadhila Mochamad Habil </t>
  </si>
  <si>
    <t xml:space="preserve">Mochamad Irman Bayhaqi </t>
  </si>
  <si>
    <t xml:space="preserve">Mohamad Alfin Ferdiansyah </t>
  </si>
  <si>
    <t xml:space="preserve">Muhammad Miftakhul Huda </t>
  </si>
  <si>
    <t xml:space="preserve">Ananta Eko Wardhany </t>
  </si>
  <si>
    <t xml:space="preserve">Bayu Sukma Reptiani </t>
  </si>
  <si>
    <t xml:space="preserve">Mutiara Apriani </t>
  </si>
  <si>
    <t xml:space="preserve">Albian Firmansyah </t>
  </si>
  <si>
    <t>DM2302446</t>
  </si>
  <si>
    <t>Ahmad Sulthon Haq</t>
  </si>
  <si>
    <t>DM2302447</t>
  </si>
  <si>
    <t>Mastang</t>
  </si>
  <si>
    <t xml:space="preserve">Indri Yanti </t>
  </si>
  <si>
    <t xml:space="preserve">Julpita Yanti Sari </t>
  </si>
  <si>
    <t xml:space="preserve">Novita Sari </t>
  </si>
  <si>
    <t xml:space="preserve">Dika Agustina </t>
  </si>
  <si>
    <t xml:space="preserve">Muhammad Argya Maliki Alma </t>
  </si>
  <si>
    <t xml:space="preserve">Tria Putri Darwiyanti </t>
  </si>
  <si>
    <t xml:space="preserve">David Fals Mubarok </t>
  </si>
  <si>
    <t xml:space="preserve">Fania Aprilia </t>
  </si>
  <si>
    <t xml:space="preserve">Mohammad Reza Indrawan </t>
  </si>
  <si>
    <t xml:space="preserve">Nofitasari </t>
  </si>
  <si>
    <t xml:space="preserve">Wahyu Apriliani </t>
  </si>
  <si>
    <t xml:space="preserve">Galih Pambudi </t>
  </si>
  <si>
    <t xml:space="preserve">Nanda Lia Sari </t>
  </si>
  <si>
    <t xml:space="preserve">Nurlaila Fitriyani </t>
  </si>
  <si>
    <t xml:space="preserve">Uni Oktavia </t>
  </si>
  <si>
    <t xml:space="preserve">Arya Putra Utomo </t>
  </si>
  <si>
    <t xml:space="preserve">Deiva Julia Fikrianingsih </t>
  </si>
  <si>
    <t xml:space="preserve">Fais Inayatul Ma'Rifah </t>
  </si>
  <si>
    <t xml:space="preserve">Faizal Ali Mustofa </t>
  </si>
  <si>
    <t xml:space="preserve">Mega Sri Rahayu </t>
  </si>
  <si>
    <t xml:space="preserve">Reza Imam Pradana </t>
  </si>
  <si>
    <t xml:space="preserve">Taufik Hidayat </t>
  </si>
  <si>
    <t xml:space="preserve">Wildan Alif Fito </t>
  </si>
  <si>
    <t xml:space="preserve">Ferdy Rahman Pratama </t>
  </si>
  <si>
    <t xml:space="preserve">Mugi Angger Sulistyo </t>
  </si>
  <si>
    <t xml:space="preserve">Ilham Wijaya Kusuma </t>
  </si>
  <si>
    <t xml:space="preserve">Mohamad Suwondo </t>
  </si>
  <si>
    <t xml:space="preserve">Dika Nur Muliasari </t>
  </si>
  <si>
    <t xml:space="preserve">Omah Novi Yanti </t>
  </si>
  <si>
    <t xml:space="preserve">Dimas Ibnu Afriyan </t>
  </si>
  <si>
    <t xml:space="preserve">Rezki Indra Maulana </t>
  </si>
  <si>
    <t xml:space="preserve">Intan Tri Cahyani </t>
  </si>
  <si>
    <t xml:space="preserve">Novita Dwi Andriani </t>
  </si>
  <si>
    <t xml:space="preserve">Muhamad Roofi Alfaridzi </t>
  </si>
  <si>
    <t xml:space="preserve">Muhammad Azmal Ikhsani </t>
  </si>
  <si>
    <t xml:space="preserve">Riski Oktavian </t>
  </si>
  <si>
    <t xml:space="preserve">Syahrul Ramadhan </t>
  </si>
  <si>
    <t xml:space="preserve">Tegar Joevanka </t>
  </si>
  <si>
    <t xml:space="preserve">Bayu Gilang Ramanda </t>
  </si>
  <si>
    <t xml:space="preserve">Janu Andika Purwa </t>
  </si>
  <si>
    <t xml:space="preserve">Kokom Komariah </t>
  </si>
  <si>
    <t xml:space="preserve">Siti Dewi Sarmilah </t>
  </si>
  <si>
    <t xml:space="preserve">Yuli Mulyati </t>
  </si>
  <si>
    <t xml:space="preserve">Aini Wulan Febriani </t>
  </si>
  <si>
    <t xml:space="preserve">Bayu Prasetyo </t>
  </si>
  <si>
    <t xml:space="preserve">Carolus Bekti Supandi </t>
  </si>
  <si>
    <t xml:space="preserve">Galih Osamulya Laden </t>
  </si>
  <si>
    <t xml:space="preserve">Jandini Rahayu Putri </t>
  </si>
  <si>
    <t xml:space="preserve">Janwar </t>
  </si>
  <si>
    <t xml:space="preserve">Riries Rista Indah Nur Agni Anggraeni </t>
  </si>
  <si>
    <t xml:space="preserve">Putri Ayu Larasati </t>
  </si>
  <si>
    <t xml:space="preserve">Adam Wira Hadi Kusuma </t>
  </si>
  <si>
    <t xml:space="preserve">Aprilia Indra Kharunia </t>
  </si>
  <si>
    <t xml:space="preserve">Frans Nico Andreas </t>
  </si>
  <si>
    <t xml:space="preserve">Ryan Ilham Firmansyah </t>
  </si>
  <si>
    <t>DM2361648</t>
  </si>
  <si>
    <t xml:space="preserve">Ade Dhimas Pangestu </t>
  </si>
  <si>
    <t>DM2361649</t>
  </si>
  <si>
    <t>DM2361650</t>
  </si>
  <si>
    <t>Muhammad Fayruz Zidan</t>
  </si>
  <si>
    <t>DM2361651</t>
  </si>
  <si>
    <t>Rafita Suci Kusumawardani</t>
  </si>
  <si>
    <t>Rifki Maulana</t>
  </si>
  <si>
    <t>DM2361653</t>
  </si>
  <si>
    <t xml:space="preserve">Vicko Setyo Aji </t>
  </si>
  <si>
    <t>DM2361654</t>
  </si>
  <si>
    <t>DM2361655</t>
  </si>
  <si>
    <t xml:space="preserve">Yuda Prasetyo </t>
  </si>
  <si>
    <t xml:space="preserve">Anindita Shifa Prastika </t>
  </si>
  <si>
    <t>DM2361667</t>
  </si>
  <si>
    <t>Bayu Ramdhan Saputro</t>
  </si>
  <si>
    <t>DM2361669</t>
  </si>
  <si>
    <t>Darlan</t>
  </si>
  <si>
    <t>DM2361670</t>
  </si>
  <si>
    <t>Didan Lesmana</t>
  </si>
  <si>
    <t>DM2361671</t>
  </si>
  <si>
    <t>Dwi Hasra Rama Firdaus</t>
  </si>
  <si>
    <t>DM2361672</t>
  </si>
  <si>
    <t>Faik Faqih Al Kamal</t>
  </si>
  <si>
    <t>DM2361673</t>
  </si>
  <si>
    <t>Feni Ambarwati</t>
  </si>
  <si>
    <t>DM2361674</t>
  </si>
  <si>
    <t>Galih Alvicky Putra Fadila</t>
  </si>
  <si>
    <t>DM2361675</t>
  </si>
  <si>
    <t>Harun Novesta Sholeh</t>
  </si>
  <si>
    <t>DM2361676</t>
  </si>
  <si>
    <t>Ilham Anggi Permana</t>
  </si>
  <si>
    <t>DM2361677</t>
  </si>
  <si>
    <t>Indah Astuti Dewi</t>
  </si>
  <si>
    <t>DM2361678</t>
  </si>
  <si>
    <t>Indah Widia Amalia</t>
  </si>
  <si>
    <t>DM2361679</t>
  </si>
  <si>
    <t>Intan Nurfazira</t>
  </si>
  <si>
    <t>DM2361680</t>
  </si>
  <si>
    <t>Isabella Christafinesha</t>
  </si>
  <si>
    <t>DM2361681</t>
  </si>
  <si>
    <t>Lina Nurhasanah</t>
  </si>
  <si>
    <t>DM2361683</t>
  </si>
  <si>
    <t>Dzikril Akid</t>
  </si>
  <si>
    <t>DM2361684</t>
  </si>
  <si>
    <t>Fadhil Muflih Al Fatah</t>
  </si>
  <si>
    <t>DM2361685</t>
  </si>
  <si>
    <t>Fiqih Maulana</t>
  </si>
  <si>
    <t>DM2361686</t>
  </si>
  <si>
    <t>DM2361687</t>
  </si>
  <si>
    <t>Ganis Kartika</t>
  </si>
  <si>
    <t>DM2361688</t>
  </si>
  <si>
    <t>Ghulam Fatih Ramadhan</t>
  </si>
  <si>
    <t>DM2361689</t>
  </si>
  <si>
    <t>Igunawan</t>
  </si>
  <si>
    <t>DM2361690</t>
  </si>
  <si>
    <t>DM2361691</t>
  </si>
  <si>
    <t>Iqbal Akhmad Jamaludin</t>
  </si>
  <si>
    <t>DM2361692</t>
  </si>
  <si>
    <t>Judhit Aji Prasetio</t>
  </si>
  <si>
    <t>DM2361693</t>
  </si>
  <si>
    <t>Kevin Dwiki Ardhiansyah</t>
  </si>
  <si>
    <t>DM2361694</t>
  </si>
  <si>
    <t>Kholik Nur Akbar</t>
  </si>
  <si>
    <t>DM2361695</t>
  </si>
  <si>
    <t>M Rifqi Ilham Pratama</t>
  </si>
  <si>
    <t>DM2361696</t>
  </si>
  <si>
    <t>Moch Fatur Rachman</t>
  </si>
  <si>
    <t>DM2361697</t>
  </si>
  <si>
    <t>Mohamad Syahrul Ardiansyah</t>
  </si>
  <si>
    <t>DM2361698</t>
  </si>
  <si>
    <t>Muhamad Ramadani Zain</t>
  </si>
  <si>
    <t>DM2361699</t>
  </si>
  <si>
    <t>Muhamad Tedi Maryadi</t>
  </si>
  <si>
    <t>DM2361700</t>
  </si>
  <si>
    <t>Muhammad Fakhri Aryanto</t>
  </si>
  <si>
    <t>DM2361701</t>
  </si>
  <si>
    <t>Muhammad Nur Hidayah</t>
  </si>
  <si>
    <t>DM2361702</t>
  </si>
  <si>
    <t>Muzaki Rifqindro</t>
  </si>
  <si>
    <t>DM2361703</t>
  </si>
  <si>
    <t>Nanda Lusi</t>
  </si>
  <si>
    <t>DM2361704</t>
  </si>
  <si>
    <t>Nisful Hilal</t>
  </si>
  <si>
    <t>DM2361705</t>
  </si>
  <si>
    <t>Okky Kusuma</t>
  </si>
  <si>
    <t>DM2361706</t>
  </si>
  <si>
    <t>Qusnnul Aminudin</t>
  </si>
  <si>
    <t>DM2361707</t>
  </si>
  <si>
    <t>Rahmat Hidayat</t>
  </si>
  <si>
    <t>DM2361708</t>
  </si>
  <si>
    <t>Ramdy Suherman</t>
  </si>
  <si>
    <t>DM2361709</t>
  </si>
  <si>
    <t>Riko Armando</t>
  </si>
  <si>
    <t>DM2361711</t>
  </si>
  <si>
    <t>Supriyadi</t>
  </si>
  <si>
    <t>DM2361712</t>
  </si>
  <si>
    <t>Sya'Ban Saefrudin</t>
  </si>
  <si>
    <t>DM2361713</t>
  </si>
  <si>
    <t>Temu Haryanto</t>
  </si>
  <si>
    <t>DM2361714</t>
  </si>
  <si>
    <t>Wanda Pra Ramadhan</t>
  </si>
  <si>
    <t>DM2361715</t>
  </si>
  <si>
    <t>Wildan Dedya Saputra</t>
  </si>
  <si>
    <t>DANDORY/ARM KURANG</t>
  </si>
  <si>
    <t>TIDAK ADA COLLAR/KARAT</t>
  </si>
  <si>
    <t>DANDORY/SALAH MODEL</t>
  </si>
  <si>
    <t xml:space="preserve">DANDORY/SALAH MODEL </t>
  </si>
  <si>
    <t>RETAINER INSERT</t>
  </si>
  <si>
    <t>DJ2178239</t>
  </si>
  <si>
    <t>Hirotsugu Kano</t>
  </si>
  <si>
    <t>DM2302444</t>
  </si>
  <si>
    <t>DM2302448</t>
  </si>
  <si>
    <t>DM2302449</t>
  </si>
  <si>
    <t>DM2302450</t>
  </si>
  <si>
    <t>Veronica Herawaty Pandiangan</t>
  </si>
  <si>
    <t>DM2361657</t>
  </si>
  <si>
    <t>Aditya Nugroho</t>
  </si>
  <si>
    <t>DM2361658</t>
  </si>
  <si>
    <t>Aisyah Komalasari</t>
  </si>
  <si>
    <t>DM2361659</t>
  </si>
  <si>
    <t>Ajeng Kartikasari Wijaya</t>
  </si>
  <si>
    <t>DM2361660</t>
  </si>
  <si>
    <t>Alberigo Emir Shiddiq</t>
  </si>
  <si>
    <t>DM2361661</t>
  </si>
  <si>
    <t>Araya Bagus Tiyanto</t>
  </si>
  <si>
    <t>DM2361662</t>
  </si>
  <si>
    <t>Arif Jujur Dwi Cahyono</t>
  </si>
  <si>
    <t>DM2361663</t>
  </si>
  <si>
    <t>Arif Susanto</t>
  </si>
  <si>
    <t>DM2361664</t>
  </si>
  <si>
    <t>Elisa Septiyani</t>
  </si>
  <si>
    <t>DM2361666</t>
  </si>
  <si>
    <t>Zalpa Khoirunnisa</t>
  </si>
  <si>
    <t>DM2402452</t>
  </si>
  <si>
    <t>Rifqi Udzri Indra Hidayah</t>
  </si>
  <si>
    <t>DM2461716</t>
  </si>
  <si>
    <t>Fikri Azmi Miharjadijaya</t>
  </si>
  <si>
    <t>DM2461717</t>
  </si>
  <si>
    <t>Iqbal Rizky Saputra</t>
  </si>
  <si>
    <t>DM2461720</t>
  </si>
  <si>
    <t>Rahayu Laras Kinasih</t>
  </si>
  <si>
    <t>DM2461721</t>
  </si>
  <si>
    <t xml:space="preserve">Sindi Patikasari </t>
  </si>
  <si>
    <t>DM2461722</t>
  </si>
  <si>
    <t>Anna Billah Putri</t>
  </si>
  <si>
    <t>DM2461723</t>
  </si>
  <si>
    <t xml:space="preserve">Aulina Nur Fadiyah </t>
  </si>
  <si>
    <t>DM2461724</t>
  </si>
  <si>
    <t>Baehaqi Imani</t>
  </si>
  <si>
    <t>DM2461725</t>
  </si>
  <si>
    <t xml:space="preserve">Ghinan Dhiiaurrahman </t>
  </si>
  <si>
    <t>DM2461726</t>
  </si>
  <si>
    <t>Ilhamzah</t>
  </si>
  <si>
    <t>DM2461727</t>
  </si>
  <si>
    <t>Mohammad Wahyu Hidayat</t>
  </si>
  <si>
    <t>DM2461728</t>
  </si>
  <si>
    <t>Redita Andini Pramesuari</t>
  </si>
  <si>
    <t>DM2461729</t>
  </si>
  <si>
    <t>Ruslan Achmad Fauzi</t>
  </si>
  <si>
    <t>DM2461730</t>
  </si>
  <si>
    <t>Syifa Nur Nadiyah</t>
  </si>
  <si>
    <t>DM2461732</t>
  </si>
  <si>
    <t>Wijayanto</t>
  </si>
  <si>
    <t>DM2461734</t>
  </si>
  <si>
    <t>Yeasy Agita Prabandari</t>
  </si>
  <si>
    <t>DM2461735</t>
  </si>
  <si>
    <t>Marwa Ralita</t>
  </si>
  <si>
    <t>DM2461736</t>
  </si>
  <si>
    <t>Nunik Tri Retnasari</t>
  </si>
  <si>
    <t>DM2461737</t>
  </si>
  <si>
    <t>Akmal Fauzan</t>
  </si>
  <si>
    <t>DM2461738</t>
  </si>
  <si>
    <t>Aurelia Zerlina Putri</t>
  </si>
  <si>
    <t>DM2461740</t>
  </si>
  <si>
    <t>Dimas Andika</t>
  </si>
  <si>
    <t>DM2461741</t>
  </si>
  <si>
    <t>Elsi Raflessiana</t>
  </si>
  <si>
    <t>DM2461742</t>
  </si>
  <si>
    <t>Ersa Artha Mevia</t>
  </si>
  <si>
    <t>DM2461743</t>
  </si>
  <si>
    <t>Pandu Fajar Rachmat Saputra</t>
  </si>
  <si>
    <t>DM2461744</t>
  </si>
  <si>
    <t>Putri Tiara Suryani</t>
  </si>
  <si>
    <t>DM2461745</t>
  </si>
  <si>
    <t>Rafli Randika Nasution</t>
  </si>
  <si>
    <t>Dandori</t>
  </si>
  <si>
    <t>No kanban</t>
  </si>
  <si>
    <t>Preparation</t>
  </si>
  <si>
    <t>Morning meeting</t>
  </si>
  <si>
    <t>NAMA</t>
  </si>
  <si>
    <t>MANHOUR</t>
  </si>
  <si>
    <t>MA</t>
  </si>
  <si>
    <t>HA</t>
  </si>
  <si>
    <t>MB</t>
  </si>
  <si>
    <t>HB</t>
  </si>
  <si>
    <t>MC</t>
  </si>
  <si>
    <t>HC</t>
  </si>
  <si>
    <t>%C</t>
  </si>
  <si>
    <t>MT</t>
  </si>
  <si>
    <t>HT</t>
  </si>
  <si>
    <t>OR target</t>
  </si>
  <si>
    <t>OR Actual</t>
  </si>
  <si>
    <t>Defect</t>
  </si>
  <si>
    <t>Speed Loss</t>
  </si>
  <si>
    <t>GROUP: C</t>
  </si>
  <si>
    <t>DM2402453</t>
  </si>
  <si>
    <t>DM2461746</t>
  </si>
  <si>
    <t>DM2461747</t>
  </si>
  <si>
    <t>DM2461748</t>
  </si>
  <si>
    <t>Adinda Aulia</t>
  </si>
  <si>
    <t>DM2461749</t>
  </si>
  <si>
    <t>DM2461750</t>
  </si>
  <si>
    <t>Ayu Prihatiningsih</t>
  </si>
  <si>
    <t>DM2461751</t>
  </si>
  <si>
    <t xml:space="preserve">Danial Kusuma Putra </t>
  </si>
  <si>
    <t>DM2461752</t>
  </si>
  <si>
    <t>DM2461753</t>
  </si>
  <si>
    <t>DM2461754</t>
  </si>
  <si>
    <t xml:space="preserve">Dimas Saparulloh Kuswandi </t>
  </si>
  <si>
    <t>DM2461755</t>
  </si>
  <si>
    <t>Fahmi Fahrijal</t>
  </si>
  <si>
    <t>DM2461756</t>
  </si>
  <si>
    <t xml:space="preserve">Fitri Handayani </t>
  </si>
  <si>
    <t>DM2461757</t>
  </si>
  <si>
    <t>Ifan Helga Utama</t>
  </si>
  <si>
    <t>DM2461759</t>
  </si>
  <si>
    <t>DM2461760</t>
  </si>
  <si>
    <t>DM2461761</t>
  </si>
  <si>
    <t>DM2461762</t>
  </si>
  <si>
    <t xml:space="preserve">Zarinda Dini Oktaviana </t>
  </si>
  <si>
    <t>DM2461763</t>
  </si>
  <si>
    <t>Dimas Akhmad Prasetya</t>
  </si>
  <si>
    <t>DM2461764</t>
  </si>
  <si>
    <t>Fadilah Eka Wati</t>
  </si>
  <si>
    <t>DM2461765</t>
  </si>
  <si>
    <t>Muhammad Hamzah Rangkuti</t>
  </si>
  <si>
    <t>DM2461766</t>
  </si>
  <si>
    <t>Muhammad Kusaeri</t>
  </si>
  <si>
    <t>DM2461767</t>
  </si>
  <si>
    <t>Nengsih</t>
  </si>
  <si>
    <t>DM2461768</t>
  </si>
  <si>
    <t>Rafli Hidayat</t>
  </si>
  <si>
    <t>DM2461769</t>
  </si>
  <si>
    <t>Rizanah Nuraida</t>
  </si>
  <si>
    <t>DM2461770</t>
  </si>
  <si>
    <t>Teguh Firmansyah</t>
  </si>
  <si>
    <t>DM2461771</t>
  </si>
  <si>
    <t>Yasmin Khoirunnisa</t>
  </si>
  <si>
    <t xml:space="preserve">JATUH </t>
  </si>
  <si>
    <t>DANDORY</t>
  </si>
  <si>
    <t>DM2461772</t>
  </si>
  <si>
    <t>DM2461773</t>
  </si>
  <si>
    <t>Irgi Akbar Prayoga Hartoyo Putra</t>
  </si>
  <si>
    <t>DM2461775</t>
  </si>
  <si>
    <t>Mohamad Aji Santoso</t>
  </si>
  <si>
    <t>DM2461776</t>
  </si>
  <si>
    <t>DM2461777</t>
  </si>
  <si>
    <t>DM2402456</t>
  </si>
  <si>
    <t>DM2402457</t>
  </si>
  <si>
    <t>DM2402458</t>
  </si>
  <si>
    <t>DM2402459</t>
  </si>
  <si>
    <t>DM2402460</t>
  </si>
  <si>
    <t>DM2402461</t>
  </si>
  <si>
    <t>DM2402462</t>
  </si>
  <si>
    <t>DM2402463</t>
  </si>
  <si>
    <t>DM2402454</t>
  </si>
  <si>
    <t>Muhammad Jauharul Maqnun</t>
  </si>
  <si>
    <t>Anggun Rima Ramadan</t>
  </si>
  <si>
    <t>Cucu Supriyatna</t>
  </si>
  <si>
    <t xml:space="preserve">Dani Ardiyanto </t>
  </si>
  <si>
    <t xml:space="preserve">Muhammad Hafiz </t>
  </si>
  <si>
    <t xml:space="preserve">Rizal Adriansyah </t>
  </si>
  <si>
    <t>DM2461778</t>
  </si>
  <si>
    <t>Agung Febriyanda</t>
  </si>
  <si>
    <t>AE062040-3550</t>
  </si>
  <si>
    <t>AE062040-3570</t>
  </si>
  <si>
    <t>AE062040-3580</t>
  </si>
  <si>
    <t>AE062040-3600</t>
  </si>
  <si>
    <t>AE062040-3610</t>
  </si>
  <si>
    <t>AE062040-3640</t>
  </si>
  <si>
    <t>AE062040-3650</t>
  </si>
  <si>
    <t>AE062040-3680</t>
  </si>
  <si>
    <t>AE062040-3690</t>
  </si>
  <si>
    <t>AE062040-3700</t>
  </si>
  <si>
    <t>AE062040-3900</t>
  </si>
  <si>
    <t>AE062040-3910</t>
  </si>
  <si>
    <t>AE062040-3920</t>
  </si>
  <si>
    <t>AE062040-4090</t>
  </si>
  <si>
    <t>AE062070-0150</t>
  </si>
  <si>
    <t>AE062070-0160</t>
  </si>
  <si>
    <t>AE062070-0171</t>
  </si>
  <si>
    <t>AE262100-5750</t>
  </si>
  <si>
    <t>AE262100-6040</t>
  </si>
  <si>
    <t>AE262100-6050</t>
  </si>
  <si>
    <t>AE262100-6060</t>
  </si>
  <si>
    <t>AE262100-6070</t>
  </si>
  <si>
    <t>AE262100-6110</t>
  </si>
  <si>
    <t>AE262100-6120</t>
  </si>
  <si>
    <t>AE262100-6161</t>
  </si>
  <si>
    <t>AE262100-6171</t>
  </si>
  <si>
    <t>DM2402467</t>
  </si>
  <si>
    <t>DM2402469</t>
  </si>
  <si>
    <t>DM2402470</t>
  </si>
  <si>
    <t>DM2402465</t>
  </si>
  <si>
    <t>DM2402464</t>
  </si>
  <si>
    <t>DM2402468</t>
  </si>
  <si>
    <t>DM2402466</t>
  </si>
  <si>
    <t>DM2461779</t>
  </si>
  <si>
    <t>Jilan Kautsar Prana</t>
  </si>
  <si>
    <t>DM2461781</t>
  </si>
  <si>
    <t>Fadhilla Arbita Pratama</t>
  </si>
  <si>
    <t>DM2461783</t>
  </si>
  <si>
    <t>Ari Ismanto Remiasah</t>
  </si>
  <si>
    <t>DM2402472</t>
  </si>
  <si>
    <t>DM2461782</t>
  </si>
  <si>
    <t>Fakhira Fawziya</t>
  </si>
  <si>
    <t>DM2461784</t>
  </si>
  <si>
    <t>Nita Nurfauziah</t>
  </si>
  <si>
    <t>DM2461785</t>
  </si>
  <si>
    <t xml:space="preserve">Taufiq Dwiantoro </t>
  </si>
  <si>
    <t>DM2461786</t>
  </si>
  <si>
    <t>Ayu Febliya</t>
  </si>
  <si>
    <t>DM2461787</t>
  </si>
  <si>
    <t>Bagus Prambudi</t>
  </si>
  <si>
    <t>DM2461788</t>
  </si>
  <si>
    <t>Deden Aditya Abdul Aziz</t>
  </si>
  <si>
    <t>DM2461789</t>
  </si>
  <si>
    <t>Devan Reynaldi Muhammad Risjad</t>
  </si>
  <si>
    <t>DM2461790</t>
  </si>
  <si>
    <t>Egik Darmawan</t>
  </si>
  <si>
    <t>DM2461791</t>
  </si>
  <si>
    <t>Erlangga Ade Pratama</t>
  </si>
  <si>
    <t>DM2461792</t>
  </si>
  <si>
    <t>Ferdi Nur Syafei</t>
  </si>
  <si>
    <t>DM2461793</t>
  </si>
  <si>
    <t>Haris Budiman</t>
  </si>
  <si>
    <t>DM2461795</t>
  </si>
  <si>
    <t>Mochammad Akmal Maulana</t>
  </si>
  <si>
    <t>DM2461796</t>
  </si>
  <si>
    <t>Mohammad Syachen</t>
  </si>
  <si>
    <t>DM2461797</t>
  </si>
  <si>
    <t>Muhamad Farhan</t>
  </si>
  <si>
    <t>DM2461799</t>
  </si>
  <si>
    <t>Naca</t>
  </si>
  <si>
    <t>DM2461800</t>
  </si>
  <si>
    <t>Nadiyah Zaskia Farida</t>
  </si>
  <si>
    <t>DM2461801</t>
  </si>
  <si>
    <t>Nicky Tri Anariz</t>
  </si>
  <si>
    <t>DM2461803</t>
  </si>
  <si>
    <t>Raka Putra Ardiansyah</t>
  </si>
  <si>
    <t>DM2461804</t>
  </si>
  <si>
    <t>Reynaldy Khristian Wijaya</t>
  </si>
  <si>
    <t>DM2461805</t>
  </si>
  <si>
    <t>Sindi Putri</t>
  </si>
  <si>
    <t>DM2461807</t>
  </si>
  <si>
    <t>Vicky Alipudin Taofikurohman</t>
  </si>
  <si>
    <t>DM2461808</t>
  </si>
  <si>
    <t>Adriana Tesalonika Hutapea</t>
  </si>
  <si>
    <t>DM2461809</t>
  </si>
  <si>
    <t>Aldi Aji Nugroho</t>
  </si>
  <si>
    <t>DM2461810</t>
  </si>
  <si>
    <t>Haris Ardian</t>
  </si>
  <si>
    <t>DM2461811</t>
  </si>
  <si>
    <t>Ranti Farisky</t>
  </si>
  <si>
    <t>DM2461812</t>
  </si>
  <si>
    <t>Stevanny Putri Ari Anto</t>
  </si>
  <si>
    <t>Countermeasure</t>
  </si>
  <si>
    <t>PIC</t>
  </si>
  <si>
    <t>MFG</t>
  </si>
  <si>
    <t>MTN</t>
  </si>
  <si>
    <t>PE</t>
  </si>
  <si>
    <t>TIE</t>
  </si>
  <si>
    <t>WH</t>
  </si>
  <si>
    <t>PC</t>
  </si>
  <si>
    <t>QC</t>
  </si>
  <si>
    <t>DM2461813</t>
  </si>
  <si>
    <t>Agung Nugraha</t>
  </si>
  <si>
    <t>DM2461814</t>
  </si>
  <si>
    <t>Altair Alvaro</t>
  </si>
  <si>
    <t>DM2461815</t>
  </si>
  <si>
    <t>Aprilia Sholeha</t>
  </si>
  <si>
    <t>DM2461816</t>
  </si>
  <si>
    <t>Atika Nuraini</t>
  </si>
  <si>
    <t>DM2461817</t>
  </si>
  <si>
    <t>DM2461818</t>
  </si>
  <si>
    <t>DM2461821</t>
  </si>
  <si>
    <t>DM2461822</t>
  </si>
  <si>
    <t>Fitria</t>
  </si>
  <si>
    <t>DM2461823</t>
  </si>
  <si>
    <t>DM2461824</t>
  </si>
  <si>
    <t>Lisa Umami</t>
  </si>
  <si>
    <t>DM2461825</t>
  </si>
  <si>
    <t>Muhamad Fikri</t>
  </si>
  <si>
    <t>DM2461826</t>
  </si>
  <si>
    <t>DM2461827</t>
  </si>
  <si>
    <t>CHEK KONDISI MESIN</t>
  </si>
  <si>
    <t>GANTI MODEL</t>
  </si>
  <si>
    <t>SEMUA OPR MELAKUKAN METTING</t>
  </si>
  <si>
    <t>CLEANING AREA MESIN</t>
  </si>
  <si>
    <t>NG TEKS OUT</t>
  </si>
  <si>
    <t>TAKE OUT</t>
  </si>
  <si>
    <t>CAMERA CHECK NG</t>
  </si>
  <si>
    <t>DJ2198895</t>
  </si>
  <si>
    <t>Norihisa Yoshida</t>
  </si>
  <si>
    <t>DM2402471</t>
  </si>
  <si>
    <t>Aunuddin Syabba Vioktalamo</t>
  </si>
  <si>
    <t>DM2402473</t>
  </si>
  <si>
    <t>Helmy Riza</t>
  </si>
  <si>
    <t>DM2402474</t>
  </si>
  <si>
    <t>DM2402475</t>
  </si>
  <si>
    <t>DM2402476</t>
  </si>
  <si>
    <t>DM2402477</t>
  </si>
  <si>
    <t>DM2402478</t>
  </si>
  <si>
    <t>DM2402479</t>
  </si>
  <si>
    <t>DM2402480</t>
  </si>
  <si>
    <t>DM2402481</t>
  </si>
  <si>
    <t>DM2402482</t>
  </si>
  <si>
    <t>DM2402483</t>
  </si>
  <si>
    <t>DM2461794</t>
  </si>
  <si>
    <t>Kevin Ridho Bima Satriaji</t>
  </si>
  <si>
    <t>DM2461798</t>
  </si>
  <si>
    <t>Muhammad Rizki</t>
  </si>
  <si>
    <t>DM2461802</t>
  </si>
  <si>
    <t>Osepiana</t>
  </si>
  <si>
    <t>DM2461806</t>
  </si>
  <si>
    <t>Supriyatna</t>
  </si>
  <si>
    <t>DM2461819</t>
  </si>
  <si>
    <t>DM2461820</t>
  </si>
  <si>
    <t>Fairujah</t>
  </si>
  <si>
    <t>DM2461828</t>
  </si>
  <si>
    <t>Agus Fahrudin</t>
  </si>
  <si>
    <t>DM2461829</t>
  </si>
  <si>
    <t>Ahlal Firdaus</t>
  </si>
  <si>
    <t>DM2461830</t>
  </si>
  <si>
    <t>Ahmad Shobri</t>
  </si>
  <si>
    <t>DM2461831</t>
  </si>
  <si>
    <t>DM2461832</t>
  </si>
  <si>
    <t>DM2461833</t>
  </si>
  <si>
    <t>Fatwa Waluya</t>
  </si>
  <si>
    <t>DM2461834</t>
  </si>
  <si>
    <t>DM2461835</t>
  </si>
  <si>
    <t>Rakhmad Prasetya</t>
  </si>
  <si>
    <t>DM2461836</t>
  </si>
  <si>
    <t>DM2461837</t>
  </si>
  <si>
    <t>DM2461838</t>
  </si>
  <si>
    <t>DM2461839</t>
  </si>
  <si>
    <t>Aisah Devitasari</t>
  </si>
  <si>
    <t>DM2461840</t>
  </si>
  <si>
    <t>Anggi Wigjaya</t>
  </si>
  <si>
    <t>DM2461841</t>
  </si>
  <si>
    <t>DM2461842</t>
  </si>
  <si>
    <t>DM2461843</t>
  </si>
  <si>
    <t>DM2461844</t>
  </si>
  <si>
    <t>Dinda Kartikaputri</t>
  </si>
  <si>
    <t>DM2461845</t>
  </si>
  <si>
    <t>DM2461846</t>
  </si>
  <si>
    <t>DM2461847</t>
  </si>
  <si>
    <t>DM2461848</t>
  </si>
  <si>
    <t>DM2461850</t>
  </si>
  <si>
    <t>DM2461851</t>
  </si>
  <si>
    <t>Gilang Alfarezy Hakim</t>
  </si>
  <si>
    <t>DM2461852</t>
  </si>
  <si>
    <t>Hana Rosita</t>
  </si>
  <si>
    <t>DM2461853</t>
  </si>
  <si>
    <t>DM2461854</t>
  </si>
  <si>
    <t>DM2461855</t>
  </si>
  <si>
    <t>DM2461856</t>
  </si>
  <si>
    <t>DM2461857</t>
  </si>
  <si>
    <t>Mutia Rahayu</t>
  </si>
  <si>
    <t>DM2461858</t>
  </si>
  <si>
    <t>DM2461859</t>
  </si>
  <si>
    <t>DM2461860</t>
  </si>
  <si>
    <t>DM2461861</t>
  </si>
  <si>
    <t>Syavina Khodijah</t>
  </si>
  <si>
    <t>DM2461862</t>
  </si>
  <si>
    <t>DM2461863</t>
  </si>
  <si>
    <t>Zheby Arlion</t>
  </si>
  <si>
    <t>DM2461864</t>
  </si>
  <si>
    <t>Zulfa Nurfajriyah</t>
  </si>
  <si>
    <t>DM2461865</t>
  </si>
  <si>
    <t>Ahmad Hikam</t>
  </si>
  <si>
    <t>DM2461866</t>
  </si>
  <si>
    <t xml:space="preserve">Aldino Akbar </t>
  </si>
  <si>
    <t>DM2461867</t>
  </si>
  <si>
    <t>Bima Aditya Negara</t>
  </si>
  <si>
    <t>DM2461868</t>
  </si>
  <si>
    <t>Fathurahman Malik Asyitar</t>
  </si>
  <si>
    <t>DM2461869</t>
  </si>
  <si>
    <t>Fauzan Adhani</t>
  </si>
  <si>
    <t>DM2461870</t>
  </si>
  <si>
    <t>Ferdi Agbi Nuriansyah</t>
  </si>
  <si>
    <t>DM2461871</t>
  </si>
  <si>
    <t xml:space="preserve">M Raihan Muzami </t>
  </si>
  <si>
    <t>DM2461872</t>
  </si>
  <si>
    <t>Moh Miftakhurrizqi</t>
  </si>
  <si>
    <t>DM2461873</t>
  </si>
  <si>
    <t xml:space="preserve">Muhamad Fachmi Alfiansyah </t>
  </si>
  <si>
    <t>DM2461874</t>
  </si>
  <si>
    <t>Muhamad Hafiidz</t>
  </si>
  <si>
    <t>DM2461875</t>
  </si>
  <si>
    <t xml:space="preserve">Muhammad Agil Rachman </t>
  </si>
  <si>
    <t>DM2461876</t>
  </si>
  <si>
    <t>Reva Aprilliani</t>
  </si>
  <si>
    <t>DM2461877</t>
  </si>
  <si>
    <t>Rizki Andri Sukoco</t>
  </si>
  <si>
    <t>DM2461878</t>
  </si>
  <si>
    <t xml:space="preserve">Ryan Fadillah </t>
  </si>
  <si>
    <t>DM2461880</t>
  </si>
  <si>
    <t xml:space="preserve">Adam Al Fahmi </t>
  </si>
  <si>
    <t>DM2461881</t>
  </si>
  <si>
    <t>Annisa Komala Sari</t>
  </si>
  <si>
    <t>DM2461882</t>
  </si>
  <si>
    <t>Annisa Najwa Maghfirotus Faiziah</t>
  </si>
  <si>
    <t>DM2461883</t>
  </si>
  <si>
    <t xml:space="preserve">Difa Febriana Putri </t>
  </si>
  <si>
    <t>DM2461884</t>
  </si>
  <si>
    <t>Elfina Cahya Arista</t>
  </si>
  <si>
    <t>DM2461885</t>
  </si>
  <si>
    <t>Farhan Maulana</t>
  </si>
  <si>
    <t>DM2461886</t>
  </si>
  <si>
    <t xml:space="preserve">Fhauziah Andan Nastiti </t>
  </si>
  <si>
    <t>DM2461887</t>
  </si>
  <si>
    <t>Hafizd Khairu Prasetya</t>
  </si>
  <si>
    <t>DM2461888</t>
  </si>
  <si>
    <t>Maesaroh</t>
  </si>
  <si>
    <t>DM2461889</t>
  </si>
  <si>
    <t>Moh Rifaldi Abd Jalal</t>
  </si>
  <si>
    <t>DM2461890</t>
  </si>
  <si>
    <t xml:space="preserve">Muhammad Ali Saputra </t>
  </si>
  <si>
    <t>DM2461891</t>
  </si>
  <si>
    <t>Nabila Amelia Yuniarti</t>
  </si>
  <si>
    <t>DM2461892</t>
  </si>
  <si>
    <t>Najwa Ghani</t>
  </si>
  <si>
    <t>DM2461893</t>
  </si>
  <si>
    <t xml:space="preserve">Radhityas Rizaldin </t>
  </si>
  <si>
    <t>DM2461894</t>
  </si>
  <si>
    <t>Radit Fikar Aghafi</t>
  </si>
  <si>
    <t>DM2461895</t>
  </si>
  <si>
    <t xml:space="preserve">Salsabila Rachman </t>
  </si>
  <si>
    <t>DM2461896</t>
  </si>
  <si>
    <t>Soraya Abidatul Qijah</t>
  </si>
  <si>
    <t>DM2461897</t>
  </si>
  <si>
    <t>Tabah Nur Pratama</t>
  </si>
  <si>
    <t>DM2461898</t>
  </si>
  <si>
    <t xml:space="preserve">Tsabit Nazala Arraya </t>
  </si>
  <si>
    <t>DM2461899</t>
  </si>
  <si>
    <t>Fadhil Alwan Zaky</t>
  </si>
  <si>
    <t>DM2461900</t>
  </si>
  <si>
    <t>Joko Meydi Priyanto</t>
  </si>
  <si>
    <t>DM2461901</t>
  </si>
  <si>
    <t>Kevin Ramadhan</t>
  </si>
  <si>
    <t>DM2461902</t>
  </si>
  <si>
    <t>Lutfiah Novi Salsabila</t>
  </si>
  <si>
    <t>DM2461903</t>
  </si>
  <si>
    <t>Alfar Bahtiar Fahreji</t>
  </si>
  <si>
    <t>DM2461904</t>
  </si>
  <si>
    <t>Angga Safutra</t>
  </si>
  <si>
    <t>DM2461905</t>
  </si>
  <si>
    <t>Annisa Septyani Setiawan</t>
  </si>
  <si>
    <t>DM2461906</t>
  </si>
  <si>
    <t>Arjuna Tri Pamungkas</t>
  </si>
  <si>
    <t>DM2461907</t>
  </si>
  <si>
    <t>Dwi Priyatin</t>
  </si>
  <si>
    <t>DM2461908</t>
  </si>
  <si>
    <t>Hafis Puba Ataya</t>
  </si>
  <si>
    <t>DM2461909</t>
  </si>
  <si>
    <t>Isman Firdaus Muroziq</t>
  </si>
  <si>
    <t>DM2461910</t>
  </si>
  <si>
    <t>Kaifa Nunsizuha</t>
  </si>
  <si>
    <t>DM2461911</t>
  </si>
  <si>
    <t>Khudzaifah Al Anshori Assalam</t>
  </si>
  <si>
    <t>DM2461912</t>
  </si>
  <si>
    <t>Mika Dwi Apriliando</t>
  </si>
  <si>
    <t>DM2461913</t>
  </si>
  <si>
    <t>Mochammad Alva Toryq Bahrul Haq</t>
  </si>
  <si>
    <t>DM2461914</t>
  </si>
  <si>
    <t>Mohammad Fifid Kafidin</t>
  </si>
  <si>
    <t>DM2461915</t>
  </si>
  <si>
    <t>Muhamad Saifullah</t>
  </si>
  <si>
    <t>DM2461916</t>
  </si>
  <si>
    <t>Muhammad Izaz Syafiq</t>
  </si>
  <si>
    <t>DM2461917</t>
  </si>
  <si>
    <t>Nickymicko Ayub Hema Sasmitarja</t>
  </si>
  <si>
    <t>DM2461918</t>
  </si>
  <si>
    <t>Putra Dwi Rahmawan</t>
  </si>
  <si>
    <t>DM2058539</t>
  </si>
  <si>
    <t>Husni Mubarok</t>
  </si>
  <si>
    <t>DM2058543</t>
  </si>
  <si>
    <t>Fitrotul Uyun</t>
  </si>
  <si>
    <t>DM2058557</t>
  </si>
  <si>
    <t>Alika Haya Prinagi</t>
  </si>
  <si>
    <t>DM2058589</t>
  </si>
  <si>
    <t>Fanny Geza Rachmatya</t>
  </si>
  <si>
    <t>DM2058604</t>
  </si>
  <si>
    <t>Intan Wahyuninsih</t>
  </si>
  <si>
    <t>DM2058684</t>
  </si>
  <si>
    <t>Octavina Priska</t>
  </si>
  <si>
    <t>DM2058731</t>
  </si>
  <si>
    <t>Reza Zuniar Eka Roslaela</t>
  </si>
  <si>
    <t>DM2058737</t>
  </si>
  <si>
    <t>Selma Ohoira</t>
  </si>
  <si>
    <t>DM2058835</t>
  </si>
  <si>
    <t>Akbar Susilo</t>
  </si>
  <si>
    <t>DM2058855</t>
  </si>
  <si>
    <t>Ipal Fauzi</t>
  </si>
  <si>
    <t>DM2058941</t>
  </si>
  <si>
    <t>Hendra</t>
  </si>
  <si>
    <t>DM2058975</t>
  </si>
  <si>
    <t>Nur Holik Syamsul Hidayah</t>
  </si>
  <si>
    <t>DM2059072</t>
  </si>
  <si>
    <t>Muhamad Bimo Alfarizky</t>
  </si>
  <si>
    <t>DM2059075</t>
  </si>
  <si>
    <t>Muhamad Salman Farigi</t>
  </si>
  <si>
    <t>DM2059087</t>
  </si>
  <si>
    <t>Mohammad Abdu Rahman</t>
  </si>
  <si>
    <t>DM2059099</t>
  </si>
  <si>
    <t>Heri Guswanto</t>
  </si>
  <si>
    <t>DM2059156</t>
  </si>
  <si>
    <t>Febbi Suryani</t>
  </si>
  <si>
    <t>DM2059171</t>
  </si>
  <si>
    <t>DM2059187</t>
  </si>
  <si>
    <t>DM2059201</t>
  </si>
  <si>
    <t>Gadhing Purwo Riatmoko</t>
  </si>
  <si>
    <t>DM2059208</t>
  </si>
  <si>
    <t>DM2059211</t>
  </si>
  <si>
    <t>Bayu Septiawan</t>
  </si>
  <si>
    <t>DM2059236</t>
  </si>
  <si>
    <t>Ihsan Maulana Akbari</t>
  </si>
  <si>
    <t>DM2059255</t>
  </si>
  <si>
    <t>Adi Ahmad Mustopa</t>
  </si>
  <si>
    <t>DM2059316</t>
  </si>
  <si>
    <t>Tri Sunu Wicaksono</t>
  </si>
  <si>
    <t>DM2159412</t>
  </si>
  <si>
    <t>Romlah Nurfadilah</t>
  </si>
  <si>
    <t>DM2159714</t>
  </si>
  <si>
    <t>DM2159735</t>
  </si>
  <si>
    <t>Ade Lisna</t>
  </si>
  <si>
    <t>DM2159859</t>
  </si>
  <si>
    <t>Miftakhul Huda</t>
  </si>
  <si>
    <t>DM2160026</t>
  </si>
  <si>
    <t>Yesti Lidia</t>
  </si>
  <si>
    <t>DM2160125</t>
  </si>
  <si>
    <t>Ghea Firly Haryanto</t>
  </si>
  <si>
    <t>DM2160138</t>
  </si>
  <si>
    <t>Kevin Putra Advian</t>
  </si>
  <si>
    <t>DM2160180</t>
  </si>
  <si>
    <t>Rizki Ramdan Pamungkas</t>
  </si>
  <si>
    <t>DM2160238</t>
  </si>
  <si>
    <t>Andhika Rizkiana Budiman</t>
  </si>
  <si>
    <t>DM2160258</t>
  </si>
  <si>
    <t>Irfan Wisnu Maulana</t>
  </si>
  <si>
    <t>DM2160299</t>
  </si>
  <si>
    <t>Ahmad Nur Salim</t>
  </si>
  <si>
    <t>DM2260725</t>
  </si>
  <si>
    <t>DM2261140</t>
  </si>
  <si>
    <t>Vina Marliana</t>
  </si>
  <si>
    <t>DM2361191</t>
  </si>
  <si>
    <t>DM2361393</t>
  </si>
  <si>
    <t>Uul Fatimah</t>
  </si>
  <si>
    <t>DM2361508</t>
  </si>
  <si>
    <t>Diky Sulaiman</t>
  </si>
  <si>
    <t>DM2361645</t>
  </si>
  <si>
    <t>Veron Valentino Pasaribu</t>
  </si>
  <si>
    <t>Audy Cahya Firdana</t>
  </si>
  <si>
    <t>Bunga Salwa Salsabillah</t>
  </si>
  <si>
    <t>Erfin Rio Andrian</t>
  </si>
  <si>
    <t>Firda Nur Hafizah</t>
  </si>
  <si>
    <t>Ilham Restu Maulana</t>
  </si>
  <si>
    <t>Tia Tri Ardios</t>
  </si>
  <si>
    <t>Titin Komala Sari</t>
  </si>
  <si>
    <t>Bima Adifa Fauzal Asshidiq</t>
  </si>
  <si>
    <t>Faizal Dwi Kurniawan</t>
  </si>
  <si>
    <t>Mohammad Nasrulloh Dwi Rusmono</t>
  </si>
  <si>
    <t>Triansyah Hanggit Priono</t>
  </si>
  <si>
    <t>Widi Putra Fauzillah</t>
  </si>
  <si>
    <t>Abimanyu Angka Wijaya</t>
  </si>
  <si>
    <t>Aris Dwi Angga Prastyo</t>
  </si>
  <si>
    <t>Brilian Cahya Atmaja</t>
  </si>
  <si>
    <t>Daffa Nur Hidayat</t>
  </si>
  <si>
    <t>Dion Pratama Syahputra</t>
  </si>
  <si>
    <t>Eka Ramadani Ayu Ningrum</t>
  </si>
  <si>
    <t>Embun Karuna Dewi</t>
  </si>
  <si>
    <t>Fachri Affandi Dwi Nurcahyo</t>
  </si>
  <si>
    <t>DM2461849</t>
  </si>
  <si>
    <t>Faiz Fitrah Tullah Abdullah</t>
  </si>
  <si>
    <t>Geraldi Putra Setyawan</t>
  </si>
  <si>
    <t>Is Maulana Nizar Ramadhan</t>
  </si>
  <si>
    <t>Khanif Alan Maulana</t>
  </si>
  <si>
    <t>Muhamad Fauzan Ramadhan</t>
  </si>
  <si>
    <t>Muhammad Adityas Prastyo</t>
  </si>
  <si>
    <t>Raffi Setyo Adi</t>
  </si>
  <si>
    <t>Robby Ilham Nasution</t>
  </si>
  <si>
    <t>Shafa Ardhita Putri</t>
  </si>
  <si>
    <t>Tonny Gema Jalil Akbar</t>
  </si>
  <si>
    <t>DM2461919</t>
  </si>
  <si>
    <t>Alvin Muliawan Fajri</t>
  </si>
  <si>
    <t>DM2461920</t>
  </si>
  <si>
    <t xml:space="preserve">Ananda Yudha Triansyah </t>
  </si>
  <si>
    <t>DM2461921</t>
  </si>
  <si>
    <t>Arung Ikhsani Wijaya</t>
  </si>
  <si>
    <t>DM2461922</t>
  </si>
  <si>
    <t>Eksan Dwi Efendi</t>
  </si>
  <si>
    <t>DM2461923</t>
  </si>
  <si>
    <t xml:space="preserve">Eliza Oktiana Nur Faisha </t>
  </si>
  <si>
    <t>DM2461924</t>
  </si>
  <si>
    <t>Faathir Afifah Megasaputri</t>
  </si>
  <si>
    <t>DM2461925</t>
  </si>
  <si>
    <t>Ferdinan Candra Bagus Nugraha</t>
  </si>
  <si>
    <t>DM2461926</t>
  </si>
  <si>
    <t xml:space="preserve">Komarotul Alawiyah </t>
  </si>
  <si>
    <t>DM2461927</t>
  </si>
  <si>
    <t>Rendy Saputra</t>
  </si>
  <si>
    <t>DM2461928</t>
  </si>
  <si>
    <t>Salma Nurafifah</t>
  </si>
  <si>
    <t>DM2461929</t>
  </si>
  <si>
    <t>Siti Aminah</t>
  </si>
  <si>
    <t>DM2461930</t>
  </si>
  <si>
    <t>Suci Ramadhani</t>
  </si>
  <si>
    <t>DM2461931</t>
  </si>
  <si>
    <t>Tri Wahyuningsih</t>
  </si>
  <si>
    <t>DM2461932</t>
  </si>
  <si>
    <t>Tubagus Mushtofa Alif</t>
  </si>
  <si>
    <t>DM2461933</t>
  </si>
  <si>
    <t>Abi Maulana</t>
  </si>
  <si>
    <t>DM2461934</t>
  </si>
  <si>
    <t>Abril Rayhan Ummam</t>
  </si>
  <si>
    <t>DM2461935</t>
  </si>
  <si>
    <t xml:space="preserve">Adryan Maulana </t>
  </si>
  <si>
    <t>DM2461936</t>
  </si>
  <si>
    <t xml:space="preserve">Ananda Diyas Pratama Putra </t>
  </si>
  <si>
    <t>DM2461937</t>
  </si>
  <si>
    <t>Dwinanda Rinjaini Suryo Putri</t>
  </si>
  <si>
    <t>DM2461938</t>
  </si>
  <si>
    <t>Hana Julia Purba</t>
  </si>
  <si>
    <t>DM2461939</t>
  </si>
  <si>
    <t xml:space="preserve">Kamal Faqih Imani </t>
  </si>
  <si>
    <t>DM2461940</t>
  </si>
  <si>
    <t>Marhamah</t>
  </si>
  <si>
    <t>DM2461941</t>
  </si>
  <si>
    <t>Mohammad Yusuf Firdaus</t>
  </si>
  <si>
    <t>DM2461942</t>
  </si>
  <si>
    <t>Najwa Nathasya Putri</t>
  </si>
  <si>
    <t>DM2461943</t>
  </si>
  <si>
    <t>Refaryn Wildam Mufida</t>
  </si>
  <si>
    <t>DM2461944</t>
  </si>
  <si>
    <t>Rifki Ananda Putra</t>
  </si>
  <si>
    <t>DM2461945</t>
  </si>
  <si>
    <t>Satrio Bagus Kusumo</t>
  </si>
  <si>
    <t>DM2461946</t>
  </si>
  <si>
    <t>Shamanah</t>
  </si>
  <si>
    <t>DM2461947</t>
  </si>
  <si>
    <t>Slamet Heri Susilo</t>
  </si>
  <si>
    <t>DM2461948</t>
  </si>
  <si>
    <t>Susanto Agus Budiyono</t>
  </si>
  <si>
    <t>DM2461949</t>
  </si>
  <si>
    <t>Taufik Ismail</t>
  </si>
  <si>
    <t>DM2461950</t>
  </si>
  <si>
    <t>Wahyu Aji Suryatama</t>
  </si>
  <si>
    <t>DM2461951</t>
  </si>
  <si>
    <t>Abdul Rohim</t>
  </si>
  <si>
    <t>DM2461952</t>
  </si>
  <si>
    <t>Angga Luhur Satriagung</t>
  </si>
  <si>
    <t>DM2461953</t>
  </si>
  <si>
    <t xml:space="preserve">Cahyo Luhur Pambudi </t>
  </si>
  <si>
    <t>DM2461954</t>
  </si>
  <si>
    <t>Dika Bagus Ferdiansyah</t>
  </si>
  <si>
    <t>DM2461955</t>
  </si>
  <si>
    <t>Diki Pratama</t>
  </si>
  <si>
    <t>DM2461956</t>
  </si>
  <si>
    <t>Fadhie Zacky Fairuz</t>
  </si>
  <si>
    <t>DM2461957</t>
  </si>
  <si>
    <t>Gilang Ananda Delta</t>
  </si>
  <si>
    <t>DM2461958</t>
  </si>
  <si>
    <t>Irsyad Syafiq</t>
  </si>
  <si>
    <t>DM2461959</t>
  </si>
  <si>
    <t>Kholilur Rohman</t>
  </si>
  <si>
    <t>DM2461960</t>
  </si>
  <si>
    <t>Marcello Adrian Nunumete</t>
  </si>
  <si>
    <t>DM2461961</t>
  </si>
  <si>
    <t>Muhamad Zaki Ihrom</t>
  </si>
  <si>
    <t>DM2461962</t>
  </si>
  <si>
    <t>DM2461963</t>
  </si>
  <si>
    <t>Muhammad Rizky Arbi Rabbani</t>
  </si>
  <si>
    <t>DM2461964</t>
  </si>
  <si>
    <t xml:space="preserve">Rendy Juliansyah </t>
  </si>
  <si>
    <t>DM2461965</t>
  </si>
  <si>
    <t>Rizki Maulana Rahman</t>
  </si>
  <si>
    <t>DM2461966</t>
  </si>
  <si>
    <t>Wiranto</t>
  </si>
  <si>
    <t>DM2461967</t>
  </si>
  <si>
    <t>Azmi Fahlevi</t>
  </si>
  <si>
    <t>DM2461968</t>
  </si>
  <si>
    <t>Dhani Van Nistelrooy</t>
  </si>
  <si>
    <t>DM2461969</t>
  </si>
  <si>
    <t>Muhamad Rifki</t>
  </si>
  <si>
    <t>DM2461970</t>
  </si>
  <si>
    <t>Muhammad Mishbahush Shudur</t>
  </si>
  <si>
    <t>DM2461971</t>
  </si>
  <si>
    <t>Rismawati</t>
  </si>
  <si>
    <t>AE062040-3620</t>
  </si>
  <si>
    <t>AE062070-0010</t>
  </si>
  <si>
    <t>AE062070-0181</t>
  </si>
  <si>
    <t>AE062070-0280</t>
  </si>
  <si>
    <t>AE062070-0290</t>
  </si>
  <si>
    <t>AE062070-0300</t>
  </si>
  <si>
    <t>AE062070-0310</t>
  </si>
  <si>
    <t>AE062070-0390</t>
  </si>
  <si>
    <t>AE062070-0400</t>
  </si>
  <si>
    <t>AE062070-0490</t>
  </si>
  <si>
    <t>AE062070-0500</t>
  </si>
  <si>
    <t>AE262100-5940</t>
  </si>
  <si>
    <t>AE262100-5950</t>
  </si>
  <si>
    <t>AE262100-6560</t>
  </si>
  <si>
    <t>AE262100-6570</t>
  </si>
  <si>
    <t>AE262100-6751</t>
  </si>
  <si>
    <t>AE262100-6761</t>
  </si>
  <si>
    <t>AE262100-6850</t>
  </si>
  <si>
    <t>AE262100-6860</t>
  </si>
  <si>
    <t>AE262100-6961</t>
  </si>
  <si>
    <t>AE262100-6971</t>
  </si>
  <si>
    <t>AE262100-7260</t>
  </si>
  <si>
    <t>AE262100-7270</t>
  </si>
  <si>
    <t>AE262100-7800</t>
  </si>
  <si>
    <t>AE262100-7810</t>
  </si>
  <si>
    <t>AE262100-7820</t>
  </si>
  <si>
    <t>AE262100-7830</t>
  </si>
  <si>
    <t>AE262100-7840</t>
  </si>
  <si>
    <t>AE262100-7850</t>
  </si>
  <si>
    <t>DM2461972</t>
  </si>
  <si>
    <t>DM2461973</t>
  </si>
  <si>
    <t>DM2461974</t>
  </si>
  <si>
    <t>Ajeng Zahra Putri</t>
  </si>
  <si>
    <t>DM2461975</t>
  </si>
  <si>
    <t>Anjar Afriansyah</t>
  </si>
  <si>
    <t>DM2461976</t>
  </si>
  <si>
    <t>Annisa Nurul Mustofa</t>
  </si>
  <si>
    <t>DM2461977</t>
  </si>
  <si>
    <t>Ari Hamdani</t>
  </si>
  <si>
    <t>DM2461978</t>
  </si>
  <si>
    <t>Aviana Mardhiyah</t>
  </si>
  <si>
    <t>DM2461979</t>
  </si>
  <si>
    <t>Bayu Nugroho Jati</t>
  </si>
  <si>
    <t>DM2461980</t>
  </si>
  <si>
    <t>Bening Septiarum</t>
  </si>
  <si>
    <t>DM2461981</t>
  </si>
  <si>
    <t>Deni Darmawan</t>
  </si>
  <si>
    <t>DM2461982</t>
  </si>
  <si>
    <t>Dhean Dwi Anggraeni</t>
  </si>
  <si>
    <t>DM2461983</t>
  </si>
  <si>
    <t>Fauzan Fadhil Abdillah</t>
  </si>
  <si>
    <t>DM2461984</t>
  </si>
  <si>
    <t>Ghozi Alzaidan Shodiq</t>
  </si>
  <si>
    <t>DM2461985</t>
  </si>
  <si>
    <t>Hanif Maddian Pratama</t>
  </si>
  <si>
    <t>DM2461986</t>
  </si>
  <si>
    <t>Hardi</t>
  </si>
  <si>
    <t>DM2461987</t>
  </si>
  <si>
    <t>DM2461988</t>
  </si>
  <si>
    <t>Idham Ramdhani</t>
  </si>
  <si>
    <t>DM2461989</t>
  </si>
  <si>
    <t>Jingga Nursyahbani</t>
  </si>
  <si>
    <t>DM2461990</t>
  </si>
  <si>
    <t>Lulu Salsabila Widodo</t>
  </si>
  <si>
    <t>DM2461991</t>
  </si>
  <si>
    <t>Mochamad Haikal Alfarizi</t>
  </si>
  <si>
    <t>DM2461992</t>
  </si>
  <si>
    <t>Muhammad Fadhilah Sujarwanto</t>
  </si>
  <si>
    <t>DM2461993</t>
  </si>
  <si>
    <t>Muhammad Rafli Ihsan</t>
  </si>
  <si>
    <t>DM2461994</t>
  </si>
  <si>
    <t>Nabillah</t>
  </si>
  <si>
    <t>DM2461995</t>
  </si>
  <si>
    <t>DM2461996</t>
  </si>
  <si>
    <t>Padli</t>
  </si>
  <si>
    <t>DM2461997</t>
  </si>
  <si>
    <t>Ratu Farah Nur Amalina</t>
  </si>
  <si>
    <t>DM2461998</t>
  </si>
  <si>
    <t>Rendra Arizky</t>
  </si>
  <si>
    <t>DM2461999</t>
  </si>
  <si>
    <t>Tsaqieb Al Fikri</t>
  </si>
  <si>
    <t>DM2462000</t>
  </si>
  <si>
    <t>Yuni Rahmawati Styaningsih</t>
  </si>
  <si>
    <t>DM2462001</t>
  </si>
  <si>
    <t>Afifah putri sabila</t>
  </si>
  <si>
    <t>DM2462002</t>
  </si>
  <si>
    <t>Agung Nur Seno</t>
  </si>
  <si>
    <t>DM2462003</t>
  </si>
  <si>
    <t>Ahmad Mursadin Alghoni</t>
  </si>
  <si>
    <t>DM2462004</t>
  </si>
  <si>
    <t>Ajwah Awwaliyah</t>
  </si>
  <si>
    <t>DM2462006</t>
  </si>
  <si>
    <t>DM2462007</t>
  </si>
  <si>
    <t>Angga Hidayat</t>
  </si>
  <si>
    <t>DM2462008</t>
  </si>
  <si>
    <t>Awalia Rahmadaniyah</t>
  </si>
  <si>
    <t>DM2462009</t>
  </si>
  <si>
    <t>Bagas Ismail</t>
  </si>
  <si>
    <t>DM2462010</t>
  </si>
  <si>
    <t>Daffa Anugrah Maldini</t>
  </si>
  <si>
    <t>DM2462011</t>
  </si>
  <si>
    <t>Dodik Prayoga</t>
  </si>
  <si>
    <t>DM2462012</t>
  </si>
  <si>
    <t>Dwi Novianningsih</t>
  </si>
  <si>
    <t>DM2462013</t>
  </si>
  <si>
    <t>Faqih Annafi</t>
  </si>
  <si>
    <t>DM2462014</t>
  </si>
  <si>
    <t>Haifa Ramadhani</t>
  </si>
  <si>
    <t>DM2462015</t>
  </si>
  <si>
    <t>Heriyanto</t>
  </si>
  <si>
    <t>DM2462016</t>
  </si>
  <si>
    <t>Irfan Andriyanto</t>
  </si>
  <si>
    <t>DM2462018</t>
  </si>
  <si>
    <t>Maulana ainul haq</t>
  </si>
  <si>
    <t>DM2462020</t>
  </si>
  <si>
    <t>Moch diffa firmansyah</t>
  </si>
  <si>
    <t>DM2462021</t>
  </si>
  <si>
    <t>Moch Rafli Bagus Irawan</t>
  </si>
  <si>
    <t>DM2462022</t>
  </si>
  <si>
    <t>Muhamad Irfan</t>
  </si>
  <si>
    <t>DM2462023</t>
  </si>
  <si>
    <t>Muhammad Ammar Fauzan</t>
  </si>
  <si>
    <t>DM2462024</t>
  </si>
  <si>
    <t>Muhammad Diaz Rozikin</t>
  </si>
  <si>
    <t>DM2462025</t>
  </si>
  <si>
    <t>Muhammad Rangga Prasetya</t>
  </si>
  <si>
    <t>DM2462026</t>
  </si>
  <si>
    <t>DM2462027</t>
  </si>
  <si>
    <t>Muhammad zaky</t>
  </si>
  <si>
    <t>DM2462028</t>
  </si>
  <si>
    <t>Nailla Saqina Rahman</t>
  </si>
  <si>
    <t>DM2462029</t>
  </si>
  <si>
    <t>Narendra Dipa Nusa</t>
  </si>
  <si>
    <t>DM2462030</t>
  </si>
  <si>
    <t>Ndaru Tri Atmojo</t>
  </si>
  <si>
    <t>DM2462031</t>
  </si>
  <si>
    <t>Novianto dwi asmoro</t>
  </si>
  <si>
    <t>DM2462032</t>
  </si>
  <si>
    <t>Olgavia Agustin</t>
  </si>
  <si>
    <t>DM2462033</t>
  </si>
  <si>
    <t>Putra Tri Gunawan</t>
  </si>
  <si>
    <t>DM2462034</t>
  </si>
  <si>
    <t>Risma Aulia Putri</t>
  </si>
  <si>
    <t>DM2462035</t>
  </si>
  <si>
    <t>Suci Wulandari</t>
  </si>
  <si>
    <t>DM2462036</t>
  </si>
  <si>
    <t>DM2462037</t>
  </si>
  <si>
    <t>Tasya izza Amalia</t>
  </si>
  <si>
    <t>DM2462038</t>
  </si>
  <si>
    <t>Lidia Indah Puzi asuti</t>
  </si>
  <si>
    <t>DM2462039</t>
  </si>
  <si>
    <t>Rantika Sari</t>
  </si>
  <si>
    <t>DM2462040</t>
  </si>
  <si>
    <t>Salsabila Khoirunnisa</t>
  </si>
  <si>
    <t>Mohammad Alfin Bayu Aditya</t>
  </si>
  <si>
    <t>Muhammad Dava Aryoga</t>
  </si>
  <si>
    <t>Rieke Aulia Rachmawati</t>
  </si>
  <si>
    <t>Siti Robiah Adawiah</t>
  </si>
  <si>
    <t>Alan Febrian Ahkrar</t>
  </si>
  <si>
    <t>Aziiz Nur Mahardhika</t>
  </si>
  <si>
    <t>Ana Tasya Juliana</t>
  </si>
  <si>
    <t>Giffari Fajar Nugroho</t>
  </si>
  <si>
    <t>Ade Aas Nuraziz</t>
  </si>
  <si>
    <t>Novario Aji Prasongko</t>
  </si>
  <si>
    <t>Nuril Anwar Sidik</t>
  </si>
  <si>
    <t>Nur Puji Lestari</t>
  </si>
  <si>
    <t>Vina Gama Sada</t>
  </si>
  <si>
    <t>Sri Noviyanti Agustin</t>
  </si>
  <si>
    <t>Fatah Dinnas Febriansah</t>
  </si>
  <si>
    <t>Juliana Rudi Saputra</t>
  </si>
  <si>
    <t>Muhammad Iqbal Mubasysyir</t>
  </si>
  <si>
    <t>Rio Febrian Darmawan</t>
  </si>
  <si>
    <t>Tedy Dony Prasetyo</t>
  </si>
  <si>
    <t>Ambar Dwi Yulianto</t>
  </si>
  <si>
    <t>Anggi Anggara Putra</t>
  </si>
  <si>
    <t>Annimah Widya Lestari</t>
  </si>
  <si>
    <t>Fani Setyo Nugroho</t>
  </si>
  <si>
    <t>Andika Fera Setiawan</t>
  </si>
  <si>
    <t>Tri Bagus Santoso</t>
  </si>
  <si>
    <t>Sheika Davina Valentina</t>
  </si>
  <si>
    <t>Andre Eko Sabila</t>
  </si>
  <si>
    <t>Rian Adi Saputra</t>
  </si>
  <si>
    <t>Anggi Haidar Hakim</t>
  </si>
  <si>
    <t>Dhefa Alfath Madani</t>
  </si>
  <si>
    <t>Bagas Tri Cahaya Putra</t>
  </si>
  <si>
    <t>Putri Rizki Ananda</t>
  </si>
  <si>
    <t>Athalia Phebe Hermanda</t>
  </si>
  <si>
    <t>Fikri Dhurroni Haykal</t>
  </si>
  <si>
    <t>Berlin Azha Ultahirian</t>
  </si>
  <si>
    <t>Riky Yusuf Setyawan</t>
  </si>
  <si>
    <t>Ayu Amelia Rosa</t>
  </si>
  <si>
    <t>Fransiska Dwi Kumala Sari</t>
  </si>
  <si>
    <t>Annisa Refina Zahra</t>
  </si>
  <si>
    <t>Febri Andiyan Muslikin</t>
  </si>
  <si>
    <t>Mafdalena Melsya Pingka Renita</t>
  </si>
  <si>
    <t>Maulidia Hikmah Amalianti</t>
  </si>
  <si>
    <t>Mega Dian Lestari</t>
  </si>
  <si>
    <t>Aditya Wahyu Pratama</t>
  </si>
  <si>
    <t>Nisa Firda Farhas</t>
  </si>
  <si>
    <t>Wiwik Liswatul Khasanah</t>
  </si>
  <si>
    <t>Ahmad Nur Sholihin</t>
  </si>
  <si>
    <t>Anisa Amalia Putri</t>
  </si>
  <si>
    <t>Mega Sari Dewi</t>
  </si>
  <si>
    <t>Nadia Dewi Lestari</t>
  </si>
  <si>
    <t>Nafisha Aulia Arrokhmah</t>
  </si>
  <si>
    <t>Neneng Puji Hati Hasanah</t>
  </si>
  <si>
    <t>Nur Purnama Sari</t>
  </si>
  <si>
    <t>Nurfidha As Syita</t>
  </si>
  <si>
    <t>Ayuning Tyas Putri</t>
  </si>
  <si>
    <t>Catur Isna Destiani</t>
  </si>
  <si>
    <t>Dea Novita Sari</t>
  </si>
  <si>
    <t>Bagas Dwi Yuliawan</t>
  </si>
  <si>
    <t>Abdi Putra Perdana</t>
  </si>
  <si>
    <t>Dwi Muhammad Ramadhan</t>
  </si>
  <si>
    <t>Ferdy Adi Surya</t>
  </si>
  <si>
    <t>Dian Nur Fitriyani</t>
  </si>
  <si>
    <t>Agus Setya Budi</t>
  </si>
  <si>
    <t>Haniffah Nur Aini</t>
  </si>
  <si>
    <t>Indra Aditia Nugraha</t>
  </si>
  <si>
    <t>Izidni Haikal Iman</t>
  </si>
  <si>
    <t>Ridho Choirul Anam</t>
  </si>
  <si>
    <t>Ridwan Nulhaq Ramadhan</t>
  </si>
  <si>
    <t>Alfino Pristiawan Nugraha</t>
  </si>
  <si>
    <t>Dewi Ahmin Pitamiko</t>
  </si>
  <si>
    <t>Dewi Nur Ariestiyanti</t>
  </si>
  <si>
    <t>Khofifah Indri Parawansyah</t>
  </si>
  <si>
    <t>Zaim Luthfi Pradana</t>
  </si>
  <si>
    <t>Indra Bagus Permana</t>
  </si>
  <si>
    <t>Mohamad Rizki Amruloh</t>
  </si>
  <si>
    <t>Silvia Dewi Saputri</t>
  </si>
  <si>
    <t>Vany Nurul Rahma</t>
  </si>
  <si>
    <t>Chandra Kirana Hadi</t>
  </si>
  <si>
    <t>Surya Abdul Basyir</t>
  </si>
  <si>
    <t>Hananta Adi Purnama</t>
  </si>
  <si>
    <t>Ade Saeful Rohman</t>
  </si>
  <si>
    <t>Afni Syafriana Azzahra</t>
  </si>
  <si>
    <t>Ahmad Faisol Fazri</t>
  </si>
  <si>
    <t>Alby Hilal Amry</t>
  </si>
  <si>
    <t>Alda Tri Ayundari</t>
  </si>
  <si>
    <t>Alma Zakia Sudrajat</t>
  </si>
  <si>
    <t>Anisa Putri Septi Ningsi</t>
  </si>
  <si>
    <t>Ariska Indah Sulistiawati Abdul Mushaf</t>
  </si>
  <si>
    <t>Cahya Odi Dharmawan</t>
  </si>
  <si>
    <t>Irfan Dani Prasetyo</t>
  </si>
  <si>
    <t>Gebi Cania Manggara</t>
  </si>
  <si>
    <t>Hanipah Nur Padilah</t>
  </si>
  <si>
    <t>Ikhwan Adi Nugroho</t>
  </si>
  <si>
    <t>Ilyas Wahyu Farizki</t>
  </si>
  <si>
    <t>Lia Dwi Oktaviani</t>
  </si>
  <si>
    <t>Linda Ayu Cahyanti</t>
  </si>
  <si>
    <t>Mia Aulia Octaviyanti</t>
  </si>
  <si>
    <t>Muh Ezza Andrianto</t>
  </si>
  <si>
    <t>Alwi Maliki Firmansyah</t>
  </si>
  <si>
    <t>Riyan Muhammad Ikbal</t>
  </si>
  <si>
    <t>Setiawan Fajar Apriliyanto</t>
  </si>
  <si>
    <t>Bona Tangguh Bayu Anggoro</t>
  </si>
  <si>
    <t>Rival Saepul Anwar</t>
  </si>
  <si>
    <t>Djericho Abednego Amnifu</t>
  </si>
  <si>
    <t>Indah Permata Hati</t>
  </si>
  <si>
    <t>Moch Fikri Nasrullah A</t>
  </si>
  <si>
    <t>Rendi Abdul Muttakim</t>
  </si>
  <si>
    <t>Rio Aji Prasetia</t>
  </si>
  <si>
    <t>Ruru Maulana Ridwan</t>
  </si>
  <si>
    <t>Zoty Saoky Putri</t>
  </si>
  <si>
    <t>Dinah Padiyah Panjaitan</t>
  </si>
  <si>
    <t>Nurpita Indah Sari</t>
  </si>
  <si>
    <t>Syifa Fauziah Aulia Putri</t>
  </si>
  <si>
    <t>Tazqia Aulia Putri</t>
  </si>
  <si>
    <t>Mochamad Rofi Hasan</t>
  </si>
  <si>
    <t>Muhamad Tamar Jaya</t>
  </si>
  <si>
    <t>Muhammad Rion Efendi</t>
  </si>
  <si>
    <t>Fiki Sahrul Romadhon</t>
  </si>
  <si>
    <t>Nova Dwi Kurniawan</t>
  </si>
  <si>
    <t>Baranti Almayda Haqi</t>
  </si>
  <si>
    <t>Mukhammad Syahrul Sabarno</t>
  </si>
  <si>
    <t>Nina Ulfia Nurizzati</t>
  </si>
  <si>
    <t>Nurul Ika Kustira</t>
  </si>
  <si>
    <t>Ujang Muhammad Muslim Sidik</t>
  </si>
  <si>
    <t>Yogesti Ovita Febriani</t>
  </si>
  <si>
    <t>Aep Saepul Fazri</t>
  </si>
  <si>
    <t>Amira Aulida Utami</t>
  </si>
  <si>
    <t>Anisa Pratiwi Novitasari</t>
  </si>
  <si>
    <t>Febri Dwi Saputra</t>
  </si>
  <si>
    <t>Miranda Jabbal Noor</t>
  </si>
  <si>
    <t>Muhammad Aditya Saputra</t>
  </si>
  <si>
    <t>Renata Ayu Oktavia</t>
  </si>
  <si>
    <t>Mohamad Alif Setiawan</t>
  </si>
  <si>
    <t>Wahyu Joko Santoso</t>
  </si>
  <si>
    <t>Ananda Lutfi Aditia</t>
  </si>
  <si>
    <t>Nada Puria Tungga Dewi</t>
  </si>
  <si>
    <t>Nur Afni Miliana</t>
  </si>
  <si>
    <t>Piscia Widyaning Syifa</t>
  </si>
  <si>
    <t>Rizky Rizal Saputra</t>
  </si>
  <si>
    <t>Zulyvan Ginti Astarenggana</t>
  </si>
  <si>
    <t>Alif Fathur Rizki</t>
  </si>
  <si>
    <t>Ghiffari Deza Arifin</t>
  </si>
  <si>
    <t>Grevinda Afrit Mahardika</t>
  </si>
  <si>
    <t>Opi Dwi Rahmawan</t>
  </si>
  <si>
    <t>Sion Yehezkiel Slamat</t>
  </si>
  <si>
    <t>Syamira Aisyah Yusup</t>
  </si>
  <si>
    <t>Tiara Sukma Ningsih</t>
  </si>
  <si>
    <t>Muhammad Ibnu Parezi</t>
  </si>
  <si>
    <t>Melki Adi Saputro</t>
  </si>
  <si>
    <t>Mohammad Fahmi Firmansyah</t>
  </si>
  <si>
    <t>Affan Fahmi Arifin</t>
  </si>
  <si>
    <t>Agatha Rosita Sari</t>
  </si>
  <si>
    <t>Muhammad Rizky Fatkhur Rizal</t>
  </si>
  <si>
    <t>Nanda Ilham Yahya</t>
  </si>
  <si>
    <t>Nova Gilang Teguh Pratama</t>
  </si>
  <si>
    <t>Aqshal Fairus Hudaida</t>
  </si>
  <si>
    <t>Cholit Muhammad Ikhsan</t>
  </si>
  <si>
    <t>Trizha Rizkya Gunawan</t>
  </si>
  <si>
    <t>Yoqtan Ardy Prakasa</t>
  </si>
  <si>
    <t>Madina Alicya Fahrani</t>
  </si>
  <si>
    <t>Adhika Putra Rohman</t>
  </si>
  <si>
    <t>Ainun Anggrek Tenggara</t>
  </si>
  <si>
    <t>Fikri Tri Laksono</t>
  </si>
  <si>
    <t>Nanda Putri Listianti</t>
  </si>
  <si>
    <t>Rafli Ryan Saputra</t>
  </si>
  <si>
    <t>Rahmat Nur Ahsani</t>
  </si>
  <si>
    <t>Restu Aji Prasetyo</t>
  </si>
  <si>
    <t>Kiagus Muhammad Naufal Fikri</t>
  </si>
  <si>
    <t>Syaifudin Galih Ananta</t>
  </si>
  <si>
    <t>Hanif Aulia Rahman</t>
  </si>
  <si>
    <t>Firdaus Bayu Asy-Syauqi</t>
  </si>
  <si>
    <t xml:space="preserve">Sri Maulida Zaqiyyah </t>
  </si>
  <si>
    <t>Abdurrohim Al-Atsari As-Salafy</t>
  </si>
  <si>
    <t>Ammar Faishal Ramadhan</t>
  </si>
  <si>
    <t>Maulana Syarif Hidayat</t>
  </si>
  <si>
    <t>Yanuar Nur Mufid</t>
  </si>
  <si>
    <t>Bambang Permana Sobandi</t>
  </si>
  <si>
    <t>Muhamad Ihsan S</t>
  </si>
  <si>
    <t>Afandy Bayu Ofianto</t>
  </si>
  <si>
    <t>Dawud Maulana Ahsan</t>
  </si>
  <si>
    <t>Kiki Slamet Tri Isworo</t>
  </si>
  <si>
    <t>Elisa Fitri Fadilla</t>
  </si>
  <si>
    <t>Imam Tobi Saputra</t>
  </si>
  <si>
    <t>Moh Khoirul Niam</t>
  </si>
  <si>
    <t>Muhammad Rizki Akbar Syarif</t>
  </si>
  <si>
    <t>Amalia Devita Putri Azzahra</t>
  </si>
  <si>
    <t>Amalia Dwi Utami</t>
  </si>
  <si>
    <t>Astri Elsa Sabrina</t>
  </si>
  <si>
    <t>Fadhil Asyam Musthafa</t>
  </si>
  <si>
    <t>Fahmi Arya Putra</t>
  </si>
  <si>
    <t>Fahrezi Tresno Nurwanto</t>
  </si>
  <si>
    <t>Ferdian Aria Cahya</t>
  </si>
  <si>
    <t>Irfan Rizhanta Saputra</t>
  </si>
  <si>
    <t>Rachmawati Gwin Suryani Putri</t>
  </si>
  <si>
    <t>Jonatan Alexander Sirait</t>
  </si>
  <si>
    <t>Muhamad Ibnu Baedhowi</t>
  </si>
  <si>
    <t>Wildan Airlangga Alfian Wahyudi</t>
  </si>
  <si>
    <t>Bagus Ahmad Fauzan</t>
  </si>
  <si>
    <t>Rakha Angwyn Bugi Fadlur Rakhman</t>
  </si>
  <si>
    <t>William Hari Pangestu</t>
  </si>
  <si>
    <t>Rezy Mulia Putra</t>
  </si>
  <si>
    <t>Anang Ma Ruf</t>
  </si>
  <si>
    <t>Andi Ramli Hidayat</t>
  </si>
  <si>
    <t>Arya Wicaksana Takariputra</t>
  </si>
  <si>
    <t>Mochamad Aditya Firmansyah</t>
  </si>
  <si>
    <t>Reza Husen Anugrah</t>
  </si>
  <si>
    <t>Anisa Fatwa Andini</t>
  </si>
  <si>
    <t>Dea Nessa Khalifa</t>
  </si>
  <si>
    <t>Dika Rizqi Fahreza</t>
  </si>
  <si>
    <t>Nur Rahma Fitriani</t>
  </si>
  <si>
    <t>Putri Aliya Salsabila</t>
  </si>
  <si>
    <t>Raja Aditya Warman</t>
  </si>
  <si>
    <t>Ade Yusuf Alfariqi</t>
  </si>
  <si>
    <t>Adryansyah Raditya Putra R</t>
  </si>
  <si>
    <t>Hugo Raynor Grady Wicaksono</t>
  </si>
  <si>
    <t>Nazwa Mayla Zakiyah</t>
  </si>
  <si>
    <t>Anas Rafiudin Arrozaq</t>
  </si>
  <si>
    <t>- Kategori produksi</t>
  </si>
  <si>
    <t>Normal</t>
  </si>
  <si>
    <t>Pengurangan (Jam)</t>
  </si>
  <si>
    <t>DOT 2H</t>
  </si>
  <si>
    <t>DOT 1H</t>
  </si>
  <si>
    <t>HOT 8H</t>
  </si>
  <si>
    <t>HOT 10H</t>
  </si>
  <si>
    <t>Penambahan (Jam)</t>
  </si>
  <si>
    <t>DOT 1.5 H</t>
  </si>
  <si>
    <t>Kategori</t>
  </si>
  <si>
    <t>Jam</t>
  </si>
  <si>
    <t>DM2402490</t>
  </si>
  <si>
    <t>DM2462041</t>
  </si>
  <si>
    <t>Aldiansyah Febrianto</t>
  </si>
  <si>
    <t>DM2462042</t>
  </si>
  <si>
    <t>Alfin Nur  Ikhsan</t>
  </si>
  <si>
    <t>DM2462043</t>
  </si>
  <si>
    <t>Christhoper Febriano  Saputra</t>
  </si>
  <si>
    <t>DM2462044</t>
  </si>
  <si>
    <t>Dhea Natalia</t>
  </si>
  <si>
    <t>DM2462045</t>
  </si>
  <si>
    <t>Fajar Ahmad  Fauzan</t>
  </si>
  <si>
    <t>DM2462046</t>
  </si>
  <si>
    <t>Ibnu Hibban Haydar Azzahrani</t>
  </si>
  <si>
    <t>DM2462047</t>
  </si>
  <si>
    <t>Indi Marlita</t>
  </si>
  <si>
    <t>DM2462048</t>
  </si>
  <si>
    <t>Labiba Aqila</t>
  </si>
  <si>
    <t>DM2462049</t>
  </si>
  <si>
    <t>Muhamad Akbar  Samudra</t>
  </si>
  <si>
    <t>DM2462050</t>
  </si>
  <si>
    <t>Nazwa Nayesha Balqistuar</t>
  </si>
  <si>
    <t>DM2462051</t>
  </si>
  <si>
    <t>Rakhmad Shah Putra</t>
  </si>
  <si>
    <t>DM2462052</t>
  </si>
  <si>
    <t>Rapita Purnama  Sari</t>
  </si>
  <si>
    <t>DM2462053</t>
  </si>
  <si>
    <t>Reza Yuss Setiawan  Bekti</t>
  </si>
  <si>
    <t>DM2462054</t>
  </si>
  <si>
    <t>Rizda Putri  Nadira</t>
  </si>
  <si>
    <t>DM2462055</t>
  </si>
  <si>
    <t>Salwa Nabila</t>
  </si>
  <si>
    <t>DM2462056</t>
  </si>
  <si>
    <t>Slamet Donga  Nugroho</t>
  </si>
  <si>
    <t>DM2462057</t>
  </si>
  <si>
    <t>Taufiq Effendi</t>
  </si>
  <si>
    <t>DM2462058</t>
  </si>
  <si>
    <t>Moh. Jallalludin Ar Rumi</t>
  </si>
  <si>
    <t>DM2462059</t>
  </si>
  <si>
    <t>Tri Prabowo</t>
  </si>
  <si>
    <t>DM2562060</t>
  </si>
  <si>
    <t>Ahmad Nur Fatoni</t>
  </si>
  <si>
    <t>DM2562061</t>
  </si>
  <si>
    <t>Amanda Prilicia</t>
  </si>
  <si>
    <t>DM2562062</t>
  </si>
  <si>
    <t>Bayu Sandy Pratama</t>
  </si>
  <si>
    <t>DM2562063</t>
  </si>
  <si>
    <t>Faza Taufiqil Mufti</t>
  </si>
  <si>
    <t>DM2562064</t>
  </si>
  <si>
    <t>Hanafi Abdullah Risqi Andra</t>
  </si>
  <si>
    <t>DM2562065</t>
  </si>
  <si>
    <t>Jo'An Nicola Berty</t>
  </si>
  <si>
    <t>DM2562066</t>
  </si>
  <si>
    <t>Muhamad Tri Ramadhani</t>
  </si>
  <si>
    <t>DM2562067</t>
  </si>
  <si>
    <t>Muhammad Nabil Ainur Faat</t>
  </si>
  <si>
    <t>DM2562068</t>
  </si>
  <si>
    <t>Naufal Hilmi Al Farrel</t>
  </si>
  <si>
    <t>DM2562069</t>
  </si>
  <si>
    <t>Revalina Bahri</t>
  </si>
  <si>
    <t>DM2562070</t>
  </si>
  <si>
    <t>Rey Satrio Kinasih</t>
  </si>
  <si>
    <t>DM2562071</t>
  </si>
  <si>
    <t>Rifai Fajar Ariyanto</t>
  </si>
  <si>
    <t>DM2562072</t>
  </si>
  <si>
    <t>Ryan Kaka Fabian</t>
  </si>
  <si>
    <t>DM2562073</t>
  </si>
  <si>
    <t>Shadine Marva Zahfira</t>
  </si>
  <si>
    <t>DM2562074</t>
  </si>
  <si>
    <t>Sultan Hadi Budiman</t>
  </si>
  <si>
    <t>DM2562075</t>
  </si>
  <si>
    <t>Devi Febriyanti</t>
  </si>
  <si>
    <t>DM2562076</t>
  </si>
  <si>
    <t>Nurrohmat Dwi Prayoga</t>
  </si>
  <si>
    <t>DM2562077</t>
  </si>
  <si>
    <t>Ricko Tafa Kurniansyah</t>
  </si>
  <si>
    <t>DM2562078</t>
  </si>
  <si>
    <t>Baihaqi Ilgar Rafsanjani</t>
  </si>
  <si>
    <t>DM2562079</t>
  </si>
  <si>
    <t>David Ananda Kurniawan</t>
  </si>
  <si>
    <t>DM2562080</t>
  </si>
  <si>
    <t>Nofandi Wahyu Hariadi</t>
  </si>
  <si>
    <t>DM2562081</t>
  </si>
  <si>
    <t>Suhaidah Winsyiam</t>
  </si>
  <si>
    <t>DM2462017</t>
  </si>
  <si>
    <t>Kevin Estepan  Panjaitan</t>
  </si>
  <si>
    <t>DM2462019</t>
  </si>
  <si>
    <t>Moch Daffa Maulana  Suhendra</t>
  </si>
  <si>
    <t>DM2562082</t>
  </si>
  <si>
    <t>Achmad Wildan Putra Riansyah</t>
  </si>
  <si>
    <t>DM2562083</t>
  </si>
  <si>
    <t>Afresia Dinar</t>
  </si>
  <si>
    <t>DM2562084</t>
  </si>
  <si>
    <t>Alamsyah Bahtiar</t>
  </si>
  <si>
    <t>DM2562085</t>
  </si>
  <si>
    <t>Alfinda Putri Utami</t>
  </si>
  <si>
    <t>DM2562086</t>
  </si>
  <si>
    <t>Azkiya Maulida Shifa</t>
  </si>
  <si>
    <t>DM2562087</t>
  </si>
  <si>
    <t>Bagas Ahmad Fauzi</t>
  </si>
  <si>
    <t>DM2562088</t>
  </si>
  <si>
    <t>Defia Septiani</t>
  </si>
  <si>
    <t>DM2562089</t>
  </si>
  <si>
    <t>Dennys Aditya Syah Putra</t>
  </si>
  <si>
    <t>DM2562090</t>
  </si>
  <si>
    <t>Dika Saputra</t>
  </si>
  <si>
    <t>DM2562091</t>
  </si>
  <si>
    <t>Dimas Kurniawan</t>
  </si>
  <si>
    <t>DM2562092</t>
  </si>
  <si>
    <t>Dini Daniarti</t>
  </si>
  <si>
    <t>DM2562093</t>
  </si>
  <si>
    <t>Edwin</t>
  </si>
  <si>
    <t>DM2562094</t>
  </si>
  <si>
    <t>Ferico Nanda Ardiansyah</t>
  </si>
  <si>
    <t>DM2562095</t>
  </si>
  <si>
    <t>Finanda Kurniawan</t>
  </si>
  <si>
    <t>DM2562096</t>
  </si>
  <si>
    <t>Giko Muhammad Ihwan</t>
  </si>
  <si>
    <t>DM2562097</t>
  </si>
  <si>
    <t>Jefri Mulyadi Pane</t>
  </si>
  <si>
    <t>DM2562098</t>
  </si>
  <si>
    <t>Jonathan Ignatius Zebua</t>
  </si>
  <si>
    <t>DM2562099</t>
  </si>
  <si>
    <t>M. Febi Saputra</t>
  </si>
  <si>
    <t>DM2562100</t>
  </si>
  <si>
    <t>Mohammad Erfan Widyarso</t>
  </si>
  <si>
    <t>DM2562101</t>
  </si>
  <si>
    <t>Muhamad Husni Nst</t>
  </si>
  <si>
    <t>DM2562102</t>
  </si>
  <si>
    <t>Muhammad Nazarudin Candra Widodo</t>
  </si>
  <si>
    <t>DM2562103</t>
  </si>
  <si>
    <t>Nailah Haifa Muchtar</t>
  </si>
  <si>
    <t>DM2562104</t>
  </si>
  <si>
    <t>Navi Dani Mahendra</t>
  </si>
  <si>
    <t>DM2562105</t>
  </si>
  <si>
    <t>Nurkholis</t>
  </si>
  <si>
    <t>DM2562106</t>
  </si>
  <si>
    <t>Putri Cahyani Nurhidayat</t>
  </si>
  <si>
    <t>DM2562107</t>
  </si>
  <si>
    <t>Rido Al Fariz</t>
  </si>
  <si>
    <t>DM2562108</t>
  </si>
  <si>
    <t>Ridwan Bagus Aditia</t>
  </si>
  <si>
    <t>DM2562109</t>
  </si>
  <si>
    <t>Rifki Ali Munajat</t>
  </si>
  <si>
    <t>DM2562110</t>
  </si>
  <si>
    <t>Rilfatori</t>
  </si>
  <si>
    <t>DM2562111</t>
  </si>
  <si>
    <t>Sarah Aulia</t>
  </si>
  <si>
    <t>DM2562112</t>
  </si>
  <si>
    <t>Stepvanus Raka Aditya</t>
  </si>
  <si>
    <t>DM2562113</t>
  </si>
  <si>
    <t>Talita Nursanti</t>
  </si>
  <si>
    <t>DM2562114</t>
  </si>
  <si>
    <t>Vina Kurniawati</t>
  </si>
  <si>
    <t>INPUT EXCLUSION TIME &amp; MANPOWER SUPPORT (ALL)</t>
  </si>
  <si>
    <t>Petunjuk pengisian: silakan diisikan di sheet berikut untuk aktivitas yang melibatkan semua operator dan menyebabkan line berhenti produksi</t>
  </si>
  <si>
    <t xml:space="preserve">Contoh: </t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</si>
  <si>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pindah produksi ke line lain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</si>
  <si>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PM di hari kerja yang menyebabkan stop line</t>
    </r>
    <r>
      <rPr>
        <sz val="11"/>
        <rFont val="ＭＳ Ｐゴシック"/>
        <family val="2"/>
        <charset val="128"/>
      </rPr>
      <t xml:space="preserve"> (PM di hari libur silakan input di Exclusion Time Partial)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</si>
  <si>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ada kegiatan yang menyebabkan line berhenti produksi</t>
    </r>
    <r>
      <rPr>
        <sz val="11"/>
        <rFont val="ＭＳ Ｐゴシック"/>
        <family val="2"/>
        <charset val="128"/>
      </rPr>
      <t xml:space="preserve"> (Contoh: empowerment, quality / safety campain, kakotora, energy shutdown, evacuation drill)</t>
    </r>
  </si>
  <si>
    <t>MOHON DIPERHATIKAN, PENGISIAN DI SHEET INI MEMPENGARUHI PERHITUNGAN UNTUK OPERATION RATIO DAN PRODUCTIVITY RATIO</t>
  </si>
  <si>
    <t>SEMUA KOLOM WAJIB DIISI (APABILA ADA KOLOM YANG KOSONG TIDAK AKAN MENJADI PENGURANG DI SHEET INPUT DATA)</t>
  </si>
  <si>
    <t>ITEM</t>
  </si>
  <si>
    <t>KETERANGAN</t>
  </si>
  <si>
    <t>JUMLAH MANPOWER</t>
  </si>
  <si>
    <t>JUMLAH JAM</t>
  </si>
  <si>
    <t>MANHOURS EXCLUSION TIME</t>
  </si>
  <si>
    <t>CHECK</t>
  </si>
  <si>
    <t>JUMLAH JAM (FINAL)</t>
  </si>
  <si>
    <t>Exclusion Time Item</t>
  </si>
  <si>
    <t>Penambahan jam kerja</t>
  </si>
  <si>
    <t>Support Section Lain (Selain MFG)</t>
  </si>
  <si>
    <t>INPUT EXCLUSION TIME &amp; MANPOWER SUPPORT (PARTIAL)</t>
  </si>
  <si>
    <t>Petunjuk pengisian: silakan diisikan di sheet berikut untuk aktivitas support dan exclusion time yang hanya melibatkan sebagian operator dan tidak menyebabkan line berhenti</t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</si>
  <si>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Pengganti operator tidak masuk kerja, support ke section lain sesuai request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</si>
  <si>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PM di hari libur dan tidak melibatkan semua operator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</si>
  <si>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ada kegiatan yang termasuk dalam exclusion time akan tetapi tidak melibatkan semua operator</t>
    </r>
  </si>
  <si>
    <t>MOHON DIPERHATIKAN, PENGISIAN DI SHEET INI MEMPENGARUHI PERHITUNGAN HANYA UNTUK PRODUCTIVITY RATIO</t>
  </si>
  <si>
    <t>EXCLUSION TIME ITEM</t>
  </si>
  <si>
    <t>KETERANGAN EXCLUSION TIME</t>
  </si>
  <si>
    <t>MANHOUR(FINAL)</t>
  </si>
  <si>
    <t>INSPECTION PROBLEM</t>
  </si>
  <si>
    <t>Keterlambatan Material / Box (WH)</t>
  </si>
  <si>
    <t>Keterlambatan Material / Box (MFG)</t>
  </si>
  <si>
    <t>DM2562116</t>
  </si>
  <si>
    <t>Ahmad Sohibul Fajar</t>
  </si>
  <si>
    <t>DM2562117</t>
  </si>
  <si>
    <t>Anas Sanjaya</t>
  </si>
  <si>
    <t>DM2562121</t>
  </si>
  <si>
    <t>Fitran Pratama Wibawa</t>
  </si>
  <si>
    <t>DM2562122</t>
  </si>
  <si>
    <t>DM2562123</t>
  </si>
  <si>
    <t>Hikma Nisa</t>
  </si>
  <si>
    <t>DM2562124</t>
  </si>
  <si>
    <t>Ibnu Farikh Maulana</t>
  </si>
  <si>
    <t>DM2562125</t>
  </si>
  <si>
    <t>Imel Aurel Cinta Amara</t>
  </si>
  <si>
    <t>DM2562126</t>
  </si>
  <si>
    <t>Iyan Nurhasan Sopian</t>
  </si>
  <si>
    <t>DM2562127</t>
  </si>
  <si>
    <t>Lindy Aulia Ramadhani</t>
  </si>
  <si>
    <t>DM2562128</t>
  </si>
  <si>
    <t>Mesya Syahwa Salsabilah</t>
  </si>
  <si>
    <t>DM2562129</t>
  </si>
  <si>
    <t>Muhamad Hafid</t>
  </si>
  <si>
    <t>DM2562130</t>
  </si>
  <si>
    <t>Muhammad Yamin Agus Nurfaizi</t>
  </si>
  <si>
    <t>DM2562131</t>
  </si>
  <si>
    <t>Naufal Fadli</t>
  </si>
  <si>
    <t>DM2562132</t>
  </si>
  <si>
    <t>Noval Ramadhan Arrizqi Shoifan</t>
  </si>
  <si>
    <t>DM2562133</t>
  </si>
  <si>
    <t>Novia Hani Fitriani</t>
  </si>
  <si>
    <t>DM2562134</t>
  </si>
  <si>
    <t>Parid Hadiansyah</t>
  </si>
  <si>
    <t>DM2562135</t>
  </si>
  <si>
    <t>Rizky Ansory</t>
  </si>
  <si>
    <t>DM2562136</t>
  </si>
  <si>
    <t>Ronas Arsadan</t>
  </si>
  <si>
    <t>DM2562137</t>
  </si>
  <si>
    <t>Abdul Manan Ridhin</t>
  </si>
  <si>
    <t>DM2562138</t>
  </si>
  <si>
    <t>Adelia Dwi Haryanti</t>
  </si>
  <si>
    <t>DM2562139</t>
  </si>
  <si>
    <t>Afifah Nazwa Yasmin</t>
  </si>
  <si>
    <t>DM2562140</t>
  </si>
  <si>
    <t>Annisa Septiani</t>
  </si>
  <si>
    <t>DM2562141</t>
  </si>
  <si>
    <t>Aqil Athaya Rahmatulloh</t>
  </si>
  <si>
    <t>DM2562142</t>
  </si>
  <si>
    <t>Arqom Cakra Gilang Pangukir</t>
  </si>
  <si>
    <t>DM2562143</t>
  </si>
  <si>
    <t>Bayu Erlangga</t>
  </si>
  <si>
    <t>DM2562144</t>
  </si>
  <si>
    <t>Calista Yasmin</t>
  </si>
  <si>
    <t>DM2562145</t>
  </si>
  <si>
    <t>Dona Prayuda</t>
  </si>
  <si>
    <t>DM2562146</t>
  </si>
  <si>
    <t>Dwi Arum Rahmawati</t>
  </si>
  <si>
    <t>DM2562147</t>
  </si>
  <si>
    <t>Frischa Agustine Sutrisno</t>
  </si>
  <si>
    <t>DM2562148</t>
  </si>
  <si>
    <t>Ica Herlina</t>
  </si>
  <si>
    <t>DM2562149</t>
  </si>
  <si>
    <t>Lukman Nul Hakim</t>
  </si>
  <si>
    <t>DM2562150</t>
  </si>
  <si>
    <t>Muhammad Abdul Lathif Al Khulaifi</t>
  </si>
  <si>
    <t>DM2562151</t>
  </si>
  <si>
    <t>Muhammad Affandi Musthofa</t>
  </si>
  <si>
    <t>DM2562152</t>
  </si>
  <si>
    <t>Peni Dwi Andini</t>
  </si>
  <si>
    <t>DM2562153</t>
  </si>
  <si>
    <t>Rifkan Ardian Syah</t>
  </si>
  <si>
    <t>DM2562154</t>
  </si>
  <si>
    <t>Sendi Refaldi</t>
  </si>
  <si>
    <t>DM2562155</t>
  </si>
  <si>
    <t>Shelly Meiridha Anggraini</t>
  </si>
  <si>
    <t>DM2562156</t>
  </si>
  <si>
    <t>Sifa Azzahra Alya</t>
  </si>
  <si>
    <t>DM2562157</t>
  </si>
  <si>
    <t>Suryo Panji Kusumo</t>
  </si>
  <si>
    <t>DM2562158</t>
  </si>
  <si>
    <t>Syahrul Karim</t>
  </si>
  <si>
    <t>DM2562159</t>
  </si>
  <si>
    <t>DM2562160</t>
  </si>
  <si>
    <t>Winda Dwi Puspitasari</t>
  </si>
  <si>
    <t>DM2562161</t>
  </si>
  <si>
    <t>Aida Asy Rahma Putri</t>
  </si>
  <si>
    <t>DM2562162</t>
  </si>
  <si>
    <t>Aurel Salsabilla</t>
  </si>
  <si>
    <t>DM2562163</t>
  </si>
  <si>
    <t>Bagas Andhika</t>
  </si>
  <si>
    <t>DM2562164</t>
  </si>
  <si>
    <t>Bayu Aji Ramdani</t>
  </si>
  <si>
    <t>DM2562165</t>
  </si>
  <si>
    <t>Bintang Dermawan</t>
  </si>
  <si>
    <t>DM2562166</t>
  </si>
  <si>
    <t>Chika Anggia Ramadhany</t>
  </si>
  <si>
    <t>DM2562167</t>
  </si>
  <si>
    <t>Dhea Cintya Waty</t>
  </si>
  <si>
    <t>DM2562168</t>
  </si>
  <si>
    <t>Dimas Nurrahman</t>
  </si>
  <si>
    <t>DM2562169</t>
  </si>
  <si>
    <t>Fathin Abdur Rasyid</t>
  </si>
  <si>
    <t>DM2562170</t>
  </si>
  <si>
    <t>Fauziah Annisa Rahma</t>
  </si>
  <si>
    <t>DM2562171</t>
  </si>
  <si>
    <t>Firlana Bunga Faathimah</t>
  </si>
  <si>
    <t>DM2562172</t>
  </si>
  <si>
    <t>Fitria Hoerunisya</t>
  </si>
  <si>
    <t>DM2562173</t>
  </si>
  <si>
    <t>Moh Feriadi</t>
  </si>
  <si>
    <t>DM2562174</t>
  </si>
  <si>
    <t>Muhamad Fadhil Alfiansyah</t>
  </si>
  <si>
    <t>DM2562175</t>
  </si>
  <si>
    <t>Muhammad Farhan Fikriyanto</t>
  </si>
  <si>
    <t>DM2562176</t>
  </si>
  <si>
    <t>Muhammad Rangga Bangsa Yudha</t>
  </si>
  <si>
    <t>DM2562177</t>
  </si>
  <si>
    <t>Muhammad Riffa Alfaridzi</t>
  </si>
  <si>
    <t>DM2562178</t>
  </si>
  <si>
    <t>Muhammad Vinoza Darma Putra</t>
  </si>
  <si>
    <t>DM2562179</t>
  </si>
  <si>
    <t>Nia Pratiwi</t>
  </si>
  <si>
    <t>DM2562180</t>
  </si>
  <si>
    <t>Nurah Nurhasanah</t>
  </si>
  <si>
    <t>DM2562181</t>
  </si>
  <si>
    <t>DM2562182</t>
  </si>
  <si>
    <t>Rasya Putra A'La Manzila</t>
  </si>
  <si>
    <t>DM2562183</t>
  </si>
  <si>
    <t>Restu Ramadhan</t>
  </si>
  <si>
    <t>DM2562184</t>
  </si>
  <si>
    <t>Rifa Ardiansyah</t>
  </si>
  <si>
    <t>DM2562185</t>
  </si>
  <si>
    <t>Risma Fitriani Maghfiroh</t>
  </si>
  <si>
    <t>DM2562186</t>
  </si>
  <si>
    <t>Siti Nurkhalisa</t>
  </si>
  <si>
    <t>DM2562187</t>
  </si>
  <si>
    <t>Tajudin</t>
  </si>
  <si>
    <t>DM2562188</t>
  </si>
  <si>
    <t>Yusuf Abdilbar</t>
  </si>
  <si>
    <t>JMP</t>
  </si>
  <si>
    <t>RPJ</t>
  </si>
  <si>
    <t>Fadli Hidayat</t>
  </si>
  <si>
    <t>M Chaihfal</t>
  </si>
  <si>
    <t>Arif Rahman</t>
  </si>
  <si>
    <t>CHEK INTERLOCK,EMERGENCY BUTTON,DAN AIR PREASURE</t>
  </si>
  <si>
    <t>3 S+D ACTIVITY DENGAN VISUAL</t>
  </si>
  <si>
    <t>CHEK APD,PENYAMPAIAN INFORMASI KONDISI LINE</t>
  </si>
  <si>
    <t>CHEK APD BERSAMA</t>
  </si>
  <si>
    <t>MEMBERSIHKAN AREA KERJA MASING-MASING</t>
  </si>
  <si>
    <t>MENYAPU DAN MENGELAP AREA KERJA</t>
  </si>
  <si>
    <t>MELAKUKAN STEP-STEP DANDORI</t>
  </si>
  <si>
    <t>Pengganti PIC Main Assy Line 2</t>
  </si>
  <si>
    <t>Produksi Line 1</t>
  </si>
  <si>
    <t>NEW OPERATOR</t>
  </si>
  <si>
    <t>BLOK 9, LASER MARKING CTO</t>
  </si>
  <si>
    <t>BLOK 9,AXIS 01SERVO FAULT</t>
  </si>
  <si>
    <t>KABEL BREAKER PUTUS</t>
  </si>
  <si>
    <t>GANTI KABEL BREAK BARU TYPE R88A-CAKA100B</t>
  </si>
  <si>
    <t>CYLINDER WORK PUSHER TIDAK MAU CLOSE,PIN CYLINDER LEPAS</t>
  </si>
  <si>
    <t>PASANG PIN DAN KENCANGKAN</t>
  </si>
  <si>
    <t>ROLLER PRESURE FEED 2</t>
  </si>
  <si>
    <t>STOPE R SPARATION AUS</t>
  </si>
  <si>
    <t>GANTI STOPER DAN CENTERING</t>
  </si>
  <si>
    <t>support produksi line 1</t>
  </si>
  <si>
    <t>roller tidak masuk di head separation</t>
  </si>
  <si>
    <t>centering wang stopper head separation</t>
  </si>
  <si>
    <t>WAITING HOUSING</t>
  </si>
  <si>
    <t>LINE HOUSING MESIN PROBLEM</t>
  </si>
  <si>
    <t>CONNECTING C/V STOP</t>
  </si>
  <si>
    <t>BLOK 2 CLUTH GREASE TANK EMPTY</t>
  </si>
  <si>
    <t>SENSOR ON TERUS</t>
  </si>
  <si>
    <t>CLEANING SENSOR</t>
  </si>
  <si>
    <t>BLOK 5 SERVO FAULT 21</t>
  </si>
  <si>
    <t>KABEL ENCODER SERVO ERROR</t>
  </si>
  <si>
    <t>CEK PLC, WAIRING ULANG KABEL ENCODER BY MTN</t>
  </si>
  <si>
    <t>blok 2 retainer lasert</t>
  </si>
  <si>
    <t>RETAINER NABRAK COLLAR</t>
  </si>
  <si>
    <t>CENTERING UNSER RETAINER</t>
  </si>
  <si>
    <t>PM</t>
  </si>
  <si>
    <t>connecting conveyor stop</t>
  </si>
  <si>
    <t>inspection mesin problem</t>
  </si>
  <si>
    <t>INJECTION MOLDING 1</t>
  </si>
  <si>
    <t>HEATER MATI KARENA CABLE HEATER SORT</t>
  </si>
  <si>
    <t>CABLE DI SOLATIP</t>
  </si>
  <si>
    <t>FORMER LIFTER CTO</t>
  </si>
  <si>
    <t>CONOCTING 44 STOP</t>
  </si>
  <si>
    <t xml:space="preserve">NG CAMERA TERMINAL BLADE </t>
  </si>
  <si>
    <t>MASIH OPEN</t>
  </si>
  <si>
    <t>Menggantikan Hancho Group B yg cuti</t>
  </si>
  <si>
    <t>TOKUSEI NG CURENT</t>
  </si>
  <si>
    <t>Menggantikan PIC Inspection yg cuti</t>
  </si>
  <si>
    <t>BLOK 4 MOTOR S/A CTO</t>
  </si>
  <si>
    <t>TAKE OUT DARI PIN TIDAK MASUK SHAFT</t>
  </si>
  <si>
    <t>CONTORING ULANG DAN SHUTLE DITAMBAH WASHOR</t>
  </si>
  <si>
    <t xml:space="preserve">CYLINDER WORK PUSHER ABNORMAL </t>
  </si>
  <si>
    <t>MASIH OEN</t>
  </si>
  <si>
    <t>CONECTING 44 STOP</t>
  </si>
  <si>
    <t>CONETING 44 STOP</t>
  </si>
  <si>
    <t>LASER MARKING</t>
  </si>
  <si>
    <t>ROLLER SUPLY</t>
  </si>
  <si>
    <t>CYLINDER WORK PUSHER NGEMPOS</t>
  </si>
  <si>
    <t>REPAIR CYLINDER GANTI SEAL KIT ( STOCK CILINDER 0 )</t>
  </si>
  <si>
    <t>ROLLER NYANGKUT DI HEAD SPARATION</t>
  </si>
  <si>
    <t>BONGKAR HEAD SPARATION DAN AMBIL ROLLER</t>
  </si>
  <si>
    <t>WAITING MOTOR ASSY</t>
  </si>
  <si>
    <t>MOTOR ASSY PROBLEM</t>
  </si>
  <si>
    <t>GANTI CYLINDER BARU</t>
  </si>
  <si>
    <t>OPEN</t>
  </si>
  <si>
    <t>ROLLER 2 TIDAK KELUAR</t>
  </si>
  <si>
    <t>COLLAR PRESS FITT</t>
  </si>
  <si>
    <t>CONTROLLER VIBRA LINIER MATI</t>
  </si>
  <si>
    <t>MATIKAN MESIN KEMUDIAN DI ON KAN KEMBALI</t>
  </si>
  <si>
    <t>PALLET ROTARY BLOK 9</t>
  </si>
  <si>
    <t>PALLET TDK MAU SIRKULASI KRN ANTI BACK NGELOS</t>
  </si>
  <si>
    <t>SETTING ANTI BACK</t>
  </si>
  <si>
    <t>BLOK 10 ,AXIS 10 SERVO FAULT</t>
  </si>
  <si>
    <t>BLOK 1, 2ST CTO</t>
  </si>
  <si>
    <t>LINEAR FEEDER TIDAK BERGETAR</t>
  </si>
  <si>
    <t>GANTI PIC YG CUTI</t>
  </si>
  <si>
    <t>tidak ada planing</t>
  </si>
  <si>
    <t>blok 8  palet lifter shifter lower side LS fault</t>
  </si>
  <si>
    <t>magnet pada cylinder pecah sehingga sensor ON kedua dua nya</t>
  </si>
  <si>
    <t>bongkar unit dan ganti cylinder dan tambah timer by MTN</t>
  </si>
  <si>
    <t xml:space="preserve">stock ECU minim </t>
  </si>
  <si>
    <t>BOX 18 KOSONG</t>
  </si>
  <si>
    <t>Menggantikan Hancho line 2 (Cuti)</t>
  </si>
  <si>
    <t>IN SIFTER BLOK 8</t>
  </si>
  <si>
    <t>CILINDER CLAW MACET</t>
  </si>
  <si>
    <t>roller presure feed 2</t>
  </si>
  <si>
    <t>TEKANAN ANGIN TURUN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</si>
</sst>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1" formatCode="_(* #,##0_);_(* \(#,##0\);_(* &quot;-&quot;_);_(@_)"/>
    <numFmt numFmtId="164" formatCode="[$-409]#,##0.00\ ;[Red]\(#,##0.00\)"/>
    <numFmt numFmtId="165" formatCode="\ * #,##0.00\ ;\ * \(#,##0.00\);\ * \-#\ ;\ @\ "/>
    <numFmt numFmtId="166" formatCode="ddd"/>
    <numFmt numFmtId="167" formatCode="0\ "/>
    <numFmt numFmtId="168" formatCode="\ * #,##0\ ;\ * \(#,##0\);\ * &quot;- &quot;;\ @\ "/>
    <numFmt numFmtId="169" formatCode="[$-409]#,##0\ ;[Red]\(#,##0\)"/>
    <numFmt numFmtId="170" formatCode="\¥#,##0.00;[Red]&quot;¥-&quot;#,##0.00"/>
    <numFmt numFmtId="171" formatCode="0.0%"/>
    <numFmt numFmtId="172" formatCode="0.0"/>
    <numFmt numFmtId="173" formatCode="#,##0.0"/>
    <numFmt numFmtId="174" formatCode="0.00\ "/>
    <numFmt numFmtId="175" formatCode="[$-409]mmm\-yy;@"/>
    <numFmt numFmtId="176" formatCode="[$-409]d\-mmm\-yy;@"/>
    <numFmt numFmtId="177" formatCode="0.0\ "/>
    <numFmt numFmtId="178" formatCode="[$-409]m/d/yyyy"/>
    <numFmt numFmtId="179" formatCode="[h]:mm"/>
    <numFmt numFmtId="180" formatCode="[$-409]h:mm"/>
    <numFmt numFmtId="181" formatCode="\ * #,##0.0\ ;\ * \(#,##0.0\);\ * \-#\ ;\ @\ "/>
    <numFmt numFmtId="182" formatCode="[$-409]mmm\-yy"/>
    <numFmt numFmtId="183" formatCode="_(* #,##0.0_);_(* \(#,##0.0\);_(* &quot;-&quot;_);_(@_)"/>
  </numFmts>
  <fonts count="91">
    <font>
      <sz val="11"/>
      <name val="ＭＳ Ｐゴシック"/>
      <charset val="1"/>
    </font>
    <font>
      <b/>
      <sz val="11"/>
      <name val="ＭＳ Ｐゴシック"/>
      <charset val="1"/>
    </font>
    <font>
      <b/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name val="ＭＳ Ｐゴシック"/>
      <charset val="1"/>
    </font>
    <font>
      <b/>
      <sz val="12"/>
      <name val="Arial"/>
      <family val="2"/>
    </font>
    <font>
      <sz val="7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0"/>
      <name val="ＭＳ ゴシック"/>
      <charset val="1"/>
    </font>
    <font>
      <sz val="9"/>
      <name val="ＭＳ ゴシック"/>
      <charset val="1"/>
    </font>
    <font>
      <sz val="24"/>
      <name val="ＭＳ ゴシック"/>
      <charset val="1"/>
    </font>
    <font>
      <sz val="11"/>
      <name val="ＭＳ ゴシック"/>
      <charset val="1"/>
    </font>
    <font>
      <sz val="9"/>
      <name val="ＭＳ Ｐゴシック"/>
      <charset val="1"/>
    </font>
    <font>
      <sz val="9"/>
      <color rgb="FFFF0000"/>
      <name val="ＭＳ ゴシック"/>
      <charset val="1"/>
    </font>
    <font>
      <sz val="11"/>
      <name val="Arial"/>
      <family val="2"/>
    </font>
    <font>
      <b/>
      <sz val="36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  <family val="2"/>
    </font>
    <font>
      <b/>
      <sz val="20"/>
      <color rgb="FF000000"/>
      <name val="Arial"/>
      <family val="2"/>
    </font>
    <font>
      <b/>
      <i/>
      <sz val="20"/>
      <name val="Arial"/>
      <family val="2"/>
    </font>
    <font>
      <sz val="12"/>
      <name val="ＭＳ Ｐゴシック"/>
      <charset val="1"/>
    </font>
    <font>
      <sz val="14"/>
      <name val="ＭＳ Ｐゴシック"/>
      <charset val="1"/>
    </font>
    <font>
      <sz val="8"/>
      <name val="ＭＳ Ｐゴシック"/>
      <charset val="1"/>
    </font>
    <font>
      <b/>
      <sz val="22"/>
      <color rgb="FF000000"/>
      <name val="Calibri"/>
      <family val="2"/>
    </font>
    <font>
      <b/>
      <sz val="12"/>
      <name val="ＭＳ Ｐゴシック"/>
      <charset val="1"/>
    </font>
    <font>
      <b/>
      <sz val="10"/>
      <name val="ＭＳ Ｐゴシック"/>
      <charset val="1"/>
    </font>
    <font>
      <sz val="10"/>
      <color rgb="FF000000"/>
      <name val="Arial Unicode MS"/>
      <family val="2"/>
    </font>
    <font>
      <sz val="10"/>
      <color rgb="FF000000"/>
      <name val="Arial Narrow"/>
      <family val="2"/>
    </font>
    <font>
      <sz val="11"/>
      <color rgb="FFFFFFFF"/>
      <name val="ＭＳ Ｐゴシック"/>
      <charset val="1"/>
    </font>
    <font>
      <sz val="10.5"/>
      <name val="ＭＳ Ｐゴシック"/>
      <charset val="1"/>
    </font>
    <font>
      <sz val="1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b/>
      <sz val="10"/>
      <color rgb="FF000000"/>
      <name val="Verdana"/>
      <family val="2"/>
    </font>
    <font>
      <sz val="10"/>
      <color rgb="FFFFFFFF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1F497D"/>
      <name val="Calibri"/>
      <family val="2"/>
    </font>
    <font>
      <b/>
      <sz val="13"/>
      <color rgb="FF1F497D"/>
      <name val="Calibri"/>
      <family val="2"/>
    </font>
    <font>
      <b/>
      <sz val="18"/>
      <color rgb="FF1F497D"/>
      <name val="Cambria"/>
      <family val="1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sz val="11"/>
      <color rgb="FF000000"/>
      <name val="ＭＳ Ｐゴシック"/>
      <charset val="1"/>
    </font>
    <font>
      <sz val="11"/>
      <color rgb="FF9C0006"/>
      <name val="Calibri"/>
      <family val="2"/>
    </font>
    <font>
      <b/>
      <sz val="15"/>
      <color rgb="FF1F497D"/>
      <name val="Calibri"/>
      <family val="2"/>
    </font>
    <font>
      <i/>
      <sz val="11"/>
      <color rgb="FF7F7F7F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rgb="FF000000"/>
      <name val="Meiryo UI"/>
      <family val="2"/>
      <charset val="128"/>
    </font>
    <font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rgb="FF000000"/>
      <name val="Calibri"/>
      <family val="2"/>
    </font>
    <font>
      <sz val="14"/>
      <name val="ＭＳ 明朝"/>
      <charset val="1"/>
    </font>
    <font>
      <sz val="11"/>
      <name val="ＭＳ Ｐゴシック"/>
      <charset val="1"/>
    </font>
    <font>
      <sz val="11"/>
      <color theme="1"/>
      <name val="ＭＳ Ｐゴシック"/>
    </font>
    <font>
      <i/>
      <sz val="11"/>
      <name val="Arial"/>
      <family val="2"/>
    </font>
    <font>
      <b/>
      <sz val="11"/>
      <name val="ＭＳ Ｐゴシック"/>
    </font>
    <font>
      <b/>
      <sz val="18"/>
      <color rgb="FF000000"/>
      <name val="Arial"/>
      <family val="2"/>
    </font>
    <font>
      <sz val="11"/>
      <color theme="1"/>
      <name val="Arial"/>
      <family val="2"/>
    </font>
    <font>
      <sz val="16"/>
      <name val="ＭＳ Ｐゴシック"/>
      <charset val="1"/>
    </font>
    <font>
      <b/>
      <sz val="22"/>
      <color rgb="FF000000"/>
      <name val="Arial"/>
      <family val="2"/>
    </font>
    <font>
      <sz val="11"/>
      <color theme="1"/>
      <name val="ＭＳ Ｐゴシック"/>
      <charset val="1"/>
    </font>
    <font>
      <b/>
      <sz val="16"/>
      <color rgb="FF000000"/>
      <name val="Calibri"/>
      <family val="2"/>
    </font>
    <font>
      <b/>
      <sz val="16"/>
      <color rgb="FF000000"/>
      <name val="Arial"/>
      <family val="2"/>
    </font>
    <font>
      <sz val="11"/>
      <name val="ＭＳ Ｐゴシック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Calibri"/>
      <family val="2"/>
    </font>
    <font>
      <b/>
      <sz val="11"/>
      <color rgb="FF0000FF"/>
      <name val="ＭＳ Ｐゴシック"/>
    </font>
    <font>
      <sz val="18"/>
      <name val="ＭＳ Ｐゴシック"/>
      <charset val="1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4">
    <fill>
      <patternFill patternType="none"/>
    </fill>
    <fill>
      <patternFill patternType="gray125"/>
    </fill>
    <fill>
      <patternFill patternType="solid">
        <fgColor rgb="FFFFCC66"/>
        <bgColor rgb="FFFFCC99"/>
      </patternFill>
    </fill>
    <fill>
      <patternFill patternType="solid">
        <fgColor rgb="FFCCFFCC"/>
        <bgColor rgb="FFC6EFCE"/>
      </patternFill>
    </fill>
    <fill>
      <patternFill patternType="solid">
        <fgColor rgb="FFFFFFFF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CC66"/>
      </patternFill>
    </fill>
    <fill>
      <patternFill patternType="solid">
        <fgColor rgb="FFFDEADA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CCFFFF"/>
        <bgColor rgb="FFDBEEF4"/>
      </patternFill>
    </fill>
    <fill>
      <patternFill patternType="solid">
        <fgColor rgb="FFFF0000"/>
        <bgColor rgb="FFBE0405"/>
      </patternFill>
    </fill>
    <fill>
      <patternFill patternType="solid">
        <fgColor rgb="FFB7DEE8"/>
        <bgColor rgb="FFB9CDE5"/>
      </patternFill>
    </fill>
    <fill>
      <patternFill patternType="solid">
        <fgColor rgb="FFA6A6A6"/>
        <bgColor rgb="FFB2B2B2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B9CDE5"/>
        <bgColor rgb="FFB7DEE8"/>
      </patternFill>
    </fill>
    <fill>
      <patternFill patternType="solid">
        <fgColor rgb="FFC6EFCE"/>
        <bgColor rgb="FFCCFFCC"/>
      </patternFill>
    </fill>
    <fill>
      <patternFill patternType="solid">
        <fgColor rgb="FFC3D69B"/>
        <bgColor rgb="FFCCCCCC"/>
      </patternFill>
    </fill>
    <fill>
      <patternFill patternType="solid">
        <fgColor rgb="FFF2DCDB"/>
        <bgColor rgb="FFE6E0EC"/>
      </patternFill>
    </fill>
    <fill>
      <patternFill patternType="solid">
        <fgColor rgb="FF8064A2"/>
        <bgColor rgb="FF7F7F7F"/>
      </patternFill>
    </fill>
    <fill>
      <patternFill patternType="solid">
        <fgColor rgb="FFF2F2F2"/>
        <bgColor rgb="FFEBF1DE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CCCCC"/>
      </patternFill>
    </fill>
    <fill>
      <patternFill patternType="darkGray">
        <fgColor rgb="FFEC89C8"/>
        <bgColor rgb="FFB3A2C7"/>
      </patternFill>
    </fill>
    <fill>
      <patternFill patternType="solid">
        <fgColor rgb="FFFCD5B5"/>
        <bgColor rgb="FFFFCC99"/>
      </patternFill>
    </fill>
    <fill>
      <patternFill patternType="solid">
        <fgColor rgb="FF97B5D9"/>
        <bgColor rgb="FF97B8E2"/>
      </patternFill>
    </fill>
    <fill>
      <patternFill patternType="solid">
        <fgColor rgb="FFB3A2C7"/>
        <bgColor rgb="FFA6A6A6"/>
      </patternFill>
    </fill>
    <fill>
      <patternFill patternType="solid">
        <fgColor rgb="FF97B8E2"/>
        <bgColor rgb="FF97B5D9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EAACB"/>
      </patternFill>
    </fill>
    <fill>
      <patternFill patternType="darkGray">
        <fgColor rgb="FF936E0E"/>
        <bgColor rgb="FF7F7F7F"/>
      </patternFill>
    </fill>
    <fill>
      <patternFill patternType="solid">
        <fgColor rgb="FF93D051"/>
        <bgColor rgb="FFC3D69B"/>
      </patternFill>
    </fill>
    <fill>
      <patternFill patternType="solid">
        <fgColor rgb="FF03AC7A"/>
        <bgColor rgb="FF4EAACB"/>
      </patternFill>
    </fill>
    <fill>
      <patternFill patternType="solid">
        <fgColor rgb="FFF79646"/>
        <bgColor rgb="FFED7D31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rgb="FFA6A6A6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DBEEF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/>
      <right style="dash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/>
      <right style="dashed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969696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969696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double">
        <color rgb="FF006000"/>
      </left>
      <right style="double">
        <color rgb="FF006000"/>
      </right>
      <top style="double">
        <color rgb="FF006000"/>
      </top>
      <bottom style="double">
        <color rgb="FF006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double">
        <color rgb="FFFA7D00"/>
      </bottom>
      <diagonal/>
    </border>
    <border>
      <left style="thin">
        <color rgb="FF006000"/>
      </left>
      <right style="thin">
        <color rgb="FF006000"/>
      </right>
      <top style="thin">
        <color rgb="FF006000"/>
      </top>
      <bottom style="thin">
        <color rgb="FF006000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rgb="FF969696"/>
      </bottom>
      <diagonal/>
    </border>
    <border>
      <left style="thin">
        <color auto="1"/>
      </left>
      <right style="medium">
        <color indexed="64"/>
      </right>
      <top style="thin">
        <color rgb="FF969696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 style="hair">
        <color auto="1"/>
      </bottom>
      <diagonal/>
    </border>
    <border>
      <left/>
      <right style="dashed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10">
    <xf numFmtId="0" fontId="0" fillId="0" borderId="0"/>
    <xf numFmtId="165" fontId="69" fillId="0" borderId="0" applyBorder="0" applyProtection="0"/>
    <xf numFmtId="9" fontId="69" fillId="0" borderId="0" applyBorder="0" applyProtection="0"/>
    <xf numFmtId="0" fontId="50" fillId="15" borderId="0" applyBorder="0" applyProtection="0"/>
    <xf numFmtId="0" fontId="50" fillId="16" borderId="0" applyBorder="0" applyProtection="0"/>
    <xf numFmtId="0" fontId="50" fillId="15" borderId="0" applyBorder="0" applyProtection="0"/>
    <xf numFmtId="0" fontId="51" fillId="0" borderId="109" applyProtection="0"/>
    <xf numFmtId="0" fontId="50" fillId="15" borderId="0" applyBorder="0" applyProtection="0"/>
    <xf numFmtId="0" fontId="50" fillId="0" borderId="0"/>
    <xf numFmtId="0" fontId="50" fillId="15" borderId="0" applyBorder="0" applyProtection="0"/>
    <xf numFmtId="0" fontId="55" fillId="21" borderId="0" applyBorder="0" applyProtection="0"/>
    <xf numFmtId="0" fontId="53" fillId="0" borderId="0" applyBorder="0" applyProtection="0"/>
    <xf numFmtId="0" fontId="50" fillId="18" borderId="0" applyBorder="0" applyProtection="0"/>
    <xf numFmtId="0" fontId="50" fillId="18" borderId="0" applyBorder="0" applyProtection="0"/>
    <xf numFmtId="0" fontId="50" fillId="16" borderId="0" applyBorder="0" applyProtection="0"/>
    <xf numFmtId="0" fontId="50" fillId="18" borderId="0" applyBorder="0" applyProtection="0"/>
    <xf numFmtId="0" fontId="55" fillId="23" borderId="0" applyBorder="0" applyProtection="0"/>
    <xf numFmtId="0" fontId="50" fillId="22" borderId="0" applyBorder="0" applyProtection="0"/>
    <xf numFmtId="0" fontId="50" fillId="16" borderId="0" applyBorder="0" applyProtection="0"/>
    <xf numFmtId="0" fontId="50" fillId="16" borderId="0" applyBorder="0" applyProtection="0"/>
    <xf numFmtId="0" fontId="50" fillId="22" borderId="0" applyBorder="0" applyProtection="0"/>
    <xf numFmtId="165" fontId="69" fillId="0" borderId="0" applyBorder="0" applyProtection="0"/>
    <xf numFmtId="0" fontId="50" fillId="22" borderId="0" applyBorder="0" applyProtection="0"/>
    <xf numFmtId="0" fontId="50" fillId="22" borderId="0" applyBorder="0" applyProtection="0"/>
    <xf numFmtId="0" fontId="50" fillId="18" borderId="0" applyBorder="0" applyProtection="0"/>
    <xf numFmtId="0" fontId="50" fillId="17" borderId="0" applyBorder="0" applyProtection="0"/>
    <xf numFmtId="0" fontId="50" fillId="17" borderId="0" applyBorder="0" applyProtection="0"/>
    <xf numFmtId="0" fontId="5" fillId="0" borderId="0"/>
    <xf numFmtId="0" fontId="50" fillId="17" borderId="0" applyBorder="0" applyProtection="0"/>
    <xf numFmtId="0" fontId="50" fillId="17" borderId="0" applyBorder="0" applyProtection="0"/>
    <xf numFmtId="0" fontId="50" fillId="8" borderId="0" applyBorder="0" applyProtection="0"/>
    <xf numFmtId="0" fontId="50" fillId="8" borderId="0" applyBorder="0" applyProtection="0"/>
    <xf numFmtId="0" fontId="50" fillId="0" borderId="0"/>
    <xf numFmtId="0" fontId="50" fillId="8" borderId="0" applyBorder="0" applyProtection="0"/>
    <xf numFmtId="0" fontId="56" fillId="24" borderId="108" applyProtection="0"/>
    <xf numFmtId="0" fontId="50" fillId="8" borderId="0" applyBorder="0" applyProtection="0"/>
    <xf numFmtId="0" fontId="50" fillId="19" borderId="0" applyBorder="0" applyProtection="0"/>
    <xf numFmtId="0" fontId="50" fillId="19" borderId="0" applyBorder="0" applyProtection="0"/>
    <xf numFmtId="0" fontId="50" fillId="19" borderId="0" applyBorder="0" applyProtection="0"/>
    <xf numFmtId="0" fontId="50" fillId="19" borderId="0" applyBorder="0" applyProtection="0"/>
    <xf numFmtId="0" fontId="50" fillId="25" borderId="0" applyBorder="0" applyProtection="0"/>
    <xf numFmtId="0" fontId="50" fillId="25" borderId="0" applyBorder="0" applyProtection="0"/>
    <xf numFmtId="0" fontId="50" fillId="25" borderId="0" applyBorder="0" applyProtection="0"/>
    <xf numFmtId="0" fontId="50" fillId="25" borderId="0" applyBorder="0" applyProtection="0"/>
    <xf numFmtId="0" fontId="50" fillId="26" borderId="0" applyBorder="0" applyProtection="0"/>
    <xf numFmtId="0" fontId="50" fillId="26" borderId="0" applyBorder="0" applyProtection="0"/>
    <xf numFmtId="0" fontId="50" fillId="26" borderId="0" applyBorder="0" applyProtection="0"/>
    <xf numFmtId="0" fontId="50" fillId="26" borderId="0" applyBorder="0" applyProtection="0"/>
    <xf numFmtId="0" fontId="50" fillId="27" borderId="0" applyBorder="0" applyProtection="0"/>
    <xf numFmtId="9" fontId="69" fillId="0" borderId="0" applyBorder="0" applyProtection="0"/>
    <xf numFmtId="0" fontId="50" fillId="27" borderId="0" applyBorder="0" applyProtection="0"/>
    <xf numFmtId="0" fontId="50" fillId="27" borderId="0" applyBorder="0" applyProtection="0"/>
    <xf numFmtId="9" fontId="69" fillId="0" borderId="0" applyBorder="0" applyProtection="0"/>
    <xf numFmtId="0" fontId="50" fillId="27" borderId="0" applyBorder="0" applyProtection="0"/>
    <xf numFmtId="0" fontId="50" fillId="13" borderId="0" applyBorder="0" applyProtection="0"/>
    <xf numFmtId="165" fontId="69" fillId="0" borderId="0" applyBorder="0" applyProtection="0"/>
    <xf numFmtId="0" fontId="50" fillId="13" borderId="0" applyBorder="0" applyProtection="0"/>
    <xf numFmtId="165" fontId="69" fillId="0" borderId="0" applyBorder="0" applyProtection="0"/>
    <xf numFmtId="0" fontId="50" fillId="13" borderId="0" applyBorder="0" applyProtection="0"/>
    <xf numFmtId="165" fontId="69" fillId="0" borderId="0" applyBorder="0" applyProtection="0"/>
    <xf numFmtId="0" fontId="50" fillId="13" borderId="0" applyBorder="0" applyProtection="0"/>
    <xf numFmtId="0" fontId="50" fillId="29" borderId="0" applyBorder="0" applyProtection="0"/>
    <xf numFmtId="0" fontId="50" fillId="29" borderId="0" applyBorder="0" applyProtection="0"/>
    <xf numFmtId="0" fontId="50" fillId="29" borderId="0" applyBorder="0" applyProtection="0"/>
    <xf numFmtId="0" fontId="50" fillId="29" borderId="0" applyBorder="0" applyProtection="0"/>
    <xf numFmtId="165" fontId="69" fillId="0" borderId="0" applyBorder="0" applyProtection="0"/>
    <xf numFmtId="165" fontId="69" fillId="0" borderId="0" applyBorder="0" applyProtection="0"/>
    <xf numFmtId="0" fontId="55" fillId="30" borderId="0" applyBorder="0" applyProtection="0"/>
    <xf numFmtId="0" fontId="55" fillId="28" borderId="0" applyBorder="0" applyProtection="0"/>
    <xf numFmtId="0" fontId="55" fillId="31" borderId="0" applyBorder="0" applyProtection="0"/>
    <xf numFmtId="0" fontId="55" fillId="32" borderId="0" applyBorder="0" applyProtection="0"/>
    <xf numFmtId="9" fontId="69" fillId="0" borderId="0" applyBorder="0" applyProtection="0"/>
    <xf numFmtId="0" fontId="55" fillId="33" borderId="0" applyBorder="0" applyProtection="0"/>
    <xf numFmtId="0" fontId="55" fillId="34" borderId="0" applyBorder="0" applyProtection="0"/>
    <xf numFmtId="0" fontId="55" fillId="35" borderId="0" applyBorder="0" applyProtection="0"/>
    <xf numFmtId="0" fontId="55" fillId="36" borderId="0" applyBorder="0" applyProtection="0"/>
    <xf numFmtId="0" fontId="55" fillId="37" borderId="0" applyBorder="0" applyProtection="0"/>
    <xf numFmtId="0" fontId="55" fillId="38" borderId="0" applyBorder="0" applyProtection="0"/>
    <xf numFmtId="0" fontId="58" fillId="39" borderId="0" applyBorder="0" applyProtection="0"/>
    <xf numFmtId="0" fontId="50" fillId="0" borderId="0"/>
    <xf numFmtId="0" fontId="49" fillId="14" borderId="106" applyProtection="0"/>
    <xf numFmtId="165" fontId="69" fillId="0" borderId="0" applyBorder="0" applyProtection="0"/>
    <xf numFmtId="169" fontId="69" fillId="0" borderId="0" applyBorder="0" applyProtection="0"/>
    <xf numFmtId="165" fontId="69" fillId="0" borderId="0" applyBorder="0" applyProtection="0"/>
    <xf numFmtId="169" fontId="69" fillId="0" borderId="0" applyBorder="0" applyProtection="0"/>
    <xf numFmtId="169" fontId="69" fillId="0" borderId="0" applyBorder="0" applyProtection="0"/>
    <xf numFmtId="169" fontId="69" fillId="0" borderId="0" applyBorder="0" applyProtection="0"/>
    <xf numFmtId="168" fontId="69" fillId="0" borderId="0" applyBorder="0" applyProtection="0"/>
    <xf numFmtId="165" fontId="69" fillId="0" borderId="0" applyBorder="0" applyProtection="0"/>
    <xf numFmtId="168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8" fontId="69" fillId="0" borderId="0" applyBorder="0" applyProtection="0"/>
    <xf numFmtId="168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9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0" fontId="69" fillId="9" borderId="67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0" fontId="69" fillId="9" borderId="107" applyProtection="0"/>
    <xf numFmtId="164" fontId="69" fillId="0" borderId="0" applyBorder="0" applyProtection="0"/>
    <xf numFmtId="9" fontId="69" fillId="0" borderId="0" applyBorder="0" applyProtection="0"/>
    <xf numFmtId="0" fontId="69" fillId="9" borderId="107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170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165" fontId="69" fillId="0" borderId="0" applyBorder="0" applyProtection="0"/>
    <xf numFmtId="0" fontId="5" fillId="0" borderId="0"/>
    <xf numFmtId="165" fontId="69" fillId="0" borderId="0" applyBorder="0" applyProtection="0"/>
    <xf numFmtId="165" fontId="69" fillId="0" borderId="0" applyBorder="0" applyProtection="0"/>
    <xf numFmtId="0" fontId="57" fillId="0" borderId="0">
      <alignment vertical="center"/>
    </xf>
    <xf numFmtId="165" fontId="69" fillId="0" borderId="0" applyBorder="0" applyProtection="0"/>
    <xf numFmtId="165" fontId="69" fillId="0" borderId="0" applyBorder="0" applyProtection="0"/>
    <xf numFmtId="0" fontId="57" fillId="0" borderId="0">
      <alignment vertical="center"/>
    </xf>
    <xf numFmtId="165" fontId="69" fillId="0" borderId="0" applyBorder="0" applyProtection="0"/>
    <xf numFmtId="0" fontId="54" fillId="2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165" fontId="69" fillId="0" borderId="0" applyBorder="0" applyProtection="0"/>
    <xf numFmtId="164" fontId="69" fillId="0" borderId="0" applyBorder="0" applyProtection="0"/>
    <xf numFmtId="0" fontId="60" fillId="0" borderId="0" applyBorder="0" applyProtection="0"/>
    <xf numFmtId="0" fontId="59" fillId="0" borderId="111" applyProtection="0"/>
    <xf numFmtId="0" fontId="52" fillId="0" borderId="110" applyProtection="0"/>
    <xf numFmtId="0" fontId="51" fillId="0" borderId="0" applyBorder="0" applyProtection="0"/>
    <xf numFmtId="0" fontId="61" fillId="10" borderId="108" applyProtection="0"/>
    <xf numFmtId="0" fontId="62" fillId="0" borderId="112" applyProtection="0"/>
    <xf numFmtId="0" fontId="63" fillId="40" borderId="0" applyBorder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4" fillId="0" borderId="0"/>
    <xf numFmtId="0" fontId="50" fillId="0" borderId="0">
      <alignment vertical="center"/>
    </xf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>
      <alignment vertical="center"/>
    </xf>
    <xf numFmtId="0" fontId="50" fillId="0" borderId="0">
      <alignment vertical="center"/>
    </xf>
    <xf numFmtId="0" fontId="69" fillId="0" borderId="0"/>
    <xf numFmtId="0" fontId="5" fillId="0" borderId="0"/>
    <xf numFmtId="0" fontId="5" fillId="0" borderId="0"/>
    <xf numFmtId="0" fontId="69" fillId="0" borderId="0"/>
    <xf numFmtId="0" fontId="50" fillId="0" borderId="0"/>
    <xf numFmtId="0" fontId="69" fillId="0" borderId="0"/>
    <xf numFmtId="0" fontId="57" fillId="0" borderId="0">
      <alignment vertical="center"/>
    </xf>
    <xf numFmtId="0" fontId="69" fillId="0" borderId="0"/>
    <xf numFmtId="0" fontId="57" fillId="0" borderId="0">
      <alignment vertical="center"/>
    </xf>
    <xf numFmtId="0" fontId="69" fillId="0" borderId="0"/>
    <xf numFmtId="0" fontId="69" fillId="9" borderId="107" applyProtection="0"/>
    <xf numFmtId="0" fontId="69" fillId="9" borderId="107" applyProtection="0"/>
    <xf numFmtId="0" fontId="66" fillId="24" borderId="113" applyProtection="0"/>
    <xf numFmtId="9" fontId="69" fillId="0" borderId="0" applyBorder="0" applyProtection="0"/>
    <xf numFmtId="9" fontId="69" fillId="0" borderId="0" applyBorder="0" applyProtection="0"/>
    <xf numFmtId="9" fontId="69" fillId="0" borderId="0" applyBorder="0" applyProtection="0"/>
    <xf numFmtId="9" fontId="69" fillId="0" borderId="0" applyBorder="0" applyProtection="0"/>
    <xf numFmtId="9" fontId="69" fillId="0" borderId="0" applyBorder="0" applyProtection="0"/>
    <xf numFmtId="9" fontId="69" fillId="0" borderId="0" applyBorder="0" applyProtection="0"/>
    <xf numFmtId="9" fontId="69" fillId="0" borderId="0" applyBorder="0" applyProtection="0"/>
    <xf numFmtId="0" fontId="67" fillId="0" borderId="114" applyProtection="0"/>
    <xf numFmtId="0" fontId="65" fillId="0" borderId="0" applyBorder="0" applyProtection="0"/>
    <xf numFmtId="0" fontId="69" fillId="9" borderId="67" applyProtection="0"/>
    <xf numFmtId="0" fontId="68" fillId="0" borderId="0"/>
    <xf numFmtId="168" fontId="69" fillId="0" borderId="0" applyBorder="0" applyProtection="0"/>
    <xf numFmtId="169" fontId="69" fillId="0" borderId="0" applyBorder="0" applyProtection="0"/>
    <xf numFmtId="0" fontId="69" fillId="0" borderId="0"/>
    <xf numFmtId="0" fontId="69" fillId="0" borderId="0"/>
    <xf numFmtId="0" fontId="82" fillId="0" borderId="0"/>
  </cellStyleXfs>
  <cellXfs count="69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  <xf numFmtId="172" fontId="0" fillId="0" borderId="2" xfId="0" applyNumberFormat="1" applyBorder="1"/>
    <xf numFmtId="173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172" fontId="0" fillId="0" borderId="3" xfId="0" applyNumberFormat="1" applyBorder="1"/>
    <xf numFmtId="173" fontId="0" fillId="0" borderId="3" xfId="0" applyNumberFormat="1" applyBorder="1"/>
    <xf numFmtId="173" fontId="1" fillId="3" borderId="1" xfId="0" applyNumberFormat="1" applyFont="1" applyFill="1" applyBorder="1"/>
    <xf numFmtId="172" fontId="1" fillId="3" borderId="1" xfId="0" applyNumberFormat="1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5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righ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right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2" xfId="0" applyFont="1" applyBorder="1" applyAlignment="1">
      <alignment horizontal="right" vertical="center"/>
    </xf>
    <xf numFmtId="0" fontId="8" fillId="3" borderId="8" xfId="0" applyFont="1" applyFill="1" applyBorder="1"/>
    <xf numFmtId="3" fontId="8" fillId="3" borderId="8" xfId="0" applyNumberFormat="1" applyFont="1" applyFill="1" applyBorder="1"/>
    <xf numFmtId="171" fontId="8" fillId="3" borderId="8" xfId="2" applyNumberFormat="1" applyFont="1" applyFill="1" applyBorder="1" applyProtection="1"/>
    <xf numFmtId="0" fontId="10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5" xfId="0" applyBorder="1" applyAlignment="1">
      <alignment vertical="center"/>
    </xf>
    <xf numFmtId="0" fontId="11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6" xfId="0" applyBorder="1"/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27" xfId="0" applyFont="1" applyBorder="1" applyAlignment="1">
      <alignment vertical="center"/>
    </xf>
    <xf numFmtId="0" fontId="8" fillId="3" borderId="20" xfId="0" applyFont="1" applyFill="1" applyBorder="1"/>
    <xf numFmtId="0" fontId="8" fillId="3" borderId="20" xfId="0" applyFont="1" applyFill="1" applyBorder="1" applyAlignment="1">
      <alignment horizontal="right"/>
    </xf>
    <xf numFmtId="0" fontId="12" fillId="0" borderId="19" xfId="0" applyFont="1" applyBorder="1" applyAlignment="1">
      <alignment horizontal="left" vertical="center" wrapText="1"/>
    </xf>
    <xf numFmtId="0" fontId="8" fillId="0" borderId="0" xfId="0" applyFont="1" applyProtection="1">
      <protection locked="0"/>
    </xf>
    <xf numFmtId="49" fontId="14" fillId="0" borderId="0" xfId="0" applyNumberFormat="1" applyFont="1" applyAlignment="1" applyProtection="1">
      <alignment horizontal="center" vertical="center"/>
      <protection locked="0"/>
    </xf>
    <xf numFmtId="167" fontId="14" fillId="0" borderId="0" xfId="0" applyNumberFormat="1" applyFont="1" applyAlignment="1" applyProtection="1">
      <alignment vertical="center"/>
      <protection locked="0"/>
    </xf>
    <xf numFmtId="49" fontId="15" fillId="0" borderId="0" xfId="0" applyNumberFormat="1" applyFont="1" applyAlignment="1" applyProtection="1">
      <alignment vertical="center"/>
      <protection locked="0"/>
    </xf>
    <xf numFmtId="174" fontId="15" fillId="0" borderId="0" xfId="0" applyNumberFormat="1" applyFont="1" applyAlignment="1" applyProtection="1">
      <alignment vertical="center"/>
      <protection locked="0"/>
    </xf>
    <xf numFmtId="49" fontId="14" fillId="0" borderId="0" xfId="0" applyNumberFormat="1" applyFont="1" applyAlignment="1" applyProtection="1">
      <alignment vertical="center"/>
      <protection locked="0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14" fillId="0" borderId="10" xfId="0" applyNumberFormat="1" applyFont="1" applyBorder="1" applyAlignment="1" applyProtection="1">
      <alignment horizontal="left" vertical="center"/>
      <protection locked="0"/>
    </xf>
    <xf numFmtId="49" fontId="14" fillId="0" borderId="13" xfId="0" applyNumberFormat="1" applyFont="1" applyBorder="1" applyAlignment="1" applyProtection="1">
      <alignment horizontal="left" vertical="center"/>
      <protection locked="0"/>
    </xf>
    <xf numFmtId="49" fontId="14" fillId="3" borderId="29" xfId="0" applyNumberFormat="1" applyFont="1" applyFill="1" applyBorder="1" applyAlignment="1" applyProtection="1">
      <alignment vertical="center"/>
      <protection locked="0"/>
    </xf>
    <xf numFmtId="49" fontId="14" fillId="3" borderId="30" xfId="0" applyNumberFormat="1" applyFont="1" applyFill="1" applyBorder="1" applyAlignment="1" applyProtection="1">
      <alignment vertical="center"/>
      <protection locked="0"/>
    </xf>
    <xf numFmtId="49" fontId="14" fillId="0" borderId="17" xfId="0" applyNumberFormat="1" applyFont="1" applyBorder="1" applyAlignment="1" applyProtection="1">
      <alignment horizontal="left" vertical="center"/>
      <protection locked="0"/>
    </xf>
    <xf numFmtId="49" fontId="17" fillId="0" borderId="0" xfId="0" applyNumberFormat="1" applyFont="1" applyAlignment="1" applyProtection="1">
      <alignment vertical="center"/>
      <protection locked="0"/>
    </xf>
    <xf numFmtId="0" fontId="18" fillId="0" borderId="0" xfId="0" applyFont="1" applyProtection="1">
      <protection locked="0"/>
    </xf>
    <xf numFmtId="49" fontId="15" fillId="0" borderId="28" xfId="0" applyNumberFormat="1" applyFont="1" applyBorder="1" applyAlignment="1" applyProtection="1">
      <alignment horizontal="center" vertical="center"/>
      <protection locked="0"/>
    </xf>
    <xf numFmtId="49" fontId="15" fillId="0" borderId="31" xfId="0" applyNumberFormat="1" applyFont="1" applyBorder="1" applyAlignment="1" applyProtection="1">
      <alignment horizontal="left" vertical="center" textRotation="255" wrapText="1"/>
      <protection locked="0"/>
    </xf>
    <xf numFmtId="49" fontId="15" fillId="0" borderId="26" xfId="0" applyNumberFormat="1" applyFont="1" applyBorder="1" applyAlignment="1" applyProtection="1">
      <alignment horizontal="center" vertical="center" wrapText="1"/>
      <protection locked="0"/>
    </xf>
    <xf numFmtId="49" fontId="15" fillId="3" borderId="32" xfId="0" applyNumberFormat="1" applyFont="1" applyFill="1" applyBorder="1" applyAlignment="1" applyProtection="1">
      <alignment horizontal="left" vertical="center"/>
      <protection locked="0"/>
    </xf>
    <xf numFmtId="49" fontId="15" fillId="3" borderId="36" xfId="0" applyNumberFormat="1" applyFont="1" applyFill="1" applyBorder="1" applyAlignment="1" applyProtection="1">
      <alignment horizontal="left" vertical="center"/>
      <protection locked="0"/>
    </xf>
    <xf numFmtId="3" fontId="15" fillId="3" borderId="36" xfId="0" applyNumberFormat="1" applyFont="1" applyFill="1" applyBorder="1" applyAlignment="1" applyProtection="1">
      <alignment horizontal="right" vertical="center"/>
      <protection locked="0"/>
    </xf>
    <xf numFmtId="172" fontId="15" fillId="3" borderId="37" xfId="0" applyNumberFormat="1" applyFont="1" applyFill="1" applyBorder="1" applyAlignment="1" applyProtection="1">
      <alignment horizontal="right" vertical="center"/>
      <protection locked="0"/>
    </xf>
    <xf numFmtId="0" fontId="15" fillId="3" borderId="38" xfId="0" applyFont="1" applyFill="1" applyBorder="1" applyAlignment="1" applyProtection="1">
      <alignment horizontal="right" vertical="center"/>
      <protection locked="0"/>
    </xf>
    <xf numFmtId="9" fontId="15" fillId="3" borderId="39" xfId="2" applyFont="1" applyFill="1" applyBorder="1" applyAlignment="1" applyProtection="1">
      <alignment horizontal="right" vertical="center"/>
      <protection locked="0"/>
    </xf>
    <xf numFmtId="172" fontId="15" fillId="3" borderId="38" xfId="0" applyNumberFormat="1" applyFont="1" applyFill="1" applyBorder="1" applyAlignment="1" applyProtection="1">
      <alignment horizontal="right" vertical="center"/>
      <protection locked="0"/>
    </xf>
    <xf numFmtId="49" fontId="15" fillId="3" borderId="40" xfId="0" applyNumberFormat="1" applyFont="1" applyFill="1" applyBorder="1" applyAlignment="1" applyProtection="1">
      <alignment horizontal="left" vertical="center"/>
      <protection locked="0"/>
    </xf>
    <xf numFmtId="172" fontId="15" fillId="3" borderId="41" xfId="0" applyNumberFormat="1" applyFont="1" applyFill="1" applyBorder="1" applyAlignment="1" applyProtection="1">
      <alignment horizontal="right" vertical="center"/>
      <protection locked="0"/>
    </xf>
    <xf numFmtId="172" fontId="15" fillId="3" borderId="42" xfId="0" applyNumberFormat="1" applyFont="1" applyFill="1" applyBorder="1" applyAlignment="1" applyProtection="1">
      <alignment horizontal="right" vertical="center"/>
      <protection locked="0"/>
    </xf>
    <xf numFmtId="9" fontId="15" fillId="3" borderId="43" xfId="2" applyFont="1" applyFill="1" applyBorder="1" applyAlignment="1" applyProtection="1">
      <alignment horizontal="right" vertical="center"/>
      <protection locked="0"/>
    </xf>
    <xf numFmtId="49" fontId="15" fillId="0" borderId="45" xfId="0" applyNumberFormat="1" applyFont="1" applyBorder="1" applyAlignment="1" applyProtection="1">
      <alignment horizontal="center" vertical="center" textRotation="90" wrapText="1"/>
      <protection locked="0"/>
    </xf>
    <xf numFmtId="49" fontId="19" fillId="0" borderId="28" xfId="0" applyNumberFormat="1" applyFont="1" applyBorder="1" applyAlignment="1" applyProtection="1">
      <alignment horizontal="center" vertical="center" textRotation="90" wrapText="1"/>
      <protection locked="0"/>
    </xf>
    <xf numFmtId="49" fontId="14" fillId="0" borderId="0" xfId="0" applyNumberFormat="1" applyFont="1" applyAlignment="1" applyProtection="1">
      <alignment horizontal="right" vertical="center"/>
      <protection locked="0"/>
    </xf>
    <xf numFmtId="49" fontId="15" fillId="0" borderId="49" xfId="0" applyNumberFormat="1" applyFont="1" applyBorder="1" applyAlignment="1" applyProtection="1">
      <alignment horizontal="center" vertical="center" textRotation="90"/>
      <protection locked="0"/>
    </xf>
    <xf numFmtId="49" fontId="15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wrapText="1"/>
      <protection locked="0"/>
    </xf>
    <xf numFmtId="174" fontId="18" fillId="0" borderId="0" xfId="0" applyNumberFormat="1" applyFont="1" applyProtection="1">
      <protection locked="0"/>
    </xf>
    <xf numFmtId="172" fontId="15" fillId="3" borderId="51" xfId="0" applyNumberFormat="1" applyFont="1" applyFill="1" applyBorder="1" applyAlignment="1" applyProtection="1">
      <alignment horizontal="right" vertical="center"/>
      <protection locked="0"/>
    </xf>
    <xf numFmtId="172" fontId="15" fillId="3" borderId="53" xfId="0" applyNumberFormat="1" applyFont="1" applyFill="1" applyBorder="1" applyAlignment="1" applyProtection="1">
      <alignment horizontal="right" vertical="center"/>
      <protection locked="0"/>
    </xf>
    <xf numFmtId="9" fontId="18" fillId="0" borderId="0" xfId="0" applyNumberFormat="1" applyFont="1" applyProtection="1">
      <protection locked="0"/>
    </xf>
    <xf numFmtId="174" fontId="15" fillId="0" borderId="0" xfId="0" applyNumberFormat="1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171" fontId="15" fillId="3" borderId="1" xfId="2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0" fontId="8" fillId="0" borderId="0" xfId="0" applyFont="1"/>
    <xf numFmtId="0" fontId="20" fillId="0" borderId="0" xfId="0" applyFont="1"/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178" fontId="23" fillId="5" borderId="0" xfId="0" applyNumberFormat="1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166" fontId="20" fillId="6" borderId="0" xfId="0" applyNumberFormat="1" applyFont="1" applyFill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54" xfId="0" applyFont="1" applyFill="1" applyBorder="1" applyAlignment="1">
      <alignment horizontal="center" vertical="center"/>
    </xf>
    <xf numFmtId="0" fontId="5" fillId="6" borderId="5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20" fillId="6" borderId="59" xfId="0" applyFont="1" applyFill="1" applyBorder="1" applyAlignment="1">
      <alignment vertical="center"/>
    </xf>
    <xf numFmtId="0" fontId="20" fillId="0" borderId="59" xfId="0" applyFont="1" applyBorder="1" applyAlignment="1">
      <alignment vertical="center"/>
    </xf>
    <xf numFmtId="0" fontId="20" fillId="0" borderId="49" xfId="0" applyFont="1" applyBorder="1" applyAlignment="1">
      <alignment vertical="center"/>
    </xf>
    <xf numFmtId="166" fontId="20" fillId="5" borderId="0" xfId="0" applyNumberFormat="1" applyFont="1" applyFill="1" applyAlignment="1">
      <alignment horizontal="center"/>
    </xf>
    <xf numFmtId="49" fontId="29" fillId="5" borderId="0" xfId="0" applyNumberFormat="1" applyFont="1" applyFill="1" applyAlignment="1">
      <alignment vertical="center" shrinkToFit="1"/>
    </xf>
    <xf numFmtId="178" fontId="5" fillId="0" borderId="0" xfId="0" applyNumberFormat="1" applyFont="1" applyAlignment="1">
      <alignment horizontal="left"/>
    </xf>
    <xf numFmtId="166" fontId="20" fillId="4" borderId="0" xfId="0" applyNumberFormat="1" applyFont="1" applyFill="1" applyAlignment="1">
      <alignment horizontal="center"/>
    </xf>
    <xf numFmtId="0" fontId="27" fillId="4" borderId="0" xfId="0" applyFont="1" applyFill="1" applyAlignment="1">
      <alignment horizontal="center" vertical="center"/>
    </xf>
    <xf numFmtId="0" fontId="8" fillId="4" borderId="0" xfId="0" applyFont="1" applyFill="1"/>
    <xf numFmtId="179" fontId="20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4" borderId="0" xfId="0" applyFont="1" applyFill="1" applyAlignment="1">
      <alignment horizontal="center" vertical="center" shrinkToFit="1"/>
    </xf>
    <xf numFmtId="0" fontId="0" fillId="4" borderId="0" xfId="0" applyFill="1" applyAlignment="1">
      <alignment horizontal="left" vertical="center"/>
    </xf>
    <xf numFmtId="178" fontId="0" fillId="4" borderId="0" xfId="0" applyNumberFormat="1" applyFill="1"/>
    <xf numFmtId="178" fontId="8" fillId="4" borderId="0" xfId="0" applyNumberFormat="1" applyFont="1" applyFill="1"/>
    <xf numFmtId="178" fontId="0" fillId="0" borderId="0" xfId="0" applyNumberFormat="1"/>
    <xf numFmtId="0" fontId="18" fillId="4" borderId="0" xfId="0" applyFont="1" applyFill="1"/>
    <xf numFmtId="178" fontId="30" fillId="4" borderId="0" xfId="0" applyNumberFormat="1" applyFont="1" applyFill="1"/>
    <xf numFmtId="178" fontId="30" fillId="0" borderId="0" xfId="0" applyNumberFormat="1" applyFont="1"/>
    <xf numFmtId="0" fontId="18" fillId="0" borderId="0" xfId="0" applyFont="1"/>
    <xf numFmtId="0" fontId="20" fillId="0" borderId="64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177" fontId="20" fillId="0" borderId="15" xfId="0" applyNumberFormat="1" applyFont="1" applyBorder="1" applyAlignment="1">
      <alignment horizontal="center" vertical="center" shrinkToFit="1"/>
    </xf>
    <xf numFmtId="0" fontId="20" fillId="4" borderId="0" xfId="0" applyFont="1" applyFill="1" applyAlignment="1">
      <alignment horizontal="center" vertical="center"/>
    </xf>
    <xf numFmtId="179" fontId="27" fillId="4" borderId="0" xfId="0" applyNumberFormat="1" applyFont="1" applyFill="1" applyAlignment="1">
      <alignment horizontal="center" vertical="center" shrinkToFit="1"/>
    </xf>
    <xf numFmtId="179" fontId="27" fillId="0" borderId="0" xfId="0" applyNumberFormat="1" applyFont="1" applyAlignment="1">
      <alignment horizontal="center" vertical="center" shrinkToFit="1"/>
    </xf>
    <xf numFmtId="0" fontId="30" fillId="4" borderId="0" xfId="0" applyFont="1" applyFill="1"/>
    <xf numFmtId="0" fontId="0" fillId="7" borderId="1" xfId="0" applyFill="1" applyBorder="1" applyAlignment="1">
      <alignment horizontal="center" wrapText="1"/>
    </xf>
    <xf numFmtId="0" fontId="0" fillId="4" borderId="29" xfId="0" applyFill="1" applyBorder="1"/>
    <xf numFmtId="179" fontId="12" fillId="4" borderId="1" xfId="0" applyNumberFormat="1" applyFont="1" applyFill="1" applyBorder="1" applyAlignment="1">
      <alignment horizontal="left" vertical="center"/>
    </xf>
    <xf numFmtId="179" fontId="12" fillId="4" borderId="0" xfId="0" applyNumberFormat="1" applyFont="1" applyFill="1" applyAlignment="1">
      <alignment horizontal="left" vertical="center"/>
    </xf>
    <xf numFmtId="1" fontId="12" fillId="4" borderId="1" xfId="0" applyNumberFormat="1" applyFont="1" applyFill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shrinkToFit="1"/>
    </xf>
    <xf numFmtId="179" fontId="27" fillId="4" borderId="0" xfId="0" applyNumberFormat="1" applyFont="1" applyFill="1" applyAlignment="1">
      <alignment horizontal="center" vertical="center"/>
    </xf>
    <xf numFmtId="179" fontId="20" fillId="0" borderId="0" xfId="0" applyNumberFormat="1" applyFont="1" applyAlignment="1">
      <alignment horizontal="center" vertical="center" shrinkToFit="1"/>
    </xf>
    <xf numFmtId="0" fontId="32" fillId="4" borderId="66" xfId="0" applyFont="1" applyFill="1" applyBorder="1" applyAlignment="1">
      <alignment vertical="center"/>
    </xf>
    <xf numFmtId="0" fontId="32" fillId="4" borderId="0" xfId="0" applyFont="1" applyFill="1" applyAlignment="1">
      <alignment vertical="center"/>
    </xf>
    <xf numFmtId="1" fontId="20" fillId="0" borderId="67" xfId="0" applyNumberFormat="1" applyFont="1" applyBorder="1" applyAlignment="1">
      <alignment horizontal="center" vertical="center"/>
    </xf>
    <xf numFmtId="0" fontId="32" fillId="4" borderId="68" xfId="0" applyFont="1" applyFill="1" applyBorder="1" applyAlignment="1">
      <alignment vertical="center" wrapText="1"/>
    </xf>
    <xf numFmtId="0" fontId="32" fillId="4" borderId="0" xfId="0" applyFont="1" applyFill="1" applyAlignment="1">
      <alignment vertical="center" wrapText="1"/>
    </xf>
    <xf numFmtId="1" fontId="20" fillId="0" borderId="69" xfId="0" applyNumberFormat="1" applyFont="1" applyBorder="1" applyAlignment="1">
      <alignment horizontal="center" vertical="center"/>
    </xf>
    <xf numFmtId="0" fontId="0" fillId="4" borderId="7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0" fillId="4" borderId="72" xfId="0" applyFont="1" applyFill="1" applyBorder="1" applyAlignment="1">
      <alignment vertical="center"/>
    </xf>
    <xf numFmtId="0" fontId="20" fillId="4" borderId="0" xfId="0" applyFont="1" applyFill="1" applyAlignment="1">
      <alignment vertical="center"/>
    </xf>
    <xf numFmtId="0" fontId="20" fillId="4" borderId="73" xfId="0" applyFont="1" applyFill="1" applyBorder="1" applyAlignment="1">
      <alignment vertical="center"/>
    </xf>
    <xf numFmtId="179" fontId="12" fillId="4" borderId="1" xfId="0" applyNumberFormat="1" applyFont="1" applyFill="1" applyBorder="1" applyAlignment="1">
      <alignment vertical="center"/>
    </xf>
    <xf numFmtId="179" fontId="12" fillId="4" borderId="0" xfId="0" applyNumberFormat="1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80" fontId="0" fillId="4" borderId="0" xfId="0" applyNumberFormat="1" applyFill="1"/>
    <xf numFmtId="0" fontId="0" fillId="7" borderId="1" xfId="0" applyFill="1" applyBorder="1" applyAlignment="1">
      <alignment horizontal="center"/>
    </xf>
    <xf numFmtId="0" fontId="6" fillId="4" borderId="74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178" fontId="23" fillId="4" borderId="0" xfId="0" applyNumberFormat="1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0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29" fillId="4" borderId="0" xfId="0" applyNumberFormat="1" applyFont="1" applyFill="1" applyAlignment="1">
      <alignment vertical="center" shrinkToFit="1"/>
    </xf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vertical="center"/>
      <protection locked="0"/>
    </xf>
    <xf numFmtId="3" fontId="0" fillId="0" borderId="3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71" fontId="0" fillId="3" borderId="1" xfId="2" applyNumberFormat="1" applyFont="1" applyFill="1" applyBorder="1" applyAlignment="1" applyProtection="1">
      <alignment vertical="center"/>
    </xf>
    <xf numFmtId="171" fontId="0" fillId="3" borderId="1" xfId="2" applyNumberFormat="1" applyFont="1" applyFill="1" applyBorder="1" applyProtection="1"/>
    <xf numFmtId="0" fontId="1" fillId="1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32" fillId="0" borderId="1" xfId="0" applyFont="1" applyBorder="1"/>
    <xf numFmtId="0" fontId="8" fillId="0" borderId="1" xfId="0" applyFont="1" applyBorder="1"/>
    <xf numFmtId="0" fontId="18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2" xfId="0" applyBorder="1"/>
    <xf numFmtId="171" fontId="40" fillId="0" borderId="87" xfId="2" applyNumberFormat="1" applyFont="1" applyBorder="1" applyAlignment="1" applyProtection="1">
      <alignment vertical="center"/>
    </xf>
    <xf numFmtId="171" fontId="40" fillId="0" borderId="88" xfId="2" applyNumberFormat="1" applyFont="1" applyBorder="1" applyAlignment="1" applyProtection="1">
      <alignment vertical="center"/>
    </xf>
    <xf numFmtId="171" fontId="41" fillId="3" borderId="83" xfId="2" applyNumberFormat="1" applyFont="1" applyFill="1" applyBorder="1" applyAlignment="1" applyProtection="1">
      <alignment vertical="center"/>
    </xf>
    <xf numFmtId="171" fontId="41" fillId="3" borderId="2" xfId="2" applyNumberFormat="1" applyFont="1" applyFill="1" applyBorder="1" applyAlignment="1" applyProtection="1">
      <alignment vertical="center"/>
    </xf>
    <xf numFmtId="171" fontId="41" fillId="3" borderId="91" xfId="2" applyNumberFormat="1" applyFont="1" applyFill="1" applyBorder="1" applyAlignment="1" applyProtection="1">
      <alignment vertical="center"/>
    </xf>
    <xf numFmtId="171" fontId="41" fillId="3" borderId="92" xfId="2" applyNumberFormat="1" applyFont="1" applyFill="1" applyBorder="1" applyAlignment="1" applyProtection="1">
      <alignment vertical="center"/>
    </xf>
    <xf numFmtId="171" fontId="41" fillId="3" borderId="13" xfId="2" applyNumberFormat="1" applyFont="1" applyFill="1" applyBorder="1" applyAlignment="1" applyProtection="1">
      <alignment vertical="center"/>
    </xf>
    <xf numFmtId="171" fontId="41" fillId="3" borderId="1" xfId="2" applyNumberFormat="1" applyFont="1" applyFill="1" applyBorder="1" applyAlignment="1" applyProtection="1">
      <alignment vertical="center"/>
    </xf>
    <xf numFmtId="171" fontId="41" fillId="3" borderId="17" xfId="2" applyNumberFormat="1" applyFont="1" applyFill="1" applyBorder="1" applyAlignment="1" applyProtection="1">
      <alignment vertical="center"/>
    </xf>
    <xf numFmtId="171" fontId="41" fillId="3" borderId="18" xfId="2" applyNumberFormat="1" applyFont="1" applyFill="1" applyBorder="1" applyAlignment="1" applyProtection="1">
      <alignment vertical="center"/>
    </xf>
    <xf numFmtId="171" fontId="41" fillId="0" borderId="0" xfId="2" applyNumberFormat="1" applyFont="1" applyBorder="1" applyAlignment="1" applyProtection="1">
      <alignment vertical="center"/>
    </xf>
    <xf numFmtId="10" fontId="0" fillId="0" borderId="11" xfId="2" applyNumberFormat="1" applyFont="1" applyBorder="1" applyAlignment="1" applyProtection="1">
      <alignment vertical="center"/>
    </xf>
    <xf numFmtId="172" fontId="40" fillId="0" borderId="100" xfId="2" applyNumberFormat="1" applyFont="1" applyBorder="1" applyAlignment="1" applyProtection="1">
      <alignment vertical="center"/>
    </xf>
    <xf numFmtId="172" fontId="40" fillId="0" borderId="95" xfId="2" applyNumberFormat="1" applyFont="1" applyBorder="1" applyAlignment="1" applyProtection="1">
      <alignment vertical="center"/>
    </xf>
    <xf numFmtId="172" fontId="40" fillId="0" borderId="84" xfId="2" applyNumberFormat="1" applyFont="1" applyBorder="1" applyAlignment="1" applyProtection="1">
      <alignment vertical="center"/>
    </xf>
    <xf numFmtId="172" fontId="40" fillId="0" borderId="3" xfId="2" applyNumberFormat="1" applyFont="1" applyBorder="1" applyAlignment="1" applyProtection="1">
      <alignment vertical="center"/>
    </xf>
    <xf numFmtId="173" fontId="40" fillId="0" borderId="100" xfId="2" applyNumberFormat="1" applyFont="1" applyBorder="1" applyAlignment="1" applyProtection="1">
      <alignment vertical="center"/>
    </xf>
    <xf numFmtId="173" fontId="40" fillId="0" borderId="95" xfId="2" applyNumberFormat="1" applyFont="1" applyBorder="1" applyAlignment="1" applyProtection="1">
      <alignment vertical="center"/>
    </xf>
    <xf numFmtId="173" fontId="40" fillId="0" borderId="84" xfId="2" applyNumberFormat="1" applyFont="1" applyBorder="1" applyAlignment="1" applyProtection="1">
      <alignment vertical="center"/>
    </xf>
    <xf numFmtId="173" fontId="40" fillId="0" borderId="3" xfId="2" applyNumberFormat="1" applyFont="1" applyBorder="1" applyAlignment="1" applyProtection="1">
      <alignment vertical="center"/>
    </xf>
    <xf numFmtId="171" fontId="40" fillId="0" borderId="97" xfId="2" applyNumberFormat="1" applyFont="1" applyBorder="1" applyAlignment="1" applyProtection="1">
      <alignment vertical="center"/>
    </xf>
    <xf numFmtId="171" fontId="41" fillId="3" borderId="85" xfId="2" applyNumberFormat="1" applyFont="1" applyFill="1" applyBorder="1" applyAlignment="1" applyProtection="1">
      <alignment vertical="center"/>
    </xf>
    <xf numFmtId="171" fontId="41" fillId="3" borderId="101" xfId="2" applyNumberFormat="1" applyFont="1" applyFill="1" applyBorder="1" applyAlignment="1" applyProtection="1">
      <alignment vertical="center"/>
    </xf>
    <xf numFmtId="171" fontId="41" fillId="3" borderId="28" xfId="2" applyNumberFormat="1" applyFont="1" applyFill="1" applyBorder="1" applyAlignment="1" applyProtection="1">
      <alignment vertical="center"/>
    </xf>
    <xf numFmtId="171" fontId="41" fillId="3" borderId="102" xfId="2" applyNumberFormat="1" applyFont="1" applyFill="1" applyBorder="1" applyAlignment="1" applyProtection="1">
      <alignment vertical="center"/>
    </xf>
    <xf numFmtId="171" fontId="41" fillId="3" borderId="15" xfId="2" applyNumberFormat="1" applyFont="1" applyFill="1" applyBorder="1" applyAlignment="1" applyProtection="1">
      <alignment vertical="center"/>
    </xf>
    <xf numFmtId="10" fontId="0" fillId="0" borderId="9" xfId="2" applyNumberFormat="1" applyFont="1" applyBorder="1" applyAlignment="1" applyProtection="1">
      <alignment vertical="center"/>
    </xf>
    <xf numFmtId="10" fontId="0" fillId="0" borderId="15" xfId="2" applyNumberFormat="1" applyFont="1" applyBorder="1" applyAlignment="1" applyProtection="1">
      <alignment vertical="center"/>
    </xf>
    <xf numFmtId="172" fontId="40" fillId="0" borderId="93" xfId="2" applyNumberFormat="1" applyFont="1" applyBorder="1" applyAlignment="1" applyProtection="1">
      <alignment vertical="center"/>
    </xf>
    <xf numFmtId="173" fontId="40" fillId="0" borderId="103" xfId="2" applyNumberFormat="1" applyFont="1" applyBorder="1" applyAlignment="1" applyProtection="1">
      <alignment vertical="center"/>
    </xf>
    <xf numFmtId="172" fontId="40" fillId="0" borderId="86" xfId="2" applyNumberFormat="1" applyFont="1" applyBorder="1" applyAlignment="1" applyProtection="1">
      <alignment vertical="center"/>
    </xf>
    <xf numFmtId="173" fontId="40" fillId="0" borderId="104" xfId="2" applyNumberFormat="1" applyFont="1" applyBorder="1" applyAlignment="1" applyProtection="1">
      <alignment vertical="center"/>
    </xf>
    <xf numFmtId="173" fontId="40" fillId="0" borderId="93" xfId="2" applyNumberFormat="1" applyFont="1" applyBorder="1" applyAlignment="1" applyProtection="1">
      <alignment vertical="center"/>
    </xf>
    <xf numFmtId="173" fontId="40" fillId="0" borderId="86" xfId="2" applyNumberFormat="1" applyFont="1" applyBorder="1" applyAlignment="1" applyProtection="1">
      <alignment vertical="center"/>
    </xf>
    <xf numFmtId="173" fontId="40" fillId="0" borderId="91" xfId="2" applyNumberFormat="1" applyFont="1" applyBorder="1" applyAlignment="1" applyProtection="1">
      <alignment vertical="center"/>
    </xf>
    <xf numFmtId="173" fontId="40" fillId="0" borderId="92" xfId="2" applyNumberFormat="1" applyFont="1" applyBorder="1" applyAlignment="1" applyProtection="1">
      <alignment vertical="center"/>
    </xf>
    <xf numFmtId="171" fontId="40" fillId="0" borderId="100" xfId="2" applyNumberFormat="1" applyFont="1" applyBorder="1" applyAlignment="1" applyProtection="1">
      <alignment vertical="center"/>
    </xf>
    <xf numFmtId="171" fontId="40" fillId="0" borderId="95" xfId="2" applyNumberFormat="1" applyFont="1" applyBorder="1" applyAlignment="1" applyProtection="1">
      <alignment vertical="center"/>
    </xf>
    <xf numFmtId="171" fontId="40" fillId="0" borderId="84" xfId="2" applyNumberFormat="1" applyFont="1" applyBorder="1" applyAlignment="1" applyProtection="1">
      <alignment vertical="center"/>
    </xf>
    <xf numFmtId="171" fontId="40" fillId="0" borderId="3" xfId="2" applyNumberFormat="1" applyFont="1" applyBorder="1" applyAlignment="1" applyProtection="1">
      <alignment vertical="center"/>
    </xf>
    <xf numFmtId="171" fontId="40" fillId="0" borderId="91" xfId="2" applyNumberFormat="1" applyFont="1" applyBorder="1" applyAlignment="1" applyProtection="1">
      <alignment vertical="center"/>
    </xf>
    <xf numFmtId="171" fontId="40" fillId="0" borderId="92" xfId="2" applyNumberFormat="1" applyFont="1" applyBorder="1" applyAlignment="1" applyProtection="1">
      <alignment vertical="center"/>
    </xf>
    <xf numFmtId="173" fontId="40" fillId="0" borderId="101" xfId="2" applyNumberFormat="1" applyFont="1" applyBorder="1" applyAlignment="1" applyProtection="1">
      <alignment vertical="center"/>
    </xf>
    <xf numFmtId="171" fontId="40" fillId="0" borderId="93" xfId="2" applyNumberFormat="1" applyFont="1" applyBorder="1" applyAlignment="1" applyProtection="1">
      <alignment vertical="center"/>
    </xf>
    <xf numFmtId="171" fontId="40" fillId="0" borderId="86" xfId="2" applyNumberFormat="1" applyFont="1" applyBorder="1" applyAlignment="1" applyProtection="1">
      <alignment vertical="center"/>
    </xf>
    <xf numFmtId="171" fontId="40" fillId="0" borderId="101" xfId="2" applyNumberFormat="1" applyFont="1" applyBorder="1" applyAlignment="1" applyProtection="1">
      <alignment vertical="center"/>
    </xf>
    <xf numFmtId="0" fontId="70" fillId="0" borderId="0" xfId="0" applyFont="1"/>
    <xf numFmtId="3" fontId="8" fillId="3" borderId="20" xfId="0" applyNumberFormat="1" applyFont="1" applyFill="1" applyBorder="1"/>
    <xf numFmtId="0" fontId="20" fillId="6" borderId="64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49" fontId="34" fillId="9" borderId="28" xfId="0" applyNumberFormat="1" applyFont="1" applyFill="1" applyBorder="1" applyAlignment="1">
      <alignment horizontal="left" vertical="center"/>
    </xf>
    <xf numFmtId="0" fontId="34" fillId="9" borderId="29" xfId="0" applyFont="1" applyFill="1" applyBorder="1" applyAlignment="1">
      <alignment horizontal="left" vertical="center"/>
    </xf>
    <xf numFmtId="0" fontId="34" fillId="9" borderId="77" xfId="0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3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35" fillId="4" borderId="1" xfId="0" applyFont="1" applyFill="1" applyBorder="1" applyAlignment="1">
      <alignment vertical="center" shrinkToFit="1"/>
    </xf>
    <xf numFmtId="0" fontId="35" fillId="0" borderId="29" xfId="0" applyFont="1" applyBorder="1" applyAlignment="1">
      <alignment horizontal="center" vertical="center"/>
    </xf>
    <xf numFmtId="0" fontId="0" fillId="0" borderId="29" xfId="0" applyBorder="1"/>
    <xf numFmtId="0" fontId="36" fillId="0" borderId="1" xfId="27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171" fontId="0" fillId="0" borderId="2" xfId="2" applyNumberFormat="1" applyFont="1" applyBorder="1" applyProtection="1"/>
    <xf numFmtId="0" fontId="36" fillId="41" borderId="1" xfId="27" applyFont="1" applyFill="1" applyBorder="1" applyAlignment="1">
      <alignment vertical="center"/>
    </xf>
    <xf numFmtId="0" fontId="37" fillId="41" borderId="1" xfId="0" applyFont="1" applyFill="1" applyBorder="1" applyAlignment="1">
      <alignment vertical="center"/>
    </xf>
    <xf numFmtId="171" fontId="0" fillId="0" borderId="3" xfId="2" applyNumberFormat="1" applyFont="1" applyBorder="1" applyProtection="1"/>
    <xf numFmtId="0" fontId="36" fillId="42" borderId="1" xfId="27" applyFont="1" applyFill="1" applyBorder="1" applyAlignment="1">
      <alignment vertical="center"/>
    </xf>
    <xf numFmtId="0" fontId="37" fillId="43" borderId="1" xfId="0" applyFont="1" applyFill="1" applyBorder="1" applyAlignment="1">
      <alignment vertical="center"/>
    </xf>
    <xf numFmtId="0" fontId="36" fillId="14" borderId="1" xfId="27" applyFont="1" applyFill="1" applyBorder="1" applyAlignment="1">
      <alignment vertical="center"/>
    </xf>
    <xf numFmtId="0" fontId="37" fillId="14" borderId="1" xfId="0" applyFont="1" applyFill="1" applyBorder="1" applyAlignment="1">
      <alignment vertical="center"/>
    </xf>
    <xf numFmtId="171" fontId="0" fillId="0" borderId="52" xfId="2" applyNumberFormat="1" applyFont="1" applyBorder="1" applyProtection="1"/>
    <xf numFmtId="0" fontId="1" fillId="0" borderId="0" xfId="0" applyFont="1" applyAlignment="1">
      <alignment horizontal="center" vertical="center" textRotation="90"/>
    </xf>
    <xf numFmtId="0" fontId="36" fillId="0" borderId="80" xfId="27" applyFont="1" applyBorder="1" applyAlignment="1">
      <alignment vertical="center"/>
    </xf>
    <xf numFmtId="0" fontId="37" fillId="0" borderId="80" xfId="0" applyFont="1" applyBorder="1" applyAlignment="1">
      <alignment vertical="center"/>
    </xf>
    <xf numFmtId="0" fontId="0" fillId="0" borderId="81" xfId="0" applyBorder="1"/>
    <xf numFmtId="173" fontId="0" fillId="3" borderId="1" xfId="0" applyNumberFormat="1" applyFill="1" applyBorder="1" applyAlignment="1">
      <alignment vertical="center"/>
    </xf>
    <xf numFmtId="172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40" fillId="0" borderId="0" xfId="0" applyFont="1"/>
    <xf numFmtId="0" fontId="41" fillId="0" borderId="1" xfId="0" applyFont="1" applyBorder="1" applyAlignment="1">
      <alignment vertical="center"/>
    </xf>
    <xf numFmtId="166" fontId="41" fillId="9" borderId="10" xfId="0" applyNumberFormat="1" applyFont="1" applyFill="1" applyBorder="1" applyAlignment="1">
      <alignment horizontal="center" vertical="center"/>
    </xf>
    <xf numFmtId="166" fontId="41" fillId="9" borderId="11" xfId="0" applyNumberFormat="1" applyFont="1" applyFill="1" applyBorder="1" applyAlignment="1">
      <alignment horizontal="center" vertical="center"/>
    </xf>
    <xf numFmtId="0" fontId="41" fillId="9" borderId="13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40" fillId="0" borderId="22" xfId="0" applyFont="1" applyBorder="1" applyAlignment="1">
      <alignment horizontal="right" vertical="center"/>
    </xf>
    <xf numFmtId="3" fontId="40" fillId="0" borderId="83" xfId="0" applyNumberFormat="1" applyFont="1" applyBorder="1" applyAlignment="1">
      <alignment vertical="center"/>
    </xf>
    <xf numFmtId="3" fontId="40" fillId="0" borderId="2" xfId="0" applyNumberFormat="1" applyFont="1" applyBorder="1" applyAlignment="1">
      <alignment vertical="center"/>
    </xf>
    <xf numFmtId="3" fontId="40" fillId="0" borderId="85" xfId="0" applyNumberFormat="1" applyFont="1" applyBorder="1" applyAlignment="1">
      <alignment vertical="center"/>
    </xf>
    <xf numFmtId="3" fontId="40" fillId="0" borderId="84" xfId="0" applyNumberFormat="1" applyFont="1" applyBorder="1" applyAlignment="1">
      <alignment vertical="center"/>
    </xf>
    <xf numFmtId="3" fontId="40" fillId="0" borderId="3" xfId="0" applyNumberFormat="1" applyFont="1" applyBorder="1" applyAlignment="1">
      <alignment vertical="center"/>
    </xf>
    <xf numFmtId="3" fontId="40" fillId="0" borderId="86" xfId="0" applyNumberFormat="1" applyFont="1" applyBorder="1" applyAlignment="1">
      <alignment vertical="center"/>
    </xf>
    <xf numFmtId="1" fontId="40" fillId="0" borderId="84" xfId="0" applyNumberFormat="1" applyFont="1" applyBorder="1" applyAlignment="1">
      <alignment vertical="center"/>
    </xf>
    <xf numFmtId="1" fontId="40" fillId="0" borderId="3" xfId="0" applyNumberFormat="1" applyFont="1" applyBorder="1" applyAlignment="1">
      <alignment vertical="center"/>
    </xf>
    <xf numFmtId="1" fontId="40" fillId="0" borderId="86" xfId="0" applyNumberFormat="1" applyFont="1" applyBorder="1" applyAlignment="1">
      <alignment vertical="center"/>
    </xf>
    <xf numFmtId="0" fontId="40" fillId="0" borderId="84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40" fillId="0" borderId="86" xfId="0" applyFont="1" applyBorder="1" applyAlignment="1">
      <alignment vertical="center"/>
    </xf>
    <xf numFmtId="0" fontId="40" fillId="0" borderId="118" xfId="0" applyFont="1" applyBorder="1" applyAlignment="1">
      <alignment vertical="center"/>
    </xf>
    <xf numFmtId="0" fontId="40" fillId="0" borderId="52" xfId="0" applyFont="1" applyBorder="1" applyAlignment="1">
      <alignment vertical="center"/>
    </xf>
    <xf numFmtId="0" fontId="40" fillId="7" borderId="1" xfId="0" applyFont="1" applyFill="1" applyBorder="1" applyAlignment="1">
      <alignment vertical="center"/>
    </xf>
    <xf numFmtId="0" fontId="42" fillId="0" borderId="1" xfId="27" applyFont="1" applyBorder="1" applyAlignment="1">
      <alignment vertical="center"/>
    </xf>
    <xf numFmtId="0" fontId="42" fillId="0" borderId="22" xfId="0" applyFont="1" applyBorder="1" applyAlignment="1">
      <alignment vertical="center" wrapText="1"/>
    </xf>
    <xf numFmtId="172" fontId="40" fillId="0" borderId="83" xfId="0" applyNumberFormat="1" applyFont="1" applyBorder="1" applyAlignment="1">
      <alignment vertical="center"/>
    </xf>
    <xf numFmtId="172" fontId="40" fillId="0" borderId="2" xfId="0" applyNumberFormat="1" applyFont="1" applyBorder="1" applyAlignment="1">
      <alignment vertical="center"/>
    </xf>
    <xf numFmtId="172" fontId="40" fillId="0" borderId="85" xfId="0" applyNumberFormat="1" applyFont="1" applyBorder="1" applyAlignment="1">
      <alignment vertical="center"/>
    </xf>
    <xf numFmtId="0" fontId="42" fillId="45" borderId="1" xfId="27" applyFont="1" applyFill="1" applyBorder="1" applyAlignment="1">
      <alignment vertical="center"/>
    </xf>
    <xf numFmtId="0" fontId="42" fillId="45" borderId="22" xfId="0" applyFont="1" applyFill="1" applyBorder="1" applyAlignment="1">
      <alignment vertical="center" wrapText="1"/>
    </xf>
    <xf numFmtId="172" fontId="40" fillId="45" borderId="84" xfId="0" applyNumberFormat="1" applyFont="1" applyFill="1" applyBorder="1" applyAlignment="1">
      <alignment vertical="center"/>
    </xf>
    <xf numFmtId="172" fontId="40" fillId="45" borderId="3" xfId="0" applyNumberFormat="1" applyFont="1" applyFill="1" applyBorder="1" applyAlignment="1">
      <alignment vertical="center"/>
    </xf>
    <xf numFmtId="172" fontId="40" fillId="45" borderId="86" xfId="0" applyNumberFormat="1" applyFont="1" applyFill="1" applyBorder="1" applyAlignment="1">
      <alignment vertical="center"/>
    </xf>
    <xf numFmtId="0" fontId="42" fillId="46" borderId="1" xfId="27" applyFont="1" applyFill="1" applyBorder="1" applyAlignment="1">
      <alignment vertical="center"/>
    </xf>
    <xf numFmtId="0" fontId="42" fillId="46" borderId="22" xfId="0" applyFont="1" applyFill="1" applyBorder="1" applyAlignment="1">
      <alignment vertical="center" wrapText="1"/>
    </xf>
    <xf numFmtId="172" fontId="40" fillId="46" borderId="86" xfId="0" applyNumberFormat="1" applyFont="1" applyFill="1" applyBorder="1" applyAlignment="1">
      <alignment vertical="center"/>
    </xf>
    <xf numFmtId="172" fontId="40" fillId="0" borderId="84" xfId="0" applyNumberFormat="1" applyFont="1" applyBorder="1" applyAlignment="1">
      <alignment vertical="center"/>
    </xf>
    <xf numFmtId="172" fontId="40" fillId="0" borderId="3" xfId="0" applyNumberFormat="1" applyFont="1" applyBorder="1" applyAlignment="1">
      <alignment vertical="center"/>
    </xf>
    <xf numFmtId="172" fontId="40" fillId="0" borderId="86" xfId="0" applyNumberFormat="1" applyFont="1" applyBorder="1" applyAlignment="1">
      <alignment vertical="center"/>
    </xf>
    <xf numFmtId="172" fontId="40" fillId="0" borderId="118" xfId="0" applyNumberFormat="1" applyFont="1" applyBorder="1" applyAlignment="1">
      <alignment vertical="center"/>
    </xf>
    <xf numFmtId="172" fontId="40" fillId="0" borderId="52" xfId="0" applyNumberFormat="1" applyFont="1" applyBorder="1" applyAlignment="1">
      <alignment vertical="center"/>
    </xf>
    <xf numFmtId="172" fontId="40" fillId="0" borderId="96" xfId="0" applyNumberFormat="1" applyFont="1" applyBorder="1" applyAlignment="1">
      <alignment vertical="center"/>
    </xf>
    <xf numFmtId="172" fontId="40" fillId="0" borderId="13" xfId="0" applyNumberFormat="1" applyFont="1" applyBorder="1" applyAlignment="1">
      <alignment vertical="center"/>
    </xf>
    <xf numFmtId="172" fontId="40" fillId="0" borderId="1" xfId="0" applyNumberFormat="1" applyFont="1" applyBorder="1" applyAlignment="1">
      <alignment vertical="center"/>
    </xf>
    <xf numFmtId="172" fontId="40" fillId="0" borderId="28" xfId="0" applyNumberFormat="1" applyFont="1" applyBorder="1" applyAlignment="1">
      <alignment vertical="center"/>
    </xf>
    <xf numFmtId="171" fontId="40" fillId="0" borderId="1" xfId="0" applyNumberFormat="1" applyFont="1" applyBorder="1" applyAlignment="1">
      <alignment vertical="center"/>
    </xf>
    <xf numFmtId="0" fontId="42" fillId="0" borderId="22" xfId="27" applyFont="1" applyBorder="1" applyAlignment="1">
      <alignment horizontal="right" vertical="center"/>
    </xf>
    <xf numFmtId="173" fontId="40" fillId="0" borderId="83" xfId="0" applyNumberFormat="1" applyFont="1" applyBorder="1" applyAlignment="1">
      <alignment vertical="center"/>
    </xf>
    <xf numFmtId="173" fontId="40" fillId="0" borderId="2" xfId="0" applyNumberFormat="1" applyFont="1" applyBorder="1" applyAlignment="1">
      <alignment vertical="center"/>
    </xf>
    <xf numFmtId="173" fontId="40" fillId="0" borderId="85" xfId="0" applyNumberFormat="1" applyFont="1" applyBorder="1" applyAlignment="1">
      <alignment vertical="center"/>
    </xf>
    <xf numFmtId="173" fontId="40" fillId="0" borderId="84" xfId="0" applyNumberFormat="1" applyFont="1" applyBorder="1" applyAlignment="1">
      <alignment vertical="center"/>
    </xf>
    <xf numFmtId="173" fontId="40" fillId="0" borderId="3" xfId="0" applyNumberFormat="1" applyFont="1" applyBorder="1" applyAlignment="1">
      <alignment vertical="center"/>
    </xf>
    <xf numFmtId="173" fontId="40" fillId="0" borderId="86" xfId="0" applyNumberFormat="1" applyFont="1" applyBorder="1" applyAlignment="1">
      <alignment vertical="center"/>
    </xf>
    <xf numFmtId="173" fontId="40" fillId="0" borderId="89" xfId="0" applyNumberFormat="1" applyFont="1" applyBorder="1" applyAlignment="1">
      <alignment vertical="center"/>
    </xf>
    <xf numFmtId="173" fontId="40" fillId="0" borderId="79" xfId="0" applyNumberFormat="1" applyFont="1" applyBorder="1" applyAlignment="1">
      <alignment vertical="center"/>
    </xf>
    <xf numFmtId="173" fontId="40" fillId="0" borderId="96" xfId="0" applyNumberFormat="1" applyFont="1" applyBorder="1" applyAlignment="1">
      <alignment vertical="center"/>
    </xf>
    <xf numFmtId="0" fontId="45" fillId="3" borderId="13" xfId="27" applyFont="1" applyFill="1" applyBorder="1" applyAlignment="1">
      <alignment vertical="center"/>
    </xf>
    <xf numFmtId="0" fontId="45" fillId="3" borderId="1" xfId="27" applyFont="1" applyFill="1" applyBorder="1" applyAlignment="1">
      <alignment vertical="center"/>
    </xf>
    <xf numFmtId="0" fontId="45" fillId="3" borderId="22" xfId="27" applyFont="1" applyFill="1" applyBorder="1" applyAlignment="1">
      <alignment vertical="center"/>
    </xf>
    <xf numFmtId="0" fontId="45" fillId="3" borderId="17" xfId="27" applyFont="1" applyFill="1" applyBorder="1" applyAlignment="1">
      <alignment vertical="center"/>
    </xf>
    <xf numFmtId="0" fontId="45" fillId="3" borderId="18" xfId="27" applyFont="1" applyFill="1" applyBorder="1" applyAlignment="1">
      <alignment vertical="center"/>
    </xf>
    <xf numFmtId="0" fontId="45" fillId="3" borderId="23" xfId="27" applyFont="1" applyFill="1" applyBorder="1" applyAlignment="1">
      <alignment vertical="center"/>
    </xf>
    <xf numFmtId="0" fontId="42" fillId="0" borderId="93" xfId="27" applyFont="1" applyBorder="1" applyAlignment="1">
      <alignment horizontal="right" vertical="center"/>
    </xf>
    <xf numFmtId="173" fontId="40" fillId="0" borderId="94" xfId="0" applyNumberFormat="1" applyFont="1" applyBorder="1" applyAlignment="1">
      <alignment vertical="center"/>
    </xf>
    <xf numFmtId="173" fontId="40" fillId="0" borderId="95" xfId="0" applyNumberFormat="1" applyFont="1" applyBorder="1" applyAlignment="1">
      <alignment vertical="center"/>
    </xf>
    <xf numFmtId="173" fontId="40" fillId="0" borderId="93" xfId="0" applyNumberFormat="1" applyFont="1" applyBorder="1" applyAlignment="1">
      <alignment vertical="center"/>
    </xf>
    <xf numFmtId="0" fontId="42" fillId="0" borderId="86" xfId="27" applyFont="1" applyBorder="1" applyAlignment="1">
      <alignment horizontal="right" vertical="center"/>
    </xf>
    <xf numFmtId="173" fontId="40" fillId="0" borderId="88" xfId="0" applyNumberFormat="1" applyFont="1" applyBorder="1" applyAlignment="1">
      <alignment vertical="center"/>
    </xf>
    <xf numFmtId="0" fontId="42" fillId="0" borderId="96" xfId="27" applyFont="1" applyBorder="1" applyAlignment="1">
      <alignment horizontal="right" vertical="center"/>
    </xf>
    <xf numFmtId="173" fontId="40" fillId="0" borderId="97" xfId="0" applyNumberFormat="1" applyFont="1" applyBorder="1" applyAlignment="1">
      <alignment vertical="center"/>
    </xf>
    <xf numFmtId="173" fontId="40" fillId="0" borderId="52" xfId="0" applyNumberFormat="1" applyFont="1" applyBorder="1" applyAlignment="1">
      <alignment vertical="center"/>
    </xf>
    <xf numFmtId="173" fontId="40" fillId="0" borderId="98" xfId="0" applyNumberFormat="1" applyFont="1" applyBorder="1" applyAlignment="1">
      <alignment vertical="center"/>
    </xf>
    <xf numFmtId="0" fontId="42" fillId="0" borderId="85" xfId="27" applyFont="1" applyBorder="1" applyAlignment="1">
      <alignment horizontal="right" vertical="center"/>
    </xf>
    <xf numFmtId="173" fontId="40" fillId="0" borderId="87" xfId="0" applyNumberFormat="1" applyFont="1" applyBorder="1" applyAlignment="1">
      <alignment vertical="center"/>
    </xf>
    <xf numFmtId="0" fontId="42" fillId="0" borderId="98" xfId="27" applyFont="1" applyBorder="1" applyAlignment="1">
      <alignment horizontal="right" vertical="center"/>
    </xf>
    <xf numFmtId="9" fontId="45" fillId="3" borderId="99" xfId="27" applyNumberFormat="1" applyFont="1" applyFill="1" applyBorder="1" applyAlignment="1">
      <alignment vertical="center"/>
    </xf>
    <xf numFmtId="0" fontId="40" fillId="0" borderId="12" xfId="0" applyFont="1" applyBorder="1" applyAlignment="1">
      <alignment vertical="center"/>
    </xf>
    <xf numFmtId="9" fontId="45" fillId="3" borderId="99" xfId="27" applyNumberFormat="1" applyFont="1" applyFill="1" applyBorder="1" applyAlignment="1">
      <alignment horizontal="right" vertical="center"/>
    </xf>
    <xf numFmtId="0" fontId="40" fillId="0" borderId="90" xfId="0" applyFont="1" applyBorder="1" applyAlignment="1">
      <alignment vertical="center"/>
    </xf>
    <xf numFmtId="0" fontId="45" fillId="3" borderId="23" xfId="27" applyFont="1" applyFill="1" applyBorder="1" applyAlignment="1">
      <alignment horizontal="right" vertical="center"/>
    </xf>
    <xf numFmtId="0" fontId="45" fillId="0" borderId="0" xfId="27" applyFont="1" applyAlignment="1">
      <alignment horizontal="left" vertical="center"/>
    </xf>
    <xf numFmtId="0" fontId="45" fillId="0" borderId="0" xfId="27" applyFont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48" fillId="0" borderId="0" xfId="0" applyFont="1" applyAlignment="1">
      <alignment horizontal="center" vertical="center"/>
    </xf>
    <xf numFmtId="9" fontId="40" fillId="0" borderId="0" xfId="0" applyNumberFormat="1" applyFont="1"/>
    <xf numFmtId="171" fontId="40" fillId="0" borderId="0" xfId="0" applyNumberFormat="1" applyFont="1"/>
    <xf numFmtId="0" fontId="37" fillId="0" borderId="0" xfId="0" applyFont="1" applyAlignment="1">
      <alignment vertical="center"/>
    </xf>
    <xf numFmtId="171" fontId="0" fillId="0" borderId="0" xfId="0" applyNumberFormat="1"/>
    <xf numFmtId="173" fontId="40" fillId="0" borderId="126" xfId="2" applyNumberFormat="1" applyFont="1" applyBorder="1" applyAlignment="1" applyProtection="1">
      <alignment vertical="center"/>
    </xf>
    <xf numFmtId="0" fontId="15" fillId="3" borderId="42" xfId="0" applyFont="1" applyFill="1" applyBorder="1" applyAlignment="1" applyProtection="1">
      <alignment horizontal="right" vertical="center"/>
      <protection locked="0"/>
    </xf>
    <xf numFmtId="49" fontId="15" fillId="3" borderId="127" xfId="0" applyNumberFormat="1" applyFont="1" applyFill="1" applyBorder="1" applyAlignment="1" applyProtection="1">
      <alignment horizontal="left" vertical="center"/>
      <protection locked="0"/>
    </xf>
    <xf numFmtId="3" fontId="15" fillId="3" borderId="127" xfId="0" applyNumberFormat="1" applyFont="1" applyFill="1" applyBorder="1" applyAlignment="1" applyProtection="1">
      <alignment horizontal="right" vertical="center"/>
      <protection locked="0"/>
    </xf>
    <xf numFmtId="9" fontId="15" fillId="3" borderId="129" xfId="2" applyFont="1" applyFill="1" applyBorder="1" applyAlignment="1" applyProtection="1">
      <alignment horizontal="right" vertical="center"/>
      <protection locked="0"/>
    </xf>
    <xf numFmtId="172" fontId="15" fillId="3" borderId="132" xfId="0" applyNumberFormat="1" applyFont="1" applyFill="1" applyBorder="1" applyAlignment="1" applyProtection="1">
      <alignment horizontal="right" vertical="center"/>
      <protection locked="0"/>
    </xf>
    <xf numFmtId="0" fontId="15" fillId="3" borderId="128" xfId="0" applyFont="1" applyFill="1" applyBorder="1" applyAlignment="1" applyProtection="1">
      <alignment horizontal="right" vertical="center"/>
      <protection locked="0"/>
    </xf>
    <xf numFmtId="173" fontId="0" fillId="0" borderId="52" xfId="0" applyNumberFormat="1" applyBorder="1"/>
    <xf numFmtId="166" fontId="20" fillId="47" borderId="1" xfId="0" applyNumberFormat="1" applyFont="1" applyFill="1" applyBorder="1" applyAlignment="1">
      <alignment horizontal="center"/>
    </xf>
    <xf numFmtId="176" fontId="5" fillId="47" borderId="8" xfId="0" applyNumberFormat="1" applyFont="1" applyFill="1" applyBorder="1" applyAlignment="1">
      <alignment horizontal="center" vertical="center"/>
    </xf>
    <xf numFmtId="166" fontId="0" fillId="47" borderId="31" xfId="0" applyNumberFormat="1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right"/>
    </xf>
    <xf numFmtId="175" fontId="18" fillId="0" borderId="0" xfId="0" applyNumberFormat="1" applyFont="1" applyProtection="1">
      <protection locked="0"/>
    </xf>
    <xf numFmtId="171" fontId="75" fillId="0" borderId="1" xfId="194" applyNumberFormat="1" applyFont="1" applyBorder="1" applyProtection="1">
      <protection locked="0"/>
    </xf>
    <xf numFmtId="171" fontId="75" fillId="0" borderId="1" xfId="2" applyNumberFormat="1" applyFont="1" applyBorder="1" applyProtection="1">
      <protection locked="0"/>
    </xf>
    <xf numFmtId="0" fontId="5" fillId="0" borderId="134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7" fillId="47" borderId="1" xfId="0" applyFont="1" applyFill="1" applyBorder="1" applyAlignment="1">
      <alignment horizontal="center" vertical="center"/>
    </xf>
    <xf numFmtId="0" fontId="80" fillId="0" borderId="1" xfId="0" applyFont="1" applyBorder="1"/>
    <xf numFmtId="49" fontId="14" fillId="3" borderId="28" xfId="0" applyNumberFormat="1" applyFont="1" applyFill="1" applyBorder="1" applyAlignment="1" applyProtection="1">
      <alignment vertical="center"/>
      <protection locked="0"/>
    </xf>
    <xf numFmtId="9" fontId="15" fillId="0" borderId="2" xfId="2" applyFont="1" applyBorder="1" applyAlignment="1" applyProtection="1">
      <alignment horizontal="right" vertical="center"/>
      <protection locked="0"/>
    </xf>
    <xf numFmtId="173" fontId="15" fillId="0" borderId="2" xfId="0" applyNumberFormat="1" applyFont="1" applyBorder="1" applyAlignment="1" applyProtection="1">
      <alignment horizontal="right" vertical="center"/>
      <protection locked="0"/>
    </xf>
    <xf numFmtId="172" fontId="15" fillId="0" borderId="38" xfId="0" applyNumberFormat="1" applyFont="1" applyBorder="1" applyAlignment="1" applyProtection="1">
      <alignment horizontal="right" vertical="center"/>
      <protection locked="0"/>
    </xf>
    <xf numFmtId="171" fontId="15" fillId="0" borderId="47" xfId="0" applyNumberFormat="1" applyFont="1" applyBorder="1" applyAlignment="1" applyProtection="1">
      <alignment horizontal="right" vertical="center"/>
      <protection locked="0"/>
    </xf>
    <xf numFmtId="171" fontId="15" fillId="0" borderId="3" xfId="0" applyNumberFormat="1" applyFont="1" applyBorder="1" applyAlignment="1" applyProtection="1">
      <alignment horizontal="right" vertical="center"/>
      <protection locked="0"/>
    </xf>
    <xf numFmtId="172" fontId="15" fillId="0" borderId="51" xfId="0" applyNumberFormat="1" applyFont="1" applyBorder="1" applyAlignment="1" applyProtection="1">
      <alignment horizontal="right" vertical="center"/>
      <protection locked="0"/>
    </xf>
    <xf numFmtId="9" fontId="15" fillId="0" borderId="3" xfId="2" applyFont="1" applyBorder="1" applyAlignment="1" applyProtection="1">
      <alignment horizontal="right" vertical="center"/>
      <protection locked="0"/>
    </xf>
    <xf numFmtId="173" fontId="15" fillId="0" borderId="3" xfId="0" applyNumberFormat="1" applyFont="1" applyBorder="1" applyAlignment="1" applyProtection="1">
      <alignment horizontal="right" vertical="center"/>
      <protection locked="0"/>
    </xf>
    <xf numFmtId="172" fontId="15" fillId="0" borderId="128" xfId="0" applyNumberFormat="1" applyFont="1" applyBorder="1" applyAlignment="1" applyProtection="1">
      <alignment horizontal="right" vertical="center"/>
      <protection locked="0"/>
    </xf>
    <xf numFmtId="171" fontId="15" fillId="0" borderId="130" xfId="0" applyNumberFormat="1" applyFont="1" applyBorder="1" applyAlignment="1" applyProtection="1">
      <alignment horizontal="right" vertical="center"/>
      <protection locked="0"/>
    </xf>
    <xf numFmtId="171" fontId="15" fillId="0" borderId="131" xfId="0" applyNumberFormat="1" applyFont="1" applyBorder="1" applyAlignment="1" applyProtection="1">
      <alignment horizontal="right" vertical="center"/>
      <protection locked="0"/>
    </xf>
    <xf numFmtId="9" fontId="15" fillId="0" borderId="131" xfId="2" applyFont="1" applyBorder="1" applyAlignment="1" applyProtection="1">
      <alignment horizontal="right" vertical="center"/>
      <protection locked="0"/>
    </xf>
    <xf numFmtId="173" fontId="15" fillId="0" borderId="131" xfId="0" applyNumberFormat="1" applyFont="1" applyBorder="1" applyAlignment="1" applyProtection="1">
      <alignment horizontal="right" vertical="center"/>
      <protection locked="0"/>
    </xf>
    <xf numFmtId="172" fontId="15" fillId="0" borderId="42" xfId="0" applyNumberFormat="1" applyFont="1" applyBorder="1" applyAlignment="1" applyProtection="1">
      <alignment horizontal="right" vertical="center"/>
      <protection locked="0"/>
    </xf>
    <xf numFmtId="171" fontId="15" fillId="0" borderId="48" xfId="0" applyNumberFormat="1" applyFont="1" applyBorder="1" applyAlignment="1" applyProtection="1">
      <alignment horizontal="right" vertical="center"/>
      <protection locked="0"/>
    </xf>
    <xf numFmtId="171" fontId="15" fillId="0" borderId="52" xfId="0" applyNumberFormat="1" applyFont="1" applyBorder="1" applyAlignment="1" applyProtection="1">
      <alignment horizontal="right" vertical="center"/>
      <protection locked="0"/>
    </xf>
    <xf numFmtId="172" fontId="15" fillId="0" borderId="52" xfId="0" applyNumberFormat="1" applyFont="1" applyBorder="1" applyAlignment="1" applyProtection="1">
      <alignment horizontal="right" vertical="center"/>
      <protection locked="0"/>
    </xf>
    <xf numFmtId="9" fontId="15" fillId="0" borderId="52" xfId="2" applyFont="1" applyBorder="1" applyAlignment="1" applyProtection="1">
      <alignment horizontal="right" vertical="center"/>
      <protection locked="0"/>
    </xf>
    <xf numFmtId="173" fontId="15" fillId="0" borderId="52" xfId="0" applyNumberFormat="1" applyFont="1" applyBorder="1" applyAlignment="1" applyProtection="1">
      <alignment horizontal="right" vertical="center"/>
      <protection locked="0"/>
    </xf>
    <xf numFmtId="3" fontId="14" fillId="0" borderId="1" xfId="0" applyNumberFormat="1" applyFont="1" applyBorder="1" applyAlignment="1" applyProtection="1">
      <alignment vertical="center"/>
      <protection locked="0"/>
    </xf>
    <xf numFmtId="173" fontId="14" fillId="0" borderId="1" xfId="0" applyNumberFormat="1" applyFont="1" applyBorder="1" applyAlignment="1" applyProtection="1">
      <alignment vertical="center"/>
      <protection locked="0"/>
    </xf>
    <xf numFmtId="166" fontId="20" fillId="49" borderId="1" xfId="0" applyNumberFormat="1" applyFont="1" applyFill="1" applyBorder="1" applyAlignment="1">
      <alignment horizontal="center"/>
    </xf>
    <xf numFmtId="176" fontId="5" fillId="49" borderId="8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15" fillId="3" borderId="36" xfId="0" applyNumberFormat="1" applyFont="1" applyFill="1" applyBorder="1" applyAlignment="1">
      <alignment horizontal="left" vertical="center"/>
    </xf>
    <xf numFmtId="3" fontId="15" fillId="3" borderId="32" xfId="0" applyNumberFormat="1" applyFont="1" applyFill="1" applyBorder="1" applyAlignment="1">
      <alignment horizontal="right" vertical="center"/>
    </xf>
    <xf numFmtId="49" fontId="15" fillId="3" borderId="32" xfId="0" applyNumberFormat="1" applyFont="1" applyFill="1" applyBorder="1" applyAlignment="1">
      <alignment horizontal="left" vertical="center"/>
    </xf>
    <xf numFmtId="172" fontId="15" fillId="3" borderId="33" xfId="0" applyNumberFormat="1" applyFont="1" applyFill="1" applyBorder="1" applyAlignment="1">
      <alignment horizontal="right" vertical="center"/>
    </xf>
    <xf numFmtId="172" fontId="15" fillId="3" borderId="34" xfId="0" applyNumberFormat="1" applyFont="1" applyFill="1" applyBorder="1" applyAlignment="1">
      <alignment horizontal="right" vertical="center"/>
    </xf>
    <xf numFmtId="9" fontId="15" fillId="3" borderId="35" xfId="2" applyFont="1" applyFill="1" applyBorder="1" applyAlignment="1" applyProtection="1">
      <alignment horizontal="right" vertical="center"/>
    </xf>
    <xf numFmtId="172" fontId="15" fillId="0" borderId="34" xfId="0" applyNumberFormat="1" applyFont="1" applyBorder="1" applyAlignment="1">
      <alignment horizontal="right" vertical="center"/>
    </xf>
    <xf numFmtId="171" fontId="15" fillId="0" borderId="46" xfId="0" applyNumberFormat="1" applyFont="1" applyBorder="1" applyAlignment="1">
      <alignment horizontal="right" vertical="center"/>
    </xf>
    <xf numFmtId="171" fontId="15" fillId="0" borderId="2" xfId="0" applyNumberFormat="1" applyFont="1" applyBorder="1" applyAlignment="1">
      <alignment horizontal="right" vertical="center"/>
    </xf>
    <xf numFmtId="172" fontId="15" fillId="3" borderId="50" xfId="0" applyNumberFormat="1" applyFont="1" applyFill="1" applyBorder="1" applyAlignment="1">
      <alignment horizontal="right" vertical="center"/>
    </xf>
    <xf numFmtId="172" fontId="15" fillId="0" borderId="50" xfId="0" applyNumberFormat="1" applyFont="1" applyBorder="1" applyAlignment="1">
      <alignment horizontal="right" vertical="center"/>
    </xf>
    <xf numFmtId="3" fontId="15" fillId="3" borderId="36" xfId="0" applyNumberFormat="1" applyFont="1" applyFill="1" applyBorder="1" applyAlignment="1">
      <alignment horizontal="right" vertical="center"/>
    </xf>
    <xf numFmtId="172" fontId="15" fillId="3" borderId="37" xfId="0" applyNumberFormat="1" applyFont="1" applyFill="1" applyBorder="1" applyAlignment="1">
      <alignment horizontal="right" vertical="center"/>
    </xf>
    <xf numFmtId="0" fontId="15" fillId="3" borderId="38" xfId="0" applyFont="1" applyFill="1" applyBorder="1" applyAlignment="1">
      <alignment horizontal="right" vertical="center"/>
    </xf>
    <xf numFmtId="9" fontId="15" fillId="3" borderId="39" xfId="2" applyFont="1" applyFill="1" applyBorder="1" applyAlignment="1" applyProtection="1">
      <alignment horizontal="right" vertical="center"/>
    </xf>
    <xf numFmtId="172" fontId="15" fillId="3" borderId="38" xfId="0" applyNumberFormat="1" applyFont="1" applyFill="1" applyBorder="1" applyAlignment="1">
      <alignment horizontal="right" vertical="center"/>
    </xf>
    <xf numFmtId="172" fontId="15" fillId="0" borderId="38" xfId="0" applyNumberFormat="1" applyFont="1" applyBorder="1" applyAlignment="1">
      <alignment horizontal="right" vertical="center"/>
    </xf>
    <xf numFmtId="171" fontId="15" fillId="0" borderId="47" xfId="0" applyNumberFormat="1" applyFont="1" applyBorder="1" applyAlignment="1">
      <alignment horizontal="right" vertical="center"/>
    </xf>
    <xf numFmtId="171" fontId="15" fillId="0" borderId="3" xfId="0" applyNumberFormat="1" applyFont="1" applyBorder="1" applyAlignment="1">
      <alignment horizontal="right" vertical="center"/>
    </xf>
    <xf numFmtId="172" fontId="15" fillId="3" borderId="51" xfId="0" applyNumberFormat="1" applyFont="1" applyFill="1" applyBorder="1" applyAlignment="1">
      <alignment horizontal="right" vertical="center"/>
    </xf>
    <xf numFmtId="172" fontId="15" fillId="0" borderId="51" xfId="0" applyNumberFormat="1" applyFont="1" applyBorder="1" applyAlignment="1">
      <alignment horizontal="right" vertical="center"/>
    </xf>
    <xf numFmtId="49" fontId="15" fillId="3" borderId="40" xfId="0" applyNumberFormat="1" applyFont="1" applyFill="1" applyBorder="1" applyAlignment="1">
      <alignment horizontal="left" vertical="center"/>
    </xf>
    <xf numFmtId="3" fontId="15" fillId="3" borderId="3" xfId="0" applyNumberFormat="1" applyFont="1" applyFill="1" applyBorder="1" applyAlignment="1">
      <alignment horizontal="right" vertical="center"/>
    </xf>
    <xf numFmtId="9" fontId="15" fillId="3" borderId="43" xfId="2" applyFont="1" applyFill="1" applyBorder="1" applyAlignment="1" applyProtection="1">
      <alignment horizontal="right" vertical="center"/>
    </xf>
    <xf numFmtId="172" fontId="15" fillId="3" borderId="42" xfId="0" applyNumberFormat="1" applyFont="1" applyFill="1" applyBorder="1" applyAlignment="1">
      <alignment horizontal="right" vertical="center"/>
    </xf>
    <xf numFmtId="3" fontId="15" fillId="3" borderId="127" xfId="0" applyNumberFormat="1" applyFont="1" applyFill="1" applyBorder="1" applyAlignment="1">
      <alignment horizontal="right" vertical="center"/>
    </xf>
    <xf numFmtId="49" fontId="15" fillId="3" borderId="127" xfId="0" applyNumberFormat="1" applyFont="1" applyFill="1" applyBorder="1" applyAlignment="1">
      <alignment horizontal="left" vertical="center"/>
    </xf>
    <xf numFmtId="172" fontId="15" fillId="3" borderId="128" xfId="0" applyNumberFormat="1" applyFont="1" applyFill="1" applyBorder="1" applyAlignment="1">
      <alignment horizontal="right" vertical="center"/>
    </xf>
    <xf numFmtId="9" fontId="15" fillId="3" borderId="129" xfId="2" applyFont="1" applyFill="1" applyBorder="1" applyAlignment="1" applyProtection="1">
      <alignment horizontal="right" vertical="center"/>
    </xf>
    <xf numFmtId="172" fontId="15" fillId="0" borderId="128" xfId="0" applyNumberFormat="1" applyFont="1" applyBorder="1" applyAlignment="1">
      <alignment horizontal="right" vertical="center"/>
    </xf>
    <xf numFmtId="171" fontId="15" fillId="0" borderId="130" xfId="0" applyNumberFormat="1" applyFont="1" applyBorder="1" applyAlignment="1">
      <alignment horizontal="right" vertical="center"/>
    </xf>
    <xf numFmtId="171" fontId="15" fillId="0" borderId="131" xfId="0" applyNumberFormat="1" applyFont="1" applyBorder="1" applyAlignment="1">
      <alignment horizontal="right" vertical="center"/>
    </xf>
    <xf numFmtId="172" fontId="15" fillId="3" borderId="132" xfId="0" applyNumberFormat="1" applyFont="1" applyFill="1" applyBorder="1" applyAlignment="1">
      <alignment horizontal="right" vertical="center"/>
    </xf>
    <xf numFmtId="3" fontId="15" fillId="3" borderId="133" xfId="0" applyNumberFormat="1" applyFont="1" applyFill="1" applyBorder="1" applyAlignment="1">
      <alignment horizontal="right" vertical="center"/>
    </xf>
    <xf numFmtId="49" fontId="15" fillId="3" borderId="133" xfId="0" applyNumberFormat="1" applyFont="1" applyFill="1" applyBorder="1" applyAlignment="1">
      <alignment horizontal="left" vertical="center"/>
    </xf>
    <xf numFmtId="49" fontId="15" fillId="3" borderId="3" xfId="0" applyNumberFormat="1" applyFont="1" applyFill="1" applyBorder="1" applyAlignment="1">
      <alignment horizontal="left" vertical="center"/>
    </xf>
    <xf numFmtId="0" fontId="0" fillId="0" borderId="135" xfId="0" applyBorder="1"/>
    <xf numFmtId="179" fontId="20" fillId="0" borderId="60" xfId="0" applyNumberFormat="1" applyFont="1" applyBorder="1" applyAlignment="1">
      <alignment horizontal="center" vertical="center" shrinkToFit="1"/>
    </xf>
    <xf numFmtId="179" fontId="20" fillId="0" borderId="123" xfId="0" applyNumberFormat="1" applyFont="1" applyBorder="1" applyAlignment="1">
      <alignment horizontal="center" vertical="center" shrinkToFit="1"/>
    </xf>
    <xf numFmtId="0" fontId="20" fillId="0" borderId="76" xfId="0" applyFont="1" applyBorder="1" applyAlignment="1">
      <alignment horizontal="center" vertical="center" shrinkToFit="1"/>
    </xf>
    <xf numFmtId="0" fontId="20" fillId="0" borderId="124" xfId="0" applyFont="1" applyBorder="1" applyAlignment="1">
      <alignment horizontal="center" vertical="center" shrinkToFit="1"/>
    </xf>
    <xf numFmtId="179" fontId="71" fillId="0" borderId="60" xfId="0" applyNumberFormat="1" applyFont="1" applyBorder="1" applyAlignment="1">
      <alignment horizontal="center" vertical="center" shrinkToFit="1"/>
    </xf>
    <xf numFmtId="0" fontId="71" fillId="0" borderId="76" xfId="0" applyFont="1" applyBorder="1" applyAlignment="1">
      <alignment horizontal="center" vertical="center" shrinkToFit="1"/>
    </xf>
    <xf numFmtId="0" fontId="20" fillId="0" borderId="95" xfId="0" applyFont="1" applyBorder="1" applyAlignment="1">
      <alignment horizontal="center" vertical="center" shrinkToFit="1"/>
    </xf>
    <xf numFmtId="0" fontId="20" fillId="0" borderId="62" xfId="0" applyFont="1" applyBorder="1" applyAlignment="1">
      <alignment horizontal="center" vertical="center" shrinkToFit="1"/>
    </xf>
    <xf numFmtId="0" fontId="82" fillId="0" borderId="0" xfId="209" applyProtection="1">
      <protection locked="0"/>
    </xf>
    <xf numFmtId="0" fontId="0" fillId="0" borderId="1" xfId="0" applyBorder="1" applyProtection="1">
      <protection locked="0"/>
    </xf>
    <xf numFmtId="0" fontId="82" fillId="0" borderId="1" xfId="209" applyBorder="1" applyProtection="1">
      <protection locked="0"/>
    </xf>
    <xf numFmtId="17" fontId="82" fillId="0" borderId="0" xfId="209" applyNumberFormat="1" applyProtection="1">
      <protection locked="0"/>
    </xf>
    <xf numFmtId="0" fontId="83" fillId="0" borderId="0" xfId="209" applyFont="1" applyProtection="1">
      <protection locked="0"/>
    </xf>
    <xf numFmtId="0" fontId="85" fillId="0" borderId="0" xfId="209" applyFont="1" applyProtection="1">
      <protection locked="0"/>
    </xf>
    <xf numFmtId="0" fontId="81" fillId="52" borderId="1" xfId="209" applyFont="1" applyFill="1" applyBorder="1" applyAlignment="1" applyProtection="1">
      <alignment horizontal="center" vertical="center"/>
      <protection locked="0"/>
    </xf>
    <xf numFmtId="0" fontId="81" fillId="52" borderId="31" xfId="209" applyFont="1" applyFill="1" applyBorder="1" applyAlignment="1" applyProtection="1">
      <alignment horizontal="center" vertical="center"/>
      <protection locked="0"/>
    </xf>
    <xf numFmtId="0" fontId="82" fillId="0" borderId="1" xfId="209" applyBorder="1" applyAlignment="1" applyProtection="1">
      <alignment horizontal="center"/>
      <protection locked="0"/>
    </xf>
    <xf numFmtId="0" fontId="80" fillId="0" borderId="1" xfId="209" applyFont="1" applyBorder="1" applyAlignment="1" applyProtection="1">
      <alignment horizontal="center"/>
      <protection locked="0"/>
    </xf>
    <xf numFmtId="0" fontId="82" fillId="0" borderId="1" xfId="209" applyBorder="1" applyAlignment="1" applyProtection="1">
      <alignment horizontal="left" vertical="center"/>
      <protection locked="0"/>
    </xf>
    <xf numFmtId="0" fontId="82" fillId="0" borderId="1" xfId="209" applyBorder="1" applyAlignment="1" applyProtection="1">
      <alignment horizontal="center" vertical="center"/>
      <protection locked="0"/>
    </xf>
    <xf numFmtId="0" fontId="82" fillId="44" borderId="1" xfId="209" applyFill="1" applyBorder="1"/>
    <xf numFmtId="0" fontId="72" fillId="0" borderId="81" xfId="0" applyFont="1" applyBorder="1" applyProtection="1">
      <protection locked="0"/>
    </xf>
    <xf numFmtId="0" fontId="72" fillId="0" borderId="1" xfId="0" applyFont="1" applyBorder="1" applyAlignment="1" applyProtection="1">
      <alignment horizontal="center"/>
      <protection locked="0"/>
    </xf>
    <xf numFmtId="0" fontId="81" fillId="0" borderId="1" xfId="209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41" fontId="0" fillId="44" borderId="3" xfId="0" applyNumberFormat="1" applyFill="1" applyBorder="1" applyAlignment="1">
      <alignment vertical="center"/>
    </xf>
    <xf numFmtId="41" fontId="0" fillId="44" borderId="1" xfId="0" applyNumberFormat="1" applyFill="1" applyBorder="1" applyAlignment="1">
      <alignment vertical="center"/>
    </xf>
    <xf numFmtId="41" fontId="0" fillId="3" borderId="1" xfId="0" applyNumberFormat="1" applyFill="1" applyBorder="1" applyAlignment="1">
      <alignment vertical="center"/>
    </xf>
    <xf numFmtId="41" fontId="0" fillId="44" borderId="2" xfId="0" applyNumberFormat="1" applyFill="1" applyBorder="1" applyAlignment="1">
      <alignment vertical="center"/>
    </xf>
    <xf numFmtId="41" fontId="0" fillId="3" borderId="2" xfId="0" applyNumberFormat="1" applyFill="1" applyBorder="1" applyAlignment="1">
      <alignment vertical="center"/>
    </xf>
    <xf numFmtId="41" fontId="0" fillId="0" borderId="78" xfId="0" applyNumberFormat="1" applyBorder="1" applyAlignment="1">
      <alignment vertical="center"/>
    </xf>
    <xf numFmtId="41" fontId="0" fillId="3" borderId="3" xfId="0" applyNumberFormat="1" applyFill="1" applyBorder="1" applyAlignment="1">
      <alignment vertical="center"/>
    </xf>
    <xf numFmtId="41" fontId="0" fillId="44" borderId="52" xfId="0" applyNumberFormat="1" applyFill="1" applyBorder="1" applyAlignment="1">
      <alignment vertical="center"/>
    </xf>
    <xf numFmtId="41" fontId="0" fillId="3" borderId="52" xfId="0" applyNumberFormat="1" applyFill="1" applyBorder="1" applyAlignment="1">
      <alignment vertical="center"/>
    </xf>
    <xf numFmtId="179" fontId="20" fillId="53" borderId="60" xfId="0" applyNumberFormat="1" applyFont="1" applyFill="1" applyBorder="1" applyAlignment="1">
      <alignment horizontal="center" vertical="center" shrinkToFit="1"/>
    </xf>
    <xf numFmtId="0" fontId="20" fillId="53" borderId="76" xfId="0" applyFont="1" applyFill="1" applyBorder="1" applyAlignment="1">
      <alignment horizontal="center" vertical="center" shrinkToFit="1"/>
    </xf>
    <xf numFmtId="179" fontId="20" fillId="6" borderId="60" xfId="0" applyNumberFormat="1" applyFont="1" applyFill="1" applyBorder="1" applyAlignment="1">
      <alignment horizontal="center" vertical="center" shrinkToFit="1"/>
    </xf>
    <xf numFmtId="0" fontId="20" fillId="6" borderId="76" xfId="0" applyFont="1" applyFill="1" applyBorder="1" applyAlignment="1">
      <alignment horizontal="center" vertical="center" shrinkToFit="1"/>
    </xf>
    <xf numFmtId="0" fontId="37" fillId="0" borderId="115" xfId="0" applyFont="1" applyBorder="1" applyAlignment="1">
      <alignment vertical="center"/>
    </xf>
    <xf numFmtId="0" fontId="40" fillId="0" borderId="116" xfId="0" applyFont="1" applyBorder="1" applyAlignment="1">
      <alignment vertical="center"/>
    </xf>
    <xf numFmtId="0" fontId="37" fillId="0" borderId="28" xfId="0" applyFont="1" applyBorder="1" applyAlignment="1">
      <alignment vertical="center"/>
    </xf>
    <xf numFmtId="0" fontId="40" fillId="0" borderId="30" xfId="0" applyFont="1" applyBorder="1" applyAlignment="1">
      <alignment vertical="center"/>
    </xf>
    <xf numFmtId="0" fontId="40" fillId="0" borderId="102" xfId="0" applyFont="1" applyBorder="1" applyAlignment="1">
      <alignment vertical="center"/>
    </xf>
    <xf numFmtId="0" fontId="40" fillId="0" borderId="117" xfId="0" applyFont="1" applyBorder="1" applyAlignment="1">
      <alignment vertical="center"/>
    </xf>
    <xf numFmtId="172" fontId="40" fillId="0" borderId="91" xfId="0" applyNumberFormat="1" applyFont="1" applyBorder="1" applyAlignment="1">
      <alignment vertical="center"/>
    </xf>
    <xf numFmtId="172" fontId="40" fillId="0" borderId="92" xfId="0" applyNumberFormat="1" applyFont="1" applyBorder="1" applyAlignment="1">
      <alignment vertical="center"/>
    </xf>
    <xf numFmtId="172" fontId="40" fillId="0" borderId="101" xfId="0" applyNumberFormat="1" applyFont="1" applyBorder="1" applyAlignment="1">
      <alignment vertical="center"/>
    </xf>
    <xf numFmtId="0" fontId="40" fillId="0" borderId="105" xfId="0" applyFont="1" applyBorder="1" applyAlignment="1">
      <alignment vertical="center"/>
    </xf>
    <xf numFmtId="0" fontId="37" fillId="0" borderId="125" xfId="0" applyFont="1" applyBorder="1" applyAlignment="1">
      <alignment vertical="center"/>
    </xf>
    <xf numFmtId="0" fontId="37" fillId="0" borderId="29" xfId="0" applyFont="1" applyBorder="1" applyAlignment="1">
      <alignment vertical="center"/>
    </xf>
    <xf numFmtId="0" fontId="37" fillId="0" borderId="44" xfId="0" applyFont="1" applyBorder="1" applyAlignment="1">
      <alignment vertical="center"/>
    </xf>
    <xf numFmtId="0" fontId="37" fillId="0" borderId="102" xfId="0" applyFont="1" applyBorder="1" applyAlignment="1">
      <alignment vertical="center"/>
    </xf>
    <xf numFmtId="0" fontId="37" fillId="0" borderId="117" xfId="0" applyFont="1" applyBorder="1" applyAlignment="1">
      <alignment vertical="center"/>
    </xf>
    <xf numFmtId="0" fontId="37" fillId="0" borderId="116" xfId="0" applyFont="1" applyBorder="1" applyAlignment="1">
      <alignment vertical="center"/>
    </xf>
    <xf numFmtId="0" fontId="37" fillId="0" borderId="30" xfId="0" applyFont="1" applyBorder="1" applyAlignment="1">
      <alignment vertical="center"/>
    </xf>
    <xf numFmtId="181" fontId="0" fillId="3" borderId="2" xfId="0" applyNumberFormat="1" applyFill="1" applyBorder="1"/>
    <xf numFmtId="181" fontId="0" fillId="3" borderId="3" xfId="0" applyNumberFormat="1" applyFill="1" applyBorder="1"/>
    <xf numFmtId="181" fontId="0" fillId="3" borderId="79" xfId="0" applyNumberFormat="1" applyFill="1" applyBorder="1"/>
    <xf numFmtId="181" fontId="0" fillId="3" borderId="52" xfId="0" applyNumberFormat="1" applyFill="1" applyBorder="1"/>
    <xf numFmtId="172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32" fillId="6" borderId="1" xfId="0" applyFont="1" applyFill="1" applyBorder="1"/>
    <xf numFmtId="0" fontId="0" fillId="6" borderId="0" xfId="0" applyFill="1"/>
    <xf numFmtId="172" fontId="0" fillId="0" borderId="52" xfId="0" applyNumberFormat="1" applyBorder="1"/>
    <xf numFmtId="1" fontId="0" fillId="3" borderId="2" xfId="0" applyNumberFormat="1" applyFill="1" applyBorder="1" applyAlignment="1">
      <alignment vertical="center"/>
    </xf>
    <xf numFmtId="1" fontId="0" fillId="3" borderId="3" xfId="0" applyNumberFormat="1" applyFill="1" applyBorder="1" applyAlignment="1">
      <alignment vertical="center"/>
    </xf>
    <xf numFmtId="166" fontId="20" fillId="6" borderId="1" xfId="0" applyNumberFormat="1" applyFont="1" applyFill="1" applyBorder="1" applyAlignment="1">
      <alignment horizontal="center"/>
    </xf>
    <xf numFmtId="176" fontId="5" fillId="6" borderId="8" xfId="0" applyNumberFormat="1" applyFont="1" applyFill="1" applyBorder="1" applyAlignment="1">
      <alignment horizontal="center" vertical="center"/>
    </xf>
    <xf numFmtId="179" fontId="20" fillId="6" borderId="123" xfId="0" applyNumberFormat="1" applyFont="1" applyFill="1" applyBorder="1" applyAlignment="1">
      <alignment horizontal="center" vertical="center" shrinkToFit="1"/>
    </xf>
    <xf numFmtId="0" fontId="20" fillId="6" borderId="124" xfId="0" applyFont="1" applyFill="1" applyBorder="1" applyAlignment="1">
      <alignment horizontal="center" vertical="center" shrinkToFit="1"/>
    </xf>
    <xf numFmtId="49" fontId="86" fillId="0" borderId="1" xfId="0" applyNumberFormat="1" applyFont="1" applyBorder="1" applyAlignment="1">
      <alignment vertical="center"/>
    </xf>
    <xf numFmtId="3" fontId="72" fillId="0" borderId="3" xfId="0" applyNumberFormat="1" applyFont="1" applyBorder="1" applyAlignment="1" applyProtection="1">
      <alignment vertical="center"/>
      <protection locked="0"/>
    </xf>
    <xf numFmtId="179" fontId="74" fillId="0" borderId="60" xfId="0" applyNumberFormat="1" applyFont="1" applyBorder="1" applyAlignment="1">
      <alignment horizontal="center" vertical="center" shrinkToFit="1"/>
    </xf>
    <xf numFmtId="0" fontId="74" fillId="0" borderId="76" xfId="0" applyFont="1" applyBorder="1" applyAlignment="1">
      <alignment horizontal="center" vertical="center" shrinkToFit="1"/>
    </xf>
    <xf numFmtId="183" fontId="0" fillId="44" borderId="1" xfId="0" applyNumberFormat="1" applyFill="1" applyBorder="1" applyAlignment="1">
      <alignment vertical="center"/>
    </xf>
    <xf numFmtId="179" fontId="20" fillId="48" borderId="60" xfId="0" applyNumberFormat="1" applyFont="1" applyFill="1" applyBorder="1" applyAlignment="1">
      <alignment horizontal="center" vertical="center" shrinkToFit="1"/>
    </xf>
    <xf numFmtId="0" fontId="20" fillId="48" borderId="76" xfId="0" applyFont="1" applyFill="1" applyBorder="1" applyAlignment="1">
      <alignment horizontal="center" vertical="center" shrinkToFit="1"/>
    </xf>
    <xf numFmtId="0" fontId="3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1" fillId="0" borderId="21" xfId="0" applyFont="1" applyBorder="1" applyAlignment="1">
      <alignment horizontal="center" vertical="center"/>
    </xf>
    <xf numFmtId="0" fontId="40" fillId="0" borderId="81" xfId="0" applyFont="1" applyBorder="1" applyAlignment="1">
      <alignment horizontal="left" vertical="center" wrapText="1"/>
    </xf>
    <xf numFmtId="0" fontId="45" fillId="3" borderId="17" xfId="27" applyFont="1" applyFill="1" applyBorder="1" applyAlignment="1">
      <alignment horizontal="left" vertical="center"/>
    </xf>
    <xf numFmtId="0" fontId="42" fillId="0" borderId="13" xfId="27" applyFont="1" applyBorder="1" applyAlignment="1">
      <alignment horizontal="center" vertical="center"/>
    </xf>
    <xf numFmtId="0" fontId="40" fillId="0" borderId="13" xfId="0" applyFont="1" applyBorder="1" applyAlignment="1">
      <alignment horizontal="left" vertical="center" wrapText="1"/>
    </xf>
    <xf numFmtId="0" fontId="40" fillId="0" borderId="13" xfId="0" applyFont="1" applyBorder="1" applyAlignment="1">
      <alignment horizontal="left" vertical="center"/>
    </xf>
    <xf numFmtId="0" fontId="41" fillId="0" borderId="9" xfId="0" applyFont="1" applyBorder="1" applyAlignment="1">
      <alignment horizontal="center" vertical="center"/>
    </xf>
    <xf numFmtId="0" fontId="40" fillId="0" borderId="12" xfId="0" applyFont="1" applyBorder="1" applyAlignment="1">
      <alignment horizontal="left" vertical="center" wrapText="1"/>
    </xf>
    <xf numFmtId="0" fontId="42" fillId="0" borderId="12" xfId="27" applyFont="1" applyBorder="1" applyAlignment="1">
      <alignment horizontal="left" vertical="center"/>
    </xf>
    <xf numFmtId="0" fontId="42" fillId="0" borderId="90" xfId="27" applyFont="1" applyBorder="1" applyAlignment="1">
      <alignment horizontal="left" vertical="center"/>
    </xf>
    <xf numFmtId="0" fontId="46" fillId="0" borderId="61" xfId="27" applyFont="1" applyBorder="1" applyAlignment="1">
      <alignment horizontal="center" vertical="center" wrapText="1"/>
    </xf>
    <xf numFmtId="0" fontId="46" fillId="0" borderId="13" xfId="27" applyFont="1" applyBorder="1" applyAlignment="1">
      <alignment horizontal="center" vertical="center" wrapText="1"/>
    </xf>
    <xf numFmtId="0" fontId="42" fillId="0" borderId="5" xfId="27" applyFont="1" applyBorder="1" applyAlignment="1">
      <alignment horizontal="center" vertical="center" wrapText="1"/>
    </xf>
    <xf numFmtId="0" fontId="42" fillId="0" borderId="119" xfId="27" applyFont="1" applyBorder="1" applyAlignment="1">
      <alignment horizontal="center" vertical="center" wrapText="1"/>
    </xf>
    <xf numFmtId="0" fontId="42" fillId="0" borderId="24" xfId="27" applyFont="1" applyBorder="1" applyAlignment="1">
      <alignment horizontal="center" vertical="center" wrapText="1"/>
    </xf>
    <xf numFmtId="0" fontId="42" fillId="0" borderId="82" xfId="27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171" fontId="44" fillId="0" borderId="1" xfId="0" applyNumberFormat="1" applyFont="1" applyBorder="1" applyAlignment="1">
      <alignment horizontal="center" vertical="center"/>
    </xf>
    <xf numFmtId="49" fontId="41" fillId="9" borderId="1" xfId="0" applyNumberFormat="1" applyFont="1" applyFill="1" applyBorder="1" applyAlignment="1" applyProtection="1">
      <alignment horizontal="left" vertical="center"/>
      <protection locked="0"/>
    </xf>
    <xf numFmtId="175" fontId="41" fillId="9" borderId="1" xfId="0" applyNumberFormat="1" applyFont="1" applyFill="1" applyBorder="1" applyAlignment="1" applyProtection="1">
      <alignment horizontal="left" vertical="center"/>
      <protection locked="0"/>
    </xf>
    <xf numFmtId="0" fontId="40" fillId="0" borderId="12" xfId="0" applyFont="1" applyBorder="1" applyAlignment="1">
      <alignment horizontal="left" vertical="center"/>
    </xf>
    <xf numFmtId="0" fontId="47" fillId="0" borderId="0" xfId="0" applyFont="1" applyAlignment="1">
      <alignment horizontal="center" vertical="center" textRotation="90"/>
    </xf>
    <xf numFmtId="0" fontId="40" fillId="0" borderId="7" xfId="0" applyFont="1" applyBorder="1" applyAlignment="1">
      <alignment horizontal="center" vertical="center" textRotation="90"/>
    </xf>
    <xf numFmtId="0" fontId="40" fillId="0" borderId="4" xfId="0" applyFont="1" applyBorder="1" applyAlignment="1">
      <alignment horizontal="center" vertical="center" textRotation="90"/>
    </xf>
    <xf numFmtId="0" fontId="1" fillId="11" borderId="17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41" fillId="0" borderId="13" xfId="0" applyFont="1" applyBorder="1" applyAlignment="1">
      <alignment horizontal="center" vertical="center" textRotation="90"/>
    </xf>
    <xf numFmtId="0" fontId="42" fillId="0" borderId="22" xfId="27" applyFont="1" applyBorder="1" applyAlignment="1">
      <alignment horizontal="center" vertical="center"/>
    </xf>
    <xf numFmtId="0" fontId="42" fillId="0" borderId="120" xfId="27" applyFont="1" applyBorder="1" applyAlignment="1">
      <alignment horizontal="center" vertical="center" wrapText="1"/>
    </xf>
    <xf numFmtId="0" fontId="42" fillId="0" borderId="121" xfId="27" applyFont="1" applyBorder="1" applyAlignment="1">
      <alignment horizontal="center" vertical="center" wrapText="1"/>
    </xf>
    <xf numFmtId="0" fontId="42" fillId="0" borderId="122" xfId="27" applyFont="1" applyBorder="1" applyAlignment="1">
      <alignment horizontal="center" vertical="center" wrapText="1"/>
    </xf>
    <xf numFmtId="0" fontId="42" fillId="0" borderId="65" xfId="27" applyFont="1" applyBorder="1" applyAlignment="1">
      <alignment horizontal="center" vertical="center" wrapText="1"/>
    </xf>
    <xf numFmtId="0" fontId="45" fillId="3" borderId="61" xfId="27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49" fontId="34" fillId="9" borderId="1" xfId="0" applyNumberFormat="1" applyFont="1" applyFill="1" applyBorder="1" applyAlignment="1">
      <alignment horizontal="left" vertical="center"/>
    </xf>
    <xf numFmtId="175" fontId="34" fillId="9" borderId="1" xfId="0" applyNumberFormat="1" applyFont="1" applyFill="1" applyBorder="1" applyAlignment="1">
      <alignment horizontal="left" vertical="center"/>
    </xf>
    <xf numFmtId="0" fontId="81" fillId="11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left" vertical="center" shrinkToFit="1"/>
    </xf>
    <xf numFmtId="0" fontId="0" fillId="3" borderId="2" xfId="0" applyFill="1" applyBorder="1" applyAlignment="1">
      <alignment horizontal="center" vertical="center"/>
    </xf>
    <xf numFmtId="0" fontId="81" fillId="0" borderId="1" xfId="0" applyFont="1" applyBorder="1" applyAlignment="1" applyProtection="1">
      <alignment horizontal="left" vertical="center"/>
      <protection locked="0"/>
    </xf>
    <xf numFmtId="0" fontId="1" fillId="50" borderId="1" xfId="0" applyFont="1" applyFill="1" applyBorder="1" applyAlignment="1">
      <alignment horizontal="left" vertical="center"/>
    </xf>
    <xf numFmtId="182" fontId="0" fillId="9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7" fontId="82" fillId="51" borderId="28" xfId="209" applyNumberFormat="1" applyFill="1" applyBorder="1" applyAlignment="1" applyProtection="1">
      <alignment horizontal="left"/>
      <protection locked="0"/>
    </xf>
    <xf numFmtId="17" fontId="82" fillId="51" borderId="77" xfId="209" applyNumberFormat="1" applyFill="1" applyBorder="1" applyAlignment="1" applyProtection="1">
      <alignment horizontal="left"/>
      <protection locked="0"/>
    </xf>
    <xf numFmtId="182" fontId="0" fillId="9" borderId="1" xfId="0" applyNumberFormat="1" applyFill="1" applyBorder="1" applyAlignment="1" applyProtection="1">
      <alignment horizontal="left"/>
      <protection locked="0"/>
    </xf>
    <xf numFmtId="0" fontId="0" fillId="7" borderId="1" xfId="0" applyFill="1" applyBorder="1" applyAlignment="1">
      <alignment horizontal="center"/>
    </xf>
    <xf numFmtId="0" fontId="6" fillId="4" borderId="71" xfId="0" applyFont="1" applyFill="1" applyBorder="1" applyAlignment="1">
      <alignment horizontal="center" vertical="center"/>
    </xf>
    <xf numFmtId="0" fontId="20" fillId="4" borderId="73" xfId="0" applyFont="1" applyFill="1" applyBorder="1" applyAlignment="1">
      <alignment horizontal="center" vertical="center"/>
    </xf>
    <xf numFmtId="180" fontId="0" fillId="4" borderId="0" xfId="0" applyNumberFormat="1" applyFill="1" applyAlignment="1">
      <alignment horizontal="right"/>
    </xf>
    <xf numFmtId="0" fontId="26" fillId="6" borderId="58" xfId="0" applyFont="1" applyFill="1" applyBorder="1" applyAlignment="1">
      <alignment horizontal="center" vertical="center" wrapText="1"/>
    </xf>
    <xf numFmtId="0" fontId="26" fillId="6" borderId="55" xfId="0" applyFont="1" applyFill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0" borderId="55" xfId="0" applyFont="1" applyBorder="1" applyAlignment="1">
      <alignment horizontal="center" vertical="center" wrapText="1"/>
    </xf>
    <xf numFmtId="0" fontId="88" fillId="0" borderId="55" xfId="0" applyFont="1" applyBorder="1" applyAlignment="1">
      <alignment horizontal="center" vertical="center" wrapText="1"/>
    </xf>
    <xf numFmtId="0" fontId="73" fillId="6" borderId="58" xfId="0" applyFont="1" applyFill="1" applyBorder="1" applyAlignment="1">
      <alignment horizontal="center" vertical="center" wrapText="1"/>
    </xf>
    <xf numFmtId="0" fontId="76" fillId="6" borderId="58" xfId="0" applyFont="1" applyFill="1" applyBorder="1" applyAlignment="1">
      <alignment horizontal="center" vertical="center" wrapText="1"/>
    </xf>
    <xf numFmtId="0" fontId="76" fillId="6" borderId="55" xfId="0" applyFont="1" applyFill="1" applyBorder="1" applyAlignment="1">
      <alignment horizontal="center" vertical="center" wrapText="1"/>
    </xf>
    <xf numFmtId="0" fontId="33" fillId="0" borderId="75" xfId="0" applyFont="1" applyBorder="1" applyAlignment="1" applyProtection="1">
      <alignment horizontal="center" vertical="center"/>
      <protection locked="0"/>
    </xf>
    <xf numFmtId="0" fontId="23" fillId="4" borderId="0" xfId="0" applyFont="1" applyFill="1" applyAlignment="1">
      <alignment horizontal="center" vertical="center"/>
    </xf>
    <xf numFmtId="0" fontId="28" fillId="0" borderId="57" xfId="0" applyFont="1" applyBorder="1" applyAlignment="1">
      <alignment horizontal="center" vertical="center" wrapText="1"/>
    </xf>
    <xf numFmtId="0" fontId="28" fillId="0" borderId="62" xfId="0" applyFont="1" applyBorder="1" applyAlignment="1">
      <alignment horizontal="center" vertical="center" wrapText="1"/>
    </xf>
    <xf numFmtId="0" fontId="28" fillId="6" borderId="57" xfId="0" applyFont="1" applyFill="1" applyBorder="1" applyAlignment="1">
      <alignment horizontal="center" vertical="center" wrapText="1"/>
    </xf>
    <xf numFmtId="0" fontId="28" fillId="6" borderId="62" xfId="0" applyFont="1" applyFill="1" applyBorder="1" applyAlignment="1">
      <alignment horizontal="center" vertical="center" wrapText="1"/>
    </xf>
    <xf numFmtId="0" fontId="28" fillId="6" borderId="58" xfId="0" applyFont="1" applyFill="1" applyBorder="1" applyAlignment="1">
      <alignment horizontal="center" vertical="center" wrapText="1"/>
    </xf>
    <xf numFmtId="0" fontId="28" fillId="6" borderId="55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87" fillId="0" borderId="75" xfId="0" applyFont="1" applyBorder="1" applyAlignment="1" applyProtection="1">
      <alignment horizontal="center" vertical="center"/>
      <protection locked="0"/>
    </xf>
    <xf numFmtId="0" fontId="87" fillId="0" borderId="56" xfId="0" applyFont="1" applyBorder="1" applyAlignment="1" applyProtection="1">
      <alignment horizontal="center" vertical="center"/>
      <protection locked="0"/>
    </xf>
    <xf numFmtId="0" fontId="87" fillId="0" borderId="63" xfId="0" applyFont="1" applyBorder="1" applyAlignment="1" applyProtection="1">
      <alignment horizontal="center" vertical="center"/>
      <protection locked="0"/>
    </xf>
    <xf numFmtId="0" fontId="33" fillId="6" borderId="56" xfId="0" applyFont="1" applyFill="1" applyBorder="1" applyAlignment="1" applyProtection="1">
      <alignment horizontal="center" vertical="center"/>
      <protection locked="0"/>
    </xf>
    <xf numFmtId="0" fontId="33" fillId="6" borderId="63" xfId="0" applyFont="1" applyFill="1" applyBorder="1" applyAlignment="1" applyProtection="1">
      <alignment horizontal="center" vertical="center"/>
      <protection locked="0"/>
    </xf>
    <xf numFmtId="0" fontId="33" fillId="6" borderId="75" xfId="0" applyFont="1" applyFill="1" applyBorder="1" applyAlignment="1" applyProtection="1">
      <alignment horizontal="center" vertical="center"/>
      <protection locked="0"/>
    </xf>
    <xf numFmtId="0" fontId="21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 shrinkToFit="1"/>
    </xf>
    <xf numFmtId="49" fontId="22" fillId="4" borderId="0" xfId="0" applyNumberFormat="1" applyFont="1" applyFill="1" applyAlignment="1">
      <alignment horizontal="center" vertical="center" shrinkToFit="1"/>
    </xf>
    <xf numFmtId="0" fontId="31" fillId="0" borderId="16" xfId="0" applyFont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6" fillId="5" borderId="58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73" fillId="0" borderId="57" xfId="0" applyFont="1" applyBorder="1" applyAlignment="1">
      <alignment horizontal="center" vertical="center" wrapText="1"/>
    </xf>
    <xf numFmtId="0" fontId="73" fillId="0" borderId="62" xfId="0" applyFont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73" fillId="5" borderId="58" xfId="0" applyFont="1" applyFill="1" applyBorder="1" applyAlignment="1">
      <alignment horizontal="center" vertical="center" wrapText="1"/>
    </xf>
    <xf numFmtId="0" fontId="73" fillId="6" borderId="57" xfId="0" applyFont="1" applyFill="1" applyBorder="1" applyAlignment="1">
      <alignment horizontal="center" vertical="center" wrapText="1"/>
    </xf>
    <xf numFmtId="0" fontId="73" fillId="6" borderId="62" xfId="0" applyFont="1" applyFill="1" applyBorder="1" applyAlignment="1">
      <alignment horizontal="center" vertical="center" wrapText="1"/>
    </xf>
    <xf numFmtId="0" fontId="24" fillId="0" borderId="56" xfId="0" applyFont="1" applyBorder="1" applyAlignment="1" applyProtection="1">
      <alignment horizontal="center" vertical="center"/>
      <protection locked="0"/>
    </xf>
    <xf numFmtId="0" fontId="24" fillId="0" borderId="63" xfId="0" applyFont="1" applyBorder="1" applyAlignment="1" applyProtection="1">
      <alignment horizontal="center" vertical="center"/>
      <protection locked="0"/>
    </xf>
    <xf numFmtId="0" fontId="25" fillId="6" borderId="57" xfId="0" applyFont="1" applyFill="1" applyBorder="1" applyAlignment="1">
      <alignment horizontal="center" vertical="center" wrapText="1"/>
    </xf>
    <xf numFmtId="0" fontId="25" fillId="6" borderId="62" xfId="0" applyFont="1" applyFill="1" applyBorder="1" applyAlignment="1">
      <alignment horizontal="center" vertical="center" wrapText="1"/>
    </xf>
    <xf numFmtId="0" fontId="79" fillId="5" borderId="1" xfId="0" applyFont="1" applyFill="1" applyBorder="1" applyAlignment="1">
      <alignment horizontal="center" vertical="center" wrapText="1"/>
    </xf>
    <xf numFmtId="0" fontId="24" fillId="6" borderId="56" xfId="0" applyFont="1" applyFill="1" applyBorder="1" applyAlignment="1" applyProtection="1">
      <alignment horizontal="center" vertical="center"/>
      <protection locked="0"/>
    </xf>
    <xf numFmtId="0" fontId="24" fillId="6" borderId="63" xfId="0" applyFont="1" applyFill="1" applyBorder="1" applyAlignment="1" applyProtection="1">
      <alignment horizontal="center" vertical="center"/>
      <protection locked="0"/>
    </xf>
    <xf numFmtId="0" fontId="78" fillId="6" borderId="1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 shrinkToFit="1"/>
    </xf>
    <xf numFmtId="49" fontId="22" fillId="5" borderId="0" xfId="0" applyNumberFormat="1" applyFont="1" applyFill="1" applyAlignment="1">
      <alignment horizontal="center" vertical="center" shrinkToFit="1"/>
    </xf>
    <xf numFmtId="0" fontId="20" fillId="48" borderId="4" xfId="0" applyFont="1" applyFill="1" applyBorder="1" applyAlignment="1">
      <alignment horizontal="center" vertical="center"/>
    </xf>
    <xf numFmtId="0" fontId="24" fillId="0" borderId="75" xfId="0" applyFont="1" applyBorder="1" applyAlignment="1" applyProtection="1">
      <alignment horizontal="center" vertical="center"/>
      <protection locked="0"/>
    </xf>
    <xf numFmtId="177" fontId="15" fillId="0" borderId="1" xfId="0" applyNumberFormat="1" applyFont="1" applyBorder="1" applyAlignment="1" applyProtection="1">
      <alignment horizontal="right" vertical="center"/>
      <protection locked="0"/>
    </xf>
    <xf numFmtId="174" fontId="15" fillId="0" borderId="1" xfId="0" applyNumberFormat="1" applyFont="1" applyBorder="1" applyAlignment="1" applyProtection="1">
      <alignment horizontal="right" vertical="center"/>
      <protection locked="0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174" fontId="15" fillId="0" borderId="1" xfId="0" applyNumberFormat="1" applyFont="1" applyBorder="1" applyAlignment="1" applyProtection="1">
      <alignment horizontal="center" vertical="center"/>
      <protection locked="0"/>
    </xf>
    <xf numFmtId="49" fontId="15" fillId="0" borderId="28" xfId="0" applyNumberFormat="1" applyFont="1" applyBorder="1" applyAlignment="1" applyProtection="1">
      <alignment horizontal="center" vertical="center" wrapText="1"/>
      <protection locked="0"/>
    </xf>
    <xf numFmtId="49" fontId="15" fillId="0" borderId="1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45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28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1" xfId="0" applyNumberFormat="1" applyFont="1" applyBorder="1" applyAlignment="1" applyProtection="1">
      <alignment horizontal="center" vertical="center" textRotation="90"/>
      <protection locked="0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14" fillId="3" borderId="21" xfId="0" applyNumberFormat="1" applyFont="1" applyFill="1" applyBorder="1" applyAlignment="1" applyProtection="1">
      <alignment vertical="center"/>
      <protection locked="0"/>
    </xf>
    <xf numFmtId="49" fontId="14" fillId="3" borderId="23" xfId="0" applyNumberFormat="1" applyFont="1" applyFill="1" applyBorder="1" applyAlignment="1" applyProtection="1">
      <alignment vertical="center"/>
      <protection locked="0"/>
    </xf>
    <xf numFmtId="176" fontId="14" fillId="3" borderId="0" xfId="0" applyNumberFormat="1" applyFont="1" applyFill="1" applyAlignment="1" applyProtection="1">
      <alignment horizontal="center" vertical="center"/>
      <protection locked="0"/>
    </xf>
    <xf numFmtId="175" fontId="15" fillId="3" borderId="1" xfId="0" applyNumberFormat="1" applyFont="1" applyFill="1" applyBorder="1" applyAlignment="1" applyProtection="1">
      <alignment horizontal="center" vertical="center"/>
      <protection locked="0"/>
    </xf>
    <xf numFmtId="49" fontId="15" fillId="0" borderId="44" xfId="0" applyNumberFormat="1" applyFont="1" applyBorder="1" applyAlignment="1" applyProtection="1">
      <alignment horizontal="center" vertical="center" textRotation="255" wrapText="1"/>
      <protection locked="0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10">
    <cellStyle name="20% - Accent1 2" xfId="18"/>
    <cellStyle name="20% - Accent1 2 2" xfId="4"/>
    <cellStyle name="20% - Accent1 2 2 2" xfId="19"/>
    <cellStyle name="20% - Accent1 2 3" xfId="14"/>
    <cellStyle name="20% - Accent2 2" xfId="20"/>
    <cellStyle name="20% - Accent2 2 2" xfId="22"/>
    <cellStyle name="20% - Accent2 2 2 2" xfId="17"/>
    <cellStyle name="20% - Accent2 2 3" xfId="23"/>
    <cellStyle name="20% - Accent3 2" xfId="5"/>
    <cellStyle name="20% - Accent3 2 2" xfId="7"/>
    <cellStyle name="20% - Accent3 2 2 2" xfId="9"/>
    <cellStyle name="20% - Accent3 2 3" xfId="3"/>
    <cellStyle name="20% - Accent4 2" xfId="13"/>
    <cellStyle name="20% - Accent4 2 2" xfId="12"/>
    <cellStyle name="20% - Accent4 2 2 2" xfId="15"/>
    <cellStyle name="20% - Accent4 2 3" xfId="24"/>
    <cellStyle name="20% - Accent5 2" xfId="25"/>
    <cellStyle name="20% - Accent5 2 2" xfId="26"/>
    <cellStyle name="20% - Accent5 2 2 2" xfId="28"/>
    <cellStyle name="20% - Accent5 2 3" xfId="29"/>
    <cellStyle name="20% - Accent6 2" xfId="30"/>
    <cellStyle name="20% - Accent6 2 2" xfId="31"/>
    <cellStyle name="20% - Accent6 2 2 2" xfId="33"/>
    <cellStyle name="20% - Accent6 2 3" xfId="35"/>
    <cellStyle name="40% - Accent1 2" xfId="36"/>
    <cellStyle name="40% - Accent1 2 2" xfId="37"/>
    <cellStyle name="40% - Accent1 2 2 2" xfId="38"/>
    <cellStyle name="40% - Accent1 2 3" xfId="39"/>
    <cellStyle name="40% - Accent2 2" xfId="40"/>
    <cellStyle name="40% - Accent2 2 2" xfId="41"/>
    <cellStyle name="40% - Accent2 2 2 2" xfId="42"/>
    <cellStyle name="40% - Accent2 2 3" xfId="43"/>
    <cellStyle name="40% - Accent3 2" xfId="44"/>
    <cellStyle name="40% - Accent3 2 2" xfId="45"/>
    <cellStyle name="40% - Accent3 2 2 2" xfId="46"/>
    <cellStyle name="40% - Accent3 2 3" xfId="47"/>
    <cellStyle name="40% - Accent4 2" xfId="48"/>
    <cellStyle name="40% - Accent4 2 2" xfId="50"/>
    <cellStyle name="40% - Accent4 2 2 2" xfId="51"/>
    <cellStyle name="40% - Accent4 2 3" xfId="53"/>
    <cellStyle name="40% - Accent5 2" xfId="54"/>
    <cellStyle name="40% - Accent5 2 2" xfId="56"/>
    <cellStyle name="40% - Accent5 2 2 2" xfId="58"/>
    <cellStyle name="40% - Accent5 2 3" xfId="60"/>
    <cellStyle name="40% - Accent6 2" xfId="61"/>
    <cellStyle name="40% - Accent6 2 2" xfId="62"/>
    <cellStyle name="40% - Accent6 2 2 2" xfId="63"/>
    <cellStyle name="40% - Accent6 2 3" xfId="64"/>
    <cellStyle name="60% - Accent1 2" xfId="67"/>
    <cellStyle name="60% - Accent2 2" xfId="68"/>
    <cellStyle name="60% - Accent3 2" xfId="10"/>
    <cellStyle name="60% - Accent4 2" xfId="69"/>
    <cellStyle name="60% - Accent5 2" xfId="70"/>
    <cellStyle name="60% - Accent6 2" xfId="72"/>
    <cellStyle name="Accent1 2" xfId="73"/>
    <cellStyle name="Accent2 2" xfId="74"/>
    <cellStyle name="Accent3 2" xfId="75"/>
    <cellStyle name="Accent4 2" xfId="16"/>
    <cellStyle name="Accent5 2" xfId="76"/>
    <cellStyle name="Accent6 2" xfId="77"/>
    <cellStyle name="Bad 2" xfId="78"/>
    <cellStyle name="Calculation 2" xfId="34"/>
    <cellStyle name="Check Cell 2" xfId="80"/>
    <cellStyle name="Comma [0] 2" xfId="82"/>
    <cellStyle name="Comma [0] 2 2" xfId="84"/>
    <cellStyle name="Comma [0] 2 2 2" xfId="85"/>
    <cellStyle name="Comma [0] 2 3" xfId="86"/>
    <cellStyle name="Comma [0] 2 4" xfId="87"/>
    <cellStyle name="Comma [0] 3" xfId="89"/>
    <cellStyle name="Comma [0] 3 2" xfId="92"/>
    <cellStyle name="Comma [0] 4" xfId="93"/>
    <cellStyle name="Comma 10" xfId="94"/>
    <cellStyle name="Comma 10 2" xfId="95"/>
    <cellStyle name="Comma 11" xfId="96"/>
    <cellStyle name="Comma 12" xfId="97"/>
    <cellStyle name="Comma 13" xfId="98"/>
    <cellStyle name="Comma 14" xfId="99"/>
    <cellStyle name="Comma 15" xfId="101"/>
    <cellStyle name="Comma 16" xfId="103"/>
    <cellStyle name="Comma 17" xfId="105"/>
    <cellStyle name="Comma 18" xfId="107"/>
    <cellStyle name="Comma 19" xfId="109"/>
    <cellStyle name="Comma 2" xfId="110"/>
    <cellStyle name="Comma 2 2" xfId="112"/>
    <cellStyle name="Comma 2 2 2" xfId="113"/>
    <cellStyle name="Comma 2 3" xfId="114"/>
    <cellStyle name="Comma 2 3 2" xfId="115"/>
    <cellStyle name="Comma 2 3 2 2" xfId="116"/>
    <cellStyle name="Comma 2 3 3" xfId="55"/>
    <cellStyle name="Comma 2 3 3 2" xfId="57"/>
    <cellStyle name="Comma 2 3 4" xfId="59"/>
    <cellStyle name="Comma 2 3 4 2" xfId="117"/>
    <cellStyle name="Comma 2 3 5" xfId="81"/>
    <cellStyle name="Comma 2 3 5 2" xfId="83"/>
    <cellStyle name="Comma 2 3 6" xfId="88"/>
    <cellStyle name="Comma 20" xfId="100"/>
    <cellStyle name="Comma 21" xfId="102"/>
    <cellStyle name="Comma 22" xfId="104"/>
    <cellStyle name="Comma 23" xfId="106"/>
    <cellStyle name="Comma 24" xfId="108"/>
    <cellStyle name="Comma 25" xfId="119"/>
    <cellStyle name="Comma 26" xfId="66"/>
    <cellStyle name="Comma 27" xfId="91"/>
    <cellStyle name="Comma 27 2" xfId="120"/>
    <cellStyle name="Comma 28" xfId="123"/>
    <cellStyle name="Comma 29" xfId="125"/>
    <cellStyle name="Comma 3" xfId="127"/>
    <cellStyle name="Comma 3 2" xfId="130"/>
    <cellStyle name="Comma 30" xfId="118"/>
    <cellStyle name="Comma 31" xfId="65"/>
    <cellStyle name="Comma 32" xfId="90"/>
    <cellStyle name="Comma 33" xfId="122"/>
    <cellStyle name="Comma 34" xfId="124"/>
    <cellStyle name="Comma 4" xfId="131"/>
    <cellStyle name="Comma 4 2" xfId="132"/>
    <cellStyle name="Comma 5" xfId="133"/>
    <cellStyle name="Comma 5 2" xfId="134"/>
    <cellStyle name="Comma 5 3" xfId="135"/>
    <cellStyle name="Comma 5 3 2" xfId="1"/>
    <cellStyle name="Comma 5 3 2 2" xfId="137"/>
    <cellStyle name="Comma 5 3 2 2 2" xfId="138"/>
    <cellStyle name="Comma 5 3 2 3" xfId="139"/>
    <cellStyle name="Comma 5 3 3" xfId="140"/>
    <cellStyle name="Comma 5 3 3 2" xfId="141"/>
    <cellStyle name="Comma 5 3 4" xfId="143"/>
    <cellStyle name="Comma 5 3 4 2" xfId="144"/>
    <cellStyle name="Comma 5 3 5" xfId="146"/>
    <cellStyle name="Comma 5 3 5 2" xfId="147"/>
    <cellStyle name="Comma 5 3 6" xfId="149"/>
    <cellStyle name="Comma 6" xfId="151"/>
    <cellStyle name="Comma 6 2" xfId="152"/>
    <cellStyle name="Comma 7" xfId="153"/>
    <cellStyle name="Comma 7 2" xfId="154"/>
    <cellStyle name="Comma 8" xfId="155"/>
    <cellStyle name="Comma 8 2" xfId="156"/>
    <cellStyle name="Comma 9" xfId="157"/>
    <cellStyle name="Comma 9 2" xfId="158"/>
    <cellStyle name="Currency 2" xfId="136"/>
    <cellStyle name="Explanatory Text 2" xfId="159"/>
    <cellStyle name="Good 2" xfId="150"/>
    <cellStyle name="Heading 1 2" xfId="160"/>
    <cellStyle name="Heading 2 2" xfId="161"/>
    <cellStyle name="Heading 3 2" xfId="6"/>
    <cellStyle name="Heading 4 2" xfId="162"/>
    <cellStyle name="Input 2" xfId="163"/>
    <cellStyle name="Linked Cell 2" xfId="164"/>
    <cellStyle name="Neutral 2" xfId="165"/>
    <cellStyle name="Normal" xfId="0" builtinId="0"/>
    <cellStyle name="Normal 10" xfId="166"/>
    <cellStyle name="Normal 10 2" xfId="167"/>
    <cellStyle name="Normal 11" xfId="168"/>
    <cellStyle name="Normal 11 2" xfId="169"/>
    <cellStyle name="Normal 12" xfId="79"/>
    <cellStyle name="Normal 12 2" xfId="170"/>
    <cellStyle name="Normal 13" xfId="171"/>
    <cellStyle name="Normal 14" xfId="172"/>
    <cellStyle name="Normal 15" xfId="8"/>
    <cellStyle name="Normal 16" xfId="173"/>
    <cellStyle name="Normal 17" xfId="209"/>
    <cellStyle name="Normal 2" xfId="174"/>
    <cellStyle name="Normal 2 2" xfId="142"/>
    <cellStyle name="Normal 2 3" xfId="145"/>
    <cellStyle name="Normal 2 4" xfId="148"/>
    <cellStyle name="Normal 2 5" xfId="175"/>
    <cellStyle name="Normal 2 5 2" xfId="176"/>
    <cellStyle name="Normal 2 5 2 2" xfId="177"/>
    <cellStyle name="Normal 2 5 3" xfId="178"/>
    <cellStyle name="Normal 2_FY2014 Sales Plan (NENKEI) original 140120" xfId="179"/>
    <cellStyle name="Normal 3" xfId="180"/>
    <cellStyle name="Normal 3 2" xfId="181"/>
    <cellStyle name="Normal 4" xfId="182"/>
    <cellStyle name="Normal 4 2" xfId="183"/>
    <cellStyle name="Normal 4 2 2" xfId="184"/>
    <cellStyle name="Normal 4 3" xfId="185"/>
    <cellStyle name="Normal 5" xfId="186"/>
    <cellStyle name="Normal 5 2" xfId="187"/>
    <cellStyle name="Normal 6" xfId="188"/>
    <cellStyle name="Normal 7" xfId="189"/>
    <cellStyle name="Normal 8" xfId="190"/>
    <cellStyle name="Normal 9" xfId="32"/>
    <cellStyle name="Note 2" xfId="126"/>
    <cellStyle name="Note 2 2" xfId="129"/>
    <cellStyle name="Note 2 2 2" xfId="191"/>
    <cellStyle name="Note 2 3" xfId="192"/>
    <cellStyle name="Output 2" xfId="193"/>
    <cellStyle name="Percent" xfId="2" builtinId="5"/>
    <cellStyle name="Percent 2" xfId="194"/>
    <cellStyle name="Percent 2 2" xfId="195"/>
    <cellStyle name="Percent 3" xfId="49"/>
    <cellStyle name="Percent 4" xfId="52"/>
    <cellStyle name="Percent 5" xfId="71"/>
    <cellStyle name="Percent 5 2" xfId="196"/>
    <cellStyle name="Percent 6" xfId="197"/>
    <cellStyle name="Percent 6 2" xfId="198"/>
    <cellStyle name="Percent 7" xfId="199"/>
    <cellStyle name="Percent 8" xfId="200"/>
    <cellStyle name="Percent 9" xfId="128"/>
    <cellStyle name="Title 2" xfId="11"/>
    <cellStyle name="Total 2" xfId="201"/>
    <cellStyle name="Warning Text 2" xfId="202"/>
    <cellStyle name="パーセント 2" xfId="111"/>
    <cellStyle name="メモ 2" xfId="203"/>
    <cellStyle name="メモ 2 2" xfId="121"/>
    <cellStyle name="未定義" xfId="204"/>
    <cellStyle name="桁区切り [0.00] 2" xfId="21"/>
    <cellStyle name="桁区切り 2" xfId="205"/>
    <cellStyle name="桁区切り_★　2012FY　AINE投資計画＆償却費" xfId="206"/>
    <cellStyle name="標準 2" xfId="27"/>
    <cellStyle name="標準 2 2" xfId="207"/>
    <cellStyle name="標準_★　2012FY　AINE投資計画＆償却費" xfId="208"/>
  </cellStyles>
  <dxfs count="53"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  <fill>
        <patternFill patternType="solid">
          <bgColor rgb="FFFFCCFF"/>
        </patternFill>
      </fill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  <fill>
        <patternFill patternType="solid">
          <bgColor rgb="FFFFCCFF"/>
        </patternFill>
      </fill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  <fill>
        <patternFill patternType="solid">
          <bgColor rgb="FFFFCCFF"/>
        </patternFill>
      </fill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0405"/>
      <rgbColor rgb="00006000"/>
      <rgbColor rgb="00FDEADA"/>
      <rgbColor rgb="00936E0E"/>
      <rgbColor rgb="00D0CECE"/>
      <rgbColor rgb="00B2B2B2"/>
      <rgbColor rgb="00C0C0C0"/>
      <rgbColor rgb="007F7F7F"/>
      <rgbColor rgb="0097B5D9"/>
      <rgbColor rgb="00595959"/>
      <rgbColor rgb="00FFFFCC"/>
      <rgbColor rgb="00CCFFFF"/>
      <rgbColor rgb="00FFCCFF"/>
      <rgbColor rgb="00ED7D31"/>
      <rgbColor rgb="00CCC1DA"/>
      <rgbColor rgb="00B9CDE5"/>
      <rgbColor rgb="00F2F2F2"/>
      <rgbColor rgb="00FFC7CE"/>
      <rgbColor rgb="00FAC090"/>
      <rgbColor rgb="00C3D69B"/>
      <rgbColor rgb="00D9D9D9"/>
      <rgbColor rgb="00FCD5B5"/>
      <rgbColor rgb="00BFBFBF"/>
      <rgbColor rgb="00EBF1DE"/>
      <rgbColor rgb="00B7DEE8"/>
      <rgbColor rgb="00DBEEF4"/>
      <rgbColor rgb="00CCFFCC"/>
      <rgbColor rgb="00FFEB9C"/>
      <rgbColor rgb="0097B8E2"/>
      <rgbColor rgb="00EC89C8"/>
      <rgbColor rgb="00B3A2C7"/>
      <rgbColor rgb="00FFCC99"/>
      <rgbColor rgb="004F81BD"/>
      <rgbColor rgb="004EAACB"/>
      <rgbColor rgb="0093D051"/>
      <rgbColor rgb="00FFCC66"/>
      <rgbColor rgb="00F79646"/>
      <rgbColor rgb="00FA7D00"/>
      <rgbColor rgb="008064A2"/>
      <rgbColor rgb="00969696"/>
      <rgbColor rgb="00E6E0EC"/>
      <rgbColor rgb="0003AC7A"/>
      <rgbColor rgb="00F2DCDB"/>
      <rgbColor rgb="00CCCCCC"/>
      <rgbColor rgb="00FF5429"/>
      <rgbColor rgb="00A6A6A6"/>
      <rgbColor rgb="001F497D"/>
      <rgbColor rgb="0040404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66FF66"/>
      <color rgb="FFCCFFCC"/>
      <color rgb="FF99FF99"/>
      <color rgb="FFFF33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000" b="1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r>
              <a:rPr lang="en-US" sz="2000" b="1" strike="noStrike" spc="-1">
                <a:solidFill>
                  <a:srgbClr val="595959"/>
                </a:solidFill>
                <a:latin typeface="Verdana" panose="020B0604030504040204"/>
                <a:ea typeface="Verdana" panose="020B0604030504040204"/>
              </a:rPr>
              <a:t>PRODUCTIVITY RATIO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Summary!$C$92</c:f>
              <c:strCache>
                <c:ptCount val="1"/>
                <c:pt idx="0">
                  <c:v>PRODUCTIVITY RATIO HARIAN</c:v>
                </c:pt>
              </c:strCache>
            </c:strRef>
          </c:tx>
          <c:spPr>
            <a:solidFill>
              <a:srgbClr val="CCFFFF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1" i="0" u="none" strike="noStrike" kern="1200" spc="-1" baseline="0">
                    <a:solidFill>
                      <a:srgbClr val="40404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Summary!$F$92:$AJ$92</c:f>
              <c:numCache>
                <c:formatCode>0.0%</c:formatCode>
                <c:ptCount val="31"/>
                <c:pt idx="0">
                  <c:v>1.5284140418079388</c:v>
                </c:pt>
                <c:pt idx="1">
                  <c:v>1.1017239284807119</c:v>
                </c:pt>
                <c:pt idx="2">
                  <c:v>1.0399628882529854</c:v>
                </c:pt>
                <c:pt idx="3">
                  <c:v>1.1271552211149523</c:v>
                </c:pt>
                <c:pt idx="4">
                  <c:v>1.1781308863734328</c:v>
                </c:pt>
                <c:pt idx="5">
                  <c:v>1.2222678584234647</c:v>
                </c:pt>
                <c:pt idx="6">
                  <c:v>1.2186064692660998</c:v>
                </c:pt>
                <c:pt idx="7">
                  <c:v>1.0430730438390707</c:v>
                </c:pt>
                <c:pt idx="8">
                  <c:v>1.1098317341120845</c:v>
                </c:pt>
                <c:pt idx="9">
                  <c:v>1.1206846585401438</c:v>
                </c:pt>
                <c:pt idx="10">
                  <c:v>1.1719649444326963</c:v>
                </c:pt>
                <c:pt idx="11">
                  <c:v>1.0323114732893544</c:v>
                </c:pt>
                <c:pt idx="12">
                  <c:v>1.1421322312411419</c:v>
                </c:pt>
                <c:pt idx="13">
                  <c:v>1.1236159187941266</c:v>
                </c:pt>
                <c:pt idx="14">
                  <c:v>1.0857503571547227</c:v>
                </c:pt>
                <c:pt idx="15">
                  <c:v>1.1208296116532124</c:v>
                </c:pt>
                <c:pt idx="16">
                  <c:v>1.0230406246059038</c:v>
                </c:pt>
                <c:pt idx="17">
                  <c:v>0.47301100025581994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5-452C-A970-48841A788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85069080"/>
        <c:axId val="307042504"/>
      </c:barChart>
      <c:lineChart>
        <c:grouping val="standard"/>
        <c:varyColors val="0"/>
        <c:ser>
          <c:idx val="1"/>
          <c:order val="1"/>
          <c:tx>
            <c:strRef>
              <c:f>Summary!$C$91</c:f>
              <c:strCache>
                <c:ptCount val="1"/>
                <c:pt idx="0">
                  <c:v>PRODUCTIVITY RATIO TARGET</c:v>
                </c:pt>
              </c:strCache>
            </c:strRef>
          </c:tx>
          <c:spPr>
            <a:ln w="28440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0" i="0" u="none" strike="noStrike" kern="1200" spc="-1" baseline="0">
                    <a:solidFill>
                      <a:srgbClr val="00000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Summary!$F$91:$AJ$91</c:f>
              <c:numCache>
                <c:formatCode>0.0%</c:formatCode>
                <c:ptCount val="31"/>
                <c:pt idx="0">
                  <c:v>0.8587471036457861</c:v>
                </c:pt>
                <c:pt idx="1">
                  <c:v>0.8587471036457861</c:v>
                </c:pt>
                <c:pt idx="2">
                  <c:v>0.8587471036457861</c:v>
                </c:pt>
                <c:pt idx="3">
                  <c:v>0.8587471036457861</c:v>
                </c:pt>
                <c:pt idx="4">
                  <c:v>0.8587471036457861</c:v>
                </c:pt>
                <c:pt idx="5">
                  <c:v>0.8587471036457861</c:v>
                </c:pt>
                <c:pt idx="6">
                  <c:v>0.8587471036457861</c:v>
                </c:pt>
                <c:pt idx="7">
                  <c:v>0.8587471036457861</c:v>
                </c:pt>
                <c:pt idx="8">
                  <c:v>0.8587471036457861</c:v>
                </c:pt>
                <c:pt idx="9">
                  <c:v>0.8587471036457861</c:v>
                </c:pt>
                <c:pt idx="10">
                  <c:v>0.8587471036457861</c:v>
                </c:pt>
                <c:pt idx="11">
                  <c:v>0.8587471036457861</c:v>
                </c:pt>
                <c:pt idx="12">
                  <c:v>0.8587471036457861</c:v>
                </c:pt>
                <c:pt idx="13">
                  <c:v>0.8587471036457861</c:v>
                </c:pt>
                <c:pt idx="14">
                  <c:v>0.8587471036457861</c:v>
                </c:pt>
                <c:pt idx="15">
                  <c:v>0.8587471036457861</c:v>
                </c:pt>
                <c:pt idx="16">
                  <c:v>0.8587471036457861</c:v>
                </c:pt>
                <c:pt idx="17">
                  <c:v>0.8587471036457861</c:v>
                </c:pt>
                <c:pt idx="18">
                  <c:v>0.8587471036457861</c:v>
                </c:pt>
                <c:pt idx="19">
                  <c:v>0.8587471036457861</c:v>
                </c:pt>
                <c:pt idx="20">
                  <c:v>0.8587471036457861</c:v>
                </c:pt>
                <c:pt idx="21">
                  <c:v>0.8587471036457861</c:v>
                </c:pt>
                <c:pt idx="22">
                  <c:v>0.8587471036457861</c:v>
                </c:pt>
                <c:pt idx="23">
                  <c:v>0.8587471036457861</c:v>
                </c:pt>
                <c:pt idx="24">
                  <c:v>0.8587471036457861</c:v>
                </c:pt>
                <c:pt idx="25">
                  <c:v>0.8587471036457861</c:v>
                </c:pt>
                <c:pt idx="26">
                  <c:v>0.8587471036457861</c:v>
                </c:pt>
                <c:pt idx="27">
                  <c:v>0.8587471036457861</c:v>
                </c:pt>
                <c:pt idx="28">
                  <c:v>0.8587471036457861</c:v>
                </c:pt>
                <c:pt idx="29">
                  <c:v>0.8587471036457861</c:v>
                </c:pt>
                <c:pt idx="30">
                  <c:v>0.8587471036457861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5-452C-A970-48841A78819A}"/>
            </c:ext>
          </c:extLst>
        </c:ser>
        <c:ser>
          <c:idx val="2"/>
          <c:order val="2"/>
          <c:tx>
            <c:strRef>
              <c:f>Summary!$C$93</c:f>
              <c:strCache>
                <c:ptCount val="1"/>
                <c:pt idx="0">
                  <c:v>PRODUCTIVITY RATIO ACCUM</c:v>
                </c:pt>
              </c:strCache>
            </c:strRef>
          </c:tx>
          <c:spPr>
            <a:ln w="28440" cap="rnd" cmpd="sng" algn="ctr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0" i="0" u="none" strike="noStrike" kern="1200" spc="-1" baseline="0">
                    <a:solidFill>
                      <a:srgbClr val="00000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Summary!$F$93:$AJ$93</c:f>
              <c:numCache>
                <c:formatCode>0.0%</c:formatCode>
                <c:ptCount val="31"/>
                <c:pt idx="0">
                  <c:v>1.5284140418079388</c:v>
                </c:pt>
                <c:pt idx="1">
                  <c:v>1.2981931360222774</c:v>
                </c:pt>
                <c:pt idx="2">
                  <c:v>1.2042740049428213</c:v>
                </c:pt>
                <c:pt idx="3">
                  <c:v>1.1848975152032166</c:v>
                </c:pt>
                <c:pt idx="4">
                  <c:v>1.1835861568085346</c:v>
                </c:pt>
                <c:pt idx="5">
                  <c:v>1.1876384304420964</c:v>
                </c:pt>
                <c:pt idx="6">
                  <c:v>1.1920866780716761</c:v>
                </c:pt>
                <c:pt idx="7">
                  <c:v>1.1709906290926646</c:v>
                </c:pt>
                <c:pt idx="8">
                  <c:v>1.1636977251380995</c:v>
                </c:pt>
                <c:pt idx="9">
                  <c:v>1.1594133654087537</c:v>
                </c:pt>
                <c:pt idx="10">
                  <c:v>1.1605717710841175</c:v>
                </c:pt>
                <c:pt idx="11">
                  <c:v>1.1484075647584662</c:v>
                </c:pt>
                <c:pt idx="12">
                  <c:v>1.1480189538205463</c:v>
                </c:pt>
                <c:pt idx="13">
                  <c:v>1.1462241185321651</c:v>
                </c:pt>
                <c:pt idx="14">
                  <c:v>1.1418997460171896</c:v>
                </c:pt>
                <c:pt idx="15">
                  <c:v>1.1405123956140966</c:v>
                </c:pt>
                <c:pt idx="16">
                  <c:v>1.1332904950803704</c:v>
                </c:pt>
                <c:pt idx="17">
                  <c:v>1.0929123747040237</c:v>
                </c:pt>
                <c:pt idx="18">
                  <c:v>1.0929123747040237</c:v>
                </c:pt>
                <c:pt idx="19">
                  <c:v>1.0929123747040237</c:v>
                </c:pt>
                <c:pt idx="20">
                  <c:v>1.0929123747040237</c:v>
                </c:pt>
                <c:pt idx="21">
                  <c:v>1.0929123747040237</c:v>
                </c:pt>
                <c:pt idx="22">
                  <c:v>1.0929123747040237</c:v>
                </c:pt>
                <c:pt idx="23">
                  <c:v>1.0929123747040237</c:v>
                </c:pt>
                <c:pt idx="24">
                  <c:v>1.0929123747040237</c:v>
                </c:pt>
                <c:pt idx="25">
                  <c:v>1.0929123747040237</c:v>
                </c:pt>
                <c:pt idx="26">
                  <c:v>1.0929123747040237</c:v>
                </c:pt>
                <c:pt idx="27">
                  <c:v>1.0929123747040237</c:v>
                </c:pt>
                <c:pt idx="28">
                  <c:v>1.0929123747040237</c:v>
                </c:pt>
                <c:pt idx="29">
                  <c:v>1.0929123747040237</c:v>
                </c:pt>
                <c:pt idx="30">
                  <c:v>1.0929123747040237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55-452C-A970-48841A788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1"/>
        <c:smooth val="0"/>
        <c:axId val="585069080"/>
        <c:axId val="307042504"/>
      </c:lineChart>
      <c:catAx>
        <c:axId val="58506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50" b="0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endParaRPr lang="en-US"/>
          </a:p>
        </c:txPr>
        <c:crossAx val="307042504"/>
        <c:crosses val="autoZero"/>
        <c:auto val="1"/>
        <c:lblAlgn val="ctr"/>
        <c:lblOffset val="100"/>
        <c:noMultiLvlLbl val="1"/>
      </c:catAx>
      <c:valAx>
        <c:axId val="307042504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50" b="1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endParaRPr lang="en-US"/>
          </a:p>
        </c:txPr>
        <c:crossAx val="58506908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50" b="1" i="0" u="none" strike="noStrike" kern="1200" spc="-1" baseline="0">
              <a:solidFill>
                <a:srgbClr val="595959"/>
              </a:solidFill>
              <a:latin typeface="Verdana" panose="020B0604030504040204"/>
              <a:ea typeface="Verdana" panose="020B0604030504040204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2000" b="1"/>
              <a:t>OPERATION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Summary!$E$278</c:f>
              <c:strCache>
                <c:ptCount val="1"/>
                <c:pt idx="0">
                  <c:v>OR Actual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Summary!$F$278:$AJ$278</c:f>
              <c:numCache>
                <c:formatCode>0.0%</c:formatCode>
                <c:ptCount val="31"/>
                <c:pt idx="0">
                  <c:v>0.67784210526315791</c:v>
                </c:pt>
                <c:pt idx="1">
                  <c:v>0.79428947368421055</c:v>
                </c:pt>
                <c:pt idx="2">
                  <c:v>0.8414605263157896</c:v>
                </c:pt>
                <c:pt idx="3">
                  <c:v>0.77636842105263149</c:v>
                </c:pt>
                <c:pt idx="4">
                  <c:v>0.74277631578947378</c:v>
                </c:pt>
                <c:pt idx="5">
                  <c:v>0.60867857142857151</c:v>
                </c:pt>
                <c:pt idx="6">
                  <c:v>0.73751351351351369</c:v>
                </c:pt>
                <c:pt idx="7">
                  <c:v>0.82448684210526335</c:v>
                </c:pt>
                <c:pt idx="8">
                  <c:v>0.78848684210526321</c:v>
                </c:pt>
                <c:pt idx="9">
                  <c:v>0.73148684210526316</c:v>
                </c:pt>
                <c:pt idx="10">
                  <c:v>0.74668421052631584</c:v>
                </c:pt>
                <c:pt idx="11">
                  <c:v>0.84769736842105259</c:v>
                </c:pt>
                <c:pt idx="12">
                  <c:v>0.80078571428571443</c:v>
                </c:pt>
                <c:pt idx="13">
                  <c:v>0.77687837837837848</c:v>
                </c:pt>
                <c:pt idx="14">
                  <c:v>0.7920789473684211</c:v>
                </c:pt>
                <c:pt idx="15">
                  <c:v>0.78075000000000017</c:v>
                </c:pt>
                <c:pt idx="16">
                  <c:v>0.7767236842105264</c:v>
                </c:pt>
                <c:pt idx="17">
                  <c:v>0.82993630573248411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A-4214-8912-775C93C4D7EE}"/>
            </c:ext>
          </c:extLst>
        </c:ser>
        <c:ser>
          <c:idx val="2"/>
          <c:order val="2"/>
          <c:tx>
            <c:strRef>
              <c:f>Summary!$E$279</c:f>
              <c:strCache>
                <c:ptCount val="1"/>
                <c:pt idx="0">
                  <c:v>Kerusakan Mesin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Summary!$F$279:$AJ$279</c:f>
              <c:numCache>
                <c:formatCode>0.0%</c:formatCode>
                <c:ptCount val="31"/>
                <c:pt idx="0">
                  <c:v>0.15842105263157896</c:v>
                </c:pt>
                <c:pt idx="1">
                  <c:v>9.3245614035087715E-2</c:v>
                </c:pt>
                <c:pt idx="2">
                  <c:v>3.3421052631578949E-2</c:v>
                </c:pt>
                <c:pt idx="3">
                  <c:v>0.126140350877193</c:v>
                </c:pt>
                <c:pt idx="4">
                  <c:v>0.16368421052631579</c:v>
                </c:pt>
                <c:pt idx="5">
                  <c:v>0</c:v>
                </c:pt>
                <c:pt idx="6">
                  <c:v>9.5585585585585581E-2</c:v>
                </c:pt>
                <c:pt idx="7">
                  <c:v>6.2017543859649124E-2</c:v>
                </c:pt>
                <c:pt idx="8">
                  <c:v>0</c:v>
                </c:pt>
                <c:pt idx="9">
                  <c:v>4.9649122807017547E-2</c:v>
                </c:pt>
                <c:pt idx="10">
                  <c:v>0.10526315789473684</c:v>
                </c:pt>
                <c:pt idx="11">
                  <c:v>0</c:v>
                </c:pt>
                <c:pt idx="12">
                  <c:v>3.5714285714285712E-2</c:v>
                </c:pt>
                <c:pt idx="13">
                  <c:v>3.1531531531531529E-2</c:v>
                </c:pt>
                <c:pt idx="14">
                  <c:v>7.0175438596491224E-2</c:v>
                </c:pt>
                <c:pt idx="15">
                  <c:v>6.8245614035087721E-2</c:v>
                </c:pt>
                <c:pt idx="16">
                  <c:v>0.10859649122807018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A-4214-8912-775C93C4D7EE}"/>
            </c:ext>
          </c:extLst>
        </c:ser>
        <c:ser>
          <c:idx val="3"/>
          <c:order val="3"/>
          <c:tx>
            <c:strRef>
              <c:f>Summary!$E$280</c:f>
              <c:strCache>
                <c:ptCount val="1"/>
                <c:pt idx="0">
                  <c:v>Cokotei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Summary!$F$280:$AJ$280</c:f>
              <c:numCache>
                <c:formatCode>0.0%</c:formatCode>
                <c:ptCount val="31"/>
                <c:pt idx="0">
                  <c:v>0</c:v>
                </c:pt>
                <c:pt idx="1">
                  <c:v>2.6315789473684209E-2</c:v>
                </c:pt>
                <c:pt idx="2">
                  <c:v>0</c:v>
                </c:pt>
                <c:pt idx="3">
                  <c:v>1.8333333333333333E-2</c:v>
                </c:pt>
                <c:pt idx="4">
                  <c:v>1.4473684210526316E-2</c:v>
                </c:pt>
                <c:pt idx="5">
                  <c:v>0</c:v>
                </c:pt>
                <c:pt idx="6">
                  <c:v>0</c:v>
                </c:pt>
                <c:pt idx="7">
                  <c:v>2.1228070175438596E-2</c:v>
                </c:pt>
                <c:pt idx="8">
                  <c:v>0</c:v>
                </c:pt>
                <c:pt idx="9">
                  <c:v>8.2456140350877193E-3</c:v>
                </c:pt>
                <c:pt idx="10">
                  <c:v>2.1666666666666667E-2</c:v>
                </c:pt>
                <c:pt idx="11">
                  <c:v>9.6491228070175444E-3</c:v>
                </c:pt>
                <c:pt idx="12">
                  <c:v>6.2142857142857146E-2</c:v>
                </c:pt>
                <c:pt idx="13">
                  <c:v>9.189189189189189E-3</c:v>
                </c:pt>
                <c:pt idx="14">
                  <c:v>3.2280701754385965E-2</c:v>
                </c:pt>
                <c:pt idx="15">
                  <c:v>2.6754385964912281E-2</c:v>
                </c:pt>
                <c:pt idx="16">
                  <c:v>9.4736842105263164E-3</c:v>
                </c:pt>
                <c:pt idx="17">
                  <c:v>4.2639773531493279E-2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8A-4214-8912-775C93C4D7EE}"/>
            </c:ext>
          </c:extLst>
        </c:ser>
        <c:ser>
          <c:idx val="4"/>
          <c:order val="4"/>
          <c:tx>
            <c:strRef>
              <c:f>Summary!$E$281</c:f>
              <c:strCache>
                <c:ptCount val="1"/>
                <c:pt idx="0">
                  <c:v>Dandori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Summary!$F$281:$AJ$281</c:f>
              <c:numCache>
                <c:formatCode>0.0%</c:formatCode>
                <c:ptCount val="31"/>
                <c:pt idx="0">
                  <c:v>6.5789473684210523E-2</c:v>
                </c:pt>
                <c:pt idx="1">
                  <c:v>5.9736842105263151E-2</c:v>
                </c:pt>
                <c:pt idx="2">
                  <c:v>9.8684210526315791E-2</c:v>
                </c:pt>
                <c:pt idx="3">
                  <c:v>5.2631578947368418E-2</c:v>
                </c:pt>
                <c:pt idx="4">
                  <c:v>5.2631578947368418E-2</c:v>
                </c:pt>
                <c:pt idx="5">
                  <c:v>5.3571428571428568E-2</c:v>
                </c:pt>
                <c:pt idx="6">
                  <c:v>5.675675675675676E-2</c:v>
                </c:pt>
                <c:pt idx="7">
                  <c:v>6.5789473684210523E-2</c:v>
                </c:pt>
                <c:pt idx="8">
                  <c:v>7.8947368421052627E-2</c:v>
                </c:pt>
                <c:pt idx="9">
                  <c:v>6.5789473684210523E-2</c:v>
                </c:pt>
                <c:pt idx="10">
                  <c:v>5.2631578947368418E-2</c:v>
                </c:pt>
                <c:pt idx="11">
                  <c:v>4.8245614035087717E-2</c:v>
                </c:pt>
                <c:pt idx="12">
                  <c:v>6.5476190476190479E-2</c:v>
                </c:pt>
                <c:pt idx="13">
                  <c:v>6.3063063063063057E-2</c:v>
                </c:pt>
                <c:pt idx="14">
                  <c:v>7.8947368421052627E-2</c:v>
                </c:pt>
                <c:pt idx="15">
                  <c:v>5.2631578947368418E-2</c:v>
                </c:pt>
                <c:pt idx="16">
                  <c:v>7.8947368421052627E-2</c:v>
                </c:pt>
                <c:pt idx="17">
                  <c:v>7.9617834394904455E-2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8A-4214-8912-775C93C4D7EE}"/>
            </c:ext>
          </c:extLst>
        </c:ser>
        <c:ser>
          <c:idx val="5"/>
          <c:order val="5"/>
          <c:tx>
            <c:strRef>
              <c:f>Summary!$E$282</c:f>
              <c:strCache>
                <c:ptCount val="1"/>
                <c:pt idx="0">
                  <c:v>Keterlambatan Material / Box (WH)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Summary!$F$282:$AJ$282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8A-4214-8912-775C93C4D7EE}"/>
            </c:ext>
          </c:extLst>
        </c:ser>
        <c:ser>
          <c:idx val="6"/>
          <c:order val="6"/>
          <c:tx>
            <c:strRef>
              <c:f>Summary!$E$284</c:f>
              <c:strCache>
                <c:ptCount val="1"/>
                <c:pt idx="0">
                  <c:v>No kanban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Summary!$F$284:$AJ$284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8A-4214-8912-775C93C4D7EE}"/>
            </c:ext>
          </c:extLst>
        </c:ser>
        <c:ser>
          <c:idx val="7"/>
          <c:order val="7"/>
          <c:tx>
            <c:strRef>
              <c:f>Summary!$E$285</c:f>
              <c:strCache>
                <c:ptCount val="1"/>
                <c:pt idx="0">
                  <c:v>Defect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Summary!$F$285:$AJ$285</c:f>
              <c:numCache>
                <c:formatCode>0.0%</c:formatCode>
                <c:ptCount val="31"/>
                <c:pt idx="0">
                  <c:v>1.3596491228070177E-4</c:v>
                </c:pt>
                <c:pt idx="1">
                  <c:v>1.3304093567251463E-4</c:v>
                </c:pt>
                <c:pt idx="2">
                  <c:v>1.2962224796057021E-4</c:v>
                </c:pt>
                <c:pt idx="3">
                  <c:v>2.5905207855807087E-4</c:v>
                </c:pt>
                <c:pt idx="4">
                  <c:v>1.6959064327485383E-4</c:v>
                </c:pt>
                <c:pt idx="5">
                  <c:v>2.3015873015873019E-4</c:v>
                </c:pt>
                <c:pt idx="6">
                  <c:v>9.609609609609611E-5</c:v>
                </c:pt>
                <c:pt idx="7">
                  <c:v>1.7836257309941523E-4</c:v>
                </c:pt>
                <c:pt idx="8">
                  <c:v>1.2082833922511672E-4</c:v>
                </c:pt>
                <c:pt idx="9">
                  <c:v>1.5805249348559627E-4</c:v>
                </c:pt>
                <c:pt idx="10">
                  <c:v>2.9678362573099421E-4</c:v>
                </c:pt>
                <c:pt idx="11">
                  <c:v>2.9678362573099421E-4</c:v>
                </c:pt>
                <c:pt idx="12">
                  <c:v>2.3412698412698414E-4</c:v>
                </c:pt>
                <c:pt idx="13">
                  <c:v>1.3963963963963967E-4</c:v>
                </c:pt>
                <c:pt idx="14">
                  <c:v>1.9229294488773034E-4</c:v>
                </c:pt>
                <c:pt idx="15">
                  <c:v>3.8019599739305991E-4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8A-4214-8912-775C93C4D7EE}"/>
            </c:ext>
          </c:extLst>
        </c:ser>
        <c:ser>
          <c:idx val="8"/>
          <c:order val="8"/>
          <c:tx>
            <c:strRef>
              <c:f>Summary!$E$286</c:f>
              <c:strCache>
                <c:ptCount val="1"/>
                <c:pt idx="0">
                  <c:v>Preparation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Summary!$F$286:$AJ$286</c:f>
              <c:numCache>
                <c:formatCode>0.0%</c:formatCode>
                <c:ptCount val="31"/>
                <c:pt idx="0">
                  <c:v>8.771929824561403E-3</c:v>
                </c:pt>
                <c:pt idx="1">
                  <c:v>8.771929824561403E-3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1.1904761904761904E-2</c:v>
                </c:pt>
                <c:pt idx="6">
                  <c:v>9.0090090090090089E-3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1.1904761904761904E-2</c:v>
                </c:pt>
                <c:pt idx="13">
                  <c:v>9.0090090090090089E-3</c:v>
                </c:pt>
                <c:pt idx="14">
                  <c:v>8.771929824561403E-3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8.8464260438782718E-3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8A-4214-8912-775C93C4D7EE}"/>
            </c:ext>
          </c:extLst>
        </c:ser>
        <c:ser>
          <c:idx val="9"/>
          <c:order val="9"/>
          <c:tx>
            <c:strRef>
              <c:f>Summary!$E$287</c:f>
              <c:strCache>
                <c:ptCount val="1"/>
                <c:pt idx="0">
                  <c:v>Morning meeting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Summary!$F$287:$AJ$287</c:f>
              <c:numCache>
                <c:formatCode>0.0%</c:formatCode>
                <c:ptCount val="31"/>
                <c:pt idx="0">
                  <c:v>8.771929824561403E-3</c:v>
                </c:pt>
                <c:pt idx="1">
                  <c:v>8.771929824561403E-3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1.1904761904761904E-2</c:v>
                </c:pt>
                <c:pt idx="6">
                  <c:v>9.0090090090090089E-3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1.1904761904761904E-2</c:v>
                </c:pt>
                <c:pt idx="13">
                  <c:v>9.0090090090090089E-3</c:v>
                </c:pt>
                <c:pt idx="14">
                  <c:v>8.771929824561403E-3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8.8464260438782718E-3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8A-4214-8912-775C93C4D7EE}"/>
            </c:ext>
          </c:extLst>
        </c:ser>
        <c:ser>
          <c:idx val="10"/>
          <c:order val="10"/>
          <c:tx>
            <c:strRef>
              <c:f>Summary!$E$288</c:f>
              <c:strCache>
                <c:ptCount val="1"/>
                <c:pt idx="0">
                  <c:v>5S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Summary!$F$288:$AJ$288</c:f>
              <c:numCache>
                <c:formatCode>0.0%</c:formatCode>
                <c:ptCount val="31"/>
                <c:pt idx="0">
                  <c:v>8.771929824561403E-3</c:v>
                </c:pt>
                <c:pt idx="1">
                  <c:v>8.771929824561403E-3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1.1904761904761904E-2</c:v>
                </c:pt>
                <c:pt idx="6">
                  <c:v>9.0090090090090089E-3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1.1904761904761904E-2</c:v>
                </c:pt>
                <c:pt idx="13">
                  <c:v>9.0090090090090089E-3</c:v>
                </c:pt>
                <c:pt idx="14">
                  <c:v>8.771929824561403E-3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8.8464260438782718E-3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78A-4214-8912-775C93C4D7EE}"/>
            </c:ext>
          </c:extLst>
        </c:ser>
        <c:ser>
          <c:idx val="11"/>
          <c:order val="11"/>
          <c:tx>
            <c:strRef>
              <c:f>Summary!$E$289</c:f>
              <c:strCache>
                <c:ptCount val="1"/>
                <c:pt idx="0">
                  <c:v>Speed Loss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Summary!$F$289:$AJ$289</c:f>
              <c:numCache>
                <c:formatCode>0.0%</c:formatCode>
                <c:ptCount val="31"/>
                <c:pt idx="0">
                  <c:v>5.2631578947368418E-2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78A-4214-8912-775C93C4D7EE}"/>
            </c:ext>
          </c:extLst>
        </c:ser>
        <c:ser>
          <c:idx val="12"/>
          <c:order val="12"/>
          <c:tx>
            <c:strRef>
              <c:f>Summary!$E$290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FFCCF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Summary!$F$290:$AJ$290</c:f>
              <c:numCache>
                <c:formatCode>0.0%</c:formatCode>
                <c:ptCount val="31"/>
                <c:pt idx="0">
                  <c:v>4.3859649121458233E-6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1.9841269841336384E-5</c:v>
                </c:pt>
                <c:pt idx="6">
                  <c:v>4.804804804781071E-5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9.0090090089089969E-6</c:v>
                </c:pt>
                <c:pt idx="14">
                  <c:v>9.461441076941135E-6</c:v>
                </c:pt>
                <c:pt idx="15">
                  <c:v>1.015487979971752E-5</c:v>
                </c:pt>
                <c:pt idx="16">
                  <c:v>0</c:v>
                </c:pt>
                <c:pt idx="17">
                  <c:v>3.5385704175383559E-5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78A-4214-8912-775C93C4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233212976"/>
        <c:axId val="1648732976"/>
      </c:barChart>
      <c:lineChart>
        <c:grouping val="standard"/>
        <c:varyColors val="0"/>
        <c:ser>
          <c:idx val="0"/>
          <c:order val="0"/>
          <c:tx>
            <c:strRef>
              <c:f>Summary!$E$277</c:f>
              <c:strCache>
                <c:ptCount val="1"/>
                <c:pt idx="0">
                  <c:v>OR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Summary!$F$277:$AJ$277</c:f>
              <c:numCache>
                <c:formatCode>0%</c:formatCode>
                <c:ptCount val="31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A-4214-8912-775C93C4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212976"/>
        <c:axId val="1648732976"/>
      </c:lineChart>
      <c:catAx>
        <c:axId val="123321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648732976"/>
        <c:crosses val="autoZero"/>
        <c:auto val="1"/>
        <c:lblAlgn val="ctr"/>
        <c:lblOffset val="100"/>
        <c:noMultiLvlLbl val="0"/>
      </c:catAx>
      <c:valAx>
        <c:axId val="164873297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23321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2000" b="1"/>
              <a:t>OPERATION</a:t>
            </a:r>
            <a:r>
              <a:rPr lang="en-US" sz="2000" b="1" baseline="0"/>
              <a:t> RATIO (PER SHIFT)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65319948145808E-2"/>
          <c:y val="0.13062327442051028"/>
          <c:w val="0.94806507450467792"/>
          <c:h val="0.6643815074271127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Summary!$E$295</c:f>
              <c:strCache>
                <c:ptCount val="1"/>
                <c:pt idx="0">
                  <c:v>OR Actual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Summary!$F$295:$CT$295</c:f>
              <c:numCache>
                <c:formatCode>0.0%</c:formatCode>
                <c:ptCount val="93"/>
                <c:pt idx="0">
                  <c:v>0.60386842105263161</c:v>
                </c:pt>
                <c:pt idx="1">
                  <c:v>0</c:v>
                </c:pt>
                <c:pt idx="2">
                  <c:v>0.7518157894736841</c:v>
                </c:pt>
                <c:pt idx="3">
                  <c:v>0.88026315789473697</c:v>
                </c:pt>
                <c:pt idx="4">
                  <c:v>0</c:v>
                </c:pt>
                <c:pt idx="5">
                  <c:v>0.70831578947368423</c:v>
                </c:pt>
                <c:pt idx="6">
                  <c:v>0</c:v>
                </c:pt>
                <c:pt idx="7">
                  <c:v>0.85421052631578953</c:v>
                </c:pt>
                <c:pt idx="8">
                  <c:v>0.82871052631578945</c:v>
                </c:pt>
                <c:pt idx="9">
                  <c:v>0</c:v>
                </c:pt>
                <c:pt idx="10">
                  <c:v>0.79136842105263161</c:v>
                </c:pt>
                <c:pt idx="11">
                  <c:v>0.76136842105263147</c:v>
                </c:pt>
                <c:pt idx="12">
                  <c:v>0.69900000000000007</c:v>
                </c:pt>
                <c:pt idx="13">
                  <c:v>0.78655263157894739</c:v>
                </c:pt>
                <c:pt idx="14">
                  <c:v>0</c:v>
                </c:pt>
                <c:pt idx="15">
                  <c:v>0.49083333333333334</c:v>
                </c:pt>
                <c:pt idx="16">
                  <c:v>0.66450000000000009</c:v>
                </c:pt>
                <c:pt idx="17">
                  <c:v>0</c:v>
                </c:pt>
                <c:pt idx="18">
                  <c:v>0.74033333333333362</c:v>
                </c:pt>
                <c:pt idx="19">
                  <c:v>0</c:v>
                </c:pt>
                <c:pt idx="20">
                  <c:v>0.73484210526315796</c:v>
                </c:pt>
                <c:pt idx="21">
                  <c:v>0.79673684210526319</c:v>
                </c:pt>
                <c:pt idx="22">
                  <c:v>0</c:v>
                </c:pt>
                <c:pt idx="23">
                  <c:v>0.85223684210526329</c:v>
                </c:pt>
                <c:pt idx="24">
                  <c:v>0</c:v>
                </c:pt>
                <c:pt idx="25">
                  <c:v>0.75536842105263158</c:v>
                </c:pt>
                <c:pt idx="26">
                  <c:v>0.82160526315789473</c:v>
                </c:pt>
                <c:pt idx="27">
                  <c:v>0</c:v>
                </c:pt>
                <c:pt idx="28">
                  <c:v>0.69402631578947371</c:v>
                </c:pt>
                <c:pt idx="29">
                  <c:v>0.7689473684210526</c:v>
                </c:pt>
                <c:pt idx="30">
                  <c:v>0.82476315789473686</c:v>
                </c:pt>
                <c:pt idx="31">
                  <c:v>0.66860526315789481</c:v>
                </c:pt>
                <c:pt idx="32">
                  <c:v>0</c:v>
                </c:pt>
                <c:pt idx="33">
                  <c:v>0.91026315789473689</c:v>
                </c:pt>
                <c:pt idx="34">
                  <c:v>0.78513157894736851</c:v>
                </c:pt>
                <c:pt idx="35">
                  <c:v>0</c:v>
                </c:pt>
                <c:pt idx="36">
                  <c:v>0.82815789473684209</c:v>
                </c:pt>
                <c:pt idx="37">
                  <c:v>0</c:v>
                </c:pt>
                <c:pt idx="38">
                  <c:v>0.7430000000000001</c:v>
                </c:pt>
                <c:pt idx="39">
                  <c:v>0.76247368421052641</c:v>
                </c:pt>
                <c:pt idx="40">
                  <c:v>0</c:v>
                </c:pt>
                <c:pt idx="41">
                  <c:v>0.79208333333333347</c:v>
                </c:pt>
                <c:pt idx="42">
                  <c:v>0</c:v>
                </c:pt>
                <c:pt idx="43">
                  <c:v>0.72023684210526318</c:v>
                </c:pt>
                <c:pt idx="44">
                  <c:v>0.86392105263157892</c:v>
                </c:pt>
                <c:pt idx="45">
                  <c:v>0</c:v>
                </c:pt>
                <c:pt idx="46">
                  <c:v>0.77731578947368429</c:v>
                </c:pt>
                <c:pt idx="47">
                  <c:v>0.78418421052631604</c:v>
                </c:pt>
                <c:pt idx="48">
                  <c:v>0.67760526315789471</c:v>
                </c:pt>
                <c:pt idx="49">
                  <c:v>0.87584210526315798</c:v>
                </c:pt>
                <c:pt idx="50">
                  <c:v>0</c:v>
                </c:pt>
                <c:pt idx="51">
                  <c:v>0.79468421052631588</c:v>
                </c:pt>
                <c:pt idx="52">
                  <c:v>0.8657922912205569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0-4FFE-A859-908B290AA43C}"/>
            </c:ext>
          </c:extLst>
        </c:ser>
        <c:ser>
          <c:idx val="2"/>
          <c:order val="2"/>
          <c:tx>
            <c:strRef>
              <c:f>Summary!$E$296</c:f>
              <c:strCache>
                <c:ptCount val="1"/>
                <c:pt idx="0">
                  <c:v>Kerusakan Mesin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Summary!$F$296:$CT$296</c:f>
              <c:numCache>
                <c:formatCode>0.0%</c:formatCode>
                <c:ptCount val="93"/>
                <c:pt idx="0">
                  <c:v>0.31684210526315792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0.18649122807017543</c:v>
                </c:pt>
                <c:pt idx="6">
                  <c:v>0</c:v>
                </c:pt>
                <c:pt idx="7">
                  <c:v>6.6842105263157897E-2</c:v>
                </c:pt>
                <c:pt idx="8">
                  <c:v>0</c:v>
                </c:pt>
                <c:pt idx="9">
                  <c:v>0</c:v>
                </c:pt>
                <c:pt idx="10">
                  <c:v>0.12947368421052632</c:v>
                </c:pt>
                <c:pt idx="11">
                  <c:v>0.12280701754385964</c:v>
                </c:pt>
                <c:pt idx="12">
                  <c:v>0.19298245614035087</c:v>
                </c:pt>
                <c:pt idx="13">
                  <c:v>0.13438596491228069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0.18614035087719297</c:v>
                </c:pt>
                <c:pt idx="21">
                  <c:v>0.12403508771929825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9.9298245614035094E-2</c:v>
                </c:pt>
                <c:pt idx="30">
                  <c:v>5.2631578947368418E-2</c:v>
                </c:pt>
                <c:pt idx="31">
                  <c:v>0.15789473684210525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5.2631578947368418E-2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6.4814814814814811E-2</c:v>
                </c:pt>
                <c:pt idx="42">
                  <c:v>0</c:v>
                </c:pt>
                <c:pt idx="43">
                  <c:v>0.14035087719298245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0.13649122807017544</c:v>
                </c:pt>
                <c:pt idx="48">
                  <c:v>0.21719298245614035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90-4FFE-A859-908B290AA43C}"/>
            </c:ext>
          </c:extLst>
        </c:ser>
        <c:ser>
          <c:idx val="3"/>
          <c:order val="3"/>
          <c:tx>
            <c:strRef>
              <c:f>Summary!$E$297</c:f>
              <c:strCache>
                <c:ptCount val="1"/>
                <c:pt idx="0">
                  <c:v>Cokotei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Summary!$F$297:$CT$297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5.2631578947368418E-2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3.6666666666666667E-2</c:v>
                </c:pt>
                <c:pt idx="12">
                  <c:v>2.8947368421052631E-2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4.2456140350877192E-2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1.6491228070175439E-2</c:v>
                </c:pt>
                <c:pt idx="29">
                  <c:v>0</c:v>
                </c:pt>
                <c:pt idx="30">
                  <c:v>4.3333333333333335E-2</c:v>
                </c:pt>
                <c:pt idx="31">
                  <c:v>0</c:v>
                </c:pt>
                <c:pt idx="32">
                  <c:v>0</c:v>
                </c:pt>
                <c:pt idx="33">
                  <c:v>1.9298245614035089E-2</c:v>
                </c:pt>
                <c:pt idx="34">
                  <c:v>0</c:v>
                </c:pt>
                <c:pt idx="35">
                  <c:v>0</c:v>
                </c:pt>
                <c:pt idx="36">
                  <c:v>4.8771929824561404E-2</c:v>
                </c:pt>
                <c:pt idx="37">
                  <c:v>0</c:v>
                </c:pt>
                <c:pt idx="38">
                  <c:v>9.0370370370370365E-2</c:v>
                </c:pt>
                <c:pt idx="39">
                  <c:v>1.7894736842105262E-2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3.4035087719298245E-2</c:v>
                </c:pt>
                <c:pt idx="44">
                  <c:v>3.0526315789473683E-2</c:v>
                </c:pt>
                <c:pt idx="45">
                  <c:v>0</c:v>
                </c:pt>
                <c:pt idx="46">
                  <c:v>5.3508771929824561E-2</c:v>
                </c:pt>
                <c:pt idx="47">
                  <c:v>0</c:v>
                </c:pt>
                <c:pt idx="48">
                  <c:v>0</c:v>
                </c:pt>
                <c:pt idx="49">
                  <c:v>1.8947368421052633E-2</c:v>
                </c:pt>
                <c:pt idx="50">
                  <c:v>0</c:v>
                </c:pt>
                <c:pt idx="51">
                  <c:v>5.7894736842105263E-2</c:v>
                </c:pt>
                <c:pt idx="52">
                  <c:v>2.7123483226266953E-2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90-4FFE-A859-908B290AA43C}"/>
            </c:ext>
          </c:extLst>
        </c:ser>
        <c:ser>
          <c:idx val="4"/>
          <c:order val="4"/>
          <c:tx>
            <c:strRef>
              <c:f>Summary!$E$298</c:f>
              <c:strCache>
                <c:ptCount val="1"/>
                <c:pt idx="0">
                  <c:v>Dandori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Summary!$F$298:$CT$298</c:f>
              <c:numCache>
                <c:formatCode>0.0%</c:formatCode>
                <c:ptCount val="93"/>
                <c:pt idx="0">
                  <c:v>5.2631578947368418E-2</c:v>
                </c:pt>
                <c:pt idx="1">
                  <c:v>0</c:v>
                </c:pt>
                <c:pt idx="2">
                  <c:v>7.8947368421052627E-2</c:v>
                </c:pt>
                <c:pt idx="3">
                  <c:v>4.0526315789473688E-2</c:v>
                </c:pt>
                <c:pt idx="4">
                  <c:v>0</c:v>
                </c:pt>
                <c:pt idx="5">
                  <c:v>7.8947368421052627E-2</c:v>
                </c:pt>
                <c:pt idx="6">
                  <c:v>0</c:v>
                </c:pt>
                <c:pt idx="7">
                  <c:v>5.2631578947368418E-2</c:v>
                </c:pt>
                <c:pt idx="8">
                  <c:v>0.14473684210526316</c:v>
                </c:pt>
                <c:pt idx="9">
                  <c:v>0</c:v>
                </c:pt>
                <c:pt idx="10">
                  <c:v>5.2631578947368418E-2</c:v>
                </c:pt>
                <c:pt idx="11">
                  <c:v>5.2631578947368418E-2</c:v>
                </c:pt>
                <c:pt idx="12">
                  <c:v>5.2631578947368418E-2</c:v>
                </c:pt>
                <c:pt idx="13">
                  <c:v>5.2631578947368418E-2</c:v>
                </c:pt>
                <c:pt idx="14">
                  <c:v>0</c:v>
                </c:pt>
                <c:pt idx="15">
                  <c:v>5.5555555555555552E-2</c:v>
                </c:pt>
                <c:pt idx="16">
                  <c:v>5.2631578947368418E-2</c:v>
                </c:pt>
                <c:pt idx="17">
                  <c:v>0</c:v>
                </c:pt>
                <c:pt idx="18">
                  <c:v>6.1111111111111109E-2</c:v>
                </c:pt>
                <c:pt idx="19">
                  <c:v>0</c:v>
                </c:pt>
                <c:pt idx="20">
                  <c:v>5.2631578947368418E-2</c:v>
                </c:pt>
                <c:pt idx="21">
                  <c:v>5.2631578947368418E-2</c:v>
                </c:pt>
                <c:pt idx="22">
                  <c:v>0</c:v>
                </c:pt>
                <c:pt idx="23">
                  <c:v>7.8947368421052627E-2</c:v>
                </c:pt>
                <c:pt idx="24">
                  <c:v>0</c:v>
                </c:pt>
                <c:pt idx="25">
                  <c:v>7.8947368421052627E-2</c:v>
                </c:pt>
                <c:pt idx="26">
                  <c:v>7.8947368421052627E-2</c:v>
                </c:pt>
                <c:pt idx="27">
                  <c:v>0</c:v>
                </c:pt>
                <c:pt idx="28">
                  <c:v>7.8947368421052627E-2</c:v>
                </c:pt>
                <c:pt idx="29">
                  <c:v>5.2631578947368418E-2</c:v>
                </c:pt>
                <c:pt idx="30">
                  <c:v>5.2631578947368418E-2</c:v>
                </c:pt>
                <c:pt idx="31">
                  <c:v>5.2631578947368418E-2</c:v>
                </c:pt>
                <c:pt idx="32">
                  <c:v>0</c:v>
                </c:pt>
                <c:pt idx="33">
                  <c:v>4.3859649122807015E-2</c:v>
                </c:pt>
                <c:pt idx="34">
                  <c:v>5.2631578947368418E-2</c:v>
                </c:pt>
                <c:pt idx="35">
                  <c:v>0</c:v>
                </c:pt>
                <c:pt idx="36">
                  <c:v>4.3859649122807015E-2</c:v>
                </c:pt>
                <c:pt idx="37">
                  <c:v>0</c:v>
                </c:pt>
                <c:pt idx="38">
                  <c:v>0.1111111111111111</c:v>
                </c:pt>
                <c:pt idx="39">
                  <c:v>7.8947368421052627E-2</c:v>
                </c:pt>
                <c:pt idx="40">
                  <c:v>0</c:v>
                </c:pt>
                <c:pt idx="41">
                  <c:v>4.6296296296296294E-2</c:v>
                </c:pt>
                <c:pt idx="42">
                  <c:v>0</c:v>
                </c:pt>
                <c:pt idx="43">
                  <c:v>7.8947368421052627E-2</c:v>
                </c:pt>
                <c:pt idx="44">
                  <c:v>7.8947368421052627E-2</c:v>
                </c:pt>
                <c:pt idx="45">
                  <c:v>0</c:v>
                </c:pt>
                <c:pt idx="46">
                  <c:v>5.2631578947368418E-2</c:v>
                </c:pt>
                <c:pt idx="47">
                  <c:v>5.2631578947368418E-2</c:v>
                </c:pt>
                <c:pt idx="48">
                  <c:v>7.8947368421052627E-2</c:v>
                </c:pt>
                <c:pt idx="49">
                  <c:v>7.8947368421052627E-2</c:v>
                </c:pt>
                <c:pt idx="50">
                  <c:v>0</c:v>
                </c:pt>
                <c:pt idx="51">
                  <c:v>7.8947368421052627E-2</c:v>
                </c:pt>
                <c:pt idx="52">
                  <c:v>8.0299785867237697E-2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90-4FFE-A859-908B290AA43C}"/>
            </c:ext>
          </c:extLst>
        </c:ser>
        <c:ser>
          <c:idx val="5"/>
          <c:order val="5"/>
          <c:tx>
            <c:strRef>
              <c:f>Summary!$E$299</c:f>
              <c:strCache>
                <c:ptCount val="1"/>
                <c:pt idx="0">
                  <c:v>Keterlambatan Material / Box (WH)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Summary!$F$299:$CT$299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90-4FFE-A859-908B290AA43C}"/>
            </c:ext>
          </c:extLst>
        </c:ser>
        <c:ser>
          <c:idx val="6"/>
          <c:order val="6"/>
          <c:tx>
            <c:strRef>
              <c:f>Summary!$E$301</c:f>
              <c:strCache>
                <c:ptCount val="1"/>
                <c:pt idx="0">
                  <c:v>No kanban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Summary!$F$301:$CT$301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90-4FFE-A859-908B290AA43C}"/>
            </c:ext>
          </c:extLst>
        </c:ser>
        <c:ser>
          <c:idx val="7"/>
          <c:order val="7"/>
          <c:tx>
            <c:strRef>
              <c:f>Summary!$E$302</c:f>
              <c:strCache>
                <c:ptCount val="1"/>
                <c:pt idx="0">
                  <c:v>Defect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Summary!$F$302:$CT$302</c:f>
              <c:numCache>
                <c:formatCode>0.0%</c:formatCode>
                <c:ptCount val="93"/>
                <c:pt idx="0">
                  <c:v>2.5438596491228076E-4</c:v>
                </c:pt>
                <c:pt idx="1">
                  <c:v>0</c:v>
                </c:pt>
                <c:pt idx="2">
                  <c:v>1.7543859649122809E-5</c:v>
                </c:pt>
                <c:pt idx="3">
                  <c:v>2.5438596491228076E-4</c:v>
                </c:pt>
                <c:pt idx="4">
                  <c:v>0</c:v>
                </c:pt>
                <c:pt idx="5">
                  <c:v>1.1695906432748539E-5</c:v>
                </c:pt>
                <c:pt idx="6">
                  <c:v>0</c:v>
                </c:pt>
                <c:pt idx="7">
                  <c:v>8.4795321637426915E-5</c:v>
                </c:pt>
                <c:pt idx="8">
                  <c:v>1.7444917428371349E-4</c:v>
                </c:pt>
                <c:pt idx="9">
                  <c:v>0</c:v>
                </c:pt>
                <c:pt idx="10">
                  <c:v>2.5438596491228076E-4</c:v>
                </c:pt>
                <c:pt idx="11">
                  <c:v>2.6371819220386103E-4</c:v>
                </c:pt>
                <c:pt idx="12">
                  <c:v>1.695906432748538E-4</c:v>
                </c:pt>
                <c:pt idx="13">
                  <c:v>1.6959064327485383E-4</c:v>
                </c:pt>
                <c:pt idx="14">
                  <c:v>0</c:v>
                </c:pt>
                <c:pt idx="15">
                  <c:v>1.7901234567901236E-4</c:v>
                </c:pt>
                <c:pt idx="16">
                  <c:v>2.5438596491228076E-4</c:v>
                </c:pt>
                <c:pt idx="17">
                  <c:v>0</c:v>
                </c:pt>
                <c:pt idx="18">
                  <c:v>1.7901234567901239E-4</c:v>
                </c:pt>
                <c:pt idx="19">
                  <c:v>0</c:v>
                </c:pt>
                <c:pt idx="20">
                  <c:v>1.7543859649122809E-5</c:v>
                </c:pt>
                <c:pt idx="21">
                  <c:v>3.3918128654970766E-4</c:v>
                </c:pt>
                <c:pt idx="22">
                  <c:v>0</c:v>
                </c:pt>
                <c:pt idx="23">
                  <c:v>1.7543859649122809E-5</c:v>
                </c:pt>
                <c:pt idx="24">
                  <c:v>0</c:v>
                </c:pt>
                <c:pt idx="25">
                  <c:v>8.4795321637426915E-5</c:v>
                </c:pt>
                <c:pt idx="26">
                  <c:v>1.5686135681280652E-4</c:v>
                </c:pt>
                <c:pt idx="27">
                  <c:v>0</c:v>
                </c:pt>
                <c:pt idx="28">
                  <c:v>8.4795321637426915E-5</c:v>
                </c:pt>
                <c:pt idx="29">
                  <c:v>2.3130966533376564E-4</c:v>
                </c:pt>
                <c:pt idx="30">
                  <c:v>3.3918128654970766E-4</c:v>
                </c:pt>
                <c:pt idx="31">
                  <c:v>2.543859649122807E-4</c:v>
                </c:pt>
                <c:pt idx="32">
                  <c:v>0</c:v>
                </c:pt>
                <c:pt idx="33">
                  <c:v>3.3918128654970766E-4</c:v>
                </c:pt>
                <c:pt idx="34">
                  <c:v>2.5438596491228076E-4</c:v>
                </c:pt>
                <c:pt idx="35">
                  <c:v>0</c:v>
                </c:pt>
                <c:pt idx="36">
                  <c:v>3.3918128654970766E-4</c:v>
                </c:pt>
                <c:pt idx="37">
                  <c:v>0</c:v>
                </c:pt>
                <c:pt idx="38">
                  <c:v>1.234567901234568E-5</c:v>
                </c:pt>
                <c:pt idx="39">
                  <c:v>2.5438596491228076E-4</c:v>
                </c:pt>
                <c:pt idx="40">
                  <c:v>0</c:v>
                </c:pt>
                <c:pt idx="41">
                  <c:v>1.8518518518518522E-5</c:v>
                </c:pt>
                <c:pt idx="42">
                  <c:v>0</c:v>
                </c:pt>
                <c:pt idx="43">
                  <c:v>1.6959064327485383E-4</c:v>
                </c:pt>
                <c:pt idx="44">
                  <c:v>2.1499524650060684E-4</c:v>
                </c:pt>
                <c:pt idx="45">
                  <c:v>0</c:v>
                </c:pt>
                <c:pt idx="46">
                  <c:v>4.2397660818713461E-4</c:v>
                </c:pt>
                <c:pt idx="47">
                  <c:v>3.364153865989852E-4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90-4FFE-A859-908B290AA43C}"/>
            </c:ext>
          </c:extLst>
        </c:ser>
        <c:ser>
          <c:idx val="8"/>
          <c:order val="8"/>
          <c:tx>
            <c:strRef>
              <c:f>Summary!$E$303</c:f>
              <c:strCache>
                <c:ptCount val="1"/>
                <c:pt idx="0">
                  <c:v>Preparation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Summary!$F$303:$CT$303</c:f>
              <c:numCache>
                <c:formatCode>0.0%</c:formatCode>
                <c:ptCount val="93"/>
                <c:pt idx="0">
                  <c:v>8.771929824561403E-3</c:v>
                </c:pt>
                <c:pt idx="1">
                  <c:v>0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0</c:v>
                </c:pt>
                <c:pt idx="5">
                  <c:v>8.771929824561403E-3</c:v>
                </c:pt>
                <c:pt idx="6">
                  <c:v>0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0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1.8518518518518517E-2</c:v>
                </c:pt>
                <c:pt idx="16">
                  <c:v>8.771929824561403E-3</c:v>
                </c:pt>
                <c:pt idx="17">
                  <c:v>0</c:v>
                </c:pt>
                <c:pt idx="18">
                  <c:v>9.2592592592592587E-3</c:v>
                </c:pt>
                <c:pt idx="19">
                  <c:v>0</c:v>
                </c:pt>
                <c:pt idx="20">
                  <c:v>8.771929824561403E-3</c:v>
                </c:pt>
                <c:pt idx="21">
                  <c:v>8.771929824561403E-3</c:v>
                </c:pt>
                <c:pt idx="22">
                  <c:v>0</c:v>
                </c:pt>
                <c:pt idx="23">
                  <c:v>8.771929824561403E-3</c:v>
                </c:pt>
                <c:pt idx="24">
                  <c:v>0</c:v>
                </c:pt>
                <c:pt idx="25">
                  <c:v>8.771929824561403E-3</c:v>
                </c:pt>
                <c:pt idx="26">
                  <c:v>8.771929824561403E-3</c:v>
                </c:pt>
                <c:pt idx="27">
                  <c:v>0</c:v>
                </c:pt>
                <c:pt idx="28">
                  <c:v>8.771929824561403E-3</c:v>
                </c:pt>
                <c:pt idx="29">
                  <c:v>8.771929824561403E-3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0</c:v>
                </c:pt>
                <c:pt idx="38">
                  <c:v>1.8518518518518517E-2</c:v>
                </c:pt>
                <c:pt idx="39">
                  <c:v>8.771929824561403E-3</c:v>
                </c:pt>
                <c:pt idx="40">
                  <c:v>0</c:v>
                </c:pt>
                <c:pt idx="41">
                  <c:v>9.2592592592592587E-3</c:v>
                </c:pt>
                <c:pt idx="42">
                  <c:v>0</c:v>
                </c:pt>
                <c:pt idx="43">
                  <c:v>8.771929824561403E-3</c:v>
                </c:pt>
                <c:pt idx="44">
                  <c:v>8.771929824561403E-3</c:v>
                </c:pt>
                <c:pt idx="45">
                  <c:v>0</c:v>
                </c:pt>
                <c:pt idx="46">
                  <c:v>8.771929824561403E-3</c:v>
                </c:pt>
                <c:pt idx="47">
                  <c:v>8.771929824561403E-3</c:v>
                </c:pt>
                <c:pt idx="48">
                  <c:v>8.771929824561403E-3</c:v>
                </c:pt>
                <c:pt idx="49">
                  <c:v>8.771929824561403E-3</c:v>
                </c:pt>
                <c:pt idx="50">
                  <c:v>0</c:v>
                </c:pt>
                <c:pt idx="51">
                  <c:v>8.771929824561403E-3</c:v>
                </c:pt>
                <c:pt idx="52">
                  <c:v>8.9221984296930772E-3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90-4FFE-A859-908B290AA43C}"/>
            </c:ext>
          </c:extLst>
        </c:ser>
        <c:ser>
          <c:idx val="9"/>
          <c:order val="9"/>
          <c:tx>
            <c:strRef>
              <c:f>Summary!$E$304</c:f>
              <c:strCache>
                <c:ptCount val="1"/>
                <c:pt idx="0">
                  <c:v>Morning meeting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Summary!$F$304:$CT$304</c:f>
              <c:numCache>
                <c:formatCode>0.0%</c:formatCode>
                <c:ptCount val="93"/>
                <c:pt idx="0">
                  <c:v>8.771929824561403E-3</c:v>
                </c:pt>
                <c:pt idx="1">
                  <c:v>0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0</c:v>
                </c:pt>
                <c:pt idx="5">
                  <c:v>8.771929824561403E-3</c:v>
                </c:pt>
                <c:pt idx="6">
                  <c:v>0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0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1.8518518518518517E-2</c:v>
                </c:pt>
                <c:pt idx="16">
                  <c:v>8.771929824561403E-3</c:v>
                </c:pt>
                <c:pt idx="17">
                  <c:v>0</c:v>
                </c:pt>
                <c:pt idx="18">
                  <c:v>9.2592592592592587E-3</c:v>
                </c:pt>
                <c:pt idx="19">
                  <c:v>0</c:v>
                </c:pt>
                <c:pt idx="20">
                  <c:v>8.771929824561403E-3</c:v>
                </c:pt>
                <c:pt idx="21">
                  <c:v>8.771929824561403E-3</c:v>
                </c:pt>
                <c:pt idx="22">
                  <c:v>0</c:v>
                </c:pt>
                <c:pt idx="23">
                  <c:v>8.771929824561403E-3</c:v>
                </c:pt>
                <c:pt idx="24">
                  <c:v>0</c:v>
                </c:pt>
                <c:pt idx="25">
                  <c:v>8.771929824561403E-3</c:v>
                </c:pt>
                <c:pt idx="26">
                  <c:v>8.771929824561403E-3</c:v>
                </c:pt>
                <c:pt idx="27">
                  <c:v>0</c:v>
                </c:pt>
                <c:pt idx="28">
                  <c:v>8.771929824561403E-3</c:v>
                </c:pt>
                <c:pt idx="29">
                  <c:v>8.771929824561403E-3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0</c:v>
                </c:pt>
                <c:pt idx="38">
                  <c:v>1.8518518518518517E-2</c:v>
                </c:pt>
                <c:pt idx="39">
                  <c:v>8.771929824561403E-3</c:v>
                </c:pt>
                <c:pt idx="40">
                  <c:v>0</c:v>
                </c:pt>
                <c:pt idx="41">
                  <c:v>9.2592592592592587E-3</c:v>
                </c:pt>
                <c:pt idx="42">
                  <c:v>0</c:v>
                </c:pt>
                <c:pt idx="43">
                  <c:v>8.771929824561403E-3</c:v>
                </c:pt>
                <c:pt idx="44">
                  <c:v>8.771929824561403E-3</c:v>
                </c:pt>
                <c:pt idx="45">
                  <c:v>0</c:v>
                </c:pt>
                <c:pt idx="46">
                  <c:v>8.771929824561403E-3</c:v>
                </c:pt>
                <c:pt idx="47">
                  <c:v>8.771929824561403E-3</c:v>
                </c:pt>
                <c:pt idx="48">
                  <c:v>8.771929824561403E-3</c:v>
                </c:pt>
                <c:pt idx="49">
                  <c:v>8.771929824561403E-3</c:v>
                </c:pt>
                <c:pt idx="50">
                  <c:v>0</c:v>
                </c:pt>
                <c:pt idx="51">
                  <c:v>8.771929824561403E-3</c:v>
                </c:pt>
                <c:pt idx="52">
                  <c:v>8.9221984296930772E-3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90-4FFE-A859-908B290AA43C}"/>
            </c:ext>
          </c:extLst>
        </c:ser>
        <c:ser>
          <c:idx val="10"/>
          <c:order val="10"/>
          <c:tx>
            <c:strRef>
              <c:f>Summary!$E$305</c:f>
              <c:strCache>
                <c:ptCount val="1"/>
                <c:pt idx="0">
                  <c:v>5S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Summary!$F$305:$CT$305</c:f>
              <c:numCache>
                <c:formatCode>0.0%</c:formatCode>
                <c:ptCount val="93"/>
                <c:pt idx="0">
                  <c:v>8.771929824561403E-3</c:v>
                </c:pt>
                <c:pt idx="1">
                  <c:v>0</c:v>
                </c:pt>
                <c:pt idx="2">
                  <c:v>8.771929824561403E-3</c:v>
                </c:pt>
                <c:pt idx="3">
                  <c:v>8.771929824561403E-3</c:v>
                </c:pt>
                <c:pt idx="4">
                  <c:v>0</c:v>
                </c:pt>
                <c:pt idx="5">
                  <c:v>8.771929824561403E-3</c:v>
                </c:pt>
                <c:pt idx="6">
                  <c:v>0</c:v>
                </c:pt>
                <c:pt idx="7">
                  <c:v>8.771929824561403E-3</c:v>
                </c:pt>
                <c:pt idx="8">
                  <c:v>8.771929824561403E-3</c:v>
                </c:pt>
                <c:pt idx="9">
                  <c:v>0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1.8518518518518517E-2</c:v>
                </c:pt>
                <c:pt idx="16">
                  <c:v>8.771929824561403E-3</c:v>
                </c:pt>
                <c:pt idx="17">
                  <c:v>0</c:v>
                </c:pt>
                <c:pt idx="18">
                  <c:v>9.2592592592592587E-3</c:v>
                </c:pt>
                <c:pt idx="19">
                  <c:v>0</c:v>
                </c:pt>
                <c:pt idx="20">
                  <c:v>8.771929824561403E-3</c:v>
                </c:pt>
                <c:pt idx="21">
                  <c:v>8.771929824561403E-3</c:v>
                </c:pt>
                <c:pt idx="22">
                  <c:v>0</c:v>
                </c:pt>
                <c:pt idx="23">
                  <c:v>8.771929824561403E-3</c:v>
                </c:pt>
                <c:pt idx="24">
                  <c:v>0</c:v>
                </c:pt>
                <c:pt idx="25">
                  <c:v>8.771929824561403E-3</c:v>
                </c:pt>
                <c:pt idx="26">
                  <c:v>8.771929824561403E-3</c:v>
                </c:pt>
                <c:pt idx="27">
                  <c:v>0</c:v>
                </c:pt>
                <c:pt idx="28">
                  <c:v>8.771929824561403E-3</c:v>
                </c:pt>
                <c:pt idx="29">
                  <c:v>8.771929824561403E-3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0</c:v>
                </c:pt>
                <c:pt idx="38">
                  <c:v>1.8518518518518517E-2</c:v>
                </c:pt>
                <c:pt idx="39">
                  <c:v>8.771929824561403E-3</c:v>
                </c:pt>
                <c:pt idx="40">
                  <c:v>0</c:v>
                </c:pt>
                <c:pt idx="41">
                  <c:v>9.2592592592592587E-3</c:v>
                </c:pt>
                <c:pt idx="42">
                  <c:v>0</c:v>
                </c:pt>
                <c:pt idx="43">
                  <c:v>8.771929824561403E-3</c:v>
                </c:pt>
                <c:pt idx="44">
                  <c:v>8.771929824561403E-3</c:v>
                </c:pt>
                <c:pt idx="45">
                  <c:v>0</c:v>
                </c:pt>
                <c:pt idx="46">
                  <c:v>8.771929824561403E-3</c:v>
                </c:pt>
                <c:pt idx="47">
                  <c:v>8.771929824561403E-3</c:v>
                </c:pt>
                <c:pt idx="48">
                  <c:v>8.771929824561403E-3</c:v>
                </c:pt>
                <c:pt idx="49">
                  <c:v>8.771929824561403E-3</c:v>
                </c:pt>
                <c:pt idx="50">
                  <c:v>0</c:v>
                </c:pt>
                <c:pt idx="51">
                  <c:v>8.771929824561403E-3</c:v>
                </c:pt>
                <c:pt idx="52">
                  <c:v>8.9221984296930772E-3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90-4FFE-A859-908B290AA43C}"/>
            </c:ext>
          </c:extLst>
        </c:ser>
        <c:ser>
          <c:idx val="11"/>
          <c:order val="11"/>
          <c:tx>
            <c:strRef>
              <c:f>Summary!$E$306</c:f>
              <c:strCache>
                <c:ptCount val="1"/>
                <c:pt idx="0">
                  <c:v>Speed Loss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Summary!$F$306:$CT$306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0.10526315789473684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90-4FFE-A859-908B290AA43C}"/>
            </c:ext>
          </c:extLst>
        </c:ser>
        <c:ser>
          <c:idx val="12"/>
          <c:order val="12"/>
          <c:tx>
            <c:strRef>
              <c:f>Summary!$E$307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FFCCF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Summary!$F$307:$CT$307</c:f>
              <c:numCache>
                <c:formatCode>0.0%</c:formatCode>
                <c:ptCount val="93"/>
                <c:pt idx="0">
                  <c:v>8.7719298245581001E-5</c:v>
                </c:pt>
                <c:pt idx="1">
                  <c:v>0</c:v>
                </c:pt>
                <c:pt idx="2">
                  <c:v>0</c:v>
                </c:pt>
                <c:pt idx="3">
                  <c:v>8.7719298242916466E-6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6.2392930979426886E-5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9.8765432098857353E-5</c:v>
                </c:pt>
                <c:pt idx="16">
                  <c:v>0</c:v>
                </c:pt>
                <c:pt idx="17">
                  <c:v>0</c:v>
                </c:pt>
                <c:pt idx="18">
                  <c:v>4.3209876542826819E-5</c:v>
                </c:pt>
                <c:pt idx="19">
                  <c:v>0</c:v>
                </c:pt>
                <c:pt idx="20">
                  <c:v>5.2631578947193169E-5</c:v>
                </c:pt>
                <c:pt idx="21">
                  <c:v>0</c:v>
                </c:pt>
                <c:pt idx="22">
                  <c:v>0</c:v>
                </c:pt>
                <c:pt idx="23">
                  <c:v>2.6315789473430051E-5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5.2631578947304192E-5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7.8947368420845265E-5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7.4478437709801781E-5</c:v>
                </c:pt>
                <c:pt idx="45">
                  <c:v>0</c:v>
                </c:pt>
                <c:pt idx="46">
                  <c:v>0</c:v>
                </c:pt>
                <c:pt idx="47">
                  <c:v>4.0777595856855697E-5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5.2631578947193169E-5</c:v>
                </c:pt>
                <c:pt idx="52">
                  <c:v>1.7844396859034717E-5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90-4FFE-A859-908B290AA4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691139584"/>
        <c:axId val="1574737568"/>
      </c:barChart>
      <c:lineChart>
        <c:grouping val="standard"/>
        <c:varyColors val="0"/>
        <c:ser>
          <c:idx val="0"/>
          <c:order val="0"/>
          <c:tx>
            <c:strRef>
              <c:f>Summary!$E$294</c:f>
              <c:strCache>
                <c:ptCount val="1"/>
                <c:pt idx="0">
                  <c:v>OR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Summary!$F$294:$CT$294</c:f>
              <c:numCache>
                <c:formatCode>0%</c:formatCode>
                <c:ptCount val="93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  <c:pt idx="31">
                  <c:v>0.85</c:v>
                </c:pt>
                <c:pt idx="32">
                  <c:v>0.85</c:v>
                </c:pt>
                <c:pt idx="33">
                  <c:v>0.85</c:v>
                </c:pt>
                <c:pt idx="34">
                  <c:v>0.85</c:v>
                </c:pt>
                <c:pt idx="35">
                  <c:v>0.85</c:v>
                </c:pt>
                <c:pt idx="36">
                  <c:v>0.85</c:v>
                </c:pt>
                <c:pt idx="37">
                  <c:v>0.85</c:v>
                </c:pt>
                <c:pt idx="38">
                  <c:v>0.85</c:v>
                </c:pt>
                <c:pt idx="39">
                  <c:v>0.85</c:v>
                </c:pt>
                <c:pt idx="40">
                  <c:v>0.85</c:v>
                </c:pt>
                <c:pt idx="41">
                  <c:v>0.85</c:v>
                </c:pt>
                <c:pt idx="42">
                  <c:v>0.85</c:v>
                </c:pt>
                <c:pt idx="43">
                  <c:v>0.85</c:v>
                </c:pt>
                <c:pt idx="44">
                  <c:v>0.85</c:v>
                </c:pt>
                <c:pt idx="45">
                  <c:v>0.85</c:v>
                </c:pt>
                <c:pt idx="46">
                  <c:v>0.85</c:v>
                </c:pt>
                <c:pt idx="47">
                  <c:v>0.85</c:v>
                </c:pt>
                <c:pt idx="48">
                  <c:v>0.85</c:v>
                </c:pt>
                <c:pt idx="49">
                  <c:v>0.85</c:v>
                </c:pt>
                <c:pt idx="50">
                  <c:v>0.85</c:v>
                </c:pt>
                <c:pt idx="51">
                  <c:v>0.85</c:v>
                </c:pt>
                <c:pt idx="52">
                  <c:v>0.85</c:v>
                </c:pt>
                <c:pt idx="53">
                  <c:v>0.85</c:v>
                </c:pt>
                <c:pt idx="54">
                  <c:v>0.85</c:v>
                </c:pt>
                <c:pt idx="55">
                  <c:v>0.85</c:v>
                </c:pt>
                <c:pt idx="56">
                  <c:v>0.85</c:v>
                </c:pt>
                <c:pt idx="57">
                  <c:v>0.85</c:v>
                </c:pt>
                <c:pt idx="58">
                  <c:v>0.85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</c:v>
                </c:pt>
                <c:pt idx="63">
                  <c:v>0.85</c:v>
                </c:pt>
                <c:pt idx="64">
                  <c:v>0.85</c:v>
                </c:pt>
                <c:pt idx="65">
                  <c:v>0.85</c:v>
                </c:pt>
                <c:pt idx="66">
                  <c:v>0.85</c:v>
                </c:pt>
                <c:pt idx="67">
                  <c:v>0.85</c:v>
                </c:pt>
                <c:pt idx="68">
                  <c:v>0.85</c:v>
                </c:pt>
                <c:pt idx="69">
                  <c:v>0.85</c:v>
                </c:pt>
                <c:pt idx="70">
                  <c:v>0.85</c:v>
                </c:pt>
                <c:pt idx="71">
                  <c:v>0.85</c:v>
                </c:pt>
                <c:pt idx="72">
                  <c:v>0.85</c:v>
                </c:pt>
                <c:pt idx="73">
                  <c:v>0.85</c:v>
                </c:pt>
                <c:pt idx="74">
                  <c:v>0.85</c:v>
                </c:pt>
                <c:pt idx="75">
                  <c:v>0.85</c:v>
                </c:pt>
                <c:pt idx="76">
                  <c:v>0.85</c:v>
                </c:pt>
                <c:pt idx="77">
                  <c:v>0.85</c:v>
                </c:pt>
                <c:pt idx="78">
                  <c:v>0.85</c:v>
                </c:pt>
                <c:pt idx="79">
                  <c:v>0.85</c:v>
                </c:pt>
                <c:pt idx="80">
                  <c:v>0.85</c:v>
                </c:pt>
                <c:pt idx="81">
                  <c:v>0.85</c:v>
                </c:pt>
                <c:pt idx="82">
                  <c:v>0.85</c:v>
                </c:pt>
                <c:pt idx="83">
                  <c:v>0.85</c:v>
                </c:pt>
                <c:pt idx="84">
                  <c:v>0.85</c:v>
                </c:pt>
                <c:pt idx="85">
                  <c:v>0.85</c:v>
                </c:pt>
                <c:pt idx="86">
                  <c:v>0.85</c:v>
                </c:pt>
                <c:pt idx="87">
                  <c:v>0.85</c:v>
                </c:pt>
                <c:pt idx="88">
                  <c:v>0.85</c:v>
                </c:pt>
                <c:pt idx="89">
                  <c:v>0.85</c:v>
                </c:pt>
                <c:pt idx="90">
                  <c:v>0.85</c:v>
                </c:pt>
                <c:pt idx="91">
                  <c:v>0.85</c:v>
                </c:pt>
                <c:pt idx="92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0-4FFE-A859-908B290AA4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1139584"/>
        <c:axId val="1574737568"/>
      </c:lineChart>
      <c:catAx>
        <c:axId val="16911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574737568"/>
        <c:crosses val="autoZero"/>
        <c:auto val="1"/>
        <c:lblAlgn val="ctr"/>
        <c:lblOffset val="100"/>
        <c:noMultiLvlLbl val="0"/>
      </c:catAx>
      <c:valAx>
        <c:axId val="157473756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69113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912960</xdr:colOff>
      <xdr:row>4</xdr:row>
      <xdr:rowOff>66600</xdr:rowOff>
    </xdr:from>
    <xdr:to>
      <xdr:col>35</xdr:col>
      <xdr:colOff>540062</xdr:colOff>
      <xdr:row>17</xdr:row>
      <xdr:rowOff>209160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912088</xdr:colOff>
      <xdr:row>18</xdr:row>
      <xdr:rowOff>77357</xdr:rowOff>
    </xdr:from>
    <xdr:to>
      <xdr:col>35</xdr:col>
      <xdr:colOff>484907</xdr:colOff>
      <xdr:row>31</xdr:row>
      <xdr:rowOff>207818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1FCA3B-8207-D8F7-2C7D-2456D4DF3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923638</xdr:colOff>
      <xdr:row>32</xdr:row>
      <xdr:rowOff>8081</xdr:rowOff>
    </xdr:from>
    <xdr:to>
      <xdr:col>35</xdr:col>
      <xdr:colOff>496456</xdr:colOff>
      <xdr:row>45</xdr:row>
      <xdr:rowOff>150091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E7D9FC4-DF1F-C317-7D5E-B7D6BB468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</xdr:colOff>
      <xdr:row>0</xdr:row>
      <xdr:rowOff>149829</xdr:rowOff>
    </xdr:from>
    <xdr:to>
      <xdr:col>12</xdr:col>
      <xdr:colOff>168185</xdr:colOff>
      <xdr:row>3</xdr:row>
      <xdr:rowOff>27583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1793228" y="149829"/>
          <a:ext cx="3669386" cy="367611"/>
        </a:xfrm>
        <a:prstGeom prst="wedgeRectCallout">
          <a:avLst>
            <a:gd name="adj1" fmla="val -14557"/>
            <a:gd name="adj2" fmla="val 81855"/>
          </a:avLst>
        </a:prstGeom>
        <a:solidFill>
          <a:srgbClr val="99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 panose="020F0502020204030204"/>
            </a:rPr>
            <a:t>Tulis loss time item di sini</a:t>
          </a:r>
          <a:endParaRPr lang="en-US" sz="1100" b="1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424440</xdr:colOff>
      <xdr:row>0</xdr:row>
      <xdr:rowOff>148320</xdr:rowOff>
    </xdr:from>
    <xdr:to>
      <xdr:col>35</xdr:col>
      <xdr:colOff>694540</xdr:colOff>
      <xdr:row>2</xdr:row>
      <xdr:rowOff>449870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70255" y="147955"/>
          <a:ext cx="5133975" cy="157670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424440</xdr:colOff>
      <xdr:row>0</xdr:row>
      <xdr:rowOff>148320</xdr:rowOff>
    </xdr:from>
    <xdr:to>
      <xdr:col>35</xdr:col>
      <xdr:colOff>675490</xdr:colOff>
      <xdr:row>2</xdr:row>
      <xdr:rowOff>468590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25758" y="148320"/>
          <a:ext cx="5141127" cy="159546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424440</xdr:colOff>
      <xdr:row>0</xdr:row>
      <xdr:rowOff>148320</xdr:rowOff>
    </xdr:from>
    <xdr:to>
      <xdr:col>35</xdr:col>
      <xdr:colOff>675490</xdr:colOff>
      <xdr:row>2</xdr:row>
      <xdr:rowOff>468590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61225A-B0E0-440B-9621-536EB43F6AC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25640" y="148320"/>
          <a:ext cx="4715100" cy="15966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2194</xdr:row>
      <xdr:rowOff>0</xdr:rowOff>
    </xdr:from>
    <xdr:to>
      <xdr:col>3</xdr:col>
      <xdr:colOff>304800</xdr:colOff>
      <xdr:row>2195</xdr:row>
      <xdr:rowOff>142875</xdr:rowOff>
    </xdr:to>
    <xdr:sp macro="" textlink="">
      <xdr:nvSpPr>
        <xdr:cNvPr id="13313" name="AutoShape 1" descr="Image">
          <a:extLst>
            <a:ext uri="{FF2B5EF4-FFF2-40B4-BE49-F238E27FC236}">
              <a16:creationId xmlns:a16="http://schemas.microsoft.com/office/drawing/2014/main" id="{00000000-0008-0000-0A00-000001340000}"/>
            </a:ext>
          </a:extLst>
        </xdr:cNvPr>
        <xdr:cNvSpPr>
          <a:spLocks noChangeAspect="1" noChangeArrowheads="1"/>
        </xdr:cNvSpPr>
      </xdr:nvSpPr>
      <xdr:spPr>
        <a:xfrm>
          <a:off x="3857625" y="376161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234120</xdr:colOff>
      <xdr:row>27</xdr:row>
      <xdr:rowOff>9360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83355" cy="4638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779400</xdr:colOff>
      <xdr:row>9</xdr:row>
      <xdr:rowOff>103680</xdr:rowOff>
    </xdr:from>
    <xdr:to>
      <xdr:col>3</xdr:col>
      <xdr:colOff>511920</xdr:colOff>
      <xdr:row>11</xdr:row>
      <xdr:rowOff>37440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464945" y="1646555"/>
          <a:ext cx="961390" cy="276225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67320</xdr:colOff>
      <xdr:row>120</xdr:row>
      <xdr:rowOff>159120</xdr:rowOff>
    </xdr:from>
    <xdr:to>
      <xdr:col>27</xdr:col>
      <xdr:colOff>94320</xdr:colOff>
      <xdr:row>125</xdr:row>
      <xdr:rowOff>8280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67310" y="21094700"/>
          <a:ext cx="12494895" cy="7353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2040" rIns="0" bIns="32040" anchor="ctr">
          <a:noAutofit/>
        </a:bodyPr>
        <a:lstStyle/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NOTE :  - *1. BATAS PELAPORAN / HARI : JIKA JUMLAH NG / HARI MENCAPAI ANGKA TERSEBUT, MAKA LEADER HARUS LAPOR ATASAN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1 PC, HARUS LANGSUNG DI SCRAP, TIDAK BOLEH DIPERBAIKI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BANYAK / MENINGKAT, HARUS SEGERA LAPOR ATASAN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36</xdr:col>
      <xdr:colOff>41043</xdr:colOff>
      <xdr:row>27</xdr:row>
      <xdr:rowOff>33120</xdr:rowOff>
    </xdr:to>
    <xdr:pic>
      <xdr:nvPicPr>
        <xdr:cNvPr id="24" name="Picture 4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74795" cy="46621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831240</xdr:colOff>
      <xdr:row>9</xdr:row>
      <xdr:rowOff>87480</xdr:rowOff>
    </xdr:from>
    <xdr:to>
      <xdr:col>3</xdr:col>
      <xdr:colOff>563760</xdr:colOff>
      <xdr:row>11</xdr:row>
      <xdr:rowOff>20880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/>
      </xdr:nvSpPr>
      <xdr:spPr>
        <a:xfrm>
          <a:off x="1517015" y="1630045"/>
          <a:ext cx="960755" cy="276225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67320</xdr:colOff>
      <xdr:row>120</xdr:row>
      <xdr:rowOff>135360</xdr:rowOff>
    </xdr:from>
    <xdr:to>
      <xdr:col>27</xdr:col>
      <xdr:colOff>94320</xdr:colOff>
      <xdr:row>124</xdr:row>
      <xdr:rowOff>155880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67310" y="21071205"/>
          <a:ext cx="12494895" cy="7346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2040" rIns="0" bIns="32040" anchor="ctr">
          <a:noAutofit/>
        </a:bodyPr>
        <a:lstStyle/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NOTE :  - *1. BATAS PELAPORAN / HARI : JIKA JUMLAH NG / HARI MENCAPAI ANGKA TERSEBUT, MAKA LEADER HARUS LAPOR ATASAN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1 PC, HARUS LANGSUNG DI SCRAP, TIDAK BOLEH DIPERBAIKI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BANYAK / MENINGKAT, HARUS SEGERA LAPOR ATASAN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276705</xdr:colOff>
      <xdr:row>27</xdr:row>
      <xdr:rowOff>26770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87B397B-10DB-4A1F-BFCF-026C06C45FA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01960" cy="44908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831240</xdr:colOff>
      <xdr:row>9</xdr:row>
      <xdr:rowOff>87480</xdr:rowOff>
    </xdr:from>
    <xdr:to>
      <xdr:col>3</xdr:col>
      <xdr:colOff>563760</xdr:colOff>
      <xdr:row>11</xdr:row>
      <xdr:rowOff>20880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BFB73ACC-EC5C-4B7A-9F67-80AF9A5D5091}"/>
            </a:ext>
          </a:extLst>
        </xdr:cNvPr>
        <xdr:cNvSpPr/>
      </xdr:nvSpPr>
      <xdr:spPr>
        <a:xfrm>
          <a:off x="1459890" y="1573380"/>
          <a:ext cx="856470" cy="2636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151188</xdr:colOff>
      <xdr:row>124</xdr:row>
      <xdr:rowOff>75454</xdr:rowOff>
    </xdr:from>
    <xdr:to>
      <xdr:col>27</xdr:col>
      <xdr:colOff>178188</xdr:colOff>
      <xdr:row>128</xdr:row>
      <xdr:rowOff>113945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B6A36154-A9A3-465A-AE73-225F4A662286}"/>
            </a:ext>
          </a:extLst>
        </xdr:cNvPr>
        <xdr:cNvSpPr/>
      </xdr:nvSpPr>
      <xdr:spPr>
        <a:xfrm>
          <a:off x="151188" y="21425831"/>
          <a:ext cx="11361151" cy="70943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2040" rIns="0" bIns="32040" anchor="ctr">
          <a:noAutofit/>
        </a:bodyPr>
        <a:lstStyle/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NOTE :  - *1. BATAS PELAPORAN / HARI : JIKA JUMLAH NG / HARI MENCAPAI ANGKA TERSEBUT, MAKA LEADER HARUS LAPOR ATASAN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1 PC, HARUS LANGSUNG DI SCRAP, TIDAK BOLEH DIPERBAIKI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BANYAK / MENINGKAT, HARUS SEGERA LAPOR ATASAN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denso-my.sharepoint.com/personal/weny_yuliana_sari_a2z_ap_denso_com/Documents/Documents/2024/0.%20Request/New%20Format%20Feb'25B.%20Arm%20-%2001.%20Productivity%20Arm%20BF23%20Line%201%20-%20Jan'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put Data Shift A"/>
      <sheetName val="Input Data Shift B"/>
      <sheetName val="Input Data Shift C"/>
      <sheetName val="Input Exclusion Time (All)"/>
      <sheetName val="Input Exclusion Time (Partial)"/>
      <sheetName val="Input Loss Time"/>
      <sheetName val="A班"/>
      <sheetName val="B班"/>
      <sheetName val="C班"/>
      <sheetName val="IN LINE DEFECT A"/>
      <sheetName val="IN LINE DEFECT B"/>
      <sheetName val="IN LINE DEFECT C"/>
      <sheetName val="Kousu"/>
      <sheetName val="Database Karyawan"/>
      <sheetName val="Shift A Calculation"/>
      <sheetName val="Shift B Calculation"/>
      <sheetName val="Shift C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DJ2159175</v>
          </cell>
          <cell r="B2" t="str">
            <v>Shigeru Miyao</v>
          </cell>
        </row>
        <row r="3">
          <cell r="A3" t="str">
            <v>DJ2165059</v>
          </cell>
          <cell r="B3" t="str">
            <v>Kenji Kumaki</v>
          </cell>
        </row>
        <row r="4">
          <cell r="A4" t="str">
            <v>DJ2168489</v>
          </cell>
          <cell r="B4" t="str">
            <v>Makoto Sugiura</v>
          </cell>
        </row>
        <row r="5">
          <cell r="A5" t="str">
            <v>DJ2170837</v>
          </cell>
          <cell r="B5" t="str">
            <v>Toshikatsu Nakashima</v>
          </cell>
        </row>
        <row r="6">
          <cell r="A6" t="str">
            <v>DJ2175128</v>
          </cell>
          <cell r="B6" t="str">
            <v>Hidehisa Sawai</v>
          </cell>
        </row>
        <row r="7">
          <cell r="A7" t="str">
            <v>DJ2175964</v>
          </cell>
          <cell r="B7" t="str">
            <v>Nobuyoshi Ikuta</v>
          </cell>
        </row>
        <row r="8">
          <cell r="A8" t="str">
            <v>DJ2176741</v>
          </cell>
          <cell r="B8" t="str">
            <v>Banji Hyodo</v>
          </cell>
        </row>
        <row r="9">
          <cell r="A9" t="str">
            <v>DJ2178239</v>
          </cell>
          <cell r="B9" t="str">
            <v>Hirotsugu Kano</v>
          </cell>
        </row>
        <row r="10">
          <cell r="A10" t="str">
            <v>DJ2178460</v>
          </cell>
          <cell r="B10" t="str">
            <v>Masaru Sato</v>
          </cell>
        </row>
        <row r="11">
          <cell r="A11" t="str">
            <v>DJ2197470</v>
          </cell>
          <cell r="B11" t="str">
            <v>Noriyasu Morita</v>
          </cell>
        </row>
        <row r="12">
          <cell r="A12" t="str">
            <v>DJ2198895</v>
          </cell>
          <cell r="B12" t="str">
            <v>Norihisa Yoshida</v>
          </cell>
        </row>
        <row r="13">
          <cell r="A13" t="str">
            <v>DJ2303594</v>
          </cell>
          <cell r="B13" t="str">
            <v>Taishin Sato</v>
          </cell>
        </row>
        <row r="14">
          <cell r="A14" t="str">
            <v>DM1901004</v>
          </cell>
          <cell r="B14" t="str">
            <v>Rozi Abdurachman</v>
          </cell>
        </row>
        <row r="15">
          <cell r="A15" t="str">
            <v>DM1901011</v>
          </cell>
          <cell r="B15" t="str">
            <v>Khairul</v>
          </cell>
        </row>
        <row r="16">
          <cell r="A16" t="str">
            <v>DM1901018</v>
          </cell>
          <cell r="B16" t="str">
            <v>Maria Cristina Rachmawati</v>
          </cell>
        </row>
        <row r="17">
          <cell r="A17" t="str">
            <v>DM1901025</v>
          </cell>
          <cell r="B17" t="str">
            <v>Wahyuwan Wijarwadi</v>
          </cell>
        </row>
        <row r="18">
          <cell r="A18" t="str">
            <v>DM1901028</v>
          </cell>
          <cell r="B18" t="str">
            <v>Joko Isworo</v>
          </cell>
        </row>
        <row r="19">
          <cell r="A19" t="str">
            <v>DM1901031</v>
          </cell>
          <cell r="B19" t="str">
            <v>Henri Susanto</v>
          </cell>
        </row>
        <row r="20">
          <cell r="A20" t="str">
            <v>DM1901034</v>
          </cell>
          <cell r="B20" t="str">
            <v>Mulyadi</v>
          </cell>
        </row>
        <row r="21">
          <cell r="A21" t="str">
            <v>DM1901041</v>
          </cell>
          <cell r="B21" t="str">
            <v>Muin</v>
          </cell>
        </row>
        <row r="22">
          <cell r="A22" t="str">
            <v>DM1901046</v>
          </cell>
          <cell r="B22" t="str">
            <v>Mamin</v>
          </cell>
        </row>
        <row r="23">
          <cell r="A23" t="str">
            <v>DM1901047</v>
          </cell>
          <cell r="B23" t="str">
            <v>Muhlis</v>
          </cell>
        </row>
        <row r="24">
          <cell r="A24" t="str">
            <v>DM1901052</v>
          </cell>
          <cell r="B24" t="str">
            <v>Suroso</v>
          </cell>
        </row>
        <row r="25">
          <cell r="A25" t="str">
            <v>DM1901054</v>
          </cell>
          <cell r="B25" t="str">
            <v>Taufiq Hidayat</v>
          </cell>
        </row>
        <row r="26">
          <cell r="A26" t="str">
            <v>DM1901058</v>
          </cell>
          <cell r="B26" t="str">
            <v>Taufik Efendi</v>
          </cell>
        </row>
        <row r="27">
          <cell r="A27" t="str">
            <v>DM1901060</v>
          </cell>
          <cell r="B27" t="str">
            <v>Nesin Arif Saprudin</v>
          </cell>
        </row>
        <row r="28">
          <cell r="A28" t="str">
            <v>DM1901064</v>
          </cell>
          <cell r="B28" t="str">
            <v>Mulyanto</v>
          </cell>
        </row>
        <row r="29">
          <cell r="A29" t="str">
            <v>DM1901067</v>
          </cell>
          <cell r="B29" t="str">
            <v>Wahyudin Alamsyah</v>
          </cell>
        </row>
        <row r="30">
          <cell r="A30" t="str">
            <v>DM1901071</v>
          </cell>
          <cell r="B30" t="str">
            <v>Cecep Bambang Supeno</v>
          </cell>
        </row>
        <row r="31">
          <cell r="A31" t="str">
            <v>DM1901078</v>
          </cell>
          <cell r="B31" t="str">
            <v>Yunan Munandar</v>
          </cell>
        </row>
        <row r="32">
          <cell r="A32" t="str">
            <v>DM1901082</v>
          </cell>
          <cell r="B32" t="str">
            <v>Nemin Udaya</v>
          </cell>
        </row>
        <row r="33">
          <cell r="A33" t="str">
            <v>DM1901085</v>
          </cell>
          <cell r="B33" t="str">
            <v>Dhani Supriyatman</v>
          </cell>
        </row>
        <row r="34">
          <cell r="A34" t="str">
            <v>DM1901086</v>
          </cell>
          <cell r="B34" t="str">
            <v>Dwi Rahayu Ningsih</v>
          </cell>
        </row>
        <row r="35">
          <cell r="A35" t="str">
            <v>DM1901089</v>
          </cell>
          <cell r="B35" t="str">
            <v>Susanti</v>
          </cell>
        </row>
        <row r="36">
          <cell r="A36" t="str">
            <v>DM1901091</v>
          </cell>
          <cell r="B36" t="str">
            <v>Tri Wahyuni</v>
          </cell>
        </row>
        <row r="37">
          <cell r="A37" t="str">
            <v>DM1901094</v>
          </cell>
          <cell r="B37" t="str">
            <v>Benny Budiman</v>
          </cell>
        </row>
        <row r="38">
          <cell r="A38" t="str">
            <v>DM1901095</v>
          </cell>
          <cell r="B38" t="str">
            <v>Fajar Isnugroho</v>
          </cell>
        </row>
        <row r="39">
          <cell r="A39" t="str">
            <v>DM1901100</v>
          </cell>
          <cell r="B39" t="str">
            <v>Supriadi</v>
          </cell>
        </row>
        <row r="40">
          <cell r="A40" t="str">
            <v>DM1901103</v>
          </cell>
          <cell r="B40" t="str">
            <v>Yanuar Pratomo</v>
          </cell>
        </row>
        <row r="41">
          <cell r="A41" t="str">
            <v>DM1901107</v>
          </cell>
          <cell r="B41" t="str">
            <v>Ibrohim</v>
          </cell>
        </row>
        <row r="42">
          <cell r="A42" t="str">
            <v>DM1901108</v>
          </cell>
          <cell r="B42" t="str">
            <v>Martua Sinabutar</v>
          </cell>
        </row>
        <row r="43">
          <cell r="A43" t="str">
            <v>DM1901109</v>
          </cell>
          <cell r="B43" t="str">
            <v>Muhammad Afrizal</v>
          </cell>
        </row>
        <row r="44">
          <cell r="A44" t="str">
            <v>DM1901110</v>
          </cell>
          <cell r="B44" t="str">
            <v>Ratniwa</v>
          </cell>
        </row>
        <row r="45">
          <cell r="A45" t="str">
            <v>DM1901111</v>
          </cell>
          <cell r="B45" t="str">
            <v>Rukun Bangun</v>
          </cell>
        </row>
        <row r="46">
          <cell r="A46" t="str">
            <v>DM1901115</v>
          </cell>
          <cell r="B46" t="str">
            <v>Endah Desintari</v>
          </cell>
        </row>
        <row r="47">
          <cell r="A47" t="str">
            <v>DM1901120</v>
          </cell>
          <cell r="B47" t="str">
            <v>I Wayan Harry Adriansyah</v>
          </cell>
        </row>
        <row r="48">
          <cell r="A48" t="str">
            <v>DM1901124</v>
          </cell>
          <cell r="B48" t="str">
            <v>Dais Firdaus</v>
          </cell>
        </row>
        <row r="49">
          <cell r="A49" t="str">
            <v>DM1901127</v>
          </cell>
          <cell r="B49" t="str">
            <v>Nur Hasan</v>
          </cell>
        </row>
        <row r="50">
          <cell r="A50" t="str">
            <v>DM1901128</v>
          </cell>
          <cell r="B50" t="str">
            <v>Timong Suryadi</v>
          </cell>
        </row>
        <row r="51">
          <cell r="A51" t="str">
            <v>DM1901129</v>
          </cell>
          <cell r="B51" t="str">
            <v>Toto</v>
          </cell>
        </row>
        <row r="52">
          <cell r="A52" t="str">
            <v>DM1901132</v>
          </cell>
          <cell r="B52" t="str">
            <v>Anin Aminudin</v>
          </cell>
        </row>
        <row r="53">
          <cell r="A53" t="str">
            <v>DM1901133</v>
          </cell>
          <cell r="B53" t="str">
            <v>Ayub Hermawan</v>
          </cell>
        </row>
        <row r="54">
          <cell r="A54" t="str">
            <v>DM1901135</v>
          </cell>
          <cell r="B54" t="str">
            <v>Fajar Nurcahyo</v>
          </cell>
        </row>
        <row r="55">
          <cell r="A55" t="str">
            <v>DM1901138</v>
          </cell>
          <cell r="B55" t="str">
            <v>Kompul Ardiatna</v>
          </cell>
        </row>
        <row r="56">
          <cell r="A56" t="str">
            <v>DM1901140</v>
          </cell>
          <cell r="B56" t="str">
            <v>M. Budi Setiawan</v>
          </cell>
        </row>
        <row r="57">
          <cell r="A57" t="str">
            <v>DM1901141</v>
          </cell>
          <cell r="B57" t="str">
            <v>M. Yusup Komaruddin</v>
          </cell>
        </row>
        <row r="58">
          <cell r="A58" t="str">
            <v>DM1901142</v>
          </cell>
          <cell r="B58" t="str">
            <v>Mawan</v>
          </cell>
        </row>
        <row r="59">
          <cell r="A59" t="str">
            <v>DM1901143</v>
          </cell>
          <cell r="B59" t="str">
            <v>Nilam Nurhakim</v>
          </cell>
        </row>
        <row r="60">
          <cell r="A60" t="str">
            <v>DM1901155</v>
          </cell>
          <cell r="B60" t="str">
            <v>Endah Tri Mulyaningsih</v>
          </cell>
        </row>
        <row r="61">
          <cell r="A61" t="str">
            <v>DM1901158</v>
          </cell>
          <cell r="B61" t="str">
            <v>Neni Diana</v>
          </cell>
        </row>
        <row r="62">
          <cell r="A62" t="str">
            <v>DM1901159</v>
          </cell>
          <cell r="B62" t="str">
            <v>Sri Kustati</v>
          </cell>
        </row>
        <row r="63">
          <cell r="A63" t="str">
            <v>DM1901160</v>
          </cell>
          <cell r="B63" t="str">
            <v>Sri Mulyono</v>
          </cell>
        </row>
        <row r="64">
          <cell r="A64" t="str">
            <v>DM1901161</v>
          </cell>
          <cell r="B64" t="str">
            <v>Suswantoro</v>
          </cell>
        </row>
        <row r="65">
          <cell r="A65" t="str">
            <v>DM1901169</v>
          </cell>
          <cell r="B65" t="str">
            <v>Agung Mulyono</v>
          </cell>
        </row>
        <row r="66">
          <cell r="A66" t="str">
            <v>DM1901171</v>
          </cell>
          <cell r="B66" t="str">
            <v>Daryanto</v>
          </cell>
        </row>
        <row r="67">
          <cell r="A67" t="str">
            <v>DM1901173</v>
          </cell>
          <cell r="B67" t="str">
            <v>Eko Edi Sujarwo</v>
          </cell>
        </row>
        <row r="68">
          <cell r="A68" t="str">
            <v>DM1901174</v>
          </cell>
          <cell r="B68" t="str">
            <v>Fajriah Tri Harti Kartini</v>
          </cell>
        </row>
        <row r="69">
          <cell r="A69" t="str">
            <v>DM1901177</v>
          </cell>
          <cell r="B69" t="str">
            <v>Liswenny Loisa Manurung</v>
          </cell>
        </row>
        <row r="70">
          <cell r="A70" t="str">
            <v>DM1901179</v>
          </cell>
          <cell r="B70" t="str">
            <v>Mardini</v>
          </cell>
        </row>
        <row r="71">
          <cell r="A71" t="str">
            <v>DM1901181</v>
          </cell>
          <cell r="B71" t="str">
            <v>Nurohman</v>
          </cell>
        </row>
        <row r="72">
          <cell r="A72" t="str">
            <v>DM1901183</v>
          </cell>
          <cell r="B72" t="str">
            <v>Purwono</v>
          </cell>
        </row>
        <row r="73">
          <cell r="A73" t="str">
            <v>DM1901196</v>
          </cell>
          <cell r="B73" t="str">
            <v>Supriyanto</v>
          </cell>
        </row>
        <row r="74">
          <cell r="A74" t="str">
            <v>DM1901208</v>
          </cell>
          <cell r="B74" t="str">
            <v>Dudung Martono</v>
          </cell>
        </row>
        <row r="75">
          <cell r="A75" t="str">
            <v>DM1901209</v>
          </cell>
          <cell r="B75" t="str">
            <v>Eko Wahyu Diyanti</v>
          </cell>
        </row>
        <row r="76">
          <cell r="A76" t="str">
            <v>DM1901210</v>
          </cell>
          <cell r="B76" t="str">
            <v>Firmansyah</v>
          </cell>
        </row>
        <row r="77">
          <cell r="A77" t="str">
            <v>DM1901211</v>
          </cell>
          <cell r="B77" t="str">
            <v>Heny Lestari</v>
          </cell>
        </row>
        <row r="78">
          <cell r="A78" t="str">
            <v>DM1901212</v>
          </cell>
          <cell r="B78" t="str">
            <v>Lilis Indriati</v>
          </cell>
        </row>
        <row r="79">
          <cell r="A79" t="str">
            <v>DM1901214</v>
          </cell>
          <cell r="B79" t="str">
            <v>Rusli Thamrin</v>
          </cell>
        </row>
        <row r="80">
          <cell r="A80" t="str">
            <v>DM1901215</v>
          </cell>
          <cell r="B80" t="str">
            <v>Uus Kusmana</v>
          </cell>
        </row>
        <row r="81">
          <cell r="A81" t="str">
            <v>DM1901216</v>
          </cell>
          <cell r="B81" t="str">
            <v>Asep Indang Suhardi</v>
          </cell>
        </row>
        <row r="82">
          <cell r="A82" t="str">
            <v>DM1901217</v>
          </cell>
          <cell r="B82" t="str">
            <v>Hendri Suseno</v>
          </cell>
        </row>
        <row r="83">
          <cell r="A83" t="str">
            <v>DM1901219</v>
          </cell>
          <cell r="B83" t="str">
            <v>Kaserih</v>
          </cell>
        </row>
        <row r="84">
          <cell r="A84" t="str">
            <v>DM1901224</v>
          </cell>
          <cell r="B84" t="str">
            <v>Budi Santoso</v>
          </cell>
        </row>
        <row r="85">
          <cell r="A85" t="str">
            <v>DM1901229</v>
          </cell>
          <cell r="B85" t="str">
            <v>Husni Hamid</v>
          </cell>
        </row>
        <row r="86">
          <cell r="A86" t="str">
            <v>DM1901230</v>
          </cell>
          <cell r="B86" t="str">
            <v>Iin Rosmala</v>
          </cell>
        </row>
        <row r="87">
          <cell r="A87" t="str">
            <v>DM1901232</v>
          </cell>
          <cell r="B87" t="str">
            <v>Irma Rachmawati</v>
          </cell>
        </row>
        <row r="88">
          <cell r="A88" t="str">
            <v>DM1901234</v>
          </cell>
          <cell r="B88" t="str">
            <v>Irwan</v>
          </cell>
        </row>
        <row r="89">
          <cell r="A89" t="str">
            <v>DM1901236</v>
          </cell>
          <cell r="B89" t="str">
            <v>Kusmiati</v>
          </cell>
        </row>
        <row r="90">
          <cell r="A90" t="str">
            <v>DM1901237</v>
          </cell>
          <cell r="B90" t="str">
            <v>Malihat</v>
          </cell>
        </row>
        <row r="91">
          <cell r="A91" t="str">
            <v>DM1901239</v>
          </cell>
          <cell r="B91" t="str">
            <v>Misan</v>
          </cell>
        </row>
        <row r="92">
          <cell r="A92" t="str">
            <v>DM1901240</v>
          </cell>
          <cell r="B92" t="str">
            <v>Mon Eka Putra</v>
          </cell>
        </row>
        <row r="93">
          <cell r="A93" t="str">
            <v>DM1901241</v>
          </cell>
          <cell r="B93" t="str">
            <v>Nono Tursino</v>
          </cell>
        </row>
        <row r="94">
          <cell r="A94" t="str">
            <v>DM1901242</v>
          </cell>
          <cell r="B94" t="str">
            <v>Pepen Sopandi</v>
          </cell>
        </row>
        <row r="95">
          <cell r="A95" t="str">
            <v>DM1901246</v>
          </cell>
          <cell r="B95" t="str">
            <v>Saryati</v>
          </cell>
        </row>
        <row r="96">
          <cell r="A96" t="str">
            <v>DM1901249</v>
          </cell>
          <cell r="B96" t="str">
            <v>Sri Wahyuni</v>
          </cell>
        </row>
        <row r="97">
          <cell r="A97" t="str">
            <v>DM1901250</v>
          </cell>
          <cell r="B97" t="str">
            <v>Sumiati</v>
          </cell>
        </row>
        <row r="98">
          <cell r="A98" t="str">
            <v>DM1901251</v>
          </cell>
          <cell r="B98" t="str">
            <v>Taufik</v>
          </cell>
        </row>
        <row r="99">
          <cell r="A99" t="str">
            <v>DM1901252</v>
          </cell>
          <cell r="B99" t="str">
            <v>Yanto Rismawanto</v>
          </cell>
        </row>
        <row r="100">
          <cell r="A100" t="str">
            <v>DM1901253</v>
          </cell>
          <cell r="B100" t="str">
            <v>Yohana Tumini</v>
          </cell>
        </row>
        <row r="101">
          <cell r="A101" t="str">
            <v>DM1901254</v>
          </cell>
          <cell r="B101" t="str">
            <v>Yulia Widartiani</v>
          </cell>
        </row>
        <row r="102">
          <cell r="A102" t="str">
            <v>DM1901259</v>
          </cell>
          <cell r="B102" t="str">
            <v>Subur Bin Nimun</v>
          </cell>
        </row>
        <row r="103">
          <cell r="A103" t="str">
            <v>DM1901261</v>
          </cell>
          <cell r="B103" t="str">
            <v>Bambang Subagiono</v>
          </cell>
        </row>
        <row r="104">
          <cell r="A104" t="str">
            <v>DM1901262</v>
          </cell>
          <cell r="B104" t="str">
            <v>Debi Budiman</v>
          </cell>
        </row>
        <row r="105">
          <cell r="A105" t="str">
            <v>DM1901263</v>
          </cell>
          <cell r="B105" t="str">
            <v>Eko Aris Subekti</v>
          </cell>
        </row>
        <row r="106">
          <cell r="A106" t="str">
            <v>DM1901266</v>
          </cell>
          <cell r="B106" t="str">
            <v>Ludi Suwati</v>
          </cell>
        </row>
        <row r="107">
          <cell r="A107" t="str">
            <v>DM1901269</v>
          </cell>
          <cell r="B107" t="str">
            <v>Ojat Sudrajat</v>
          </cell>
        </row>
        <row r="108">
          <cell r="A108" t="str">
            <v>DM1901276</v>
          </cell>
          <cell r="B108" t="str">
            <v>Andy Suyatnowo</v>
          </cell>
        </row>
        <row r="109">
          <cell r="A109" t="str">
            <v>DM1901277</v>
          </cell>
          <cell r="B109" t="str">
            <v>Andri Kustiawan</v>
          </cell>
        </row>
        <row r="110">
          <cell r="A110" t="str">
            <v>DM1901280</v>
          </cell>
          <cell r="B110" t="str">
            <v>Danan Prianto</v>
          </cell>
        </row>
        <row r="111">
          <cell r="A111" t="str">
            <v>DM1901281</v>
          </cell>
          <cell r="B111" t="str">
            <v>Dodiek Darma Swid</v>
          </cell>
        </row>
        <row r="112">
          <cell r="A112" t="str">
            <v>DM1901284</v>
          </cell>
          <cell r="B112" t="str">
            <v>Kuswoyo Soerijanto</v>
          </cell>
        </row>
        <row r="113">
          <cell r="A113" t="str">
            <v>DM1901287</v>
          </cell>
          <cell r="B113" t="str">
            <v>Nanik Handayani</v>
          </cell>
        </row>
        <row r="114">
          <cell r="A114" t="str">
            <v>DM1901292</v>
          </cell>
          <cell r="B114" t="str">
            <v>Agung Juarto</v>
          </cell>
        </row>
        <row r="115">
          <cell r="A115" t="str">
            <v>DM1901297</v>
          </cell>
          <cell r="B115" t="str">
            <v>Endang Hermawan</v>
          </cell>
        </row>
        <row r="116">
          <cell r="A116" t="str">
            <v>DM1901300</v>
          </cell>
          <cell r="B116" t="str">
            <v>Sudirman</v>
          </cell>
        </row>
        <row r="117">
          <cell r="A117" t="str">
            <v>DM1901301</v>
          </cell>
          <cell r="B117" t="str">
            <v>Sugeng Widodo</v>
          </cell>
        </row>
        <row r="118">
          <cell r="A118" t="str">
            <v>DM1901305</v>
          </cell>
          <cell r="B118" t="str">
            <v>Yatno</v>
          </cell>
        </row>
        <row r="119">
          <cell r="A119" t="str">
            <v>DM1901306</v>
          </cell>
          <cell r="B119" t="str">
            <v>Abdul Ahmad</v>
          </cell>
        </row>
        <row r="120">
          <cell r="A120" t="str">
            <v>DM1901307</v>
          </cell>
          <cell r="B120" t="str">
            <v>Andi Prantio</v>
          </cell>
        </row>
        <row r="121">
          <cell r="A121" t="str">
            <v>DM1901310</v>
          </cell>
          <cell r="B121" t="str">
            <v>Endi Rohaendi</v>
          </cell>
        </row>
        <row r="122">
          <cell r="A122" t="str">
            <v>DM1901313</v>
          </cell>
          <cell r="B122" t="str">
            <v>Setiyo Andi Surono</v>
          </cell>
        </row>
        <row r="123">
          <cell r="A123" t="str">
            <v>DM1901316</v>
          </cell>
          <cell r="B123" t="str">
            <v>Suci Murniasih</v>
          </cell>
        </row>
        <row r="124">
          <cell r="A124" t="str">
            <v>DM1901317</v>
          </cell>
          <cell r="B124" t="str">
            <v>Turpadi</v>
          </cell>
        </row>
        <row r="125">
          <cell r="A125" t="str">
            <v>DM1901318</v>
          </cell>
          <cell r="B125" t="str">
            <v>Tuti Damayanti</v>
          </cell>
        </row>
        <row r="126">
          <cell r="A126" t="str">
            <v>DM1901321</v>
          </cell>
          <cell r="B126" t="str">
            <v>Ade Firmansyah</v>
          </cell>
        </row>
        <row r="127">
          <cell r="A127" t="str">
            <v>DM1901322</v>
          </cell>
          <cell r="B127" t="str">
            <v>Afandi Rasyid</v>
          </cell>
        </row>
        <row r="128">
          <cell r="A128" t="str">
            <v>DM1901323</v>
          </cell>
          <cell r="B128" t="str">
            <v>Amanah</v>
          </cell>
        </row>
        <row r="129">
          <cell r="A129" t="str">
            <v>DM1901324</v>
          </cell>
          <cell r="B129" t="str">
            <v>Andi Patmanto</v>
          </cell>
        </row>
        <row r="130">
          <cell r="A130" t="str">
            <v>DM1901325</v>
          </cell>
          <cell r="B130" t="str">
            <v>Cucu Sutisna</v>
          </cell>
        </row>
        <row r="131">
          <cell r="A131" t="str">
            <v>DM1901327</v>
          </cell>
          <cell r="B131" t="str">
            <v>Hatinah</v>
          </cell>
        </row>
        <row r="132">
          <cell r="A132" t="str">
            <v>DM1901328</v>
          </cell>
          <cell r="B132" t="str">
            <v>Joko Dwi Murtopo</v>
          </cell>
        </row>
        <row r="133">
          <cell r="A133" t="str">
            <v>DM1901329</v>
          </cell>
          <cell r="B133" t="str">
            <v>Krisnawati Dewi</v>
          </cell>
        </row>
        <row r="134">
          <cell r="A134" t="str">
            <v>DM1901330</v>
          </cell>
          <cell r="B134" t="str">
            <v>MH Ma'mur</v>
          </cell>
        </row>
        <row r="135">
          <cell r="A135" t="str">
            <v>DM1901334</v>
          </cell>
          <cell r="B135" t="str">
            <v>Siti Chotimah</v>
          </cell>
        </row>
        <row r="136">
          <cell r="A136" t="str">
            <v>DM1901336</v>
          </cell>
          <cell r="B136" t="str">
            <v>Sutrisno</v>
          </cell>
        </row>
        <row r="137">
          <cell r="A137" t="str">
            <v>DM1901337</v>
          </cell>
          <cell r="B137" t="str">
            <v>Teguh Setyawan</v>
          </cell>
        </row>
        <row r="138">
          <cell r="A138" t="str">
            <v>DM1901349</v>
          </cell>
          <cell r="B138" t="str">
            <v>Windy Syaiful</v>
          </cell>
        </row>
        <row r="139">
          <cell r="A139" t="str">
            <v>DM1901354</v>
          </cell>
          <cell r="B139" t="str">
            <v>Ari Setiyawan</v>
          </cell>
        </row>
        <row r="140">
          <cell r="A140" t="str">
            <v>DM1901356</v>
          </cell>
          <cell r="B140" t="str">
            <v>Asep Suryana</v>
          </cell>
        </row>
        <row r="141">
          <cell r="A141" t="str">
            <v>DM1901358</v>
          </cell>
          <cell r="B141" t="str">
            <v>Eko Supriyanto</v>
          </cell>
        </row>
        <row r="142">
          <cell r="A142" t="str">
            <v>DM1901359</v>
          </cell>
          <cell r="B142" t="str">
            <v>Eko Susanto</v>
          </cell>
        </row>
        <row r="143">
          <cell r="A143" t="str">
            <v>DM1901361</v>
          </cell>
          <cell r="B143" t="str">
            <v>Igus Sarosa</v>
          </cell>
        </row>
        <row r="144">
          <cell r="A144" t="str">
            <v>DM1901366</v>
          </cell>
          <cell r="B144" t="str">
            <v>Rina Savitri</v>
          </cell>
        </row>
        <row r="145">
          <cell r="A145" t="str">
            <v>DM1901370</v>
          </cell>
          <cell r="B145" t="str">
            <v>Uus Usmayana</v>
          </cell>
        </row>
        <row r="146">
          <cell r="A146" t="str">
            <v>DM1901372</v>
          </cell>
          <cell r="B146" t="str">
            <v>Yanti Rismayanti</v>
          </cell>
        </row>
        <row r="147">
          <cell r="A147" t="str">
            <v>DM1901373</v>
          </cell>
          <cell r="B147" t="str">
            <v>Yekti Minarsih</v>
          </cell>
        </row>
        <row r="148">
          <cell r="A148" t="str">
            <v>DM1901374</v>
          </cell>
          <cell r="B148" t="str">
            <v>Yoyo Harsoyo</v>
          </cell>
        </row>
        <row r="149">
          <cell r="A149" t="str">
            <v>DM1901377</v>
          </cell>
          <cell r="B149" t="str">
            <v>Roni Machfudhon</v>
          </cell>
        </row>
        <row r="150">
          <cell r="A150" t="str">
            <v>DM1901383</v>
          </cell>
          <cell r="B150" t="str">
            <v>Randy Eko Setyowibowo</v>
          </cell>
        </row>
        <row r="151">
          <cell r="A151" t="str">
            <v>DM1901386N</v>
          </cell>
          <cell r="B151" t="str">
            <v>Samsul Anam</v>
          </cell>
        </row>
        <row r="152">
          <cell r="A152" t="str">
            <v>DM1901387</v>
          </cell>
          <cell r="B152" t="str">
            <v>Adi Cahyadi</v>
          </cell>
        </row>
        <row r="153">
          <cell r="A153" t="str">
            <v>DM1901388</v>
          </cell>
          <cell r="B153" t="str">
            <v>Agus Hermawan Susanto</v>
          </cell>
        </row>
        <row r="154">
          <cell r="A154" t="str">
            <v>DM1901389</v>
          </cell>
          <cell r="B154" t="str">
            <v>Andhes Haryanto</v>
          </cell>
        </row>
        <row r="155">
          <cell r="A155" t="str">
            <v>DM1901392</v>
          </cell>
          <cell r="B155" t="str">
            <v>Anton Juliana Ferdian</v>
          </cell>
        </row>
        <row r="156">
          <cell r="A156" t="str">
            <v>DM1901393</v>
          </cell>
          <cell r="B156" t="str">
            <v>Ari Ariyati</v>
          </cell>
        </row>
        <row r="157">
          <cell r="A157" t="str">
            <v>DM1901394</v>
          </cell>
          <cell r="B157" t="str">
            <v>Asmat</v>
          </cell>
        </row>
        <row r="158">
          <cell r="A158" t="str">
            <v>DM1901395</v>
          </cell>
          <cell r="B158" t="str">
            <v>Asmet Budiman</v>
          </cell>
        </row>
        <row r="159">
          <cell r="A159" t="str">
            <v>DM1901398</v>
          </cell>
          <cell r="B159" t="str">
            <v>Desi Lestari</v>
          </cell>
        </row>
        <row r="160">
          <cell r="A160" t="str">
            <v>DM1901404</v>
          </cell>
          <cell r="B160" t="str">
            <v>Janudin</v>
          </cell>
        </row>
        <row r="161">
          <cell r="A161" t="str">
            <v>DM1901408</v>
          </cell>
          <cell r="B161" t="str">
            <v>Marzuki</v>
          </cell>
        </row>
        <row r="162">
          <cell r="A162" t="str">
            <v>DM1901409</v>
          </cell>
          <cell r="B162" t="str">
            <v>Narman Suryana</v>
          </cell>
        </row>
        <row r="163">
          <cell r="A163" t="str">
            <v>DM1901411</v>
          </cell>
          <cell r="B163" t="str">
            <v>Oding Tajudin</v>
          </cell>
        </row>
        <row r="164">
          <cell r="A164" t="str">
            <v>DM1901414</v>
          </cell>
          <cell r="B164" t="str">
            <v>Sopiyah</v>
          </cell>
        </row>
        <row r="165">
          <cell r="A165" t="str">
            <v>DM1901415</v>
          </cell>
          <cell r="B165" t="str">
            <v>Sugiharto</v>
          </cell>
        </row>
        <row r="166">
          <cell r="A166" t="str">
            <v>DM1901416</v>
          </cell>
          <cell r="B166" t="str">
            <v>Sutarno</v>
          </cell>
        </row>
        <row r="167">
          <cell r="A167" t="str">
            <v>DM1901419</v>
          </cell>
          <cell r="B167" t="str">
            <v>Undang Saefullah</v>
          </cell>
        </row>
        <row r="168">
          <cell r="A168" t="str">
            <v>DM1901425</v>
          </cell>
          <cell r="B168" t="str">
            <v>Condro Wisatmono</v>
          </cell>
        </row>
        <row r="169">
          <cell r="A169" t="str">
            <v>DM1901432</v>
          </cell>
          <cell r="B169" t="str">
            <v>Anwar Sadat</v>
          </cell>
        </row>
        <row r="170">
          <cell r="A170" t="str">
            <v>DM1901433</v>
          </cell>
          <cell r="B170" t="str">
            <v>Ari Hadi Rahmanto</v>
          </cell>
        </row>
        <row r="171">
          <cell r="A171" t="str">
            <v>DM1901438</v>
          </cell>
          <cell r="B171" t="str">
            <v>Harto</v>
          </cell>
        </row>
        <row r="172">
          <cell r="A172" t="str">
            <v>DM1901440</v>
          </cell>
          <cell r="B172" t="str">
            <v>Jayadi Praja</v>
          </cell>
        </row>
        <row r="173">
          <cell r="A173" t="str">
            <v>DM1901442</v>
          </cell>
          <cell r="B173" t="str">
            <v>Mulyadi</v>
          </cell>
        </row>
        <row r="174">
          <cell r="A174" t="str">
            <v>DM1901445</v>
          </cell>
          <cell r="B174" t="str">
            <v>Rubin Rudiat Sudirman</v>
          </cell>
        </row>
        <row r="175">
          <cell r="A175" t="str">
            <v>DM1901447</v>
          </cell>
          <cell r="B175" t="str">
            <v>Solihin</v>
          </cell>
        </row>
        <row r="176">
          <cell r="A176" t="str">
            <v>DM1901449</v>
          </cell>
          <cell r="B176" t="str">
            <v>Sudarmadi</v>
          </cell>
        </row>
        <row r="177">
          <cell r="A177" t="str">
            <v>DM1901450</v>
          </cell>
          <cell r="B177" t="str">
            <v>Sugiarto</v>
          </cell>
        </row>
        <row r="178">
          <cell r="A178" t="str">
            <v>DM1901452</v>
          </cell>
          <cell r="B178" t="str">
            <v>Supriyanto</v>
          </cell>
        </row>
        <row r="179">
          <cell r="A179" t="str">
            <v>DM1901453</v>
          </cell>
          <cell r="B179" t="str">
            <v>Ujang Hermanto</v>
          </cell>
        </row>
        <row r="180">
          <cell r="A180" t="str">
            <v>DM1901454</v>
          </cell>
          <cell r="B180" t="str">
            <v>Wahyudin Sugiarto</v>
          </cell>
        </row>
        <row r="181">
          <cell r="A181" t="str">
            <v>DM1901456</v>
          </cell>
          <cell r="B181" t="str">
            <v>Dewi Ratnawati</v>
          </cell>
        </row>
        <row r="182">
          <cell r="A182" t="str">
            <v>DM1901460</v>
          </cell>
          <cell r="B182" t="str">
            <v>Hariyanto</v>
          </cell>
        </row>
        <row r="183">
          <cell r="A183" t="str">
            <v>DM1901462</v>
          </cell>
          <cell r="B183" t="str">
            <v>Iwan</v>
          </cell>
        </row>
        <row r="184">
          <cell r="A184" t="str">
            <v>DM1901464</v>
          </cell>
          <cell r="B184" t="str">
            <v>Kartim</v>
          </cell>
        </row>
        <row r="185">
          <cell r="A185" t="str">
            <v>DM1901465</v>
          </cell>
          <cell r="B185" t="str">
            <v>Komarudin</v>
          </cell>
        </row>
        <row r="186">
          <cell r="A186" t="str">
            <v>DM1901469</v>
          </cell>
          <cell r="B186" t="str">
            <v>Nenti Tiarni</v>
          </cell>
        </row>
        <row r="187">
          <cell r="A187" t="str">
            <v>DM1901471</v>
          </cell>
          <cell r="B187" t="str">
            <v>Ranto</v>
          </cell>
        </row>
        <row r="188">
          <cell r="A188" t="str">
            <v>DM1901472</v>
          </cell>
          <cell r="B188" t="str">
            <v>Rusli Azhari</v>
          </cell>
        </row>
        <row r="189">
          <cell r="A189" t="str">
            <v>DM1901473</v>
          </cell>
          <cell r="B189" t="str">
            <v>Sobirin</v>
          </cell>
        </row>
        <row r="190">
          <cell r="A190" t="str">
            <v>DM1901478</v>
          </cell>
          <cell r="B190" t="str">
            <v>Ungut Aryadi</v>
          </cell>
        </row>
        <row r="191">
          <cell r="A191" t="str">
            <v>DM1901488</v>
          </cell>
          <cell r="B191" t="str">
            <v>Ganang Rosidi</v>
          </cell>
        </row>
        <row r="192">
          <cell r="A192" t="str">
            <v>DM1901490</v>
          </cell>
          <cell r="B192" t="str">
            <v>Wartomo</v>
          </cell>
        </row>
        <row r="193">
          <cell r="A193" t="str">
            <v>DM1901491</v>
          </cell>
          <cell r="B193" t="str">
            <v>Adi Kristyanto</v>
          </cell>
        </row>
        <row r="194">
          <cell r="A194" t="str">
            <v>DM1901492</v>
          </cell>
          <cell r="B194" t="str">
            <v>Akhmad</v>
          </cell>
        </row>
        <row r="195">
          <cell r="A195" t="str">
            <v>DM1901500</v>
          </cell>
          <cell r="B195" t="str">
            <v>Elhawadis</v>
          </cell>
        </row>
        <row r="196">
          <cell r="A196" t="str">
            <v>DM1901501</v>
          </cell>
          <cell r="B196" t="str">
            <v>Endang Muanah sari</v>
          </cell>
        </row>
        <row r="197">
          <cell r="A197" t="str">
            <v>DM1901502</v>
          </cell>
          <cell r="B197" t="str">
            <v>Herlan</v>
          </cell>
        </row>
        <row r="198">
          <cell r="A198" t="str">
            <v>DM1901508</v>
          </cell>
          <cell r="B198" t="str">
            <v>Purwadi</v>
          </cell>
        </row>
        <row r="199">
          <cell r="A199" t="str">
            <v>DM1901513</v>
          </cell>
          <cell r="B199" t="str">
            <v>Suhardiman</v>
          </cell>
        </row>
        <row r="200">
          <cell r="A200" t="str">
            <v>DM1901514</v>
          </cell>
          <cell r="B200" t="str">
            <v>Sunarto Bin Suwarno</v>
          </cell>
        </row>
        <row r="201">
          <cell r="A201" t="str">
            <v>DM1901515</v>
          </cell>
          <cell r="B201" t="str">
            <v>Toha Oman Jaya</v>
          </cell>
        </row>
        <row r="202">
          <cell r="A202" t="str">
            <v>DM1901516</v>
          </cell>
          <cell r="B202" t="str">
            <v>Wasman</v>
          </cell>
        </row>
        <row r="203">
          <cell r="A203" t="str">
            <v>DM1901526</v>
          </cell>
          <cell r="B203" t="str">
            <v>Edi Yusuf</v>
          </cell>
        </row>
        <row r="204">
          <cell r="A204" t="str">
            <v>DM1901527</v>
          </cell>
          <cell r="B204" t="str">
            <v>Efah Nurmayanti</v>
          </cell>
        </row>
        <row r="205">
          <cell r="A205" t="str">
            <v>DM1901528</v>
          </cell>
          <cell r="B205" t="str">
            <v>Evi Setiyani</v>
          </cell>
        </row>
        <row r="206">
          <cell r="A206" t="str">
            <v>DM1901529</v>
          </cell>
          <cell r="B206" t="str">
            <v>Fajar Prastio</v>
          </cell>
        </row>
        <row r="207">
          <cell r="A207" t="str">
            <v>DM1901530</v>
          </cell>
          <cell r="B207" t="str">
            <v>Fiksin Wiharto</v>
          </cell>
        </row>
        <row r="208">
          <cell r="A208" t="str">
            <v>DM1901531</v>
          </cell>
          <cell r="B208" t="str">
            <v>Hartono</v>
          </cell>
        </row>
        <row r="209">
          <cell r="A209" t="str">
            <v>DM1901533</v>
          </cell>
          <cell r="B209" t="str">
            <v>Kartini</v>
          </cell>
        </row>
        <row r="210">
          <cell r="A210" t="str">
            <v>DM1901534</v>
          </cell>
          <cell r="B210" t="str">
            <v>Malikul Alam Rusli</v>
          </cell>
        </row>
        <row r="211">
          <cell r="A211" t="str">
            <v>DM1901535</v>
          </cell>
          <cell r="B211" t="str">
            <v>Marwan</v>
          </cell>
        </row>
        <row r="212">
          <cell r="A212" t="str">
            <v>DM1901536</v>
          </cell>
          <cell r="B212" t="str">
            <v>Muhammad Makmun</v>
          </cell>
        </row>
        <row r="213">
          <cell r="A213" t="str">
            <v>DM1901538</v>
          </cell>
          <cell r="B213" t="str">
            <v>Najamuddin</v>
          </cell>
        </row>
        <row r="214">
          <cell r="A214" t="str">
            <v>DM1901541</v>
          </cell>
          <cell r="B214" t="str">
            <v>Rohmat</v>
          </cell>
        </row>
        <row r="215">
          <cell r="A215" t="str">
            <v>DM1901544</v>
          </cell>
          <cell r="B215" t="str">
            <v>Slamet Priyatin</v>
          </cell>
        </row>
        <row r="216">
          <cell r="A216" t="str">
            <v>DM1901549</v>
          </cell>
          <cell r="B216" t="str">
            <v>Supono</v>
          </cell>
        </row>
        <row r="217">
          <cell r="A217" t="str">
            <v>DM1901550</v>
          </cell>
          <cell r="B217" t="str">
            <v>Susilawati</v>
          </cell>
        </row>
        <row r="218">
          <cell r="A218" t="str">
            <v>DM1901551</v>
          </cell>
          <cell r="B218" t="str">
            <v>Titin Indarti</v>
          </cell>
        </row>
        <row r="219">
          <cell r="A219" t="str">
            <v>DM1901552</v>
          </cell>
          <cell r="B219" t="str">
            <v>Triono</v>
          </cell>
        </row>
        <row r="220">
          <cell r="A220" t="str">
            <v>DM1901555</v>
          </cell>
          <cell r="B220" t="str">
            <v>Yanto Sutrisna</v>
          </cell>
        </row>
        <row r="221">
          <cell r="A221" t="str">
            <v>DM1901556</v>
          </cell>
          <cell r="B221" t="str">
            <v>Muchammad Syafrudin</v>
          </cell>
        </row>
        <row r="222">
          <cell r="A222" t="str">
            <v>DM1901557</v>
          </cell>
          <cell r="B222" t="str">
            <v>Novita Noerbay Susanto</v>
          </cell>
        </row>
        <row r="223">
          <cell r="A223" t="str">
            <v>DM1901558</v>
          </cell>
          <cell r="B223" t="str">
            <v>Ito Pathoni</v>
          </cell>
        </row>
        <row r="224">
          <cell r="A224" t="str">
            <v>DM1901560</v>
          </cell>
          <cell r="B224" t="str">
            <v>Aris Gunanto</v>
          </cell>
        </row>
        <row r="225">
          <cell r="A225" t="str">
            <v>DM1901563</v>
          </cell>
          <cell r="B225" t="str">
            <v>Sumardi</v>
          </cell>
        </row>
        <row r="226">
          <cell r="A226" t="str">
            <v>DM1901564</v>
          </cell>
          <cell r="B226" t="str">
            <v>Syaeful Rahman</v>
          </cell>
        </row>
        <row r="227">
          <cell r="A227" t="str">
            <v>DM1901565</v>
          </cell>
          <cell r="B227" t="str">
            <v>Teguh Arifin</v>
          </cell>
        </row>
        <row r="228">
          <cell r="A228" t="str">
            <v>DM1901567</v>
          </cell>
          <cell r="B228" t="str">
            <v>Iyus Hadi Mulyadi</v>
          </cell>
        </row>
        <row r="229">
          <cell r="A229" t="str">
            <v>DM1901568</v>
          </cell>
          <cell r="B229" t="str">
            <v>Marwan</v>
          </cell>
        </row>
        <row r="230">
          <cell r="A230" t="str">
            <v>DM1901569</v>
          </cell>
          <cell r="B230" t="str">
            <v>Wiwin Wintarsih</v>
          </cell>
        </row>
        <row r="231">
          <cell r="A231" t="str">
            <v>DM1901571</v>
          </cell>
          <cell r="B231" t="str">
            <v>Agus Yono</v>
          </cell>
        </row>
        <row r="232">
          <cell r="A232" t="str">
            <v>DM1901572</v>
          </cell>
          <cell r="B232" t="str">
            <v>Chrysanthus Isprianggoro</v>
          </cell>
        </row>
        <row r="233">
          <cell r="A233" t="str">
            <v>DM1901575</v>
          </cell>
          <cell r="B233" t="str">
            <v>Rahmad Wildan</v>
          </cell>
        </row>
        <row r="234">
          <cell r="A234" t="str">
            <v>DM1901576</v>
          </cell>
          <cell r="B234" t="str">
            <v>Sudarmo</v>
          </cell>
        </row>
        <row r="235">
          <cell r="A235" t="str">
            <v>DM1901577</v>
          </cell>
          <cell r="B235" t="str">
            <v>Andi Suhandi</v>
          </cell>
        </row>
        <row r="236">
          <cell r="A236" t="str">
            <v>DM1901583</v>
          </cell>
          <cell r="B236" t="str">
            <v>Hari Fajar Riyanta</v>
          </cell>
        </row>
        <row r="237">
          <cell r="A237" t="str">
            <v>DM1901584</v>
          </cell>
          <cell r="B237" t="str">
            <v>Karma</v>
          </cell>
        </row>
        <row r="238">
          <cell r="A238" t="str">
            <v>DM1901585</v>
          </cell>
          <cell r="B238" t="str">
            <v>Mulyadi</v>
          </cell>
        </row>
        <row r="239">
          <cell r="A239" t="str">
            <v>DM1901587</v>
          </cell>
          <cell r="B239" t="str">
            <v>Rahmat Zunaedi</v>
          </cell>
        </row>
        <row r="240">
          <cell r="A240" t="str">
            <v>DM1901591</v>
          </cell>
          <cell r="B240" t="str">
            <v>Mahfudin Taurisia</v>
          </cell>
        </row>
        <row r="241">
          <cell r="A241" t="str">
            <v>DM1901592</v>
          </cell>
          <cell r="B241" t="str">
            <v>Ahmad Budiman</v>
          </cell>
        </row>
        <row r="242">
          <cell r="A242" t="str">
            <v>DM1901593</v>
          </cell>
          <cell r="B242" t="str">
            <v>Febriani Irmaniyah</v>
          </cell>
        </row>
        <row r="243">
          <cell r="A243" t="str">
            <v>DM1901597</v>
          </cell>
          <cell r="B243" t="str">
            <v>Dedi Sulaeman</v>
          </cell>
        </row>
        <row r="244">
          <cell r="A244" t="str">
            <v>DM1901598</v>
          </cell>
          <cell r="B244" t="str">
            <v>Husni Afianur Sudirman</v>
          </cell>
        </row>
        <row r="245">
          <cell r="A245" t="str">
            <v>DM1901600</v>
          </cell>
          <cell r="B245" t="str">
            <v>Sanusi Anwar</v>
          </cell>
        </row>
        <row r="246">
          <cell r="A246" t="str">
            <v>DM1901601</v>
          </cell>
          <cell r="B246" t="str">
            <v>Sugeng Riyadi</v>
          </cell>
        </row>
        <row r="247">
          <cell r="A247" t="str">
            <v>DM1901602</v>
          </cell>
          <cell r="B247" t="str">
            <v>Suratmi</v>
          </cell>
        </row>
        <row r="248">
          <cell r="A248" t="str">
            <v>DM1901603</v>
          </cell>
          <cell r="B248" t="str">
            <v>Unarsih</v>
          </cell>
        </row>
        <row r="249">
          <cell r="A249" t="str">
            <v>DM1901604</v>
          </cell>
          <cell r="B249" t="str">
            <v>Ani Suswati</v>
          </cell>
        </row>
        <row r="250">
          <cell r="A250" t="str">
            <v>DM1901606</v>
          </cell>
          <cell r="B250" t="str">
            <v>Misin Aryanto</v>
          </cell>
        </row>
        <row r="251">
          <cell r="A251" t="str">
            <v>DM1901607</v>
          </cell>
          <cell r="B251" t="str">
            <v>Muhamad Choerudin</v>
          </cell>
        </row>
        <row r="252">
          <cell r="A252" t="str">
            <v>DM1901609</v>
          </cell>
          <cell r="B252" t="str">
            <v>Rizki Prayudi</v>
          </cell>
        </row>
        <row r="253">
          <cell r="A253" t="str">
            <v>DM1901611</v>
          </cell>
          <cell r="B253" t="str">
            <v>Apriyo Hartolis</v>
          </cell>
        </row>
        <row r="254">
          <cell r="A254" t="str">
            <v>DM1901612</v>
          </cell>
          <cell r="B254" t="str">
            <v>Dimas Abiyasin Nurhuda</v>
          </cell>
        </row>
        <row r="255">
          <cell r="A255" t="str">
            <v>DM1901614</v>
          </cell>
          <cell r="B255" t="str">
            <v>Rudi Jumaryadi</v>
          </cell>
        </row>
        <row r="256">
          <cell r="A256" t="str">
            <v>DM1901618</v>
          </cell>
          <cell r="B256" t="str">
            <v>Dodo Purnama</v>
          </cell>
        </row>
        <row r="257">
          <cell r="A257" t="str">
            <v>DM1901622</v>
          </cell>
          <cell r="B257" t="str">
            <v>Cusnawati</v>
          </cell>
        </row>
        <row r="258">
          <cell r="A258" t="str">
            <v>DM1901623</v>
          </cell>
          <cell r="B258" t="str">
            <v>Mukmin Kamil</v>
          </cell>
        </row>
        <row r="259">
          <cell r="A259" t="str">
            <v>DM1901626</v>
          </cell>
          <cell r="B259" t="str">
            <v>Holilul Rahman</v>
          </cell>
        </row>
        <row r="260">
          <cell r="A260" t="str">
            <v>DM1901627</v>
          </cell>
          <cell r="B260" t="str">
            <v>Sri Wahyuni</v>
          </cell>
        </row>
        <row r="261">
          <cell r="A261" t="str">
            <v>DM1901628</v>
          </cell>
          <cell r="B261" t="str">
            <v>Sunarto</v>
          </cell>
        </row>
        <row r="262">
          <cell r="A262" t="str">
            <v>DM1901629</v>
          </cell>
          <cell r="B262" t="str">
            <v>Sutarman</v>
          </cell>
        </row>
        <row r="263">
          <cell r="A263" t="str">
            <v>DM1901632</v>
          </cell>
          <cell r="B263" t="str">
            <v>Agus Irawan</v>
          </cell>
        </row>
        <row r="264">
          <cell r="A264" t="str">
            <v>DM1901635</v>
          </cell>
          <cell r="B264" t="str">
            <v>Fahruddin</v>
          </cell>
        </row>
        <row r="265">
          <cell r="A265" t="str">
            <v>DM1901636</v>
          </cell>
          <cell r="B265" t="str">
            <v>Siprianus Ola Wurin</v>
          </cell>
        </row>
        <row r="266">
          <cell r="A266" t="str">
            <v>DM1901643</v>
          </cell>
          <cell r="B266" t="str">
            <v>Ichwan Sumardi</v>
          </cell>
        </row>
        <row r="267">
          <cell r="A267" t="str">
            <v>DM1901647</v>
          </cell>
          <cell r="B267" t="str">
            <v>Imam Rohiman</v>
          </cell>
        </row>
        <row r="268">
          <cell r="A268" t="str">
            <v>DM1901648</v>
          </cell>
          <cell r="B268" t="str">
            <v>Bahrul Ulum</v>
          </cell>
        </row>
        <row r="269">
          <cell r="A269" t="str">
            <v>DM1901649</v>
          </cell>
          <cell r="B269" t="str">
            <v>Hasan Basri</v>
          </cell>
        </row>
        <row r="270">
          <cell r="A270" t="str">
            <v>DM1901654</v>
          </cell>
          <cell r="B270" t="str">
            <v>Sandih Saputra</v>
          </cell>
        </row>
        <row r="271">
          <cell r="A271" t="str">
            <v>DM1901655</v>
          </cell>
          <cell r="B271" t="str">
            <v>Santoso</v>
          </cell>
        </row>
        <row r="272">
          <cell r="A272" t="str">
            <v>DM1901656</v>
          </cell>
          <cell r="B272" t="str">
            <v>Sumario</v>
          </cell>
        </row>
        <row r="273">
          <cell r="A273" t="str">
            <v>DM1901658</v>
          </cell>
          <cell r="B273" t="str">
            <v>Yusni</v>
          </cell>
        </row>
        <row r="274">
          <cell r="A274" t="str">
            <v>DM1901659</v>
          </cell>
          <cell r="B274" t="str">
            <v>Sidik Santosa</v>
          </cell>
        </row>
        <row r="275">
          <cell r="A275" t="str">
            <v>DM1901665</v>
          </cell>
          <cell r="B275" t="str">
            <v>Suseno Ngudiarto</v>
          </cell>
        </row>
        <row r="276">
          <cell r="A276" t="str">
            <v>DM1901668</v>
          </cell>
          <cell r="B276" t="str">
            <v>Suhadi</v>
          </cell>
        </row>
        <row r="277">
          <cell r="A277" t="str">
            <v>DM1901670</v>
          </cell>
          <cell r="B277" t="str">
            <v>Asep Amin Nurdin</v>
          </cell>
        </row>
        <row r="278">
          <cell r="A278" t="str">
            <v>DM1901671</v>
          </cell>
          <cell r="B278" t="str">
            <v>Dinar Abdurahman</v>
          </cell>
        </row>
        <row r="279">
          <cell r="A279" t="str">
            <v>DM1901674</v>
          </cell>
          <cell r="B279" t="str">
            <v>Wiji Muhamad Cahyana</v>
          </cell>
        </row>
        <row r="280">
          <cell r="A280" t="str">
            <v>DM1901675</v>
          </cell>
          <cell r="B280" t="str">
            <v>Achmad Abdul Jalal</v>
          </cell>
        </row>
        <row r="281">
          <cell r="A281" t="str">
            <v>DM1901676</v>
          </cell>
          <cell r="B281" t="str">
            <v>Ade Suhendar</v>
          </cell>
        </row>
        <row r="282">
          <cell r="A282" t="str">
            <v>DM1901677</v>
          </cell>
          <cell r="B282" t="str">
            <v>Gatot Purwoko</v>
          </cell>
        </row>
        <row r="283">
          <cell r="A283" t="str">
            <v>DM1901680</v>
          </cell>
          <cell r="B283" t="str">
            <v>Yani</v>
          </cell>
        </row>
        <row r="284">
          <cell r="A284" t="str">
            <v>DM1901681</v>
          </cell>
          <cell r="B284" t="str">
            <v>Sugiyanto</v>
          </cell>
        </row>
        <row r="285">
          <cell r="A285" t="str">
            <v>DM1901685</v>
          </cell>
          <cell r="B285" t="str">
            <v>Ruswandi</v>
          </cell>
        </row>
        <row r="286">
          <cell r="A286" t="str">
            <v>DM1901687</v>
          </cell>
          <cell r="B286" t="str">
            <v>Dwi Suprianto</v>
          </cell>
        </row>
        <row r="287">
          <cell r="A287" t="str">
            <v>DM1901688</v>
          </cell>
          <cell r="B287" t="str">
            <v>Joko Apriyanto</v>
          </cell>
        </row>
        <row r="288">
          <cell r="A288" t="str">
            <v>DM1901691</v>
          </cell>
          <cell r="B288" t="str">
            <v>Kanapi</v>
          </cell>
        </row>
        <row r="289">
          <cell r="A289" t="str">
            <v>DM1901693</v>
          </cell>
          <cell r="B289" t="str">
            <v>Giyatno</v>
          </cell>
        </row>
        <row r="290">
          <cell r="A290" t="str">
            <v>DM1901695</v>
          </cell>
          <cell r="B290" t="str">
            <v>Inan Setiana</v>
          </cell>
        </row>
        <row r="291">
          <cell r="A291" t="str">
            <v>DM1901696</v>
          </cell>
          <cell r="B291" t="str">
            <v>Dede Firmansyah</v>
          </cell>
        </row>
        <row r="292">
          <cell r="A292" t="str">
            <v>DM1901698</v>
          </cell>
          <cell r="B292" t="str">
            <v>Bambang Heryanto</v>
          </cell>
        </row>
        <row r="293">
          <cell r="A293" t="str">
            <v>DM1901699</v>
          </cell>
          <cell r="B293" t="str">
            <v>Marsidi</v>
          </cell>
        </row>
        <row r="294">
          <cell r="A294" t="str">
            <v>DM1901700</v>
          </cell>
          <cell r="B294" t="str">
            <v>Yedi</v>
          </cell>
        </row>
        <row r="295">
          <cell r="A295" t="str">
            <v>DM1901702</v>
          </cell>
          <cell r="B295" t="str">
            <v>Galih Ari Permana</v>
          </cell>
        </row>
        <row r="296">
          <cell r="A296" t="str">
            <v>DM1901703</v>
          </cell>
          <cell r="B296" t="str">
            <v>Dony Koncara</v>
          </cell>
        </row>
        <row r="297">
          <cell r="A297" t="str">
            <v>DM1901705</v>
          </cell>
          <cell r="B297" t="str">
            <v>Andi Setiawan</v>
          </cell>
        </row>
        <row r="298">
          <cell r="A298" t="str">
            <v>DM1901706</v>
          </cell>
          <cell r="B298" t="str">
            <v>Feri Danu Aji Pamungkas</v>
          </cell>
        </row>
        <row r="299">
          <cell r="A299" t="str">
            <v>DM1901710</v>
          </cell>
          <cell r="B299" t="str">
            <v>Tubagus Syarief Muhammad</v>
          </cell>
        </row>
        <row r="300">
          <cell r="A300" t="str">
            <v>DM1901712</v>
          </cell>
          <cell r="B300" t="str">
            <v>Holipah</v>
          </cell>
        </row>
        <row r="301">
          <cell r="A301" t="str">
            <v>DM1901716</v>
          </cell>
          <cell r="B301" t="str">
            <v>Sugiarto</v>
          </cell>
        </row>
        <row r="302">
          <cell r="A302" t="str">
            <v>DM1901717</v>
          </cell>
          <cell r="B302" t="str">
            <v>Dyna Fitria</v>
          </cell>
        </row>
        <row r="303">
          <cell r="A303" t="str">
            <v>DM1901718</v>
          </cell>
          <cell r="B303" t="str">
            <v>Choesnul Jaqin</v>
          </cell>
        </row>
        <row r="304">
          <cell r="A304" t="str">
            <v>DM1901720</v>
          </cell>
          <cell r="B304" t="str">
            <v>Meida Novi Santi</v>
          </cell>
        </row>
        <row r="305">
          <cell r="A305" t="str">
            <v>DM1901721</v>
          </cell>
          <cell r="B305" t="str">
            <v>Usman</v>
          </cell>
        </row>
        <row r="306">
          <cell r="A306" t="str">
            <v>DM1901724</v>
          </cell>
          <cell r="B306" t="str">
            <v>Tri Anggoro</v>
          </cell>
        </row>
        <row r="307">
          <cell r="A307" t="str">
            <v>DM1901725</v>
          </cell>
          <cell r="B307" t="str">
            <v>Suyarti</v>
          </cell>
        </row>
        <row r="308">
          <cell r="A308" t="str">
            <v>DM1901726</v>
          </cell>
          <cell r="B308" t="str">
            <v>Hikmat Anwar</v>
          </cell>
        </row>
        <row r="309">
          <cell r="A309" t="str">
            <v>DM1901728</v>
          </cell>
          <cell r="B309" t="str">
            <v>Deni</v>
          </cell>
        </row>
        <row r="310">
          <cell r="A310" t="str">
            <v>DM1901730</v>
          </cell>
          <cell r="B310" t="str">
            <v>Benny Rizardy</v>
          </cell>
        </row>
        <row r="311">
          <cell r="A311" t="str">
            <v>DM1901732</v>
          </cell>
          <cell r="B311" t="str">
            <v>Heru Siswanto</v>
          </cell>
        </row>
        <row r="312">
          <cell r="A312" t="str">
            <v>DM1901733</v>
          </cell>
          <cell r="B312" t="str">
            <v>Indra Firmansyah</v>
          </cell>
        </row>
        <row r="313">
          <cell r="A313" t="str">
            <v>DM1901735</v>
          </cell>
          <cell r="B313" t="str">
            <v>Muhamad Bahri Istigfar</v>
          </cell>
        </row>
        <row r="314">
          <cell r="A314" t="str">
            <v>DM1901736</v>
          </cell>
          <cell r="B314" t="str">
            <v>Pandu Ismiraz</v>
          </cell>
        </row>
        <row r="315">
          <cell r="A315" t="str">
            <v>DM1901738</v>
          </cell>
          <cell r="B315" t="str">
            <v>Wawan Sukmana</v>
          </cell>
        </row>
        <row r="316">
          <cell r="A316" t="str">
            <v>DM1901739</v>
          </cell>
          <cell r="B316" t="str">
            <v>Agung Tri Sutrisno</v>
          </cell>
        </row>
        <row r="317">
          <cell r="A317" t="str">
            <v>DM1901740</v>
          </cell>
          <cell r="B317" t="str">
            <v>Akhmad Sobikhi</v>
          </cell>
        </row>
        <row r="318">
          <cell r="A318" t="str">
            <v>DM1901741</v>
          </cell>
          <cell r="B318" t="str">
            <v>Ali Mahfud</v>
          </cell>
        </row>
        <row r="319">
          <cell r="A319" t="str">
            <v>DM1901745</v>
          </cell>
          <cell r="B319" t="str">
            <v>Momo Suparman</v>
          </cell>
        </row>
        <row r="320">
          <cell r="A320" t="str">
            <v>DM1901749</v>
          </cell>
          <cell r="B320" t="str">
            <v>Kurniadi Prayogo</v>
          </cell>
        </row>
        <row r="321">
          <cell r="A321" t="str">
            <v>DM1901751</v>
          </cell>
          <cell r="B321" t="str">
            <v>Duddy Prianugraha</v>
          </cell>
        </row>
        <row r="322">
          <cell r="A322" t="str">
            <v>DM1901752</v>
          </cell>
          <cell r="B322" t="str">
            <v>Mulyadi</v>
          </cell>
        </row>
        <row r="323">
          <cell r="A323" t="str">
            <v>DM1901758</v>
          </cell>
          <cell r="B323" t="str">
            <v>Albert Aditya Putra</v>
          </cell>
        </row>
        <row r="324">
          <cell r="A324" t="str">
            <v>DM1901762</v>
          </cell>
          <cell r="B324" t="str">
            <v>Hendra Susanto Sinulingga</v>
          </cell>
        </row>
        <row r="325">
          <cell r="A325" t="str">
            <v>DM1901763</v>
          </cell>
          <cell r="B325" t="str">
            <v>Asep Nurdin</v>
          </cell>
        </row>
        <row r="326">
          <cell r="A326" t="str">
            <v>DM1901767</v>
          </cell>
          <cell r="B326" t="str">
            <v>Sutarto</v>
          </cell>
        </row>
        <row r="327">
          <cell r="A327" t="str">
            <v>DM1901768</v>
          </cell>
          <cell r="B327" t="str">
            <v>Yudiansah</v>
          </cell>
        </row>
        <row r="328">
          <cell r="A328" t="str">
            <v>DM1901769</v>
          </cell>
          <cell r="B328" t="str">
            <v>Muhammad Abduloh Fatoni</v>
          </cell>
        </row>
        <row r="329">
          <cell r="A329" t="str">
            <v>DM1901770</v>
          </cell>
          <cell r="B329" t="str">
            <v>Ahmad Fauzi</v>
          </cell>
        </row>
        <row r="330">
          <cell r="A330" t="str">
            <v>DM1901772</v>
          </cell>
          <cell r="B330" t="str">
            <v>Wiryadi</v>
          </cell>
        </row>
        <row r="331">
          <cell r="A331" t="str">
            <v>DM1901774</v>
          </cell>
          <cell r="B331" t="str">
            <v>Fera Kartika Sari</v>
          </cell>
        </row>
        <row r="332">
          <cell r="A332" t="str">
            <v>DM1901776</v>
          </cell>
          <cell r="B332" t="str">
            <v>Asep Sugiarto</v>
          </cell>
        </row>
        <row r="333">
          <cell r="A333" t="str">
            <v>DM1901778</v>
          </cell>
          <cell r="B333" t="str">
            <v>Sapto Harto</v>
          </cell>
        </row>
        <row r="334">
          <cell r="A334" t="str">
            <v>DM1901779</v>
          </cell>
          <cell r="B334" t="str">
            <v>Zaen Mahdy</v>
          </cell>
        </row>
        <row r="335">
          <cell r="A335" t="str">
            <v>DM1901782</v>
          </cell>
          <cell r="B335" t="str">
            <v>Sutriono</v>
          </cell>
        </row>
        <row r="336">
          <cell r="A336" t="str">
            <v>DM1901783</v>
          </cell>
          <cell r="B336" t="str">
            <v>Bekti Dwi Jayanto</v>
          </cell>
        </row>
        <row r="337">
          <cell r="A337" t="str">
            <v>DM1901785</v>
          </cell>
          <cell r="B337" t="str">
            <v>Tatan Rustandi</v>
          </cell>
        </row>
        <row r="338">
          <cell r="A338" t="str">
            <v>DM1901786</v>
          </cell>
          <cell r="B338" t="str">
            <v>Hedy Sugito</v>
          </cell>
        </row>
        <row r="339">
          <cell r="A339" t="str">
            <v>DM1901788</v>
          </cell>
          <cell r="B339" t="str">
            <v>Edi Purnomo</v>
          </cell>
        </row>
        <row r="340">
          <cell r="A340" t="str">
            <v>DM1901789</v>
          </cell>
          <cell r="B340" t="str">
            <v>Karsih Sulastri</v>
          </cell>
        </row>
        <row r="341">
          <cell r="A341" t="str">
            <v>DM1901790</v>
          </cell>
          <cell r="B341" t="str">
            <v>Umar</v>
          </cell>
        </row>
        <row r="342">
          <cell r="A342" t="str">
            <v>DM1901791</v>
          </cell>
          <cell r="B342" t="str">
            <v>Andi Widara</v>
          </cell>
        </row>
        <row r="343">
          <cell r="A343" t="str">
            <v>DM1901793</v>
          </cell>
          <cell r="B343" t="str">
            <v>Suko Riyanto</v>
          </cell>
        </row>
        <row r="344">
          <cell r="A344" t="str">
            <v>DM1901794</v>
          </cell>
          <cell r="B344" t="str">
            <v>Herizon</v>
          </cell>
        </row>
        <row r="345">
          <cell r="A345" t="str">
            <v>DM1901798</v>
          </cell>
          <cell r="B345" t="str">
            <v>Raja Muhammad Ikhlas</v>
          </cell>
        </row>
        <row r="346">
          <cell r="A346" t="str">
            <v>DM1901799</v>
          </cell>
          <cell r="B346" t="str">
            <v>Bayu Kunto Aji</v>
          </cell>
        </row>
        <row r="347">
          <cell r="A347" t="str">
            <v>DM1901800</v>
          </cell>
          <cell r="B347" t="str">
            <v>Dhani Yuangga</v>
          </cell>
        </row>
        <row r="348">
          <cell r="A348" t="str">
            <v>DM1901803</v>
          </cell>
          <cell r="B348" t="str">
            <v>Diah Pangestuti</v>
          </cell>
        </row>
        <row r="349">
          <cell r="A349" t="str">
            <v>DM1901804</v>
          </cell>
          <cell r="B349" t="str">
            <v>Fadlan Saefurrahman</v>
          </cell>
        </row>
        <row r="350">
          <cell r="A350" t="str">
            <v>DM1901805</v>
          </cell>
          <cell r="B350" t="str">
            <v>Aep Saepudin</v>
          </cell>
        </row>
        <row r="351">
          <cell r="A351" t="str">
            <v>DM1901806</v>
          </cell>
          <cell r="B351" t="str">
            <v>Saepudin Sudrajat</v>
          </cell>
        </row>
        <row r="352">
          <cell r="A352" t="str">
            <v>DM1901807</v>
          </cell>
          <cell r="B352" t="str">
            <v>Yadi Supriyadi</v>
          </cell>
        </row>
        <row r="353">
          <cell r="A353" t="str">
            <v>DM1901808</v>
          </cell>
          <cell r="B353" t="str">
            <v>Sambas Nugraha</v>
          </cell>
        </row>
        <row r="354">
          <cell r="A354" t="str">
            <v>DM1901809</v>
          </cell>
          <cell r="B354" t="str">
            <v>Ujang Nurdin</v>
          </cell>
        </row>
        <row r="355">
          <cell r="A355" t="str">
            <v>DM1901810</v>
          </cell>
          <cell r="B355" t="str">
            <v>Adi Kuswandi</v>
          </cell>
        </row>
        <row r="356">
          <cell r="A356" t="str">
            <v>DM1901812</v>
          </cell>
          <cell r="B356" t="str">
            <v>Haris Surahman</v>
          </cell>
        </row>
        <row r="357">
          <cell r="A357" t="str">
            <v>DM1901813</v>
          </cell>
          <cell r="B357" t="str">
            <v>Deni Rakhman</v>
          </cell>
        </row>
        <row r="358">
          <cell r="A358" t="str">
            <v>DM1901814</v>
          </cell>
          <cell r="B358" t="str">
            <v>Aditya Agus Permana</v>
          </cell>
        </row>
        <row r="359">
          <cell r="A359" t="str">
            <v>DM1901815</v>
          </cell>
          <cell r="B359" t="str">
            <v>Marni</v>
          </cell>
        </row>
        <row r="360">
          <cell r="A360" t="str">
            <v>DM1901817</v>
          </cell>
          <cell r="B360" t="str">
            <v>Wahyu Widhiatmoko</v>
          </cell>
        </row>
        <row r="361">
          <cell r="A361" t="str">
            <v>DM1901824</v>
          </cell>
          <cell r="B361" t="str">
            <v>Anik Sulandari</v>
          </cell>
        </row>
        <row r="362">
          <cell r="A362" t="str">
            <v>DM1901827</v>
          </cell>
          <cell r="B362" t="str">
            <v>Ahmad Fauji</v>
          </cell>
        </row>
        <row r="363">
          <cell r="A363" t="str">
            <v>DM1901828</v>
          </cell>
          <cell r="B363" t="str">
            <v>Sugeng</v>
          </cell>
        </row>
        <row r="364">
          <cell r="A364" t="str">
            <v>DM1901829</v>
          </cell>
          <cell r="B364" t="str">
            <v>Yodi Komara Yuda</v>
          </cell>
        </row>
        <row r="365">
          <cell r="A365" t="str">
            <v>DM1901832</v>
          </cell>
          <cell r="B365" t="str">
            <v>Mariana</v>
          </cell>
        </row>
        <row r="366">
          <cell r="A366" t="str">
            <v>DM1901835</v>
          </cell>
          <cell r="B366" t="str">
            <v>Runggu Sahala Raja Siringoringo</v>
          </cell>
        </row>
        <row r="367">
          <cell r="A367" t="str">
            <v>DM1901836</v>
          </cell>
          <cell r="B367" t="str">
            <v>Anjas Wardoyo</v>
          </cell>
        </row>
        <row r="368">
          <cell r="A368" t="str">
            <v>DM1901837</v>
          </cell>
          <cell r="B368" t="str">
            <v>Bayu Setiyawan</v>
          </cell>
        </row>
        <row r="369">
          <cell r="A369" t="str">
            <v>DM1901838</v>
          </cell>
          <cell r="B369" t="str">
            <v>Dedi Priadi</v>
          </cell>
        </row>
        <row r="370">
          <cell r="A370" t="str">
            <v>DM1901840</v>
          </cell>
          <cell r="B370" t="str">
            <v>Muhamad Arochman</v>
          </cell>
        </row>
        <row r="371">
          <cell r="A371" t="str">
            <v>DM1901842</v>
          </cell>
          <cell r="B371" t="str">
            <v>Kiswanto</v>
          </cell>
        </row>
        <row r="372">
          <cell r="A372" t="str">
            <v>DM1901843</v>
          </cell>
          <cell r="B372" t="str">
            <v>Zaelani Ahmad Firmansyah</v>
          </cell>
        </row>
        <row r="373">
          <cell r="A373" t="str">
            <v>DM1901844</v>
          </cell>
          <cell r="B373" t="str">
            <v>Galih Andika Pangestu</v>
          </cell>
        </row>
        <row r="374">
          <cell r="A374" t="str">
            <v>DM1901845</v>
          </cell>
          <cell r="B374" t="str">
            <v>Ujang Saepudin</v>
          </cell>
        </row>
        <row r="375">
          <cell r="A375" t="str">
            <v>DM1901846</v>
          </cell>
          <cell r="B375" t="str">
            <v>Mochamad Yogie Purnama Alam</v>
          </cell>
        </row>
        <row r="376">
          <cell r="A376" t="str">
            <v>DM1901847</v>
          </cell>
          <cell r="B376" t="str">
            <v>Nunung Siti Nurhasanah</v>
          </cell>
        </row>
        <row r="377">
          <cell r="A377" t="str">
            <v>DM1901848</v>
          </cell>
          <cell r="B377" t="str">
            <v>Arya Wiratama Azis</v>
          </cell>
        </row>
        <row r="378">
          <cell r="A378" t="str">
            <v>DM1901849</v>
          </cell>
          <cell r="B378" t="str">
            <v>Bobi Rakasiwi</v>
          </cell>
        </row>
        <row r="379">
          <cell r="A379" t="str">
            <v>DM1901850</v>
          </cell>
          <cell r="B379" t="str">
            <v>Asep Basuni</v>
          </cell>
        </row>
        <row r="380">
          <cell r="A380" t="str">
            <v>DM1901852</v>
          </cell>
          <cell r="B380" t="str">
            <v>Aris Wardana</v>
          </cell>
        </row>
        <row r="381">
          <cell r="A381" t="str">
            <v>DM1901853</v>
          </cell>
          <cell r="B381" t="str">
            <v>Lukman Prayuda</v>
          </cell>
        </row>
        <row r="382">
          <cell r="A382" t="str">
            <v>DM1901854</v>
          </cell>
          <cell r="B382" t="str">
            <v>Deni Setia Saputra</v>
          </cell>
        </row>
        <row r="383">
          <cell r="A383" t="str">
            <v>DM1901855</v>
          </cell>
          <cell r="B383" t="str">
            <v>Ende Adnan Saeful</v>
          </cell>
        </row>
        <row r="384">
          <cell r="A384" t="str">
            <v>DM1901856</v>
          </cell>
          <cell r="B384" t="str">
            <v>Arif Priyatna</v>
          </cell>
        </row>
        <row r="385">
          <cell r="A385" t="str">
            <v>DM1901858</v>
          </cell>
          <cell r="B385" t="str">
            <v>Edi Purwanto</v>
          </cell>
        </row>
        <row r="386">
          <cell r="A386" t="str">
            <v>DM1901859</v>
          </cell>
          <cell r="B386" t="str">
            <v>Indra Budiman</v>
          </cell>
        </row>
        <row r="387">
          <cell r="A387" t="str">
            <v>DM1901860</v>
          </cell>
          <cell r="B387" t="str">
            <v>Endang Sunarya</v>
          </cell>
        </row>
        <row r="388">
          <cell r="A388" t="str">
            <v>DM1901861</v>
          </cell>
          <cell r="B388" t="str">
            <v>Junaedi Saputra</v>
          </cell>
        </row>
        <row r="389">
          <cell r="A389" t="str">
            <v>DM1901862</v>
          </cell>
          <cell r="B389" t="str">
            <v>Pi'I Saputra</v>
          </cell>
        </row>
        <row r="390">
          <cell r="A390" t="str">
            <v>DM1901863</v>
          </cell>
          <cell r="B390" t="str">
            <v>Surya</v>
          </cell>
        </row>
        <row r="391">
          <cell r="A391" t="str">
            <v>DM1901864</v>
          </cell>
          <cell r="B391" t="str">
            <v>Karlina</v>
          </cell>
        </row>
        <row r="392">
          <cell r="A392" t="str">
            <v>DM1901865</v>
          </cell>
          <cell r="B392" t="str">
            <v>Munfarid Lutfi Habibi</v>
          </cell>
        </row>
        <row r="393">
          <cell r="A393" t="str">
            <v>DM1901866</v>
          </cell>
          <cell r="B393" t="str">
            <v>Edy Wasono</v>
          </cell>
        </row>
        <row r="394">
          <cell r="A394" t="str">
            <v>DM1901869</v>
          </cell>
          <cell r="B394" t="str">
            <v>Ruyadi</v>
          </cell>
        </row>
        <row r="395">
          <cell r="A395" t="str">
            <v>DM1901873</v>
          </cell>
          <cell r="B395" t="str">
            <v>Heru Kustriono</v>
          </cell>
        </row>
        <row r="396">
          <cell r="A396" t="str">
            <v>DM1901875</v>
          </cell>
          <cell r="B396" t="str">
            <v>Sri Rahayu</v>
          </cell>
        </row>
        <row r="397">
          <cell r="A397" t="str">
            <v>DM1901879</v>
          </cell>
          <cell r="B397" t="str">
            <v>Hilman Adi Pratama</v>
          </cell>
        </row>
        <row r="398">
          <cell r="A398" t="str">
            <v>DM1901880</v>
          </cell>
          <cell r="B398" t="str">
            <v>Sumarno Murtala Putra</v>
          </cell>
        </row>
        <row r="399">
          <cell r="A399" t="str">
            <v>DM1901881</v>
          </cell>
          <cell r="B399" t="str">
            <v>Yayat Nurhidayat</v>
          </cell>
        </row>
        <row r="400">
          <cell r="A400" t="str">
            <v>DM1901882</v>
          </cell>
          <cell r="B400" t="str">
            <v>Wawan Setiawan</v>
          </cell>
        </row>
        <row r="401">
          <cell r="A401" t="str">
            <v>DM1901883</v>
          </cell>
          <cell r="B401" t="str">
            <v>Bani Altabani</v>
          </cell>
        </row>
        <row r="402">
          <cell r="A402" t="str">
            <v>DM1901886</v>
          </cell>
          <cell r="B402" t="str">
            <v>Utami Ispahani</v>
          </cell>
        </row>
        <row r="403">
          <cell r="A403" t="str">
            <v>DM1901891</v>
          </cell>
          <cell r="B403" t="str">
            <v>Priyo Sumbodo</v>
          </cell>
        </row>
        <row r="404">
          <cell r="A404" t="str">
            <v>DM1901893</v>
          </cell>
          <cell r="B404" t="str">
            <v>Juli Pandapotan Simarmata</v>
          </cell>
        </row>
        <row r="405">
          <cell r="A405" t="str">
            <v>DM1901894</v>
          </cell>
          <cell r="B405" t="str">
            <v>Rivaldi</v>
          </cell>
        </row>
        <row r="406">
          <cell r="A406" t="str">
            <v>DM1901896</v>
          </cell>
          <cell r="B406" t="str">
            <v>Dicky Risyandi</v>
          </cell>
        </row>
        <row r="407">
          <cell r="A407" t="str">
            <v>DM1901898</v>
          </cell>
          <cell r="B407" t="str">
            <v>Julli Jaelani</v>
          </cell>
        </row>
        <row r="408">
          <cell r="A408" t="str">
            <v>DM1901900</v>
          </cell>
          <cell r="B408" t="str">
            <v>Ruslan</v>
          </cell>
        </row>
        <row r="409">
          <cell r="A409" t="str">
            <v>DM1901903</v>
          </cell>
          <cell r="B409" t="str">
            <v>Saeful Anam</v>
          </cell>
        </row>
        <row r="410">
          <cell r="A410" t="str">
            <v>DM1901905</v>
          </cell>
          <cell r="B410" t="str">
            <v>Deden Setiawan</v>
          </cell>
        </row>
        <row r="411">
          <cell r="A411" t="str">
            <v>DM1901906</v>
          </cell>
          <cell r="B411" t="str">
            <v>Lina Rahmawati</v>
          </cell>
        </row>
        <row r="412">
          <cell r="A412" t="str">
            <v>DM1901907</v>
          </cell>
          <cell r="B412" t="str">
            <v>Nur Fitri Yandi</v>
          </cell>
        </row>
        <row r="413">
          <cell r="A413" t="str">
            <v>DM1901908</v>
          </cell>
          <cell r="B413" t="str">
            <v>Ajis Kuncoro</v>
          </cell>
        </row>
        <row r="414">
          <cell r="A414" t="str">
            <v>DM1901909</v>
          </cell>
          <cell r="B414" t="str">
            <v>Nurfi Ramdhani</v>
          </cell>
        </row>
        <row r="415">
          <cell r="A415" t="str">
            <v>DM1901910</v>
          </cell>
          <cell r="B415" t="str">
            <v>Dian Sabili</v>
          </cell>
        </row>
        <row r="416">
          <cell r="A416" t="str">
            <v>DM1901911</v>
          </cell>
          <cell r="B416" t="str">
            <v>Romdoni</v>
          </cell>
        </row>
        <row r="417">
          <cell r="A417" t="str">
            <v>DM1901912</v>
          </cell>
          <cell r="B417" t="str">
            <v>Ahmad Zaelani</v>
          </cell>
        </row>
        <row r="418">
          <cell r="A418" t="str">
            <v>DM1901913</v>
          </cell>
          <cell r="B418" t="str">
            <v>Oktaviyanto</v>
          </cell>
        </row>
        <row r="419">
          <cell r="A419" t="str">
            <v>DM1901914</v>
          </cell>
          <cell r="B419" t="str">
            <v>Eki Hakiki</v>
          </cell>
        </row>
        <row r="420">
          <cell r="A420" t="str">
            <v>DM1901915</v>
          </cell>
          <cell r="B420" t="str">
            <v>Novianti Lestari</v>
          </cell>
        </row>
        <row r="421">
          <cell r="A421" t="str">
            <v>DM1901917</v>
          </cell>
          <cell r="B421" t="str">
            <v>Riza Fahlepi</v>
          </cell>
        </row>
        <row r="422">
          <cell r="A422" t="str">
            <v>DM1901920</v>
          </cell>
          <cell r="B422" t="str">
            <v>Al Fendra</v>
          </cell>
        </row>
        <row r="423">
          <cell r="A423" t="str">
            <v>DM1901921</v>
          </cell>
          <cell r="B423" t="str">
            <v>Afria Imam Wahyudin</v>
          </cell>
        </row>
        <row r="424">
          <cell r="A424" t="str">
            <v>DM1901922</v>
          </cell>
          <cell r="B424" t="str">
            <v>Nandi</v>
          </cell>
        </row>
        <row r="425">
          <cell r="A425" t="str">
            <v>DM1901923</v>
          </cell>
          <cell r="B425" t="str">
            <v>Rosha Ertryna</v>
          </cell>
        </row>
        <row r="426">
          <cell r="A426" t="str">
            <v>DM1901925</v>
          </cell>
          <cell r="B426" t="str">
            <v>Aan Arianto</v>
          </cell>
        </row>
        <row r="427">
          <cell r="A427" t="str">
            <v>DM1901926</v>
          </cell>
          <cell r="B427" t="str">
            <v>Hafdayani</v>
          </cell>
        </row>
        <row r="428">
          <cell r="A428" t="str">
            <v>DM1901930</v>
          </cell>
          <cell r="B428" t="str">
            <v>Muhroni</v>
          </cell>
        </row>
        <row r="429">
          <cell r="A429" t="str">
            <v>DM1901931</v>
          </cell>
          <cell r="B429" t="str">
            <v>Ahmad Nizar Zulmi</v>
          </cell>
        </row>
        <row r="430">
          <cell r="A430" t="str">
            <v>DM1901932</v>
          </cell>
          <cell r="B430" t="str">
            <v>Apriana</v>
          </cell>
        </row>
        <row r="431">
          <cell r="A431" t="str">
            <v>DM1901933</v>
          </cell>
          <cell r="B431" t="str">
            <v>Taufik</v>
          </cell>
        </row>
        <row r="432">
          <cell r="A432" t="str">
            <v>DM1901934</v>
          </cell>
          <cell r="B432" t="str">
            <v>Alwi Yunus</v>
          </cell>
        </row>
        <row r="433">
          <cell r="A433" t="str">
            <v>DM1901936</v>
          </cell>
          <cell r="B433" t="str">
            <v>Abdul Mughni</v>
          </cell>
        </row>
        <row r="434">
          <cell r="A434" t="str">
            <v>DM1901937</v>
          </cell>
          <cell r="B434" t="str">
            <v>Dani Nur Awalin</v>
          </cell>
        </row>
        <row r="435">
          <cell r="A435" t="str">
            <v>DM1901938</v>
          </cell>
          <cell r="B435" t="str">
            <v>Dede Tasrudin</v>
          </cell>
        </row>
        <row r="436">
          <cell r="A436" t="str">
            <v>DM1901939</v>
          </cell>
          <cell r="B436" t="str">
            <v>Muhammad Abdul Ajiz</v>
          </cell>
        </row>
        <row r="437">
          <cell r="A437" t="str">
            <v>DM1901940</v>
          </cell>
          <cell r="B437" t="str">
            <v>Harmoko</v>
          </cell>
        </row>
        <row r="438">
          <cell r="A438" t="str">
            <v>DM1901942</v>
          </cell>
          <cell r="B438" t="str">
            <v>Lukman Khasani</v>
          </cell>
        </row>
        <row r="439">
          <cell r="A439" t="str">
            <v>DM1901944</v>
          </cell>
          <cell r="B439" t="str">
            <v>Deasi Wulandari</v>
          </cell>
        </row>
        <row r="440">
          <cell r="A440" t="str">
            <v>DM1901947</v>
          </cell>
          <cell r="B440" t="str">
            <v>Laeli Fazriyah</v>
          </cell>
        </row>
        <row r="441">
          <cell r="A441" t="str">
            <v>DM1901948</v>
          </cell>
          <cell r="B441" t="str">
            <v>M. Jaroso</v>
          </cell>
        </row>
        <row r="442">
          <cell r="A442" t="str">
            <v>DM1901949</v>
          </cell>
          <cell r="B442" t="str">
            <v>Puspa Nawang Sasih</v>
          </cell>
        </row>
        <row r="443">
          <cell r="A443" t="str">
            <v>DM1901951</v>
          </cell>
          <cell r="B443" t="str">
            <v>Saroni</v>
          </cell>
        </row>
        <row r="444">
          <cell r="A444" t="str">
            <v>DM1901954</v>
          </cell>
          <cell r="B444" t="str">
            <v>Rahmat Budiarto</v>
          </cell>
        </row>
        <row r="445">
          <cell r="A445" t="str">
            <v>DM1901955</v>
          </cell>
          <cell r="B445" t="str">
            <v>Wahyu Ardiyanto</v>
          </cell>
        </row>
        <row r="446">
          <cell r="A446" t="str">
            <v>DM1901956</v>
          </cell>
          <cell r="B446" t="str">
            <v>Rohman Firgian</v>
          </cell>
        </row>
        <row r="447">
          <cell r="A447" t="str">
            <v>DM1901958</v>
          </cell>
          <cell r="B447" t="str">
            <v>Iwan Suparjo</v>
          </cell>
        </row>
        <row r="448">
          <cell r="A448" t="str">
            <v>DM1901959</v>
          </cell>
          <cell r="B448" t="str">
            <v>Dadang Hidayat</v>
          </cell>
        </row>
        <row r="449">
          <cell r="A449" t="str">
            <v>DM1901960</v>
          </cell>
          <cell r="B449" t="str">
            <v>Deri Hardianto Wijaya</v>
          </cell>
        </row>
        <row r="450">
          <cell r="A450" t="str">
            <v>DM1901961</v>
          </cell>
          <cell r="B450" t="str">
            <v>Sigit Pambudi</v>
          </cell>
        </row>
        <row r="451">
          <cell r="A451" t="str">
            <v>DM1901962</v>
          </cell>
          <cell r="B451" t="str">
            <v>Hendri Purwanto</v>
          </cell>
        </row>
        <row r="452">
          <cell r="A452" t="str">
            <v>DM1901967</v>
          </cell>
          <cell r="B452" t="str">
            <v>Irkham Alim</v>
          </cell>
        </row>
        <row r="453">
          <cell r="A453" t="str">
            <v>DM1901968</v>
          </cell>
          <cell r="B453" t="str">
            <v>Kasanudin</v>
          </cell>
        </row>
        <row r="454">
          <cell r="A454" t="str">
            <v>DM1901969</v>
          </cell>
          <cell r="B454" t="str">
            <v>M. Arif Khakim</v>
          </cell>
        </row>
        <row r="455">
          <cell r="A455" t="str">
            <v>DM1901971</v>
          </cell>
          <cell r="B455" t="str">
            <v>Sidik Barokah</v>
          </cell>
        </row>
        <row r="456">
          <cell r="A456" t="str">
            <v>DM1901972</v>
          </cell>
          <cell r="B456" t="str">
            <v>Pandji Bangun Santoso</v>
          </cell>
        </row>
        <row r="457">
          <cell r="A457" t="str">
            <v>DM1901974</v>
          </cell>
          <cell r="B457" t="str">
            <v>Aji Duwi Ananto</v>
          </cell>
        </row>
        <row r="458">
          <cell r="A458" t="str">
            <v>DM1901975</v>
          </cell>
          <cell r="B458" t="str">
            <v>Tri Warjiyanto</v>
          </cell>
        </row>
        <row r="459">
          <cell r="A459" t="str">
            <v>DM1901976</v>
          </cell>
          <cell r="B459" t="str">
            <v>Yudi Sisworo</v>
          </cell>
        </row>
        <row r="460">
          <cell r="A460" t="str">
            <v>DM1901977</v>
          </cell>
          <cell r="B460" t="str">
            <v>Yudi Baehaqi</v>
          </cell>
        </row>
        <row r="461">
          <cell r="A461" t="str">
            <v>DM1901979</v>
          </cell>
          <cell r="B461" t="str">
            <v>Edi Purnomo Widodo</v>
          </cell>
        </row>
        <row r="462">
          <cell r="A462" t="str">
            <v>DM1901980</v>
          </cell>
          <cell r="B462" t="str">
            <v>Dede Agus Cahyanto</v>
          </cell>
        </row>
        <row r="463">
          <cell r="A463" t="str">
            <v>DM1901981</v>
          </cell>
          <cell r="B463" t="str">
            <v>Dede Rahman</v>
          </cell>
        </row>
        <row r="464">
          <cell r="A464" t="str">
            <v>DM1901982</v>
          </cell>
          <cell r="B464" t="str">
            <v>Husen</v>
          </cell>
        </row>
        <row r="465">
          <cell r="A465" t="str">
            <v>DM1901983</v>
          </cell>
          <cell r="B465" t="str">
            <v>Seki Septer Nockas</v>
          </cell>
        </row>
        <row r="466">
          <cell r="A466" t="str">
            <v>DM1901985</v>
          </cell>
          <cell r="B466" t="str">
            <v>Erwin Hidayat</v>
          </cell>
        </row>
        <row r="467">
          <cell r="A467" t="str">
            <v>DM1901998</v>
          </cell>
          <cell r="B467" t="str">
            <v>Mukhafid</v>
          </cell>
        </row>
        <row r="468">
          <cell r="A468" t="str">
            <v>DM1902001</v>
          </cell>
          <cell r="B468" t="str">
            <v>Lathif Nurrohim</v>
          </cell>
        </row>
        <row r="469">
          <cell r="A469" t="str">
            <v>DM1902003</v>
          </cell>
          <cell r="B469" t="str">
            <v>Masqon</v>
          </cell>
        </row>
        <row r="470">
          <cell r="A470" t="str">
            <v>DM1902004</v>
          </cell>
          <cell r="B470" t="str">
            <v>Wahyudi</v>
          </cell>
        </row>
        <row r="471">
          <cell r="A471" t="str">
            <v>DM1902006</v>
          </cell>
          <cell r="B471" t="str">
            <v>Imaddudin</v>
          </cell>
        </row>
        <row r="472">
          <cell r="A472" t="str">
            <v>DM1902007</v>
          </cell>
          <cell r="B472" t="str">
            <v>Eko Santoso</v>
          </cell>
        </row>
        <row r="473">
          <cell r="A473" t="str">
            <v>DM1902008</v>
          </cell>
          <cell r="B473" t="str">
            <v>Kautsar Adham Pradianda</v>
          </cell>
        </row>
        <row r="474">
          <cell r="A474" t="str">
            <v>DM1902009</v>
          </cell>
          <cell r="B474" t="str">
            <v>Afriandi</v>
          </cell>
        </row>
        <row r="475">
          <cell r="A475" t="str">
            <v>DM1902012</v>
          </cell>
          <cell r="B475" t="str">
            <v>Ishak</v>
          </cell>
        </row>
        <row r="476">
          <cell r="A476" t="str">
            <v>DM1902013</v>
          </cell>
          <cell r="B476" t="str">
            <v>Anggi Dwi Kania</v>
          </cell>
        </row>
        <row r="477">
          <cell r="A477" t="str">
            <v>DM1902016</v>
          </cell>
          <cell r="B477" t="str">
            <v>Makmun Nawawi</v>
          </cell>
        </row>
        <row r="478">
          <cell r="A478" t="str">
            <v>DM1902017</v>
          </cell>
          <cell r="B478" t="str">
            <v>Sigit Cahyono</v>
          </cell>
        </row>
        <row r="479">
          <cell r="A479" t="str">
            <v>DM1902019</v>
          </cell>
          <cell r="B479" t="str">
            <v>Habib Darmawan</v>
          </cell>
        </row>
        <row r="480">
          <cell r="A480" t="str">
            <v>DM1902020</v>
          </cell>
          <cell r="B480" t="str">
            <v>Dede Mardiono</v>
          </cell>
        </row>
        <row r="481">
          <cell r="A481" t="str">
            <v>DM1902021</v>
          </cell>
          <cell r="B481" t="str">
            <v>Kistowo Wijoyo</v>
          </cell>
        </row>
        <row r="482">
          <cell r="A482" t="str">
            <v>DM1902022</v>
          </cell>
          <cell r="B482" t="str">
            <v>Tri Purwanto</v>
          </cell>
        </row>
        <row r="483">
          <cell r="A483" t="str">
            <v>DM1902025</v>
          </cell>
          <cell r="B483" t="str">
            <v>Aman Joyo</v>
          </cell>
        </row>
        <row r="484">
          <cell r="A484" t="str">
            <v>DM1902026</v>
          </cell>
          <cell r="B484" t="str">
            <v>Cindi Junaedi</v>
          </cell>
        </row>
        <row r="485">
          <cell r="A485" t="str">
            <v>DM1902027</v>
          </cell>
          <cell r="B485" t="str">
            <v>Kristianto Agung Nugroho</v>
          </cell>
        </row>
        <row r="486">
          <cell r="A486" t="str">
            <v>DM1902030</v>
          </cell>
          <cell r="B486" t="str">
            <v>M. Misbahul Munir</v>
          </cell>
        </row>
        <row r="487">
          <cell r="A487" t="str">
            <v>DM1902031</v>
          </cell>
          <cell r="B487" t="str">
            <v>Nita Nofia</v>
          </cell>
        </row>
        <row r="488">
          <cell r="A488" t="str">
            <v>DM1902035</v>
          </cell>
          <cell r="B488" t="str">
            <v>Bayu Maladi</v>
          </cell>
        </row>
        <row r="489">
          <cell r="A489" t="str">
            <v>DM1902036</v>
          </cell>
          <cell r="B489" t="str">
            <v>Hamsun Munawir</v>
          </cell>
        </row>
        <row r="490">
          <cell r="A490" t="str">
            <v>DM1902037</v>
          </cell>
          <cell r="B490" t="str">
            <v>Muhammad Maulidin Rizqia</v>
          </cell>
        </row>
        <row r="491">
          <cell r="A491" t="str">
            <v>DM1902038</v>
          </cell>
          <cell r="B491" t="str">
            <v>Susanto</v>
          </cell>
        </row>
        <row r="492">
          <cell r="A492" t="str">
            <v>DM1902040</v>
          </cell>
          <cell r="B492" t="str">
            <v>Urip Hidayatulloh</v>
          </cell>
        </row>
        <row r="493">
          <cell r="A493" t="str">
            <v>DM1902042</v>
          </cell>
          <cell r="B493" t="str">
            <v>Setyono</v>
          </cell>
        </row>
        <row r="494">
          <cell r="A494" t="str">
            <v>DM1902043</v>
          </cell>
          <cell r="B494" t="str">
            <v>Taufik Joko Tetuko</v>
          </cell>
        </row>
        <row r="495">
          <cell r="A495" t="str">
            <v>DM1902049</v>
          </cell>
          <cell r="B495" t="str">
            <v>Ahmad Suslan</v>
          </cell>
        </row>
        <row r="496">
          <cell r="A496" t="str">
            <v>DM1902050</v>
          </cell>
          <cell r="B496" t="str">
            <v>Sandi Kurnia Ramadhan</v>
          </cell>
        </row>
        <row r="497">
          <cell r="A497" t="str">
            <v>DM1902051</v>
          </cell>
          <cell r="B497" t="str">
            <v>Tahsinurroviq</v>
          </cell>
        </row>
        <row r="498">
          <cell r="A498" t="str">
            <v>DM1902056</v>
          </cell>
          <cell r="B498" t="str">
            <v>Ahady Kurniawan</v>
          </cell>
        </row>
        <row r="499">
          <cell r="A499" t="str">
            <v>DM1902058</v>
          </cell>
          <cell r="B499" t="str">
            <v>Dadan Saeful Hamdani</v>
          </cell>
        </row>
        <row r="500">
          <cell r="A500" t="str">
            <v>DM1902060</v>
          </cell>
          <cell r="B500" t="str">
            <v>Widodo</v>
          </cell>
        </row>
        <row r="501">
          <cell r="A501" t="str">
            <v>DM1902062</v>
          </cell>
          <cell r="B501" t="str">
            <v>Ani Agustini</v>
          </cell>
        </row>
        <row r="502">
          <cell r="A502" t="str">
            <v>DM1902063</v>
          </cell>
          <cell r="B502" t="str">
            <v>Surya Saputra</v>
          </cell>
        </row>
        <row r="503">
          <cell r="A503" t="str">
            <v>DM1902066</v>
          </cell>
          <cell r="B503" t="str">
            <v>Roheman</v>
          </cell>
        </row>
        <row r="504">
          <cell r="A504" t="str">
            <v>DM1902070</v>
          </cell>
          <cell r="B504" t="str">
            <v>Nur Haditiya Mauludani</v>
          </cell>
        </row>
        <row r="505">
          <cell r="A505" t="str">
            <v>DM1902071</v>
          </cell>
          <cell r="B505" t="str">
            <v>Solihin Murti Agung</v>
          </cell>
        </row>
        <row r="506">
          <cell r="A506" t="str">
            <v>DM1902072</v>
          </cell>
          <cell r="B506" t="str">
            <v>Yayang Ariyaji</v>
          </cell>
        </row>
        <row r="507">
          <cell r="A507" t="str">
            <v>DM1902073</v>
          </cell>
          <cell r="B507" t="str">
            <v>Adiyanto</v>
          </cell>
        </row>
        <row r="508">
          <cell r="A508" t="str">
            <v>DM1902077</v>
          </cell>
          <cell r="B508" t="str">
            <v>Kartika</v>
          </cell>
        </row>
        <row r="509">
          <cell r="A509" t="str">
            <v>DM1902078</v>
          </cell>
          <cell r="B509" t="str">
            <v>Septi Prihantini</v>
          </cell>
        </row>
        <row r="510">
          <cell r="A510" t="str">
            <v>DM1902083</v>
          </cell>
          <cell r="B510" t="str">
            <v>Dede Daryanto</v>
          </cell>
        </row>
        <row r="511">
          <cell r="A511" t="str">
            <v>DM1902084</v>
          </cell>
          <cell r="B511" t="str">
            <v>Ridwan Tanjung</v>
          </cell>
        </row>
        <row r="512">
          <cell r="A512" t="str">
            <v>DM1902085</v>
          </cell>
          <cell r="B512" t="str">
            <v>Riwantono</v>
          </cell>
        </row>
        <row r="513">
          <cell r="A513" t="str">
            <v>DM1902086</v>
          </cell>
          <cell r="B513" t="str">
            <v>Prio Hary Saputro</v>
          </cell>
        </row>
        <row r="514">
          <cell r="A514" t="str">
            <v>DM1902088</v>
          </cell>
          <cell r="B514" t="str">
            <v>Arie Setyawan</v>
          </cell>
        </row>
        <row r="515">
          <cell r="A515" t="str">
            <v>DM1902089</v>
          </cell>
          <cell r="B515" t="str">
            <v>Hery Purnomo</v>
          </cell>
        </row>
        <row r="516">
          <cell r="A516" t="str">
            <v>DM1902091</v>
          </cell>
          <cell r="B516" t="str">
            <v>Ilham Ragil Prastyo</v>
          </cell>
        </row>
        <row r="517">
          <cell r="A517" t="str">
            <v>DM1902093</v>
          </cell>
          <cell r="B517" t="str">
            <v>Rizaldy Baskara</v>
          </cell>
        </row>
        <row r="518">
          <cell r="A518" t="str">
            <v>DM1902094</v>
          </cell>
          <cell r="B518" t="str">
            <v>Taufik Septian Kristianto</v>
          </cell>
        </row>
        <row r="519">
          <cell r="A519" t="str">
            <v>DM1902097</v>
          </cell>
          <cell r="B519" t="str">
            <v>Shahadat Sigit Hartanto</v>
          </cell>
        </row>
        <row r="520">
          <cell r="A520" t="str">
            <v>DM1902102</v>
          </cell>
          <cell r="B520" t="str">
            <v>Defriman</v>
          </cell>
        </row>
        <row r="521">
          <cell r="A521" t="str">
            <v>DM1902104</v>
          </cell>
          <cell r="B521" t="str">
            <v>Lia Nurliana</v>
          </cell>
        </row>
        <row r="522">
          <cell r="A522" t="str">
            <v>DM1902105</v>
          </cell>
          <cell r="B522" t="str">
            <v>Adi Piatno</v>
          </cell>
        </row>
        <row r="523">
          <cell r="A523" t="str">
            <v>DM1902106</v>
          </cell>
          <cell r="B523" t="str">
            <v>Ade Supriatna</v>
          </cell>
        </row>
        <row r="524">
          <cell r="A524" t="str">
            <v>DM1902107</v>
          </cell>
          <cell r="B524" t="str">
            <v>Jarot Prakoso</v>
          </cell>
        </row>
        <row r="525">
          <cell r="A525" t="str">
            <v>DM1902109</v>
          </cell>
          <cell r="B525" t="str">
            <v>Erpin Saripudin</v>
          </cell>
        </row>
        <row r="526">
          <cell r="A526" t="str">
            <v>DM1902111</v>
          </cell>
          <cell r="B526" t="str">
            <v>Hamidah Maulida</v>
          </cell>
        </row>
        <row r="527">
          <cell r="A527" t="str">
            <v>DM1902112</v>
          </cell>
          <cell r="B527" t="str">
            <v>Teguh</v>
          </cell>
        </row>
        <row r="528">
          <cell r="A528" t="str">
            <v>DM1902113</v>
          </cell>
          <cell r="B528" t="str">
            <v>Wahyudi</v>
          </cell>
        </row>
        <row r="529">
          <cell r="A529" t="str">
            <v>DM1902115</v>
          </cell>
          <cell r="B529" t="str">
            <v>Maryanto</v>
          </cell>
        </row>
        <row r="530">
          <cell r="A530" t="str">
            <v>DM1902116</v>
          </cell>
          <cell r="B530" t="str">
            <v>Puadi Alief Fandy</v>
          </cell>
        </row>
        <row r="531">
          <cell r="A531" t="str">
            <v>DM1902118</v>
          </cell>
          <cell r="B531" t="str">
            <v>Firman Gustina Anugrah</v>
          </cell>
        </row>
        <row r="532">
          <cell r="A532" t="str">
            <v>DM1902119</v>
          </cell>
          <cell r="B532" t="str">
            <v>Nurhidayat</v>
          </cell>
        </row>
        <row r="533">
          <cell r="A533" t="str">
            <v>DM1902121</v>
          </cell>
          <cell r="B533" t="str">
            <v>Slamet Yulianto</v>
          </cell>
        </row>
        <row r="534">
          <cell r="A534" t="str">
            <v>DM1902122</v>
          </cell>
          <cell r="B534" t="str">
            <v>Imron Setiawan</v>
          </cell>
        </row>
        <row r="535">
          <cell r="A535" t="str">
            <v>DM1902124</v>
          </cell>
          <cell r="B535" t="str">
            <v>Johan Arif Wiyanto</v>
          </cell>
        </row>
        <row r="536">
          <cell r="A536" t="str">
            <v>DM1902126</v>
          </cell>
          <cell r="B536" t="str">
            <v>Waras Mulyono</v>
          </cell>
        </row>
        <row r="537">
          <cell r="A537" t="str">
            <v>DM1902127</v>
          </cell>
          <cell r="B537" t="str">
            <v>Joni Setiawan</v>
          </cell>
        </row>
        <row r="538">
          <cell r="A538" t="str">
            <v>DM1902128</v>
          </cell>
          <cell r="B538" t="str">
            <v>Baskoro Abdul Latif Fauzi</v>
          </cell>
        </row>
        <row r="539">
          <cell r="A539" t="str">
            <v>DM1902129</v>
          </cell>
          <cell r="B539" t="str">
            <v>Danar Haryunianto</v>
          </cell>
        </row>
        <row r="540">
          <cell r="A540" t="str">
            <v>DM1902130</v>
          </cell>
          <cell r="B540" t="str">
            <v>Agus Sumarno</v>
          </cell>
        </row>
        <row r="541">
          <cell r="A541" t="str">
            <v>DM1902131</v>
          </cell>
          <cell r="B541" t="str">
            <v>Dasep Gilang Herdiana</v>
          </cell>
        </row>
        <row r="542">
          <cell r="A542" t="str">
            <v>DM1902132</v>
          </cell>
          <cell r="B542" t="str">
            <v>Iska Ayu</v>
          </cell>
        </row>
        <row r="543">
          <cell r="A543" t="str">
            <v>DM1902135</v>
          </cell>
          <cell r="B543" t="str">
            <v>Saripudin</v>
          </cell>
        </row>
        <row r="544">
          <cell r="A544" t="str">
            <v>DM1902136</v>
          </cell>
          <cell r="B544" t="str">
            <v>Ade Sanjaya</v>
          </cell>
        </row>
        <row r="545">
          <cell r="A545" t="str">
            <v>DM1902138</v>
          </cell>
          <cell r="B545" t="str">
            <v>Richa Desi Turizchi Tina</v>
          </cell>
        </row>
        <row r="546">
          <cell r="A546" t="str">
            <v>DM1902139</v>
          </cell>
          <cell r="B546" t="str">
            <v>Febby Febriana</v>
          </cell>
        </row>
        <row r="547">
          <cell r="A547" t="str">
            <v>DM1902140</v>
          </cell>
          <cell r="B547" t="str">
            <v>Jaenudin</v>
          </cell>
        </row>
        <row r="548">
          <cell r="A548" t="str">
            <v>DM1902141</v>
          </cell>
          <cell r="B548" t="str">
            <v>Selvia Indah Sari</v>
          </cell>
        </row>
        <row r="549">
          <cell r="A549" t="str">
            <v>DM1902142</v>
          </cell>
          <cell r="B549" t="str">
            <v>Syifa Awlia</v>
          </cell>
        </row>
        <row r="550">
          <cell r="A550" t="str">
            <v>DM1902143</v>
          </cell>
          <cell r="B550" t="str">
            <v>Andika Dwi Prasetya</v>
          </cell>
        </row>
        <row r="551">
          <cell r="A551" t="str">
            <v>DM1902145</v>
          </cell>
          <cell r="B551" t="str">
            <v>Sri Wulandari</v>
          </cell>
        </row>
        <row r="552">
          <cell r="A552" t="str">
            <v>DM1902146</v>
          </cell>
          <cell r="B552" t="str">
            <v>Bayu Sukmana</v>
          </cell>
        </row>
        <row r="553">
          <cell r="A553" t="str">
            <v>DM1902148</v>
          </cell>
          <cell r="B553" t="str">
            <v>Andika Angga Wijaya</v>
          </cell>
        </row>
        <row r="554">
          <cell r="A554" t="str">
            <v>DM1902149</v>
          </cell>
          <cell r="B554" t="str">
            <v>Andika Bustari</v>
          </cell>
        </row>
        <row r="555">
          <cell r="A555" t="str">
            <v>DM1902151</v>
          </cell>
          <cell r="B555" t="str">
            <v>Sopiansyah</v>
          </cell>
        </row>
        <row r="556">
          <cell r="A556" t="str">
            <v>DM1902152</v>
          </cell>
          <cell r="B556" t="str">
            <v>Muhammad Firdaus</v>
          </cell>
        </row>
        <row r="557">
          <cell r="A557" t="str">
            <v>DM1902153</v>
          </cell>
          <cell r="B557" t="str">
            <v>Aceng Castra Permana</v>
          </cell>
        </row>
        <row r="558">
          <cell r="A558" t="str">
            <v>DM1902160</v>
          </cell>
          <cell r="B558" t="str">
            <v>Rofi Ikwan Pahriawal Subhi</v>
          </cell>
        </row>
        <row r="559">
          <cell r="A559" t="str">
            <v>DM1902161</v>
          </cell>
          <cell r="B559" t="str">
            <v>Lia Izatun Umami</v>
          </cell>
        </row>
        <row r="560">
          <cell r="A560" t="str">
            <v>DM1902163</v>
          </cell>
          <cell r="B560" t="str">
            <v>Nining Kurnia Ningsih</v>
          </cell>
        </row>
        <row r="561">
          <cell r="A561" t="str">
            <v>DM1902168</v>
          </cell>
          <cell r="B561" t="str">
            <v>Fery Subekti</v>
          </cell>
        </row>
        <row r="562">
          <cell r="A562" t="str">
            <v>DM1902170</v>
          </cell>
          <cell r="B562" t="str">
            <v>Hadi Purwansyah</v>
          </cell>
        </row>
        <row r="563">
          <cell r="A563" t="str">
            <v>DM1902174</v>
          </cell>
          <cell r="B563" t="str">
            <v>Mansyah Hariantoni Nasution</v>
          </cell>
        </row>
        <row r="564">
          <cell r="A564" t="str">
            <v>DM1902175</v>
          </cell>
          <cell r="B564" t="str">
            <v>Siti Munawaroh</v>
          </cell>
        </row>
        <row r="565">
          <cell r="A565" t="str">
            <v>DM1902176</v>
          </cell>
          <cell r="B565" t="str">
            <v>Siti Rohayah</v>
          </cell>
        </row>
        <row r="566">
          <cell r="A566" t="str">
            <v>DM1902178</v>
          </cell>
          <cell r="B566" t="str">
            <v>Ari Kurniawan</v>
          </cell>
        </row>
        <row r="567">
          <cell r="A567" t="str">
            <v>DM1902179</v>
          </cell>
          <cell r="B567" t="str">
            <v>Arifin Munandar</v>
          </cell>
        </row>
        <row r="568">
          <cell r="A568" t="str">
            <v>DM1902181</v>
          </cell>
          <cell r="B568" t="str">
            <v>Dede Ulfa Nuriananda</v>
          </cell>
        </row>
        <row r="569">
          <cell r="A569" t="str">
            <v>DM1902183</v>
          </cell>
          <cell r="B569" t="str">
            <v>Diah Chairunnisa</v>
          </cell>
        </row>
        <row r="570">
          <cell r="A570" t="str">
            <v>DM1902184</v>
          </cell>
          <cell r="B570" t="str">
            <v>Egi Ahmad Sumarno</v>
          </cell>
        </row>
        <row r="571">
          <cell r="A571" t="str">
            <v>DM1902185</v>
          </cell>
          <cell r="B571" t="str">
            <v>Hari Setiawan</v>
          </cell>
        </row>
        <row r="572">
          <cell r="A572" t="str">
            <v>DM1902186</v>
          </cell>
          <cell r="B572" t="str">
            <v>Hendro Kiswanto</v>
          </cell>
        </row>
        <row r="573">
          <cell r="A573" t="str">
            <v>DM1902188</v>
          </cell>
          <cell r="B573" t="str">
            <v>Ihwanul Makhfudz</v>
          </cell>
        </row>
        <row r="574">
          <cell r="A574" t="str">
            <v>DM1902189</v>
          </cell>
          <cell r="B574" t="str">
            <v>Karmilah</v>
          </cell>
        </row>
        <row r="575">
          <cell r="A575" t="str">
            <v>DM1902191</v>
          </cell>
          <cell r="B575" t="str">
            <v>Naily Roselita Yulniar</v>
          </cell>
        </row>
        <row r="576">
          <cell r="A576" t="str">
            <v>DM1902192</v>
          </cell>
          <cell r="B576" t="str">
            <v>Nurul Hasanah</v>
          </cell>
        </row>
        <row r="577">
          <cell r="A577" t="str">
            <v>DM1902193</v>
          </cell>
          <cell r="B577" t="str">
            <v>Prioko Windiawan</v>
          </cell>
        </row>
        <row r="578">
          <cell r="A578" t="str">
            <v>DM1902195</v>
          </cell>
          <cell r="B578" t="str">
            <v>Retno Dwi Indriyani</v>
          </cell>
        </row>
        <row r="579">
          <cell r="A579" t="str">
            <v>DM1902196</v>
          </cell>
          <cell r="B579" t="str">
            <v>Riza Saly Pinarimas</v>
          </cell>
        </row>
        <row r="580">
          <cell r="A580" t="str">
            <v>DM1902198</v>
          </cell>
          <cell r="B580" t="str">
            <v>Sunarsih</v>
          </cell>
        </row>
        <row r="581">
          <cell r="A581" t="str">
            <v>DM1902199</v>
          </cell>
          <cell r="B581" t="str">
            <v>Warnengsih</v>
          </cell>
        </row>
        <row r="582">
          <cell r="A582" t="str">
            <v>DM1902202</v>
          </cell>
          <cell r="B582" t="str">
            <v>Ahmad</v>
          </cell>
        </row>
        <row r="583">
          <cell r="A583" t="str">
            <v>DM1902203</v>
          </cell>
          <cell r="B583" t="str">
            <v>Ahmad Romdoni</v>
          </cell>
        </row>
        <row r="584">
          <cell r="A584" t="str">
            <v>DM1902207</v>
          </cell>
          <cell r="B584" t="str">
            <v>Triyanto</v>
          </cell>
        </row>
        <row r="585">
          <cell r="A585" t="str">
            <v>DM1902208</v>
          </cell>
          <cell r="B585" t="str">
            <v>Abdul Halim</v>
          </cell>
        </row>
        <row r="586">
          <cell r="A586" t="str">
            <v>DM1902209</v>
          </cell>
          <cell r="B586" t="str">
            <v>Sofyan Padilah</v>
          </cell>
        </row>
        <row r="587">
          <cell r="A587" t="str">
            <v>DM1902211</v>
          </cell>
          <cell r="B587" t="str">
            <v>Marioaggasi Noll</v>
          </cell>
        </row>
        <row r="588">
          <cell r="A588" t="str">
            <v>DM1902216</v>
          </cell>
          <cell r="B588" t="str">
            <v>Adi Dermawan</v>
          </cell>
        </row>
        <row r="589">
          <cell r="A589" t="str">
            <v>DM1902218</v>
          </cell>
          <cell r="B589" t="str">
            <v>Muhammad Irfanu Riza</v>
          </cell>
        </row>
        <row r="590">
          <cell r="A590" t="str">
            <v>DM1902219</v>
          </cell>
          <cell r="B590" t="str">
            <v>Isnaini Catur Meirina</v>
          </cell>
        </row>
        <row r="591">
          <cell r="A591" t="str">
            <v>DM1902220</v>
          </cell>
          <cell r="B591" t="str">
            <v>Jeffri Heriansyah</v>
          </cell>
        </row>
        <row r="592">
          <cell r="A592" t="str">
            <v>DM1902221</v>
          </cell>
          <cell r="B592" t="str">
            <v>Fahri Fahrurroji</v>
          </cell>
        </row>
        <row r="593">
          <cell r="A593" t="str">
            <v>DM1902222</v>
          </cell>
          <cell r="B593" t="str">
            <v>Adrian Ramond Lubis</v>
          </cell>
        </row>
        <row r="594">
          <cell r="A594" t="str">
            <v>DM1902225</v>
          </cell>
          <cell r="B594" t="str">
            <v>Yahya Pangestu</v>
          </cell>
        </row>
        <row r="595">
          <cell r="A595" t="str">
            <v>DM1902226</v>
          </cell>
          <cell r="B595" t="str">
            <v>Napih</v>
          </cell>
        </row>
        <row r="596">
          <cell r="A596" t="str">
            <v>DM1902227</v>
          </cell>
          <cell r="B596" t="str">
            <v>Ahmad Mulyadi</v>
          </cell>
        </row>
        <row r="597">
          <cell r="A597" t="str">
            <v>DM1902228</v>
          </cell>
          <cell r="B597" t="str">
            <v>Al Mualim Alam Alip</v>
          </cell>
        </row>
        <row r="598">
          <cell r="A598" t="str">
            <v>DM1902229</v>
          </cell>
          <cell r="B598" t="str">
            <v>Achmad Irawan</v>
          </cell>
        </row>
        <row r="599">
          <cell r="A599" t="str">
            <v>DM1902230</v>
          </cell>
          <cell r="B599" t="str">
            <v>Bahri</v>
          </cell>
        </row>
        <row r="600">
          <cell r="A600" t="str">
            <v>DM1902231</v>
          </cell>
          <cell r="B600" t="str">
            <v>Dedi Kurniawan</v>
          </cell>
        </row>
        <row r="601">
          <cell r="A601" t="str">
            <v>DM1902233</v>
          </cell>
          <cell r="B601" t="str">
            <v>Mochamad Tahmid</v>
          </cell>
        </row>
        <row r="602">
          <cell r="A602" t="str">
            <v>DM1902235</v>
          </cell>
          <cell r="B602" t="str">
            <v>Amin Ashari</v>
          </cell>
        </row>
        <row r="603">
          <cell r="A603" t="str">
            <v>DM1902236</v>
          </cell>
          <cell r="B603" t="str">
            <v>Andri Avriyadi</v>
          </cell>
        </row>
        <row r="604">
          <cell r="A604" t="str">
            <v>DM1902237</v>
          </cell>
          <cell r="B604" t="str">
            <v>Dede Kardawi</v>
          </cell>
        </row>
        <row r="605">
          <cell r="A605" t="str">
            <v>DM1902238</v>
          </cell>
          <cell r="B605" t="str">
            <v>Sadikun</v>
          </cell>
        </row>
        <row r="606">
          <cell r="A606" t="str">
            <v>DM1902239</v>
          </cell>
          <cell r="B606" t="str">
            <v>Djaharuaya Siregar</v>
          </cell>
        </row>
        <row r="607">
          <cell r="A607" t="str">
            <v>DM1902240</v>
          </cell>
          <cell r="B607" t="str">
            <v>Avifudin Ahmad</v>
          </cell>
        </row>
        <row r="608">
          <cell r="A608" t="str">
            <v>DM1902241</v>
          </cell>
          <cell r="B608" t="str">
            <v>Dian Ardiansyah</v>
          </cell>
        </row>
        <row r="609">
          <cell r="A609" t="str">
            <v>DM1902242</v>
          </cell>
          <cell r="B609" t="str">
            <v>Heru Fitriyanto</v>
          </cell>
        </row>
        <row r="610">
          <cell r="A610" t="str">
            <v>DM1902243</v>
          </cell>
          <cell r="B610" t="str">
            <v>Khaerul Tafif</v>
          </cell>
        </row>
        <row r="611">
          <cell r="A611" t="str">
            <v>DM1902244</v>
          </cell>
          <cell r="B611" t="str">
            <v>Nanang Mulyana</v>
          </cell>
        </row>
        <row r="612">
          <cell r="A612" t="str">
            <v>DM1902245</v>
          </cell>
          <cell r="B612" t="str">
            <v>Rian Hidayat</v>
          </cell>
        </row>
        <row r="613">
          <cell r="A613" t="str">
            <v>DM1902246</v>
          </cell>
          <cell r="B613" t="str">
            <v>Tri Kurniati Nurkhasanah</v>
          </cell>
        </row>
        <row r="614">
          <cell r="A614" t="str">
            <v>DM1902252</v>
          </cell>
          <cell r="B614" t="str">
            <v>Ferry Triyana</v>
          </cell>
        </row>
        <row r="615">
          <cell r="A615" t="str">
            <v>DM1902253</v>
          </cell>
          <cell r="B615" t="str">
            <v>Irwan Hermawan</v>
          </cell>
        </row>
        <row r="616">
          <cell r="A616" t="str">
            <v>DM1902254</v>
          </cell>
          <cell r="B616" t="str">
            <v>Iga Yura</v>
          </cell>
        </row>
        <row r="617">
          <cell r="A617" t="str">
            <v>DM1902255</v>
          </cell>
          <cell r="B617" t="str">
            <v>Ikhya Us Surur</v>
          </cell>
        </row>
        <row r="618">
          <cell r="A618" t="str">
            <v>DM1902256</v>
          </cell>
          <cell r="B618" t="str">
            <v>Nova Nuryadi</v>
          </cell>
        </row>
        <row r="619">
          <cell r="A619" t="str">
            <v>DM1902258</v>
          </cell>
          <cell r="B619" t="str">
            <v>Meyga Banowati</v>
          </cell>
        </row>
        <row r="620">
          <cell r="A620" t="str">
            <v>DM1902260</v>
          </cell>
          <cell r="B620" t="str">
            <v>Desta Haris Januar</v>
          </cell>
        </row>
        <row r="621">
          <cell r="A621" t="str">
            <v>DM1902261</v>
          </cell>
          <cell r="B621" t="str">
            <v>Agung Saputra</v>
          </cell>
        </row>
        <row r="622">
          <cell r="A622" t="str">
            <v>DM1902262</v>
          </cell>
          <cell r="B622" t="str">
            <v>Ayadi Sofyan</v>
          </cell>
        </row>
        <row r="623">
          <cell r="A623" t="str">
            <v>DM1902263</v>
          </cell>
          <cell r="B623" t="str">
            <v>Muhamad Saroji</v>
          </cell>
        </row>
        <row r="624">
          <cell r="A624" t="str">
            <v>DM1902265</v>
          </cell>
          <cell r="B624" t="str">
            <v>Nur Al Ahmadi</v>
          </cell>
        </row>
        <row r="625">
          <cell r="A625" t="str">
            <v>DM1902267</v>
          </cell>
          <cell r="B625" t="str">
            <v>Ali Imron</v>
          </cell>
        </row>
        <row r="626">
          <cell r="A626" t="str">
            <v>DM1902268</v>
          </cell>
          <cell r="B626" t="str">
            <v>Abdul Rosid</v>
          </cell>
        </row>
        <row r="627">
          <cell r="A627" t="str">
            <v>DM1902269</v>
          </cell>
          <cell r="B627" t="str">
            <v>Tri Akbar</v>
          </cell>
        </row>
        <row r="628">
          <cell r="A628" t="str">
            <v>DM1902271</v>
          </cell>
          <cell r="B628" t="str">
            <v>Sukri Ghozali</v>
          </cell>
        </row>
        <row r="629">
          <cell r="A629" t="str">
            <v>DM1902272</v>
          </cell>
          <cell r="B629" t="str">
            <v>Hendar Kurniawan</v>
          </cell>
        </row>
        <row r="630">
          <cell r="A630" t="str">
            <v>DM1902276</v>
          </cell>
          <cell r="B630" t="str">
            <v>Adi Maryanto</v>
          </cell>
        </row>
        <row r="631">
          <cell r="A631" t="str">
            <v>DM1902277</v>
          </cell>
          <cell r="B631" t="str">
            <v>Krisna Tri Yuliyanto</v>
          </cell>
        </row>
        <row r="632">
          <cell r="A632" t="str">
            <v>DM1902278</v>
          </cell>
          <cell r="B632" t="str">
            <v>Slamet Hidayat</v>
          </cell>
        </row>
        <row r="633">
          <cell r="A633" t="str">
            <v>DM1902279</v>
          </cell>
          <cell r="B633" t="str">
            <v>Wahyu Luhur Sutanto</v>
          </cell>
        </row>
        <row r="634">
          <cell r="A634" t="str">
            <v>DM1902280</v>
          </cell>
          <cell r="B634" t="str">
            <v>Sandy Wardana Indiatmaja</v>
          </cell>
        </row>
        <row r="635">
          <cell r="A635" t="str">
            <v>DM1902282</v>
          </cell>
          <cell r="B635" t="str">
            <v>Daru Risgintoro</v>
          </cell>
        </row>
        <row r="636">
          <cell r="A636" t="str">
            <v>DM1902283</v>
          </cell>
          <cell r="B636" t="str">
            <v>Dimas Yusuf Rohmatuloh</v>
          </cell>
        </row>
        <row r="637">
          <cell r="A637" t="str">
            <v>DM1902286</v>
          </cell>
          <cell r="B637" t="str">
            <v>Susanto</v>
          </cell>
        </row>
        <row r="638">
          <cell r="A638" t="str">
            <v>DM1902287</v>
          </cell>
          <cell r="B638" t="str">
            <v>Arias Noptalia</v>
          </cell>
        </row>
        <row r="639">
          <cell r="A639" t="str">
            <v>DM1902289</v>
          </cell>
          <cell r="B639" t="str">
            <v>Dina Justifyani Nurfitri Sulistyawati</v>
          </cell>
        </row>
        <row r="640">
          <cell r="A640" t="str">
            <v>DM1902290</v>
          </cell>
          <cell r="B640" t="str">
            <v>Weny Yuliana Sari</v>
          </cell>
        </row>
        <row r="641">
          <cell r="A641" t="str">
            <v>DM1902291</v>
          </cell>
          <cell r="B641" t="str">
            <v>Joko Ahmad Eksan</v>
          </cell>
        </row>
        <row r="642">
          <cell r="A642" t="str">
            <v>DM1902292</v>
          </cell>
          <cell r="B642" t="str">
            <v>Sunarto Bin Pringgo Diharjo</v>
          </cell>
        </row>
        <row r="643">
          <cell r="A643" t="str">
            <v>DM1902293</v>
          </cell>
          <cell r="B643" t="str">
            <v>Wilun</v>
          </cell>
        </row>
        <row r="644">
          <cell r="A644" t="str">
            <v>DM1902294</v>
          </cell>
          <cell r="B644" t="str">
            <v>Fitakwim</v>
          </cell>
        </row>
        <row r="645">
          <cell r="A645" t="str">
            <v>DM1902295</v>
          </cell>
          <cell r="B645" t="str">
            <v>Shandy Kurniawan</v>
          </cell>
        </row>
        <row r="646">
          <cell r="A646" t="str">
            <v>DM1902296</v>
          </cell>
          <cell r="B646" t="str">
            <v>Ahmad Jamil</v>
          </cell>
        </row>
        <row r="647">
          <cell r="A647" t="str">
            <v>DM1902297</v>
          </cell>
          <cell r="B647" t="str">
            <v>Muhamad Sodikin</v>
          </cell>
        </row>
        <row r="648">
          <cell r="A648" t="str">
            <v>DM1902298</v>
          </cell>
          <cell r="B648" t="str">
            <v>Muhammad Zainullah</v>
          </cell>
        </row>
        <row r="649">
          <cell r="A649" t="str">
            <v>DM1902301</v>
          </cell>
          <cell r="B649" t="str">
            <v>Muhamad Bahrul Ulum</v>
          </cell>
        </row>
        <row r="650">
          <cell r="A650" t="str">
            <v>DM1902302</v>
          </cell>
          <cell r="B650" t="str">
            <v>Sirrun Niam</v>
          </cell>
        </row>
        <row r="651">
          <cell r="A651" t="str">
            <v>DM1902304</v>
          </cell>
          <cell r="B651" t="str">
            <v>Nur Azizah</v>
          </cell>
        </row>
        <row r="652">
          <cell r="A652" t="str">
            <v>DM1902306</v>
          </cell>
          <cell r="B652" t="str">
            <v>Rini Astuti</v>
          </cell>
        </row>
        <row r="653">
          <cell r="A653" t="str">
            <v>DM1902307</v>
          </cell>
          <cell r="B653" t="str">
            <v>Erik Panca Septiawan</v>
          </cell>
        </row>
        <row r="654">
          <cell r="A654" t="str">
            <v>DM1902308</v>
          </cell>
          <cell r="B654" t="str">
            <v>Hamillah Fikria</v>
          </cell>
        </row>
        <row r="655">
          <cell r="A655" t="str">
            <v>DM1902309</v>
          </cell>
          <cell r="B655" t="str">
            <v>Ade Saputra</v>
          </cell>
        </row>
        <row r="656">
          <cell r="A656" t="str">
            <v>DM1902310</v>
          </cell>
          <cell r="B656" t="str">
            <v>Putri Selviariyanti</v>
          </cell>
        </row>
        <row r="657">
          <cell r="A657" t="str">
            <v>DM1902311</v>
          </cell>
          <cell r="B657" t="str">
            <v>Tri Yulianto</v>
          </cell>
        </row>
        <row r="658">
          <cell r="A658" t="str">
            <v>DM1902315</v>
          </cell>
          <cell r="B658" t="str">
            <v>Ramdhani</v>
          </cell>
        </row>
        <row r="659">
          <cell r="A659" t="str">
            <v>DM1902319</v>
          </cell>
          <cell r="B659" t="str">
            <v>Nurul Fitria</v>
          </cell>
        </row>
        <row r="660">
          <cell r="A660" t="str">
            <v>DM1902320</v>
          </cell>
          <cell r="B660" t="str">
            <v>Elizabeth Octavia</v>
          </cell>
        </row>
        <row r="661">
          <cell r="A661" t="str">
            <v>DM1902324</v>
          </cell>
          <cell r="B661" t="str">
            <v>Retno Damayanti</v>
          </cell>
        </row>
        <row r="662">
          <cell r="A662" t="str">
            <v>DM1902327</v>
          </cell>
          <cell r="B662" t="str">
            <v>Yoga Fajar Kurniawan</v>
          </cell>
        </row>
        <row r="663">
          <cell r="A663" t="str">
            <v>DM1902328</v>
          </cell>
          <cell r="B663" t="str">
            <v>Deny Sumrahadi</v>
          </cell>
        </row>
        <row r="664">
          <cell r="A664" t="str">
            <v>DM1902329</v>
          </cell>
          <cell r="B664" t="str">
            <v>Muhamad Alvin</v>
          </cell>
        </row>
        <row r="665">
          <cell r="A665" t="str">
            <v>DM1902330</v>
          </cell>
          <cell r="B665" t="str">
            <v>Putri Marcheliani Safitri</v>
          </cell>
        </row>
        <row r="666">
          <cell r="A666" t="str">
            <v>DM1902331</v>
          </cell>
          <cell r="B666" t="str">
            <v>Galih Pratama Putra</v>
          </cell>
        </row>
        <row r="667">
          <cell r="A667" t="str">
            <v>DM1902332</v>
          </cell>
          <cell r="B667" t="str">
            <v>Selviana Ariyanti</v>
          </cell>
        </row>
        <row r="668">
          <cell r="A668" t="str">
            <v>DM1902335</v>
          </cell>
          <cell r="B668" t="str">
            <v>Zaenal Abidin</v>
          </cell>
        </row>
        <row r="669">
          <cell r="A669" t="str">
            <v>DM1902336</v>
          </cell>
          <cell r="B669" t="str">
            <v>Andhika Ageng Pratama</v>
          </cell>
        </row>
        <row r="670">
          <cell r="A670" t="str">
            <v>DM1902337</v>
          </cell>
          <cell r="B670" t="str">
            <v>Reza Sumarna Putra</v>
          </cell>
        </row>
        <row r="671">
          <cell r="A671" t="str">
            <v>DM1902338</v>
          </cell>
          <cell r="B671" t="str">
            <v>Rahmat Andriyanto</v>
          </cell>
        </row>
        <row r="672">
          <cell r="A672" t="str">
            <v>DM1902340</v>
          </cell>
          <cell r="B672" t="str">
            <v>Ade Kurniawan</v>
          </cell>
        </row>
        <row r="673">
          <cell r="A673" t="str">
            <v>DM1902341</v>
          </cell>
          <cell r="B673" t="str">
            <v>Faisal</v>
          </cell>
        </row>
        <row r="674">
          <cell r="A674" t="str">
            <v>DM1902342</v>
          </cell>
          <cell r="B674" t="str">
            <v>Wityoni</v>
          </cell>
        </row>
        <row r="675">
          <cell r="A675" t="str">
            <v>DM1902343</v>
          </cell>
          <cell r="B675" t="str">
            <v>Fathan Mubina</v>
          </cell>
        </row>
        <row r="676">
          <cell r="A676" t="str">
            <v>DM1902344</v>
          </cell>
          <cell r="B676" t="str">
            <v>Adam Fahriza Bakri</v>
          </cell>
        </row>
        <row r="677">
          <cell r="A677" t="str">
            <v>DM1902345</v>
          </cell>
          <cell r="B677" t="str">
            <v>Muhamad Iqbal Maulana</v>
          </cell>
        </row>
        <row r="678">
          <cell r="A678" t="str">
            <v>DM1902346</v>
          </cell>
          <cell r="B678" t="str">
            <v>Sigit Prayogo</v>
          </cell>
        </row>
        <row r="679">
          <cell r="A679" t="str">
            <v>DM1902347</v>
          </cell>
          <cell r="B679" t="str">
            <v>Sulistiyono</v>
          </cell>
        </row>
        <row r="680">
          <cell r="A680" t="str">
            <v>DM1902348</v>
          </cell>
          <cell r="B680" t="str">
            <v>Wibowo Utomo</v>
          </cell>
        </row>
        <row r="681">
          <cell r="A681" t="str">
            <v>DM1902349</v>
          </cell>
          <cell r="B681" t="str">
            <v>Muhamad Wildan Maulana</v>
          </cell>
        </row>
        <row r="682">
          <cell r="A682" t="str">
            <v>DM1902351</v>
          </cell>
          <cell r="B682" t="str">
            <v>Agung Triatmaja Yuwono</v>
          </cell>
        </row>
        <row r="683">
          <cell r="A683" t="str">
            <v>DM1902353</v>
          </cell>
          <cell r="B683" t="str">
            <v>Angga Kusmanto</v>
          </cell>
        </row>
        <row r="684">
          <cell r="A684" t="str">
            <v>DM1902354</v>
          </cell>
          <cell r="B684" t="str">
            <v>Fernando Bayu Anggoro</v>
          </cell>
        </row>
        <row r="685">
          <cell r="A685" t="str">
            <v>DM1902355</v>
          </cell>
          <cell r="B685" t="str">
            <v>Fransiscus Johan Febriawan</v>
          </cell>
        </row>
        <row r="686">
          <cell r="A686" t="str">
            <v>DM1902357</v>
          </cell>
          <cell r="B686" t="str">
            <v>Achmad Suhardi Kusuma</v>
          </cell>
        </row>
        <row r="687">
          <cell r="A687" t="str">
            <v>DM1902358</v>
          </cell>
          <cell r="B687" t="str">
            <v>Nur Kholiq</v>
          </cell>
        </row>
        <row r="688">
          <cell r="A688" t="str">
            <v>DM1902359</v>
          </cell>
          <cell r="B688" t="str">
            <v>Wahyu Resawardana</v>
          </cell>
        </row>
        <row r="689">
          <cell r="A689" t="str">
            <v>DM1902362</v>
          </cell>
          <cell r="B689" t="str">
            <v>Hartaman Ariesanto</v>
          </cell>
        </row>
        <row r="690">
          <cell r="A690" t="str">
            <v>DM1902364</v>
          </cell>
          <cell r="B690" t="str">
            <v>Abdi Pratama</v>
          </cell>
        </row>
        <row r="691">
          <cell r="A691" t="str">
            <v>DM1902365</v>
          </cell>
          <cell r="B691" t="str">
            <v>Sugiarto Agung Nugroho</v>
          </cell>
        </row>
        <row r="692">
          <cell r="A692" t="str">
            <v>DM1902367</v>
          </cell>
          <cell r="B692" t="str">
            <v>Agyl Fajar Rizky</v>
          </cell>
        </row>
        <row r="693">
          <cell r="A693" t="str">
            <v>DM1902368</v>
          </cell>
          <cell r="B693" t="str">
            <v>Abdul Wafa</v>
          </cell>
        </row>
        <row r="694">
          <cell r="A694" t="str">
            <v>DM1902369</v>
          </cell>
          <cell r="B694" t="str">
            <v>Arif Isbianto</v>
          </cell>
        </row>
        <row r="695">
          <cell r="A695" t="str">
            <v>DM1902370</v>
          </cell>
          <cell r="B695" t="str">
            <v>Eko Arif Azani</v>
          </cell>
        </row>
        <row r="696">
          <cell r="A696" t="str">
            <v>DM1902371</v>
          </cell>
          <cell r="B696" t="str">
            <v>One Marganecha Atalia Mawaddah</v>
          </cell>
        </row>
        <row r="697">
          <cell r="A697" t="str">
            <v>DM1902372</v>
          </cell>
          <cell r="B697" t="str">
            <v>Nikko Sumarindra</v>
          </cell>
        </row>
        <row r="698">
          <cell r="A698" t="str">
            <v>DM1902373</v>
          </cell>
          <cell r="B698" t="str">
            <v>Eka Rudi Irawan</v>
          </cell>
        </row>
        <row r="699">
          <cell r="A699" t="str">
            <v>DM1902374</v>
          </cell>
          <cell r="B699" t="str">
            <v>Budi Santoso</v>
          </cell>
        </row>
        <row r="700">
          <cell r="A700" t="str">
            <v>DM1902376</v>
          </cell>
          <cell r="B700" t="str">
            <v>Erni Setiyati</v>
          </cell>
        </row>
        <row r="701">
          <cell r="A701" t="str">
            <v>DM1902378</v>
          </cell>
          <cell r="B701" t="str">
            <v>Abdul Wahid</v>
          </cell>
        </row>
        <row r="702">
          <cell r="A702" t="str">
            <v>DM1902379</v>
          </cell>
          <cell r="B702" t="str">
            <v>Ning Matul Qoriyah</v>
          </cell>
        </row>
        <row r="703">
          <cell r="A703" t="str">
            <v>DM1902380</v>
          </cell>
          <cell r="B703" t="str">
            <v>Muhamad Masrul Hadi</v>
          </cell>
        </row>
        <row r="704">
          <cell r="A704" t="str">
            <v>DM2002382</v>
          </cell>
          <cell r="B704" t="str">
            <v>Indah Muthia Kasih</v>
          </cell>
        </row>
        <row r="705">
          <cell r="A705" t="str">
            <v>DM2002383</v>
          </cell>
          <cell r="B705" t="str">
            <v>M Nizar Ryansyah</v>
          </cell>
        </row>
        <row r="706">
          <cell r="A706" t="str">
            <v>DM2002384</v>
          </cell>
          <cell r="B706" t="str">
            <v>Moch Aldi Hardiansyah</v>
          </cell>
        </row>
        <row r="707">
          <cell r="A707" t="str">
            <v>DM2002385</v>
          </cell>
          <cell r="B707" t="str">
            <v>Moch Hadi Pranoto</v>
          </cell>
        </row>
        <row r="708">
          <cell r="A708" t="str">
            <v>DM2002386</v>
          </cell>
          <cell r="B708" t="str">
            <v>Nukil Aryana</v>
          </cell>
        </row>
        <row r="709">
          <cell r="A709" t="str">
            <v>DM2002387</v>
          </cell>
          <cell r="B709" t="str">
            <v>Ridwan</v>
          </cell>
        </row>
        <row r="710">
          <cell r="A710" t="str">
            <v>DM2002388</v>
          </cell>
          <cell r="B710" t="str">
            <v>Mursidil Kamil</v>
          </cell>
        </row>
        <row r="711">
          <cell r="A711" t="str">
            <v>DM2002389</v>
          </cell>
          <cell r="B711" t="str">
            <v>Moh Ainurrofiqin</v>
          </cell>
        </row>
        <row r="712">
          <cell r="A712" t="str">
            <v>DM2002391</v>
          </cell>
          <cell r="B712" t="str">
            <v>Naufal Eka Vinanza</v>
          </cell>
        </row>
        <row r="713">
          <cell r="A713" t="str">
            <v>DM2002392</v>
          </cell>
          <cell r="B713" t="str">
            <v>Tri Gustian</v>
          </cell>
        </row>
        <row r="714">
          <cell r="A714" t="str">
            <v>DM2002394</v>
          </cell>
          <cell r="B714" t="str">
            <v>Budiyanto</v>
          </cell>
        </row>
        <row r="715">
          <cell r="A715" t="str">
            <v>DM2002395</v>
          </cell>
          <cell r="B715" t="str">
            <v>Regi Riansyah</v>
          </cell>
        </row>
        <row r="716">
          <cell r="A716" t="str">
            <v>DM2058539</v>
          </cell>
          <cell r="B716" t="str">
            <v>Husni Mubarok</v>
          </cell>
        </row>
        <row r="717">
          <cell r="A717" t="str">
            <v>DM2058543</v>
          </cell>
          <cell r="B717" t="str">
            <v>Fitrotul Uyun</v>
          </cell>
        </row>
        <row r="718">
          <cell r="A718" t="str">
            <v>DM2058557</v>
          </cell>
          <cell r="B718" t="str">
            <v>Alika Haya Prinagi</v>
          </cell>
        </row>
        <row r="719">
          <cell r="A719" t="str">
            <v>DM2058570</v>
          </cell>
          <cell r="B719" t="str">
            <v>Andre Amico</v>
          </cell>
        </row>
        <row r="720">
          <cell r="A720" t="str">
            <v>DM2058575</v>
          </cell>
          <cell r="B720" t="str">
            <v>Dian Andriyani</v>
          </cell>
        </row>
        <row r="721">
          <cell r="A721" t="str">
            <v>DM2058578</v>
          </cell>
          <cell r="B721" t="str">
            <v>Dita Septiano</v>
          </cell>
        </row>
        <row r="722">
          <cell r="A722" t="str">
            <v>DM2058589</v>
          </cell>
          <cell r="B722" t="str">
            <v>Fanny Geza Rachmatya</v>
          </cell>
        </row>
        <row r="723">
          <cell r="A723" t="str">
            <v>DM2058590</v>
          </cell>
          <cell r="B723" t="str">
            <v>Febriyani Eka Astuti</v>
          </cell>
        </row>
        <row r="724">
          <cell r="A724" t="str">
            <v>DM2058595</v>
          </cell>
          <cell r="B724" t="str">
            <v>Herdi Renaldi</v>
          </cell>
        </row>
        <row r="725">
          <cell r="A725" t="str">
            <v>DM2058604</v>
          </cell>
          <cell r="B725" t="str">
            <v>Intan Wahyuninsih</v>
          </cell>
        </row>
        <row r="726">
          <cell r="A726" t="str">
            <v>DM2058605</v>
          </cell>
          <cell r="B726" t="str">
            <v>Julia Fatmah Sari</v>
          </cell>
        </row>
        <row r="727">
          <cell r="A727" t="str">
            <v>DM2058608</v>
          </cell>
          <cell r="B727" t="str">
            <v>Khikmah Puji Lestari</v>
          </cell>
        </row>
        <row r="728">
          <cell r="A728" t="str">
            <v>DM2058612</v>
          </cell>
          <cell r="B728" t="str">
            <v>Luluah</v>
          </cell>
        </row>
        <row r="729">
          <cell r="A729" t="str">
            <v>DM2058630</v>
          </cell>
          <cell r="B729" t="str">
            <v>Muhammad Sidik Nur Alam</v>
          </cell>
        </row>
        <row r="730">
          <cell r="A730" t="str">
            <v>DM2058631</v>
          </cell>
          <cell r="B730" t="str">
            <v>Nendi Supiandi</v>
          </cell>
        </row>
        <row r="731">
          <cell r="A731" t="str">
            <v>DM2058654</v>
          </cell>
          <cell r="B731" t="str">
            <v>Balya Umar</v>
          </cell>
        </row>
        <row r="732">
          <cell r="A732" t="str">
            <v>DM2058655</v>
          </cell>
          <cell r="B732" t="str">
            <v>Dadan Ramdan</v>
          </cell>
        </row>
        <row r="733">
          <cell r="A733" t="str">
            <v>DM2058666</v>
          </cell>
          <cell r="B733" t="str">
            <v>Mei Lestari</v>
          </cell>
        </row>
        <row r="734">
          <cell r="A734" t="str">
            <v>DM2058684</v>
          </cell>
          <cell r="B734" t="str">
            <v>Octavina Priska</v>
          </cell>
        </row>
        <row r="735">
          <cell r="A735" t="str">
            <v>DM2058691</v>
          </cell>
          <cell r="B735" t="str">
            <v>Anggita Putri Stefani</v>
          </cell>
        </row>
        <row r="736">
          <cell r="A736" t="str">
            <v>DM2058697</v>
          </cell>
          <cell r="B736" t="str">
            <v>Prasetyo Wicaksono</v>
          </cell>
        </row>
        <row r="737">
          <cell r="A737" t="str">
            <v>DM2058701</v>
          </cell>
          <cell r="B737" t="str">
            <v>Ryan Muhammad</v>
          </cell>
        </row>
        <row r="738">
          <cell r="A738" t="str">
            <v>DM2058731</v>
          </cell>
          <cell r="B738" t="str">
            <v>Reza Zuniar Eka Roslaela</v>
          </cell>
        </row>
        <row r="739">
          <cell r="A739" t="str">
            <v>DM2058737</v>
          </cell>
          <cell r="B739" t="str">
            <v>Selma Ohoira</v>
          </cell>
        </row>
        <row r="740">
          <cell r="A740" t="str">
            <v>DM2058746</v>
          </cell>
          <cell r="B740" t="str">
            <v>Ugi Hartawan</v>
          </cell>
        </row>
        <row r="741">
          <cell r="A741" t="str">
            <v>DM2058770</v>
          </cell>
          <cell r="B741" t="str">
            <v>Haris Zain Hamidi</v>
          </cell>
        </row>
        <row r="742">
          <cell r="A742" t="str">
            <v>DM2058774</v>
          </cell>
          <cell r="B742" t="str">
            <v>Lipay Hermansah</v>
          </cell>
        </row>
        <row r="743">
          <cell r="A743" t="str">
            <v>DM2058785</v>
          </cell>
          <cell r="B743" t="str">
            <v>Anita Rahayu Heriyanti</v>
          </cell>
        </row>
        <row r="744">
          <cell r="A744" t="str">
            <v>DM2058792</v>
          </cell>
          <cell r="B744" t="str">
            <v>M. Alan Permadi</v>
          </cell>
        </row>
        <row r="745">
          <cell r="A745" t="str">
            <v>DM2058797</v>
          </cell>
          <cell r="B745" t="str">
            <v>Roykhan Firdausi</v>
          </cell>
        </row>
        <row r="746">
          <cell r="A746" t="str">
            <v>DM2058799</v>
          </cell>
          <cell r="B746" t="str">
            <v>Muhammad Yurio</v>
          </cell>
        </row>
        <row r="747">
          <cell r="A747" t="str">
            <v>DM2058806</v>
          </cell>
          <cell r="B747" t="str">
            <v>Riski Maulana</v>
          </cell>
        </row>
        <row r="748">
          <cell r="A748" t="str">
            <v>DM2058808</v>
          </cell>
          <cell r="B748" t="str">
            <v>Sarip</v>
          </cell>
        </row>
        <row r="749">
          <cell r="A749" t="str">
            <v>DM2058814</v>
          </cell>
          <cell r="B749" t="str">
            <v>Tiara Kusuma Wardhani</v>
          </cell>
        </row>
        <row r="750">
          <cell r="A750" t="str">
            <v>DM2058835</v>
          </cell>
          <cell r="B750" t="str">
            <v>Akbar Susilo</v>
          </cell>
        </row>
        <row r="751">
          <cell r="A751" t="str">
            <v>DM2058837</v>
          </cell>
          <cell r="B751" t="str">
            <v>Angghi Fajar Kusumawardani</v>
          </cell>
        </row>
        <row r="752">
          <cell r="A752" t="str">
            <v>DM2058848</v>
          </cell>
          <cell r="B752" t="str">
            <v>Fanny Idha Berliana</v>
          </cell>
        </row>
        <row r="753">
          <cell r="A753" t="str">
            <v>DM2058855</v>
          </cell>
          <cell r="B753" t="str">
            <v>Ipal Fauzi</v>
          </cell>
        </row>
        <row r="754">
          <cell r="A754" t="str">
            <v>DM2058858</v>
          </cell>
          <cell r="B754" t="str">
            <v>Irsyad Syahrizal</v>
          </cell>
        </row>
        <row r="755">
          <cell r="A755" t="str">
            <v>DM2058867</v>
          </cell>
          <cell r="B755" t="str">
            <v>Mohamad Ishaq Alfian</v>
          </cell>
        </row>
        <row r="756">
          <cell r="A756" t="str">
            <v>DM2058870</v>
          </cell>
          <cell r="B756" t="str">
            <v>Muhammad Qosim Murtadho</v>
          </cell>
        </row>
        <row r="757">
          <cell r="A757" t="str">
            <v>DM2058877</v>
          </cell>
          <cell r="B757" t="str">
            <v>Nina Nurfadillah</v>
          </cell>
        </row>
        <row r="758">
          <cell r="A758" t="str">
            <v>DM2058883</v>
          </cell>
          <cell r="B758" t="str">
            <v>Oktaviani Sari Dewi</v>
          </cell>
        </row>
        <row r="759">
          <cell r="A759" t="str">
            <v>DM2058893</v>
          </cell>
          <cell r="B759" t="str">
            <v>Salwa Nabilah</v>
          </cell>
        </row>
        <row r="760">
          <cell r="A760" t="str">
            <v>DM2058895</v>
          </cell>
          <cell r="B760" t="str">
            <v>Surya Nur Alam</v>
          </cell>
        </row>
        <row r="761">
          <cell r="A761" t="str">
            <v>DM2058905</v>
          </cell>
          <cell r="B761" t="str">
            <v>Ridwan Maulana Firdaus</v>
          </cell>
        </row>
        <row r="762">
          <cell r="A762" t="str">
            <v>DM2058911</v>
          </cell>
          <cell r="B762" t="str">
            <v>Siti Nurlisah</v>
          </cell>
        </row>
        <row r="763">
          <cell r="A763" t="str">
            <v>DM2058912</v>
          </cell>
          <cell r="B763" t="str">
            <v>Acep Handi</v>
          </cell>
        </row>
        <row r="764">
          <cell r="A764" t="str">
            <v>DM2058915</v>
          </cell>
          <cell r="B764" t="str">
            <v>Akhmad Dian Romadhon</v>
          </cell>
        </row>
        <row r="765">
          <cell r="A765" t="str">
            <v>DM2058918</v>
          </cell>
          <cell r="B765" t="str">
            <v>Joko Nur Kholis</v>
          </cell>
        </row>
        <row r="766">
          <cell r="A766" t="str">
            <v>DM2058941</v>
          </cell>
          <cell r="B766" t="str">
            <v>Hendra</v>
          </cell>
        </row>
        <row r="767">
          <cell r="A767" t="str">
            <v>DM2058946</v>
          </cell>
          <cell r="B767" t="str">
            <v>Syarmila Audina</v>
          </cell>
        </row>
        <row r="768">
          <cell r="A768" t="str">
            <v>DM2058947</v>
          </cell>
          <cell r="B768" t="str">
            <v>Tedi Irawan</v>
          </cell>
        </row>
        <row r="769">
          <cell r="A769" t="str">
            <v>DM2058950</v>
          </cell>
          <cell r="B769" t="str">
            <v>Yesi Rindiyani Eka Putri</v>
          </cell>
        </row>
        <row r="770">
          <cell r="A770" t="str">
            <v>DM2058951</v>
          </cell>
          <cell r="B770" t="str">
            <v>Zahroh Lailatul Hikmatun R</v>
          </cell>
        </row>
        <row r="771">
          <cell r="A771" t="str">
            <v>DM2058956</v>
          </cell>
          <cell r="B771" t="str">
            <v>Aulia Eka Putri</v>
          </cell>
        </row>
        <row r="772">
          <cell r="A772" t="str">
            <v>DM2058957</v>
          </cell>
          <cell r="B772" t="str">
            <v>Dwi Aprilia Lestari</v>
          </cell>
        </row>
        <row r="773">
          <cell r="A773" t="str">
            <v>DM2058968</v>
          </cell>
          <cell r="B773" t="str">
            <v>Aris Pramono</v>
          </cell>
        </row>
        <row r="774">
          <cell r="A774" t="str">
            <v>DM2058975</v>
          </cell>
          <cell r="B774" t="str">
            <v>Nur Holik Syamsul Hidayah</v>
          </cell>
        </row>
        <row r="775">
          <cell r="A775" t="str">
            <v>DM2058977</v>
          </cell>
          <cell r="B775" t="str">
            <v>Ramandha Fahreza</v>
          </cell>
        </row>
        <row r="776">
          <cell r="A776" t="str">
            <v>DM2058986</v>
          </cell>
          <cell r="B776" t="str">
            <v>Jeje</v>
          </cell>
        </row>
        <row r="777">
          <cell r="A777" t="str">
            <v>DM2058987</v>
          </cell>
          <cell r="B777" t="str">
            <v>M Rizal Kharbi Tamami</v>
          </cell>
        </row>
        <row r="778">
          <cell r="A778" t="str">
            <v>DM2058991</v>
          </cell>
          <cell r="B778" t="str">
            <v>Adi Setiawan</v>
          </cell>
        </row>
        <row r="779">
          <cell r="A779" t="str">
            <v>DM2058992</v>
          </cell>
          <cell r="B779" t="str">
            <v>Pirdatul Jannah</v>
          </cell>
        </row>
        <row r="780">
          <cell r="A780" t="str">
            <v>DM2058995</v>
          </cell>
          <cell r="B780" t="str">
            <v>Rahmawati Isnaeni</v>
          </cell>
        </row>
        <row r="781">
          <cell r="A781" t="str">
            <v>DM2059000</v>
          </cell>
          <cell r="B781" t="str">
            <v>Deri Krisna</v>
          </cell>
        </row>
        <row r="782">
          <cell r="A782" t="str">
            <v>DM2059001</v>
          </cell>
          <cell r="B782" t="str">
            <v>Eric Aldo Pratama Putra</v>
          </cell>
        </row>
        <row r="783">
          <cell r="A783" t="str">
            <v>DM2059049</v>
          </cell>
          <cell r="B783" t="str">
            <v>Adelia Ivanka Putri</v>
          </cell>
        </row>
        <row r="784">
          <cell r="A784" t="str">
            <v>DM2059057</v>
          </cell>
          <cell r="B784" t="str">
            <v>Lalan Budianto</v>
          </cell>
        </row>
        <row r="785">
          <cell r="A785" t="str">
            <v>DM2059063</v>
          </cell>
          <cell r="B785" t="str">
            <v>Ace Abdul Rohim</v>
          </cell>
        </row>
        <row r="786">
          <cell r="A786" t="str">
            <v>DM2059066</v>
          </cell>
          <cell r="B786" t="str">
            <v>Dede Setiana</v>
          </cell>
        </row>
        <row r="787">
          <cell r="A787" t="str">
            <v>DM2059072</v>
          </cell>
          <cell r="B787" t="str">
            <v>Muhamad Bimo Alfarizky</v>
          </cell>
        </row>
        <row r="788">
          <cell r="A788" t="str">
            <v>DM2059074</v>
          </cell>
          <cell r="B788" t="str">
            <v>Muhamad Rifal Aprian</v>
          </cell>
        </row>
        <row r="789">
          <cell r="A789" t="str">
            <v>DM2059075</v>
          </cell>
          <cell r="B789" t="str">
            <v>Muhamad Salman Farigi</v>
          </cell>
        </row>
        <row r="790">
          <cell r="A790" t="str">
            <v>DM2059079</v>
          </cell>
          <cell r="B790" t="str">
            <v>Rais Salim</v>
          </cell>
        </row>
        <row r="791">
          <cell r="A791" t="str">
            <v>DM2059085</v>
          </cell>
          <cell r="B791" t="str">
            <v>Bagus Purnomo</v>
          </cell>
        </row>
        <row r="792">
          <cell r="A792" t="str">
            <v>DM2059087</v>
          </cell>
          <cell r="B792" t="str">
            <v>Mohammad Abdu Rahman</v>
          </cell>
        </row>
        <row r="793">
          <cell r="A793" t="str">
            <v>DM2059095</v>
          </cell>
          <cell r="B793" t="str">
            <v>Dave Arian Yusuf</v>
          </cell>
        </row>
        <row r="794">
          <cell r="A794" t="str">
            <v>DM2059096</v>
          </cell>
          <cell r="B794" t="str">
            <v>Isal Fadhilah</v>
          </cell>
        </row>
        <row r="795">
          <cell r="A795" t="str">
            <v>DM2059099</v>
          </cell>
          <cell r="B795" t="str">
            <v>Heri Guswanto</v>
          </cell>
        </row>
        <row r="796">
          <cell r="A796" t="str">
            <v>DM2059100</v>
          </cell>
          <cell r="B796" t="str">
            <v>Cindy Prastiani</v>
          </cell>
        </row>
        <row r="797">
          <cell r="A797" t="str">
            <v>DM2059105</v>
          </cell>
          <cell r="B797" t="str">
            <v>Yulista Nur Aulia Pradani</v>
          </cell>
        </row>
        <row r="798">
          <cell r="A798" t="str">
            <v>DM2059107</v>
          </cell>
          <cell r="B798" t="str">
            <v>Liviana Dwi Kuntari</v>
          </cell>
        </row>
        <row r="799">
          <cell r="A799" t="str">
            <v>DM2059116</v>
          </cell>
          <cell r="B799" t="str">
            <v>Muhammad Alwi Assidiqi</v>
          </cell>
        </row>
        <row r="800">
          <cell r="A800" t="str">
            <v>DM2059119</v>
          </cell>
          <cell r="B800" t="str">
            <v>Robi Ramdani</v>
          </cell>
        </row>
        <row r="801">
          <cell r="A801" t="str">
            <v>DM2059121</v>
          </cell>
          <cell r="B801" t="str">
            <v>Taufan Maulana</v>
          </cell>
        </row>
        <row r="802">
          <cell r="A802" t="str">
            <v>DM2059127</v>
          </cell>
          <cell r="B802" t="str">
            <v>Davit Ade Prayogi</v>
          </cell>
        </row>
        <row r="803">
          <cell r="A803" t="str">
            <v>DM2059156</v>
          </cell>
          <cell r="B803" t="str">
            <v>Febbi Suryani</v>
          </cell>
        </row>
        <row r="804">
          <cell r="A804" t="str">
            <v>DM2059171</v>
          </cell>
          <cell r="B804" t="str">
            <v>Mohammad Alfin Bayu Aditya</v>
          </cell>
        </row>
        <row r="805">
          <cell r="A805" t="str">
            <v>DM2059175</v>
          </cell>
          <cell r="B805" t="str">
            <v>Muhammad Dava Aryoga</v>
          </cell>
        </row>
        <row r="806">
          <cell r="A806" t="str">
            <v>DM2059176</v>
          </cell>
          <cell r="B806" t="str">
            <v>Muhammad Irvanudin</v>
          </cell>
        </row>
        <row r="807">
          <cell r="A807" t="str">
            <v>DM2059182</v>
          </cell>
          <cell r="B807" t="str">
            <v>Rieke Aulia Rachmawati</v>
          </cell>
        </row>
        <row r="808">
          <cell r="A808" t="str">
            <v>DM2059187</v>
          </cell>
          <cell r="B808" t="str">
            <v>Siti Robiah Adawiah</v>
          </cell>
        </row>
        <row r="809">
          <cell r="A809" t="str">
            <v>DM2059201</v>
          </cell>
          <cell r="B809" t="str">
            <v>Gadhing Purwo Riatmoko</v>
          </cell>
        </row>
        <row r="810">
          <cell r="A810" t="str">
            <v>DM2059208</v>
          </cell>
          <cell r="B810" t="str">
            <v>Alan Febrian Ahkrar</v>
          </cell>
        </row>
        <row r="811">
          <cell r="A811" t="str">
            <v>DM2059211</v>
          </cell>
          <cell r="B811" t="str">
            <v>Bayu Septiawan</v>
          </cell>
        </row>
        <row r="812">
          <cell r="A812" t="str">
            <v>DM2059212</v>
          </cell>
          <cell r="B812" t="str">
            <v>Casyanto</v>
          </cell>
        </row>
        <row r="813">
          <cell r="A813" t="str">
            <v>DM2059224</v>
          </cell>
          <cell r="B813" t="str">
            <v>Bagus Prabowo</v>
          </cell>
        </row>
        <row r="814">
          <cell r="A814" t="str">
            <v>DM2059226</v>
          </cell>
          <cell r="B814" t="str">
            <v>Ridwan Shochehani</v>
          </cell>
        </row>
        <row r="815">
          <cell r="A815" t="str">
            <v>DM2059230</v>
          </cell>
          <cell r="B815" t="str">
            <v>Sultan Darma Mangkuluhur</v>
          </cell>
        </row>
        <row r="816">
          <cell r="A816" t="str">
            <v>DM2059236</v>
          </cell>
          <cell r="B816" t="str">
            <v>Ihsan Maulana Akbari</v>
          </cell>
        </row>
        <row r="817">
          <cell r="A817" t="str">
            <v>DM2059255</v>
          </cell>
          <cell r="B817" t="str">
            <v>Adi Ahmad Mustopa</v>
          </cell>
        </row>
        <row r="818">
          <cell r="A818" t="str">
            <v>DM2059257</v>
          </cell>
          <cell r="B818" t="str">
            <v>Aziiz Nur Mahardhika</v>
          </cell>
        </row>
        <row r="819">
          <cell r="A819" t="str">
            <v>DM2059264</v>
          </cell>
          <cell r="B819" t="str">
            <v>Miftah Farid</v>
          </cell>
        </row>
        <row r="820">
          <cell r="A820" t="str">
            <v>DM2059276</v>
          </cell>
          <cell r="B820" t="str">
            <v>Ika Alvira</v>
          </cell>
        </row>
        <row r="821">
          <cell r="A821" t="str">
            <v>DM2059277</v>
          </cell>
          <cell r="B821" t="str">
            <v>Lia Windayani</v>
          </cell>
        </row>
        <row r="822">
          <cell r="A822" t="str">
            <v>DM2059286</v>
          </cell>
          <cell r="B822" t="str">
            <v>Dela Roy Puntari</v>
          </cell>
        </row>
        <row r="823">
          <cell r="A823" t="str">
            <v>DM2059295</v>
          </cell>
          <cell r="B823" t="str">
            <v>Ahmad Irfan Fadhooil</v>
          </cell>
        </row>
        <row r="824">
          <cell r="A824" t="str">
            <v>DM2059297</v>
          </cell>
          <cell r="B824" t="str">
            <v>Alifio Reza Wardhana</v>
          </cell>
        </row>
        <row r="825">
          <cell r="A825" t="str">
            <v>DM2059305</v>
          </cell>
          <cell r="B825" t="str">
            <v>Hana Rahmawati Dwi Yani</v>
          </cell>
        </row>
        <row r="826">
          <cell r="A826" t="str">
            <v>DM2059316</v>
          </cell>
          <cell r="B826" t="str">
            <v>Tri Sunu Wicaksono</v>
          </cell>
        </row>
        <row r="827">
          <cell r="A827" t="str">
            <v>DM2059326</v>
          </cell>
          <cell r="B827" t="str">
            <v>Siti Barokah</v>
          </cell>
        </row>
        <row r="828">
          <cell r="A828" t="str">
            <v>DM2059330</v>
          </cell>
          <cell r="B828" t="str">
            <v>Izzah Novita</v>
          </cell>
        </row>
        <row r="829">
          <cell r="A829" t="str">
            <v>DM2059348</v>
          </cell>
          <cell r="B829" t="str">
            <v>Muhamad Abdu Malik</v>
          </cell>
        </row>
        <row r="830">
          <cell r="A830" t="str">
            <v>DM2059351</v>
          </cell>
          <cell r="B830" t="str">
            <v>Sandi Azis Sasongko</v>
          </cell>
        </row>
        <row r="831">
          <cell r="A831" t="str">
            <v>DM2059355</v>
          </cell>
          <cell r="B831" t="str">
            <v>Amzah Pratama</v>
          </cell>
        </row>
        <row r="832">
          <cell r="A832" t="str">
            <v>DM2059360</v>
          </cell>
          <cell r="B832" t="str">
            <v>Masya Ruslanda</v>
          </cell>
        </row>
        <row r="833">
          <cell r="A833" t="str">
            <v>DM2059366</v>
          </cell>
          <cell r="B833" t="str">
            <v>Abdul Fathuri</v>
          </cell>
        </row>
        <row r="834">
          <cell r="A834" t="str">
            <v>DM2059367</v>
          </cell>
          <cell r="B834" t="str">
            <v>Ana Tasya Juliana</v>
          </cell>
        </row>
        <row r="835">
          <cell r="A835" t="str">
            <v>DM2059378</v>
          </cell>
          <cell r="B835" t="str">
            <v>Yogi Iskandar</v>
          </cell>
        </row>
        <row r="836">
          <cell r="A836" t="str">
            <v>DM2059382</v>
          </cell>
          <cell r="B836" t="str">
            <v>Ahmad Nur Fais</v>
          </cell>
        </row>
        <row r="837">
          <cell r="A837" t="str">
            <v>DM2059387</v>
          </cell>
          <cell r="B837" t="str">
            <v>Susanto Adi Waluyo</v>
          </cell>
        </row>
        <row r="838">
          <cell r="A838" t="str">
            <v>DM2059389</v>
          </cell>
          <cell r="B838" t="str">
            <v>Dionesius Johan Kurniawan</v>
          </cell>
        </row>
        <row r="839">
          <cell r="A839" t="str">
            <v>DM2102397</v>
          </cell>
          <cell r="B839" t="str">
            <v>Nadhry Nadirman</v>
          </cell>
        </row>
        <row r="840">
          <cell r="A840" t="str">
            <v>DM2102398</v>
          </cell>
          <cell r="B840" t="str">
            <v>Prama Putro Pamungkas</v>
          </cell>
        </row>
        <row r="841">
          <cell r="A841" t="str">
            <v>DM2102399</v>
          </cell>
          <cell r="B841" t="str">
            <v>Galih Baruna Hayudyatmaja</v>
          </cell>
        </row>
        <row r="842">
          <cell r="A842" t="str">
            <v>DM2102404</v>
          </cell>
          <cell r="B842" t="str">
            <v>Albertus Dimas Fransdito</v>
          </cell>
        </row>
        <row r="843">
          <cell r="A843" t="str">
            <v>DM2102405</v>
          </cell>
          <cell r="B843" t="str">
            <v>Bagus Dwi Haryanto</v>
          </cell>
        </row>
        <row r="844">
          <cell r="A844" t="str">
            <v>DM2102406</v>
          </cell>
          <cell r="B844" t="str">
            <v>Fikri Pratama</v>
          </cell>
        </row>
        <row r="845">
          <cell r="A845" t="str">
            <v>DM2102407</v>
          </cell>
          <cell r="B845" t="str">
            <v>M Fadli Akbar Radian</v>
          </cell>
        </row>
        <row r="846">
          <cell r="A846" t="str">
            <v>DM2102408</v>
          </cell>
          <cell r="B846" t="str">
            <v>Muhammad Juan Alfa Rino</v>
          </cell>
        </row>
        <row r="847">
          <cell r="A847" t="str">
            <v>DM2102409</v>
          </cell>
          <cell r="B847" t="str">
            <v>Muhammad Rizal Fauzy</v>
          </cell>
        </row>
        <row r="848">
          <cell r="A848" t="str">
            <v>DM2102410</v>
          </cell>
          <cell r="B848" t="str">
            <v>Ari Setiawan</v>
          </cell>
        </row>
        <row r="849">
          <cell r="A849" t="str">
            <v>DM2102411</v>
          </cell>
          <cell r="B849" t="str">
            <v>Malik Athafarras</v>
          </cell>
        </row>
        <row r="850">
          <cell r="A850" t="str">
            <v>DM2102412</v>
          </cell>
          <cell r="B850" t="str">
            <v>Mia Rismalia</v>
          </cell>
        </row>
        <row r="851">
          <cell r="A851" t="str">
            <v>DM2102414</v>
          </cell>
          <cell r="B851" t="str">
            <v>Denna Rahinda Yulia Fanni</v>
          </cell>
        </row>
        <row r="852">
          <cell r="A852" t="str">
            <v>DM2102416</v>
          </cell>
          <cell r="B852" t="str">
            <v>Arik Setyawan</v>
          </cell>
        </row>
        <row r="853">
          <cell r="A853" t="str">
            <v>DM2159401</v>
          </cell>
          <cell r="B853" t="str">
            <v>Arif Rahman Hakim</v>
          </cell>
        </row>
        <row r="854">
          <cell r="A854" t="str">
            <v>DM2159404</v>
          </cell>
          <cell r="B854" t="str">
            <v>Fikri Sulistiawan</v>
          </cell>
        </row>
        <row r="855">
          <cell r="A855" t="str">
            <v>DM2159406</v>
          </cell>
          <cell r="B855" t="str">
            <v>Giffari Fajar Nugroho</v>
          </cell>
        </row>
        <row r="856">
          <cell r="A856" t="str">
            <v>DM2159410</v>
          </cell>
          <cell r="B856" t="str">
            <v>Muhammad Ilham</v>
          </cell>
        </row>
        <row r="857">
          <cell r="A857" t="str">
            <v>DM2159411</v>
          </cell>
          <cell r="B857" t="str">
            <v>Muhammad Iman Nugroho</v>
          </cell>
        </row>
        <row r="858">
          <cell r="A858" t="str">
            <v>DM2159412</v>
          </cell>
          <cell r="B858" t="str">
            <v>Romlah Nurfadilah</v>
          </cell>
        </row>
        <row r="859">
          <cell r="A859" t="str">
            <v>DM2159415</v>
          </cell>
          <cell r="B859" t="str">
            <v>Kiki Alfiyani</v>
          </cell>
        </row>
        <row r="860">
          <cell r="A860" t="str">
            <v>DM2159420</v>
          </cell>
          <cell r="B860" t="str">
            <v>M.Rizal Hidayat Barokah</v>
          </cell>
        </row>
        <row r="861">
          <cell r="A861" t="str">
            <v>DM2159423</v>
          </cell>
          <cell r="B861" t="str">
            <v>Abdullah Syafei</v>
          </cell>
        </row>
        <row r="862">
          <cell r="A862" t="str">
            <v>DM2159428</v>
          </cell>
          <cell r="B862" t="str">
            <v>Muhammad Safei</v>
          </cell>
        </row>
        <row r="863">
          <cell r="A863" t="str">
            <v>DM2159430</v>
          </cell>
          <cell r="B863" t="str">
            <v>M.Ridwan</v>
          </cell>
        </row>
        <row r="864">
          <cell r="A864" t="str">
            <v>DM2159444</v>
          </cell>
          <cell r="B864" t="str">
            <v>Muhammad Rafi</v>
          </cell>
        </row>
        <row r="865">
          <cell r="A865" t="str">
            <v>DM2159448</v>
          </cell>
          <cell r="B865" t="str">
            <v>Roni Yusuf Riduanto</v>
          </cell>
        </row>
        <row r="866">
          <cell r="A866" t="str">
            <v>DM2159449</v>
          </cell>
          <cell r="B866" t="str">
            <v>Satria Aldi Dharmawan</v>
          </cell>
        </row>
        <row r="867">
          <cell r="A867" t="str">
            <v>DM2159470</v>
          </cell>
          <cell r="B867" t="str">
            <v>Gilang Yudhistira Hamdani</v>
          </cell>
        </row>
        <row r="868">
          <cell r="A868" t="str">
            <v>DM2159486</v>
          </cell>
          <cell r="B868" t="str">
            <v>Tomi Pujiyanto</v>
          </cell>
        </row>
        <row r="869">
          <cell r="A869" t="str">
            <v>DM2159489</v>
          </cell>
          <cell r="B869" t="str">
            <v>Yoga Pratama</v>
          </cell>
        </row>
        <row r="870">
          <cell r="A870" t="str">
            <v>DM2159490</v>
          </cell>
          <cell r="B870" t="str">
            <v>Agung Prasetyo</v>
          </cell>
        </row>
        <row r="871">
          <cell r="A871" t="str">
            <v>DM2159495</v>
          </cell>
          <cell r="B871" t="str">
            <v>Febriyan Dwi Kuncahyo</v>
          </cell>
        </row>
        <row r="872">
          <cell r="A872" t="str">
            <v>DM2159497</v>
          </cell>
          <cell r="B872" t="str">
            <v>Isak</v>
          </cell>
        </row>
        <row r="873">
          <cell r="A873" t="str">
            <v>DM2159500</v>
          </cell>
          <cell r="B873" t="str">
            <v>Muhamad Arlan</v>
          </cell>
        </row>
        <row r="874">
          <cell r="A874" t="str">
            <v>DM2159502</v>
          </cell>
          <cell r="B874" t="str">
            <v>Mochammad Rifky Alamsyah</v>
          </cell>
        </row>
        <row r="875">
          <cell r="A875" t="str">
            <v>DM2159506</v>
          </cell>
          <cell r="B875" t="str">
            <v>Luluk Nurhafifah</v>
          </cell>
        </row>
        <row r="876">
          <cell r="A876" t="str">
            <v>DM2159508</v>
          </cell>
          <cell r="B876" t="str">
            <v>Muhammad Sahrurodi</v>
          </cell>
        </row>
        <row r="877">
          <cell r="A877" t="str">
            <v>DM2159519</v>
          </cell>
          <cell r="B877" t="str">
            <v>Ade Aas Nuraziz</v>
          </cell>
        </row>
        <row r="878">
          <cell r="A878" t="str">
            <v>DM2159526</v>
          </cell>
          <cell r="B878" t="str">
            <v>Dinda Nevi Devita</v>
          </cell>
        </row>
        <row r="879">
          <cell r="A879" t="str">
            <v>DM2159531</v>
          </cell>
          <cell r="B879" t="str">
            <v>Intan Kania Nurlita</v>
          </cell>
        </row>
        <row r="880">
          <cell r="A880" t="str">
            <v>DM2159532</v>
          </cell>
          <cell r="B880" t="str">
            <v xml:space="preserve">Irfan Kholis </v>
          </cell>
        </row>
        <row r="881">
          <cell r="A881" t="str">
            <v>DM2159535</v>
          </cell>
          <cell r="B881" t="str">
            <v>Novario Aji Prasongko</v>
          </cell>
        </row>
        <row r="882">
          <cell r="A882" t="str">
            <v>DM2159537</v>
          </cell>
          <cell r="B882" t="str">
            <v>Bunga Mayzida</v>
          </cell>
        </row>
        <row r="883">
          <cell r="A883" t="str">
            <v>DM2159538</v>
          </cell>
          <cell r="B883" t="str">
            <v>Frisca Melryanti</v>
          </cell>
        </row>
        <row r="884">
          <cell r="A884" t="str">
            <v>DM2159556</v>
          </cell>
          <cell r="B884" t="str">
            <v>Rafi Okta Rahadian Purwanto</v>
          </cell>
        </row>
        <row r="885">
          <cell r="A885" t="str">
            <v>DM2159558</v>
          </cell>
          <cell r="B885" t="str">
            <v>Romi Zulkafi</v>
          </cell>
        </row>
        <row r="886">
          <cell r="A886" t="str">
            <v>DM2159561</v>
          </cell>
          <cell r="B886" t="str">
            <v>Agus Setiyo Nugroho</v>
          </cell>
        </row>
        <row r="887">
          <cell r="A887" t="str">
            <v>DM2159569</v>
          </cell>
          <cell r="B887" t="str">
            <v>Muhamad Ranto Eko Saputra</v>
          </cell>
        </row>
        <row r="888">
          <cell r="A888" t="str">
            <v>DM2159571</v>
          </cell>
          <cell r="B888" t="str">
            <v>Ridlo Harmawan</v>
          </cell>
        </row>
        <row r="889">
          <cell r="A889" t="str">
            <v>DM2159573</v>
          </cell>
          <cell r="B889" t="str">
            <v>Sahal Marzuqi Isnaeni</v>
          </cell>
        </row>
        <row r="890">
          <cell r="A890" t="str">
            <v>DM2159575</v>
          </cell>
          <cell r="B890" t="str">
            <v>Abdur Rouf</v>
          </cell>
        </row>
        <row r="891">
          <cell r="A891" t="str">
            <v>DM2159585</v>
          </cell>
          <cell r="B891" t="str">
            <v>Dwi Santosa</v>
          </cell>
        </row>
        <row r="892">
          <cell r="A892" t="str">
            <v>DM2159589</v>
          </cell>
          <cell r="B892" t="str">
            <v>Fukron Subekti</v>
          </cell>
        </row>
        <row r="893">
          <cell r="A893" t="str">
            <v>DM2159592</v>
          </cell>
          <cell r="B893" t="str">
            <v>Irawan Samngani</v>
          </cell>
        </row>
        <row r="894">
          <cell r="A894" t="str">
            <v>DM2159594</v>
          </cell>
          <cell r="B894" t="str">
            <v>Nur Khikmatul Nazilah</v>
          </cell>
        </row>
        <row r="895">
          <cell r="A895" t="str">
            <v>DM2159607</v>
          </cell>
          <cell r="B895" t="str">
            <v>Ulfah Aini</v>
          </cell>
        </row>
        <row r="896">
          <cell r="A896" t="str">
            <v>DM2159610</v>
          </cell>
          <cell r="B896" t="str">
            <v>Alvina Ashabul Janah</v>
          </cell>
        </row>
        <row r="897">
          <cell r="A897" t="str">
            <v>DM2159612</v>
          </cell>
          <cell r="B897" t="str">
            <v>Dita Anninda Sari</v>
          </cell>
        </row>
        <row r="898">
          <cell r="A898" t="str">
            <v>DM2159616</v>
          </cell>
          <cell r="B898" t="str">
            <v>Lily Indriyani</v>
          </cell>
        </row>
        <row r="899">
          <cell r="A899" t="str">
            <v>DM2159630</v>
          </cell>
          <cell r="B899" t="str">
            <v>Andi Hermawan</v>
          </cell>
        </row>
        <row r="900">
          <cell r="A900" t="str">
            <v>DM2159634</v>
          </cell>
          <cell r="B900" t="str">
            <v>Arief Ridho Rizki Supriyanto</v>
          </cell>
        </row>
        <row r="901">
          <cell r="A901" t="str">
            <v>DM2159635</v>
          </cell>
          <cell r="B901" t="str">
            <v>Arif Setiawan</v>
          </cell>
        </row>
        <row r="902">
          <cell r="A902" t="str">
            <v>DM2159637</v>
          </cell>
          <cell r="B902" t="str">
            <v>Candra Aritama</v>
          </cell>
        </row>
        <row r="903">
          <cell r="A903" t="str">
            <v>DM2159650</v>
          </cell>
          <cell r="B903" t="str">
            <v>Helmi Dwi Priatama</v>
          </cell>
        </row>
        <row r="904">
          <cell r="A904" t="str">
            <v>DM2159651</v>
          </cell>
          <cell r="B904" t="str">
            <v>Indra Jati Kusuma</v>
          </cell>
        </row>
        <row r="905">
          <cell r="A905" t="str">
            <v>DM2159652</v>
          </cell>
          <cell r="B905" t="str">
            <v>Isman Safi'I</v>
          </cell>
        </row>
        <row r="906">
          <cell r="A906" t="str">
            <v>DM2159662</v>
          </cell>
          <cell r="B906" t="str">
            <v>Muhammad Hisyam Khasan</v>
          </cell>
        </row>
        <row r="907">
          <cell r="A907" t="str">
            <v>DM2159664</v>
          </cell>
          <cell r="B907" t="str">
            <v>Rama Chandra Wicaksana</v>
          </cell>
        </row>
        <row r="908">
          <cell r="A908" t="str">
            <v>DM2159666</v>
          </cell>
          <cell r="B908" t="str">
            <v>Nuril Anwar Sidik</v>
          </cell>
        </row>
        <row r="909">
          <cell r="A909" t="str">
            <v>DM2159673</v>
          </cell>
          <cell r="B909" t="str">
            <v>Rizal Dwi Apriliyanto</v>
          </cell>
        </row>
        <row r="910">
          <cell r="A910" t="str">
            <v>DM2159675</v>
          </cell>
          <cell r="B910" t="str">
            <v>Rois Imam Mustafid</v>
          </cell>
        </row>
        <row r="911">
          <cell r="A911" t="str">
            <v>DM2159679</v>
          </cell>
          <cell r="B911" t="str">
            <v>Setyo Widagdo</v>
          </cell>
        </row>
        <row r="912">
          <cell r="A912" t="str">
            <v>DM2159682</v>
          </cell>
          <cell r="B912" t="str">
            <v>Taufiq Kurochman</v>
          </cell>
        </row>
        <row r="913">
          <cell r="A913" t="str">
            <v>DM2159683</v>
          </cell>
          <cell r="B913" t="str">
            <v>Teguh Zaenal Arifin</v>
          </cell>
        </row>
        <row r="914">
          <cell r="A914" t="str">
            <v>DM2159689</v>
          </cell>
          <cell r="B914" t="str">
            <v>Yudistiro Yuda Nugroho</v>
          </cell>
        </row>
        <row r="915">
          <cell r="A915" t="str">
            <v>DM2159692</v>
          </cell>
          <cell r="B915" t="str">
            <v>Muhammad Kadafi</v>
          </cell>
        </row>
        <row r="916">
          <cell r="A916" t="str">
            <v>DM2159696</v>
          </cell>
          <cell r="B916" t="str">
            <v>Ardianto Irawan</v>
          </cell>
        </row>
        <row r="917">
          <cell r="A917" t="str">
            <v>DM2159698</v>
          </cell>
          <cell r="B917" t="str">
            <v>Tri Setiawan</v>
          </cell>
        </row>
        <row r="918">
          <cell r="A918" t="str">
            <v>DM2159700</v>
          </cell>
          <cell r="B918" t="str">
            <v>Dea Amelia</v>
          </cell>
        </row>
        <row r="919">
          <cell r="A919" t="str">
            <v>DM2159706</v>
          </cell>
          <cell r="B919" t="str">
            <v>Fara Nabillah</v>
          </cell>
        </row>
        <row r="920">
          <cell r="A920" t="str">
            <v>DM2159712</v>
          </cell>
          <cell r="B920" t="str">
            <v>Maulida Yuli Sugesti</v>
          </cell>
        </row>
        <row r="921">
          <cell r="A921" t="str">
            <v>DM2159713</v>
          </cell>
          <cell r="B921" t="str">
            <v>Vebriyan Hari Sebastian</v>
          </cell>
        </row>
        <row r="922">
          <cell r="A922" t="str">
            <v>DM2159714</v>
          </cell>
          <cell r="B922" t="str">
            <v>Nur Puji Lestari</v>
          </cell>
        </row>
        <row r="923">
          <cell r="A923" t="str">
            <v>DM2159715</v>
          </cell>
          <cell r="B923" t="str">
            <v>Oktaviani</v>
          </cell>
        </row>
        <row r="924">
          <cell r="A924" t="str">
            <v>DM2159716</v>
          </cell>
          <cell r="B924" t="str">
            <v>Putri Nuraeni</v>
          </cell>
        </row>
        <row r="925">
          <cell r="A925" t="str">
            <v>DM2159726</v>
          </cell>
          <cell r="B925" t="str">
            <v>Tasya Olivia</v>
          </cell>
        </row>
        <row r="926">
          <cell r="A926" t="str">
            <v>DM2159727</v>
          </cell>
          <cell r="B926" t="str">
            <v>Ulfa Turohmah</v>
          </cell>
        </row>
        <row r="927">
          <cell r="A927" t="str">
            <v>DM2159735</v>
          </cell>
          <cell r="B927" t="str">
            <v>Ade Lisna</v>
          </cell>
        </row>
        <row r="928">
          <cell r="A928" t="str">
            <v>DM2159736</v>
          </cell>
          <cell r="B928" t="str">
            <v>Adinda Rahma Avrilia Kusuma Dewi</v>
          </cell>
        </row>
        <row r="929">
          <cell r="A929" t="str">
            <v>DM2159738</v>
          </cell>
          <cell r="B929" t="str">
            <v>Andika Yan Abimanyu</v>
          </cell>
        </row>
        <row r="930">
          <cell r="A930" t="str">
            <v>DM2159739</v>
          </cell>
          <cell r="B930" t="str">
            <v>Anisah Fitri</v>
          </cell>
        </row>
        <row r="931">
          <cell r="A931" t="str">
            <v>DM2159740</v>
          </cell>
          <cell r="B931" t="str">
            <v>Anung Rahmat Hidayat</v>
          </cell>
        </row>
        <row r="932">
          <cell r="A932" t="str">
            <v>DM2159743</v>
          </cell>
          <cell r="B932" t="str">
            <v>Bagus Pangestu</v>
          </cell>
        </row>
        <row r="933">
          <cell r="A933" t="str">
            <v>DM2159747</v>
          </cell>
          <cell r="B933" t="str">
            <v>Chindy Anggieca Putri</v>
          </cell>
        </row>
        <row r="934">
          <cell r="A934" t="str">
            <v>DM2159750</v>
          </cell>
          <cell r="B934" t="str">
            <v>Deya Nurfadillah</v>
          </cell>
        </row>
        <row r="935">
          <cell r="A935" t="str">
            <v>DM2159753</v>
          </cell>
          <cell r="B935" t="str">
            <v>Elsha Alfarensia Purba</v>
          </cell>
        </row>
        <row r="936">
          <cell r="A936" t="str">
            <v>DM2159754</v>
          </cell>
          <cell r="B936" t="str">
            <v>Fadhilah Rasyah Puspitasari</v>
          </cell>
        </row>
        <row r="937">
          <cell r="A937" t="str">
            <v>DM2159755</v>
          </cell>
          <cell r="B937" t="str">
            <v xml:space="preserve">Fely Arsela </v>
          </cell>
        </row>
        <row r="938">
          <cell r="A938" t="str">
            <v>DM2159759</v>
          </cell>
          <cell r="B938" t="str">
            <v>Indah Widyati</v>
          </cell>
        </row>
        <row r="939">
          <cell r="A939" t="str">
            <v>DM2159760</v>
          </cell>
          <cell r="B939" t="str">
            <v>Intan Apriliani Oetami</v>
          </cell>
        </row>
        <row r="940">
          <cell r="A940" t="str">
            <v>DM2159761</v>
          </cell>
          <cell r="B940" t="str">
            <v>Intan Gioventi</v>
          </cell>
        </row>
        <row r="941">
          <cell r="A941" t="str">
            <v>DM2159762</v>
          </cell>
          <cell r="B941" t="str">
            <v>Lulu Pajriyatulhikmah</v>
          </cell>
        </row>
        <row r="942">
          <cell r="A942" t="str">
            <v>DM2159763</v>
          </cell>
          <cell r="B942" t="str">
            <v>Marissa Triana</v>
          </cell>
        </row>
        <row r="943">
          <cell r="A943" t="str">
            <v>DM2159765</v>
          </cell>
          <cell r="B943" t="str">
            <v>Muhamad Azis Muktilanam</v>
          </cell>
        </row>
        <row r="944">
          <cell r="A944" t="str">
            <v>DM2159766</v>
          </cell>
          <cell r="B944" t="str">
            <v>Muhamad Shakhi Rindang</v>
          </cell>
        </row>
        <row r="945">
          <cell r="A945" t="str">
            <v>DM2159771</v>
          </cell>
          <cell r="B945" t="str">
            <v>Pipy Aisyah Vidyah</v>
          </cell>
        </row>
        <row r="946">
          <cell r="A946" t="str">
            <v>DM2159772</v>
          </cell>
          <cell r="B946" t="str">
            <v>Purwanto</v>
          </cell>
        </row>
        <row r="947">
          <cell r="A947" t="str">
            <v>DM2159775</v>
          </cell>
          <cell r="B947" t="str">
            <v>Rani Puja Astuti</v>
          </cell>
        </row>
        <row r="948">
          <cell r="A948" t="str">
            <v>DM2159783</v>
          </cell>
          <cell r="B948" t="str">
            <v>Siti Salbiah</v>
          </cell>
        </row>
        <row r="949">
          <cell r="A949" t="str">
            <v>DM2159784</v>
          </cell>
          <cell r="B949" t="str">
            <v>Sumarno</v>
          </cell>
        </row>
        <row r="950">
          <cell r="A950" t="str">
            <v>DM2159788</v>
          </cell>
          <cell r="B950" t="str">
            <v>Vina Gama Sada</v>
          </cell>
        </row>
        <row r="951">
          <cell r="A951" t="str">
            <v>DM2159789</v>
          </cell>
          <cell r="B951" t="str">
            <v>Vivi Vianita</v>
          </cell>
        </row>
        <row r="952">
          <cell r="A952" t="str">
            <v>DM2159791</v>
          </cell>
          <cell r="B952" t="str">
            <v>Della Pebriyanti</v>
          </cell>
        </row>
        <row r="953">
          <cell r="A953" t="str">
            <v>DM2159793</v>
          </cell>
          <cell r="B953" t="str">
            <v>Febri Dita Namira Siti Faoziyah</v>
          </cell>
        </row>
        <row r="954">
          <cell r="A954" t="str">
            <v>DM2159798</v>
          </cell>
          <cell r="B954" t="str">
            <v>Sri Noviyanti Agustin</v>
          </cell>
        </row>
        <row r="955">
          <cell r="A955" t="str">
            <v>DM2159799</v>
          </cell>
          <cell r="B955" t="str">
            <v>Fatah Dinnas Febriansah</v>
          </cell>
        </row>
        <row r="956">
          <cell r="A956" t="str">
            <v>DM2159800</v>
          </cell>
          <cell r="B956" t="str">
            <v>Hariyanto</v>
          </cell>
        </row>
        <row r="957">
          <cell r="A957" t="str">
            <v>DM2159802</v>
          </cell>
          <cell r="B957" t="str">
            <v>Juliana Rudi Saputra</v>
          </cell>
        </row>
        <row r="958">
          <cell r="A958" t="str">
            <v>DM2159807</v>
          </cell>
          <cell r="B958" t="str">
            <v>Muhammad Iqbal Mubasysyir</v>
          </cell>
        </row>
        <row r="959">
          <cell r="A959" t="str">
            <v>DM2159810</v>
          </cell>
          <cell r="B959" t="str">
            <v>Rio Febrian Darmawan</v>
          </cell>
        </row>
        <row r="960">
          <cell r="A960" t="str">
            <v>DM2159813</v>
          </cell>
          <cell r="B960" t="str">
            <v>Tedy Dony Prasetyo</v>
          </cell>
        </row>
        <row r="961">
          <cell r="A961" t="str">
            <v>DM2159815</v>
          </cell>
          <cell r="B961" t="str">
            <v>Adi Gunawar</v>
          </cell>
        </row>
        <row r="962">
          <cell r="A962" t="str">
            <v>DM2159817</v>
          </cell>
          <cell r="B962" t="str">
            <v>Ahyar Suhada</v>
          </cell>
        </row>
        <row r="963">
          <cell r="A963" t="str">
            <v>DM2159819</v>
          </cell>
          <cell r="B963" t="str">
            <v>Ambar Dwi Yulianto</v>
          </cell>
        </row>
        <row r="964">
          <cell r="A964" t="str">
            <v>DM2159820</v>
          </cell>
          <cell r="B964" t="str">
            <v>Anggi Anggara Putra</v>
          </cell>
        </row>
        <row r="965">
          <cell r="A965" t="str">
            <v>DM2159821</v>
          </cell>
          <cell r="B965" t="str">
            <v>Annimah Widya Lestari</v>
          </cell>
        </row>
        <row r="966">
          <cell r="A966" t="str">
            <v>DM2159827</v>
          </cell>
          <cell r="B966" t="str">
            <v>Fani Setyo Nugroho</v>
          </cell>
        </row>
        <row r="967">
          <cell r="A967" t="str">
            <v>DM2159828</v>
          </cell>
          <cell r="B967" t="str">
            <v>Gita Saputra</v>
          </cell>
        </row>
        <row r="968">
          <cell r="A968" t="str">
            <v>DM2159831</v>
          </cell>
          <cell r="B968" t="str">
            <v>Imam Wahyudi</v>
          </cell>
        </row>
        <row r="969">
          <cell r="A969" t="str">
            <v>DM2159837</v>
          </cell>
          <cell r="B969" t="str">
            <v>Nuri Puspitasari</v>
          </cell>
        </row>
        <row r="970">
          <cell r="A970" t="str">
            <v>DM2159839</v>
          </cell>
          <cell r="B970" t="str">
            <v>Taufiqurrohman</v>
          </cell>
        </row>
        <row r="971">
          <cell r="A971" t="str">
            <v>DM2159841</v>
          </cell>
          <cell r="B971" t="str">
            <v>Vonnie Rahmanita</v>
          </cell>
        </row>
        <row r="972">
          <cell r="A972" t="str">
            <v>DM2159843</v>
          </cell>
          <cell r="B972" t="str">
            <v>Wendi Asngari</v>
          </cell>
        </row>
        <row r="973">
          <cell r="A973" t="str">
            <v>DM2159845</v>
          </cell>
          <cell r="B973" t="str">
            <v>Agil Widyanto</v>
          </cell>
        </row>
        <row r="974">
          <cell r="A974" t="str">
            <v>DM2159846</v>
          </cell>
          <cell r="B974" t="str">
            <v>Ahsan Sabarridho</v>
          </cell>
        </row>
        <row r="975">
          <cell r="A975" t="str">
            <v>DM2159848</v>
          </cell>
          <cell r="B975" t="str">
            <v>Andika Fera Setiawan</v>
          </cell>
        </row>
        <row r="976">
          <cell r="A976" t="str">
            <v>DM2159857</v>
          </cell>
          <cell r="B976" t="str">
            <v>Khumeidah Ichwanti</v>
          </cell>
        </row>
        <row r="977">
          <cell r="A977" t="str">
            <v>DM2159859</v>
          </cell>
          <cell r="B977" t="str">
            <v>Miftakhul Huda</v>
          </cell>
        </row>
        <row r="978">
          <cell r="A978" t="str">
            <v>DM2159860</v>
          </cell>
          <cell r="B978" t="str">
            <v>Novia Cassanova</v>
          </cell>
        </row>
        <row r="979">
          <cell r="A979" t="str">
            <v>DM2159863</v>
          </cell>
          <cell r="B979" t="str">
            <v>Paryati</v>
          </cell>
        </row>
        <row r="980">
          <cell r="A980" t="str">
            <v>DM2159864</v>
          </cell>
          <cell r="B980" t="str">
            <v>Reni</v>
          </cell>
        </row>
        <row r="981">
          <cell r="A981" t="str">
            <v>DM2159873</v>
          </cell>
          <cell r="B981" t="str">
            <v>Lutfiatunnisa</v>
          </cell>
        </row>
        <row r="982">
          <cell r="A982" t="str">
            <v>DM2159876</v>
          </cell>
          <cell r="B982" t="str">
            <v>Risna Afriliana</v>
          </cell>
        </row>
        <row r="983">
          <cell r="A983" t="str">
            <v>DM2159878</v>
          </cell>
          <cell r="B983" t="str">
            <v>Tri Bagus Santoso</v>
          </cell>
        </row>
        <row r="984">
          <cell r="A984" t="str">
            <v>DM2159883</v>
          </cell>
          <cell r="B984" t="str">
            <v>Budi Utomo</v>
          </cell>
        </row>
        <row r="985">
          <cell r="A985" t="str">
            <v>DM2159884</v>
          </cell>
          <cell r="B985" t="str">
            <v>Dini Nur Anggraini</v>
          </cell>
        </row>
        <row r="986">
          <cell r="A986" t="str">
            <v>DM2159889</v>
          </cell>
          <cell r="B986" t="str">
            <v>Muchamat Syaifudin</v>
          </cell>
        </row>
        <row r="987">
          <cell r="A987" t="str">
            <v>DM2159890</v>
          </cell>
          <cell r="B987" t="str">
            <v>Muhamad Fahmi Fachriyadi</v>
          </cell>
        </row>
        <row r="988">
          <cell r="A988" t="str">
            <v>DM2159894</v>
          </cell>
          <cell r="B988" t="str">
            <v>Sheika Davina Valentina</v>
          </cell>
        </row>
        <row r="989">
          <cell r="A989" t="str">
            <v>DM2159896</v>
          </cell>
          <cell r="B989" t="str">
            <v>Wiji Gunawan</v>
          </cell>
        </row>
        <row r="990">
          <cell r="A990" t="str">
            <v>DM2159899</v>
          </cell>
          <cell r="B990" t="str">
            <v>Purboningsih Wury Handayani</v>
          </cell>
        </row>
        <row r="991">
          <cell r="A991" t="str">
            <v>DM2159901</v>
          </cell>
          <cell r="B991" t="str">
            <v>Ratih</v>
          </cell>
        </row>
        <row r="992">
          <cell r="A992" t="str">
            <v>DM2159904</v>
          </cell>
          <cell r="B992" t="str">
            <v>Adis Mulyana</v>
          </cell>
        </row>
        <row r="993">
          <cell r="A993" t="str">
            <v>DM2159910</v>
          </cell>
          <cell r="B993" t="str">
            <v>Alventya Dwi Septian</v>
          </cell>
        </row>
        <row r="994">
          <cell r="A994" t="str">
            <v>DM2159911</v>
          </cell>
          <cell r="B994" t="str">
            <v>Leni Amelia</v>
          </cell>
        </row>
        <row r="995">
          <cell r="A995" t="str">
            <v>DM2159912</v>
          </cell>
          <cell r="B995" t="str">
            <v>Titi Hidayah</v>
          </cell>
        </row>
        <row r="996">
          <cell r="A996" t="str">
            <v>DM2159913</v>
          </cell>
          <cell r="B996" t="str">
            <v>Ade Supriyatna</v>
          </cell>
        </row>
        <row r="997">
          <cell r="A997" t="str">
            <v>DM2159915</v>
          </cell>
          <cell r="B997" t="str">
            <v>Adellia Widianti</v>
          </cell>
        </row>
        <row r="998">
          <cell r="A998" t="str">
            <v>DM2159916</v>
          </cell>
          <cell r="B998" t="str">
            <v>Aditya Pratama</v>
          </cell>
        </row>
        <row r="999">
          <cell r="A999" t="str">
            <v>DM2159917</v>
          </cell>
          <cell r="B999" t="str">
            <v>Afifah Ayu Anggiyanti</v>
          </cell>
        </row>
        <row r="1000">
          <cell r="A1000" t="str">
            <v>DM2159919</v>
          </cell>
          <cell r="B1000" t="str">
            <v>Ahmad Rizal</v>
          </cell>
        </row>
        <row r="1001">
          <cell r="A1001" t="str">
            <v>DM2159923</v>
          </cell>
          <cell r="B1001" t="str">
            <v>Amalia Tegar Savitri</v>
          </cell>
        </row>
        <row r="1002">
          <cell r="A1002" t="str">
            <v>DM2159925</v>
          </cell>
          <cell r="B1002" t="str">
            <v>Andi Susilo</v>
          </cell>
        </row>
        <row r="1003">
          <cell r="A1003" t="str">
            <v>DM2159926</v>
          </cell>
          <cell r="B1003" t="str">
            <v>Andi Wahyu Nugroho</v>
          </cell>
        </row>
        <row r="1004">
          <cell r="A1004" t="str">
            <v>DM2159927</v>
          </cell>
          <cell r="B1004" t="str">
            <v>Andre Eko Sabila</v>
          </cell>
        </row>
        <row r="1005">
          <cell r="A1005" t="str">
            <v>DM2159929</v>
          </cell>
          <cell r="B1005" t="str">
            <v>Andrian Nova Nailul Muna</v>
          </cell>
        </row>
        <row r="1006">
          <cell r="A1006" t="str">
            <v>DM2159931</v>
          </cell>
          <cell r="B1006" t="str">
            <v>Tiya Febiana</v>
          </cell>
        </row>
        <row r="1007">
          <cell r="A1007" t="str">
            <v>DM2159934</v>
          </cell>
          <cell r="B1007" t="str">
            <v>Annas Arrafi</v>
          </cell>
        </row>
        <row r="1008">
          <cell r="A1008" t="str">
            <v>DM2159935</v>
          </cell>
          <cell r="B1008" t="str">
            <v>Azka Aura Salsabila</v>
          </cell>
        </row>
        <row r="1009">
          <cell r="A1009" t="str">
            <v>DM2159937</v>
          </cell>
          <cell r="B1009" t="str">
            <v>Bayu Purnomo Aji</v>
          </cell>
        </row>
        <row r="1010">
          <cell r="A1010" t="str">
            <v>DM2159939</v>
          </cell>
          <cell r="B1010" t="str">
            <v>Citra Amelia</v>
          </cell>
        </row>
        <row r="1011">
          <cell r="A1011" t="str">
            <v>DM2159940</v>
          </cell>
          <cell r="B1011" t="str">
            <v>Dany Ferdianto</v>
          </cell>
        </row>
        <row r="1012">
          <cell r="A1012" t="str">
            <v>DM2159943</v>
          </cell>
          <cell r="B1012" t="str">
            <v>Dea Amelia</v>
          </cell>
        </row>
        <row r="1013">
          <cell r="A1013" t="str">
            <v>DM2159946</v>
          </cell>
          <cell r="B1013" t="str">
            <v>Deni Wahyu Yulianto</v>
          </cell>
        </row>
        <row r="1014">
          <cell r="A1014" t="str">
            <v>DM2159947</v>
          </cell>
          <cell r="B1014" t="str">
            <v>Deo Adi Prasetya</v>
          </cell>
        </row>
        <row r="1015">
          <cell r="A1015" t="str">
            <v>DM2159949</v>
          </cell>
          <cell r="B1015" t="str">
            <v>Dicky Kurniawan</v>
          </cell>
        </row>
        <row r="1016">
          <cell r="A1016" t="str">
            <v>DM2159950</v>
          </cell>
          <cell r="B1016" t="str">
            <v>Diefta Chaerunnisa</v>
          </cell>
        </row>
        <row r="1017">
          <cell r="A1017" t="str">
            <v>DM2159952</v>
          </cell>
          <cell r="B1017" t="str">
            <v>Diva Frastia Kusuma Alam</v>
          </cell>
        </row>
        <row r="1018">
          <cell r="A1018" t="str">
            <v>DM2159955</v>
          </cell>
          <cell r="B1018" t="str">
            <v>Eko Susanto</v>
          </cell>
        </row>
        <row r="1019">
          <cell r="A1019" t="str">
            <v>DM2159960</v>
          </cell>
          <cell r="B1019" t="str">
            <v>Fauzan Helmy Hermawan</v>
          </cell>
        </row>
        <row r="1020">
          <cell r="A1020" t="str">
            <v>DM2159961</v>
          </cell>
          <cell r="B1020" t="str">
            <v>Febi Aryanto</v>
          </cell>
        </row>
        <row r="1021">
          <cell r="A1021" t="str">
            <v>DM2159963</v>
          </cell>
          <cell r="B1021" t="str">
            <v>Ferdika Malik</v>
          </cell>
        </row>
        <row r="1022">
          <cell r="A1022" t="str">
            <v>DM2159964</v>
          </cell>
          <cell r="B1022" t="str">
            <v>Fikri Nur Wahiddin</v>
          </cell>
        </row>
        <row r="1023">
          <cell r="A1023" t="str">
            <v>DM2159965</v>
          </cell>
          <cell r="B1023" t="str">
            <v>Firmansyah Yusuf</v>
          </cell>
        </row>
        <row r="1024">
          <cell r="A1024" t="str">
            <v>DM2159966</v>
          </cell>
          <cell r="B1024" t="str">
            <v>Fitrah Arga Mukti</v>
          </cell>
        </row>
        <row r="1025">
          <cell r="A1025" t="str">
            <v>DM2159967</v>
          </cell>
          <cell r="B1025" t="str">
            <v>Fitri Nuraisah</v>
          </cell>
        </row>
        <row r="1026">
          <cell r="A1026" t="str">
            <v>DM2159968</v>
          </cell>
          <cell r="B1026" t="str">
            <v>Hafrinaldi Nur Pratama</v>
          </cell>
        </row>
        <row r="1027">
          <cell r="A1027" t="str">
            <v>DM2159971</v>
          </cell>
          <cell r="B1027" t="str">
            <v>Holy Yudha Pradana</v>
          </cell>
        </row>
        <row r="1028">
          <cell r="A1028" t="str">
            <v>DM2159972</v>
          </cell>
          <cell r="B1028" t="str">
            <v>Ikhsan Nugroho</v>
          </cell>
        </row>
        <row r="1029">
          <cell r="A1029" t="str">
            <v>DM2159974</v>
          </cell>
          <cell r="B1029" t="str">
            <v>Imas Rahayu</v>
          </cell>
        </row>
        <row r="1030">
          <cell r="A1030" t="str">
            <v>DM2159975</v>
          </cell>
          <cell r="B1030" t="str">
            <v>Indri Septiani</v>
          </cell>
        </row>
        <row r="1031">
          <cell r="A1031" t="str">
            <v>DM2159980</v>
          </cell>
          <cell r="B1031" t="str">
            <v>Lita Awalia Maharani</v>
          </cell>
        </row>
        <row r="1032">
          <cell r="A1032" t="str">
            <v>DM2159981</v>
          </cell>
          <cell r="B1032" t="str">
            <v>Manlika Amia</v>
          </cell>
        </row>
        <row r="1033">
          <cell r="A1033" t="str">
            <v>DM2159982</v>
          </cell>
          <cell r="B1033" t="str">
            <v>Moch Arifandy Hafiedz</v>
          </cell>
        </row>
        <row r="1034">
          <cell r="A1034" t="str">
            <v>DM2159983</v>
          </cell>
          <cell r="B1034" t="str">
            <v>Moh. Andi Rizal Akbar</v>
          </cell>
        </row>
        <row r="1035">
          <cell r="A1035" t="str">
            <v>DM2159985</v>
          </cell>
          <cell r="B1035" t="str">
            <v>Mohammad Ridlo Sya'Bana</v>
          </cell>
        </row>
        <row r="1036">
          <cell r="A1036" t="str">
            <v>DM2159986</v>
          </cell>
          <cell r="B1036" t="str">
            <v>Muchamad Akhsin</v>
          </cell>
        </row>
        <row r="1037">
          <cell r="A1037" t="str">
            <v>DM2159988</v>
          </cell>
          <cell r="B1037" t="str">
            <v>Muhammad Didik Romadhon</v>
          </cell>
        </row>
        <row r="1038">
          <cell r="A1038" t="str">
            <v>DM2159989</v>
          </cell>
          <cell r="B1038" t="str">
            <v>Muhammad Tsani Aminudin</v>
          </cell>
        </row>
        <row r="1039">
          <cell r="A1039" t="str">
            <v>DM2159991</v>
          </cell>
          <cell r="B1039" t="str">
            <v>Nabila Damayanti</v>
          </cell>
        </row>
        <row r="1040">
          <cell r="A1040" t="str">
            <v>DM2159992</v>
          </cell>
          <cell r="B1040" t="str">
            <v>Nirma Putri Anggraeni</v>
          </cell>
        </row>
        <row r="1041">
          <cell r="A1041" t="str">
            <v>DM2159995</v>
          </cell>
          <cell r="B1041" t="str">
            <v>Nurcholis</v>
          </cell>
        </row>
        <row r="1042">
          <cell r="A1042" t="str">
            <v>DM2159996</v>
          </cell>
          <cell r="B1042" t="str">
            <v>Okta Dwi Susanto</v>
          </cell>
        </row>
        <row r="1043">
          <cell r="A1043" t="str">
            <v>DM2159998</v>
          </cell>
          <cell r="B1043" t="str">
            <v>Putri Apriliani</v>
          </cell>
        </row>
        <row r="1044">
          <cell r="A1044" t="str">
            <v>DM2160001</v>
          </cell>
          <cell r="B1044" t="str">
            <v>Rifki Febrian</v>
          </cell>
        </row>
        <row r="1045">
          <cell r="A1045" t="str">
            <v>DM2160004</v>
          </cell>
          <cell r="B1045" t="str">
            <v>Rizki Putra Prayogo</v>
          </cell>
        </row>
        <row r="1046">
          <cell r="A1046" t="str">
            <v>DM2160006</v>
          </cell>
          <cell r="B1046" t="str">
            <v>Rizzal Raja Sahepi</v>
          </cell>
        </row>
        <row r="1047">
          <cell r="A1047" t="str">
            <v>DM2160009</v>
          </cell>
          <cell r="B1047" t="str">
            <v>Sabrina Juliani Putri</v>
          </cell>
        </row>
        <row r="1048">
          <cell r="A1048" t="str">
            <v>DM2160010</v>
          </cell>
          <cell r="B1048" t="str">
            <v>Salsabila Qotrunnada</v>
          </cell>
        </row>
        <row r="1049">
          <cell r="A1049" t="str">
            <v>DM2160011</v>
          </cell>
          <cell r="B1049" t="str">
            <v>Sandi Suryana</v>
          </cell>
        </row>
        <row r="1050">
          <cell r="A1050" t="str">
            <v>DM2160012</v>
          </cell>
          <cell r="B1050" t="str">
            <v>Sarah Marcellina</v>
          </cell>
        </row>
        <row r="1051">
          <cell r="A1051" t="str">
            <v>DM2160013</v>
          </cell>
          <cell r="B1051" t="str">
            <v>Sherly Tri Rahmadanti</v>
          </cell>
        </row>
        <row r="1052">
          <cell r="A1052" t="str">
            <v>DM2160014</v>
          </cell>
          <cell r="B1052" t="str">
            <v>Siti Khotimah</v>
          </cell>
        </row>
        <row r="1053">
          <cell r="A1053" t="str">
            <v>DM2160015</v>
          </cell>
          <cell r="B1053" t="str">
            <v>Suraji</v>
          </cell>
        </row>
        <row r="1054">
          <cell r="A1054" t="str">
            <v>DM2160018</v>
          </cell>
          <cell r="B1054" t="str">
            <v>Tri Mulyana</v>
          </cell>
        </row>
        <row r="1055">
          <cell r="A1055" t="str">
            <v>DM2160019</v>
          </cell>
          <cell r="B1055" t="str">
            <v>Tudianto Saputra</v>
          </cell>
        </row>
        <row r="1056">
          <cell r="A1056" t="str">
            <v>DM2160020</v>
          </cell>
          <cell r="B1056" t="str">
            <v>Tuti</v>
          </cell>
        </row>
        <row r="1057">
          <cell r="A1057" t="str">
            <v>DM2160022</v>
          </cell>
          <cell r="B1057" t="str">
            <v>Vivit Siti Rahayu</v>
          </cell>
        </row>
        <row r="1058">
          <cell r="A1058" t="str">
            <v>DM2160026</v>
          </cell>
          <cell r="B1058" t="str">
            <v>Yesti Lidia</v>
          </cell>
        </row>
        <row r="1059">
          <cell r="A1059" t="str">
            <v>DM2160034</v>
          </cell>
          <cell r="B1059" t="str">
            <v xml:space="preserve">Axza Yogy Saputra </v>
          </cell>
        </row>
        <row r="1060">
          <cell r="A1060" t="str">
            <v>DM2160035</v>
          </cell>
          <cell r="B1060" t="str">
            <v>Eko Susilo</v>
          </cell>
        </row>
        <row r="1061">
          <cell r="A1061" t="str">
            <v>DM2160043</v>
          </cell>
          <cell r="B1061" t="str">
            <v>Mardiyanto Nugroho</v>
          </cell>
        </row>
        <row r="1062">
          <cell r="A1062" t="str">
            <v>DM2160046</v>
          </cell>
          <cell r="B1062" t="str">
            <v>Muhammad Lutfi</v>
          </cell>
        </row>
        <row r="1063">
          <cell r="A1063" t="str">
            <v>DM2160047</v>
          </cell>
          <cell r="B1063" t="str">
            <v>Muhammad Nur Mauladin</v>
          </cell>
        </row>
        <row r="1064">
          <cell r="A1064" t="str">
            <v>DM2160051</v>
          </cell>
          <cell r="B1064" t="str">
            <v>Ricky Hendarto Setiawan</v>
          </cell>
        </row>
        <row r="1065">
          <cell r="A1065" t="str">
            <v>DM2160052</v>
          </cell>
          <cell r="B1065" t="str">
            <v>Riki Riyanto</v>
          </cell>
        </row>
        <row r="1066">
          <cell r="A1066" t="str">
            <v>DM2160053</v>
          </cell>
          <cell r="B1066" t="str">
            <v>Roni Sidik Waskito</v>
          </cell>
        </row>
        <row r="1067">
          <cell r="A1067" t="str">
            <v>DM2160054</v>
          </cell>
          <cell r="B1067" t="str">
            <v>Ryan Ardiansyah Suherman</v>
          </cell>
        </row>
        <row r="1068">
          <cell r="A1068" t="str">
            <v>DM2160055</v>
          </cell>
          <cell r="B1068" t="str">
            <v>Septo Ari Wibowo</v>
          </cell>
        </row>
        <row r="1069">
          <cell r="A1069" t="str">
            <v>DM2160056</v>
          </cell>
          <cell r="B1069" t="str">
            <v>Sherly Puspita Sari</v>
          </cell>
        </row>
        <row r="1070">
          <cell r="A1070" t="str">
            <v>DM2160057</v>
          </cell>
          <cell r="B1070" t="str">
            <v>Sugeng Priyatno</v>
          </cell>
        </row>
        <row r="1071">
          <cell r="A1071" t="str">
            <v>DM2160060</v>
          </cell>
          <cell r="B1071" t="str">
            <v>Tia Oktavianingsih</v>
          </cell>
        </row>
        <row r="1072">
          <cell r="A1072" t="str">
            <v>DM2160061</v>
          </cell>
          <cell r="B1072" t="str">
            <v>Utsman Hadi</v>
          </cell>
        </row>
        <row r="1073">
          <cell r="A1073" t="str">
            <v>DM2160062</v>
          </cell>
          <cell r="B1073" t="str">
            <v>Wiardi</v>
          </cell>
        </row>
        <row r="1074">
          <cell r="A1074" t="str">
            <v>DM2160064</v>
          </cell>
          <cell r="B1074" t="str">
            <v>Yoga Bagus Handika</v>
          </cell>
        </row>
        <row r="1075">
          <cell r="A1075" t="str">
            <v>DM2160067</v>
          </cell>
          <cell r="B1075" t="str">
            <v>Imam Masrul Amri</v>
          </cell>
        </row>
        <row r="1076">
          <cell r="A1076" t="str">
            <v>DM2160069</v>
          </cell>
          <cell r="B1076" t="str">
            <v>Irvan Yulianto</v>
          </cell>
        </row>
        <row r="1077">
          <cell r="A1077" t="str">
            <v>DM2160070</v>
          </cell>
          <cell r="B1077" t="str">
            <v>Krisnadi</v>
          </cell>
        </row>
        <row r="1078">
          <cell r="A1078" t="str">
            <v>DM2160074</v>
          </cell>
          <cell r="B1078" t="str">
            <v>Riki Yasalam</v>
          </cell>
        </row>
        <row r="1079">
          <cell r="A1079" t="str">
            <v>DM2160075</v>
          </cell>
          <cell r="B1079" t="str">
            <v>Aan Aldiansyah</v>
          </cell>
        </row>
        <row r="1080">
          <cell r="A1080" t="str">
            <v>DM2160077</v>
          </cell>
          <cell r="B1080" t="str">
            <v>Achmad Arifin</v>
          </cell>
        </row>
        <row r="1081">
          <cell r="A1081" t="str">
            <v>DM2160083</v>
          </cell>
          <cell r="B1081" t="str">
            <v>Ahmad Fauzi</v>
          </cell>
        </row>
        <row r="1082">
          <cell r="A1082" t="str">
            <v>DM2160085</v>
          </cell>
          <cell r="B1082" t="str">
            <v>Ahmad Renaldi</v>
          </cell>
        </row>
        <row r="1083">
          <cell r="A1083" t="str">
            <v>DM2160090</v>
          </cell>
          <cell r="B1083" t="str">
            <v>Ananda Putri Dwi Permatasari</v>
          </cell>
        </row>
        <row r="1084">
          <cell r="A1084" t="str">
            <v>DM2160096</v>
          </cell>
          <cell r="B1084" t="str">
            <v>Aulia Chaerunnisa</v>
          </cell>
        </row>
        <row r="1085">
          <cell r="A1085" t="str">
            <v>DM2160097</v>
          </cell>
          <cell r="B1085" t="str">
            <v>Bagus Darmawan</v>
          </cell>
        </row>
        <row r="1086">
          <cell r="A1086" t="str">
            <v>DM2160100</v>
          </cell>
          <cell r="B1086" t="str">
            <v>Bulan Sarah Dhiba Herjana</v>
          </cell>
        </row>
        <row r="1087">
          <cell r="A1087" t="str">
            <v>DM2160101</v>
          </cell>
          <cell r="B1087" t="str">
            <v>Cahya Ramadhan</v>
          </cell>
        </row>
        <row r="1088">
          <cell r="A1088" t="str">
            <v>DM2160102</v>
          </cell>
          <cell r="B1088" t="str">
            <v>Cristian Rafael</v>
          </cell>
        </row>
        <row r="1089">
          <cell r="A1089" t="str">
            <v>DM2160103</v>
          </cell>
          <cell r="B1089" t="str">
            <v>Dani Supriyadi</v>
          </cell>
        </row>
        <row r="1090">
          <cell r="A1090" t="str">
            <v>DM2160108</v>
          </cell>
          <cell r="B1090" t="str">
            <v>Desvira Mustika Pangesti</v>
          </cell>
        </row>
        <row r="1091">
          <cell r="A1091" t="str">
            <v>DM2160109</v>
          </cell>
          <cell r="B1091" t="str">
            <v>Devina Zherlinda</v>
          </cell>
        </row>
        <row r="1092">
          <cell r="A1092" t="str">
            <v>DM2160110</v>
          </cell>
          <cell r="B1092" t="str">
            <v>Dhamar Dwi Cahya</v>
          </cell>
        </row>
        <row r="1093">
          <cell r="A1093" t="str">
            <v>DM2160111</v>
          </cell>
          <cell r="B1093" t="str">
            <v>Diah Az Zahra</v>
          </cell>
        </row>
        <row r="1094">
          <cell r="A1094" t="str">
            <v>DM2160112</v>
          </cell>
          <cell r="B1094" t="str">
            <v>Dimas Prasetiyo</v>
          </cell>
        </row>
        <row r="1095">
          <cell r="A1095" t="str">
            <v>DM2160113</v>
          </cell>
          <cell r="B1095" t="str">
            <v>Dina Puspita Sari</v>
          </cell>
        </row>
        <row r="1096">
          <cell r="A1096" t="str">
            <v>DM2160115</v>
          </cell>
          <cell r="B1096" t="str">
            <v>Elmo Eka Putra</v>
          </cell>
        </row>
        <row r="1097">
          <cell r="A1097" t="str">
            <v>DM2160117</v>
          </cell>
          <cell r="B1097" t="str">
            <v>Rian Adi Saputra</v>
          </cell>
        </row>
        <row r="1098">
          <cell r="A1098" t="str">
            <v>DM2160120</v>
          </cell>
          <cell r="B1098" t="str">
            <v>Fajar Kusworo</v>
          </cell>
        </row>
        <row r="1099">
          <cell r="A1099" t="str">
            <v>DM2160125</v>
          </cell>
          <cell r="B1099" t="str">
            <v>Ghea Firly Haryanto</v>
          </cell>
        </row>
        <row r="1100">
          <cell r="A1100" t="str">
            <v>DM2160126</v>
          </cell>
          <cell r="B1100" t="str">
            <v>Gilang Ade Pratama</v>
          </cell>
        </row>
        <row r="1101">
          <cell r="A1101" t="str">
            <v>DM2160129</v>
          </cell>
          <cell r="B1101" t="str">
            <v>Heny Kristiana</v>
          </cell>
        </row>
        <row r="1102">
          <cell r="A1102" t="str">
            <v>DM2160132</v>
          </cell>
          <cell r="B1102" t="str">
            <v>Imam Maulana</v>
          </cell>
        </row>
        <row r="1103">
          <cell r="A1103" t="str">
            <v>DM2160134</v>
          </cell>
          <cell r="B1103" t="str">
            <v>Indah Sri Purwaningsih</v>
          </cell>
        </row>
        <row r="1104">
          <cell r="A1104" t="str">
            <v>DM2160135</v>
          </cell>
          <cell r="B1104" t="str">
            <v>Indri Ayu Dia</v>
          </cell>
        </row>
        <row r="1105">
          <cell r="A1105" t="str">
            <v>DM2160136</v>
          </cell>
          <cell r="B1105" t="str">
            <v>Intan Permata Wulandari</v>
          </cell>
        </row>
        <row r="1106">
          <cell r="A1106" t="str">
            <v>DM2160138</v>
          </cell>
          <cell r="B1106" t="str">
            <v>Kevin Putra Advian</v>
          </cell>
        </row>
        <row r="1107">
          <cell r="A1107" t="str">
            <v>DM2160144</v>
          </cell>
          <cell r="B1107" t="str">
            <v>Moh. Anwarudin</v>
          </cell>
        </row>
        <row r="1108">
          <cell r="A1108" t="str">
            <v>DM2160148</v>
          </cell>
          <cell r="B1108" t="str">
            <v>Muhamad Khoirul Avif</v>
          </cell>
        </row>
        <row r="1109">
          <cell r="A1109" t="str">
            <v>DM2160150</v>
          </cell>
          <cell r="B1109" t="str">
            <v>Muhamad Taufik Gazwan</v>
          </cell>
        </row>
        <row r="1110">
          <cell r="A1110" t="str">
            <v>DM2160159</v>
          </cell>
          <cell r="B1110" t="str">
            <v>Mutiara Dwi Anggraeni</v>
          </cell>
        </row>
        <row r="1111">
          <cell r="A1111" t="str">
            <v>DM2160160</v>
          </cell>
          <cell r="B1111" t="str">
            <v>Nabila Shafa Khoirunisa</v>
          </cell>
        </row>
        <row r="1112">
          <cell r="A1112" t="str">
            <v>DM2160161</v>
          </cell>
          <cell r="B1112" t="str">
            <v>Nana Suryana</v>
          </cell>
        </row>
        <row r="1113">
          <cell r="A1113" t="str">
            <v>DM2160162</v>
          </cell>
          <cell r="B1113" t="str">
            <v>Naufal Dwiki Rofiantoro</v>
          </cell>
        </row>
        <row r="1114">
          <cell r="A1114" t="str">
            <v>DM2160166</v>
          </cell>
          <cell r="B1114" t="str">
            <v>Nur Azizah</v>
          </cell>
        </row>
        <row r="1115">
          <cell r="A1115" t="str">
            <v>DM2160167</v>
          </cell>
          <cell r="B1115" t="str">
            <v>Nur Sabila</v>
          </cell>
        </row>
        <row r="1116">
          <cell r="A1116" t="str">
            <v>DM2160168</v>
          </cell>
          <cell r="B1116" t="str">
            <v>Rahayu Agustin</v>
          </cell>
        </row>
        <row r="1117">
          <cell r="A1117" t="str">
            <v>DM2160170</v>
          </cell>
          <cell r="B1117" t="str">
            <v>Ratna Sari</v>
          </cell>
        </row>
        <row r="1118">
          <cell r="A1118" t="str">
            <v>DM2160171</v>
          </cell>
          <cell r="B1118" t="str">
            <v>Raya Kurnia</v>
          </cell>
        </row>
        <row r="1119">
          <cell r="A1119" t="str">
            <v>DM2160173</v>
          </cell>
          <cell r="B1119" t="str">
            <v>Reza Amelia</v>
          </cell>
        </row>
        <row r="1120">
          <cell r="A1120" t="str">
            <v>DM2160174</v>
          </cell>
          <cell r="B1120" t="str">
            <v>Reza Ramadan</v>
          </cell>
        </row>
        <row r="1121">
          <cell r="A1121" t="str">
            <v>DM2160175</v>
          </cell>
          <cell r="B1121" t="str">
            <v>Nur Achmad Khuzaeni</v>
          </cell>
        </row>
        <row r="1122">
          <cell r="A1122" t="str">
            <v>DM2160176</v>
          </cell>
          <cell r="B1122" t="str">
            <v>Ridwan Maulana</v>
          </cell>
        </row>
        <row r="1123">
          <cell r="A1123" t="str">
            <v>DM2160180</v>
          </cell>
          <cell r="B1123" t="str">
            <v>Rizki Ramdan Pamungkas</v>
          </cell>
        </row>
        <row r="1124">
          <cell r="A1124" t="str">
            <v>DM2160182</v>
          </cell>
          <cell r="B1124" t="str">
            <v>Ruth Yuliana</v>
          </cell>
        </row>
        <row r="1125">
          <cell r="A1125" t="str">
            <v>DM2160183</v>
          </cell>
          <cell r="B1125" t="str">
            <v>Safa'Atul Salsabila</v>
          </cell>
        </row>
        <row r="1126">
          <cell r="A1126" t="str">
            <v>DM2160188</v>
          </cell>
          <cell r="B1126" t="str">
            <v xml:space="preserve">Shilviana Fatimah </v>
          </cell>
        </row>
        <row r="1127">
          <cell r="A1127" t="str">
            <v>DM2160191</v>
          </cell>
          <cell r="B1127" t="str">
            <v>Siti Waeni</v>
          </cell>
        </row>
        <row r="1128">
          <cell r="A1128" t="str">
            <v>DM2160193</v>
          </cell>
          <cell r="B1128" t="str">
            <v>Muhammad Ulumudin</v>
          </cell>
        </row>
        <row r="1129">
          <cell r="A1129" t="str">
            <v>DM2160195</v>
          </cell>
          <cell r="B1129" t="str">
            <v>Suharsono</v>
          </cell>
        </row>
        <row r="1130">
          <cell r="A1130" t="str">
            <v>DM2160198</v>
          </cell>
          <cell r="B1130" t="str">
            <v>Syahrul Efendi</v>
          </cell>
        </row>
        <row r="1131">
          <cell r="A1131" t="str">
            <v>DM2160202</v>
          </cell>
          <cell r="B1131" t="str">
            <v>Wahyu Purnama</v>
          </cell>
        </row>
        <row r="1132">
          <cell r="A1132" t="str">
            <v>DM2160203</v>
          </cell>
          <cell r="B1132" t="str">
            <v>Windi Apriyani</v>
          </cell>
        </row>
        <row r="1133">
          <cell r="A1133" t="str">
            <v>DM2160205</v>
          </cell>
          <cell r="B1133" t="str">
            <v>Wiwi Anjani</v>
          </cell>
        </row>
        <row r="1134">
          <cell r="A1134" t="str">
            <v>DM2160207</v>
          </cell>
          <cell r="B1134" t="str">
            <v>Yunita Aziza Safitri</v>
          </cell>
        </row>
        <row r="1135">
          <cell r="A1135" t="str">
            <v>DM2160208</v>
          </cell>
          <cell r="B1135" t="str">
            <v>Zaenul Arifin</v>
          </cell>
        </row>
        <row r="1136">
          <cell r="A1136" t="str">
            <v>DM2160214</v>
          </cell>
          <cell r="B1136" t="str">
            <v>Cahyo Guntoro</v>
          </cell>
        </row>
        <row r="1137">
          <cell r="A1137" t="str">
            <v>DM2160216</v>
          </cell>
          <cell r="B1137" t="str">
            <v>Dewi Nur Artiani</v>
          </cell>
        </row>
        <row r="1138">
          <cell r="A1138" t="str">
            <v>DM2160218</v>
          </cell>
          <cell r="B1138" t="str">
            <v>Ganendra Ahwa Hukama</v>
          </cell>
        </row>
        <row r="1139">
          <cell r="A1139" t="str">
            <v>DM2160220</v>
          </cell>
          <cell r="B1139" t="str">
            <v>Mailinda Tri Wulandari</v>
          </cell>
        </row>
        <row r="1140">
          <cell r="A1140" t="str">
            <v>DM2160221</v>
          </cell>
          <cell r="B1140" t="str">
            <v>Mayang Ayu Ningtias</v>
          </cell>
        </row>
        <row r="1141">
          <cell r="A1141" t="str">
            <v>DM2160223</v>
          </cell>
          <cell r="B1141" t="str">
            <v>Muhammad Adyo Nugroho</v>
          </cell>
        </row>
        <row r="1142">
          <cell r="A1142" t="str">
            <v>DM2160238</v>
          </cell>
          <cell r="B1142" t="str">
            <v>Andhika Rizkiana Budiman</v>
          </cell>
        </row>
        <row r="1143">
          <cell r="A1143" t="str">
            <v>DM2160239</v>
          </cell>
          <cell r="B1143" t="str">
            <v>Anggi Haidar Hakim</v>
          </cell>
        </row>
        <row r="1144">
          <cell r="A1144" t="str">
            <v>DM2160240</v>
          </cell>
          <cell r="B1144" t="str">
            <v>Arengga Putra Giri</v>
          </cell>
        </row>
        <row r="1145">
          <cell r="A1145" t="str">
            <v>DM2160241</v>
          </cell>
          <cell r="B1145" t="str">
            <v>Ari Ramdani</v>
          </cell>
        </row>
        <row r="1146">
          <cell r="A1146" t="str">
            <v>DM2160243</v>
          </cell>
          <cell r="B1146" t="str">
            <v>Dandy Bagaskara</v>
          </cell>
        </row>
        <row r="1147">
          <cell r="A1147" t="str">
            <v>DM2160244</v>
          </cell>
          <cell r="B1147" t="str">
            <v>Dedi Muktar</v>
          </cell>
        </row>
        <row r="1148">
          <cell r="A1148" t="str">
            <v>DM2160249</v>
          </cell>
          <cell r="B1148" t="str">
            <v>Fajar Gunarto</v>
          </cell>
        </row>
        <row r="1149">
          <cell r="A1149" t="str">
            <v>DM2160250</v>
          </cell>
          <cell r="B1149" t="str">
            <v>Faryzca Abimanyu</v>
          </cell>
        </row>
        <row r="1150">
          <cell r="A1150" t="str">
            <v>DM2160251</v>
          </cell>
          <cell r="B1150" t="str">
            <v>Febria Trisdianto</v>
          </cell>
        </row>
        <row r="1151">
          <cell r="A1151" t="str">
            <v>DM2160252</v>
          </cell>
          <cell r="B1151" t="str">
            <v>Fidari Nur Hidayah</v>
          </cell>
        </row>
        <row r="1152">
          <cell r="A1152" t="str">
            <v>DM2160254</v>
          </cell>
          <cell r="B1152" t="str">
            <v>Harris Pratama Nugraha</v>
          </cell>
        </row>
        <row r="1153">
          <cell r="A1153" t="str">
            <v>DM2160255</v>
          </cell>
          <cell r="B1153" t="str">
            <v>Indah Permatasari</v>
          </cell>
        </row>
        <row r="1154">
          <cell r="A1154" t="str">
            <v>DM2160258</v>
          </cell>
          <cell r="B1154" t="str">
            <v>Irfan Wisnu Maulana</v>
          </cell>
        </row>
        <row r="1155">
          <cell r="A1155" t="str">
            <v>DM2160259</v>
          </cell>
          <cell r="B1155" t="str">
            <v>Karsiti</v>
          </cell>
        </row>
        <row r="1156">
          <cell r="A1156" t="str">
            <v>DM2160261</v>
          </cell>
          <cell r="B1156" t="str">
            <v>Kholifatun Maghfiroh</v>
          </cell>
        </row>
        <row r="1157">
          <cell r="A1157" t="str">
            <v>DM2160262</v>
          </cell>
          <cell r="B1157" t="str">
            <v>Lany Uswatun Hasanah</v>
          </cell>
        </row>
        <row r="1158">
          <cell r="A1158" t="str">
            <v>DM2160269</v>
          </cell>
          <cell r="B1158" t="str">
            <v>Afian Dwi Prasetyo</v>
          </cell>
        </row>
        <row r="1159">
          <cell r="A1159" t="str">
            <v>DM2160271</v>
          </cell>
          <cell r="B1159" t="str">
            <v>Nur Holis</v>
          </cell>
        </row>
        <row r="1160">
          <cell r="A1160" t="str">
            <v>DM2160272</v>
          </cell>
          <cell r="B1160" t="str">
            <v>Renaldy Setia Pratama Leba</v>
          </cell>
        </row>
        <row r="1161">
          <cell r="A1161" t="str">
            <v>DM2160273</v>
          </cell>
          <cell r="B1161" t="str">
            <v>Rian Hidayat</v>
          </cell>
        </row>
        <row r="1162">
          <cell r="A1162" t="str">
            <v>DM2160276</v>
          </cell>
          <cell r="B1162" t="str">
            <v>Samudi</v>
          </cell>
        </row>
        <row r="1163">
          <cell r="A1163" t="str">
            <v>DM2160278</v>
          </cell>
          <cell r="B1163" t="str">
            <v>Dewi Fitria Sari</v>
          </cell>
        </row>
        <row r="1164">
          <cell r="A1164" t="str">
            <v>DM2160279</v>
          </cell>
          <cell r="B1164" t="str">
            <v>Hartanti Fidihastuti</v>
          </cell>
        </row>
        <row r="1165">
          <cell r="A1165" t="str">
            <v>DM2160282</v>
          </cell>
          <cell r="B1165" t="str">
            <v>Hilmah Amalia</v>
          </cell>
        </row>
        <row r="1166">
          <cell r="A1166" t="str">
            <v>DM2160283</v>
          </cell>
          <cell r="B1166" t="str">
            <v>Febriyanti</v>
          </cell>
        </row>
        <row r="1167">
          <cell r="A1167" t="str">
            <v>DM2160293</v>
          </cell>
          <cell r="B1167" t="str">
            <v>Gebri Febrian</v>
          </cell>
        </row>
        <row r="1168">
          <cell r="A1168" t="str">
            <v>DM2160294</v>
          </cell>
          <cell r="B1168" t="str">
            <v>Ikhsan Putra Pratama</v>
          </cell>
        </row>
        <row r="1169">
          <cell r="A1169" t="str">
            <v>DM2160296</v>
          </cell>
          <cell r="B1169" t="str">
            <v>Adhit Tri Prasetya</v>
          </cell>
        </row>
        <row r="1170">
          <cell r="A1170" t="str">
            <v>DM2160297</v>
          </cell>
          <cell r="B1170" t="str">
            <v>Aditya Yusuf Nugroho</v>
          </cell>
        </row>
        <row r="1171">
          <cell r="A1171" t="str">
            <v>DM2160299</v>
          </cell>
          <cell r="B1171" t="str">
            <v>Ahmad Nur Salim</v>
          </cell>
        </row>
        <row r="1172">
          <cell r="A1172" t="str">
            <v>DM2160300</v>
          </cell>
          <cell r="B1172" t="str">
            <v>Aldi Alamsah</v>
          </cell>
        </row>
        <row r="1173">
          <cell r="A1173" t="str">
            <v>DM2160301</v>
          </cell>
          <cell r="B1173" t="str">
            <v>Aldimas Bagus Sofyan</v>
          </cell>
        </row>
        <row r="1174">
          <cell r="A1174" t="str">
            <v>DM2160305</v>
          </cell>
          <cell r="B1174" t="str">
            <v>Annas Catur Farisardi</v>
          </cell>
        </row>
        <row r="1175">
          <cell r="A1175" t="str">
            <v>DM2160307</v>
          </cell>
          <cell r="B1175" t="str">
            <v>Awaludin Sumardianto</v>
          </cell>
        </row>
        <row r="1176">
          <cell r="A1176" t="str">
            <v>DM2160308</v>
          </cell>
          <cell r="B1176" t="str">
            <v>Ibnu Ismail Hasan</v>
          </cell>
        </row>
        <row r="1177">
          <cell r="A1177" t="str">
            <v>DM2160310</v>
          </cell>
          <cell r="B1177" t="str">
            <v>Chika Pralistya Putri</v>
          </cell>
        </row>
        <row r="1178">
          <cell r="A1178" t="str">
            <v>DM2160314</v>
          </cell>
          <cell r="B1178" t="str">
            <v>Elis Setiawati</v>
          </cell>
        </row>
        <row r="1179">
          <cell r="A1179" t="str">
            <v>DM2160315</v>
          </cell>
          <cell r="B1179" t="str">
            <v>Erfan Rahmadi</v>
          </cell>
        </row>
        <row r="1180">
          <cell r="A1180" t="str">
            <v>DM2160317</v>
          </cell>
          <cell r="B1180" t="str">
            <v>Fikry Ariyanto</v>
          </cell>
        </row>
        <row r="1181">
          <cell r="A1181" t="str">
            <v>DM2160318</v>
          </cell>
          <cell r="B1181" t="str">
            <v>Hendriansyah</v>
          </cell>
        </row>
        <row r="1182">
          <cell r="A1182" t="str">
            <v>DM2160319</v>
          </cell>
          <cell r="B1182" t="str">
            <v>Hoerudin</v>
          </cell>
        </row>
        <row r="1183">
          <cell r="A1183" t="str">
            <v>DM2160320</v>
          </cell>
          <cell r="B1183" t="str">
            <v>Khaerul Imam Pramuja</v>
          </cell>
        </row>
        <row r="1184">
          <cell r="A1184" t="str">
            <v>DM2160321</v>
          </cell>
          <cell r="B1184" t="str">
            <v>Khoirul Satio</v>
          </cell>
        </row>
        <row r="1185">
          <cell r="A1185" t="str">
            <v>DM2160322</v>
          </cell>
          <cell r="B1185" t="str">
            <v>Kodrin Triyanto</v>
          </cell>
        </row>
        <row r="1186">
          <cell r="A1186" t="str">
            <v>DM2160323</v>
          </cell>
          <cell r="B1186" t="str">
            <v>Lukman Bayu Arbai</v>
          </cell>
        </row>
        <row r="1187">
          <cell r="A1187" t="str">
            <v>DM2160326</v>
          </cell>
          <cell r="B1187" t="str">
            <v>Maulana Rizki Fadilah</v>
          </cell>
        </row>
        <row r="1188">
          <cell r="A1188" t="str">
            <v>DM2160332</v>
          </cell>
          <cell r="B1188" t="str">
            <v>Muhammad Raynold Bagustino</v>
          </cell>
        </row>
        <row r="1189">
          <cell r="A1189" t="str">
            <v>DM2160334</v>
          </cell>
          <cell r="B1189" t="str">
            <v>Nanda Sulistyo</v>
          </cell>
        </row>
        <row r="1190">
          <cell r="A1190" t="str">
            <v>DM2160339</v>
          </cell>
          <cell r="B1190" t="str">
            <v>Novalia</v>
          </cell>
        </row>
        <row r="1191">
          <cell r="A1191" t="str">
            <v>DM2160342</v>
          </cell>
          <cell r="B1191" t="str">
            <v>Nurul Kurniawati</v>
          </cell>
        </row>
        <row r="1192">
          <cell r="A1192" t="str">
            <v>DM2160343</v>
          </cell>
          <cell r="B1192" t="str">
            <v>Oktavian Ibnu Jailani</v>
          </cell>
        </row>
        <row r="1193">
          <cell r="A1193" t="str">
            <v>DM2160346</v>
          </cell>
          <cell r="B1193" t="str">
            <v>Putri Lestari</v>
          </cell>
        </row>
        <row r="1194">
          <cell r="A1194" t="str">
            <v>DM2160348</v>
          </cell>
          <cell r="B1194" t="str">
            <v>Raditya Ardan Primanda</v>
          </cell>
        </row>
        <row r="1195">
          <cell r="A1195" t="str">
            <v>DM2160350</v>
          </cell>
          <cell r="B1195" t="str">
            <v>Repa Anggara</v>
          </cell>
        </row>
        <row r="1196">
          <cell r="A1196" t="str">
            <v>DM2160351</v>
          </cell>
          <cell r="B1196" t="str">
            <v>Reza Ridwansyah</v>
          </cell>
        </row>
        <row r="1197">
          <cell r="A1197" t="str">
            <v>DM2160353</v>
          </cell>
          <cell r="B1197" t="str">
            <v>Risdika Tri Yanuar</v>
          </cell>
        </row>
        <row r="1198">
          <cell r="A1198" t="str">
            <v>DM2160354</v>
          </cell>
          <cell r="B1198" t="str">
            <v>Riska Ciki Amanda</v>
          </cell>
        </row>
        <row r="1199">
          <cell r="A1199" t="str">
            <v>DM2160356</v>
          </cell>
          <cell r="B1199" t="str">
            <v>Riyan</v>
          </cell>
        </row>
        <row r="1200">
          <cell r="A1200" t="str">
            <v>DM2160358</v>
          </cell>
          <cell r="B1200" t="str">
            <v>Rizky Ramadhan Roihantoro</v>
          </cell>
        </row>
        <row r="1201">
          <cell r="A1201" t="str">
            <v>DM2160359</v>
          </cell>
          <cell r="B1201" t="str">
            <v>Rizky Saputri</v>
          </cell>
        </row>
        <row r="1202">
          <cell r="A1202" t="str">
            <v>DM2160361</v>
          </cell>
          <cell r="B1202" t="str">
            <v>Robby Alamsyah</v>
          </cell>
        </row>
        <row r="1203">
          <cell r="A1203" t="str">
            <v>DM2160365</v>
          </cell>
          <cell r="B1203" t="str">
            <v>Shaleh Riyaldy</v>
          </cell>
        </row>
        <row r="1204">
          <cell r="A1204" t="str">
            <v>DM2160368</v>
          </cell>
          <cell r="B1204" t="str">
            <v>Sinta Aulia Firdaus</v>
          </cell>
        </row>
        <row r="1205">
          <cell r="A1205" t="str">
            <v>DM2160369</v>
          </cell>
          <cell r="B1205" t="str">
            <v>Siti Amelia</v>
          </cell>
        </row>
        <row r="1206">
          <cell r="A1206" t="str">
            <v>DM2160371</v>
          </cell>
          <cell r="B1206" t="str">
            <v>Siti Sofiana</v>
          </cell>
        </row>
        <row r="1207">
          <cell r="A1207" t="str">
            <v>DM2160372</v>
          </cell>
          <cell r="B1207" t="str">
            <v>Sri Mulyani</v>
          </cell>
        </row>
        <row r="1208">
          <cell r="A1208" t="str">
            <v>DM2160373</v>
          </cell>
          <cell r="B1208" t="str">
            <v>Suci Fitria Noviyanti</v>
          </cell>
        </row>
        <row r="1209">
          <cell r="A1209" t="str">
            <v>DM2160374</v>
          </cell>
          <cell r="B1209" t="str">
            <v>Suyono</v>
          </cell>
        </row>
        <row r="1210">
          <cell r="A1210" t="str">
            <v>DM2160379</v>
          </cell>
          <cell r="B1210" t="str">
            <v>Tri Susanti</v>
          </cell>
        </row>
        <row r="1211">
          <cell r="A1211" t="str">
            <v>DM2160380</v>
          </cell>
          <cell r="B1211" t="str">
            <v>Umi Aisiyah Hani</v>
          </cell>
        </row>
        <row r="1212">
          <cell r="A1212" t="str">
            <v>DM2160385</v>
          </cell>
          <cell r="B1212" t="str">
            <v>Wulandari</v>
          </cell>
        </row>
        <row r="1213">
          <cell r="A1213" t="str">
            <v>DM2160388</v>
          </cell>
          <cell r="B1213" t="str">
            <v>Yudi Irawan</v>
          </cell>
        </row>
        <row r="1214">
          <cell r="A1214" t="str">
            <v>DM2160389</v>
          </cell>
          <cell r="B1214" t="str">
            <v>Zainuri Agusti</v>
          </cell>
        </row>
        <row r="1215">
          <cell r="A1215" t="str">
            <v>DM2160390</v>
          </cell>
          <cell r="B1215" t="str">
            <v>Andika Bangun Pratama</v>
          </cell>
        </row>
        <row r="1216">
          <cell r="A1216" t="str">
            <v>DM2160392</v>
          </cell>
          <cell r="B1216" t="str">
            <v>Dhefa Alfath Madani</v>
          </cell>
        </row>
        <row r="1217">
          <cell r="A1217" t="str">
            <v>DM2160393</v>
          </cell>
          <cell r="B1217" t="str">
            <v>Erie Randika</v>
          </cell>
        </row>
        <row r="1218">
          <cell r="A1218" t="str">
            <v>DM2160394</v>
          </cell>
          <cell r="B1218" t="str">
            <v>Bagas Tri Cahaya Putra</v>
          </cell>
        </row>
        <row r="1219">
          <cell r="A1219" t="str">
            <v>DM2160395</v>
          </cell>
          <cell r="B1219" t="str">
            <v>Fuad Misbah Riyanto</v>
          </cell>
        </row>
        <row r="1220">
          <cell r="A1220" t="str">
            <v>DM2160396</v>
          </cell>
          <cell r="B1220" t="str">
            <v>Haikal Fahmi</v>
          </cell>
        </row>
        <row r="1221">
          <cell r="A1221" t="str">
            <v>DM2160397</v>
          </cell>
          <cell r="B1221" t="str">
            <v>Jomo</v>
          </cell>
        </row>
        <row r="1222">
          <cell r="A1222" t="str">
            <v>DM2160401</v>
          </cell>
          <cell r="B1222" t="str">
            <v>Adinda Putri Natasya</v>
          </cell>
        </row>
        <row r="1223">
          <cell r="A1223" t="str">
            <v>DM2160402</v>
          </cell>
          <cell r="B1223" t="str">
            <v>Ajeng Salsa Indrawati</v>
          </cell>
        </row>
        <row r="1224">
          <cell r="A1224" t="str">
            <v>DM2160403</v>
          </cell>
          <cell r="B1224" t="str">
            <v>Alfia Nur Aisyah</v>
          </cell>
        </row>
        <row r="1225">
          <cell r="A1225" t="str">
            <v>DM2160405</v>
          </cell>
          <cell r="B1225" t="str">
            <v>Anggi Wulandari</v>
          </cell>
        </row>
        <row r="1226">
          <cell r="A1226" t="str">
            <v>DM2160406</v>
          </cell>
          <cell r="B1226" t="str">
            <v>Dyah Ayu Ratnaningsih</v>
          </cell>
        </row>
        <row r="1227">
          <cell r="A1227" t="str">
            <v>DM2160408</v>
          </cell>
          <cell r="B1227" t="str">
            <v>Elsa Choerunnisa</v>
          </cell>
        </row>
        <row r="1228">
          <cell r="A1228" t="str">
            <v>DM2160412</v>
          </cell>
          <cell r="B1228" t="str">
            <v>Intan Larasati</v>
          </cell>
        </row>
        <row r="1229">
          <cell r="A1229" t="str">
            <v>DM2160413</v>
          </cell>
          <cell r="B1229" t="str">
            <v>Ismatul Iza</v>
          </cell>
        </row>
        <row r="1230">
          <cell r="A1230" t="str">
            <v>DM2160414</v>
          </cell>
          <cell r="B1230" t="str">
            <v>Juliana Nur Istiqomah</v>
          </cell>
        </row>
        <row r="1231">
          <cell r="A1231" t="str">
            <v>DM2160420</v>
          </cell>
          <cell r="B1231" t="str">
            <v>Putri Rizki Ananda</v>
          </cell>
        </row>
        <row r="1232">
          <cell r="A1232" t="str">
            <v>DM2160421</v>
          </cell>
          <cell r="B1232" t="str">
            <v>Rafika Meilania</v>
          </cell>
        </row>
        <row r="1233">
          <cell r="A1233" t="str">
            <v>DM2160426</v>
          </cell>
          <cell r="B1233" t="str">
            <v>Sri Wulan Sari</v>
          </cell>
        </row>
        <row r="1234">
          <cell r="A1234" t="str">
            <v>DM2160428</v>
          </cell>
          <cell r="B1234" t="str">
            <v>Tiara Eliza Putri</v>
          </cell>
        </row>
        <row r="1235">
          <cell r="A1235" t="str">
            <v>DM2160432</v>
          </cell>
          <cell r="B1235" t="str">
            <v>Menter Prakoso</v>
          </cell>
        </row>
        <row r="1236">
          <cell r="A1236" t="str">
            <v>DM2202417</v>
          </cell>
          <cell r="B1236" t="str">
            <v>Athalia Phebe Hermanda</v>
          </cell>
        </row>
        <row r="1237">
          <cell r="A1237" t="str">
            <v>DM2202418</v>
          </cell>
          <cell r="B1237" t="str">
            <v>Yonanda Adhitama</v>
          </cell>
        </row>
        <row r="1238">
          <cell r="A1238" t="str">
            <v>DM2202420</v>
          </cell>
          <cell r="B1238" t="str">
            <v>Fikri Dhurroni Haykal</v>
          </cell>
        </row>
        <row r="1239">
          <cell r="A1239" t="str">
            <v>DM2202422</v>
          </cell>
          <cell r="B1239" t="str">
            <v>Putri Angelica</v>
          </cell>
        </row>
        <row r="1240">
          <cell r="A1240" t="str">
            <v>DM2202423</v>
          </cell>
          <cell r="B1240" t="str">
            <v>Abdul Hadi</v>
          </cell>
        </row>
        <row r="1241">
          <cell r="A1241" t="str">
            <v>DM2202426</v>
          </cell>
          <cell r="B1241" t="str">
            <v>Aji Soko</v>
          </cell>
        </row>
        <row r="1242">
          <cell r="A1242" t="str">
            <v>DM2260433</v>
          </cell>
          <cell r="B1242" t="str">
            <v>Abdul Ghoffar</v>
          </cell>
        </row>
        <row r="1243">
          <cell r="A1243" t="str">
            <v>DM2260434</v>
          </cell>
          <cell r="B1243" t="str">
            <v>Adi Andalas</v>
          </cell>
        </row>
        <row r="1244">
          <cell r="A1244" t="str">
            <v>DM2260435</v>
          </cell>
          <cell r="B1244" t="str">
            <v>Adi Riyanto</v>
          </cell>
        </row>
        <row r="1245">
          <cell r="A1245" t="str">
            <v>DM2260436</v>
          </cell>
          <cell r="B1245" t="str">
            <v>Ageng Triawan</v>
          </cell>
        </row>
        <row r="1246">
          <cell r="A1246" t="str">
            <v>DM2260437</v>
          </cell>
          <cell r="B1246" t="str">
            <v>Ahmad Fauzy</v>
          </cell>
        </row>
        <row r="1247">
          <cell r="A1247" t="str">
            <v>DM2260438</v>
          </cell>
          <cell r="B1247" t="str">
            <v>Amad Solikhin</v>
          </cell>
        </row>
        <row r="1248">
          <cell r="A1248" t="str">
            <v>DM2260439</v>
          </cell>
          <cell r="B1248" t="str">
            <v>Andika Rynaldi Bachtiar</v>
          </cell>
        </row>
        <row r="1249">
          <cell r="A1249" t="str">
            <v>DM2260440</v>
          </cell>
          <cell r="B1249" t="str">
            <v>Ari Purnomo Aji</v>
          </cell>
        </row>
        <row r="1250">
          <cell r="A1250" t="str">
            <v>DM2260442</v>
          </cell>
          <cell r="B1250" t="str">
            <v>Azhar Setyawan</v>
          </cell>
        </row>
        <row r="1251">
          <cell r="A1251" t="str">
            <v>DM2260444</v>
          </cell>
          <cell r="B1251" t="str">
            <v>Bagas Aji Prasetyo</v>
          </cell>
        </row>
        <row r="1252">
          <cell r="A1252" t="str">
            <v>DM2260445</v>
          </cell>
          <cell r="B1252" t="str">
            <v>Bayu Firman Alvianto</v>
          </cell>
        </row>
        <row r="1253">
          <cell r="A1253" t="str">
            <v>DM2260446</v>
          </cell>
          <cell r="B1253" t="str">
            <v>Berlin Azha Ultahirian</v>
          </cell>
        </row>
        <row r="1254">
          <cell r="A1254" t="str">
            <v>DM2260447</v>
          </cell>
          <cell r="B1254" t="str">
            <v>Catur Kurniadi</v>
          </cell>
        </row>
        <row r="1255">
          <cell r="A1255" t="str">
            <v>DM2260449</v>
          </cell>
          <cell r="B1255" t="str">
            <v>Dian Prastio</v>
          </cell>
        </row>
        <row r="1256">
          <cell r="A1256" t="str">
            <v>DM2260450</v>
          </cell>
          <cell r="B1256" t="str">
            <v>Dwi Ariyanto</v>
          </cell>
        </row>
        <row r="1257">
          <cell r="A1257" t="str">
            <v>DM2260458</v>
          </cell>
          <cell r="B1257" t="str">
            <v>Fyan Hewi Syahri</v>
          </cell>
        </row>
        <row r="1258">
          <cell r="A1258" t="str">
            <v>DM2260459</v>
          </cell>
          <cell r="B1258" t="str">
            <v>George Irama</v>
          </cell>
        </row>
        <row r="1259">
          <cell r="A1259" t="str">
            <v>DM2260462</v>
          </cell>
          <cell r="B1259" t="str">
            <v>Hanif Ramadhan</v>
          </cell>
        </row>
        <row r="1260">
          <cell r="A1260" t="str">
            <v>DM2260463</v>
          </cell>
          <cell r="B1260" t="str">
            <v>Hendri Maulana</v>
          </cell>
        </row>
        <row r="1261">
          <cell r="A1261" t="str">
            <v>DM2260464</v>
          </cell>
          <cell r="B1261" t="str">
            <v>Heri Kurniawan</v>
          </cell>
        </row>
        <row r="1262">
          <cell r="A1262" t="str">
            <v>DM2260465</v>
          </cell>
          <cell r="B1262" t="str">
            <v>Hery Yanto</v>
          </cell>
        </row>
        <row r="1263">
          <cell r="A1263" t="str">
            <v>DM2260466</v>
          </cell>
          <cell r="B1263" t="str">
            <v>Ifan Febriansah</v>
          </cell>
        </row>
        <row r="1264">
          <cell r="A1264" t="str">
            <v>DM2260468</v>
          </cell>
          <cell r="B1264" t="str">
            <v>Imam Fauzi</v>
          </cell>
        </row>
        <row r="1265">
          <cell r="A1265" t="str">
            <v>DM2260469</v>
          </cell>
          <cell r="B1265" t="str">
            <v>Irvan Gunawan</v>
          </cell>
        </row>
        <row r="1266">
          <cell r="A1266" t="str">
            <v>DM2260472</v>
          </cell>
          <cell r="B1266" t="str">
            <v>M Salman Aziz</v>
          </cell>
        </row>
        <row r="1267">
          <cell r="A1267" t="str">
            <v>DM2260475</v>
          </cell>
          <cell r="B1267" t="str">
            <v>Yunus Fajar Alfiyanto</v>
          </cell>
        </row>
        <row r="1268">
          <cell r="A1268" t="str">
            <v>DM2260476</v>
          </cell>
          <cell r="B1268" t="str">
            <v>Muhammad Fuan Rifani</v>
          </cell>
        </row>
        <row r="1269">
          <cell r="A1269" t="str">
            <v>DM2260477</v>
          </cell>
          <cell r="B1269" t="str">
            <v>Muhammad Ibnu Mubarok</v>
          </cell>
        </row>
        <row r="1270">
          <cell r="A1270" t="str">
            <v>DM2260478</v>
          </cell>
          <cell r="B1270" t="str">
            <v>Muhammad Reza Fahlivi</v>
          </cell>
        </row>
        <row r="1271">
          <cell r="A1271" t="str">
            <v>DM2260480</v>
          </cell>
          <cell r="B1271" t="str">
            <v>Muhammad Syahril Irfanto</v>
          </cell>
        </row>
        <row r="1272">
          <cell r="A1272" t="str">
            <v>DM2260483</v>
          </cell>
          <cell r="B1272" t="str">
            <v>Noviyanto</v>
          </cell>
        </row>
        <row r="1273">
          <cell r="A1273" t="str">
            <v>DM2260485</v>
          </cell>
          <cell r="B1273" t="str">
            <v>Permana Bagus Dwi Luckyanto</v>
          </cell>
        </row>
        <row r="1274">
          <cell r="A1274" t="str">
            <v>DM2260489</v>
          </cell>
          <cell r="B1274" t="str">
            <v>Riky Yusuf Setyawan</v>
          </cell>
        </row>
        <row r="1275">
          <cell r="A1275" t="str">
            <v>DM2260490</v>
          </cell>
          <cell r="B1275" t="str">
            <v>Riska Puspita Aji</v>
          </cell>
        </row>
        <row r="1276">
          <cell r="A1276" t="str">
            <v>DM2260492</v>
          </cell>
          <cell r="B1276" t="str">
            <v>Saputra Rudi Duta Purnama</v>
          </cell>
        </row>
        <row r="1277">
          <cell r="A1277" t="str">
            <v>DM2260494</v>
          </cell>
          <cell r="B1277" t="str">
            <v>Septian Hidayatulloh</v>
          </cell>
        </row>
        <row r="1278">
          <cell r="A1278" t="str">
            <v>DM2260495</v>
          </cell>
          <cell r="B1278" t="str">
            <v>Shoni Irhas Assafa</v>
          </cell>
        </row>
        <row r="1279">
          <cell r="A1279" t="str">
            <v>DM2260496</v>
          </cell>
          <cell r="B1279" t="str">
            <v>Soni Setiawan</v>
          </cell>
        </row>
        <row r="1280">
          <cell r="A1280" t="str">
            <v>DM2260498</v>
          </cell>
          <cell r="B1280" t="str">
            <v>Syamsul Ma'Arif</v>
          </cell>
        </row>
        <row r="1281">
          <cell r="A1281" t="str">
            <v>DM2260500</v>
          </cell>
          <cell r="B1281" t="str">
            <v>Khanif Nuzula</v>
          </cell>
        </row>
        <row r="1282">
          <cell r="A1282" t="str">
            <v>DM2260501</v>
          </cell>
          <cell r="B1282" t="str">
            <v>Muhammad Andriawan</v>
          </cell>
        </row>
        <row r="1283">
          <cell r="A1283" t="str">
            <v>DM2260503</v>
          </cell>
          <cell r="B1283" t="str">
            <v>Agil Pingsia</v>
          </cell>
        </row>
        <row r="1284">
          <cell r="A1284" t="str">
            <v>DM2260506</v>
          </cell>
          <cell r="B1284" t="str">
            <v>Anis Marsella</v>
          </cell>
        </row>
        <row r="1285">
          <cell r="A1285" t="str">
            <v>DM2260507</v>
          </cell>
          <cell r="B1285" t="str">
            <v>Arfa Nanda Nur Sita</v>
          </cell>
        </row>
        <row r="1286">
          <cell r="A1286" t="str">
            <v>DM2260509</v>
          </cell>
          <cell r="B1286" t="str">
            <v>Ayu Amelia Rosa</v>
          </cell>
        </row>
        <row r="1287">
          <cell r="A1287" t="str">
            <v>DM2260510</v>
          </cell>
          <cell r="B1287" t="str">
            <v>Citra Sari Dewi</v>
          </cell>
        </row>
        <row r="1288">
          <cell r="A1288" t="str">
            <v>DM2260512</v>
          </cell>
          <cell r="B1288" t="str">
            <v>Deylia Diah Pitaloka</v>
          </cell>
        </row>
        <row r="1289">
          <cell r="A1289" t="str">
            <v>DM2260514</v>
          </cell>
          <cell r="B1289" t="str">
            <v>Fera Aprilia</v>
          </cell>
        </row>
        <row r="1290">
          <cell r="A1290" t="str">
            <v>DM2260515</v>
          </cell>
          <cell r="B1290" t="str">
            <v>Fransiska Dwi Kumala Sari</v>
          </cell>
        </row>
        <row r="1291">
          <cell r="A1291" t="str">
            <v>DM2260517</v>
          </cell>
          <cell r="B1291" t="str">
            <v>Intan Lufiana</v>
          </cell>
        </row>
        <row r="1292">
          <cell r="A1292" t="str">
            <v>DM2260518</v>
          </cell>
          <cell r="B1292" t="str">
            <v>Irma Septiani</v>
          </cell>
        </row>
        <row r="1293">
          <cell r="A1293" t="str">
            <v>DM2260521</v>
          </cell>
          <cell r="B1293" t="str">
            <v>Lisa Mey Shela</v>
          </cell>
        </row>
        <row r="1294">
          <cell r="A1294" t="str">
            <v>DM2260523</v>
          </cell>
          <cell r="B1294" t="str">
            <v>Lusiana Maharani</v>
          </cell>
        </row>
        <row r="1295">
          <cell r="A1295" t="str">
            <v>DM2260525</v>
          </cell>
          <cell r="B1295" t="str">
            <v>Mutmainah Dwi Rahmahsari</v>
          </cell>
        </row>
        <row r="1296">
          <cell r="A1296" t="str">
            <v>DM2260527</v>
          </cell>
          <cell r="B1296" t="str">
            <v>Nazifa Annisa Amalina</v>
          </cell>
        </row>
        <row r="1297">
          <cell r="A1297" t="str">
            <v>DM2260529</v>
          </cell>
          <cell r="B1297" t="str">
            <v>Nunik Septiana</v>
          </cell>
        </row>
        <row r="1298">
          <cell r="A1298" t="str">
            <v>DM2260530</v>
          </cell>
          <cell r="B1298" t="str">
            <v>Nur Halimah</v>
          </cell>
        </row>
        <row r="1299">
          <cell r="A1299" t="str">
            <v>DM2260531</v>
          </cell>
          <cell r="B1299" t="str">
            <v>Nur'Aeni</v>
          </cell>
        </row>
        <row r="1300">
          <cell r="A1300" t="str">
            <v>DM2260533</v>
          </cell>
          <cell r="B1300" t="str">
            <v>Puput Andriyani</v>
          </cell>
        </row>
        <row r="1301">
          <cell r="A1301" t="str">
            <v>DM2260535</v>
          </cell>
          <cell r="B1301" t="str">
            <v>Riski Mega Anisyah</v>
          </cell>
        </row>
        <row r="1302">
          <cell r="A1302" t="str">
            <v>DM2260536</v>
          </cell>
          <cell r="B1302" t="str">
            <v>Rizka Utami</v>
          </cell>
        </row>
        <row r="1303">
          <cell r="A1303" t="str">
            <v>DM2260538</v>
          </cell>
          <cell r="B1303" t="str">
            <v>Siti Olivia</v>
          </cell>
        </row>
        <row r="1304">
          <cell r="A1304" t="str">
            <v>DM2260540</v>
          </cell>
          <cell r="B1304" t="str">
            <v>Sri Widiasari</v>
          </cell>
        </row>
        <row r="1305">
          <cell r="A1305" t="str">
            <v>DM2260541</v>
          </cell>
          <cell r="B1305" t="str">
            <v>Suci Oktaviani</v>
          </cell>
        </row>
        <row r="1306">
          <cell r="A1306" t="str">
            <v>DM2260542</v>
          </cell>
          <cell r="B1306" t="str">
            <v>Sureni</v>
          </cell>
        </row>
        <row r="1307">
          <cell r="A1307" t="str">
            <v>DM2260544</v>
          </cell>
          <cell r="B1307" t="str">
            <v>Tria Nurul Indra Karimah</v>
          </cell>
        </row>
        <row r="1308">
          <cell r="A1308" t="str">
            <v>DM2260545</v>
          </cell>
          <cell r="B1308" t="str">
            <v>Umi Laelatul Mukharomah</v>
          </cell>
        </row>
        <row r="1309">
          <cell r="A1309" t="str">
            <v>DM2260546</v>
          </cell>
          <cell r="B1309" t="str">
            <v>Aliftah Shafa Kinanti</v>
          </cell>
        </row>
        <row r="1310">
          <cell r="A1310" t="str">
            <v>DM2260547</v>
          </cell>
          <cell r="B1310" t="str">
            <v>Vivi Cahyati Adiningsih</v>
          </cell>
        </row>
        <row r="1311">
          <cell r="A1311" t="str">
            <v>DM2260548</v>
          </cell>
          <cell r="B1311" t="str">
            <v>Ana Selviani Rosie</v>
          </cell>
        </row>
        <row r="1312">
          <cell r="A1312" t="str">
            <v>DM2260549</v>
          </cell>
          <cell r="B1312" t="str">
            <v>Dwi Laelatul Ma'Rifah</v>
          </cell>
        </row>
        <row r="1313">
          <cell r="A1313" t="str">
            <v>DM2260551</v>
          </cell>
          <cell r="B1313" t="str">
            <v>Erna Rahmawati</v>
          </cell>
        </row>
        <row r="1314">
          <cell r="A1314" t="str">
            <v>DM2260553</v>
          </cell>
          <cell r="B1314" t="str">
            <v>Fika Arni Julfani</v>
          </cell>
        </row>
        <row r="1315">
          <cell r="A1315" t="str">
            <v>DM2260554</v>
          </cell>
          <cell r="B1315" t="str">
            <v>Fika Yolan Driya Anugraeni</v>
          </cell>
        </row>
        <row r="1316">
          <cell r="A1316" t="str">
            <v>DM2260555</v>
          </cell>
          <cell r="B1316" t="str">
            <v>Habibah Dwi Rahayu</v>
          </cell>
        </row>
        <row r="1317">
          <cell r="A1317" t="str">
            <v>DM2260557</v>
          </cell>
          <cell r="B1317" t="str">
            <v>Kartiwi</v>
          </cell>
        </row>
        <row r="1318">
          <cell r="A1318" t="str">
            <v>DM2260559</v>
          </cell>
          <cell r="B1318" t="str">
            <v>Milla Rosa</v>
          </cell>
        </row>
        <row r="1319">
          <cell r="A1319" t="str">
            <v>DM2260561</v>
          </cell>
          <cell r="B1319" t="str">
            <v>Qismah Inas Salsabil</v>
          </cell>
        </row>
        <row r="1320">
          <cell r="A1320" t="str">
            <v>DM2260562</v>
          </cell>
          <cell r="B1320" t="str">
            <v>Rahma Sabaniah</v>
          </cell>
        </row>
        <row r="1321">
          <cell r="A1321" t="str">
            <v>DM2260564</v>
          </cell>
          <cell r="B1321" t="str">
            <v>Siti Mangunah</v>
          </cell>
        </row>
        <row r="1322">
          <cell r="A1322" t="str">
            <v>DM2260565</v>
          </cell>
          <cell r="B1322" t="str">
            <v>Siti Mukasiroh</v>
          </cell>
        </row>
        <row r="1323">
          <cell r="A1323" t="str">
            <v>DM2260570</v>
          </cell>
          <cell r="B1323" t="str">
            <v>Annisa Refina Zahra</v>
          </cell>
        </row>
        <row r="1324">
          <cell r="A1324" t="str">
            <v>DM2260571</v>
          </cell>
          <cell r="B1324" t="str">
            <v>Alis Muhtamaroh</v>
          </cell>
        </row>
        <row r="1325">
          <cell r="A1325" t="str">
            <v>DM2260572</v>
          </cell>
          <cell r="B1325" t="str">
            <v>Alya Fazia Az-Zarah</v>
          </cell>
        </row>
        <row r="1326">
          <cell r="A1326" t="str">
            <v>DM2260574</v>
          </cell>
          <cell r="B1326" t="str">
            <v>Febri Andiyan Muslikin</v>
          </cell>
        </row>
        <row r="1327">
          <cell r="A1327" t="str">
            <v>DM2260578</v>
          </cell>
          <cell r="B1327" t="str">
            <v>Mafdalena Melsya Pingka Renita</v>
          </cell>
        </row>
        <row r="1328">
          <cell r="A1328" t="str">
            <v>DM2260580</v>
          </cell>
          <cell r="B1328" t="str">
            <v>Maulidia Hikmah Amalianti</v>
          </cell>
        </row>
        <row r="1329">
          <cell r="A1329" t="str">
            <v>DM2260581</v>
          </cell>
          <cell r="B1329" t="str">
            <v>Maya Sinta</v>
          </cell>
        </row>
        <row r="1330">
          <cell r="A1330" t="str">
            <v>DM2260582</v>
          </cell>
          <cell r="B1330" t="str">
            <v>Mega Dian Lestari</v>
          </cell>
        </row>
        <row r="1331">
          <cell r="A1331" t="str">
            <v>DM2260586</v>
          </cell>
          <cell r="B1331" t="str">
            <v>Aning Wijayanti</v>
          </cell>
        </row>
        <row r="1332">
          <cell r="A1332" t="str">
            <v>DM2260587</v>
          </cell>
          <cell r="B1332" t="str">
            <v>Aditya Wahyu Pratama</v>
          </cell>
        </row>
        <row r="1333">
          <cell r="A1333" t="str">
            <v>DM2260588</v>
          </cell>
          <cell r="B1333" t="str">
            <v>Nisa Firda Farhas</v>
          </cell>
        </row>
        <row r="1334">
          <cell r="A1334" t="str">
            <v>DM2260589</v>
          </cell>
          <cell r="B1334" t="str">
            <v>Wiwik Liswatul Khasanah</v>
          </cell>
        </row>
        <row r="1335">
          <cell r="A1335" t="str">
            <v>DM2260593</v>
          </cell>
          <cell r="B1335" t="str">
            <v>Ahmad Nur Sholihin</v>
          </cell>
        </row>
        <row r="1336">
          <cell r="A1336" t="str">
            <v>DM2260597</v>
          </cell>
          <cell r="B1336" t="str">
            <v>Anisa Amalia Putri</v>
          </cell>
        </row>
        <row r="1337">
          <cell r="A1337" t="str">
            <v>DM2260600</v>
          </cell>
          <cell r="B1337" t="str">
            <v>Mega Sari Dewi</v>
          </cell>
        </row>
        <row r="1338">
          <cell r="A1338" t="str">
            <v>DM2260601</v>
          </cell>
          <cell r="B1338" t="str">
            <v>Meilana Tristianti</v>
          </cell>
        </row>
        <row r="1339">
          <cell r="A1339" t="str">
            <v>DM2260604</v>
          </cell>
          <cell r="B1339" t="str">
            <v>Nadia Dewi Lestari</v>
          </cell>
        </row>
        <row r="1340">
          <cell r="A1340" t="str">
            <v>DM2260605</v>
          </cell>
          <cell r="B1340" t="str">
            <v>Nafisha Aulia Arrokhmah</v>
          </cell>
        </row>
        <row r="1341">
          <cell r="A1341" t="str">
            <v>DM2260606</v>
          </cell>
          <cell r="B1341" t="str">
            <v>Neneng Puji Hati Hasanah</v>
          </cell>
        </row>
        <row r="1342">
          <cell r="A1342" t="str">
            <v>DM2260607</v>
          </cell>
          <cell r="B1342" t="str">
            <v>Nilam Agustin</v>
          </cell>
        </row>
        <row r="1343">
          <cell r="A1343" t="str">
            <v>DM2260609</v>
          </cell>
          <cell r="B1343" t="str">
            <v>Nur Purnama Sari</v>
          </cell>
        </row>
        <row r="1344">
          <cell r="A1344" t="str">
            <v>DM2260610</v>
          </cell>
          <cell r="B1344" t="str">
            <v>Nurfidha As Syita</v>
          </cell>
        </row>
        <row r="1345">
          <cell r="A1345" t="str">
            <v>DM2260611</v>
          </cell>
          <cell r="B1345" t="str">
            <v xml:space="preserve">Nurul Rahmadani </v>
          </cell>
        </row>
        <row r="1346">
          <cell r="A1346" t="str">
            <v>DM2260613</v>
          </cell>
          <cell r="B1346" t="str">
            <v>Oshi Paulina</v>
          </cell>
        </row>
        <row r="1347">
          <cell r="A1347" t="str">
            <v>DM2260616</v>
          </cell>
          <cell r="B1347" t="str">
            <v>Anita Murti</v>
          </cell>
        </row>
        <row r="1348">
          <cell r="A1348" t="str">
            <v>DM2260618</v>
          </cell>
          <cell r="B1348" t="str">
            <v xml:space="preserve">Retno Susilowati </v>
          </cell>
        </row>
        <row r="1349">
          <cell r="A1349" t="str">
            <v>DM2260619</v>
          </cell>
          <cell r="B1349" t="str">
            <v>Roikhatul Jannah</v>
          </cell>
        </row>
        <row r="1350">
          <cell r="A1350" t="str">
            <v>DM2260622</v>
          </cell>
          <cell r="B1350" t="str">
            <v>Ayuning Tyas Putri</v>
          </cell>
        </row>
        <row r="1351">
          <cell r="A1351" t="str">
            <v>DM2260623</v>
          </cell>
          <cell r="B1351" t="str">
            <v>Catur Isna Destiani</v>
          </cell>
        </row>
        <row r="1352">
          <cell r="A1352" t="str">
            <v>DM2260624</v>
          </cell>
          <cell r="B1352" t="str">
            <v>Andrianto</v>
          </cell>
        </row>
        <row r="1353">
          <cell r="A1353" t="str">
            <v>DM2260625</v>
          </cell>
          <cell r="B1353" t="str">
            <v>Aris Setiyanto</v>
          </cell>
        </row>
        <row r="1354">
          <cell r="A1354" t="str">
            <v>DM2260626</v>
          </cell>
          <cell r="B1354" t="str">
            <v>Asnaful Haiz</v>
          </cell>
        </row>
        <row r="1355">
          <cell r="A1355" t="str">
            <v>DM2260627</v>
          </cell>
          <cell r="B1355" t="str">
            <v>Cicih Hayati</v>
          </cell>
        </row>
        <row r="1356">
          <cell r="A1356" t="str">
            <v>DM2260628</v>
          </cell>
          <cell r="B1356" t="str">
            <v>Dea Novita Sari</v>
          </cell>
        </row>
        <row r="1357">
          <cell r="A1357" t="str">
            <v>DM2260629</v>
          </cell>
          <cell r="B1357" t="str">
            <v>Bagas Dwi Yuliawan</v>
          </cell>
        </row>
        <row r="1358">
          <cell r="A1358" t="str">
            <v>DM2260631</v>
          </cell>
          <cell r="B1358" t="str">
            <v>Abdi Putra Perdana</v>
          </cell>
        </row>
        <row r="1359">
          <cell r="A1359" t="str">
            <v>DM2260632</v>
          </cell>
          <cell r="B1359" t="str">
            <v>Dewi Pujiarti</v>
          </cell>
        </row>
        <row r="1360">
          <cell r="A1360" t="str">
            <v>DM2260635</v>
          </cell>
          <cell r="B1360" t="str">
            <v>Dwi Muhammad Ramadhan</v>
          </cell>
        </row>
        <row r="1361">
          <cell r="A1361" t="str">
            <v>DM2260636</v>
          </cell>
          <cell r="B1361" t="str">
            <v>Eka Wahyudin</v>
          </cell>
        </row>
        <row r="1362">
          <cell r="A1362" t="str">
            <v>DM2260638</v>
          </cell>
          <cell r="B1362" t="str">
            <v>Ferdy Adi Surya</v>
          </cell>
        </row>
        <row r="1363">
          <cell r="A1363" t="str">
            <v>DM2260641</v>
          </cell>
          <cell r="B1363" t="str">
            <v>Dian Nur Fitriyani</v>
          </cell>
        </row>
        <row r="1364">
          <cell r="A1364" t="str">
            <v>DM2260647</v>
          </cell>
          <cell r="B1364" t="str">
            <v>Agus Setya Budi</v>
          </cell>
        </row>
        <row r="1365">
          <cell r="A1365" t="str">
            <v>DM2260651</v>
          </cell>
          <cell r="B1365" t="str">
            <v>Haniffah Nur Aini</v>
          </cell>
        </row>
        <row r="1366">
          <cell r="A1366" t="str">
            <v>DM2260655</v>
          </cell>
          <cell r="B1366" t="str">
            <v>Dewi Nuraeni</v>
          </cell>
        </row>
        <row r="1367">
          <cell r="A1367" t="str">
            <v>DM2260656</v>
          </cell>
          <cell r="B1367" t="str">
            <v>Indra Aditia Nugraha</v>
          </cell>
        </row>
        <row r="1368">
          <cell r="A1368" t="str">
            <v>DM2260657</v>
          </cell>
          <cell r="B1368" t="str">
            <v>Izidni Haikal Iman</v>
          </cell>
        </row>
        <row r="1369">
          <cell r="A1369" t="str">
            <v>DM2260659</v>
          </cell>
          <cell r="B1369" t="str">
            <v>Setiawan</v>
          </cell>
        </row>
        <row r="1370">
          <cell r="A1370" t="str">
            <v>DM2260660</v>
          </cell>
          <cell r="B1370" t="str">
            <v>Ridho Choirul Anam</v>
          </cell>
        </row>
        <row r="1371">
          <cell r="A1371" t="str">
            <v>DM2260661</v>
          </cell>
          <cell r="B1371" t="str">
            <v>Wahyu Iskandar</v>
          </cell>
        </row>
        <row r="1372">
          <cell r="A1372" t="str">
            <v>DM2260662</v>
          </cell>
          <cell r="B1372" t="str">
            <v>Nugraha Syarifudin</v>
          </cell>
        </row>
        <row r="1373">
          <cell r="A1373" t="str">
            <v>DM2260665</v>
          </cell>
          <cell r="B1373" t="str">
            <v>Ifani Nurfadillah</v>
          </cell>
        </row>
        <row r="1374">
          <cell r="A1374" t="str">
            <v>DM2260666</v>
          </cell>
          <cell r="B1374" t="str">
            <v>Windah Asriani</v>
          </cell>
        </row>
        <row r="1375">
          <cell r="A1375" t="str">
            <v>DM2260667</v>
          </cell>
          <cell r="B1375" t="str">
            <v>Ridwan Nulhaq Ramadhan</v>
          </cell>
        </row>
        <row r="1376">
          <cell r="A1376" t="str">
            <v>DM2260668</v>
          </cell>
          <cell r="B1376" t="str">
            <v>Alfino Pristiawan Nugraha</v>
          </cell>
        </row>
        <row r="1377">
          <cell r="A1377" t="str">
            <v>DM2260671</v>
          </cell>
          <cell r="B1377" t="str">
            <v>Dedi</v>
          </cell>
        </row>
        <row r="1378">
          <cell r="A1378" t="str">
            <v>DM2260677</v>
          </cell>
          <cell r="B1378" t="str">
            <v>Dewi Ahmin Pitamiko</v>
          </cell>
        </row>
        <row r="1379">
          <cell r="A1379" t="str">
            <v>DM2260678</v>
          </cell>
          <cell r="B1379" t="str">
            <v>Dewi Nur Ariestiyanti</v>
          </cell>
        </row>
        <row r="1380">
          <cell r="A1380" t="str">
            <v>DM2260679</v>
          </cell>
          <cell r="B1380" t="str">
            <v>Elpa Nurmalasandi</v>
          </cell>
        </row>
        <row r="1381">
          <cell r="A1381" t="str">
            <v>DM2260680</v>
          </cell>
          <cell r="B1381" t="str">
            <v>Ika Nurhidayah</v>
          </cell>
        </row>
        <row r="1382">
          <cell r="A1382" t="str">
            <v>DM2260682</v>
          </cell>
          <cell r="B1382" t="str">
            <v>Khofifah Indri Parawansyah</v>
          </cell>
        </row>
        <row r="1383">
          <cell r="A1383" t="str">
            <v>DM2260685</v>
          </cell>
          <cell r="B1383" t="str">
            <v>Lilis Setiowati</v>
          </cell>
        </row>
        <row r="1384">
          <cell r="A1384" t="str">
            <v>DM2260686</v>
          </cell>
          <cell r="B1384" t="str">
            <v>Lilis Sugiarti</v>
          </cell>
        </row>
        <row r="1385">
          <cell r="A1385" t="str">
            <v>DM2260688</v>
          </cell>
          <cell r="B1385" t="str">
            <v>Zaim Luthfi Pradana</v>
          </cell>
        </row>
        <row r="1386">
          <cell r="A1386" t="str">
            <v>DM2260689</v>
          </cell>
          <cell r="B1386" t="str">
            <v>Luthfiana Mardiyah</v>
          </cell>
        </row>
        <row r="1387">
          <cell r="A1387" t="str">
            <v>DM2260690</v>
          </cell>
          <cell r="B1387" t="str">
            <v>Irman Firmansyah</v>
          </cell>
        </row>
        <row r="1388">
          <cell r="A1388" t="str">
            <v>DM2260696</v>
          </cell>
          <cell r="B1388" t="str">
            <v>Arfan Arifianto</v>
          </cell>
        </row>
        <row r="1389">
          <cell r="A1389" t="str">
            <v>DM2260698</v>
          </cell>
          <cell r="B1389" t="str">
            <v>Handika Romadhon</v>
          </cell>
        </row>
        <row r="1390">
          <cell r="A1390" t="str">
            <v>DM2260699</v>
          </cell>
          <cell r="B1390" t="str">
            <v>Indra Bagus Permana</v>
          </cell>
        </row>
        <row r="1391">
          <cell r="A1391" t="str">
            <v>DM2260701</v>
          </cell>
          <cell r="B1391" t="str">
            <v>Mohamad Rizki Amruloh</v>
          </cell>
        </row>
        <row r="1392">
          <cell r="A1392" t="str">
            <v>DM2260703</v>
          </cell>
          <cell r="B1392" t="str">
            <v>Muhammad Irfan</v>
          </cell>
        </row>
        <row r="1393">
          <cell r="A1393" t="str">
            <v>DM2260705</v>
          </cell>
          <cell r="B1393" t="str">
            <v>Rizal Muhaimin</v>
          </cell>
        </row>
        <row r="1394">
          <cell r="A1394" t="str">
            <v>DM2260707</v>
          </cell>
          <cell r="B1394" t="str">
            <v>Salsabila Azizah</v>
          </cell>
        </row>
        <row r="1395">
          <cell r="A1395" t="str">
            <v>DM2260710</v>
          </cell>
          <cell r="B1395" t="str">
            <v>Silvia Dewi Saputri</v>
          </cell>
        </row>
        <row r="1396">
          <cell r="A1396" t="str">
            <v>DM2260713</v>
          </cell>
          <cell r="B1396" t="str">
            <v>Syifa Fahira</v>
          </cell>
        </row>
        <row r="1397">
          <cell r="A1397" t="str">
            <v>DM2260714</v>
          </cell>
          <cell r="B1397" t="str">
            <v>Tatia Umalasari</v>
          </cell>
        </row>
        <row r="1398">
          <cell r="A1398" t="str">
            <v>DM2260716</v>
          </cell>
          <cell r="B1398" t="str">
            <v>Vany Nurul Rahma</v>
          </cell>
        </row>
        <row r="1399">
          <cell r="A1399" t="str">
            <v>DM2260717</v>
          </cell>
          <cell r="B1399" t="str">
            <v xml:space="preserve">Vioni Novianti </v>
          </cell>
        </row>
        <row r="1400">
          <cell r="A1400" t="str">
            <v>DM2260722</v>
          </cell>
          <cell r="B1400" t="str">
            <v>Ahmad Fauzi</v>
          </cell>
        </row>
        <row r="1401">
          <cell r="A1401" t="str">
            <v>DM2260725</v>
          </cell>
          <cell r="B1401" t="str">
            <v>Chandra Kirana Hadi</v>
          </cell>
        </row>
        <row r="1402">
          <cell r="A1402" t="str">
            <v>DM2260726</v>
          </cell>
          <cell r="B1402" t="str">
            <v>Fauzi Sugiharto</v>
          </cell>
        </row>
        <row r="1403">
          <cell r="A1403" t="str">
            <v>DM2260727</v>
          </cell>
          <cell r="B1403" t="str">
            <v>Fredy Yuliantoro</v>
          </cell>
        </row>
        <row r="1404">
          <cell r="A1404" t="str">
            <v>DM2260728</v>
          </cell>
          <cell r="B1404" t="str">
            <v>Kartini Maliyanti</v>
          </cell>
        </row>
        <row r="1405">
          <cell r="A1405" t="str">
            <v>DM2260730</v>
          </cell>
          <cell r="B1405" t="str">
            <v>Surya Abdul Basyir</v>
          </cell>
        </row>
        <row r="1406">
          <cell r="A1406" t="str">
            <v>DM2260737</v>
          </cell>
          <cell r="B1406" t="str">
            <v>Hananta Adi Purnama</v>
          </cell>
        </row>
        <row r="1407">
          <cell r="A1407" t="str">
            <v>DM2260740</v>
          </cell>
          <cell r="B1407" t="str">
            <v>Aan Anidah</v>
          </cell>
        </row>
        <row r="1408">
          <cell r="A1408" t="str">
            <v>DM2260745</v>
          </cell>
          <cell r="B1408" t="str">
            <v>Ade Saeful Rohman</v>
          </cell>
        </row>
        <row r="1409">
          <cell r="A1409" t="str">
            <v>DM2260747</v>
          </cell>
          <cell r="B1409" t="str">
            <v>Afni Syafriana Azzahra</v>
          </cell>
        </row>
        <row r="1410">
          <cell r="A1410" t="str">
            <v>DM2260748</v>
          </cell>
          <cell r="B1410" t="str">
            <v>Agus Wanto</v>
          </cell>
        </row>
        <row r="1411">
          <cell r="A1411" t="str">
            <v>DM2260749</v>
          </cell>
          <cell r="B1411" t="str">
            <v>Ahmad Faisol Fazri</v>
          </cell>
        </row>
        <row r="1412">
          <cell r="A1412" t="str">
            <v>DM2260750</v>
          </cell>
          <cell r="B1412" t="str">
            <v>Alby Hilal Amry</v>
          </cell>
        </row>
        <row r="1413">
          <cell r="A1413" t="str">
            <v>DM2260751</v>
          </cell>
          <cell r="B1413" t="str">
            <v>Alda Tri Ayundari</v>
          </cell>
        </row>
        <row r="1414">
          <cell r="A1414" t="str">
            <v>DM2260752</v>
          </cell>
          <cell r="B1414" t="str">
            <v>Ali Munajat</v>
          </cell>
        </row>
        <row r="1415">
          <cell r="A1415" t="str">
            <v>DM2260753</v>
          </cell>
          <cell r="B1415" t="str">
            <v>Alimah Yuliastuti</v>
          </cell>
        </row>
        <row r="1416">
          <cell r="A1416" t="str">
            <v>DM2260754</v>
          </cell>
          <cell r="B1416" t="str">
            <v>Alma Zakia Sudrajat</v>
          </cell>
        </row>
        <row r="1417">
          <cell r="A1417" t="str">
            <v>DM2260757</v>
          </cell>
          <cell r="B1417" t="str">
            <v>Anisa Putri Septi Ningsi</v>
          </cell>
        </row>
        <row r="1418">
          <cell r="A1418" t="str">
            <v>DM2260760</v>
          </cell>
          <cell r="B1418" t="str">
            <v>Ariska Indah Sulistiawati Abdul Mushaf</v>
          </cell>
        </row>
        <row r="1419">
          <cell r="A1419" t="str">
            <v>DM2260761</v>
          </cell>
          <cell r="B1419" t="str">
            <v>Arviyanti</v>
          </cell>
        </row>
        <row r="1420">
          <cell r="A1420" t="str">
            <v>DM2260763</v>
          </cell>
          <cell r="B1420" t="str">
            <v>Azis Sunandar</v>
          </cell>
        </row>
        <row r="1421">
          <cell r="A1421" t="str">
            <v>DM2260764</v>
          </cell>
          <cell r="B1421" t="str">
            <v>Cahya Odi Dharmawan</v>
          </cell>
        </row>
        <row r="1422">
          <cell r="A1422" t="str">
            <v>DM2260765</v>
          </cell>
          <cell r="B1422" t="str">
            <v>Cici Nurhalida</v>
          </cell>
        </row>
        <row r="1423">
          <cell r="A1423" t="str">
            <v>DM2260767</v>
          </cell>
          <cell r="B1423" t="str">
            <v>Dewi Rantinih</v>
          </cell>
        </row>
        <row r="1424">
          <cell r="A1424" t="str">
            <v>DM2260769</v>
          </cell>
          <cell r="B1424" t="str">
            <v>Dwita Yulistina</v>
          </cell>
        </row>
        <row r="1425">
          <cell r="A1425" t="str">
            <v>DM2260770</v>
          </cell>
          <cell r="B1425" t="str">
            <v>Edwin Zahenra</v>
          </cell>
        </row>
        <row r="1426">
          <cell r="A1426" t="str">
            <v>DM2260771</v>
          </cell>
          <cell r="B1426" t="str">
            <v xml:space="preserve">Ega Maulana Wedatomo </v>
          </cell>
        </row>
        <row r="1427">
          <cell r="A1427" t="str">
            <v>DM2260772</v>
          </cell>
          <cell r="B1427" t="str">
            <v>Irfan Dani Prasetyo</v>
          </cell>
        </row>
        <row r="1428">
          <cell r="A1428" t="str">
            <v>DM2260773</v>
          </cell>
          <cell r="B1428" t="str">
            <v>Fitri Indriani</v>
          </cell>
        </row>
        <row r="1429">
          <cell r="A1429" t="str">
            <v>DM2260774</v>
          </cell>
          <cell r="B1429" t="str">
            <v>Gebi Cania Manggara</v>
          </cell>
        </row>
        <row r="1430">
          <cell r="A1430" t="str">
            <v>DM2260778</v>
          </cell>
          <cell r="B1430" t="str">
            <v>Hanipah Nur Padilah</v>
          </cell>
        </row>
        <row r="1431">
          <cell r="A1431" t="str">
            <v>DM2260779</v>
          </cell>
          <cell r="B1431" t="str">
            <v>Ikhwan Adi Nugroho</v>
          </cell>
        </row>
        <row r="1432">
          <cell r="A1432" t="str">
            <v>DM2260780</v>
          </cell>
          <cell r="B1432" t="str">
            <v>Ilyas Wahyu Farizki</v>
          </cell>
        </row>
        <row r="1433">
          <cell r="A1433" t="str">
            <v>DM2260781</v>
          </cell>
          <cell r="B1433" t="str">
            <v>Irfan Nurhidayat</v>
          </cell>
        </row>
        <row r="1434">
          <cell r="A1434" t="str">
            <v>DM2260782</v>
          </cell>
          <cell r="B1434" t="str">
            <v>Isma Moslem</v>
          </cell>
        </row>
        <row r="1435">
          <cell r="A1435" t="str">
            <v>DM2260787</v>
          </cell>
          <cell r="B1435" t="str">
            <v>Lia Dwi Oktaviani</v>
          </cell>
        </row>
        <row r="1436">
          <cell r="A1436" t="str">
            <v>DM2260788</v>
          </cell>
          <cell r="B1436" t="str">
            <v>Lilis Tiyani</v>
          </cell>
        </row>
        <row r="1437">
          <cell r="A1437" t="str">
            <v>DM2260789</v>
          </cell>
          <cell r="B1437" t="str">
            <v>Linda Ayu Cahyanti</v>
          </cell>
        </row>
        <row r="1438">
          <cell r="A1438" t="str">
            <v>DM2260791</v>
          </cell>
          <cell r="B1438" t="str">
            <v>Mia Aulia Octaviyanti</v>
          </cell>
        </row>
        <row r="1439">
          <cell r="A1439" t="str">
            <v>DM2260792</v>
          </cell>
          <cell r="B1439" t="str">
            <v>Muh Ezza Andrianto</v>
          </cell>
        </row>
        <row r="1440">
          <cell r="A1440" t="str">
            <v>DM2260795</v>
          </cell>
          <cell r="B1440" t="str">
            <v>Muhammad Ridwan</v>
          </cell>
        </row>
        <row r="1441">
          <cell r="A1441" t="str">
            <v>DM2260797</v>
          </cell>
          <cell r="B1441" t="str">
            <v>Okky Sukma</v>
          </cell>
        </row>
        <row r="1442">
          <cell r="A1442" t="str">
            <v>DM2260799</v>
          </cell>
          <cell r="B1442" t="str">
            <v>Alwi Maliki Firmansyah</v>
          </cell>
        </row>
        <row r="1443">
          <cell r="A1443" t="str">
            <v>DM2260800</v>
          </cell>
          <cell r="B1443" t="str">
            <v>Riyan Muhammad Ikbal</v>
          </cell>
        </row>
        <row r="1444">
          <cell r="A1444" t="str">
            <v>DM2260801</v>
          </cell>
          <cell r="B1444" t="str">
            <v>Setiawan Fajar Apriliyanto</v>
          </cell>
        </row>
        <row r="1445">
          <cell r="A1445" t="str">
            <v>DM2260805</v>
          </cell>
          <cell r="B1445" t="str">
            <v>Bona Tangguh Bayu Anggoro</v>
          </cell>
        </row>
        <row r="1446">
          <cell r="A1446" t="str">
            <v>DM2260817</v>
          </cell>
          <cell r="B1446" t="str">
            <v>Rival Saepul Anwar</v>
          </cell>
        </row>
        <row r="1447">
          <cell r="A1447" t="str">
            <v>DM2260818</v>
          </cell>
          <cell r="B1447" t="str">
            <v>Abi Abdilah</v>
          </cell>
        </row>
        <row r="1448">
          <cell r="A1448" t="str">
            <v>DM2260819</v>
          </cell>
          <cell r="B1448" t="str">
            <v>Agung Rifaldi</v>
          </cell>
        </row>
        <row r="1449">
          <cell r="A1449" t="str">
            <v>DM2260823</v>
          </cell>
          <cell r="B1449" t="str">
            <v>Chintiya Aryani</v>
          </cell>
        </row>
        <row r="1450">
          <cell r="A1450" t="str">
            <v>DM2260825</v>
          </cell>
          <cell r="B1450" t="str">
            <v>Djericho Abednego Amnifu</v>
          </cell>
        </row>
        <row r="1451">
          <cell r="A1451" t="str">
            <v>DM2260827</v>
          </cell>
          <cell r="B1451" t="str">
            <v>Firmansah Hoerudin</v>
          </cell>
        </row>
        <row r="1452">
          <cell r="A1452" t="str">
            <v>DM2260829</v>
          </cell>
          <cell r="B1452" t="str">
            <v>Iik Kurniawan</v>
          </cell>
        </row>
        <row r="1453">
          <cell r="A1453" t="str">
            <v>DM2260830</v>
          </cell>
          <cell r="B1453" t="str">
            <v>Indah Permata Hati</v>
          </cell>
        </row>
        <row r="1454">
          <cell r="A1454" t="str">
            <v>DM2260833</v>
          </cell>
          <cell r="B1454" t="str">
            <v>Pajar Ramadan</v>
          </cell>
        </row>
        <row r="1455">
          <cell r="A1455" t="str">
            <v>DM2260836</v>
          </cell>
          <cell r="B1455" t="str">
            <v>Siti Halisah</v>
          </cell>
        </row>
        <row r="1456">
          <cell r="A1456" t="str">
            <v>DM2260838</v>
          </cell>
          <cell r="B1456" t="str">
            <v>Syarif Hidayat</v>
          </cell>
        </row>
        <row r="1457">
          <cell r="A1457" t="str">
            <v>DM2260846</v>
          </cell>
          <cell r="B1457" t="str">
            <v xml:space="preserve">Hisbulloh Fathur Rohman </v>
          </cell>
        </row>
        <row r="1458">
          <cell r="A1458" t="str">
            <v>DM2260847</v>
          </cell>
          <cell r="B1458" t="str">
            <v>Jamalul Insan</v>
          </cell>
        </row>
        <row r="1459">
          <cell r="A1459" t="str">
            <v>DM2260848</v>
          </cell>
          <cell r="B1459" t="str">
            <v>Jayadi Ikhsan</v>
          </cell>
        </row>
        <row r="1460">
          <cell r="A1460" t="str">
            <v>DM2260851</v>
          </cell>
          <cell r="B1460" t="str">
            <v>Laraswati Mega.S</v>
          </cell>
        </row>
        <row r="1461">
          <cell r="A1461" t="str">
            <v>DM2260852</v>
          </cell>
          <cell r="B1461" t="str">
            <v>Moch Fikri Nasrullah A</v>
          </cell>
        </row>
        <row r="1462">
          <cell r="A1462" t="str">
            <v>DM2260854</v>
          </cell>
          <cell r="B1462" t="str">
            <v>Mukhlisin</v>
          </cell>
        </row>
        <row r="1463">
          <cell r="A1463" t="str">
            <v>DM2260856</v>
          </cell>
          <cell r="B1463" t="str">
            <v>Nur Laela</v>
          </cell>
        </row>
        <row r="1464">
          <cell r="A1464" t="str">
            <v>DM2260859</v>
          </cell>
          <cell r="B1464" t="str">
            <v>Rendi Abdul Muttakim</v>
          </cell>
        </row>
        <row r="1465">
          <cell r="A1465" t="str">
            <v>DM2260861</v>
          </cell>
          <cell r="B1465" t="str">
            <v>Rio Aji Prasetia</v>
          </cell>
        </row>
        <row r="1466">
          <cell r="A1466" t="str">
            <v>DM2260863</v>
          </cell>
          <cell r="B1466" t="str">
            <v>Ruru Maulana Ridwan</v>
          </cell>
        </row>
        <row r="1467">
          <cell r="A1467" t="str">
            <v>DM2260866</v>
          </cell>
          <cell r="B1467" t="str">
            <v>Soni Setiawan</v>
          </cell>
        </row>
        <row r="1468">
          <cell r="A1468" t="str">
            <v>DM2260868</v>
          </cell>
          <cell r="B1468" t="str">
            <v>Tri Nofita</v>
          </cell>
        </row>
        <row r="1469">
          <cell r="A1469" t="str">
            <v>DM2260869</v>
          </cell>
          <cell r="B1469" t="str">
            <v>Uun Unayah</v>
          </cell>
        </row>
        <row r="1470">
          <cell r="A1470" t="str">
            <v>DM2260871</v>
          </cell>
          <cell r="B1470" t="str">
            <v>Yayang Nurfiyandi</v>
          </cell>
        </row>
        <row r="1471">
          <cell r="A1471" t="str">
            <v>DM2260872</v>
          </cell>
          <cell r="B1471" t="str">
            <v>Zoty Saoky Putri</v>
          </cell>
        </row>
        <row r="1472">
          <cell r="A1472" t="str">
            <v>DM2260874</v>
          </cell>
          <cell r="B1472" t="str">
            <v>Dinah Padiyah Panjaitan</v>
          </cell>
        </row>
        <row r="1473">
          <cell r="A1473" t="str">
            <v>DM2260875</v>
          </cell>
          <cell r="B1473" t="str">
            <v>Feri Setyawan</v>
          </cell>
        </row>
        <row r="1474">
          <cell r="A1474" t="str">
            <v>DM2260879</v>
          </cell>
          <cell r="B1474" t="str">
            <v>Nurpita Indah Sari</v>
          </cell>
        </row>
        <row r="1475">
          <cell r="A1475" t="str">
            <v>DM2260880</v>
          </cell>
          <cell r="B1475" t="str">
            <v>Nurul Afifatunnisah</v>
          </cell>
        </row>
        <row r="1476">
          <cell r="A1476" t="str">
            <v>DM2260882</v>
          </cell>
          <cell r="B1476" t="str">
            <v>Syifa Fauziah Aulia Putri</v>
          </cell>
        </row>
        <row r="1477">
          <cell r="A1477" t="str">
            <v>DM2260883</v>
          </cell>
          <cell r="B1477" t="str">
            <v>Tia Ambarwati</v>
          </cell>
        </row>
        <row r="1478">
          <cell r="A1478" t="str">
            <v>DM2260885</v>
          </cell>
          <cell r="B1478" t="str">
            <v>Umi Oktavani</v>
          </cell>
        </row>
        <row r="1479">
          <cell r="A1479" t="str">
            <v>DM2260887</v>
          </cell>
          <cell r="B1479" t="str">
            <v>Nur Afiko</v>
          </cell>
        </row>
        <row r="1480">
          <cell r="A1480" t="str">
            <v>DM2260888</v>
          </cell>
          <cell r="B1480" t="str">
            <v>Tazqia Aulia Putri</v>
          </cell>
        </row>
        <row r="1481">
          <cell r="A1481" t="str">
            <v>DM2260889</v>
          </cell>
          <cell r="B1481" t="str">
            <v xml:space="preserve">Luqman Nul Hakim </v>
          </cell>
        </row>
        <row r="1482">
          <cell r="A1482" t="str">
            <v>DM2260890</v>
          </cell>
          <cell r="B1482" t="str">
            <v>Sawal Akbar</v>
          </cell>
        </row>
        <row r="1483">
          <cell r="A1483" t="str">
            <v>DM2260892</v>
          </cell>
          <cell r="B1483" t="str">
            <v>Andre Gunawan</v>
          </cell>
        </row>
        <row r="1484">
          <cell r="A1484" t="str">
            <v>DM2260893</v>
          </cell>
          <cell r="B1484" t="str">
            <v>Mochamad Rofi Hasan</v>
          </cell>
        </row>
        <row r="1485">
          <cell r="A1485" t="str">
            <v>DM2260895</v>
          </cell>
          <cell r="B1485" t="str">
            <v>Muhamad Tamar Jaya</v>
          </cell>
        </row>
        <row r="1486">
          <cell r="A1486" t="str">
            <v>DM2260898</v>
          </cell>
          <cell r="B1486" t="str">
            <v>Muhammad Rion Efendi</v>
          </cell>
        </row>
        <row r="1487">
          <cell r="A1487" t="str">
            <v>DM2260899</v>
          </cell>
          <cell r="B1487" t="str">
            <v>Retno Rahayu</v>
          </cell>
        </row>
        <row r="1488">
          <cell r="A1488" t="str">
            <v>DM2260903</v>
          </cell>
          <cell r="B1488" t="str">
            <v>Wahyu Susilo</v>
          </cell>
        </row>
        <row r="1489">
          <cell r="A1489" t="str">
            <v>DM2260904</v>
          </cell>
          <cell r="B1489" t="str">
            <v>Yono Maryono</v>
          </cell>
        </row>
        <row r="1490">
          <cell r="A1490" t="str">
            <v>DM2260906</v>
          </cell>
          <cell r="B1490" t="str">
            <v>Nanda Haryanto</v>
          </cell>
        </row>
        <row r="1491">
          <cell r="A1491" t="str">
            <v>DM2260911</v>
          </cell>
          <cell r="B1491" t="str">
            <v>Ahmad Andika Septian</v>
          </cell>
        </row>
        <row r="1492">
          <cell r="A1492" t="str">
            <v>DM2260912</v>
          </cell>
          <cell r="B1492" t="str">
            <v xml:space="preserve">Bela Tiara Sani </v>
          </cell>
        </row>
        <row r="1493">
          <cell r="A1493" t="str">
            <v>DM2260913</v>
          </cell>
          <cell r="B1493" t="str">
            <v>Fiki Sahrul Romadhon</v>
          </cell>
        </row>
        <row r="1494">
          <cell r="A1494" t="str">
            <v>DM2260914</v>
          </cell>
          <cell r="B1494" t="str">
            <v>Iqbal Kurnia</v>
          </cell>
        </row>
        <row r="1495">
          <cell r="A1495" t="str">
            <v>DM2260915</v>
          </cell>
          <cell r="B1495" t="str">
            <v>Nova Dwi Kurniawan</v>
          </cell>
        </row>
        <row r="1496">
          <cell r="A1496" t="str">
            <v>DM2260917</v>
          </cell>
          <cell r="B1496" t="str">
            <v>Ratih Indrawari</v>
          </cell>
        </row>
        <row r="1497">
          <cell r="A1497" t="str">
            <v>DM2260923</v>
          </cell>
          <cell r="B1497" t="str">
            <v>Dicky Iskandar Tirtawinata</v>
          </cell>
        </row>
        <row r="1498">
          <cell r="A1498" t="str">
            <v>DM2260934</v>
          </cell>
          <cell r="B1498" t="str">
            <v>Ahmad Muslik</v>
          </cell>
        </row>
        <row r="1499">
          <cell r="A1499" t="str">
            <v>DM2260935</v>
          </cell>
          <cell r="B1499" t="str">
            <v>Ajrial Hudaya</v>
          </cell>
        </row>
        <row r="1500">
          <cell r="A1500" t="str">
            <v>DM2260936</v>
          </cell>
          <cell r="B1500" t="str">
            <v>Akhmad Fauji</v>
          </cell>
        </row>
        <row r="1501">
          <cell r="A1501" t="str">
            <v>DM2260937</v>
          </cell>
          <cell r="B1501" t="str">
            <v>Baranti Almayda Haqi</v>
          </cell>
        </row>
        <row r="1502">
          <cell r="A1502" t="str">
            <v>DM2260939</v>
          </cell>
          <cell r="B1502" t="str">
            <v>Eka Praptiwi Setyaningsih</v>
          </cell>
        </row>
        <row r="1503">
          <cell r="A1503" t="str">
            <v>DM2260940</v>
          </cell>
          <cell r="B1503" t="str">
            <v>Fathur Rohmah</v>
          </cell>
        </row>
        <row r="1504">
          <cell r="A1504" t="str">
            <v>DM2260944</v>
          </cell>
          <cell r="B1504" t="str">
            <v>Muhammad Sholeh</v>
          </cell>
        </row>
        <row r="1505">
          <cell r="A1505" t="str">
            <v>DM2260945</v>
          </cell>
          <cell r="B1505" t="str">
            <v>Mukhammad Syahrul Sabarno</v>
          </cell>
        </row>
        <row r="1506">
          <cell r="A1506" t="str">
            <v>DM2260946</v>
          </cell>
          <cell r="B1506" t="str">
            <v>Nina Ulfia Nurizzati</v>
          </cell>
        </row>
        <row r="1507">
          <cell r="A1507" t="str">
            <v>DM2260947</v>
          </cell>
          <cell r="B1507" t="str">
            <v>Non Herlina</v>
          </cell>
        </row>
        <row r="1508">
          <cell r="A1508" t="str">
            <v>DM2260948</v>
          </cell>
          <cell r="B1508" t="str">
            <v>Nurul Ika Kustira</v>
          </cell>
        </row>
        <row r="1509">
          <cell r="A1509" t="str">
            <v>DM2260951</v>
          </cell>
          <cell r="B1509" t="str">
            <v>Royhan</v>
          </cell>
        </row>
        <row r="1510">
          <cell r="A1510" t="str">
            <v>DM2260952</v>
          </cell>
          <cell r="B1510" t="str">
            <v>Sahur Januri</v>
          </cell>
        </row>
        <row r="1511">
          <cell r="A1511" t="str">
            <v>DM2260953</v>
          </cell>
          <cell r="B1511" t="str">
            <v>Syifa Afrilia</v>
          </cell>
        </row>
        <row r="1512">
          <cell r="A1512" t="str">
            <v>DM2260954</v>
          </cell>
          <cell r="B1512" t="str">
            <v>Taufik Hidayat</v>
          </cell>
        </row>
        <row r="1513">
          <cell r="A1513" t="str">
            <v>DM2260955</v>
          </cell>
          <cell r="B1513" t="str">
            <v>Ujang Muhammad Muslim Sidik</v>
          </cell>
        </row>
        <row r="1514">
          <cell r="A1514" t="str">
            <v>DM2260956</v>
          </cell>
          <cell r="B1514" t="str">
            <v>Vera Julianti</v>
          </cell>
        </row>
        <row r="1515">
          <cell r="A1515" t="str">
            <v>DM2260957</v>
          </cell>
          <cell r="B1515" t="str">
            <v>Yoan alvin</v>
          </cell>
        </row>
        <row r="1516">
          <cell r="A1516" t="str">
            <v>DM2260958</v>
          </cell>
          <cell r="B1516" t="str">
            <v>Yogesti Ovita Febriani</v>
          </cell>
        </row>
        <row r="1517">
          <cell r="A1517" t="str">
            <v>DM2260959</v>
          </cell>
          <cell r="B1517" t="str">
            <v>Yudi Wahyudi</v>
          </cell>
        </row>
        <row r="1518">
          <cell r="A1518" t="str">
            <v>DM2260960</v>
          </cell>
          <cell r="B1518" t="str">
            <v>Aep Saepul Fazri</v>
          </cell>
        </row>
        <row r="1519">
          <cell r="A1519" t="str">
            <v>DM2260961</v>
          </cell>
          <cell r="B1519" t="str">
            <v>Ahmad Fahrizal</v>
          </cell>
        </row>
        <row r="1520">
          <cell r="A1520" t="str">
            <v>DM2260962</v>
          </cell>
          <cell r="B1520" t="str">
            <v xml:space="preserve">Ahmad Fauzi </v>
          </cell>
        </row>
        <row r="1521">
          <cell r="A1521" t="str">
            <v>DM2260964</v>
          </cell>
          <cell r="B1521" t="str">
            <v>Amira Aulida Utami</v>
          </cell>
        </row>
        <row r="1522">
          <cell r="A1522" t="str">
            <v>DM2260965</v>
          </cell>
          <cell r="B1522" t="str">
            <v>Anisa Pratiwi Novitasari</v>
          </cell>
        </row>
        <row r="1523">
          <cell r="A1523" t="str">
            <v>DM2260967</v>
          </cell>
          <cell r="B1523" t="str">
            <v>Azahra Neviola</v>
          </cell>
        </row>
        <row r="1524">
          <cell r="A1524" t="str">
            <v>DM2260968</v>
          </cell>
          <cell r="B1524" t="str">
            <v>Febri Dwi Saputra</v>
          </cell>
        </row>
        <row r="1525">
          <cell r="A1525" t="str">
            <v>DM2260969</v>
          </cell>
          <cell r="B1525" t="str">
            <v>Frisca Angelina</v>
          </cell>
        </row>
        <row r="1526">
          <cell r="A1526" t="str">
            <v>DM2260971</v>
          </cell>
          <cell r="B1526" t="str">
            <v>Hilda Mayangsari</v>
          </cell>
        </row>
        <row r="1527">
          <cell r="A1527" t="str">
            <v>DM2260972</v>
          </cell>
          <cell r="B1527" t="str">
            <v>Ismihamidah</v>
          </cell>
        </row>
        <row r="1528">
          <cell r="A1528" t="str">
            <v>DM2260973</v>
          </cell>
          <cell r="B1528" t="str">
            <v>Koko Paerul</v>
          </cell>
        </row>
        <row r="1529">
          <cell r="A1529" t="str">
            <v>DM2260976</v>
          </cell>
          <cell r="B1529" t="str">
            <v>Miranda Jabbal Noor</v>
          </cell>
        </row>
        <row r="1530">
          <cell r="A1530" t="str">
            <v>DM2260977</v>
          </cell>
          <cell r="B1530" t="str">
            <v>Muhammad Aditya Saputra</v>
          </cell>
        </row>
        <row r="1531">
          <cell r="A1531" t="str">
            <v>DM2260978</v>
          </cell>
          <cell r="B1531" t="str">
            <v xml:space="preserve">Niffa Nur Amalia </v>
          </cell>
        </row>
        <row r="1532">
          <cell r="A1532" t="str">
            <v>DM2260979</v>
          </cell>
          <cell r="B1532" t="str">
            <v>Nur Karomah</v>
          </cell>
        </row>
        <row r="1533">
          <cell r="A1533" t="str">
            <v>DM2260983</v>
          </cell>
          <cell r="B1533" t="str">
            <v>Renata Ayu Oktavia</v>
          </cell>
        </row>
        <row r="1534">
          <cell r="A1534" t="str">
            <v>DM2260985</v>
          </cell>
          <cell r="B1534" t="str">
            <v>Tari Lestari</v>
          </cell>
        </row>
        <row r="1535">
          <cell r="A1535" t="str">
            <v>DM2260990</v>
          </cell>
          <cell r="B1535" t="str">
            <v>Mohamad Alif Setiawan</v>
          </cell>
        </row>
        <row r="1536">
          <cell r="A1536" t="str">
            <v>DM2260993</v>
          </cell>
          <cell r="B1536" t="str">
            <v>Nurul Afifah</v>
          </cell>
        </row>
        <row r="1537">
          <cell r="A1537" t="str">
            <v>DM2260999</v>
          </cell>
          <cell r="B1537" t="str">
            <v>Agung Ferdiansyah</v>
          </cell>
        </row>
        <row r="1538">
          <cell r="A1538" t="str">
            <v>DM2261000</v>
          </cell>
          <cell r="B1538" t="str">
            <v>Wahyu Joko Santoso</v>
          </cell>
        </row>
        <row r="1539">
          <cell r="A1539" t="str">
            <v>DM2261001</v>
          </cell>
          <cell r="B1539" t="str">
            <v>Ananda Lutfi Aditia</v>
          </cell>
        </row>
        <row r="1540">
          <cell r="A1540" t="str">
            <v>DM2261002</v>
          </cell>
          <cell r="B1540" t="str">
            <v>Anis Wulandari</v>
          </cell>
        </row>
        <row r="1541">
          <cell r="A1541" t="str">
            <v>DM2261003</v>
          </cell>
          <cell r="B1541" t="str">
            <v xml:space="preserve">Dwi Ari Priyanto </v>
          </cell>
        </row>
        <row r="1542">
          <cell r="A1542" t="str">
            <v>DM2261004</v>
          </cell>
          <cell r="B1542" t="str">
            <v>Gita Wardani</v>
          </cell>
        </row>
        <row r="1543">
          <cell r="A1543" t="str">
            <v>DM2261006</v>
          </cell>
          <cell r="B1543" t="str">
            <v>Nada Puria Tungga Dewi</v>
          </cell>
        </row>
        <row r="1544">
          <cell r="A1544" t="str">
            <v>DM2261007</v>
          </cell>
          <cell r="B1544" t="str">
            <v>Nur Afni Miliana</v>
          </cell>
        </row>
        <row r="1545">
          <cell r="A1545" t="str">
            <v>DM2261008</v>
          </cell>
          <cell r="B1545" t="str">
            <v>Nur Rohman</v>
          </cell>
        </row>
        <row r="1546">
          <cell r="A1546" t="str">
            <v>DM2261009</v>
          </cell>
          <cell r="B1546" t="str">
            <v>Piscia Widyaning Syifa</v>
          </cell>
        </row>
        <row r="1547">
          <cell r="A1547" t="str">
            <v>DM2261010</v>
          </cell>
          <cell r="B1547" t="str">
            <v>Rani Yulianti</v>
          </cell>
        </row>
        <row r="1548">
          <cell r="A1548" t="str">
            <v>DM2261012</v>
          </cell>
          <cell r="B1548" t="str">
            <v>Rizky Rizal Saputra</v>
          </cell>
        </row>
        <row r="1549">
          <cell r="A1549" t="str">
            <v>DM2261013</v>
          </cell>
          <cell r="B1549" t="str">
            <v>Septiya Melani</v>
          </cell>
        </row>
        <row r="1550">
          <cell r="A1550" t="str">
            <v>DM2261014</v>
          </cell>
          <cell r="B1550" t="str">
            <v>Sumiyati</v>
          </cell>
        </row>
        <row r="1551">
          <cell r="A1551" t="str">
            <v>DM2261015</v>
          </cell>
          <cell r="B1551" t="str">
            <v>Rohana</v>
          </cell>
        </row>
        <row r="1552">
          <cell r="A1552" t="str">
            <v>DM2261016</v>
          </cell>
          <cell r="B1552" t="str">
            <v>Rizma Anandasari</v>
          </cell>
        </row>
        <row r="1553">
          <cell r="A1553" t="str">
            <v>DM2261017</v>
          </cell>
          <cell r="B1553" t="str">
            <v>Via Lafiana</v>
          </cell>
        </row>
        <row r="1554">
          <cell r="A1554" t="str">
            <v>DM2261020</v>
          </cell>
          <cell r="B1554" t="str">
            <v>Emi Lia Cahyaningrum</v>
          </cell>
        </row>
        <row r="1555">
          <cell r="A1555" t="str">
            <v>DM2261022</v>
          </cell>
          <cell r="B1555" t="str">
            <v>Maria</v>
          </cell>
        </row>
        <row r="1556">
          <cell r="A1556" t="str">
            <v>DM2261023</v>
          </cell>
          <cell r="B1556" t="str">
            <v>Prayoga Zulfikri</v>
          </cell>
        </row>
        <row r="1557">
          <cell r="A1557" t="str">
            <v>DM2261024</v>
          </cell>
          <cell r="B1557" t="str">
            <v>Zulyvan Ginti Astarenggana</v>
          </cell>
        </row>
        <row r="1558">
          <cell r="A1558" t="str">
            <v>DM2261026</v>
          </cell>
          <cell r="B1558" t="str">
            <v>Aisyah Rivai</v>
          </cell>
        </row>
        <row r="1559">
          <cell r="A1559" t="str">
            <v>DM2261029</v>
          </cell>
          <cell r="B1559" t="str">
            <v>Albab Ulummuddin</v>
          </cell>
        </row>
        <row r="1560">
          <cell r="A1560" t="str">
            <v>DM2261030</v>
          </cell>
          <cell r="B1560" t="str">
            <v>Alif Fathur Rizki</v>
          </cell>
        </row>
        <row r="1561">
          <cell r="A1561" t="str">
            <v>DM2261031</v>
          </cell>
          <cell r="B1561" t="str">
            <v>Alifah Wulandari</v>
          </cell>
        </row>
        <row r="1562">
          <cell r="A1562" t="str">
            <v>DM2261032</v>
          </cell>
          <cell r="B1562" t="str">
            <v>Amalia Mutamimah</v>
          </cell>
        </row>
        <row r="1563">
          <cell r="A1563" t="str">
            <v>DM2261033</v>
          </cell>
          <cell r="B1563" t="str">
            <v>Ananda Letisia</v>
          </cell>
        </row>
        <row r="1564">
          <cell r="A1564" t="str">
            <v>DM2261034</v>
          </cell>
          <cell r="B1564" t="str">
            <v>Andri Pranata</v>
          </cell>
        </row>
        <row r="1565">
          <cell r="A1565" t="str">
            <v>DM2261037</v>
          </cell>
          <cell r="B1565" t="str">
            <v>Darno</v>
          </cell>
        </row>
        <row r="1566">
          <cell r="A1566" t="str">
            <v>DM2261039</v>
          </cell>
          <cell r="B1566" t="str">
            <v xml:space="preserve">Fitri Nurul Khasanah </v>
          </cell>
        </row>
        <row r="1567">
          <cell r="A1567" t="str">
            <v>DM2261040</v>
          </cell>
          <cell r="B1567" t="str">
            <v>Ghiffari Deza Arifin</v>
          </cell>
        </row>
        <row r="1568">
          <cell r="A1568" t="str">
            <v>DM2261042</v>
          </cell>
          <cell r="B1568" t="str">
            <v>Grevinda Afrit Mahardika</v>
          </cell>
        </row>
        <row r="1569">
          <cell r="A1569" t="str">
            <v>DM2261044</v>
          </cell>
          <cell r="B1569" t="str">
            <v>Khurun Nahdliyah</v>
          </cell>
        </row>
        <row r="1570">
          <cell r="A1570" t="str">
            <v>DM2261045</v>
          </cell>
          <cell r="B1570" t="str">
            <v xml:space="preserve">Lyssa Noor Rahayu </v>
          </cell>
        </row>
        <row r="1571">
          <cell r="A1571" t="str">
            <v>DM2261046</v>
          </cell>
          <cell r="B1571" t="str">
            <v>M. Rafly</v>
          </cell>
        </row>
        <row r="1572">
          <cell r="A1572" t="str">
            <v>DM2261047</v>
          </cell>
          <cell r="B1572" t="str">
            <v xml:space="preserve">Muhamad Ilham Barkah Saputra </v>
          </cell>
        </row>
        <row r="1573">
          <cell r="A1573" t="str">
            <v>DM2261049</v>
          </cell>
          <cell r="B1573" t="str">
            <v xml:space="preserve">Nurhana Nabila </v>
          </cell>
        </row>
        <row r="1574">
          <cell r="A1574" t="str">
            <v>DM2261050</v>
          </cell>
          <cell r="B1574" t="str">
            <v>Nurul Fadhila</v>
          </cell>
        </row>
        <row r="1575">
          <cell r="A1575" t="str">
            <v>DM2261051</v>
          </cell>
          <cell r="B1575" t="str">
            <v>Opi Dwi Rahmawan</v>
          </cell>
        </row>
        <row r="1576">
          <cell r="A1576" t="str">
            <v>DM2261052</v>
          </cell>
          <cell r="B1576" t="str">
            <v xml:space="preserve">Putri Indar Parawansa </v>
          </cell>
        </row>
        <row r="1577">
          <cell r="A1577" t="str">
            <v>DM2261053</v>
          </cell>
          <cell r="B1577" t="str">
            <v>Rachmawati</v>
          </cell>
        </row>
        <row r="1578">
          <cell r="A1578" t="str">
            <v>DM2261054</v>
          </cell>
          <cell r="B1578" t="str">
            <v>Riyanto</v>
          </cell>
        </row>
        <row r="1579">
          <cell r="A1579" t="str">
            <v>DM2261056</v>
          </cell>
          <cell r="B1579" t="str">
            <v>Sion Yehezkiel Slamat</v>
          </cell>
        </row>
        <row r="1580">
          <cell r="A1580" t="str">
            <v>DM2261057</v>
          </cell>
          <cell r="B1580" t="str">
            <v>Soviyan Waluyo</v>
          </cell>
        </row>
        <row r="1581">
          <cell r="A1581" t="str">
            <v>DM2261058</v>
          </cell>
          <cell r="B1581" t="str">
            <v>Syamira Aisyah Yusup</v>
          </cell>
        </row>
        <row r="1582">
          <cell r="A1582" t="str">
            <v>DM2261059</v>
          </cell>
          <cell r="B1582" t="str">
            <v xml:space="preserve">Tiara Fransiska Tehupeiory </v>
          </cell>
        </row>
        <row r="1583">
          <cell r="A1583" t="str">
            <v>DM2261060</v>
          </cell>
          <cell r="B1583" t="str">
            <v>Tiara Sukma Ningsih</v>
          </cell>
        </row>
        <row r="1584">
          <cell r="A1584" t="str">
            <v>DM2261062</v>
          </cell>
          <cell r="B1584" t="str">
            <v>Yuni Sukmawati</v>
          </cell>
        </row>
        <row r="1585">
          <cell r="A1585" t="str">
            <v>DM2261063</v>
          </cell>
          <cell r="B1585" t="str">
            <v>Muhammad Ibnu Parezi</v>
          </cell>
        </row>
        <row r="1586">
          <cell r="A1586" t="str">
            <v>DM2261064</v>
          </cell>
          <cell r="B1586" t="str">
            <v>Afif Afandi</v>
          </cell>
        </row>
        <row r="1587">
          <cell r="A1587" t="str">
            <v>DM2261065</v>
          </cell>
          <cell r="B1587" t="str">
            <v>Alif Berliansyah</v>
          </cell>
        </row>
        <row r="1588">
          <cell r="A1588" t="str">
            <v>DM2261066</v>
          </cell>
          <cell r="B1588" t="str">
            <v>Melki Adi Saputro</v>
          </cell>
        </row>
        <row r="1589">
          <cell r="A1589" t="str">
            <v>DM2261067</v>
          </cell>
          <cell r="B1589" t="str">
            <v>Mohammad Fahmi Firmansyah</v>
          </cell>
        </row>
        <row r="1590">
          <cell r="A1590" t="str">
            <v>DM2261068</v>
          </cell>
          <cell r="B1590" t="str">
            <v>Saripullah</v>
          </cell>
        </row>
        <row r="1591">
          <cell r="A1591" t="str">
            <v>DM2261069</v>
          </cell>
          <cell r="B1591" t="str">
            <v>Affan Fahmi Arifin</v>
          </cell>
        </row>
        <row r="1592">
          <cell r="A1592" t="str">
            <v>DM2261070</v>
          </cell>
          <cell r="B1592" t="str">
            <v>Agatha Rosita Sari</v>
          </cell>
        </row>
        <row r="1593">
          <cell r="A1593" t="str">
            <v>DM2261072</v>
          </cell>
          <cell r="B1593" t="str">
            <v>Dani Wiyogo</v>
          </cell>
        </row>
        <row r="1594">
          <cell r="A1594" t="str">
            <v>DM2261074</v>
          </cell>
          <cell r="B1594" t="str">
            <v>Muhammad Rizky Fatkhur Rizal</v>
          </cell>
        </row>
        <row r="1595">
          <cell r="A1595" t="str">
            <v>DM2261075</v>
          </cell>
          <cell r="B1595" t="str">
            <v>Muhammad Wahyuddin</v>
          </cell>
        </row>
        <row r="1596">
          <cell r="A1596" t="str">
            <v>DM2261076</v>
          </cell>
          <cell r="B1596" t="str">
            <v>Nanda Ilham Yahya</v>
          </cell>
        </row>
        <row r="1597">
          <cell r="A1597" t="str">
            <v>DM2261077</v>
          </cell>
          <cell r="B1597" t="str">
            <v>Nova Gilang Teguh Pratama</v>
          </cell>
        </row>
        <row r="1598">
          <cell r="A1598" t="str">
            <v>DM2261078</v>
          </cell>
          <cell r="B1598" t="str">
            <v>Rizki Jailaani</v>
          </cell>
        </row>
        <row r="1599">
          <cell r="A1599" t="str">
            <v>DM2261079</v>
          </cell>
          <cell r="B1599" t="str">
            <v>Yogiswara Abdilah</v>
          </cell>
        </row>
        <row r="1600">
          <cell r="A1600" t="str">
            <v>DM2261080</v>
          </cell>
          <cell r="B1600" t="str">
            <v>Adi Surya Permana</v>
          </cell>
        </row>
        <row r="1601">
          <cell r="A1601" t="str">
            <v>DM2261081</v>
          </cell>
          <cell r="B1601" t="str">
            <v>Anggian Saputra</v>
          </cell>
        </row>
        <row r="1602">
          <cell r="A1602" t="str">
            <v>DM2261082</v>
          </cell>
          <cell r="B1602" t="str">
            <v>Aqshal Fairus Hudaida</v>
          </cell>
        </row>
        <row r="1603">
          <cell r="A1603" t="str">
            <v>DM2261083</v>
          </cell>
          <cell r="B1603" t="str">
            <v>Cholit Muhammad Ikhsan</v>
          </cell>
        </row>
        <row r="1604">
          <cell r="A1604" t="str">
            <v>DM2261086</v>
          </cell>
          <cell r="B1604" t="str">
            <v>Dede Priyatna</v>
          </cell>
        </row>
        <row r="1605">
          <cell r="A1605" t="str">
            <v>DM2261089</v>
          </cell>
          <cell r="B1605" t="str">
            <v>Ilham Ramadhan</v>
          </cell>
        </row>
        <row r="1606">
          <cell r="A1606" t="str">
            <v>DM2261090</v>
          </cell>
          <cell r="B1606" t="str">
            <v>Laif Abdulloh</v>
          </cell>
        </row>
        <row r="1607">
          <cell r="A1607" t="str">
            <v>DM2261092</v>
          </cell>
          <cell r="B1607" t="str">
            <v>Muhammad Farid Muzakkir</v>
          </cell>
        </row>
        <row r="1608">
          <cell r="A1608" t="str">
            <v>DM2261093</v>
          </cell>
          <cell r="B1608" t="str">
            <v>Ramadani Khoiri Mustofa</v>
          </cell>
        </row>
        <row r="1609">
          <cell r="A1609" t="str">
            <v>DM2261097</v>
          </cell>
          <cell r="B1609" t="str">
            <v>Trizha Rizkya Gunawan</v>
          </cell>
        </row>
        <row r="1610">
          <cell r="A1610" t="str">
            <v>DM2261098</v>
          </cell>
          <cell r="B1610" t="str">
            <v>Yoqtan Ardy Prakasa</v>
          </cell>
        </row>
        <row r="1611">
          <cell r="A1611" t="str">
            <v>DM2261099</v>
          </cell>
          <cell r="B1611" t="str">
            <v>Arfredo Calvin Arisandy</v>
          </cell>
        </row>
        <row r="1612">
          <cell r="A1612" t="str">
            <v>DM2261100</v>
          </cell>
          <cell r="B1612" t="str">
            <v xml:space="preserve">Galuh Puspitasari </v>
          </cell>
        </row>
        <row r="1613">
          <cell r="A1613" t="str">
            <v>DM2261101</v>
          </cell>
          <cell r="B1613" t="str">
            <v>Madina Alicya Fahrani</v>
          </cell>
        </row>
        <row r="1614">
          <cell r="A1614" t="str">
            <v>DM2261103</v>
          </cell>
          <cell r="B1614" t="str">
            <v xml:space="preserve">Muhammad Aditya </v>
          </cell>
        </row>
        <row r="1615">
          <cell r="A1615" t="str">
            <v>DM2261104</v>
          </cell>
          <cell r="B1615" t="str">
            <v xml:space="preserve">Talitha Aurellia Jauzah </v>
          </cell>
        </row>
        <row r="1616">
          <cell r="A1616" t="str">
            <v>DM2261105</v>
          </cell>
          <cell r="B1616" t="str">
            <v xml:space="preserve">Arif Ramadhan </v>
          </cell>
        </row>
        <row r="1617">
          <cell r="A1617" t="str">
            <v>DM2261106</v>
          </cell>
          <cell r="B1617" t="str">
            <v xml:space="preserve">Choirul Anwar </v>
          </cell>
        </row>
        <row r="1618">
          <cell r="A1618" t="str">
            <v>DM2261107</v>
          </cell>
          <cell r="B1618" t="str">
            <v xml:space="preserve">Fadhila Mochamad Habil </v>
          </cell>
        </row>
        <row r="1619">
          <cell r="A1619" t="str">
            <v>DM2261108</v>
          </cell>
          <cell r="B1619" t="str">
            <v xml:space="preserve">Mochamad Irman Bayhaqi </v>
          </cell>
        </row>
        <row r="1620">
          <cell r="A1620" t="str">
            <v>DM2261109</v>
          </cell>
          <cell r="B1620" t="str">
            <v xml:space="preserve">Mohamad Alfin Ferdiansyah </v>
          </cell>
        </row>
        <row r="1621">
          <cell r="A1621" t="str">
            <v>DM2261110</v>
          </cell>
          <cell r="B1621" t="str">
            <v xml:space="preserve">Muhammad Miftakhul Huda </v>
          </cell>
        </row>
        <row r="1622">
          <cell r="A1622" t="str">
            <v>DM2261112</v>
          </cell>
          <cell r="B1622" t="str">
            <v>Adhika Putra Rohman</v>
          </cell>
        </row>
        <row r="1623">
          <cell r="A1623" t="str">
            <v>DM2261113</v>
          </cell>
          <cell r="B1623" t="str">
            <v>Ainun Anggrek Tenggara</v>
          </cell>
        </row>
        <row r="1624">
          <cell r="A1624" t="str">
            <v>DM2261114</v>
          </cell>
          <cell r="B1624" t="str">
            <v>Arlin Bastian</v>
          </cell>
        </row>
        <row r="1625">
          <cell r="A1625" t="str">
            <v>DM2261116</v>
          </cell>
          <cell r="B1625" t="str">
            <v>Fikri Tri Laksono</v>
          </cell>
        </row>
        <row r="1626">
          <cell r="A1626" t="str">
            <v>DM2261120</v>
          </cell>
          <cell r="B1626" t="str">
            <v>Nanda Putri Listianti</v>
          </cell>
        </row>
        <row r="1627">
          <cell r="A1627" t="str">
            <v>DM2261121</v>
          </cell>
          <cell r="B1627" t="str">
            <v>Rafli Ryan Saputra</v>
          </cell>
        </row>
        <row r="1628">
          <cell r="A1628" t="str">
            <v>DM2261122</v>
          </cell>
          <cell r="B1628" t="str">
            <v>Rahmat Nur Ahsani</v>
          </cell>
        </row>
        <row r="1629">
          <cell r="A1629" t="str">
            <v>DM2261123</v>
          </cell>
          <cell r="B1629" t="str">
            <v>Renny Fitria</v>
          </cell>
        </row>
        <row r="1630">
          <cell r="A1630" t="str">
            <v>DM2261124</v>
          </cell>
          <cell r="B1630" t="str">
            <v>Restu Aji Prasetyo</v>
          </cell>
        </row>
        <row r="1631">
          <cell r="A1631" t="str">
            <v>DM2261125</v>
          </cell>
          <cell r="B1631" t="str">
            <v>Riskia Febrianti</v>
          </cell>
        </row>
        <row r="1632">
          <cell r="A1632" t="str">
            <v>DM2261128</v>
          </cell>
          <cell r="B1632" t="str">
            <v xml:space="preserve">Ananta Eko Wardhany </v>
          </cell>
        </row>
        <row r="1633">
          <cell r="A1633" t="str">
            <v>DM2261130</v>
          </cell>
          <cell r="B1633" t="str">
            <v>Anita Susilowati</v>
          </cell>
        </row>
        <row r="1634">
          <cell r="A1634" t="str">
            <v>DM2261131</v>
          </cell>
          <cell r="B1634" t="str">
            <v>Fahrur Rozi</v>
          </cell>
        </row>
        <row r="1635">
          <cell r="A1635" t="str">
            <v>DM2261133</v>
          </cell>
          <cell r="B1635" t="str">
            <v>Marsanda Agustilawati</v>
          </cell>
        </row>
        <row r="1636">
          <cell r="A1636" t="str">
            <v>DM2261134</v>
          </cell>
          <cell r="B1636" t="str">
            <v>Maulana Luqman Khakim Rijalul Kamil</v>
          </cell>
        </row>
        <row r="1637">
          <cell r="A1637" t="str">
            <v>DM2261135</v>
          </cell>
          <cell r="B1637" t="str">
            <v>Neng Tyas Astuti</v>
          </cell>
        </row>
        <row r="1638">
          <cell r="A1638" t="str">
            <v>DM2261136</v>
          </cell>
          <cell r="B1638" t="str">
            <v>Nicolas Budi Kurniawan</v>
          </cell>
        </row>
        <row r="1639">
          <cell r="A1639" t="str">
            <v>DM2261137</v>
          </cell>
          <cell r="B1639" t="str">
            <v>Nurani Faizah Ayu</v>
          </cell>
        </row>
        <row r="1640">
          <cell r="A1640" t="str">
            <v>DM2261138</v>
          </cell>
          <cell r="B1640" t="str">
            <v>Rohimat</v>
          </cell>
        </row>
        <row r="1641">
          <cell r="A1641" t="str">
            <v>DM2261139</v>
          </cell>
          <cell r="B1641" t="str">
            <v>Syahrul Munir</v>
          </cell>
        </row>
        <row r="1642">
          <cell r="A1642" t="str">
            <v>DM2261140</v>
          </cell>
          <cell r="B1642" t="str">
            <v>Vina Marliana</v>
          </cell>
        </row>
        <row r="1643">
          <cell r="A1643" t="str">
            <v>DM2261142</v>
          </cell>
          <cell r="B1643" t="str">
            <v xml:space="preserve">Bayu Sukma Reptiani </v>
          </cell>
        </row>
        <row r="1644">
          <cell r="A1644" t="str">
            <v>DM2261143</v>
          </cell>
          <cell r="B1644" t="str">
            <v>Efrida Putri Febriyana</v>
          </cell>
        </row>
        <row r="1645">
          <cell r="A1645" t="str">
            <v>DM2261144</v>
          </cell>
          <cell r="B1645" t="str">
            <v>Hanafi</v>
          </cell>
        </row>
        <row r="1646">
          <cell r="A1646" t="str">
            <v>DM2261145</v>
          </cell>
          <cell r="B1646" t="str">
            <v>Kiagus Muhammad Naufal Fikri</v>
          </cell>
        </row>
        <row r="1647">
          <cell r="A1647" t="str">
            <v>DM2261146</v>
          </cell>
          <cell r="B1647" t="str">
            <v>Moh Arif Patria</v>
          </cell>
        </row>
        <row r="1648">
          <cell r="A1648" t="str">
            <v>DM2261147</v>
          </cell>
          <cell r="B1648" t="str">
            <v xml:space="preserve">Mutiara Apriani </v>
          </cell>
        </row>
        <row r="1649">
          <cell r="A1649" t="str">
            <v>DM2261149</v>
          </cell>
          <cell r="B1649" t="str">
            <v>Suyanah</v>
          </cell>
        </row>
        <row r="1650">
          <cell r="A1650" t="str">
            <v>DM2261150</v>
          </cell>
          <cell r="B1650" t="str">
            <v>Syaifudin Galih Ananta</v>
          </cell>
        </row>
        <row r="1651">
          <cell r="A1651" t="str">
            <v>DM2261151</v>
          </cell>
          <cell r="B1651" t="str">
            <v>Umi Nur Azizah</v>
          </cell>
        </row>
        <row r="1652">
          <cell r="A1652" t="str">
            <v>DM2261154</v>
          </cell>
          <cell r="B1652" t="str">
            <v>Hanif Aulia Rahman</v>
          </cell>
        </row>
        <row r="1653">
          <cell r="A1653" t="str">
            <v>DM2261157</v>
          </cell>
          <cell r="B1653" t="str">
            <v xml:space="preserve">Albian Firmansyah </v>
          </cell>
        </row>
        <row r="1654">
          <cell r="A1654" t="str">
            <v>DM2261158</v>
          </cell>
          <cell r="B1654" t="str">
            <v>Alif Wicaksono</v>
          </cell>
        </row>
        <row r="1655">
          <cell r="A1655" t="str">
            <v>DM2261159</v>
          </cell>
          <cell r="B1655" t="str">
            <v>Andri Ardiansyah Mukti</v>
          </cell>
        </row>
        <row r="1656">
          <cell r="A1656" t="str">
            <v>DM2261160</v>
          </cell>
          <cell r="B1656" t="str">
            <v>Bagus Febriansyah</v>
          </cell>
        </row>
        <row r="1657">
          <cell r="A1657" t="str">
            <v>DM2261162</v>
          </cell>
          <cell r="B1657" t="str">
            <v>Dani Hermawan</v>
          </cell>
        </row>
        <row r="1658">
          <cell r="A1658" t="str">
            <v>DM2261163</v>
          </cell>
          <cell r="B1658" t="str">
            <v>Darsu</v>
          </cell>
        </row>
        <row r="1659">
          <cell r="A1659" t="str">
            <v>DM2261164</v>
          </cell>
          <cell r="B1659" t="str">
            <v>Dedi Irvandi</v>
          </cell>
        </row>
        <row r="1660">
          <cell r="A1660" t="str">
            <v>DM2261165</v>
          </cell>
          <cell r="B1660" t="str">
            <v>Dwi Lestari Azizi</v>
          </cell>
        </row>
        <row r="1661">
          <cell r="A1661" t="str">
            <v>DM2261166</v>
          </cell>
          <cell r="B1661" t="str">
            <v>Eka Dwi Wahyudi</v>
          </cell>
        </row>
        <row r="1662">
          <cell r="A1662" t="str">
            <v>DM2261167</v>
          </cell>
          <cell r="B1662" t="str">
            <v>Fuad Taufiqur Rohim</v>
          </cell>
        </row>
        <row r="1663">
          <cell r="A1663" t="str">
            <v>DM2261168</v>
          </cell>
          <cell r="B1663" t="str">
            <v>Hesti Maharani</v>
          </cell>
        </row>
        <row r="1664">
          <cell r="A1664" t="str">
            <v>DM2261169</v>
          </cell>
          <cell r="B1664" t="str">
            <v>Indah Oktaviani</v>
          </cell>
        </row>
        <row r="1665">
          <cell r="A1665" t="str">
            <v>DM2261170</v>
          </cell>
          <cell r="B1665" t="str">
            <v>Jajang Wahyudin</v>
          </cell>
        </row>
        <row r="1666">
          <cell r="A1666" t="str">
            <v>DM2261171</v>
          </cell>
          <cell r="B1666" t="str">
            <v>Jouhari valenza afandi</v>
          </cell>
        </row>
        <row r="1667">
          <cell r="A1667" t="str">
            <v>DM2261175</v>
          </cell>
          <cell r="B1667" t="str">
            <v>Mela Puspita</v>
          </cell>
        </row>
        <row r="1668">
          <cell r="A1668" t="str">
            <v>DM2261177</v>
          </cell>
          <cell r="B1668" t="str">
            <v>Muhamad Fajar Ibnu Ulla</v>
          </cell>
        </row>
        <row r="1669">
          <cell r="A1669" t="str">
            <v>DM2261178</v>
          </cell>
          <cell r="B1669" t="str">
            <v>Muhamad Nurdiyana</v>
          </cell>
        </row>
        <row r="1670">
          <cell r="A1670" t="str">
            <v>DM2261179</v>
          </cell>
          <cell r="B1670" t="str">
            <v>Muhammad Agam Kuswara</v>
          </cell>
        </row>
        <row r="1671">
          <cell r="A1671" t="str">
            <v>DM2261180</v>
          </cell>
          <cell r="B1671" t="str">
            <v>Muhammad Arif Syarifan</v>
          </cell>
        </row>
        <row r="1672">
          <cell r="A1672" t="str">
            <v>DM2261181</v>
          </cell>
          <cell r="B1672" t="str">
            <v>Muhammad Suroso</v>
          </cell>
        </row>
        <row r="1673">
          <cell r="A1673" t="str">
            <v>DM2261183</v>
          </cell>
          <cell r="B1673" t="str">
            <v>Rizqi Aries Saputra</v>
          </cell>
        </row>
        <row r="1674">
          <cell r="A1674" t="str">
            <v>DM2261184</v>
          </cell>
          <cell r="B1674" t="str">
            <v>Salsa Nur Fadila</v>
          </cell>
        </row>
        <row r="1675">
          <cell r="A1675" t="str">
            <v>DM2261185</v>
          </cell>
          <cell r="B1675" t="str">
            <v>Silviana Pratiwi</v>
          </cell>
        </row>
        <row r="1676">
          <cell r="A1676" t="str">
            <v>DM2261186</v>
          </cell>
          <cell r="B1676" t="str">
            <v>Zahratun Azizah</v>
          </cell>
        </row>
        <row r="1677">
          <cell r="A1677" t="str">
            <v>DM2261187</v>
          </cell>
          <cell r="B1677" t="str">
            <v>Zulfa Zakkiya Afifah</v>
          </cell>
        </row>
        <row r="1678">
          <cell r="A1678" t="str">
            <v>DM2261188</v>
          </cell>
          <cell r="B1678" t="str">
            <v>Yusup Yunus</v>
          </cell>
        </row>
        <row r="1679">
          <cell r="A1679" t="str">
            <v>DM2261189</v>
          </cell>
          <cell r="B1679" t="str">
            <v>Anggi Ira Anggraeni</v>
          </cell>
        </row>
        <row r="1680">
          <cell r="A1680" t="str">
            <v>DM2261190</v>
          </cell>
          <cell r="B1680" t="str">
            <v>Ratu Rizka Kurniasih</v>
          </cell>
        </row>
        <row r="1681">
          <cell r="A1681" t="str">
            <v>DM2302428</v>
          </cell>
          <cell r="B1681" t="str">
            <v>Mohammad Irham</v>
          </cell>
        </row>
        <row r="1682">
          <cell r="A1682" t="str">
            <v>DM2302430</v>
          </cell>
          <cell r="B1682" t="str">
            <v>Amelia Nuraisyah Quinsi Jemy</v>
          </cell>
        </row>
        <row r="1683">
          <cell r="A1683" t="str">
            <v>DM2302432</v>
          </cell>
          <cell r="B1683" t="str">
            <v>Muhammad Azis Siddieq</v>
          </cell>
        </row>
        <row r="1684">
          <cell r="A1684" t="str">
            <v>DM2302433</v>
          </cell>
          <cell r="B1684" t="str">
            <v>Muhammad Richard Ridlo</v>
          </cell>
        </row>
        <row r="1685">
          <cell r="A1685" t="str">
            <v>DM2302434</v>
          </cell>
          <cell r="B1685" t="str">
            <v>Muhammad Wijdan Shafa Sopandi</v>
          </cell>
        </row>
        <row r="1686">
          <cell r="A1686" t="str">
            <v>DM2302435</v>
          </cell>
          <cell r="B1686" t="str">
            <v>Ratih Rizky Fanisya Putri</v>
          </cell>
        </row>
        <row r="1687">
          <cell r="A1687" t="str">
            <v>DM2302436</v>
          </cell>
          <cell r="B1687" t="str">
            <v>Satrya Fadillah Pratama Yudha</v>
          </cell>
        </row>
        <row r="1688">
          <cell r="A1688" t="str">
            <v>DM2302437</v>
          </cell>
          <cell r="B1688" t="str">
            <v>Zadan Ikhsan</v>
          </cell>
        </row>
        <row r="1689">
          <cell r="A1689" t="str">
            <v>DM2302438</v>
          </cell>
          <cell r="B1689" t="str">
            <v>Indra Pramudia</v>
          </cell>
        </row>
        <row r="1690">
          <cell r="A1690" t="str">
            <v>DM2302439</v>
          </cell>
          <cell r="B1690" t="str">
            <v>Fadli Rifqi Choiri</v>
          </cell>
        </row>
        <row r="1691">
          <cell r="A1691" t="str">
            <v>DM2302440</v>
          </cell>
          <cell r="B1691" t="str">
            <v>Muhamad Aditya Sahidin</v>
          </cell>
        </row>
        <row r="1692">
          <cell r="A1692" t="str">
            <v>DM2302441</v>
          </cell>
          <cell r="B1692" t="str">
            <v>Hasan Santosa</v>
          </cell>
        </row>
        <row r="1693">
          <cell r="A1693" t="str">
            <v>DM2302442</v>
          </cell>
          <cell r="B1693" t="str">
            <v>Nurul Hidayatullah</v>
          </cell>
        </row>
        <row r="1694">
          <cell r="A1694" t="str">
            <v>DM2302444</v>
          </cell>
          <cell r="B1694" t="str">
            <v>Aldi Hadi Wiano</v>
          </cell>
        </row>
        <row r="1695">
          <cell r="A1695" t="str">
            <v>DM2302445</v>
          </cell>
          <cell r="B1695" t="str">
            <v>Galih Andang Pratama</v>
          </cell>
        </row>
        <row r="1696">
          <cell r="A1696" t="str">
            <v>DM2302446</v>
          </cell>
          <cell r="B1696" t="str">
            <v>Ahmad Sulthon Haq</v>
          </cell>
        </row>
        <row r="1697">
          <cell r="A1697" t="str">
            <v>DM2302447</v>
          </cell>
          <cell r="B1697" t="str">
            <v>Mastang</v>
          </cell>
        </row>
        <row r="1698">
          <cell r="A1698" t="str">
            <v>DM2302448</v>
          </cell>
          <cell r="B1698" t="str">
            <v>Hardian Endraning Pambudi</v>
          </cell>
        </row>
        <row r="1699">
          <cell r="A1699" t="str">
            <v>DM2302449</v>
          </cell>
          <cell r="B1699" t="str">
            <v>Ray Setiawan</v>
          </cell>
        </row>
        <row r="1700">
          <cell r="A1700" t="str">
            <v>DM2302450</v>
          </cell>
          <cell r="B1700" t="str">
            <v>Veronica Herawaty Pandiangan</v>
          </cell>
        </row>
        <row r="1701">
          <cell r="A1701" t="str">
            <v>DM2361191</v>
          </cell>
          <cell r="B1701" t="str">
            <v>Firdaus Bayu Asy-Syauqi</v>
          </cell>
        </row>
        <row r="1702">
          <cell r="A1702" t="str">
            <v>DM2361193</v>
          </cell>
          <cell r="B1702" t="str">
            <v xml:space="preserve">Indri Yanti </v>
          </cell>
        </row>
        <row r="1703">
          <cell r="A1703" t="str">
            <v>DM2361194</v>
          </cell>
          <cell r="B1703" t="str">
            <v>Intan Permata Sari</v>
          </cell>
        </row>
        <row r="1704">
          <cell r="A1704" t="str">
            <v>DM2361195</v>
          </cell>
          <cell r="B1704" t="str">
            <v xml:space="preserve">Julpita Yanti Sari </v>
          </cell>
        </row>
        <row r="1705">
          <cell r="A1705" t="str">
            <v>DM2361197</v>
          </cell>
          <cell r="B1705" t="str">
            <v>Lutfi Anggara</v>
          </cell>
        </row>
        <row r="1706">
          <cell r="A1706" t="str">
            <v>DM2361198</v>
          </cell>
          <cell r="B1706" t="str">
            <v>Nur Ikhwan Asyari</v>
          </cell>
        </row>
        <row r="1707">
          <cell r="A1707" t="str">
            <v>DM2361199</v>
          </cell>
          <cell r="B1707" t="str">
            <v>Rosa Centi Folia</v>
          </cell>
        </row>
        <row r="1708">
          <cell r="A1708" t="str">
            <v>DM2361200</v>
          </cell>
          <cell r="B1708" t="str">
            <v xml:space="preserve">Sri Maulida Zaqiyyah </v>
          </cell>
        </row>
        <row r="1709">
          <cell r="A1709" t="str">
            <v>DM2361202</v>
          </cell>
          <cell r="B1709" t="str">
            <v>Julia</v>
          </cell>
        </row>
        <row r="1710">
          <cell r="A1710" t="str">
            <v>DM2361203</v>
          </cell>
          <cell r="B1710" t="str">
            <v xml:space="preserve">Novita Sari </v>
          </cell>
        </row>
        <row r="1711">
          <cell r="A1711" t="str">
            <v>DM2361204</v>
          </cell>
          <cell r="B1711" t="str">
            <v>Riki Faza Ardiansyah</v>
          </cell>
        </row>
        <row r="1712">
          <cell r="A1712" t="str">
            <v>DM2361205</v>
          </cell>
          <cell r="B1712" t="str">
            <v>Riri Rahmawati</v>
          </cell>
        </row>
        <row r="1713">
          <cell r="A1713" t="str">
            <v>DM2361206</v>
          </cell>
          <cell r="B1713" t="str">
            <v>Toto Hariyono</v>
          </cell>
        </row>
        <row r="1714">
          <cell r="A1714" t="str">
            <v>DM2361207</v>
          </cell>
          <cell r="B1714" t="str">
            <v>Abdurrohim Al-Atsari As-Salafy</v>
          </cell>
        </row>
        <row r="1715">
          <cell r="A1715" t="str">
            <v>DM2361209</v>
          </cell>
          <cell r="B1715" t="str">
            <v>Anggita Tifa Syifani</v>
          </cell>
        </row>
        <row r="1716">
          <cell r="A1716" t="str">
            <v>DM2361210</v>
          </cell>
          <cell r="B1716" t="str">
            <v>Diah Fisilmi Kaffah</v>
          </cell>
        </row>
        <row r="1717">
          <cell r="A1717" t="str">
            <v>DM2361211</v>
          </cell>
          <cell r="B1717" t="str">
            <v xml:space="preserve">Dika Agustina </v>
          </cell>
        </row>
        <row r="1718">
          <cell r="A1718" t="str">
            <v>DM2361212</v>
          </cell>
          <cell r="B1718" t="str">
            <v>Ikhfa Mutiah Nurjaman</v>
          </cell>
        </row>
        <row r="1719">
          <cell r="A1719" t="str">
            <v>DM2361213</v>
          </cell>
          <cell r="B1719" t="str">
            <v>Luqmanul Hakim</v>
          </cell>
        </row>
        <row r="1720">
          <cell r="A1720" t="str">
            <v>DM2361214</v>
          </cell>
          <cell r="B1720" t="str">
            <v>Shalma Hezira Dalimunthe</v>
          </cell>
        </row>
        <row r="1721">
          <cell r="A1721" t="str">
            <v>DM2361216</v>
          </cell>
          <cell r="B1721" t="str">
            <v>Youngky Virgiawan</v>
          </cell>
        </row>
        <row r="1722">
          <cell r="A1722" t="str">
            <v>DM2361217</v>
          </cell>
          <cell r="B1722" t="str">
            <v>Aditya Setyawan</v>
          </cell>
        </row>
        <row r="1723">
          <cell r="A1723" t="str">
            <v>DM2361218</v>
          </cell>
          <cell r="B1723" t="str">
            <v>Agung Firmansyah</v>
          </cell>
        </row>
        <row r="1724">
          <cell r="A1724" t="str">
            <v>DM2361219</v>
          </cell>
          <cell r="B1724" t="str">
            <v>Alifia Ayu Oktaviana Sary</v>
          </cell>
        </row>
        <row r="1725">
          <cell r="A1725" t="str">
            <v>DM2361220</v>
          </cell>
          <cell r="B1725" t="str">
            <v>Alisa Janah Fitraqul Aini</v>
          </cell>
        </row>
        <row r="1726">
          <cell r="A1726" t="str">
            <v>DM2361221</v>
          </cell>
          <cell r="B1726" t="str">
            <v>Amelia Afriyanti</v>
          </cell>
        </row>
        <row r="1727">
          <cell r="A1727" t="str">
            <v>DM2361222</v>
          </cell>
          <cell r="B1727" t="str">
            <v>Ananda Sifa Nur Laily</v>
          </cell>
        </row>
        <row r="1728">
          <cell r="A1728" t="str">
            <v>DM2361224</v>
          </cell>
          <cell r="B1728" t="str">
            <v>Astin Nawangsari</v>
          </cell>
        </row>
        <row r="1729">
          <cell r="A1729" t="str">
            <v>DM2361225</v>
          </cell>
          <cell r="B1729" t="str">
            <v>Cahya Kamila</v>
          </cell>
        </row>
        <row r="1730">
          <cell r="A1730" t="str">
            <v>DM2361226</v>
          </cell>
          <cell r="B1730" t="str">
            <v>Desi Dwi Purwati</v>
          </cell>
        </row>
        <row r="1731">
          <cell r="A1731" t="str">
            <v>DM2361227</v>
          </cell>
          <cell r="B1731" t="str">
            <v>Erwin Budy Susanto</v>
          </cell>
        </row>
        <row r="1732">
          <cell r="A1732" t="str">
            <v>DM2361228</v>
          </cell>
          <cell r="B1732" t="str">
            <v>Handawiyah</v>
          </cell>
        </row>
        <row r="1733">
          <cell r="A1733" t="str">
            <v>DM2361229</v>
          </cell>
          <cell r="B1733" t="str">
            <v>Hermonica</v>
          </cell>
        </row>
        <row r="1734">
          <cell r="A1734" t="str">
            <v>DM2361230</v>
          </cell>
          <cell r="B1734" t="str">
            <v>Huda Firmansyah</v>
          </cell>
        </row>
        <row r="1735">
          <cell r="A1735" t="str">
            <v>DM2361231</v>
          </cell>
          <cell r="B1735" t="str">
            <v>Indah Indri Yani</v>
          </cell>
        </row>
        <row r="1736">
          <cell r="A1736" t="str">
            <v>DM2361232</v>
          </cell>
          <cell r="B1736" t="str">
            <v>Milan Dika Ayu Pambuduwi</v>
          </cell>
        </row>
        <row r="1737">
          <cell r="A1737" t="str">
            <v>DM2361233</v>
          </cell>
          <cell r="B1737" t="str">
            <v>Monica Ababil</v>
          </cell>
        </row>
        <row r="1738">
          <cell r="A1738" t="str">
            <v>DM2361234</v>
          </cell>
          <cell r="B1738" t="str">
            <v>Mutiara Putri Soleha</v>
          </cell>
        </row>
        <row r="1739">
          <cell r="A1739" t="str">
            <v>DM2361236</v>
          </cell>
          <cell r="B1739" t="str">
            <v>Niko Muhammad Taufiq</v>
          </cell>
        </row>
        <row r="1740">
          <cell r="A1740" t="str">
            <v>DM2361237</v>
          </cell>
          <cell r="B1740" t="str">
            <v>Nofia Prihatmini</v>
          </cell>
        </row>
        <row r="1741">
          <cell r="A1741" t="str">
            <v>DM2361238</v>
          </cell>
          <cell r="B1741" t="str">
            <v>Nurul Pebrianti</v>
          </cell>
        </row>
        <row r="1742">
          <cell r="A1742" t="str">
            <v>DM2361239</v>
          </cell>
          <cell r="B1742" t="str">
            <v>Putri Nur Holijah</v>
          </cell>
        </row>
        <row r="1743">
          <cell r="A1743" t="str">
            <v>DM2361240</v>
          </cell>
          <cell r="B1743" t="str">
            <v>Putri Sulistiyowati</v>
          </cell>
        </row>
        <row r="1744">
          <cell r="A1744" t="str">
            <v>DM2361241</v>
          </cell>
          <cell r="B1744" t="str">
            <v>Putri Wulan Sari</v>
          </cell>
        </row>
        <row r="1745">
          <cell r="A1745" t="str">
            <v>DM2361243</v>
          </cell>
          <cell r="B1745" t="str">
            <v>Raisya Bambang Putri</v>
          </cell>
        </row>
        <row r="1746">
          <cell r="A1746" t="str">
            <v>DM2361244</v>
          </cell>
          <cell r="B1746" t="str">
            <v>Ranita Latifatul Zahroh</v>
          </cell>
        </row>
        <row r="1747">
          <cell r="A1747" t="str">
            <v>DM2361245</v>
          </cell>
          <cell r="B1747" t="str">
            <v>Rehandi Wahyu Mubarok</v>
          </cell>
        </row>
        <row r="1748">
          <cell r="A1748" t="str">
            <v>DM2361246</v>
          </cell>
          <cell r="B1748" t="str">
            <v>Reinsra Dian Auliamu Febrichanty</v>
          </cell>
        </row>
        <row r="1749">
          <cell r="A1749" t="str">
            <v>DM2361248</v>
          </cell>
          <cell r="B1749" t="str">
            <v>Retno Endah</v>
          </cell>
        </row>
        <row r="1750">
          <cell r="A1750" t="str">
            <v>DM2361249</v>
          </cell>
          <cell r="B1750" t="str">
            <v>Riska Marsela</v>
          </cell>
        </row>
        <row r="1751">
          <cell r="A1751" t="str">
            <v>DM2361250</v>
          </cell>
          <cell r="B1751" t="str">
            <v>Sherlina Dwi Nur Oktaviani</v>
          </cell>
        </row>
        <row r="1752">
          <cell r="A1752" t="str">
            <v>DM2361251</v>
          </cell>
          <cell r="B1752" t="str">
            <v>Sugianti</v>
          </cell>
        </row>
        <row r="1753">
          <cell r="A1753" t="str">
            <v>DM2361253</v>
          </cell>
          <cell r="B1753" t="str">
            <v>Wijiasih</v>
          </cell>
        </row>
        <row r="1754">
          <cell r="A1754" t="str">
            <v>DM2361254</v>
          </cell>
          <cell r="B1754" t="str">
            <v>Zahwa Aulia Annisa</v>
          </cell>
        </row>
        <row r="1755">
          <cell r="A1755" t="str">
            <v>DM2361255</v>
          </cell>
          <cell r="B1755" t="str">
            <v>Ammar Faishal Ramadhan</v>
          </cell>
        </row>
        <row r="1756">
          <cell r="A1756" t="str">
            <v>DM2361257</v>
          </cell>
          <cell r="B1756" t="str">
            <v>Daffa Yera Rendrawan</v>
          </cell>
        </row>
        <row r="1757">
          <cell r="A1757" t="str">
            <v>DM2361258</v>
          </cell>
          <cell r="B1757" t="str">
            <v>Dava Widiyawan</v>
          </cell>
        </row>
        <row r="1758">
          <cell r="A1758" t="str">
            <v>DM2361259</v>
          </cell>
          <cell r="B1758" t="str">
            <v>Dita Ayu Suryaningrum</v>
          </cell>
        </row>
        <row r="1759">
          <cell r="A1759" t="str">
            <v>DM2361260</v>
          </cell>
          <cell r="B1759" t="str">
            <v>Evi Sulistyaningsih</v>
          </cell>
        </row>
        <row r="1760">
          <cell r="A1760" t="str">
            <v>DM2361261</v>
          </cell>
          <cell r="B1760" t="str">
            <v>Fuad Tri Aditya</v>
          </cell>
        </row>
        <row r="1761">
          <cell r="A1761" t="str">
            <v>DM2361262</v>
          </cell>
          <cell r="B1761" t="str">
            <v>Maulana Syarif Hidayat</v>
          </cell>
        </row>
        <row r="1762">
          <cell r="A1762" t="str">
            <v>DM2361264</v>
          </cell>
          <cell r="B1762" t="str">
            <v>Yanuar Nur Mufid</v>
          </cell>
        </row>
        <row r="1763">
          <cell r="A1763" t="str">
            <v>DM2361265</v>
          </cell>
          <cell r="B1763" t="str">
            <v>Arif Nur Rohman</v>
          </cell>
        </row>
        <row r="1764">
          <cell r="A1764" t="str">
            <v>DM2361266</v>
          </cell>
          <cell r="B1764" t="str">
            <v>Dewi Sintia</v>
          </cell>
        </row>
        <row r="1765">
          <cell r="A1765" t="str">
            <v>DM2361267</v>
          </cell>
          <cell r="B1765" t="str">
            <v>Ferry Prasetyo</v>
          </cell>
        </row>
        <row r="1766">
          <cell r="A1766" t="str">
            <v>DM2361268</v>
          </cell>
          <cell r="B1766" t="str">
            <v>Fidel Muhammad Sukarsono</v>
          </cell>
        </row>
        <row r="1767">
          <cell r="A1767" t="str">
            <v>DM2361269</v>
          </cell>
          <cell r="B1767" t="str">
            <v xml:space="preserve">Muhammad Argya Maliki Alma </v>
          </cell>
        </row>
        <row r="1768">
          <cell r="A1768" t="str">
            <v>DM2361270</v>
          </cell>
          <cell r="B1768" t="str">
            <v>Muhammad Tri Prastiyo</v>
          </cell>
        </row>
        <row r="1769">
          <cell r="A1769" t="str">
            <v>DM2361271</v>
          </cell>
          <cell r="B1769" t="str">
            <v>Sherly Auliya Sabila</v>
          </cell>
        </row>
        <row r="1770">
          <cell r="A1770" t="str">
            <v>DM2361273</v>
          </cell>
          <cell r="B1770" t="str">
            <v>Suci Wahyu Setianingrum</v>
          </cell>
        </row>
        <row r="1771">
          <cell r="A1771" t="str">
            <v>DM2361274</v>
          </cell>
          <cell r="B1771" t="str">
            <v xml:space="preserve">Tria Putri Darwiyanti </v>
          </cell>
        </row>
        <row r="1772">
          <cell r="A1772" t="str">
            <v>DM2361275</v>
          </cell>
          <cell r="B1772" t="str">
            <v>Alfi Maulana Wahyu</v>
          </cell>
        </row>
        <row r="1773">
          <cell r="A1773" t="str">
            <v>DM2361277</v>
          </cell>
          <cell r="B1773" t="str">
            <v>Ellysa Shalsabella</v>
          </cell>
        </row>
        <row r="1774">
          <cell r="A1774" t="str">
            <v>DM2361278</v>
          </cell>
          <cell r="B1774" t="str">
            <v>Fajrul Falah Ramadhoni</v>
          </cell>
        </row>
        <row r="1775">
          <cell r="A1775" t="str">
            <v>DM2361279</v>
          </cell>
          <cell r="B1775" t="str">
            <v>Fatkur Rozi</v>
          </cell>
        </row>
        <row r="1776">
          <cell r="A1776" t="str">
            <v>DM2361280</v>
          </cell>
          <cell r="B1776" t="str">
            <v>Hadied Akbar Dienullah</v>
          </cell>
        </row>
        <row r="1777">
          <cell r="A1777" t="str">
            <v>DM2361281</v>
          </cell>
          <cell r="B1777" t="str">
            <v>Khoirul Anwar</v>
          </cell>
        </row>
        <row r="1778">
          <cell r="A1778" t="str">
            <v>DM2361282</v>
          </cell>
          <cell r="B1778" t="str">
            <v>Layla Rahmawati</v>
          </cell>
        </row>
        <row r="1779">
          <cell r="A1779" t="str">
            <v>DM2361283</v>
          </cell>
          <cell r="B1779" t="str">
            <v>M. Khotibul Umam</v>
          </cell>
        </row>
        <row r="1780">
          <cell r="A1780" t="str">
            <v>DM2361284</v>
          </cell>
          <cell r="B1780" t="str">
            <v>Muhammad Chaerudin Saputro</v>
          </cell>
        </row>
        <row r="1781">
          <cell r="A1781" t="str">
            <v>DM2361285</v>
          </cell>
          <cell r="B1781" t="str">
            <v>Muhammad Dicky Akbar</v>
          </cell>
        </row>
        <row r="1782">
          <cell r="A1782" t="str">
            <v>DM2361289</v>
          </cell>
          <cell r="B1782" t="str">
            <v>Rizky Sandi Hermawan</v>
          </cell>
        </row>
        <row r="1783">
          <cell r="A1783" t="str">
            <v>DM2361290</v>
          </cell>
          <cell r="B1783" t="str">
            <v>Sony Febry Yanto Sultan Sutrisno</v>
          </cell>
        </row>
        <row r="1784">
          <cell r="A1784" t="str">
            <v>DM2361292</v>
          </cell>
          <cell r="B1784" t="str">
            <v>Vebriantoro</v>
          </cell>
        </row>
        <row r="1785">
          <cell r="A1785" t="str">
            <v>DM2361305</v>
          </cell>
          <cell r="B1785" t="str">
            <v>Bambang Permana Sobandi</v>
          </cell>
        </row>
        <row r="1786">
          <cell r="A1786" t="str">
            <v>DM2361307</v>
          </cell>
          <cell r="B1786" t="str">
            <v xml:space="preserve">David Fals Mubarok </v>
          </cell>
        </row>
        <row r="1787">
          <cell r="A1787" t="str">
            <v>DM2361308</v>
          </cell>
          <cell r="B1787" t="str">
            <v>Eva Amalia</v>
          </cell>
        </row>
        <row r="1788">
          <cell r="A1788" t="str">
            <v>DM2361309</v>
          </cell>
          <cell r="B1788" t="str">
            <v xml:space="preserve">Fania Aprilia </v>
          </cell>
        </row>
        <row r="1789">
          <cell r="A1789" t="str">
            <v>DM2361312</v>
          </cell>
          <cell r="B1789" t="str">
            <v xml:space="preserve">Mohammad Reza Indrawan </v>
          </cell>
        </row>
        <row r="1790">
          <cell r="A1790" t="str">
            <v>DM2361313</v>
          </cell>
          <cell r="B1790" t="str">
            <v>Muhamad Ihsan S</v>
          </cell>
        </row>
        <row r="1791">
          <cell r="A1791" t="str">
            <v>DM2361315</v>
          </cell>
          <cell r="B1791" t="str">
            <v>Mutiara Fatimatu Zahra</v>
          </cell>
        </row>
        <row r="1792">
          <cell r="A1792" t="str">
            <v>DM2361316</v>
          </cell>
          <cell r="B1792" t="str">
            <v>Nabila Hasna Nur Syahira</v>
          </cell>
        </row>
        <row r="1793">
          <cell r="A1793" t="str">
            <v>DM2361317</v>
          </cell>
          <cell r="B1793" t="str">
            <v xml:space="preserve">Nofitasari </v>
          </cell>
        </row>
        <row r="1794">
          <cell r="A1794" t="str">
            <v>DM2361318</v>
          </cell>
          <cell r="B1794" t="str">
            <v xml:space="preserve">Wahyu Apriliani </v>
          </cell>
        </row>
        <row r="1795">
          <cell r="A1795" t="str">
            <v>DM2361319</v>
          </cell>
          <cell r="B1795" t="str">
            <v>Yanda Amelia</v>
          </cell>
        </row>
        <row r="1796">
          <cell r="A1796" t="str">
            <v>DM2361321</v>
          </cell>
          <cell r="B1796" t="str">
            <v>Adit Prayoga</v>
          </cell>
        </row>
        <row r="1797">
          <cell r="A1797" t="str">
            <v>DM2361322</v>
          </cell>
          <cell r="B1797" t="str">
            <v>Angga Setiawan</v>
          </cell>
        </row>
        <row r="1798">
          <cell r="A1798" t="str">
            <v>DM2361324</v>
          </cell>
          <cell r="B1798" t="str">
            <v>Erilo Lutfi Arirosan</v>
          </cell>
        </row>
        <row r="1799">
          <cell r="A1799" t="str">
            <v>DM2361325</v>
          </cell>
          <cell r="B1799" t="str">
            <v>Istiqomah</v>
          </cell>
        </row>
        <row r="1800">
          <cell r="A1800" t="str">
            <v>DM2361326</v>
          </cell>
          <cell r="B1800" t="str">
            <v>Muhammad Iqbal Bustom Nawawi</v>
          </cell>
        </row>
        <row r="1801">
          <cell r="A1801" t="str">
            <v>DM2361327</v>
          </cell>
          <cell r="B1801" t="str">
            <v>Wulandari</v>
          </cell>
        </row>
        <row r="1802">
          <cell r="A1802" t="str">
            <v>DM2361329</v>
          </cell>
          <cell r="B1802" t="str">
            <v>Purnomo Saeful Mujab</v>
          </cell>
        </row>
        <row r="1803">
          <cell r="A1803" t="str">
            <v>DM2361331</v>
          </cell>
          <cell r="B1803" t="str">
            <v>Afandy Bayu Ofianto</v>
          </cell>
        </row>
        <row r="1804">
          <cell r="A1804" t="str">
            <v>DM2361332</v>
          </cell>
          <cell r="B1804" t="str">
            <v>Akbar Subiyakto</v>
          </cell>
        </row>
        <row r="1805">
          <cell r="A1805" t="str">
            <v>DM2361333</v>
          </cell>
          <cell r="B1805" t="str">
            <v>Galih Ifnu Fabil</v>
          </cell>
        </row>
        <row r="1806">
          <cell r="A1806" t="str">
            <v>DM2361334</v>
          </cell>
          <cell r="B1806" t="str">
            <v>Pradipta Damar Arya Mahardika</v>
          </cell>
        </row>
        <row r="1807">
          <cell r="A1807" t="str">
            <v>DM2361336</v>
          </cell>
          <cell r="B1807" t="str">
            <v>Dawud Maulana Ahsan</v>
          </cell>
        </row>
        <row r="1808">
          <cell r="A1808" t="str">
            <v>DM2361337</v>
          </cell>
          <cell r="B1808" t="str">
            <v>Dimas Bramantyo</v>
          </cell>
        </row>
        <row r="1809">
          <cell r="A1809" t="str">
            <v>DM2361339</v>
          </cell>
          <cell r="B1809" t="str">
            <v>Yulianti</v>
          </cell>
        </row>
        <row r="1810">
          <cell r="A1810" t="str">
            <v>DM2361340</v>
          </cell>
          <cell r="B1810" t="str">
            <v>Ahmad Afif Zailani</v>
          </cell>
        </row>
        <row r="1811">
          <cell r="A1811" t="str">
            <v>DM2361342</v>
          </cell>
          <cell r="B1811" t="str">
            <v>Antonio Bagus Prakoso</v>
          </cell>
        </row>
        <row r="1812">
          <cell r="A1812" t="str">
            <v>DM2361343</v>
          </cell>
          <cell r="B1812" t="str">
            <v>Bariadi</v>
          </cell>
        </row>
        <row r="1813">
          <cell r="A1813" t="str">
            <v>DM2361344</v>
          </cell>
          <cell r="B1813" t="str">
            <v>Fani Arbangatun Masitoh</v>
          </cell>
        </row>
        <row r="1814">
          <cell r="A1814" t="str">
            <v>DM2361345</v>
          </cell>
          <cell r="B1814" t="str">
            <v xml:space="preserve">Galih Pambudi </v>
          </cell>
        </row>
        <row r="1815">
          <cell r="A1815" t="str">
            <v>DM2361346</v>
          </cell>
          <cell r="B1815" t="str">
            <v>Mochammad Alaik Zulfiyan</v>
          </cell>
        </row>
        <row r="1816">
          <cell r="A1816" t="str">
            <v>DM2361347</v>
          </cell>
          <cell r="B1816" t="str">
            <v xml:space="preserve">Nanda Lia Sari </v>
          </cell>
        </row>
        <row r="1817">
          <cell r="A1817" t="str">
            <v>DM2361348</v>
          </cell>
          <cell r="B1817" t="str">
            <v xml:space="preserve">Nurlaila Fitriyani </v>
          </cell>
        </row>
        <row r="1818">
          <cell r="A1818" t="str">
            <v>DM2361349</v>
          </cell>
          <cell r="B1818" t="str">
            <v>Restya Dwi Ningrum</v>
          </cell>
        </row>
        <row r="1819">
          <cell r="A1819" t="str">
            <v>DM2361350</v>
          </cell>
          <cell r="B1819" t="str">
            <v>Sinta Nur Janah</v>
          </cell>
        </row>
        <row r="1820">
          <cell r="A1820" t="str">
            <v>DM2361351</v>
          </cell>
          <cell r="B1820" t="str">
            <v>Syamsul Huda</v>
          </cell>
        </row>
        <row r="1821">
          <cell r="A1821" t="str">
            <v>DM2361352</v>
          </cell>
          <cell r="B1821" t="str">
            <v xml:space="preserve">Uni Oktavia </v>
          </cell>
        </row>
        <row r="1822">
          <cell r="A1822" t="str">
            <v>DM2361353</v>
          </cell>
          <cell r="B1822" t="str">
            <v>Agus Sarifudin</v>
          </cell>
        </row>
        <row r="1823">
          <cell r="A1823" t="str">
            <v>DM2361354</v>
          </cell>
          <cell r="B1823" t="str">
            <v>Alfarizi Nurul Mudin</v>
          </cell>
        </row>
        <row r="1824">
          <cell r="A1824" t="str">
            <v>DM2361356</v>
          </cell>
          <cell r="B1824" t="str">
            <v>Arifudin</v>
          </cell>
        </row>
        <row r="1825">
          <cell r="A1825" t="str">
            <v>DM2361357</v>
          </cell>
          <cell r="B1825" t="str">
            <v>Ariq Wirdhiyan</v>
          </cell>
        </row>
        <row r="1826">
          <cell r="A1826" t="str">
            <v>DM2361358</v>
          </cell>
          <cell r="B1826" t="str">
            <v xml:space="preserve">Arya Putra Utomo </v>
          </cell>
        </row>
        <row r="1827">
          <cell r="A1827" t="str">
            <v>DM2361359</v>
          </cell>
          <cell r="B1827" t="str">
            <v xml:space="preserve">Deiva Julia Fikrianingsih </v>
          </cell>
        </row>
        <row r="1828">
          <cell r="A1828" t="str">
            <v>DM2361360</v>
          </cell>
          <cell r="B1828" t="str">
            <v>Dimas Ferdiawan</v>
          </cell>
        </row>
        <row r="1829">
          <cell r="A1829" t="str">
            <v>DM2361361</v>
          </cell>
          <cell r="B1829" t="str">
            <v xml:space="preserve">Fais Inayatul Ma'Rifah </v>
          </cell>
        </row>
        <row r="1830">
          <cell r="A1830" t="str">
            <v>DM2361362</v>
          </cell>
          <cell r="B1830" t="str">
            <v xml:space="preserve">Faizal Ali Mustofa </v>
          </cell>
        </row>
        <row r="1831">
          <cell r="A1831" t="str">
            <v>DM2361365</v>
          </cell>
          <cell r="B1831" t="str">
            <v>Kintan Adiska</v>
          </cell>
        </row>
        <row r="1832">
          <cell r="A1832" t="str">
            <v>DM2361366</v>
          </cell>
          <cell r="B1832" t="str">
            <v>Maulana</v>
          </cell>
        </row>
        <row r="1833">
          <cell r="A1833" t="str">
            <v>DM2361367</v>
          </cell>
          <cell r="B1833" t="str">
            <v xml:space="preserve">Mega Sri Rahayu </v>
          </cell>
        </row>
        <row r="1834">
          <cell r="A1834" t="str">
            <v>DM2361368</v>
          </cell>
          <cell r="B1834" t="str">
            <v>Nur Widia Ningsih</v>
          </cell>
        </row>
        <row r="1835">
          <cell r="A1835" t="str">
            <v>DM2361370</v>
          </cell>
          <cell r="B1835" t="str">
            <v>Nurul Hasanah</v>
          </cell>
        </row>
        <row r="1836">
          <cell r="A1836" t="str">
            <v>DM2361371</v>
          </cell>
          <cell r="B1836" t="str">
            <v>Puji Rasto</v>
          </cell>
        </row>
        <row r="1837">
          <cell r="A1837" t="str">
            <v>DM2361372</v>
          </cell>
          <cell r="B1837" t="str">
            <v>Ragil Ponco Saputra</v>
          </cell>
        </row>
        <row r="1838">
          <cell r="A1838" t="str">
            <v>DM2361373</v>
          </cell>
          <cell r="B1838" t="str">
            <v xml:space="preserve">Reza Imam Pradana </v>
          </cell>
        </row>
        <row r="1839">
          <cell r="A1839" t="str">
            <v>DM2361374</v>
          </cell>
          <cell r="B1839" t="str">
            <v xml:space="preserve">Taufik Hidayat </v>
          </cell>
        </row>
        <row r="1840">
          <cell r="A1840" t="str">
            <v>DM2361375</v>
          </cell>
          <cell r="B1840" t="str">
            <v xml:space="preserve">Wildan Alif Fito </v>
          </cell>
        </row>
        <row r="1841">
          <cell r="A1841" t="str">
            <v>DM2361376</v>
          </cell>
          <cell r="B1841" t="str">
            <v xml:space="preserve">Ferdy Rahman Pratama </v>
          </cell>
        </row>
        <row r="1842">
          <cell r="A1842" t="str">
            <v>DM2361377</v>
          </cell>
          <cell r="B1842" t="str">
            <v>Freshtryolla Prameswari</v>
          </cell>
        </row>
        <row r="1843">
          <cell r="A1843" t="str">
            <v>DM2361378</v>
          </cell>
          <cell r="B1843" t="str">
            <v xml:space="preserve">Mugi Angger Sulistyo </v>
          </cell>
        </row>
        <row r="1844">
          <cell r="A1844" t="str">
            <v>DM2361379</v>
          </cell>
          <cell r="B1844" t="str">
            <v>Heru Setiyawan</v>
          </cell>
        </row>
        <row r="1845">
          <cell r="A1845" t="str">
            <v>DM2361380</v>
          </cell>
          <cell r="B1845" t="str">
            <v xml:space="preserve">Ilham Wijaya Kusuma </v>
          </cell>
        </row>
        <row r="1846">
          <cell r="A1846" t="str">
            <v>DM2361382</v>
          </cell>
          <cell r="B1846" t="str">
            <v>Tri Wahyuni</v>
          </cell>
        </row>
        <row r="1847">
          <cell r="A1847" t="str">
            <v>DM2361383</v>
          </cell>
          <cell r="B1847" t="str">
            <v>Abdullah Maajid</v>
          </cell>
        </row>
        <row r="1848">
          <cell r="A1848" t="str">
            <v>DM2361385</v>
          </cell>
          <cell r="B1848" t="str">
            <v>Anggi Anggraeni</v>
          </cell>
        </row>
        <row r="1849">
          <cell r="A1849" t="str">
            <v>DM2361387</v>
          </cell>
          <cell r="B1849" t="str">
            <v xml:space="preserve">Mohamad Suwondo </v>
          </cell>
        </row>
        <row r="1850">
          <cell r="A1850" t="str">
            <v>DM2361388</v>
          </cell>
          <cell r="B1850" t="str">
            <v>Mohammad Wahyu Yulianto</v>
          </cell>
        </row>
        <row r="1851">
          <cell r="A1851" t="str">
            <v>DM2361390</v>
          </cell>
          <cell r="B1851" t="str">
            <v>Muhammad Yunus Saputra</v>
          </cell>
        </row>
        <row r="1852">
          <cell r="A1852" t="str">
            <v>DM2361391</v>
          </cell>
          <cell r="B1852" t="str">
            <v>Mukhamad Badrudin</v>
          </cell>
        </row>
        <row r="1853">
          <cell r="A1853" t="str">
            <v>DM2361392</v>
          </cell>
          <cell r="B1853" t="str">
            <v>Salsabila Maulya Pasa</v>
          </cell>
        </row>
        <row r="1854">
          <cell r="A1854" t="str">
            <v>DM2361393</v>
          </cell>
          <cell r="B1854" t="str">
            <v>Uul Fatimah</v>
          </cell>
        </row>
        <row r="1855">
          <cell r="A1855" t="str">
            <v>DM2361394</v>
          </cell>
          <cell r="B1855" t="str">
            <v>Danar Pratama Putra</v>
          </cell>
        </row>
        <row r="1856">
          <cell r="A1856" t="str">
            <v>DM2361395</v>
          </cell>
          <cell r="B1856" t="str">
            <v>Putro Roby Alif Islamudin</v>
          </cell>
        </row>
        <row r="1857">
          <cell r="A1857" t="str">
            <v>DM2361396</v>
          </cell>
          <cell r="B1857" t="str">
            <v>Satrio Bowo Leksono</v>
          </cell>
        </row>
        <row r="1858">
          <cell r="A1858" t="str">
            <v>DM2361397</v>
          </cell>
          <cell r="B1858" t="str">
            <v>Faisal Fathurrohman</v>
          </cell>
        </row>
        <row r="1859">
          <cell r="A1859" t="str">
            <v>DM2361398</v>
          </cell>
          <cell r="B1859" t="str">
            <v>Andika Dimas Wahyudi</v>
          </cell>
        </row>
        <row r="1860">
          <cell r="A1860" t="str">
            <v>DM2361399</v>
          </cell>
          <cell r="B1860" t="str">
            <v>Daniel Ramadhan</v>
          </cell>
        </row>
        <row r="1861">
          <cell r="A1861" t="str">
            <v>DM2361400</v>
          </cell>
          <cell r="B1861" t="str">
            <v>Fitria Nur Hasanah</v>
          </cell>
        </row>
        <row r="1862">
          <cell r="A1862" t="str">
            <v>DM2361404</v>
          </cell>
          <cell r="B1862" t="str">
            <v>Salsabila Rizky</v>
          </cell>
        </row>
        <row r="1863">
          <cell r="A1863" t="str">
            <v>DM2361406</v>
          </cell>
          <cell r="B1863" t="str">
            <v xml:space="preserve">Dika Nur Muliasari </v>
          </cell>
        </row>
        <row r="1864">
          <cell r="A1864" t="str">
            <v>DM2361407</v>
          </cell>
          <cell r="B1864" t="str">
            <v>Imat Rohimat</v>
          </cell>
        </row>
        <row r="1865">
          <cell r="A1865" t="str">
            <v>DM2361409</v>
          </cell>
          <cell r="B1865" t="str">
            <v>Kurni Handayani</v>
          </cell>
        </row>
        <row r="1866">
          <cell r="A1866" t="str">
            <v>DM2361410</v>
          </cell>
          <cell r="B1866" t="str">
            <v>Marcelino Purba</v>
          </cell>
        </row>
        <row r="1867">
          <cell r="A1867" t="str">
            <v>DM2361411</v>
          </cell>
          <cell r="B1867" t="str">
            <v>Meillydia Octisa</v>
          </cell>
        </row>
        <row r="1868">
          <cell r="A1868" t="str">
            <v>DM2361412</v>
          </cell>
          <cell r="B1868" t="str">
            <v>Monika Dewi</v>
          </cell>
        </row>
        <row r="1869">
          <cell r="A1869" t="str">
            <v>DM2361413</v>
          </cell>
          <cell r="B1869" t="str">
            <v>Nur Chasanah</v>
          </cell>
        </row>
        <row r="1870">
          <cell r="A1870" t="str">
            <v>DM2361414</v>
          </cell>
          <cell r="B1870" t="str">
            <v xml:space="preserve">Omah Novi Yanti </v>
          </cell>
        </row>
        <row r="1871">
          <cell r="A1871" t="str">
            <v>DM2361416</v>
          </cell>
          <cell r="B1871" t="str">
            <v>Alifal Muhamad Pratama Hariri</v>
          </cell>
        </row>
        <row r="1872">
          <cell r="A1872" t="str">
            <v>DM2361417</v>
          </cell>
          <cell r="B1872" t="str">
            <v>Andhika Sony Satria</v>
          </cell>
        </row>
        <row r="1873">
          <cell r="A1873" t="str">
            <v>DM2361418</v>
          </cell>
          <cell r="B1873" t="str">
            <v>Asep Ramdhani</v>
          </cell>
        </row>
        <row r="1874">
          <cell r="A1874" t="str">
            <v>DM2361419</v>
          </cell>
          <cell r="B1874" t="str">
            <v>Bagas Dwi Sastio Permana</v>
          </cell>
        </row>
        <row r="1875">
          <cell r="A1875" t="str">
            <v>DM2361420</v>
          </cell>
          <cell r="B1875" t="str">
            <v>Dafin Nabil Yusril Bara Asyender</v>
          </cell>
        </row>
        <row r="1876">
          <cell r="A1876" t="str">
            <v>DM2361421</v>
          </cell>
          <cell r="B1876" t="str">
            <v>Dicky Wahyu Saputra</v>
          </cell>
        </row>
        <row r="1877">
          <cell r="A1877" t="str">
            <v>DM2361422</v>
          </cell>
          <cell r="B1877" t="str">
            <v>Lolyta Septiyaningrum</v>
          </cell>
        </row>
        <row r="1878">
          <cell r="A1878" t="str">
            <v>DM2361423</v>
          </cell>
          <cell r="B1878" t="str">
            <v>Muhammad Naufal Saputra</v>
          </cell>
        </row>
        <row r="1879">
          <cell r="A1879" t="str">
            <v>DM2361424</v>
          </cell>
          <cell r="B1879" t="str">
            <v>Tegar Saksi Ilalang</v>
          </cell>
        </row>
        <row r="1880">
          <cell r="A1880" t="str">
            <v>DM2361425</v>
          </cell>
          <cell r="B1880" t="str">
            <v>Imanuel Nathaneal</v>
          </cell>
        </row>
        <row r="1881">
          <cell r="A1881" t="str">
            <v>DM2361427</v>
          </cell>
          <cell r="B1881" t="str">
            <v>Baharudin Yusuf Syahputra</v>
          </cell>
        </row>
        <row r="1882">
          <cell r="A1882" t="str">
            <v>DM2361428</v>
          </cell>
          <cell r="B1882" t="str">
            <v>Deri Saputra</v>
          </cell>
        </row>
        <row r="1883">
          <cell r="A1883" t="str">
            <v>DM2361429</v>
          </cell>
          <cell r="B1883" t="str">
            <v xml:space="preserve">Dimas Ibnu Afriyan </v>
          </cell>
        </row>
        <row r="1884">
          <cell r="A1884" t="str">
            <v>DM2361430</v>
          </cell>
          <cell r="B1884" t="str">
            <v>Dwi Widayati</v>
          </cell>
        </row>
        <row r="1885">
          <cell r="A1885" t="str">
            <v>DM2361432</v>
          </cell>
          <cell r="B1885" t="str">
            <v>Kiki Slamet Tri Isworo</v>
          </cell>
        </row>
        <row r="1886">
          <cell r="A1886" t="str">
            <v>DM2361433</v>
          </cell>
          <cell r="B1886" t="str">
            <v>Mia Widiyani</v>
          </cell>
        </row>
        <row r="1887">
          <cell r="A1887" t="str">
            <v>DM2361434</v>
          </cell>
          <cell r="B1887" t="str">
            <v>Moh. Amin</v>
          </cell>
        </row>
        <row r="1888">
          <cell r="A1888" t="str">
            <v>DM2361436</v>
          </cell>
          <cell r="B1888" t="str">
            <v xml:space="preserve">Rezki Indra Maulana </v>
          </cell>
        </row>
        <row r="1889">
          <cell r="A1889" t="str">
            <v>DM2361437</v>
          </cell>
          <cell r="B1889" t="str">
            <v>Rizki Ardiansyah</v>
          </cell>
        </row>
        <row r="1890">
          <cell r="A1890" t="str">
            <v>DM2361438</v>
          </cell>
          <cell r="B1890" t="str">
            <v>Siti Nur Hasanah</v>
          </cell>
        </row>
        <row r="1891">
          <cell r="A1891" t="str">
            <v>DM2361439</v>
          </cell>
          <cell r="B1891" t="str">
            <v>Harum Cendana Alam</v>
          </cell>
        </row>
        <row r="1892">
          <cell r="A1892" t="str">
            <v>DM2361440</v>
          </cell>
          <cell r="B1892" t="str">
            <v>Adi Bagus Calfin</v>
          </cell>
        </row>
        <row r="1893">
          <cell r="A1893" t="str">
            <v>DM2361441</v>
          </cell>
          <cell r="B1893" t="str">
            <v>Alvian Budi Prasetyo</v>
          </cell>
        </row>
        <row r="1894">
          <cell r="A1894" t="str">
            <v>DM2361442</v>
          </cell>
          <cell r="B1894" t="str">
            <v>Budi Lestari</v>
          </cell>
        </row>
        <row r="1895">
          <cell r="A1895" t="str">
            <v>DM2361443</v>
          </cell>
          <cell r="B1895" t="str">
            <v>Ika Widayani</v>
          </cell>
        </row>
        <row r="1896">
          <cell r="A1896" t="str">
            <v>DM2361444</v>
          </cell>
          <cell r="B1896" t="str">
            <v xml:space="preserve">Intan Tri Cahyani </v>
          </cell>
        </row>
        <row r="1897">
          <cell r="A1897" t="str">
            <v>DM2361445</v>
          </cell>
          <cell r="B1897" t="str">
            <v>Muhamad Saddam Husen</v>
          </cell>
        </row>
        <row r="1898">
          <cell r="A1898" t="str">
            <v>DM2361447</v>
          </cell>
          <cell r="B1898" t="str">
            <v xml:space="preserve">Novita Dwi Andriani </v>
          </cell>
        </row>
        <row r="1899">
          <cell r="A1899" t="str">
            <v>DM2361449</v>
          </cell>
          <cell r="B1899" t="str">
            <v>Reza Handika Ramdani</v>
          </cell>
        </row>
        <row r="1900">
          <cell r="A1900" t="str">
            <v>DM2361450</v>
          </cell>
          <cell r="B1900" t="str">
            <v>Abdul Mujib</v>
          </cell>
        </row>
        <row r="1901">
          <cell r="A1901" t="str">
            <v>DM2361451</v>
          </cell>
          <cell r="B1901" t="str">
            <v>Achmad Raihan Romadhon</v>
          </cell>
        </row>
        <row r="1902">
          <cell r="A1902" t="str">
            <v>DM2361453</v>
          </cell>
          <cell r="B1902" t="str">
            <v>Aggrey Eka Rista</v>
          </cell>
        </row>
        <row r="1903">
          <cell r="A1903" t="str">
            <v>DM2361454</v>
          </cell>
          <cell r="B1903" t="str">
            <v>Agil Safitri</v>
          </cell>
        </row>
        <row r="1904">
          <cell r="A1904" t="str">
            <v>DM2361455</v>
          </cell>
          <cell r="B1904" t="str">
            <v>Akhir Setyaningsih</v>
          </cell>
        </row>
        <row r="1905">
          <cell r="A1905" t="str">
            <v>DM2361456</v>
          </cell>
          <cell r="B1905" t="str">
            <v>Alifiah Farah Salsabila</v>
          </cell>
        </row>
        <row r="1906">
          <cell r="A1906" t="str">
            <v>DM2361459</v>
          </cell>
          <cell r="B1906" t="str">
            <v>Angga Maulana</v>
          </cell>
        </row>
        <row r="1907">
          <cell r="A1907" t="str">
            <v>DM2361461</v>
          </cell>
          <cell r="B1907" t="str">
            <v>Burhan Nurdin Saefuloh</v>
          </cell>
        </row>
        <row r="1908">
          <cell r="A1908" t="str">
            <v>DM2361462</v>
          </cell>
          <cell r="B1908" t="str">
            <v>Dela Suci Rahmadani</v>
          </cell>
        </row>
        <row r="1909">
          <cell r="A1909" t="str">
            <v>DM2361463</v>
          </cell>
          <cell r="B1909" t="str">
            <v>Dewi Astutik</v>
          </cell>
        </row>
        <row r="1910">
          <cell r="A1910" t="str">
            <v>DM2361464</v>
          </cell>
          <cell r="B1910" t="str">
            <v>Diana Safira</v>
          </cell>
        </row>
        <row r="1911">
          <cell r="A1911" t="str">
            <v>DM2361466</v>
          </cell>
          <cell r="B1911" t="str">
            <v>Elisa Fitri Fadilla</v>
          </cell>
        </row>
        <row r="1912">
          <cell r="A1912" t="str">
            <v>DM2361468</v>
          </cell>
          <cell r="B1912" t="str">
            <v>Fathia Rahmawati</v>
          </cell>
        </row>
        <row r="1913">
          <cell r="A1913" t="str">
            <v>DM2361469</v>
          </cell>
          <cell r="B1913" t="str">
            <v>Fitriyah Damayanti</v>
          </cell>
        </row>
        <row r="1914">
          <cell r="A1914" t="str">
            <v>DM2361470</v>
          </cell>
          <cell r="B1914" t="str">
            <v>Fredianto</v>
          </cell>
        </row>
        <row r="1915">
          <cell r="A1915" t="str">
            <v>DM2361471</v>
          </cell>
          <cell r="B1915" t="str">
            <v>Haikal Faiz</v>
          </cell>
        </row>
        <row r="1916">
          <cell r="A1916" t="str">
            <v>DM2361472</v>
          </cell>
          <cell r="B1916" t="str">
            <v>Heru Ariwibowo</v>
          </cell>
        </row>
        <row r="1917">
          <cell r="A1917" t="str">
            <v>DM2361473</v>
          </cell>
          <cell r="B1917" t="str">
            <v>Hestia Erna Grecia</v>
          </cell>
        </row>
        <row r="1918">
          <cell r="A1918" t="str">
            <v>DM2361474</v>
          </cell>
          <cell r="B1918" t="str">
            <v>Ikangga Bayu Setiaji</v>
          </cell>
        </row>
        <row r="1919">
          <cell r="A1919" t="str">
            <v>DM2361475</v>
          </cell>
          <cell r="B1919" t="str">
            <v>Imam Tobi Saputra</v>
          </cell>
        </row>
        <row r="1920">
          <cell r="A1920" t="str">
            <v>DM2361476</v>
          </cell>
          <cell r="B1920" t="str">
            <v>Ira Nurcahya</v>
          </cell>
        </row>
        <row r="1921">
          <cell r="A1921" t="str">
            <v>DM2361477</v>
          </cell>
          <cell r="B1921" t="str">
            <v>Ivan Saputra</v>
          </cell>
        </row>
        <row r="1922">
          <cell r="A1922" t="str">
            <v>DM2361479</v>
          </cell>
          <cell r="B1922" t="str">
            <v>Maldini Putro Satrio Piningit</v>
          </cell>
        </row>
        <row r="1923">
          <cell r="A1923" t="str">
            <v>DM2361481</v>
          </cell>
          <cell r="B1923" t="str">
            <v>Miftakhul Muhaimin</v>
          </cell>
        </row>
        <row r="1924">
          <cell r="A1924" t="str">
            <v>DM2361482</v>
          </cell>
          <cell r="B1924" t="str">
            <v>Moh Khoirul Niam</v>
          </cell>
        </row>
        <row r="1925">
          <cell r="A1925" t="str">
            <v>DM2361483</v>
          </cell>
          <cell r="B1925" t="str">
            <v>Muhamad Rayhan Maudiab</v>
          </cell>
        </row>
        <row r="1926">
          <cell r="A1926" t="str">
            <v>DM2361484</v>
          </cell>
          <cell r="B1926" t="str">
            <v xml:space="preserve">Muhamad Roofi Alfaridzi </v>
          </cell>
        </row>
        <row r="1927">
          <cell r="A1927" t="str">
            <v>DM2361485</v>
          </cell>
          <cell r="B1927" t="str">
            <v>Muhammad Arjun Asyari</v>
          </cell>
        </row>
        <row r="1928">
          <cell r="A1928" t="str">
            <v>DM2361486</v>
          </cell>
          <cell r="B1928" t="str">
            <v xml:space="preserve">Muhammad Azmal Ikhsani </v>
          </cell>
        </row>
        <row r="1929">
          <cell r="A1929" t="str">
            <v>DM2361487</v>
          </cell>
          <cell r="B1929" t="str">
            <v>Muhammad Faisal</v>
          </cell>
        </row>
        <row r="1930">
          <cell r="A1930" t="str">
            <v>DM2361489</v>
          </cell>
          <cell r="B1930" t="str">
            <v>Muhammad Riyan Rivai</v>
          </cell>
        </row>
        <row r="1931">
          <cell r="A1931" t="str">
            <v>DM2361492</v>
          </cell>
          <cell r="B1931" t="str">
            <v>Mutiara Safitri</v>
          </cell>
        </row>
        <row r="1932">
          <cell r="A1932" t="str">
            <v>DM2361493</v>
          </cell>
          <cell r="B1932" t="str">
            <v>Nabila Juliyanti</v>
          </cell>
        </row>
        <row r="1933">
          <cell r="A1933" t="str">
            <v>DM2361495</v>
          </cell>
          <cell r="B1933" t="str">
            <v>Ni Putu Naranda Asti Swara</v>
          </cell>
        </row>
        <row r="1934">
          <cell r="A1934" t="str">
            <v>DM2361498</v>
          </cell>
          <cell r="B1934" t="str">
            <v xml:space="preserve">Riski Oktavian </v>
          </cell>
        </row>
        <row r="1935">
          <cell r="A1935" t="str">
            <v>DM2361499</v>
          </cell>
          <cell r="B1935" t="str">
            <v>Riyan Yusuf Ramadhoni</v>
          </cell>
        </row>
        <row r="1936">
          <cell r="A1936" t="str">
            <v>DM2361500</v>
          </cell>
          <cell r="B1936" t="str">
            <v>Robiatul Ailmi</v>
          </cell>
        </row>
        <row r="1937">
          <cell r="A1937" t="str">
            <v>DM2361501</v>
          </cell>
          <cell r="B1937" t="str">
            <v>Rofiq Soleh Uddin</v>
          </cell>
        </row>
        <row r="1938">
          <cell r="A1938" t="str">
            <v>DM2361502</v>
          </cell>
          <cell r="B1938" t="str">
            <v>Suhartati</v>
          </cell>
        </row>
        <row r="1939">
          <cell r="A1939" t="str">
            <v>DM2361503</v>
          </cell>
          <cell r="B1939" t="str">
            <v xml:space="preserve">Syahrul Ramadhan </v>
          </cell>
        </row>
        <row r="1940">
          <cell r="A1940" t="str">
            <v>DM2361504</v>
          </cell>
          <cell r="B1940" t="str">
            <v xml:space="preserve">Tegar Joevanka </v>
          </cell>
        </row>
        <row r="1941">
          <cell r="A1941" t="str">
            <v>DM2361505</v>
          </cell>
          <cell r="B1941" t="str">
            <v>Yunita Leriyansyah</v>
          </cell>
        </row>
        <row r="1942">
          <cell r="A1942" t="str">
            <v>DM2361506</v>
          </cell>
          <cell r="B1942" t="str">
            <v xml:space="preserve">Bayu Gilang Ramanda </v>
          </cell>
        </row>
        <row r="1943">
          <cell r="A1943" t="str">
            <v>DM2361507</v>
          </cell>
          <cell r="B1943" t="str">
            <v>Delia Sukmawati</v>
          </cell>
        </row>
        <row r="1944">
          <cell r="A1944" t="str">
            <v>DM2361508</v>
          </cell>
          <cell r="B1944" t="str">
            <v>Diky Sulaiman</v>
          </cell>
        </row>
        <row r="1945">
          <cell r="A1945" t="str">
            <v>DM2361510</v>
          </cell>
          <cell r="B1945" t="str">
            <v>Imas Pitriyani</v>
          </cell>
        </row>
        <row r="1946">
          <cell r="A1946" t="str">
            <v>DM2361511</v>
          </cell>
          <cell r="B1946" t="str">
            <v xml:space="preserve">Janu Andika Purwa </v>
          </cell>
        </row>
        <row r="1947">
          <cell r="A1947" t="str">
            <v>DM2361512</v>
          </cell>
          <cell r="B1947" t="str">
            <v xml:space="preserve">Kokom Komariah </v>
          </cell>
        </row>
        <row r="1948">
          <cell r="A1948" t="str">
            <v>DM2361513</v>
          </cell>
          <cell r="B1948" t="str">
            <v>Muhammad Rizki Akbar Syarif</v>
          </cell>
        </row>
        <row r="1949">
          <cell r="A1949" t="str">
            <v>DM2361514</v>
          </cell>
          <cell r="B1949" t="str">
            <v>Resti Nurwahyuni</v>
          </cell>
        </row>
        <row r="1950">
          <cell r="A1950" t="str">
            <v>DM2361515</v>
          </cell>
          <cell r="B1950" t="str">
            <v>Roy Rizky Gilang Pradana</v>
          </cell>
        </row>
        <row r="1951">
          <cell r="A1951" t="str">
            <v>DM2361516</v>
          </cell>
          <cell r="B1951" t="str">
            <v xml:space="preserve">Siti Dewi Sarmilah </v>
          </cell>
        </row>
        <row r="1952">
          <cell r="A1952" t="str">
            <v>DM2361517</v>
          </cell>
          <cell r="B1952" t="str">
            <v>Subur Jaya</v>
          </cell>
        </row>
        <row r="1953">
          <cell r="A1953" t="str">
            <v>DM2361518</v>
          </cell>
          <cell r="B1953" t="str">
            <v>Tiyas Mawarti</v>
          </cell>
        </row>
        <row r="1954">
          <cell r="A1954" t="str">
            <v>DM2361519</v>
          </cell>
          <cell r="B1954" t="str">
            <v xml:space="preserve">Yuli Mulyati </v>
          </cell>
        </row>
        <row r="1955">
          <cell r="A1955" t="str">
            <v>DM2361520</v>
          </cell>
          <cell r="B1955" t="str">
            <v>Adam Andhika Akbar</v>
          </cell>
        </row>
        <row r="1956">
          <cell r="A1956" t="str">
            <v>DM2361523</v>
          </cell>
          <cell r="B1956" t="str">
            <v>Andy Permana</v>
          </cell>
        </row>
        <row r="1957">
          <cell r="A1957" t="str">
            <v>DM2361525</v>
          </cell>
          <cell r="B1957" t="str">
            <v>Dani Hermawan</v>
          </cell>
        </row>
        <row r="1958">
          <cell r="A1958" t="str">
            <v>DM2361526</v>
          </cell>
          <cell r="B1958" t="str">
            <v>Gesy Restugini Gusasi</v>
          </cell>
        </row>
        <row r="1959">
          <cell r="A1959" t="str">
            <v>DM2361527</v>
          </cell>
          <cell r="B1959" t="str">
            <v>Gilang Romadhon</v>
          </cell>
        </row>
        <row r="1960">
          <cell r="A1960" t="str">
            <v>DM2361529</v>
          </cell>
          <cell r="B1960" t="str">
            <v>Huliatul Auliyah</v>
          </cell>
        </row>
        <row r="1961">
          <cell r="A1961" t="str">
            <v>DM2361530</v>
          </cell>
          <cell r="B1961" t="str">
            <v>Intan Pandini</v>
          </cell>
        </row>
        <row r="1962">
          <cell r="A1962" t="str">
            <v>DM2361532</v>
          </cell>
          <cell r="B1962" t="str">
            <v>Iyus Rusmayeni</v>
          </cell>
        </row>
        <row r="1963">
          <cell r="A1963" t="str">
            <v>DM2361534</v>
          </cell>
          <cell r="B1963" t="str">
            <v>Maulana Wijaya</v>
          </cell>
        </row>
        <row r="1964">
          <cell r="A1964" t="str">
            <v>DM2361535</v>
          </cell>
          <cell r="B1964" t="str">
            <v>Mohammad Dafa Aldianto</v>
          </cell>
        </row>
        <row r="1965">
          <cell r="A1965" t="str">
            <v>DM2361537</v>
          </cell>
          <cell r="B1965" t="str">
            <v>Naufal Ashila Aditiya M</v>
          </cell>
        </row>
        <row r="1966">
          <cell r="A1966" t="str">
            <v>DM2361540</v>
          </cell>
          <cell r="B1966" t="str">
            <v>Pika Novianti</v>
          </cell>
        </row>
        <row r="1967">
          <cell r="A1967" t="str">
            <v>DM2361541</v>
          </cell>
          <cell r="B1967" t="str">
            <v>Retno MuntiAh</v>
          </cell>
        </row>
        <row r="1968">
          <cell r="A1968" t="str">
            <v>DM2361544</v>
          </cell>
          <cell r="B1968" t="str">
            <v>Rizqi Febri Nugroho</v>
          </cell>
        </row>
        <row r="1969">
          <cell r="A1969" t="str">
            <v>DM2361545</v>
          </cell>
          <cell r="B1969" t="str">
            <v>Sisgilang Surya Saputra</v>
          </cell>
        </row>
        <row r="1970">
          <cell r="A1970" t="str">
            <v>DM2361546</v>
          </cell>
          <cell r="B1970" t="str">
            <v>Yuni Yuningsih</v>
          </cell>
        </row>
        <row r="1971">
          <cell r="A1971" t="str">
            <v>DM2361548</v>
          </cell>
          <cell r="B1971" t="str">
            <v>Sri Wahyuni</v>
          </cell>
        </row>
        <row r="1972">
          <cell r="A1972" t="str">
            <v>DM2361550</v>
          </cell>
          <cell r="B1972" t="str">
            <v xml:space="preserve">Aini Wulan Febriani </v>
          </cell>
        </row>
        <row r="1973">
          <cell r="A1973" t="str">
            <v>DM2361551</v>
          </cell>
          <cell r="B1973" t="str">
            <v>Azzah Luthfajri Rahmayati</v>
          </cell>
        </row>
        <row r="1974">
          <cell r="A1974" t="str">
            <v>DM2361552</v>
          </cell>
          <cell r="B1974" t="str">
            <v xml:space="preserve">Bayu Prasetyo </v>
          </cell>
        </row>
        <row r="1975">
          <cell r="A1975" t="str">
            <v>DM2361553</v>
          </cell>
          <cell r="B1975" t="str">
            <v xml:space="preserve">Carolus Bekti Supandi </v>
          </cell>
        </row>
        <row r="1976">
          <cell r="A1976" t="str">
            <v>DM2361554</v>
          </cell>
          <cell r="B1976" t="str">
            <v xml:space="preserve">Galih Osamulya Laden </v>
          </cell>
        </row>
        <row r="1977">
          <cell r="A1977" t="str">
            <v>DM2361555</v>
          </cell>
          <cell r="B1977" t="str">
            <v>Iqfina Amalia Tuzah'Ro</v>
          </cell>
        </row>
        <row r="1978">
          <cell r="A1978" t="str">
            <v>DM2361556</v>
          </cell>
          <cell r="B1978" t="str">
            <v xml:space="preserve">Jandini Rahayu Putri </v>
          </cell>
        </row>
        <row r="1979">
          <cell r="A1979" t="str">
            <v>DM2361557</v>
          </cell>
          <cell r="B1979" t="str">
            <v xml:space="preserve">Janwar </v>
          </cell>
        </row>
        <row r="1980">
          <cell r="A1980" t="str">
            <v>DM2361558</v>
          </cell>
          <cell r="B1980" t="str">
            <v>Muchamad Hanif</v>
          </cell>
        </row>
        <row r="1981">
          <cell r="A1981" t="str">
            <v>DM2361560</v>
          </cell>
          <cell r="B1981" t="str">
            <v>Nur Imani Aida</v>
          </cell>
        </row>
        <row r="1982">
          <cell r="A1982" t="str">
            <v>DM2361561</v>
          </cell>
          <cell r="B1982" t="str">
            <v xml:space="preserve">Riries Rista Indah Nur Agni Anggraeni </v>
          </cell>
        </row>
        <row r="1983">
          <cell r="A1983" t="str">
            <v>DM2361562</v>
          </cell>
          <cell r="B1983" t="str">
            <v>Tri Widiahwati</v>
          </cell>
        </row>
        <row r="1984">
          <cell r="A1984" t="str">
            <v>DM2361563</v>
          </cell>
          <cell r="B1984" t="str">
            <v>Wulan Ratnasari Saputri</v>
          </cell>
        </row>
        <row r="1985">
          <cell r="A1985" t="str">
            <v>DM2361564</v>
          </cell>
          <cell r="B1985" t="str">
            <v>Dani Fachrudin</v>
          </cell>
        </row>
        <row r="1986">
          <cell r="A1986" t="str">
            <v>DM2361566</v>
          </cell>
          <cell r="B1986" t="str">
            <v>Nurlaela</v>
          </cell>
        </row>
        <row r="1987">
          <cell r="A1987" t="str">
            <v>DM2361567</v>
          </cell>
          <cell r="B1987" t="str">
            <v xml:space="preserve">Putri Ayu Larasati </v>
          </cell>
        </row>
        <row r="1988">
          <cell r="A1988" t="str">
            <v>DM2361573</v>
          </cell>
          <cell r="B1988" t="str">
            <v>Muhamad Naufal Abdul Hakim</v>
          </cell>
        </row>
        <row r="1989">
          <cell r="A1989" t="str">
            <v>DM2361578</v>
          </cell>
          <cell r="B1989" t="str">
            <v>Suhail Mohammad Mikael Al Ghozi</v>
          </cell>
        </row>
        <row r="1990">
          <cell r="A1990" t="str">
            <v>DM2361579</v>
          </cell>
          <cell r="B1990" t="str">
            <v xml:space="preserve">Adam Wira Hadi Kusuma </v>
          </cell>
        </row>
        <row r="1991">
          <cell r="A1991" t="str">
            <v>DM2361580</v>
          </cell>
          <cell r="B1991" t="str">
            <v xml:space="preserve">Aprilia Indra Kharunia </v>
          </cell>
        </row>
        <row r="1992">
          <cell r="A1992" t="str">
            <v>DM2361581</v>
          </cell>
          <cell r="B1992" t="str">
            <v xml:space="preserve">Frans Nico Andreas </v>
          </cell>
        </row>
        <row r="1993">
          <cell r="A1993" t="str">
            <v>DM2361583</v>
          </cell>
          <cell r="B1993" t="str">
            <v>Anis Fitriyah</v>
          </cell>
        </row>
        <row r="1994">
          <cell r="A1994" t="str">
            <v>DM2361585</v>
          </cell>
          <cell r="B1994" t="str">
            <v>Brian Syahandi</v>
          </cell>
        </row>
        <row r="1995">
          <cell r="A1995" t="str">
            <v>DM2361586</v>
          </cell>
          <cell r="B1995" t="str">
            <v>Dewi Sri Aprianti</v>
          </cell>
        </row>
        <row r="1996">
          <cell r="A1996" t="str">
            <v>DM2361587</v>
          </cell>
          <cell r="B1996" t="str">
            <v>Ghina Mardhiyana</v>
          </cell>
        </row>
        <row r="1997">
          <cell r="A1997" t="str">
            <v>DM2361589</v>
          </cell>
          <cell r="B1997" t="str">
            <v>Putri Wulandari</v>
          </cell>
        </row>
        <row r="1998">
          <cell r="A1998" t="str">
            <v>DM2361590</v>
          </cell>
          <cell r="B1998" t="str">
            <v>Rivan Assidiq</v>
          </cell>
        </row>
        <row r="1999">
          <cell r="A1999" t="str">
            <v>DM2361591</v>
          </cell>
          <cell r="B1999" t="str">
            <v>Angel Aulia Sianturi</v>
          </cell>
        </row>
        <row r="2000">
          <cell r="A2000" t="str">
            <v>DM2361593</v>
          </cell>
          <cell r="B2000" t="str">
            <v>Caesar Reza Alpi Pahlevi</v>
          </cell>
        </row>
        <row r="2001">
          <cell r="A2001" t="str">
            <v>DM2361595</v>
          </cell>
          <cell r="B2001" t="str">
            <v>Filla Kurniawan</v>
          </cell>
        </row>
        <row r="2002">
          <cell r="A2002" t="str">
            <v>DM2361596</v>
          </cell>
          <cell r="B2002" t="str">
            <v>Intan Tri Nurcahyani</v>
          </cell>
        </row>
        <row r="2003">
          <cell r="A2003" t="str">
            <v>DM2361597</v>
          </cell>
          <cell r="B2003" t="str">
            <v>Juanda</v>
          </cell>
        </row>
        <row r="2004">
          <cell r="A2004" t="str">
            <v>DM2361600</v>
          </cell>
          <cell r="B2004" t="str">
            <v>Putri Handayani Tambunan</v>
          </cell>
        </row>
        <row r="2005">
          <cell r="A2005" t="str">
            <v>DM2361602</v>
          </cell>
          <cell r="B2005" t="str">
            <v>Refita Suhartini</v>
          </cell>
        </row>
        <row r="2006">
          <cell r="A2006" t="str">
            <v>DM2361603</v>
          </cell>
          <cell r="B2006" t="str">
            <v>Rudi Satria</v>
          </cell>
        </row>
        <row r="2007">
          <cell r="A2007" t="str">
            <v>DM2361604</v>
          </cell>
          <cell r="B2007" t="str">
            <v>Siti Laelatul Marwiyah</v>
          </cell>
        </row>
        <row r="2008">
          <cell r="A2008" t="str">
            <v>DM2361605</v>
          </cell>
          <cell r="B2008" t="str">
            <v>Alfian Ubaidillah</v>
          </cell>
        </row>
        <row r="2009">
          <cell r="A2009" t="str">
            <v>DM2361606</v>
          </cell>
          <cell r="B2009" t="str">
            <v>Arnesto Putra Pratama</v>
          </cell>
        </row>
        <row r="2010">
          <cell r="A2010" t="str">
            <v>DM2361607</v>
          </cell>
          <cell r="B2010" t="str">
            <v>Paris Firdaus</v>
          </cell>
        </row>
        <row r="2011">
          <cell r="A2011" t="str">
            <v>DM2361608</v>
          </cell>
          <cell r="B2011" t="str">
            <v>Abdul Kholik</v>
          </cell>
        </row>
        <row r="2012">
          <cell r="A2012" t="str">
            <v>DM2361609</v>
          </cell>
          <cell r="B2012" t="str">
            <v>Abdul Nugi Febriyadi</v>
          </cell>
        </row>
        <row r="2013">
          <cell r="A2013" t="str">
            <v>DM2361610</v>
          </cell>
          <cell r="B2013" t="str">
            <v>Agung Jaya Nugroho</v>
          </cell>
        </row>
        <row r="2014">
          <cell r="A2014" t="str">
            <v>DM2361611</v>
          </cell>
          <cell r="B2014" t="str">
            <v>Diyah Prianti Agustin</v>
          </cell>
        </row>
        <row r="2015">
          <cell r="A2015" t="str">
            <v>DM2361612</v>
          </cell>
          <cell r="B2015" t="str">
            <v>M Zaelani</v>
          </cell>
        </row>
        <row r="2016">
          <cell r="A2016" t="str">
            <v>DM2361613</v>
          </cell>
          <cell r="B2016" t="str">
            <v>Rizky Damayanti</v>
          </cell>
        </row>
        <row r="2017">
          <cell r="A2017" t="str">
            <v>DM2361614</v>
          </cell>
          <cell r="B2017" t="str">
            <v>Siti Farradyda Syawalya Rosid</v>
          </cell>
        </row>
        <row r="2018">
          <cell r="A2018" t="str">
            <v>DM2361615</v>
          </cell>
          <cell r="B2018" t="str">
            <v>Yusuf Muhamad</v>
          </cell>
        </row>
        <row r="2019">
          <cell r="A2019" t="str">
            <v>DM2361616</v>
          </cell>
          <cell r="B2019" t="str">
            <v>Ahmad Alpi N</v>
          </cell>
        </row>
        <row r="2020">
          <cell r="A2020" t="str">
            <v>DM2361617</v>
          </cell>
          <cell r="B2020" t="str">
            <v>Aris Tohari</v>
          </cell>
        </row>
        <row r="2021">
          <cell r="A2021" t="str">
            <v>DM2361618</v>
          </cell>
          <cell r="B2021" t="str">
            <v>Bagas Raditya Hibatulloh</v>
          </cell>
        </row>
        <row r="2022">
          <cell r="A2022" t="str">
            <v>DM2361619</v>
          </cell>
          <cell r="B2022" t="str">
            <v>Niko Palentino</v>
          </cell>
        </row>
        <row r="2023">
          <cell r="A2023" t="str">
            <v>DM2361620</v>
          </cell>
          <cell r="B2023" t="str">
            <v>Ahdina Fatimah</v>
          </cell>
        </row>
        <row r="2024">
          <cell r="A2024" t="str">
            <v>DM2361621</v>
          </cell>
          <cell r="B2024" t="str">
            <v>Amalia Devita Putri Azzahra</v>
          </cell>
        </row>
        <row r="2025">
          <cell r="A2025" t="str">
            <v>DM2361622</v>
          </cell>
          <cell r="B2025" t="str">
            <v>Amalia Dwi Utami</v>
          </cell>
        </row>
        <row r="2026">
          <cell r="A2026" t="str">
            <v>DM2361623</v>
          </cell>
          <cell r="B2026" t="str">
            <v>Astri Elsa Sabrina</v>
          </cell>
        </row>
        <row r="2027">
          <cell r="A2027" t="str">
            <v>DM2361624</v>
          </cell>
          <cell r="B2027" t="str">
            <v>Fadhil Asyam Musthafa</v>
          </cell>
        </row>
        <row r="2028">
          <cell r="A2028" t="str">
            <v>DM2361625</v>
          </cell>
          <cell r="B2028" t="str">
            <v>Fahmi Arya Putra</v>
          </cell>
        </row>
        <row r="2029">
          <cell r="A2029" t="str">
            <v>DM2361626</v>
          </cell>
          <cell r="B2029" t="str">
            <v>Fahrezi Tresno Nurwanto</v>
          </cell>
        </row>
        <row r="2030">
          <cell r="A2030" t="str">
            <v>DM2361627</v>
          </cell>
          <cell r="B2030" t="str">
            <v>Felix Natalian</v>
          </cell>
        </row>
        <row r="2031">
          <cell r="A2031" t="str">
            <v>DM2361628</v>
          </cell>
          <cell r="B2031" t="str">
            <v>Ferdian Aria Cahya</v>
          </cell>
        </row>
        <row r="2032">
          <cell r="A2032" t="str">
            <v>DM2361629</v>
          </cell>
          <cell r="B2032" t="str">
            <v>Fery Maulana</v>
          </cell>
        </row>
        <row r="2033">
          <cell r="A2033" t="str">
            <v>DM2361630</v>
          </cell>
          <cell r="B2033" t="str">
            <v>Ficram Saputra</v>
          </cell>
        </row>
        <row r="2034">
          <cell r="A2034" t="str">
            <v>DM2361631</v>
          </cell>
          <cell r="B2034" t="str">
            <v>Fitriani</v>
          </cell>
        </row>
        <row r="2035">
          <cell r="A2035" t="str">
            <v>DM2361632</v>
          </cell>
          <cell r="B2035" t="str">
            <v>Irfan Rizhanta Saputra</v>
          </cell>
        </row>
        <row r="2036">
          <cell r="A2036" t="str">
            <v>DM2361633</v>
          </cell>
          <cell r="B2036" t="str">
            <v>Mutiah Musyaffa</v>
          </cell>
        </row>
        <row r="2037">
          <cell r="A2037" t="str">
            <v>DM2361635</v>
          </cell>
          <cell r="B2037" t="str">
            <v>Rachmawati Gwin Suryani Putri</v>
          </cell>
        </row>
        <row r="2038">
          <cell r="A2038" t="str">
            <v>DM2361636</v>
          </cell>
          <cell r="B2038" t="str">
            <v>Jonatan Alexander Sirait</v>
          </cell>
        </row>
        <row r="2039">
          <cell r="A2039" t="str">
            <v>DM2361638</v>
          </cell>
          <cell r="B2039" t="str">
            <v>Desy Yustiar Ningsih</v>
          </cell>
        </row>
        <row r="2040">
          <cell r="A2040" t="str">
            <v>DM2361639</v>
          </cell>
          <cell r="B2040" t="str">
            <v>Helminar Siringoringo</v>
          </cell>
        </row>
        <row r="2041">
          <cell r="A2041" t="str">
            <v>DM2361640</v>
          </cell>
          <cell r="B2041" t="str">
            <v>Johandhy Yahya</v>
          </cell>
        </row>
        <row r="2042">
          <cell r="A2042" t="str">
            <v>DM2361641</v>
          </cell>
          <cell r="B2042" t="str">
            <v>M. Rizky Januar</v>
          </cell>
        </row>
        <row r="2043">
          <cell r="A2043" t="str">
            <v>DM2361642</v>
          </cell>
          <cell r="B2043" t="str">
            <v xml:space="preserve">Ryan Ilham Firmansyah </v>
          </cell>
        </row>
        <row r="2044">
          <cell r="A2044" t="str">
            <v>DM2361643</v>
          </cell>
          <cell r="B2044" t="str">
            <v>Shochibul Ilmi</v>
          </cell>
        </row>
        <row r="2045">
          <cell r="A2045" t="str">
            <v>DM2361645</v>
          </cell>
          <cell r="B2045" t="str">
            <v>Veron Valentino Pasaribu</v>
          </cell>
        </row>
        <row r="2046">
          <cell r="A2046" t="str">
            <v>DM2361647</v>
          </cell>
          <cell r="B2046" t="str">
            <v>Andhika Rezy Pratama</v>
          </cell>
        </row>
        <row r="2047">
          <cell r="A2047" t="str">
            <v>DM2361648</v>
          </cell>
          <cell r="B2047" t="str">
            <v xml:space="preserve">Ade Dhimas Pangestu </v>
          </cell>
        </row>
        <row r="2048">
          <cell r="A2048" t="str">
            <v>DM2361649</v>
          </cell>
          <cell r="B2048" t="str">
            <v>Muhamad Ibnu Baedhowi</v>
          </cell>
        </row>
        <row r="2049">
          <cell r="A2049" t="str">
            <v>DM2361650</v>
          </cell>
          <cell r="B2049" t="str">
            <v>Muhammad Fayruz Zidan</v>
          </cell>
        </row>
        <row r="2050">
          <cell r="A2050" t="str">
            <v>DM2361651</v>
          </cell>
          <cell r="B2050" t="str">
            <v>Rafita Suci Kusumawardani</v>
          </cell>
        </row>
        <row r="2051">
          <cell r="A2051" t="str">
            <v>DM2361653</v>
          </cell>
          <cell r="B2051" t="str">
            <v xml:space="preserve">Vicko Setyo Aji </v>
          </cell>
        </row>
        <row r="2052">
          <cell r="A2052" t="str">
            <v>DM2361654</v>
          </cell>
          <cell r="B2052" t="str">
            <v>Wildan Airlangga Alfian Wahyudi</v>
          </cell>
        </row>
        <row r="2053">
          <cell r="A2053" t="str">
            <v>DM2361655</v>
          </cell>
          <cell r="B2053" t="str">
            <v xml:space="preserve">Yuda Prasetyo </v>
          </cell>
        </row>
        <row r="2054">
          <cell r="A2054" t="str">
            <v>DM2361656</v>
          </cell>
          <cell r="B2054" t="str">
            <v xml:space="preserve">Anindita Shifa Prastika </v>
          </cell>
        </row>
        <row r="2055">
          <cell r="A2055" t="str">
            <v>DM2361657</v>
          </cell>
          <cell r="B2055" t="str">
            <v>Aditya Nugroho</v>
          </cell>
        </row>
        <row r="2056">
          <cell r="A2056" t="str">
            <v>DM2361658</v>
          </cell>
          <cell r="B2056" t="str">
            <v>Aisyah Komalasari</v>
          </cell>
        </row>
        <row r="2057">
          <cell r="A2057" t="str">
            <v>DM2361659</v>
          </cell>
          <cell r="B2057" t="str">
            <v>Ajeng Kartikasari Wijaya</v>
          </cell>
        </row>
        <row r="2058">
          <cell r="A2058" t="str">
            <v>DM2361660</v>
          </cell>
          <cell r="B2058" t="str">
            <v>Alberigo Emir Shiddiq</v>
          </cell>
        </row>
        <row r="2059">
          <cell r="A2059" t="str">
            <v>DM2361661</v>
          </cell>
          <cell r="B2059" t="str">
            <v>Araya Bagus Tiyanto</v>
          </cell>
        </row>
        <row r="2060">
          <cell r="A2060" t="str">
            <v>DM2361662</v>
          </cell>
          <cell r="B2060" t="str">
            <v>Arif Jujur Dwi Cahyono</v>
          </cell>
        </row>
        <row r="2061">
          <cell r="A2061" t="str">
            <v>DM2361663</v>
          </cell>
          <cell r="B2061" t="str">
            <v>Arif Susanto</v>
          </cell>
        </row>
        <row r="2062">
          <cell r="A2062" t="str">
            <v>DM2361664</v>
          </cell>
          <cell r="B2062" t="str">
            <v>Elisa Septiyani</v>
          </cell>
        </row>
        <row r="2063">
          <cell r="A2063" t="str">
            <v>DM2361666</v>
          </cell>
          <cell r="B2063" t="str">
            <v>Zalpa Khoirunnisa</v>
          </cell>
        </row>
        <row r="2064">
          <cell r="A2064" t="str">
            <v>DM2361667</v>
          </cell>
          <cell r="B2064" t="str">
            <v>Bayu Ramdhan Saputro</v>
          </cell>
        </row>
        <row r="2065">
          <cell r="A2065" t="str">
            <v>DM2361669</v>
          </cell>
          <cell r="B2065" t="str">
            <v>Darlan</v>
          </cell>
        </row>
        <row r="2066">
          <cell r="A2066" t="str">
            <v>DM2361670</v>
          </cell>
          <cell r="B2066" t="str">
            <v>Didan Lesmana</v>
          </cell>
        </row>
        <row r="2067">
          <cell r="A2067" t="str">
            <v>DM2361671</v>
          </cell>
          <cell r="B2067" t="str">
            <v>Dwi Hasra Rama Firdaus</v>
          </cell>
        </row>
        <row r="2068">
          <cell r="A2068" t="str">
            <v>DM2361672</v>
          </cell>
          <cell r="B2068" t="str">
            <v>Faik Faqih Al Kamal</v>
          </cell>
        </row>
        <row r="2069">
          <cell r="A2069" t="str">
            <v>DM2361673</v>
          </cell>
          <cell r="B2069" t="str">
            <v>Feni Ambarwati</v>
          </cell>
        </row>
        <row r="2070">
          <cell r="A2070" t="str">
            <v>DM2361674</v>
          </cell>
          <cell r="B2070" t="str">
            <v>Galih Alvicky Putra Fadila</v>
          </cell>
        </row>
        <row r="2071">
          <cell r="A2071" t="str">
            <v>DM2361675</v>
          </cell>
          <cell r="B2071" t="str">
            <v>Harun Novesta Sholeh</v>
          </cell>
        </row>
        <row r="2072">
          <cell r="A2072" t="str">
            <v>DM2361676</v>
          </cell>
          <cell r="B2072" t="str">
            <v>Ilham Anggi Permana</v>
          </cell>
        </row>
        <row r="2073">
          <cell r="A2073" t="str">
            <v>DM2361677</v>
          </cell>
          <cell r="B2073" t="str">
            <v>Indah Astuti Dewi</v>
          </cell>
        </row>
        <row r="2074">
          <cell r="A2074" t="str">
            <v>DM2361678</v>
          </cell>
          <cell r="B2074" t="str">
            <v>Indah Widia Amalia</v>
          </cell>
        </row>
        <row r="2075">
          <cell r="A2075" t="str">
            <v>DM2361679</v>
          </cell>
          <cell r="B2075" t="str">
            <v>Intan Nurfazira</v>
          </cell>
        </row>
        <row r="2076">
          <cell r="A2076" t="str">
            <v>DM2361680</v>
          </cell>
          <cell r="B2076" t="str">
            <v>Isabella Christafinesha</v>
          </cell>
        </row>
        <row r="2077">
          <cell r="A2077" t="str">
            <v>DM2361681</v>
          </cell>
          <cell r="B2077" t="str">
            <v>Lina Nurhasanah</v>
          </cell>
        </row>
        <row r="2078">
          <cell r="A2078" t="str">
            <v>DM2361683</v>
          </cell>
          <cell r="B2078" t="str">
            <v>Dzikril Akid</v>
          </cell>
        </row>
        <row r="2079">
          <cell r="A2079" t="str">
            <v>DM2361684</v>
          </cell>
          <cell r="B2079" t="str">
            <v>Fadhil Muflih Al Fatah</v>
          </cell>
        </row>
        <row r="2080">
          <cell r="A2080" t="str">
            <v>DM2361685</v>
          </cell>
          <cell r="B2080" t="str">
            <v>Fiqih Maulana</v>
          </cell>
        </row>
        <row r="2081">
          <cell r="A2081" t="str">
            <v>DM2361686</v>
          </cell>
          <cell r="B2081" t="str">
            <v>Firmansyah</v>
          </cell>
        </row>
        <row r="2082">
          <cell r="A2082" t="str">
            <v>DM2361687</v>
          </cell>
          <cell r="B2082" t="str">
            <v>Ganis Kartika</v>
          </cell>
        </row>
        <row r="2083">
          <cell r="A2083" t="str">
            <v>DM2361688</v>
          </cell>
          <cell r="B2083" t="str">
            <v>Ghulam Fatih Ramadhan</v>
          </cell>
        </row>
        <row r="2084">
          <cell r="A2084" t="str">
            <v>DM2361689</v>
          </cell>
          <cell r="B2084" t="str">
            <v>Igunawan</v>
          </cell>
        </row>
        <row r="2085">
          <cell r="A2085" t="str">
            <v>DM2361690</v>
          </cell>
          <cell r="B2085" t="str">
            <v>Imam Fauzi</v>
          </cell>
        </row>
        <row r="2086">
          <cell r="A2086" t="str">
            <v>DM2361691</v>
          </cell>
          <cell r="B2086" t="str">
            <v>Iqbal Akhmad Jamaludin</v>
          </cell>
        </row>
        <row r="2087">
          <cell r="A2087" t="str">
            <v>DM2361692</v>
          </cell>
          <cell r="B2087" t="str">
            <v>Judhit Aji Prasetio</v>
          </cell>
        </row>
        <row r="2088">
          <cell r="A2088" t="str">
            <v>DM2361693</v>
          </cell>
          <cell r="B2088" t="str">
            <v>Kevin Dwiki Ardhiansyah</v>
          </cell>
        </row>
        <row r="2089">
          <cell r="A2089" t="str">
            <v>DM2361694</v>
          </cell>
          <cell r="B2089" t="str">
            <v>Kholik Nur Akbar</v>
          </cell>
        </row>
        <row r="2090">
          <cell r="A2090" t="str">
            <v>DM2361695</v>
          </cell>
          <cell r="B2090" t="str">
            <v>M Rifqi Ilham Pratama</v>
          </cell>
        </row>
        <row r="2091">
          <cell r="A2091" t="str">
            <v>DM2361696</v>
          </cell>
          <cell r="B2091" t="str">
            <v>Moch Fatur Rachman</v>
          </cell>
        </row>
        <row r="2092">
          <cell r="A2092" t="str">
            <v>DM2361697</v>
          </cell>
          <cell r="B2092" t="str">
            <v>Mohamad Syahrul Ardiansyah</v>
          </cell>
        </row>
        <row r="2093">
          <cell r="A2093" t="str">
            <v>DM2361698</v>
          </cell>
          <cell r="B2093" t="str">
            <v>Muhamad Ramadani Zain</v>
          </cell>
        </row>
        <row r="2094">
          <cell r="A2094" t="str">
            <v>DM2361699</v>
          </cell>
          <cell r="B2094" t="str">
            <v>Muhamad Tedi Maryadi</v>
          </cell>
        </row>
        <row r="2095">
          <cell r="A2095" t="str">
            <v>DM2361700</v>
          </cell>
          <cell r="B2095" t="str">
            <v>Muhammad Fakhri Aryanto</v>
          </cell>
        </row>
        <row r="2096">
          <cell r="A2096" t="str">
            <v>DM2361701</v>
          </cell>
          <cell r="B2096" t="str">
            <v>Muhammad Nur Hidayah</v>
          </cell>
        </row>
        <row r="2097">
          <cell r="A2097" t="str">
            <v>DM2361702</v>
          </cell>
          <cell r="B2097" t="str">
            <v>Muzaki Rifqindro</v>
          </cell>
        </row>
        <row r="2098">
          <cell r="A2098" t="str">
            <v>DM2361703</v>
          </cell>
          <cell r="B2098" t="str">
            <v>Nanda Lusi</v>
          </cell>
        </row>
        <row r="2099">
          <cell r="A2099" t="str">
            <v>DM2361704</v>
          </cell>
          <cell r="B2099" t="str">
            <v>Nisful Hilal</v>
          </cell>
        </row>
        <row r="2100">
          <cell r="A2100" t="str">
            <v>DM2361705</v>
          </cell>
          <cell r="B2100" t="str">
            <v>Okky Kusuma</v>
          </cell>
        </row>
        <row r="2101">
          <cell r="A2101" t="str">
            <v>DM2361706</v>
          </cell>
          <cell r="B2101" t="str">
            <v>Qusnnul Aminudin</v>
          </cell>
        </row>
        <row r="2102">
          <cell r="A2102" t="str">
            <v>DM2361707</v>
          </cell>
          <cell r="B2102" t="str">
            <v>Rahmat Hidayat</v>
          </cell>
        </row>
        <row r="2103">
          <cell r="A2103" t="str">
            <v>DM2361708</v>
          </cell>
          <cell r="B2103" t="str">
            <v>Ramdy Suherman</v>
          </cell>
        </row>
        <row r="2104">
          <cell r="A2104" t="str">
            <v>DM2361709</v>
          </cell>
          <cell r="B2104" t="str">
            <v>Riko Armando</v>
          </cell>
        </row>
        <row r="2105">
          <cell r="A2105" t="str">
            <v>DM2361711</v>
          </cell>
          <cell r="B2105" t="str">
            <v>Supriyadi</v>
          </cell>
        </row>
        <row r="2106">
          <cell r="A2106" t="str">
            <v>DM2361712</v>
          </cell>
          <cell r="B2106" t="str">
            <v>Sya'Ban Saefrudin</v>
          </cell>
        </row>
        <row r="2107">
          <cell r="A2107" t="str">
            <v>DM2361713</v>
          </cell>
          <cell r="B2107" t="str">
            <v>Temu Haryanto</v>
          </cell>
        </row>
        <row r="2108">
          <cell r="A2108" t="str">
            <v>DM2361714</v>
          </cell>
          <cell r="B2108" t="str">
            <v>Wanda Pra Ramadhan</v>
          </cell>
        </row>
        <row r="2109">
          <cell r="A2109" t="str">
            <v>DM2361715</v>
          </cell>
          <cell r="B2109" t="str">
            <v>Wildan Dedya Saputra</v>
          </cell>
        </row>
        <row r="2110">
          <cell r="A2110" t="str">
            <v>DM2402452</v>
          </cell>
          <cell r="B2110" t="str">
            <v>Rifqi Udzri Indra Hidayah</v>
          </cell>
        </row>
        <row r="2111">
          <cell r="A2111" t="str">
            <v>DM2402453</v>
          </cell>
          <cell r="B2111" t="str">
            <v>Muhammad Ridwan</v>
          </cell>
        </row>
        <row r="2112">
          <cell r="A2112" t="str">
            <v>DM2402454</v>
          </cell>
          <cell r="B2112" t="str">
            <v>Muhammad Jauharul Maqnun</v>
          </cell>
        </row>
        <row r="2113">
          <cell r="A2113" t="str">
            <v>DM2402456</v>
          </cell>
          <cell r="B2113" t="str">
            <v>Achmad Syahrul Awaludin</v>
          </cell>
        </row>
        <row r="2114">
          <cell r="A2114" t="str">
            <v>DM2402457</v>
          </cell>
          <cell r="B2114" t="str">
            <v>Ahmad Saifulloh</v>
          </cell>
        </row>
        <row r="2115">
          <cell r="A2115" t="str">
            <v>DM2402458</v>
          </cell>
          <cell r="B2115" t="str">
            <v>Ardi Utomo</v>
          </cell>
        </row>
        <row r="2116">
          <cell r="A2116" t="str">
            <v>DM2402459</v>
          </cell>
          <cell r="B2116" t="str">
            <v>Bagus Ahmad Fauzan</v>
          </cell>
        </row>
        <row r="2117">
          <cell r="A2117" t="str">
            <v>DM2402460</v>
          </cell>
          <cell r="B2117" t="str">
            <v>Raditya Margani</v>
          </cell>
        </row>
        <row r="2118">
          <cell r="A2118" t="str">
            <v>DM2402461</v>
          </cell>
          <cell r="B2118" t="str">
            <v>Rakha Angwyn Bugi Fadlur Rakhman</v>
          </cell>
        </row>
        <row r="2119">
          <cell r="A2119" t="str">
            <v>DM2402462</v>
          </cell>
          <cell r="B2119" t="str">
            <v>Reza Annas</v>
          </cell>
        </row>
        <row r="2120">
          <cell r="A2120" t="str">
            <v>DM2402463</v>
          </cell>
          <cell r="B2120" t="str">
            <v>William Hari Pangestu</v>
          </cell>
        </row>
        <row r="2121">
          <cell r="A2121" t="str">
            <v>DM2402464</v>
          </cell>
          <cell r="B2121" t="str">
            <v>Putra Arya Dana</v>
          </cell>
        </row>
        <row r="2122">
          <cell r="A2122" t="str">
            <v>DM2402465</v>
          </cell>
          <cell r="B2122" t="str">
            <v>Muhamad Sandi</v>
          </cell>
        </row>
        <row r="2123">
          <cell r="A2123" t="str">
            <v>DM2402466</v>
          </cell>
          <cell r="B2123" t="str">
            <v>Rezy Mulia Putra</v>
          </cell>
        </row>
        <row r="2124">
          <cell r="A2124" t="str">
            <v>DM2402467</v>
          </cell>
          <cell r="B2124" t="str">
            <v>Abdul Hakim</v>
          </cell>
        </row>
        <row r="2125">
          <cell r="A2125" t="str">
            <v>DM2402468</v>
          </cell>
          <cell r="B2125" t="str">
            <v>Rahmat Purnomo</v>
          </cell>
        </row>
        <row r="2126">
          <cell r="A2126" t="str">
            <v>DM2402469</v>
          </cell>
          <cell r="B2126" t="str">
            <v>Ageng Tirta</v>
          </cell>
        </row>
        <row r="2127">
          <cell r="A2127" t="str">
            <v>DM2402470</v>
          </cell>
          <cell r="B2127" t="str">
            <v>Daffa Ariliansyah</v>
          </cell>
        </row>
        <row r="2128">
          <cell r="A2128" t="str">
            <v>DM2402471</v>
          </cell>
          <cell r="B2128" t="str">
            <v>Aunuddin Syabba Vioktalamo</v>
          </cell>
        </row>
        <row r="2129">
          <cell r="A2129" t="str">
            <v>DM2402472</v>
          </cell>
          <cell r="B2129" t="str">
            <v>Ihdal Umam</v>
          </cell>
        </row>
        <row r="2130">
          <cell r="A2130" t="str">
            <v>DM2402473</v>
          </cell>
          <cell r="B2130" t="str">
            <v>Helmy Riza</v>
          </cell>
        </row>
        <row r="2131">
          <cell r="A2131" t="str">
            <v>DM2402474</v>
          </cell>
          <cell r="B2131" t="str">
            <v>Ahmad Abdurrahman</v>
          </cell>
        </row>
        <row r="2132">
          <cell r="A2132" t="str">
            <v>DM2402475</v>
          </cell>
          <cell r="B2132" t="str">
            <v>Alvany Maulana</v>
          </cell>
        </row>
        <row r="2133">
          <cell r="A2133" t="str">
            <v>DM2402476</v>
          </cell>
          <cell r="B2133" t="str">
            <v>Anang Ma Ruf</v>
          </cell>
        </row>
        <row r="2134">
          <cell r="A2134" t="str">
            <v>DM2402477</v>
          </cell>
          <cell r="B2134" t="str">
            <v>Andi Ramli Hidayat</v>
          </cell>
        </row>
        <row r="2135">
          <cell r="A2135" t="str">
            <v>DM2402478</v>
          </cell>
          <cell r="B2135" t="str">
            <v>Arya Wicaksana Takariputra</v>
          </cell>
        </row>
        <row r="2136">
          <cell r="A2136" t="str">
            <v>DM2402479</v>
          </cell>
          <cell r="B2136" t="str">
            <v>Bani Salam</v>
          </cell>
        </row>
        <row r="2137">
          <cell r="A2137" t="str">
            <v>DM2402480</v>
          </cell>
          <cell r="B2137" t="str">
            <v>Kefriyan Deyana</v>
          </cell>
        </row>
        <row r="2138">
          <cell r="A2138" t="str">
            <v>DM2402481</v>
          </cell>
          <cell r="B2138" t="str">
            <v>Mochamad Aditya Firmansyah</v>
          </cell>
        </row>
        <row r="2139">
          <cell r="A2139" t="str">
            <v>DM2402482</v>
          </cell>
          <cell r="B2139" t="str">
            <v>Reza Husen Anugrah</v>
          </cell>
        </row>
        <row r="2140">
          <cell r="A2140" t="str">
            <v>DM2402483</v>
          </cell>
          <cell r="B2140" t="str">
            <v>Ripan</v>
          </cell>
        </row>
        <row r="2141">
          <cell r="A2141" t="str">
            <v>DM2402490</v>
          </cell>
          <cell r="B2141" t="str">
            <v>Rifki Maulana</v>
          </cell>
        </row>
        <row r="2142">
          <cell r="A2142" t="str">
            <v>DM2461716</v>
          </cell>
          <cell r="B2142" t="str">
            <v>Fikri Azmi Miharjadijaya</v>
          </cell>
        </row>
        <row r="2143">
          <cell r="A2143" t="str">
            <v>DM2461717</v>
          </cell>
          <cell r="B2143" t="str">
            <v>Iqbal Rizky Saputra</v>
          </cell>
        </row>
        <row r="2144">
          <cell r="A2144" t="str">
            <v>DM2461720</v>
          </cell>
          <cell r="B2144" t="str">
            <v>Rahayu Laras Kinasih</v>
          </cell>
        </row>
        <row r="2145">
          <cell r="A2145" t="str">
            <v>DM2461721</v>
          </cell>
          <cell r="B2145" t="str">
            <v xml:space="preserve">Sindi Patikasari </v>
          </cell>
        </row>
        <row r="2146">
          <cell r="A2146" t="str">
            <v>DM2461722</v>
          </cell>
          <cell r="B2146" t="str">
            <v>Anna Billah Putri</v>
          </cell>
        </row>
        <row r="2147">
          <cell r="A2147" t="str">
            <v>DM2461723</v>
          </cell>
          <cell r="B2147" t="str">
            <v xml:space="preserve">Aulina Nur Fadiyah </v>
          </cell>
        </row>
        <row r="2148">
          <cell r="A2148" t="str">
            <v>DM2461724</v>
          </cell>
          <cell r="B2148" t="str">
            <v>Baehaqi Imani</v>
          </cell>
        </row>
        <row r="2149">
          <cell r="A2149" t="str">
            <v>DM2461725</v>
          </cell>
          <cell r="B2149" t="str">
            <v xml:space="preserve">Ghinan Dhiiaurrahman </v>
          </cell>
        </row>
        <row r="2150">
          <cell r="A2150" t="str">
            <v>DM2461726</v>
          </cell>
          <cell r="B2150" t="str">
            <v>Ilhamzah</v>
          </cell>
        </row>
        <row r="2151">
          <cell r="A2151" t="str">
            <v>DM2461727</v>
          </cell>
          <cell r="B2151" t="str">
            <v>Mohammad Wahyu Hidayat</v>
          </cell>
        </row>
        <row r="2152">
          <cell r="A2152" t="str">
            <v>DM2461728</v>
          </cell>
          <cell r="B2152" t="str">
            <v>Redita Andini Pramesuari</v>
          </cell>
        </row>
        <row r="2153">
          <cell r="A2153" t="str">
            <v>DM2461729</v>
          </cell>
          <cell r="B2153" t="str">
            <v>Ruslan Achmad Fauzi</v>
          </cell>
        </row>
        <row r="2154">
          <cell r="A2154" t="str">
            <v>DM2461730</v>
          </cell>
          <cell r="B2154" t="str">
            <v>Syifa Nur Nadiyah</v>
          </cell>
        </row>
        <row r="2155">
          <cell r="A2155" t="str">
            <v>DM2461732</v>
          </cell>
          <cell r="B2155" t="str">
            <v>Wijayanto</v>
          </cell>
        </row>
        <row r="2156">
          <cell r="A2156" t="str">
            <v>DM2461734</v>
          </cell>
          <cell r="B2156" t="str">
            <v>Yeasy Agita Prabandari</v>
          </cell>
        </row>
        <row r="2157">
          <cell r="A2157" t="str">
            <v>DM2461735</v>
          </cell>
          <cell r="B2157" t="str">
            <v>Marwa Ralita</v>
          </cell>
        </row>
        <row r="2158">
          <cell r="A2158" t="str">
            <v>DM2461736</v>
          </cell>
          <cell r="B2158" t="str">
            <v>Nunik Tri Retnasari</v>
          </cell>
        </row>
        <row r="2159">
          <cell r="A2159" t="str">
            <v>DM2461737</v>
          </cell>
          <cell r="B2159" t="str">
            <v>Akmal Fauzan</v>
          </cell>
        </row>
        <row r="2160">
          <cell r="A2160" t="str">
            <v>DM2461738</v>
          </cell>
          <cell r="B2160" t="str">
            <v>Aurelia Zerlina Putri</v>
          </cell>
        </row>
        <row r="2161">
          <cell r="A2161" t="str">
            <v>DM2461740</v>
          </cell>
          <cell r="B2161" t="str">
            <v>Dimas Andika</v>
          </cell>
        </row>
        <row r="2162">
          <cell r="A2162" t="str">
            <v>DM2461741</v>
          </cell>
          <cell r="B2162" t="str">
            <v>Elsi Raflessiana</v>
          </cell>
        </row>
        <row r="2163">
          <cell r="A2163" t="str">
            <v>DM2461742</v>
          </cell>
          <cell r="B2163" t="str">
            <v>Ersa Artha Mevia</v>
          </cell>
        </row>
        <row r="2164">
          <cell r="A2164" t="str">
            <v>DM2461743</v>
          </cell>
          <cell r="B2164" t="str">
            <v>Pandu Fajar Rachmat Saputra</v>
          </cell>
        </row>
        <row r="2165">
          <cell r="A2165" t="str">
            <v>DM2461744</v>
          </cell>
          <cell r="B2165" t="str">
            <v>Putri Tiara Suryani</v>
          </cell>
        </row>
        <row r="2166">
          <cell r="A2166" t="str">
            <v>DM2461745</v>
          </cell>
          <cell r="B2166" t="str">
            <v>Rafli Randika Nasution</v>
          </cell>
        </row>
        <row r="2167">
          <cell r="A2167" t="str">
            <v>DM2461746</v>
          </cell>
          <cell r="B2167" t="str">
            <v>Anggun Rima Ramadan</v>
          </cell>
        </row>
        <row r="2168">
          <cell r="A2168" t="str">
            <v>DM2461747</v>
          </cell>
          <cell r="B2168" t="str">
            <v>Cucu Supriyatna</v>
          </cell>
        </row>
        <row r="2169">
          <cell r="A2169" t="str">
            <v>DM2461748</v>
          </cell>
          <cell r="B2169" t="str">
            <v>Adinda Aulia</v>
          </cell>
        </row>
        <row r="2170">
          <cell r="A2170" t="str">
            <v>DM2461749</v>
          </cell>
          <cell r="B2170" t="str">
            <v>Anisa Fatwa Andini</v>
          </cell>
        </row>
        <row r="2171">
          <cell r="A2171" t="str">
            <v>DM2461750</v>
          </cell>
          <cell r="B2171" t="str">
            <v>Ayu Prihatiningsih</v>
          </cell>
        </row>
        <row r="2172">
          <cell r="A2172" t="str">
            <v>DM2461751</v>
          </cell>
          <cell r="B2172" t="str">
            <v xml:space="preserve">Danial Kusuma Putra </v>
          </cell>
        </row>
        <row r="2173">
          <cell r="A2173" t="str">
            <v>DM2461752</v>
          </cell>
          <cell r="B2173" t="str">
            <v>Dea Nessa Khalifa</v>
          </cell>
        </row>
        <row r="2174">
          <cell r="A2174" t="str">
            <v>DM2461753</v>
          </cell>
          <cell r="B2174" t="str">
            <v>Dika Rizqi Fahreza</v>
          </cell>
        </row>
        <row r="2175">
          <cell r="A2175" t="str">
            <v>DM2461754</v>
          </cell>
          <cell r="B2175" t="str">
            <v xml:space="preserve">Dimas Saparulloh Kuswandi </v>
          </cell>
        </row>
        <row r="2176">
          <cell r="A2176" t="str">
            <v>DM2461755</v>
          </cell>
          <cell r="B2176" t="str">
            <v>Fahmi Fahrijal</v>
          </cell>
        </row>
        <row r="2177">
          <cell r="A2177" t="str">
            <v>DM2461756</v>
          </cell>
          <cell r="B2177" t="str">
            <v xml:space="preserve">Fitri Handayani </v>
          </cell>
        </row>
        <row r="2178">
          <cell r="A2178" t="str">
            <v>DM2461757</v>
          </cell>
          <cell r="B2178" t="str">
            <v>Ifan Helga Utama</v>
          </cell>
        </row>
        <row r="2179">
          <cell r="A2179" t="str">
            <v>DM2461759</v>
          </cell>
          <cell r="B2179" t="str">
            <v>Nur Rahma Fitriani</v>
          </cell>
        </row>
        <row r="2180">
          <cell r="A2180" t="str">
            <v>DM2461760</v>
          </cell>
          <cell r="B2180" t="str">
            <v>Putri Aliya Salsabila</v>
          </cell>
        </row>
        <row r="2181">
          <cell r="A2181" t="str">
            <v>DM2461761</v>
          </cell>
          <cell r="B2181" t="str">
            <v>Raja Aditya Warman</v>
          </cell>
        </row>
        <row r="2182">
          <cell r="A2182" t="str">
            <v>DM2461762</v>
          </cell>
          <cell r="B2182" t="str">
            <v xml:space="preserve">Zarinda Dini Oktaviana </v>
          </cell>
        </row>
        <row r="2183">
          <cell r="A2183" t="str">
            <v>DM2461763</v>
          </cell>
          <cell r="B2183" t="str">
            <v>Dimas Akhmad Prasetya</v>
          </cell>
        </row>
        <row r="2184">
          <cell r="A2184" t="str">
            <v>DM2461764</v>
          </cell>
          <cell r="B2184" t="str">
            <v>Fadilah Eka Wati</v>
          </cell>
        </row>
        <row r="2185">
          <cell r="A2185" t="str">
            <v>DM2461765</v>
          </cell>
          <cell r="B2185" t="str">
            <v>Muhammad Hamzah Rangkuti</v>
          </cell>
        </row>
        <row r="2186">
          <cell r="A2186" t="str">
            <v>DM2461766</v>
          </cell>
          <cell r="B2186" t="str">
            <v>Muhammad Kusaeri</v>
          </cell>
        </row>
        <row r="2187">
          <cell r="A2187" t="str">
            <v>DM2461767</v>
          </cell>
          <cell r="B2187" t="str">
            <v>Nengsih</v>
          </cell>
        </row>
        <row r="2188">
          <cell r="A2188" t="str">
            <v>DM2461768</v>
          </cell>
          <cell r="B2188" t="str">
            <v>Rafli Hidayat</v>
          </cell>
        </row>
        <row r="2189">
          <cell r="A2189" t="str">
            <v>DM2461769</v>
          </cell>
          <cell r="B2189" t="str">
            <v>Rizanah Nuraida</v>
          </cell>
        </row>
        <row r="2190">
          <cell r="A2190" t="str">
            <v>DM2461770</v>
          </cell>
          <cell r="B2190" t="str">
            <v>Teguh Firmansyah</v>
          </cell>
        </row>
        <row r="2191">
          <cell r="A2191" t="str">
            <v>DM2461771</v>
          </cell>
          <cell r="B2191" t="str">
            <v>Yasmin Khoirunnisa</v>
          </cell>
        </row>
        <row r="2192">
          <cell r="A2192" t="str">
            <v>DM2461772</v>
          </cell>
          <cell r="B2192" t="str">
            <v xml:space="preserve">Dani Ardiyanto </v>
          </cell>
        </row>
        <row r="2193">
          <cell r="A2193" t="str">
            <v>DM2461773</v>
          </cell>
          <cell r="B2193" t="str">
            <v>Irgi Akbar Prayoga Hartoyo Putra</v>
          </cell>
        </row>
        <row r="2194">
          <cell r="A2194" t="str">
            <v>DM2461775</v>
          </cell>
          <cell r="B2194" t="str">
            <v>Mohamad Aji Santoso</v>
          </cell>
        </row>
        <row r="2195">
          <cell r="A2195" t="str">
            <v>DM2461776</v>
          </cell>
          <cell r="B2195" t="str">
            <v xml:space="preserve">Muhammad Hafiz </v>
          </cell>
        </row>
        <row r="2196">
          <cell r="A2196" t="str">
            <v>DM2461777</v>
          </cell>
          <cell r="B2196" t="str">
            <v xml:space="preserve">Rizal Adriansyah </v>
          </cell>
        </row>
        <row r="2197">
          <cell r="A2197" t="str">
            <v>DM2461778</v>
          </cell>
          <cell r="B2197" t="str">
            <v>Agung Febriyanda</v>
          </cell>
        </row>
        <row r="2198">
          <cell r="A2198" t="str">
            <v>DM2461779</v>
          </cell>
          <cell r="B2198" t="str">
            <v>Jilan Kautsar Prana</v>
          </cell>
        </row>
        <row r="2199">
          <cell r="A2199" t="str">
            <v>DM2461781</v>
          </cell>
          <cell r="B2199" t="str">
            <v>Fadhilla Arbita Pratama</v>
          </cell>
        </row>
        <row r="2200">
          <cell r="A2200" t="str">
            <v>DM2461782</v>
          </cell>
          <cell r="B2200" t="str">
            <v>Fakhira Fawziya</v>
          </cell>
        </row>
        <row r="2201">
          <cell r="A2201" t="str">
            <v>DM2461783</v>
          </cell>
          <cell r="B2201" t="str">
            <v>Ari Ismanto Remiasah</v>
          </cell>
        </row>
        <row r="2202">
          <cell r="A2202" t="str">
            <v>DM2461784</v>
          </cell>
          <cell r="B2202" t="str">
            <v>Nita Nurfauziah</v>
          </cell>
        </row>
        <row r="2203">
          <cell r="A2203" t="str">
            <v>DM2461785</v>
          </cell>
          <cell r="B2203" t="str">
            <v xml:space="preserve">Taufiq Dwiantoro </v>
          </cell>
        </row>
        <row r="2204">
          <cell r="A2204" t="str">
            <v>DM2461786</v>
          </cell>
          <cell r="B2204" t="str">
            <v>Ayu Febliya</v>
          </cell>
        </row>
        <row r="2205">
          <cell r="A2205" t="str">
            <v>DM2461787</v>
          </cell>
          <cell r="B2205" t="str">
            <v>Bagus Prambudi</v>
          </cell>
        </row>
        <row r="2206">
          <cell r="A2206" t="str">
            <v>DM2461788</v>
          </cell>
          <cell r="B2206" t="str">
            <v>Deden Aditya Abdul Aziz</v>
          </cell>
        </row>
        <row r="2207">
          <cell r="A2207" t="str">
            <v>DM2461789</v>
          </cell>
          <cell r="B2207" t="str">
            <v>Devan Reynaldi Muhammad Risjad</v>
          </cell>
        </row>
        <row r="2208">
          <cell r="A2208" t="str">
            <v>DM2461790</v>
          </cell>
          <cell r="B2208" t="str">
            <v>Egik Darmawan</v>
          </cell>
        </row>
        <row r="2209">
          <cell r="A2209" t="str">
            <v>DM2461791</v>
          </cell>
          <cell r="B2209" t="str">
            <v>Erlangga Ade Pratama</v>
          </cell>
        </row>
        <row r="2210">
          <cell r="A2210" t="str">
            <v>DM2461792</v>
          </cell>
          <cell r="B2210" t="str">
            <v>Ferdi Nur Syafei</v>
          </cell>
        </row>
        <row r="2211">
          <cell r="A2211" t="str">
            <v>DM2461793</v>
          </cell>
          <cell r="B2211" t="str">
            <v>Haris Budiman</v>
          </cell>
        </row>
        <row r="2212">
          <cell r="A2212" t="str">
            <v>DM2461794</v>
          </cell>
          <cell r="B2212" t="str">
            <v>Kevin Ridho Bima Satriaji</v>
          </cell>
        </row>
        <row r="2213">
          <cell r="A2213" t="str">
            <v>DM2461795</v>
          </cell>
          <cell r="B2213" t="str">
            <v>Mochammad Akmal Maulana</v>
          </cell>
        </row>
        <row r="2214">
          <cell r="A2214" t="str">
            <v>DM2461796</v>
          </cell>
          <cell r="B2214" t="str">
            <v>Mohammad Syachen</v>
          </cell>
        </row>
        <row r="2215">
          <cell r="A2215" t="str">
            <v>DM2461797</v>
          </cell>
          <cell r="B2215" t="str">
            <v>Muhamad Farhan</v>
          </cell>
        </row>
        <row r="2216">
          <cell r="A2216" t="str">
            <v>DM2461798</v>
          </cell>
          <cell r="B2216" t="str">
            <v>Muhammad Rizki</v>
          </cell>
        </row>
        <row r="2217">
          <cell r="A2217" t="str">
            <v>DM2461799</v>
          </cell>
          <cell r="B2217" t="str">
            <v>Naca</v>
          </cell>
        </row>
        <row r="2218">
          <cell r="A2218" t="str">
            <v>DM2461800</v>
          </cell>
          <cell r="B2218" t="str">
            <v>Nadiyah Zaskia Farida</v>
          </cell>
        </row>
        <row r="2219">
          <cell r="A2219" t="str">
            <v>DM2461801</v>
          </cell>
          <cell r="B2219" t="str">
            <v>Nicky Tri Anariz</v>
          </cell>
        </row>
        <row r="2220">
          <cell r="A2220" t="str">
            <v>DM2461802</v>
          </cell>
          <cell r="B2220" t="str">
            <v>Osepiana</v>
          </cell>
        </row>
        <row r="2221">
          <cell r="A2221" t="str">
            <v>DM2461803</v>
          </cell>
          <cell r="B2221" t="str">
            <v>Raka Putra Ardiansyah</v>
          </cell>
        </row>
        <row r="2222">
          <cell r="A2222" t="str">
            <v>DM2461804</v>
          </cell>
          <cell r="B2222" t="str">
            <v>Reynaldy Khristian Wijaya</v>
          </cell>
        </row>
        <row r="2223">
          <cell r="A2223" t="str">
            <v>DM2461805</v>
          </cell>
          <cell r="B2223" t="str">
            <v>Sindi Putri</v>
          </cell>
        </row>
        <row r="2224">
          <cell r="A2224" t="str">
            <v>DM2461806</v>
          </cell>
          <cell r="B2224" t="str">
            <v>Supriyatna</v>
          </cell>
        </row>
        <row r="2225">
          <cell r="A2225" t="str">
            <v>DM2461807</v>
          </cell>
          <cell r="B2225" t="str">
            <v>Vicky Alipudin Taofikurohman</v>
          </cell>
        </row>
        <row r="2226">
          <cell r="A2226" t="str">
            <v>DM2461808</v>
          </cell>
          <cell r="B2226" t="str">
            <v>Adriana Tesalonika Hutapea</v>
          </cell>
        </row>
        <row r="2227">
          <cell r="A2227" t="str">
            <v>DM2461809</v>
          </cell>
          <cell r="B2227" t="str">
            <v>Aldi Aji Nugroho</v>
          </cell>
        </row>
        <row r="2228">
          <cell r="A2228" t="str">
            <v>DM2461810</v>
          </cell>
          <cell r="B2228" t="str">
            <v>Haris Ardian</v>
          </cell>
        </row>
        <row r="2229">
          <cell r="A2229" t="str">
            <v>DM2461811</v>
          </cell>
          <cell r="B2229" t="str">
            <v>Ranti Farisky</v>
          </cell>
        </row>
        <row r="2230">
          <cell r="A2230" t="str">
            <v>DM2461812</v>
          </cell>
          <cell r="B2230" t="str">
            <v>Stevanny Putri Ari Anto</v>
          </cell>
        </row>
        <row r="2231">
          <cell r="A2231" t="str">
            <v>DM2461813</v>
          </cell>
          <cell r="B2231" t="str">
            <v>Agung Nugraha</v>
          </cell>
        </row>
        <row r="2232">
          <cell r="A2232" t="str">
            <v>DM2461814</v>
          </cell>
          <cell r="B2232" t="str">
            <v>Altair Alvaro</v>
          </cell>
        </row>
        <row r="2233">
          <cell r="A2233" t="str">
            <v>DM2461815</v>
          </cell>
          <cell r="B2233" t="str">
            <v>Aprilia Sholeha</v>
          </cell>
        </row>
        <row r="2234">
          <cell r="A2234" t="str">
            <v>DM2461816</v>
          </cell>
          <cell r="B2234" t="str">
            <v>Atika Nuraini</v>
          </cell>
        </row>
        <row r="2235">
          <cell r="A2235" t="str">
            <v>DM2461817</v>
          </cell>
          <cell r="B2235" t="str">
            <v>Audy Cahya Firdana</v>
          </cell>
        </row>
        <row r="2236">
          <cell r="A2236" t="str">
            <v>DM2461818</v>
          </cell>
          <cell r="B2236" t="str">
            <v>Bunga Salwa Salsabillah</v>
          </cell>
        </row>
        <row r="2237">
          <cell r="A2237" t="str">
            <v>DM2461819</v>
          </cell>
          <cell r="B2237" t="str">
            <v>Erfin Rio Andrian</v>
          </cell>
        </row>
        <row r="2238">
          <cell r="A2238" t="str">
            <v>DM2461820</v>
          </cell>
          <cell r="B2238" t="str">
            <v>Fairujah</v>
          </cell>
        </row>
        <row r="2239">
          <cell r="A2239" t="str">
            <v>DM2461821</v>
          </cell>
          <cell r="B2239" t="str">
            <v>Firda Nur Hafizah</v>
          </cell>
        </row>
        <row r="2240">
          <cell r="A2240" t="str">
            <v>DM2461822</v>
          </cell>
          <cell r="B2240" t="str">
            <v>Fitria</v>
          </cell>
        </row>
        <row r="2241">
          <cell r="A2241" t="str">
            <v>DM2461823</v>
          </cell>
          <cell r="B2241" t="str">
            <v>Ilham Restu Maulana</v>
          </cell>
        </row>
        <row r="2242">
          <cell r="A2242" t="str">
            <v>DM2461824</v>
          </cell>
          <cell r="B2242" t="str">
            <v>Lisa Umami</v>
          </cell>
        </row>
        <row r="2243">
          <cell r="A2243" t="str">
            <v>DM2461825</v>
          </cell>
          <cell r="B2243" t="str">
            <v>Muhamad Fikri</v>
          </cell>
        </row>
        <row r="2244">
          <cell r="A2244" t="str">
            <v>DM2461826</v>
          </cell>
          <cell r="B2244" t="str">
            <v>Tia Tri Ardios</v>
          </cell>
        </row>
        <row r="2245">
          <cell r="A2245" t="str">
            <v>DM2461827</v>
          </cell>
          <cell r="B2245" t="str">
            <v>Titin Komala Sari</v>
          </cell>
        </row>
        <row r="2246">
          <cell r="A2246" t="str">
            <v>DM2461828</v>
          </cell>
          <cell r="B2246" t="str">
            <v>Agus Fahrudin</v>
          </cell>
        </row>
        <row r="2247">
          <cell r="A2247" t="str">
            <v>DM2461829</v>
          </cell>
          <cell r="B2247" t="str">
            <v>Ahlal Firdaus</v>
          </cell>
        </row>
        <row r="2248">
          <cell r="A2248" t="str">
            <v>DM2461830</v>
          </cell>
          <cell r="B2248" t="str">
            <v>Ahmad Shobri</v>
          </cell>
        </row>
        <row r="2249">
          <cell r="A2249" t="str">
            <v>DM2461831</v>
          </cell>
          <cell r="B2249" t="str">
            <v>Bima Adifa Fauzal Asshidiq</v>
          </cell>
        </row>
        <row r="2250">
          <cell r="A2250" t="str">
            <v>DM2461832</v>
          </cell>
          <cell r="B2250" t="str">
            <v>Faizal Dwi Kurniawan</v>
          </cell>
        </row>
        <row r="2251">
          <cell r="A2251" t="str">
            <v>DM2461833</v>
          </cell>
          <cell r="B2251" t="str">
            <v>Fatwa Waluya</v>
          </cell>
        </row>
        <row r="2252">
          <cell r="A2252" t="str">
            <v>DM2461834</v>
          </cell>
          <cell r="B2252" t="str">
            <v>Mohammad Nasrulloh Dwi Rusmono</v>
          </cell>
        </row>
        <row r="2253">
          <cell r="A2253" t="str">
            <v>DM2461835</v>
          </cell>
          <cell r="B2253" t="str">
            <v>Rakhmad Prasetya</v>
          </cell>
        </row>
        <row r="2254">
          <cell r="A2254" t="str">
            <v>DM2461836</v>
          </cell>
          <cell r="B2254" t="str">
            <v>Triansyah Hanggit Priono</v>
          </cell>
        </row>
        <row r="2255">
          <cell r="A2255" t="str">
            <v>DM2461837</v>
          </cell>
          <cell r="B2255" t="str">
            <v>Widi Putra Fauzillah</v>
          </cell>
        </row>
        <row r="2256">
          <cell r="A2256" t="str">
            <v>DM2461838</v>
          </cell>
          <cell r="B2256" t="str">
            <v>Abimanyu Angka Wijaya</v>
          </cell>
        </row>
        <row r="2257">
          <cell r="A2257" t="str">
            <v>DM2461839</v>
          </cell>
          <cell r="B2257" t="str">
            <v>Aisah Devitasari</v>
          </cell>
        </row>
        <row r="2258">
          <cell r="A2258" t="str">
            <v>DM2461840</v>
          </cell>
          <cell r="B2258" t="str">
            <v>Anggi Wigjaya</v>
          </cell>
        </row>
        <row r="2259">
          <cell r="A2259" t="str">
            <v>DM2461841</v>
          </cell>
          <cell r="B2259" t="str">
            <v>Aris Dwi Angga Prastyo</v>
          </cell>
        </row>
        <row r="2260">
          <cell r="A2260" t="str">
            <v>DM2461842</v>
          </cell>
          <cell r="B2260" t="str">
            <v>Brilian Cahya Atmaja</v>
          </cell>
        </row>
        <row r="2261">
          <cell r="A2261" t="str">
            <v>DM2461843</v>
          </cell>
          <cell r="B2261" t="str">
            <v>Daffa Nur Hidayat</v>
          </cell>
        </row>
        <row r="2262">
          <cell r="A2262" t="str">
            <v>DM2461844</v>
          </cell>
          <cell r="B2262" t="str">
            <v>Dinda Kartikaputri</v>
          </cell>
        </row>
        <row r="2263">
          <cell r="A2263" t="str">
            <v>DM2461845</v>
          </cell>
          <cell r="B2263" t="str">
            <v>Dion Pratama Syahputra</v>
          </cell>
        </row>
        <row r="2264">
          <cell r="A2264" t="str">
            <v>DM2461846</v>
          </cell>
          <cell r="B2264" t="str">
            <v>Eka Ramadani Ayu Ningrum</v>
          </cell>
        </row>
        <row r="2265">
          <cell r="A2265" t="str">
            <v>DM2461847</v>
          </cell>
          <cell r="B2265" t="str">
            <v>Embun Karuna Dewi</v>
          </cell>
        </row>
        <row r="2266">
          <cell r="A2266" t="str">
            <v>DM2461848</v>
          </cell>
          <cell r="B2266" t="str">
            <v>Fachri Affandi Dwi Nurcahyo</v>
          </cell>
        </row>
        <row r="2267">
          <cell r="A2267" t="str">
            <v>DM2461849</v>
          </cell>
          <cell r="B2267" t="str">
            <v>Faiz Fitrah Tullah Abdullah</v>
          </cell>
        </row>
        <row r="2268">
          <cell r="A2268" t="str">
            <v>DM2461850</v>
          </cell>
          <cell r="B2268" t="str">
            <v>Geraldi Putra Setyawan</v>
          </cell>
        </row>
        <row r="2269">
          <cell r="A2269" t="str">
            <v>DM2461851</v>
          </cell>
          <cell r="B2269" t="str">
            <v>Gilang Alfarezy Hakim</v>
          </cell>
        </row>
        <row r="2270">
          <cell r="A2270" t="str">
            <v>DM2461852</v>
          </cell>
          <cell r="B2270" t="str">
            <v>Hana Rosita</v>
          </cell>
        </row>
        <row r="2271">
          <cell r="A2271" t="str">
            <v>DM2461853</v>
          </cell>
          <cell r="B2271" t="str">
            <v>Is Maulana Nizar Ramadhan</v>
          </cell>
        </row>
        <row r="2272">
          <cell r="A2272" t="str">
            <v>DM2461854</v>
          </cell>
          <cell r="B2272" t="str">
            <v>Khanif Alan Maulana</v>
          </cell>
        </row>
        <row r="2273">
          <cell r="A2273" t="str">
            <v>DM2461855</v>
          </cell>
          <cell r="B2273" t="str">
            <v>Muhamad Fauzan Ramadhan</v>
          </cell>
        </row>
        <row r="2274">
          <cell r="A2274" t="str">
            <v>DM2461856</v>
          </cell>
          <cell r="B2274" t="str">
            <v>Muhammad Adityas Prastyo</v>
          </cell>
        </row>
        <row r="2275">
          <cell r="A2275" t="str">
            <v>DM2461857</v>
          </cell>
          <cell r="B2275" t="str">
            <v>Mutia Rahayu</v>
          </cell>
        </row>
        <row r="2276">
          <cell r="A2276" t="str">
            <v>DM2461858</v>
          </cell>
          <cell r="B2276" t="str">
            <v>Raffi Setyo Adi</v>
          </cell>
        </row>
        <row r="2277">
          <cell r="A2277" t="str">
            <v>DM2461859</v>
          </cell>
          <cell r="B2277" t="str">
            <v>Robby Ilham Nasution</v>
          </cell>
        </row>
        <row r="2278">
          <cell r="A2278" t="str">
            <v>DM2461860</v>
          </cell>
          <cell r="B2278" t="str">
            <v>Shafa Ardhita Putri</v>
          </cell>
        </row>
        <row r="2279">
          <cell r="A2279" t="str">
            <v>DM2461861</v>
          </cell>
          <cell r="B2279" t="str">
            <v>Syavina Khodijah</v>
          </cell>
        </row>
        <row r="2280">
          <cell r="A2280" t="str">
            <v>DM2461862</v>
          </cell>
          <cell r="B2280" t="str">
            <v>Tonny Gema Jalil Akbar</v>
          </cell>
        </row>
        <row r="2281">
          <cell r="A2281" t="str">
            <v>DM2461863</v>
          </cell>
          <cell r="B2281" t="str">
            <v>Zheby Arlion</v>
          </cell>
        </row>
        <row r="2282">
          <cell r="A2282" t="str">
            <v>DM2461864</v>
          </cell>
          <cell r="B2282" t="str">
            <v>Zulfa Nurfajriyah</v>
          </cell>
        </row>
        <row r="2283">
          <cell r="A2283" t="str">
            <v>DM2461865</v>
          </cell>
          <cell r="B2283" t="str">
            <v>Ahmad Hikam</v>
          </cell>
        </row>
        <row r="2284">
          <cell r="A2284" t="str">
            <v>DM2461866</v>
          </cell>
          <cell r="B2284" t="str">
            <v xml:space="preserve">Aldino Akbar </v>
          </cell>
        </row>
        <row r="2285">
          <cell r="A2285" t="str">
            <v>DM2461867</v>
          </cell>
          <cell r="B2285" t="str">
            <v>Bima Aditya Negara</v>
          </cell>
        </row>
        <row r="2286">
          <cell r="A2286" t="str">
            <v>DM2461868</v>
          </cell>
          <cell r="B2286" t="str">
            <v>Fathurahman Malik Asyitar</v>
          </cell>
        </row>
        <row r="2287">
          <cell r="A2287" t="str">
            <v>DM2461869</v>
          </cell>
          <cell r="B2287" t="str">
            <v>Fauzan Adhani</v>
          </cell>
        </row>
        <row r="2288">
          <cell r="A2288" t="str">
            <v>DM2461870</v>
          </cell>
          <cell r="B2288" t="str">
            <v>Ferdi Agbi Nuriansyah</v>
          </cell>
        </row>
        <row r="2289">
          <cell r="A2289" t="str">
            <v>DM2461871</v>
          </cell>
          <cell r="B2289" t="str">
            <v xml:space="preserve">M Raihan Muzami </v>
          </cell>
        </row>
        <row r="2290">
          <cell r="A2290" t="str">
            <v>DM2461872</v>
          </cell>
          <cell r="B2290" t="str">
            <v>Moh Miftakhurrizqi</v>
          </cell>
        </row>
        <row r="2291">
          <cell r="A2291" t="str">
            <v>DM2461873</v>
          </cell>
          <cell r="B2291" t="str">
            <v xml:space="preserve">Muhamad Fachmi Alfiansyah </v>
          </cell>
        </row>
        <row r="2292">
          <cell r="A2292" t="str">
            <v>DM2461874</v>
          </cell>
          <cell r="B2292" t="str">
            <v>Muhamad Hafiidz</v>
          </cell>
        </row>
        <row r="2293">
          <cell r="A2293" t="str">
            <v>DM2461875</v>
          </cell>
          <cell r="B2293" t="str">
            <v xml:space="preserve">Muhammad Agil Rachman </v>
          </cell>
        </row>
        <row r="2294">
          <cell r="A2294" t="str">
            <v>DM2461876</v>
          </cell>
          <cell r="B2294" t="str">
            <v>Reva Aprilliani</v>
          </cell>
        </row>
        <row r="2295">
          <cell r="A2295" t="str">
            <v>DM2461877</v>
          </cell>
          <cell r="B2295" t="str">
            <v>Rizki Andri Sukoco</v>
          </cell>
        </row>
        <row r="2296">
          <cell r="A2296" t="str">
            <v>DM2461878</v>
          </cell>
          <cell r="B2296" t="str">
            <v xml:space="preserve">Ryan Fadillah </v>
          </cell>
        </row>
        <row r="2297">
          <cell r="A2297" t="str">
            <v>DM2461880</v>
          </cell>
          <cell r="B2297" t="str">
            <v xml:space="preserve">Adam Al Fahmi </v>
          </cell>
        </row>
        <row r="2298">
          <cell r="A2298" t="str">
            <v>DM2461881</v>
          </cell>
          <cell r="B2298" t="str">
            <v>Annisa Komala Sari</v>
          </cell>
        </row>
        <row r="2299">
          <cell r="A2299" t="str">
            <v>DM2461882</v>
          </cell>
          <cell r="B2299" t="str">
            <v>Annisa Najwa Maghfirotus Faiziah</v>
          </cell>
        </row>
        <row r="2300">
          <cell r="A2300" t="str">
            <v>DM2461883</v>
          </cell>
          <cell r="B2300" t="str">
            <v xml:space="preserve">Difa Febriana Putri </v>
          </cell>
        </row>
        <row r="2301">
          <cell r="A2301" t="str">
            <v>DM2461884</v>
          </cell>
          <cell r="B2301" t="str">
            <v>Elfina Cahya Arista</v>
          </cell>
        </row>
        <row r="2302">
          <cell r="A2302" t="str">
            <v>DM2461885</v>
          </cell>
          <cell r="B2302" t="str">
            <v>Farhan Maulana</v>
          </cell>
        </row>
        <row r="2303">
          <cell r="A2303" t="str">
            <v>DM2461886</v>
          </cell>
          <cell r="B2303" t="str">
            <v xml:space="preserve">Fhauziah Andan Nastiti </v>
          </cell>
        </row>
        <row r="2304">
          <cell r="A2304" t="str">
            <v>DM2461887</v>
          </cell>
          <cell r="B2304" t="str">
            <v>Hafizd Khairu Prasetya</v>
          </cell>
        </row>
        <row r="2305">
          <cell r="A2305" t="str">
            <v>DM2461888</v>
          </cell>
          <cell r="B2305" t="str">
            <v>Maesaroh</v>
          </cell>
        </row>
        <row r="2306">
          <cell r="A2306" t="str">
            <v>DM2461889</v>
          </cell>
          <cell r="B2306" t="str">
            <v>Moh Rifaldi Abd Jalal</v>
          </cell>
        </row>
        <row r="2307">
          <cell r="A2307" t="str">
            <v>DM2461890</v>
          </cell>
          <cell r="B2307" t="str">
            <v xml:space="preserve">Muhammad Ali Saputra </v>
          </cell>
        </row>
        <row r="2308">
          <cell r="A2308" t="str">
            <v>DM2461891</v>
          </cell>
          <cell r="B2308" t="str">
            <v>Nabila Amelia Yuniarti</v>
          </cell>
        </row>
        <row r="2309">
          <cell r="A2309" t="str">
            <v>DM2461892</v>
          </cell>
          <cell r="B2309" t="str">
            <v>Najwa Ghani</v>
          </cell>
        </row>
        <row r="2310">
          <cell r="A2310" t="str">
            <v>DM2461893</v>
          </cell>
          <cell r="B2310" t="str">
            <v xml:space="preserve">Radhityas Rizaldin </v>
          </cell>
        </row>
        <row r="2311">
          <cell r="A2311" t="str">
            <v>DM2461894</v>
          </cell>
          <cell r="B2311" t="str">
            <v>Radit Fikar Aghafi</v>
          </cell>
        </row>
        <row r="2312">
          <cell r="A2312" t="str">
            <v>DM2461895</v>
          </cell>
          <cell r="B2312" t="str">
            <v xml:space="preserve">Salsabila Rachman </v>
          </cell>
        </row>
        <row r="2313">
          <cell r="A2313" t="str">
            <v>DM2461896</v>
          </cell>
          <cell r="B2313" t="str">
            <v>Soraya Abidatul Qijah</v>
          </cell>
        </row>
        <row r="2314">
          <cell r="A2314" t="str">
            <v>DM2461897</v>
          </cell>
          <cell r="B2314" t="str">
            <v>Tabah Nur Pratama</v>
          </cell>
        </row>
        <row r="2315">
          <cell r="A2315" t="str">
            <v>DM2461898</v>
          </cell>
          <cell r="B2315" t="str">
            <v xml:space="preserve">Tsabit Nazala Arraya </v>
          </cell>
        </row>
        <row r="2316">
          <cell r="A2316" t="str">
            <v>DM2461899</v>
          </cell>
          <cell r="B2316" t="str">
            <v>Fadhil Alwan Zaky</v>
          </cell>
        </row>
        <row r="2317">
          <cell r="A2317" t="str">
            <v>DM2461900</v>
          </cell>
          <cell r="B2317" t="str">
            <v>Joko Meydi Priyanto</v>
          </cell>
        </row>
        <row r="2318">
          <cell r="A2318" t="str">
            <v>DM2461901</v>
          </cell>
          <cell r="B2318" t="str">
            <v>Kevin Ramadhan</v>
          </cell>
        </row>
        <row r="2319">
          <cell r="A2319" t="str">
            <v>DM2461902</v>
          </cell>
          <cell r="B2319" t="str">
            <v>Lutfiah Novi Salsabila</v>
          </cell>
        </row>
        <row r="2320">
          <cell r="A2320" t="str">
            <v>DM2461903</v>
          </cell>
          <cell r="B2320" t="str">
            <v>Alfar Bahtiar Fahreji</v>
          </cell>
        </row>
        <row r="2321">
          <cell r="A2321" t="str">
            <v>DM2461904</v>
          </cell>
          <cell r="B2321" t="str">
            <v>Angga Safutra</v>
          </cell>
        </row>
        <row r="2322">
          <cell r="A2322" t="str">
            <v>DM2461905</v>
          </cell>
          <cell r="B2322" t="str">
            <v>Annisa Septyani Setiawan</v>
          </cell>
        </row>
        <row r="2323">
          <cell r="A2323" t="str">
            <v>DM2461906</v>
          </cell>
          <cell r="B2323" t="str">
            <v>Arjuna Tri Pamungkas</v>
          </cell>
        </row>
        <row r="2324">
          <cell r="A2324" t="str">
            <v>DM2461907</v>
          </cell>
          <cell r="B2324" t="str">
            <v>Dwi Priyatin</v>
          </cell>
        </row>
        <row r="2325">
          <cell r="A2325" t="str">
            <v>DM2461908</v>
          </cell>
          <cell r="B2325" t="str">
            <v>Hafis Puba Ataya</v>
          </cell>
        </row>
        <row r="2326">
          <cell r="A2326" t="str">
            <v>DM2461909</v>
          </cell>
          <cell r="B2326" t="str">
            <v>Isman Firdaus Muroziq</v>
          </cell>
        </row>
        <row r="2327">
          <cell r="A2327" t="str">
            <v>DM2461910</v>
          </cell>
          <cell r="B2327" t="str">
            <v>Kaifa Nunsizuha</v>
          </cell>
        </row>
        <row r="2328">
          <cell r="A2328" t="str">
            <v>DM2461911</v>
          </cell>
          <cell r="B2328" t="str">
            <v>Khudzaifah Al Anshori Assalam</v>
          </cell>
        </row>
        <row r="2329">
          <cell r="A2329" t="str">
            <v>DM2461912</v>
          </cell>
          <cell r="B2329" t="str">
            <v>Mika Dwi Apriliando</v>
          </cell>
        </row>
        <row r="2330">
          <cell r="A2330" t="str">
            <v>DM2461913</v>
          </cell>
          <cell r="B2330" t="str">
            <v>Mochammad Alva Toryq Bahrul Haq</v>
          </cell>
        </row>
        <row r="2331">
          <cell r="A2331" t="str">
            <v>DM2461914</v>
          </cell>
          <cell r="B2331" t="str">
            <v>Mohammad Fifid Kafidin</v>
          </cell>
        </row>
        <row r="2332">
          <cell r="A2332" t="str">
            <v>DM2461915</v>
          </cell>
          <cell r="B2332" t="str">
            <v>Muhamad Saifullah</v>
          </cell>
        </row>
        <row r="2333">
          <cell r="A2333" t="str">
            <v>DM2461916</v>
          </cell>
          <cell r="B2333" t="str">
            <v>Muhammad Izaz Syafiq</v>
          </cell>
        </row>
        <row r="2334">
          <cell r="A2334" t="str">
            <v>DM2461917</v>
          </cell>
          <cell r="B2334" t="str">
            <v>Nickymicko Ayub Hema Sasmitarja</v>
          </cell>
        </row>
        <row r="2335">
          <cell r="A2335" t="str">
            <v>DM2461918</v>
          </cell>
          <cell r="B2335" t="str">
            <v>Putra Dwi Rahmawan</v>
          </cell>
        </row>
        <row r="2336">
          <cell r="A2336" t="str">
            <v>DM2461919</v>
          </cell>
          <cell r="B2336" t="str">
            <v>Alvin Muliawan Fajri</v>
          </cell>
        </row>
        <row r="2337">
          <cell r="A2337" t="str">
            <v>DM2461920</v>
          </cell>
          <cell r="B2337" t="str">
            <v xml:space="preserve">Ananda Yudha Triansyah </v>
          </cell>
        </row>
        <row r="2338">
          <cell r="A2338" t="str">
            <v>DM2461921</v>
          </cell>
          <cell r="B2338" t="str">
            <v>Arung Ikhsani Wijaya</v>
          </cell>
        </row>
        <row r="2339">
          <cell r="A2339" t="str">
            <v>DM2461922</v>
          </cell>
          <cell r="B2339" t="str">
            <v>Eksan Dwi Efendi</v>
          </cell>
        </row>
        <row r="2340">
          <cell r="A2340" t="str">
            <v>DM2461923</v>
          </cell>
          <cell r="B2340" t="str">
            <v xml:space="preserve">Eliza Oktiana Nur Faisha </v>
          </cell>
        </row>
        <row r="2341">
          <cell r="A2341" t="str">
            <v>DM2461924</v>
          </cell>
          <cell r="B2341" t="str">
            <v>Faathir Afifah Megasaputri</v>
          </cell>
        </row>
        <row r="2342">
          <cell r="A2342" t="str">
            <v>DM2461925</v>
          </cell>
          <cell r="B2342" t="str">
            <v>Ferdinan Candra Bagus Nugraha</v>
          </cell>
        </row>
        <row r="2343">
          <cell r="A2343" t="str">
            <v>DM2461926</v>
          </cell>
          <cell r="B2343" t="str">
            <v xml:space="preserve">Komarotul Alawiyah </v>
          </cell>
        </row>
        <row r="2344">
          <cell r="A2344" t="str">
            <v>DM2461927</v>
          </cell>
          <cell r="B2344" t="str">
            <v>Rendy Saputra</v>
          </cell>
        </row>
        <row r="2345">
          <cell r="A2345" t="str">
            <v>DM2461928</v>
          </cell>
          <cell r="B2345" t="str">
            <v>Salma Nurafifah</v>
          </cell>
        </row>
        <row r="2346">
          <cell r="A2346" t="str">
            <v>DM2461929</v>
          </cell>
          <cell r="B2346" t="str">
            <v>Siti Aminah</v>
          </cell>
        </row>
        <row r="2347">
          <cell r="A2347" t="str">
            <v>DM2461930</v>
          </cell>
          <cell r="B2347" t="str">
            <v>Suci Ramadhani</v>
          </cell>
        </row>
        <row r="2348">
          <cell r="A2348" t="str">
            <v>DM2461931</v>
          </cell>
          <cell r="B2348" t="str">
            <v>Tri Wahyuningsih</v>
          </cell>
        </row>
        <row r="2349">
          <cell r="A2349" t="str">
            <v>DM2461932</v>
          </cell>
          <cell r="B2349" t="str">
            <v>Tubagus Mushtofa Alif</v>
          </cell>
        </row>
        <row r="2350">
          <cell r="A2350" t="str">
            <v>DM2461933</v>
          </cell>
          <cell r="B2350" t="str">
            <v>Abi Maulana</v>
          </cell>
        </row>
        <row r="2351">
          <cell r="A2351" t="str">
            <v>DM2461934</v>
          </cell>
          <cell r="B2351" t="str">
            <v>Abril Rayhan Ummam</v>
          </cell>
        </row>
        <row r="2352">
          <cell r="A2352" t="str">
            <v>DM2461935</v>
          </cell>
          <cell r="B2352" t="str">
            <v xml:space="preserve">Adryan Maulana </v>
          </cell>
        </row>
        <row r="2353">
          <cell r="A2353" t="str">
            <v>DM2461936</v>
          </cell>
          <cell r="B2353" t="str">
            <v xml:space="preserve">Ananda Diyas Pratama Putra </v>
          </cell>
        </row>
        <row r="2354">
          <cell r="A2354" t="str">
            <v>DM2461937</v>
          </cell>
          <cell r="B2354" t="str">
            <v>Dwinanda Rinjaini Suryo Putri</v>
          </cell>
        </row>
        <row r="2355">
          <cell r="A2355" t="str">
            <v>DM2461938</v>
          </cell>
          <cell r="B2355" t="str">
            <v>Hana Julia Purba</v>
          </cell>
        </row>
        <row r="2356">
          <cell r="A2356" t="str">
            <v>DM2461939</v>
          </cell>
          <cell r="B2356" t="str">
            <v xml:space="preserve">Kamal Faqih Imani </v>
          </cell>
        </row>
        <row r="2357">
          <cell r="A2357" t="str">
            <v>DM2461940</v>
          </cell>
          <cell r="B2357" t="str">
            <v>Marhamah</v>
          </cell>
        </row>
        <row r="2358">
          <cell r="A2358" t="str">
            <v>DM2461941</v>
          </cell>
          <cell r="B2358" t="str">
            <v>Mohammad Yusuf Firdaus</v>
          </cell>
        </row>
        <row r="2359">
          <cell r="A2359" t="str">
            <v>DM2461942</v>
          </cell>
          <cell r="B2359" t="str">
            <v>Najwa Nathasya Putri</v>
          </cell>
        </row>
        <row r="2360">
          <cell r="A2360" t="str">
            <v>DM2461943</v>
          </cell>
          <cell r="B2360" t="str">
            <v>Refaryn Wildam Mufida</v>
          </cell>
        </row>
        <row r="2361">
          <cell r="A2361" t="str">
            <v>DM2461944</v>
          </cell>
          <cell r="B2361" t="str">
            <v>Rifki Ananda Putra</v>
          </cell>
        </row>
        <row r="2362">
          <cell r="A2362" t="str">
            <v>DM2461945</v>
          </cell>
          <cell r="B2362" t="str">
            <v>Satrio Bagus Kusumo</v>
          </cell>
        </row>
        <row r="2363">
          <cell r="A2363" t="str">
            <v>DM2461946</v>
          </cell>
          <cell r="B2363" t="str">
            <v>Shamanah</v>
          </cell>
        </row>
        <row r="2364">
          <cell r="A2364" t="str">
            <v>DM2461947</v>
          </cell>
          <cell r="B2364" t="str">
            <v>Slamet Heri Susilo</v>
          </cell>
        </row>
        <row r="2365">
          <cell r="A2365" t="str">
            <v>DM2461948</v>
          </cell>
          <cell r="B2365" t="str">
            <v>Susanto Agus Budiyono</v>
          </cell>
        </row>
        <row r="2366">
          <cell r="A2366" t="str">
            <v>DM2461949</v>
          </cell>
          <cell r="B2366" t="str">
            <v>Taufik Ismail</v>
          </cell>
        </row>
        <row r="2367">
          <cell r="A2367" t="str">
            <v>DM2461950</v>
          </cell>
          <cell r="B2367" t="str">
            <v>Wahyu Aji Suryatama</v>
          </cell>
        </row>
        <row r="2368">
          <cell r="A2368" t="str">
            <v>DM2461951</v>
          </cell>
          <cell r="B2368" t="str">
            <v>Abdul Rohim</v>
          </cell>
        </row>
        <row r="2369">
          <cell r="A2369" t="str">
            <v>DM2461952</v>
          </cell>
          <cell r="B2369" t="str">
            <v>Angga Luhur Satriagung</v>
          </cell>
        </row>
        <row r="2370">
          <cell r="A2370" t="str">
            <v>DM2461953</v>
          </cell>
          <cell r="B2370" t="str">
            <v xml:space="preserve">Cahyo Luhur Pambudi </v>
          </cell>
        </row>
        <row r="2371">
          <cell r="A2371" t="str">
            <v>DM2461954</v>
          </cell>
          <cell r="B2371" t="str">
            <v>Dika Bagus Ferdiansyah</v>
          </cell>
        </row>
        <row r="2372">
          <cell r="A2372" t="str">
            <v>DM2461955</v>
          </cell>
          <cell r="B2372" t="str">
            <v>Diki Pratama</v>
          </cell>
        </row>
        <row r="2373">
          <cell r="A2373" t="str">
            <v>DM2461956</v>
          </cell>
          <cell r="B2373" t="str">
            <v>Fadhie Zacky Fairuz</v>
          </cell>
        </row>
        <row r="2374">
          <cell r="A2374" t="str">
            <v>DM2461957</v>
          </cell>
          <cell r="B2374" t="str">
            <v>Gilang Ananda Delta</v>
          </cell>
        </row>
        <row r="2375">
          <cell r="A2375" t="str">
            <v>DM2461958</v>
          </cell>
          <cell r="B2375" t="str">
            <v>Irsyad Syafiq</v>
          </cell>
        </row>
        <row r="2376">
          <cell r="A2376" t="str">
            <v>DM2461959</v>
          </cell>
          <cell r="B2376" t="str">
            <v>Kholilur Rohman</v>
          </cell>
        </row>
        <row r="2377">
          <cell r="A2377" t="str">
            <v>DM2461960</v>
          </cell>
          <cell r="B2377" t="str">
            <v>Marcello Adrian Nunumete</v>
          </cell>
        </row>
        <row r="2378">
          <cell r="A2378" t="str">
            <v>DM2461961</v>
          </cell>
          <cell r="B2378" t="str">
            <v>Muhamad Zaki Ihrom</v>
          </cell>
        </row>
        <row r="2379">
          <cell r="A2379" t="str">
            <v>DM2461962</v>
          </cell>
          <cell r="B2379" t="str">
            <v>Muhammad Rizki</v>
          </cell>
        </row>
        <row r="2380">
          <cell r="A2380" t="str">
            <v>DM2461963</v>
          </cell>
          <cell r="B2380" t="str">
            <v>Muhammad Rizky Arbi Rabbani</v>
          </cell>
        </row>
        <row r="2381">
          <cell r="A2381" t="str">
            <v>DM2461964</v>
          </cell>
          <cell r="B2381" t="str">
            <v xml:space="preserve">Rendy Juliansyah </v>
          </cell>
        </row>
        <row r="2382">
          <cell r="A2382" t="str">
            <v>DM2461965</v>
          </cell>
          <cell r="B2382" t="str">
            <v>Rizki Maulana Rahman</v>
          </cell>
        </row>
        <row r="2383">
          <cell r="A2383" t="str">
            <v>DM2461966</v>
          </cell>
          <cell r="B2383" t="str">
            <v>Wiranto</v>
          </cell>
        </row>
        <row r="2384">
          <cell r="A2384" t="str">
            <v>DM2461967</v>
          </cell>
          <cell r="B2384" t="str">
            <v>Azmi Fahlevi</v>
          </cell>
        </row>
        <row r="2385">
          <cell r="A2385" t="str">
            <v>DM2461968</v>
          </cell>
          <cell r="B2385" t="str">
            <v>Dhani Van Nistelrooy</v>
          </cell>
        </row>
        <row r="2386">
          <cell r="A2386" t="str">
            <v>DM2461969</v>
          </cell>
          <cell r="B2386" t="str">
            <v>Muhamad Rifki</v>
          </cell>
        </row>
        <row r="2387">
          <cell r="A2387" t="str">
            <v>DM2461970</v>
          </cell>
          <cell r="B2387" t="str">
            <v>Muhammad Mishbahush Shudur</v>
          </cell>
        </row>
        <row r="2388">
          <cell r="A2388" t="str">
            <v>DM2461971</v>
          </cell>
          <cell r="B2388" t="str">
            <v>Rismawati</v>
          </cell>
        </row>
        <row r="2389">
          <cell r="A2389" t="str">
            <v>DM2461972</v>
          </cell>
          <cell r="B2389" t="str">
            <v>Ade Yusuf Alfariqi</v>
          </cell>
        </row>
        <row r="2390">
          <cell r="A2390" t="str">
            <v>DM2461973</v>
          </cell>
          <cell r="B2390" t="str">
            <v>Adryansyah Raditya Putra R</v>
          </cell>
        </row>
        <row r="2391">
          <cell r="A2391" t="str">
            <v>DM2461974</v>
          </cell>
          <cell r="B2391" t="str">
            <v>Ajeng Zahra Putri</v>
          </cell>
        </row>
        <row r="2392">
          <cell r="A2392" t="str">
            <v>DM2461975</v>
          </cell>
          <cell r="B2392" t="str">
            <v>Anjar Afriansyah</v>
          </cell>
        </row>
        <row r="2393">
          <cell r="A2393" t="str">
            <v>DM2461976</v>
          </cell>
          <cell r="B2393" t="str">
            <v>Annisa Nurul Mustofa</v>
          </cell>
        </row>
        <row r="2394">
          <cell r="A2394" t="str">
            <v>DM2461977</v>
          </cell>
          <cell r="B2394" t="str">
            <v>Ari Hamdani</v>
          </cell>
        </row>
        <row r="2395">
          <cell r="A2395" t="str">
            <v>DM2461978</v>
          </cell>
          <cell r="B2395" t="str">
            <v>Aviana Mardhiyah</v>
          </cell>
        </row>
        <row r="2396">
          <cell r="A2396" t="str">
            <v>DM2461979</v>
          </cell>
          <cell r="B2396" t="str">
            <v>Bayu Nugroho Jati</v>
          </cell>
        </row>
        <row r="2397">
          <cell r="A2397" t="str">
            <v>DM2461980</v>
          </cell>
          <cell r="B2397" t="str">
            <v>Bening Septiarum</v>
          </cell>
        </row>
        <row r="2398">
          <cell r="A2398" t="str">
            <v>DM2461981</v>
          </cell>
          <cell r="B2398" t="str">
            <v>Deni Darmawan</v>
          </cell>
        </row>
        <row r="2399">
          <cell r="A2399" t="str">
            <v>DM2461982</v>
          </cell>
          <cell r="B2399" t="str">
            <v>Dhean Dwi Anggraeni</v>
          </cell>
        </row>
        <row r="2400">
          <cell r="A2400" t="str">
            <v>DM2461983</v>
          </cell>
          <cell r="B2400" t="str">
            <v>Fauzan Fadhil Abdillah</v>
          </cell>
        </row>
        <row r="2401">
          <cell r="A2401" t="str">
            <v>DM2461984</v>
          </cell>
          <cell r="B2401" t="str">
            <v>Ghozi Alzaidan Shodiq</v>
          </cell>
        </row>
        <row r="2402">
          <cell r="A2402" t="str">
            <v>DM2461985</v>
          </cell>
          <cell r="B2402" t="str">
            <v>Hanif Maddian Pratama</v>
          </cell>
        </row>
        <row r="2403">
          <cell r="A2403" t="str">
            <v>DM2461986</v>
          </cell>
          <cell r="B2403" t="str">
            <v>Hardi</v>
          </cell>
        </row>
        <row r="2404">
          <cell r="A2404" t="str">
            <v>DM2461987</v>
          </cell>
          <cell r="B2404" t="str">
            <v>Hugo Raynor Grady Wicaksono</v>
          </cell>
        </row>
        <row r="2405">
          <cell r="A2405" t="str">
            <v>DM2461988</v>
          </cell>
          <cell r="B2405" t="str">
            <v>Idham Ramdhani</v>
          </cell>
        </row>
        <row r="2406">
          <cell r="A2406" t="str">
            <v>DM2461989</v>
          </cell>
          <cell r="B2406" t="str">
            <v>Jingga Nursyahbani</v>
          </cell>
        </row>
        <row r="2407">
          <cell r="A2407" t="str">
            <v>DM2461990</v>
          </cell>
          <cell r="B2407" t="str">
            <v>Lulu Salsabila Widodo</v>
          </cell>
        </row>
        <row r="2408">
          <cell r="A2408" t="str">
            <v>DM2461991</v>
          </cell>
          <cell r="B2408" t="str">
            <v>Mochamad Haikal Alfarizi</v>
          </cell>
        </row>
        <row r="2409">
          <cell r="A2409" t="str">
            <v>DM2461992</v>
          </cell>
          <cell r="B2409" t="str">
            <v>Muhammad Fadhilah Sujarwanto</v>
          </cell>
        </row>
        <row r="2410">
          <cell r="A2410" t="str">
            <v>DM2461993</v>
          </cell>
          <cell r="B2410" t="str">
            <v>Muhammad Rafli Ihsan</v>
          </cell>
        </row>
        <row r="2411">
          <cell r="A2411" t="str">
            <v>DM2461994</v>
          </cell>
          <cell r="B2411" t="str">
            <v>Nabillah</v>
          </cell>
        </row>
        <row r="2412">
          <cell r="A2412" t="str">
            <v>DM2461995</v>
          </cell>
          <cell r="B2412" t="str">
            <v>Nazwa Mayla Zakiyah</v>
          </cell>
        </row>
        <row r="2413">
          <cell r="A2413" t="str">
            <v>DM2461996</v>
          </cell>
          <cell r="B2413" t="str">
            <v>Padli</v>
          </cell>
        </row>
        <row r="2414">
          <cell r="A2414" t="str">
            <v>DM2461997</v>
          </cell>
          <cell r="B2414" t="str">
            <v>Ratu Farah Nur Amalina</v>
          </cell>
        </row>
        <row r="2415">
          <cell r="A2415" t="str">
            <v>DM2461998</v>
          </cell>
          <cell r="B2415" t="str">
            <v>Rendra Arizky</v>
          </cell>
        </row>
        <row r="2416">
          <cell r="A2416" t="str">
            <v>DM2461999</v>
          </cell>
          <cell r="B2416" t="str">
            <v>Tsaqieb Al Fikri</v>
          </cell>
        </row>
        <row r="2417">
          <cell r="A2417" t="str">
            <v>DM2462000</v>
          </cell>
          <cell r="B2417" t="str">
            <v>Yuni Rahmawati Styaningsih</v>
          </cell>
        </row>
        <row r="2418">
          <cell r="A2418" t="str">
            <v>DM2462001</v>
          </cell>
          <cell r="B2418" t="str">
            <v>Afifah putri sabila</v>
          </cell>
        </row>
        <row r="2419">
          <cell r="A2419" t="str">
            <v>DM2462002</v>
          </cell>
          <cell r="B2419" t="str">
            <v>Agung Nur Seno</v>
          </cell>
        </row>
        <row r="2420">
          <cell r="A2420" t="str">
            <v>DM2462003</v>
          </cell>
          <cell r="B2420" t="str">
            <v>Ahmad Mursadin Alghoni</v>
          </cell>
        </row>
        <row r="2421">
          <cell r="A2421" t="str">
            <v>DM2462004</v>
          </cell>
          <cell r="B2421" t="str">
            <v>Ajwah Awwaliyah</v>
          </cell>
        </row>
        <row r="2422">
          <cell r="A2422" t="str">
            <v>DM2462006</v>
          </cell>
          <cell r="B2422" t="str">
            <v>Anas Rafiudin Arrozaq</v>
          </cell>
        </row>
        <row r="2423">
          <cell r="A2423" t="str">
            <v>DM2462007</v>
          </cell>
          <cell r="B2423" t="str">
            <v>Angga Hidayat</v>
          </cell>
        </row>
        <row r="2424">
          <cell r="A2424" t="str">
            <v>DM2462008</v>
          </cell>
          <cell r="B2424" t="str">
            <v>Awalia Rahmadaniyah</v>
          </cell>
        </row>
        <row r="2425">
          <cell r="A2425" t="str">
            <v>DM2462009</v>
          </cell>
          <cell r="B2425" t="str">
            <v>Bagas Ismail</v>
          </cell>
        </row>
        <row r="2426">
          <cell r="A2426" t="str">
            <v>DM2462010</v>
          </cell>
          <cell r="B2426" t="str">
            <v>Daffa Anugrah Maldini</v>
          </cell>
        </row>
        <row r="2427">
          <cell r="A2427" t="str">
            <v>DM2462011</v>
          </cell>
          <cell r="B2427" t="str">
            <v>Dodik Prayoga</v>
          </cell>
        </row>
        <row r="2428">
          <cell r="A2428" t="str">
            <v>DM2462012</v>
          </cell>
          <cell r="B2428" t="str">
            <v>Dwi Novianningsih</v>
          </cell>
        </row>
        <row r="2429">
          <cell r="A2429" t="str">
            <v>DM2462013</v>
          </cell>
          <cell r="B2429" t="str">
            <v>Faqih Annafi</v>
          </cell>
        </row>
        <row r="2430">
          <cell r="A2430" t="str">
            <v>DM2462014</v>
          </cell>
          <cell r="B2430" t="str">
            <v>Haifa Ramadhani</v>
          </cell>
        </row>
        <row r="2431">
          <cell r="A2431" t="str">
            <v>DM2462015</v>
          </cell>
          <cell r="B2431" t="str">
            <v>Heriyanto</v>
          </cell>
        </row>
        <row r="2432">
          <cell r="A2432" t="str">
            <v>DM2462016</v>
          </cell>
          <cell r="B2432" t="str">
            <v>Irfan Andriyanto</v>
          </cell>
        </row>
        <row r="2433">
          <cell r="A2433" t="str">
            <v>DM2462018</v>
          </cell>
          <cell r="B2433" t="str">
            <v>Maulana ainul haq</v>
          </cell>
        </row>
        <row r="2434">
          <cell r="A2434" t="str">
            <v>DM2462020</v>
          </cell>
          <cell r="B2434" t="str">
            <v>Moch diffa firmansyah</v>
          </cell>
        </row>
        <row r="2435">
          <cell r="A2435" t="str">
            <v>DM2462021</v>
          </cell>
          <cell r="B2435" t="str">
            <v>Moch Rafli Bagus Irawan</v>
          </cell>
        </row>
        <row r="2436">
          <cell r="A2436" t="str">
            <v>DM2462022</v>
          </cell>
          <cell r="B2436" t="str">
            <v>Muhamad Irfan</v>
          </cell>
        </row>
        <row r="2437">
          <cell r="A2437" t="str">
            <v>DM2462023</v>
          </cell>
          <cell r="B2437" t="str">
            <v>Muhammad Ammar Fauzan</v>
          </cell>
        </row>
        <row r="2438">
          <cell r="A2438" t="str">
            <v>DM2462024</v>
          </cell>
          <cell r="B2438" t="str">
            <v>Muhammad Diaz Rozikin</v>
          </cell>
        </row>
        <row r="2439">
          <cell r="A2439" t="str">
            <v>DM2462025</v>
          </cell>
          <cell r="B2439" t="str">
            <v>Muhammad Rangga Prasetya</v>
          </cell>
        </row>
        <row r="2440">
          <cell r="A2440" t="str">
            <v>DM2462026</v>
          </cell>
          <cell r="B2440" t="str">
            <v>Muhammad Rizki</v>
          </cell>
        </row>
        <row r="2441">
          <cell r="A2441" t="str">
            <v>DM2462027</v>
          </cell>
          <cell r="B2441" t="str">
            <v>Muhammad zaky</v>
          </cell>
        </row>
        <row r="2442">
          <cell r="A2442" t="str">
            <v>DM2462028</v>
          </cell>
          <cell r="B2442" t="str">
            <v>Nailla Saqina Rahman</v>
          </cell>
        </row>
        <row r="2443">
          <cell r="A2443" t="str">
            <v>DM2462029</v>
          </cell>
          <cell r="B2443" t="str">
            <v>Narendra Dipa Nusa</v>
          </cell>
        </row>
        <row r="2444">
          <cell r="A2444" t="str">
            <v>DM2462030</v>
          </cell>
          <cell r="B2444" t="str">
            <v>Ndaru Tri Atmojo</v>
          </cell>
        </row>
        <row r="2445">
          <cell r="A2445" t="str">
            <v>DM2462031</v>
          </cell>
          <cell r="B2445" t="str">
            <v>Novianto dwi asmoro</v>
          </cell>
        </row>
        <row r="2446">
          <cell r="A2446" t="str">
            <v>DM2462032</v>
          </cell>
          <cell r="B2446" t="str">
            <v>Olgavia Agustin</v>
          </cell>
        </row>
        <row r="2447">
          <cell r="A2447" t="str">
            <v>DM2462033</v>
          </cell>
          <cell r="B2447" t="str">
            <v>Putra Tri Gunawan</v>
          </cell>
        </row>
        <row r="2448">
          <cell r="A2448" t="str">
            <v>DM2462034</v>
          </cell>
          <cell r="B2448" t="str">
            <v>Risma Aulia Putri</v>
          </cell>
        </row>
        <row r="2449">
          <cell r="A2449" t="str">
            <v>DM2462035</v>
          </cell>
          <cell r="B2449" t="str">
            <v>Suci Wulandari</v>
          </cell>
        </row>
        <row r="2450">
          <cell r="A2450" t="str">
            <v>DM2462036</v>
          </cell>
          <cell r="B2450" t="str">
            <v>Supriyatna</v>
          </cell>
        </row>
        <row r="2451">
          <cell r="A2451" t="str">
            <v>DM2462037</v>
          </cell>
          <cell r="B2451" t="str">
            <v>Tasya izza Amalia</v>
          </cell>
        </row>
        <row r="2452">
          <cell r="A2452" t="str">
            <v>DM2462038</v>
          </cell>
          <cell r="B2452" t="str">
            <v>Lidia Indah Puzi asuti</v>
          </cell>
        </row>
        <row r="2453">
          <cell r="A2453" t="str">
            <v>DM2462039</v>
          </cell>
          <cell r="B2453" t="str">
            <v>Rantika Sari</v>
          </cell>
        </row>
        <row r="2454">
          <cell r="A2454" t="str">
            <v>DM2462040</v>
          </cell>
          <cell r="B2454" t="str">
            <v>Salsabila Khoirunnisa</v>
          </cell>
        </row>
        <row r="2455">
          <cell r="A2455" t="str">
            <v>DM2462041</v>
          </cell>
          <cell r="B2455" t="str">
            <v>Aldiansyah Febrianto</v>
          </cell>
        </row>
        <row r="2456">
          <cell r="A2456" t="str">
            <v>DM2462042</v>
          </cell>
          <cell r="B2456" t="str">
            <v>Alfin Nur  Ikhsan</v>
          </cell>
        </row>
        <row r="2457">
          <cell r="A2457" t="str">
            <v>DM2462043</v>
          </cell>
          <cell r="B2457" t="str">
            <v>Christhoper Febriano  Saputra</v>
          </cell>
        </row>
        <row r="2458">
          <cell r="A2458" t="str">
            <v>DM2462044</v>
          </cell>
          <cell r="B2458" t="str">
            <v>Dhea Natalia</v>
          </cell>
        </row>
        <row r="2459">
          <cell r="A2459" t="str">
            <v>DM2462045</v>
          </cell>
          <cell r="B2459" t="str">
            <v>Fajar Ahmad  Fauzan</v>
          </cell>
        </row>
        <row r="2460">
          <cell r="A2460" t="str">
            <v>DM2462046</v>
          </cell>
          <cell r="B2460" t="str">
            <v>Ibnu Hibban Haydar Azzahrani</v>
          </cell>
        </row>
        <row r="2461">
          <cell r="A2461" t="str">
            <v>DM2462047</v>
          </cell>
          <cell r="B2461" t="str">
            <v>Indi Marlita</v>
          </cell>
        </row>
        <row r="2462">
          <cell r="A2462" t="str">
            <v>DM2462048</v>
          </cell>
          <cell r="B2462" t="str">
            <v>Labiba Aqila</v>
          </cell>
        </row>
        <row r="2463">
          <cell r="A2463" t="str">
            <v>DM2462049</v>
          </cell>
          <cell r="B2463" t="str">
            <v>Muhamad Akbar  Samudra</v>
          </cell>
        </row>
        <row r="2464">
          <cell r="A2464" t="str">
            <v>DM2462050</v>
          </cell>
          <cell r="B2464" t="str">
            <v>Nazwa Nayesha Balqistuar</v>
          </cell>
        </row>
        <row r="2465">
          <cell r="A2465" t="str">
            <v>DM2462051</v>
          </cell>
          <cell r="B2465" t="str">
            <v>Rakhmad Shah Putra</v>
          </cell>
        </row>
        <row r="2466">
          <cell r="A2466" t="str">
            <v>DM2462052</v>
          </cell>
          <cell r="B2466" t="str">
            <v>Rapita Purnama  Sari</v>
          </cell>
        </row>
        <row r="2467">
          <cell r="A2467" t="str">
            <v>DM2462053</v>
          </cell>
          <cell r="B2467" t="str">
            <v>Reza Yuss Setiawan  Bekti</v>
          </cell>
        </row>
        <row r="2468">
          <cell r="A2468" t="str">
            <v>DM2462054</v>
          </cell>
          <cell r="B2468" t="str">
            <v>Rizda Putri  Nadira</v>
          </cell>
        </row>
        <row r="2469">
          <cell r="A2469" t="str">
            <v>DM2462055</v>
          </cell>
          <cell r="B2469" t="str">
            <v>Salwa Nabila</v>
          </cell>
        </row>
        <row r="2470">
          <cell r="A2470" t="str">
            <v>DM2462056</v>
          </cell>
          <cell r="B2470" t="str">
            <v>Slamet Donga  Nugroho</v>
          </cell>
        </row>
        <row r="2471">
          <cell r="A2471" t="str">
            <v>DM2462057</v>
          </cell>
          <cell r="B2471" t="str">
            <v>Taufiq Effendi</v>
          </cell>
        </row>
        <row r="2472">
          <cell r="A2472" t="str">
            <v>DM2462058</v>
          </cell>
          <cell r="B2472" t="str">
            <v>Moh. Jallalludin Ar Rumi</v>
          </cell>
        </row>
        <row r="2473">
          <cell r="A2473" t="str">
            <v>DM2462059</v>
          </cell>
          <cell r="B2473" t="str">
            <v>Tri Prabowo</v>
          </cell>
        </row>
        <row r="2474">
          <cell r="A2474" t="str">
            <v>DM2562060</v>
          </cell>
          <cell r="B2474" t="str">
            <v>Ahmad Nur Fatoni</v>
          </cell>
        </row>
        <row r="2475">
          <cell r="A2475" t="str">
            <v>DM2562061</v>
          </cell>
          <cell r="B2475" t="str">
            <v>Amanda Prilicia</v>
          </cell>
        </row>
        <row r="2476">
          <cell r="A2476" t="str">
            <v>DM2562062</v>
          </cell>
          <cell r="B2476" t="str">
            <v>Bayu Sandy Pratama</v>
          </cell>
        </row>
        <row r="2477">
          <cell r="A2477" t="str">
            <v>DM2562063</v>
          </cell>
          <cell r="B2477" t="str">
            <v>Faza Taufiqil Mufti</v>
          </cell>
        </row>
        <row r="2478">
          <cell r="A2478" t="str">
            <v>DM2562064</v>
          </cell>
          <cell r="B2478" t="str">
            <v>Hanafi Abdullah Risqi Andra</v>
          </cell>
        </row>
        <row r="2479">
          <cell r="A2479" t="str">
            <v>DM2562065</v>
          </cell>
          <cell r="B2479" t="str">
            <v>Jo'An Nicola Berty</v>
          </cell>
        </row>
        <row r="2480">
          <cell r="A2480" t="str">
            <v>DM2562066</v>
          </cell>
          <cell r="B2480" t="str">
            <v>Muhamad Tri Ramadhani</v>
          </cell>
        </row>
        <row r="2481">
          <cell r="A2481" t="str">
            <v>DM2562067</v>
          </cell>
          <cell r="B2481" t="str">
            <v>Muhammad Nabil Ainur Faat</v>
          </cell>
        </row>
        <row r="2482">
          <cell r="A2482" t="str">
            <v>DM2562068</v>
          </cell>
          <cell r="B2482" t="str">
            <v>Naufal Hilmi Al Farrel</v>
          </cell>
        </row>
        <row r="2483">
          <cell r="A2483" t="str">
            <v>DM2562069</v>
          </cell>
          <cell r="B2483" t="str">
            <v>Revalina Bahri</v>
          </cell>
        </row>
        <row r="2484">
          <cell r="A2484" t="str">
            <v>DM2562070</v>
          </cell>
          <cell r="B2484" t="str">
            <v>Rey Satrio Kinasih</v>
          </cell>
        </row>
        <row r="2485">
          <cell r="A2485" t="str">
            <v>DM2562071</v>
          </cell>
          <cell r="B2485" t="str">
            <v>Rifai Fajar Ariyanto</v>
          </cell>
        </row>
        <row r="2486">
          <cell r="A2486" t="str">
            <v>DM2562072</v>
          </cell>
          <cell r="B2486" t="str">
            <v>Ryan Kaka Fabian</v>
          </cell>
        </row>
        <row r="2487">
          <cell r="A2487" t="str">
            <v>DM2562073</v>
          </cell>
          <cell r="B2487" t="str">
            <v>Shadine Marva Zahfira</v>
          </cell>
        </row>
        <row r="2488">
          <cell r="A2488" t="str">
            <v>DM2562074</v>
          </cell>
          <cell r="B2488" t="str">
            <v>Sultan Hadi Budiman</v>
          </cell>
        </row>
        <row r="2489">
          <cell r="A2489" t="str">
            <v>DM2562075</v>
          </cell>
          <cell r="B2489" t="str">
            <v>Devi Febriyanti</v>
          </cell>
        </row>
        <row r="2490">
          <cell r="A2490" t="str">
            <v>DM2562076</v>
          </cell>
          <cell r="B2490" t="str">
            <v>Nurrohmat Dwi Prayoga</v>
          </cell>
        </row>
        <row r="2491">
          <cell r="A2491" t="str">
            <v>DM2562077</v>
          </cell>
          <cell r="B2491" t="str">
            <v>Ricko Tafa Kurniansyah</v>
          </cell>
        </row>
        <row r="2492">
          <cell r="A2492" t="str">
            <v>DM2562078</v>
          </cell>
          <cell r="B2492" t="str">
            <v>Baihaqi Ilgar Rafsanjani</v>
          </cell>
        </row>
        <row r="2493">
          <cell r="A2493" t="str">
            <v>DM2562079</v>
          </cell>
          <cell r="B2493" t="str">
            <v>David Ananda Kurniawan</v>
          </cell>
        </row>
        <row r="2494">
          <cell r="A2494" t="str">
            <v>DM2562080</v>
          </cell>
          <cell r="B2494" t="str">
            <v>Nofandi Wahyu Hariadi</v>
          </cell>
        </row>
        <row r="2495">
          <cell r="A2495" t="str">
            <v>DM2562081</v>
          </cell>
          <cell r="B2495" t="str">
            <v>Suhaidah Winsyiam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A307"/>
  <sheetViews>
    <sheetView topLeftCell="A52" zoomScale="70" zoomScaleNormal="70" workbookViewId="0">
      <selection activeCell="Q30" sqref="Q30"/>
    </sheetView>
  </sheetViews>
  <sheetFormatPr defaultColWidth="9" defaultRowHeight="14.25"/>
  <cols>
    <col min="1" max="2" width="5.125" style="299" customWidth="1"/>
    <col min="3" max="3" width="9" style="299"/>
    <col min="4" max="4" width="14.25" style="299" customWidth="1"/>
    <col min="5" max="5" width="22.75" style="299" customWidth="1"/>
    <col min="6" max="7" width="8.125" style="299" customWidth="1"/>
    <col min="8" max="8" width="8.5" style="299" customWidth="1"/>
    <col min="9" max="11" width="8.125" style="299" customWidth="1"/>
    <col min="12" max="12" width="8.5" style="299" customWidth="1"/>
    <col min="13" max="36" width="8.125" style="299" customWidth="1"/>
    <col min="37" max="37" width="10.125" style="299" customWidth="1"/>
    <col min="38" max="67" width="9" style="299"/>
  </cols>
  <sheetData>
    <row r="2" spans="3:36" ht="20.25" customHeight="1">
      <c r="C2" s="300" t="s">
        <v>0</v>
      </c>
      <c r="D2" s="581" t="s">
        <v>1</v>
      </c>
      <c r="E2" s="581"/>
      <c r="F2" s="581"/>
      <c r="I2" s="578" t="s">
        <v>2</v>
      </c>
      <c r="J2" s="578"/>
      <c r="K2" s="578"/>
      <c r="L2" s="578"/>
      <c r="M2" s="578"/>
      <c r="N2" s="578"/>
      <c r="O2" s="578"/>
      <c r="P2" s="578"/>
      <c r="Q2" s="578"/>
      <c r="R2" s="578"/>
      <c r="S2" s="578"/>
      <c r="T2" s="578"/>
      <c r="U2" s="578"/>
      <c r="V2" s="578"/>
      <c r="W2" s="578"/>
      <c r="X2" s="578"/>
      <c r="Y2" s="578"/>
      <c r="Z2" s="578"/>
      <c r="AA2" s="578"/>
      <c r="AC2" s="579" t="s">
        <v>3</v>
      </c>
      <c r="AD2" s="579"/>
      <c r="AE2" s="580">
        <f>+AJ93</f>
        <v>1.0929123747040237</v>
      </c>
      <c r="AF2" s="580"/>
      <c r="AG2" s="579" t="s">
        <v>4</v>
      </c>
      <c r="AH2" s="579"/>
      <c r="AI2" s="580">
        <f>+AK107</f>
        <v>0.77283959013420389</v>
      </c>
      <c r="AJ2" s="580"/>
    </row>
    <row r="3" spans="3:36" ht="20.25" customHeight="1">
      <c r="C3" s="300" t="s">
        <v>5</v>
      </c>
      <c r="D3" s="582">
        <v>44255</v>
      </c>
      <c r="E3" s="582"/>
      <c r="F3" s="582"/>
      <c r="I3" s="578"/>
      <c r="J3" s="578"/>
      <c r="K3" s="578"/>
      <c r="L3" s="578"/>
      <c r="M3" s="578"/>
      <c r="N3" s="578"/>
      <c r="O3" s="578"/>
      <c r="P3" s="578"/>
      <c r="Q3" s="578"/>
      <c r="R3" s="578"/>
      <c r="S3" s="578"/>
      <c r="T3" s="578"/>
      <c r="U3" s="578"/>
      <c r="V3" s="578"/>
      <c r="W3" s="578"/>
      <c r="X3" s="578"/>
      <c r="Y3" s="578"/>
      <c r="Z3" s="578"/>
      <c r="AA3" s="578"/>
      <c r="AC3" s="579"/>
      <c r="AD3" s="579"/>
      <c r="AE3" s="580"/>
      <c r="AF3" s="580"/>
      <c r="AG3" s="579"/>
      <c r="AH3" s="579"/>
      <c r="AI3" s="580"/>
      <c r="AJ3" s="580"/>
    </row>
    <row r="5" spans="3:36" ht="24.95" customHeight="1"/>
    <row r="6" spans="3:36" ht="24.95" customHeight="1"/>
    <row r="7" spans="3:36" ht="24.95" customHeight="1"/>
    <row r="8" spans="3:36" ht="24.95" customHeight="1"/>
    <row r="9" spans="3:36" ht="24.95" customHeight="1"/>
    <row r="10" spans="3:36" ht="24.95" customHeight="1"/>
    <row r="11" spans="3:36" ht="24.95" customHeight="1"/>
    <row r="12" spans="3:36" ht="24.95" customHeight="1"/>
    <row r="13" spans="3:36" ht="24.95" customHeight="1"/>
    <row r="14" spans="3:36" ht="24.95" customHeight="1"/>
    <row r="15" spans="3:36" ht="24.95" customHeight="1"/>
    <row r="16" spans="3:3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spans="3:37" ht="24.95" customHeight="1"/>
    <row r="34" spans="3:37" ht="24.95" customHeight="1"/>
    <row r="35" spans="3:37" ht="24.95" customHeight="1"/>
    <row r="36" spans="3:37" ht="24.95" customHeight="1"/>
    <row r="37" spans="3:37" ht="24.95" customHeight="1"/>
    <row r="38" spans="3:37" ht="24.95" customHeight="1"/>
    <row r="39" spans="3:37" ht="24.95" customHeight="1"/>
    <row r="40" spans="3:37" ht="24.95" customHeight="1"/>
    <row r="41" spans="3:37" ht="24.95" customHeight="1"/>
    <row r="42" spans="3:37" ht="24.95" customHeight="1"/>
    <row r="43" spans="3:37" ht="24.95" customHeight="1"/>
    <row r="44" spans="3:37" ht="24.95" customHeight="1"/>
    <row r="45" spans="3:37" ht="24.95" customHeight="1"/>
    <row r="46" spans="3:37" ht="24.95" customHeight="1" thickBot="1"/>
    <row r="47" spans="3:37" ht="17.25" customHeight="1" thickBot="1">
      <c r="C47" s="568" t="s">
        <v>6</v>
      </c>
      <c r="D47" s="568"/>
      <c r="E47" s="568"/>
      <c r="F47" s="301">
        <f>D3</f>
        <v>44255</v>
      </c>
      <c r="G47" s="302">
        <f t="shared" ref="G47:AJ47" si="0">F47+1</f>
        <v>44256</v>
      </c>
      <c r="H47" s="302">
        <f t="shared" si="0"/>
        <v>44257</v>
      </c>
      <c r="I47" s="302">
        <f t="shared" si="0"/>
        <v>44258</v>
      </c>
      <c r="J47" s="302">
        <f t="shared" si="0"/>
        <v>44259</v>
      </c>
      <c r="K47" s="302">
        <f t="shared" si="0"/>
        <v>44260</v>
      </c>
      <c r="L47" s="302">
        <f t="shared" si="0"/>
        <v>44261</v>
      </c>
      <c r="M47" s="302">
        <f t="shared" si="0"/>
        <v>44262</v>
      </c>
      <c r="N47" s="302">
        <f t="shared" si="0"/>
        <v>44263</v>
      </c>
      <c r="O47" s="302">
        <f t="shared" si="0"/>
        <v>44264</v>
      </c>
      <c r="P47" s="302">
        <f t="shared" si="0"/>
        <v>44265</v>
      </c>
      <c r="Q47" s="302">
        <f t="shared" si="0"/>
        <v>44266</v>
      </c>
      <c r="R47" s="302">
        <f t="shared" si="0"/>
        <v>44267</v>
      </c>
      <c r="S47" s="302">
        <f t="shared" si="0"/>
        <v>44268</v>
      </c>
      <c r="T47" s="302">
        <f t="shared" si="0"/>
        <v>44269</v>
      </c>
      <c r="U47" s="302">
        <f t="shared" si="0"/>
        <v>44270</v>
      </c>
      <c r="V47" s="302">
        <f t="shared" si="0"/>
        <v>44271</v>
      </c>
      <c r="W47" s="302">
        <f t="shared" si="0"/>
        <v>44272</v>
      </c>
      <c r="X47" s="302">
        <f t="shared" si="0"/>
        <v>44273</v>
      </c>
      <c r="Y47" s="302">
        <f t="shared" si="0"/>
        <v>44274</v>
      </c>
      <c r="Z47" s="302">
        <f t="shared" si="0"/>
        <v>44275</v>
      </c>
      <c r="AA47" s="302">
        <f t="shared" si="0"/>
        <v>44276</v>
      </c>
      <c r="AB47" s="302">
        <f t="shared" si="0"/>
        <v>44277</v>
      </c>
      <c r="AC47" s="302">
        <f t="shared" si="0"/>
        <v>44278</v>
      </c>
      <c r="AD47" s="302">
        <f t="shared" si="0"/>
        <v>44279</v>
      </c>
      <c r="AE47" s="302">
        <f t="shared" si="0"/>
        <v>44280</v>
      </c>
      <c r="AF47" s="302">
        <f t="shared" si="0"/>
        <v>44281</v>
      </c>
      <c r="AG47" s="302">
        <f t="shared" si="0"/>
        <v>44282</v>
      </c>
      <c r="AH47" s="302">
        <f t="shared" si="0"/>
        <v>44283</v>
      </c>
      <c r="AI47" s="302">
        <f t="shared" si="0"/>
        <v>44284</v>
      </c>
      <c r="AJ47" s="302">
        <f t="shared" si="0"/>
        <v>44285</v>
      </c>
      <c r="AK47" s="562" t="s">
        <v>7</v>
      </c>
    </row>
    <row r="48" spans="3:37" ht="17.25" customHeight="1">
      <c r="C48" s="568"/>
      <c r="D48" s="568"/>
      <c r="E48" s="568"/>
      <c r="F48" s="303">
        <v>1</v>
      </c>
      <c r="G48" s="304">
        <v>2</v>
      </c>
      <c r="H48" s="304">
        <v>3</v>
      </c>
      <c r="I48" s="304">
        <v>4</v>
      </c>
      <c r="J48" s="304">
        <v>5</v>
      </c>
      <c r="K48" s="304">
        <v>6</v>
      </c>
      <c r="L48" s="304">
        <v>7</v>
      </c>
      <c r="M48" s="304">
        <v>8</v>
      </c>
      <c r="N48" s="304">
        <v>9</v>
      </c>
      <c r="O48" s="304">
        <v>10</v>
      </c>
      <c r="P48" s="304">
        <v>11</v>
      </c>
      <c r="Q48" s="304">
        <v>12</v>
      </c>
      <c r="R48" s="304">
        <v>13</v>
      </c>
      <c r="S48" s="304">
        <v>14</v>
      </c>
      <c r="T48" s="304">
        <v>15</v>
      </c>
      <c r="U48" s="304">
        <v>16</v>
      </c>
      <c r="V48" s="304">
        <v>17</v>
      </c>
      <c r="W48" s="304">
        <v>18</v>
      </c>
      <c r="X48" s="304">
        <v>19</v>
      </c>
      <c r="Y48" s="304">
        <v>20</v>
      </c>
      <c r="Z48" s="304">
        <v>21</v>
      </c>
      <c r="AA48" s="304">
        <v>22</v>
      </c>
      <c r="AB48" s="304">
        <v>23</v>
      </c>
      <c r="AC48" s="304">
        <v>24</v>
      </c>
      <c r="AD48" s="304">
        <v>25</v>
      </c>
      <c r="AE48" s="304">
        <v>26</v>
      </c>
      <c r="AF48" s="304">
        <v>27</v>
      </c>
      <c r="AG48" s="304">
        <v>28</v>
      </c>
      <c r="AH48" s="304">
        <v>29</v>
      </c>
      <c r="AI48" s="304">
        <v>30</v>
      </c>
      <c r="AJ48" s="304">
        <v>31</v>
      </c>
      <c r="AK48" s="562"/>
    </row>
    <row r="49" spans="1:67" ht="21" customHeight="1">
      <c r="A49" s="305"/>
      <c r="B49" s="305"/>
      <c r="C49" s="566" t="s">
        <v>8</v>
      </c>
      <c r="D49" s="566"/>
      <c r="E49" s="306" t="s">
        <v>9</v>
      </c>
      <c r="F49" s="307">
        <f>+'Input Data Shift A'!D77+'Input Data Shift B'!D77+'Input Data Shift C'!D77</f>
        <v>17172</v>
      </c>
      <c r="G49" s="308">
        <f>+'Input Data Shift A'!E77+'Input Data Shift B'!E77+'Input Data Shift C'!E77</f>
        <v>20122</v>
      </c>
      <c r="H49" s="308">
        <f>+'Input Data Shift A'!F77+'Input Data Shift B'!F77+'Input Data Shift C'!F77</f>
        <v>21317</v>
      </c>
      <c r="I49" s="308">
        <f>+'Input Data Shift A'!G77+'Input Data Shift B'!G77+'Input Data Shift C'!G77</f>
        <v>19668</v>
      </c>
      <c r="J49" s="308">
        <f>+'Input Data Shift A'!H77+'Input Data Shift B'!H77+'Input Data Shift C'!H77</f>
        <v>18817</v>
      </c>
      <c r="K49" s="308">
        <f>+'Input Data Shift A'!I77+'Input Data Shift B'!I77+'Input Data Shift C'!I77</f>
        <v>11362</v>
      </c>
      <c r="L49" s="308">
        <f>+'Input Data Shift A'!J77+'Input Data Shift B'!J77+'Input Data Shift C'!J77</f>
        <v>18192</v>
      </c>
      <c r="M49" s="308">
        <f>+'Input Data Shift A'!K77+'Input Data Shift B'!K77+'Input Data Shift C'!K77</f>
        <v>20887</v>
      </c>
      <c r="N49" s="308">
        <f>+'Input Data Shift A'!L77+'Input Data Shift B'!L77+'Input Data Shift C'!L77</f>
        <v>19975</v>
      </c>
      <c r="O49" s="308">
        <f>+'Input Data Shift A'!M77+'Input Data Shift B'!M77+'Input Data Shift C'!M77</f>
        <v>18531</v>
      </c>
      <c r="P49" s="308">
        <f>+'Input Data Shift A'!N77+'Input Data Shift B'!N77+'Input Data Shift C'!N77</f>
        <v>18916</v>
      </c>
      <c r="Q49" s="308">
        <f>+'Input Data Shift A'!O77+'Input Data Shift B'!O77+'Input Data Shift C'!O77</f>
        <v>21475</v>
      </c>
      <c r="R49" s="308">
        <f>+'Input Data Shift A'!P77+'Input Data Shift B'!P77+'Input Data Shift C'!P77</f>
        <v>14948</v>
      </c>
      <c r="S49" s="308">
        <f>+'Input Data Shift A'!Q77+'Input Data Shift B'!Q77+'Input Data Shift C'!Q77</f>
        <v>19163</v>
      </c>
      <c r="T49" s="308">
        <f>+'Input Data Shift A'!R77+'Input Data Shift B'!R77+'Input Data Shift C'!R77</f>
        <v>20066</v>
      </c>
      <c r="U49" s="308">
        <f>+'Input Data Shift A'!S77+'Input Data Shift B'!S77+'Input Data Shift C'!S77</f>
        <v>19779</v>
      </c>
      <c r="V49" s="308">
        <f>+'Input Data Shift A'!T77+'Input Data Shift B'!T77+'Input Data Shift C'!T77</f>
        <v>19677</v>
      </c>
      <c r="W49" s="308">
        <f>+'Input Data Shift A'!U77+'Input Data Shift B'!U77+'Input Data Shift C'!U77</f>
        <v>20848</v>
      </c>
      <c r="X49" s="308">
        <f>+'Input Data Shift A'!V77+'Input Data Shift B'!V77+'Input Data Shift C'!V77</f>
        <v>0</v>
      </c>
      <c r="Y49" s="308">
        <f>+'Input Data Shift A'!W77+'Input Data Shift B'!W77+'Input Data Shift C'!W77</f>
        <v>0</v>
      </c>
      <c r="Z49" s="308">
        <f>+'Input Data Shift A'!X77+'Input Data Shift B'!X77+'Input Data Shift C'!X77</f>
        <v>0</v>
      </c>
      <c r="AA49" s="308">
        <f>+'Input Data Shift A'!Y77+'Input Data Shift B'!Y77+'Input Data Shift C'!Y77</f>
        <v>0</v>
      </c>
      <c r="AB49" s="308">
        <f>+'Input Data Shift A'!Z77+'Input Data Shift B'!Z77+'Input Data Shift C'!Z77</f>
        <v>0</v>
      </c>
      <c r="AC49" s="308">
        <f>+'Input Data Shift A'!AA77+'Input Data Shift B'!AA77+'Input Data Shift C'!AA77</f>
        <v>0</v>
      </c>
      <c r="AD49" s="308">
        <f>+'Input Data Shift A'!AB77+'Input Data Shift B'!AB77+'Input Data Shift C'!AB77</f>
        <v>0</v>
      </c>
      <c r="AE49" s="308">
        <f>+'Input Data Shift A'!AC77+'Input Data Shift B'!AC77+'Input Data Shift C'!AC77</f>
        <v>0</v>
      </c>
      <c r="AF49" s="308">
        <f>+'Input Data Shift A'!AD77+'Input Data Shift B'!AD77+'Input Data Shift C'!AD77</f>
        <v>0</v>
      </c>
      <c r="AG49" s="308">
        <f>+'Input Data Shift A'!AE77+'Input Data Shift B'!AE77+'Input Data Shift C'!AE77</f>
        <v>0</v>
      </c>
      <c r="AH49" s="308">
        <f>+'Input Data Shift A'!AF77+'Input Data Shift B'!AF77+'Input Data Shift C'!AF77</f>
        <v>0</v>
      </c>
      <c r="AI49" s="308">
        <f>+'Input Data Shift A'!AG77+'Input Data Shift B'!AG77+'Input Data Shift C'!AG77</f>
        <v>0</v>
      </c>
      <c r="AJ49" s="308">
        <f>+'Input Data Shift A'!AH77+'Input Data Shift B'!AH77+'Input Data Shift C'!AH77</f>
        <v>0</v>
      </c>
      <c r="AK49" s="309">
        <f>SUM(F49:AJ49)</f>
        <v>340915</v>
      </c>
      <c r="AL49" s="305"/>
      <c r="AM49" s="305"/>
      <c r="AN49" s="305"/>
      <c r="AO49" s="305"/>
      <c r="AP49" s="305"/>
      <c r="AQ49" s="305"/>
      <c r="AR49" s="305"/>
      <c r="AS49" s="305"/>
      <c r="AT49" s="305"/>
      <c r="AU49" s="305"/>
      <c r="AV49" s="305"/>
      <c r="AW49" s="305"/>
      <c r="AX49" s="305"/>
      <c r="AY49" s="305"/>
      <c r="AZ49" s="305"/>
      <c r="BA49" s="305"/>
      <c r="BB49" s="305"/>
      <c r="BC49" s="305"/>
      <c r="BD49" s="305"/>
      <c r="BE49" s="305"/>
      <c r="BF49" s="305"/>
      <c r="BG49" s="305"/>
      <c r="BH49" s="305"/>
      <c r="BI49" s="305"/>
      <c r="BJ49" s="305"/>
      <c r="BK49" s="305"/>
      <c r="BL49" s="305"/>
      <c r="BM49" s="305"/>
      <c r="BN49" s="305"/>
      <c r="BO49" s="305"/>
    </row>
    <row r="50" spans="1:67" ht="21" customHeight="1">
      <c r="A50" s="305"/>
      <c r="B50" s="305"/>
      <c r="C50" s="566"/>
      <c r="D50" s="566"/>
      <c r="E50" s="306" t="s">
        <v>10</v>
      </c>
      <c r="F50" s="310">
        <f>+F49</f>
        <v>17172</v>
      </c>
      <c r="G50" s="311">
        <f t="shared" ref="G50:AJ50" si="1">+G49+F50</f>
        <v>37294</v>
      </c>
      <c r="H50" s="311">
        <f t="shared" si="1"/>
        <v>58611</v>
      </c>
      <c r="I50" s="311">
        <f t="shared" si="1"/>
        <v>78279</v>
      </c>
      <c r="J50" s="311">
        <f t="shared" si="1"/>
        <v>97096</v>
      </c>
      <c r="K50" s="311">
        <f t="shared" si="1"/>
        <v>108458</v>
      </c>
      <c r="L50" s="311">
        <f t="shared" si="1"/>
        <v>126650</v>
      </c>
      <c r="M50" s="311">
        <f t="shared" si="1"/>
        <v>147537</v>
      </c>
      <c r="N50" s="311">
        <f t="shared" si="1"/>
        <v>167512</v>
      </c>
      <c r="O50" s="311">
        <f t="shared" si="1"/>
        <v>186043</v>
      </c>
      <c r="P50" s="311">
        <f t="shared" si="1"/>
        <v>204959</v>
      </c>
      <c r="Q50" s="311">
        <f t="shared" si="1"/>
        <v>226434</v>
      </c>
      <c r="R50" s="311">
        <f t="shared" si="1"/>
        <v>241382</v>
      </c>
      <c r="S50" s="311">
        <f t="shared" si="1"/>
        <v>260545</v>
      </c>
      <c r="T50" s="311">
        <f t="shared" si="1"/>
        <v>280611</v>
      </c>
      <c r="U50" s="311">
        <f t="shared" si="1"/>
        <v>300390</v>
      </c>
      <c r="V50" s="311">
        <f t="shared" si="1"/>
        <v>320067</v>
      </c>
      <c r="W50" s="311">
        <f t="shared" si="1"/>
        <v>340915</v>
      </c>
      <c r="X50" s="311">
        <f t="shared" si="1"/>
        <v>340915</v>
      </c>
      <c r="Y50" s="311">
        <f t="shared" si="1"/>
        <v>340915</v>
      </c>
      <c r="Z50" s="311">
        <f t="shared" si="1"/>
        <v>340915</v>
      </c>
      <c r="AA50" s="311">
        <f t="shared" si="1"/>
        <v>340915</v>
      </c>
      <c r="AB50" s="311">
        <f t="shared" si="1"/>
        <v>340915</v>
      </c>
      <c r="AC50" s="311">
        <f t="shared" si="1"/>
        <v>340915</v>
      </c>
      <c r="AD50" s="311">
        <f t="shared" si="1"/>
        <v>340915</v>
      </c>
      <c r="AE50" s="311">
        <f t="shared" si="1"/>
        <v>340915</v>
      </c>
      <c r="AF50" s="311">
        <f t="shared" si="1"/>
        <v>340915</v>
      </c>
      <c r="AG50" s="311">
        <f t="shared" si="1"/>
        <v>340915</v>
      </c>
      <c r="AH50" s="311">
        <f t="shared" si="1"/>
        <v>340915</v>
      </c>
      <c r="AI50" s="311">
        <f t="shared" si="1"/>
        <v>340915</v>
      </c>
      <c r="AJ50" s="311">
        <f t="shared" si="1"/>
        <v>340915</v>
      </c>
      <c r="AK50" s="312"/>
      <c r="AL50" s="305"/>
      <c r="AM50" s="305"/>
      <c r="AN50" s="305"/>
      <c r="AO50" s="305"/>
      <c r="AP50" s="305"/>
      <c r="AQ50" s="305"/>
      <c r="AR50" s="305"/>
      <c r="AS50" s="305"/>
      <c r="AT50" s="305"/>
      <c r="AU50" s="305"/>
      <c r="AV50" s="305"/>
      <c r="AW50" s="305"/>
      <c r="AX50" s="305"/>
      <c r="AY50" s="305"/>
      <c r="AZ50" s="305"/>
      <c r="BA50" s="305"/>
      <c r="BB50" s="305"/>
      <c r="BC50" s="305"/>
      <c r="BD50" s="305"/>
      <c r="BE50" s="305"/>
      <c r="BF50" s="305"/>
      <c r="BG50" s="305"/>
      <c r="BH50" s="305"/>
      <c r="BI50" s="305"/>
      <c r="BJ50" s="305"/>
      <c r="BK50" s="305"/>
      <c r="BL50" s="305"/>
      <c r="BM50" s="305"/>
      <c r="BN50" s="305"/>
      <c r="BO50" s="305"/>
    </row>
    <row r="51" spans="1:67" ht="21" customHeight="1">
      <c r="A51" s="305"/>
      <c r="B51" s="305"/>
      <c r="C51" s="583" t="s">
        <v>11</v>
      </c>
      <c r="D51" s="583"/>
      <c r="E51" s="583"/>
      <c r="F51" s="313">
        <f>+'Input Data Shift A'!D86+'Input Data Shift B'!D86+'Input Data Shift C'!D86</f>
        <v>12</v>
      </c>
      <c r="G51" s="314">
        <f>+'Input Data Shift A'!E86+'Input Data Shift B'!E86+'Input Data Shift C'!E86</f>
        <v>10</v>
      </c>
      <c r="H51" s="314">
        <f>+'Input Data Shift A'!F86+'Input Data Shift B'!F86+'Input Data Shift C'!F86</f>
        <v>10</v>
      </c>
      <c r="I51" s="314">
        <f>+'Input Data Shift A'!G86+'Input Data Shift B'!G86+'Input Data Shift C'!G86</f>
        <v>10</v>
      </c>
      <c r="J51" s="314">
        <f>+'Input Data Shift A'!H86+'Input Data Shift B'!H86+'Input Data Shift C'!H86</f>
        <v>10</v>
      </c>
      <c r="K51" s="314">
        <f>+'Input Data Shift A'!I86+'Input Data Shift B'!I86+'Input Data Shift C'!I86</f>
        <v>10</v>
      </c>
      <c r="L51" s="314">
        <f>+'Input Data Shift A'!J86+'Input Data Shift B'!J86+'Input Data Shift C'!J86</f>
        <v>10</v>
      </c>
      <c r="M51" s="314">
        <f>+'Input Data Shift A'!K86+'Input Data Shift B'!K86+'Input Data Shift C'!K86</f>
        <v>10</v>
      </c>
      <c r="N51" s="314">
        <f>+'Input Data Shift A'!L86+'Input Data Shift B'!L86+'Input Data Shift C'!L86</f>
        <v>10</v>
      </c>
      <c r="O51" s="314">
        <f>+'Input Data Shift A'!M86+'Input Data Shift B'!M86+'Input Data Shift C'!M86</f>
        <v>11</v>
      </c>
      <c r="P51" s="314">
        <f>+'Input Data Shift A'!N86+'Input Data Shift B'!N86+'Input Data Shift C'!N86</f>
        <v>10</v>
      </c>
      <c r="Q51" s="314">
        <f>+'Input Data Shift A'!O86+'Input Data Shift B'!O86+'Input Data Shift C'!O86</f>
        <v>10</v>
      </c>
      <c r="R51" s="314">
        <f>+'Input Data Shift A'!P86+'Input Data Shift B'!P86+'Input Data Shift C'!P86</f>
        <v>10</v>
      </c>
      <c r="S51" s="314">
        <f>+'Input Data Shift A'!Q86+'Input Data Shift B'!Q86+'Input Data Shift C'!Q86</f>
        <v>10</v>
      </c>
      <c r="T51" s="314">
        <f>+'Input Data Shift A'!R86+'Input Data Shift B'!R86+'Input Data Shift C'!R86</f>
        <v>10</v>
      </c>
      <c r="U51" s="314">
        <f>+'Input Data Shift A'!S86+'Input Data Shift B'!S86+'Input Data Shift C'!S86</f>
        <v>10</v>
      </c>
      <c r="V51" s="314">
        <f>+'Input Data Shift A'!T86+'Input Data Shift B'!T86+'Input Data Shift C'!T86</f>
        <v>11</v>
      </c>
      <c r="W51" s="314">
        <f>+'Input Data Shift A'!U86+'Input Data Shift B'!U86+'Input Data Shift C'!U86</f>
        <v>5</v>
      </c>
      <c r="X51" s="314">
        <f>+'Input Data Shift A'!V86+'Input Data Shift B'!V86+'Input Data Shift C'!V86</f>
        <v>0</v>
      </c>
      <c r="Y51" s="314">
        <f>+'Input Data Shift A'!W86+'Input Data Shift B'!W86+'Input Data Shift C'!W86</f>
        <v>0</v>
      </c>
      <c r="Z51" s="314">
        <f>+'Input Data Shift A'!X86+'Input Data Shift B'!X86+'Input Data Shift C'!X86</f>
        <v>0</v>
      </c>
      <c r="AA51" s="314">
        <f>+'Input Data Shift A'!Y86+'Input Data Shift B'!Y86+'Input Data Shift C'!Y86</f>
        <v>0</v>
      </c>
      <c r="AB51" s="314">
        <f>+'Input Data Shift A'!Z86+'Input Data Shift B'!Z86+'Input Data Shift C'!Z86</f>
        <v>0</v>
      </c>
      <c r="AC51" s="314">
        <f>+'Input Data Shift A'!AA86+'Input Data Shift B'!AA86+'Input Data Shift C'!AA86</f>
        <v>0</v>
      </c>
      <c r="AD51" s="314">
        <f>+'Input Data Shift A'!AB86+'Input Data Shift B'!AB86+'Input Data Shift C'!AB86</f>
        <v>0</v>
      </c>
      <c r="AE51" s="314">
        <f>+'Input Data Shift A'!AC86+'Input Data Shift B'!AC86+'Input Data Shift C'!AC86</f>
        <v>0</v>
      </c>
      <c r="AF51" s="314">
        <f>+'Input Data Shift A'!AD86+'Input Data Shift B'!AD86+'Input Data Shift C'!AD86</f>
        <v>0</v>
      </c>
      <c r="AG51" s="314">
        <f>+'Input Data Shift A'!AE86+'Input Data Shift B'!AE86+'Input Data Shift C'!AE86</f>
        <v>0</v>
      </c>
      <c r="AH51" s="314">
        <f>+'Input Data Shift A'!AF86+'Input Data Shift B'!AF86+'Input Data Shift C'!AF86</f>
        <v>0</v>
      </c>
      <c r="AI51" s="314">
        <f>+'Input Data Shift A'!AG86+'Input Data Shift B'!AG86+'Input Data Shift C'!AG86</f>
        <v>0</v>
      </c>
      <c r="AJ51" s="314">
        <f>+'Input Data Shift A'!AH86+'Input Data Shift B'!AH86+'Input Data Shift C'!AH86</f>
        <v>0</v>
      </c>
      <c r="AK51" s="315">
        <f>SUM(F51:AJ51)</f>
        <v>179</v>
      </c>
      <c r="AL51" s="305"/>
      <c r="AM51" s="305"/>
      <c r="AN51" s="305"/>
      <c r="AO51" s="305"/>
      <c r="AP51" s="305"/>
      <c r="AQ51" s="305"/>
      <c r="AR51" s="305"/>
      <c r="AS51" s="305"/>
      <c r="AT51" s="305"/>
      <c r="AU51" s="305"/>
      <c r="AV51" s="305"/>
      <c r="AW51" s="305"/>
      <c r="AX51" s="305"/>
      <c r="AY51" s="305"/>
      <c r="AZ51" s="305"/>
      <c r="BA51" s="305"/>
      <c r="BB51" s="305"/>
      <c r="BC51" s="305"/>
      <c r="BD51" s="305"/>
      <c r="BE51" s="305"/>
      <c r="BF51" s="305"/>
      <c r="BG51" s="305"/>
      <c r="BH51" s="305"/>
      <c r="BI51" s="305"/>
      <c r="BJ51" s="305"/>
      <c r="BK51" s="305"/>
      <c r="BL51" s="305"/>
      <c r="BM51" s="305"/>
      <c r="BN51" s="305"/>
      <c r="BO51" s="305"/>
    </row>
    <row r="52" spans="1:67" ht="21" customHeight="1">
      <c r="A52" s="305"/>
      <c r="B52" s="305"/>
      <c r="C52" s="583" t="s">
        <v>12</v>
      </c>
      <c r="D52" s="583"/>
      <c r="E52" s="583"/>
      <c r="F52" s="313">
        <f>+'Input Data Shift A'!D87+'Input Data Shift B'!D87+'Input Data Shift C'!D87</f>
        <v>0</v>
      </c>
      <c r="G52" s="314">
        <f>+'Input Data Shift A'!E87+'Input Data Shift B'!E87+'Input Data Shift C'!E87</f>
        <v>0</v>
      </c>
      <c r="H52" s="314">
        <f>+'Input Data Shift A'!F87+'Input Data Shift B'!F87+'Input Data Shift C'!F87</f>
        <v>0</v>
      </c>
      <c r="I52" s="314">
        <f>+'Input Data Shift A'!G87+'Input Data Shift B'!G87+'Input Data Shift C'!G87</f>
        <v>0</v>
      </c>
      <c r="J52" s="314">
        <f>+'Input Data Shift A'!H87+'Input Data Shift B'!H87+'Input Data Shift C'!H87</f>
        <v>0</v>
      </c>
      <c r="K52" s="314">
        <f>+'Input Data Shift A'!I87+'Input Data Shift B'!I87+'Input Data Shift C'!I87</f>
        <v>0</v>
      </c>
      <c r="L52" s="314">
        <f>+'Input Data Shift A'!J87+'Input Data Shift B'!J87+'Input Data Shift C'!J87</f>
        <v>0</v>
      </c>
      <c r="M52" s="314">
        <f>+'Input Data Shift A'!K87+'Input Data Shift B'!K87+'Input Data Shift C'!K87</f>
        <v>0</v>
      </c>
      <c r="N52" s="314">
        <f>+'Input Data Shift A'!L87+'Input Data Shift B'!L87+'Input Data Shift C'!L87</f>
        <v>0</v>
      </c>
      <c r="O52" s="314">
        <f>+'Input Data Shift A'!M87+'Input Data Shift B'!M87+'Input Data Shift C'!M87</f>
        <v>1</v>
      </c>
      <c r="P52" s="314">
        <f>+'Input Data Shift A'!N87+'Input Data Shift B'!N87+'Input Data Shift C'!N87</f>
        <v>0</v>
      </c>
      <c r="Q52" s="314">
        <f>+'Input Data Shift A'!O87+'Input Data Shift B'!O87+'Input Data Shift C'!O87</f>
        <v>0</v>
      </c>
      <c r="R52" s="314">
        <f>+'Input Data Shift A'!P87+'Input Data Shift B'!P87+'Input Data Shift C'!P87</f>
        <v>0</v>
      </c>
      <c r="S52" s="314">
        <f>+'Input Data Shift A'!Q87+'Input Data Shift B'!Q87+'Input Data Shift C'!Q87</f>
        <v>0</v>
      </c>
      <c r="T52" s="314">
        <f>+'Input Data Shift A'!R87+'Input Data Shift B'!R87+'Input Data Shift C'!R87</f>
        <v>1</v>
      </c>
      <c r="U52" s="314">
        <f>+'Input Data Shift A'!S87+'Input Data Shift B'!S87+'Input Data Shift C'!S87</f>
        <v>0</v>
      </c>
      <c r="V52" s="314">
        <f>+'Input Data Shift A'!T87+'Input Data Shift B'!T87+'Input Data Shift C'!T87</f>
        <v>0</v>
      </c>
      <c r="W52" s="314">
        <f>+'Input Data Shift A'!U87+'Input Data Shift B'!U87+'Input Data Shift C'!U87</f>
        <v>0</v>
      </c>
      <c r="X52" s="314">
        <f>+'Input Data Shift A'!V87+'Input Data Shift B'!V87+'Input Data Shift C'!V87</f>
        <v>0</v>
      </c>
      <c r="Y52" s="314">
        <f>+'Input Data Shift A'!W87+'Input Data Shift B'!W87+'Input Data Shift C'!W87</f>
        <v>0</v>
      </c>
      <c r="Z52" s="314">
        <f>+'Input Data Shift A'!X87+'Input Data Shift B'!X87+'Input Data Shift C'!X87</f>
        <v>0</v>
      </c>
      <c r="AA52" s="314">
        <f>+'Input Data Shift A'!Y87+'Input Data Shift B'!Y87+'Input Data Shift C'!Y87</f>
        <v>0</v>
      </c>
      <c r="AB52" s="314">
        <f>+'Input Data Shift A'!Z87+'Input Data Shift B'!Z87+'Input Data Shift C'!Z87</f>
        <v>0</v>
      </c>
      <c r="AC52" s="314">
        <f>+'Input Data Shift A'!AA87+'Input Data Shift B'!AA87+'Input Data Shift C'!AA87</f>
        <v>0</v>
      </c>
      <c r="AD52" s="314">
        <f>+'Input Data Shift A'!AB87+'Input Data Shift B'!AB87+'Input Data Shift C'!AB87</f>
        <v>0</v>
      </c>
      <c r="AE52" s="314">
        <f>+'Input Data Shift A'!AC87+'Input Data Shift B'!AC87+'Input Data Shift C'!AC87</f>
        <v>0</v>
      </c>
      <c r="AF52" s="314">
        <f>+'Input Data Shift A'!AD87+'Input Data Shift B'!AD87+'Input Data Shift C'!AD87</f>
        <v>0</v>
      </c>
      <c r="AG52" s="314">
        <f>+'Input Data Shift A'!AE87+'Input Data Shift B'!AE87+'Input Data Shift C'!AE87</f>
        <v>0</v>
      </c>
      <c r="AH52" s="314">
        <f>+'Input Data Shift A'!AF87+'Input Data Shift B'!AF87+'Input Data Shift C'!AF87</f>
        <v>0</v>
      </c>
      <c r="AI52" s="314">
        <f>+'Input Data Shift A'!AG87+'Input Data Shift B'!AG87+'Input Data Shift C'!AG87</f>
        <v>0</v>
      </c>
      <c r="AJ52" s="314">
        <f>+'Input Data Shift A'!AH87+'Input Data Shift B'!AH87+'Input Data Shift C'!AH87</f>
        <v>0</v>
      </c>
      <c r="AK52" s="315">
        <f>SUM(F52:AJ52)</f>
        <v>2</v>
      </c>
      <c r="AL52" s="305"/>
      <c r="AM52" s="305"/>
      <c r="AN52" s="305"/>
      <c r="AO52" s="305"/>
      <c r="AP52" s="305"/>
      <c r="AQ52" s="305"/>
      <c r="AR52" s="305"/>
      <c r="AS52" s="305"/>
      <c r="AT52" s="305"/>
      <c r="AU52" s="305"/>
      <c r="AV52" s="305"/>
      <c r="AW52" s="305"/>
      <c r="AX52" s="305"/>
      <c r="AY52" s="305"/>
      <c r="AZ52" s="305"/>
      <c r="BA52" s="305"/>
      <c r="BB52" s="305"/>
      <c r="BC52" s="305"/>
      <c r="BD52" s="305"/>
      <c r="BE52" s="305"/>
      <c r="BF52" s="305"/>
      <c r="BG52" s="305"/>
      <c r="BH52" s="305"/>
      <c r="BI52" s="305"/>
      <c r="BJ52" s="305"/>
      <c r="BK52" s="305"/>
      <c r="BL52" s="305"/>
      <c r="BM52" s="305"/>
      <c r="BN52" s="305"/>
      <c r="BO52" s="305"/>
    </row>
    <row r="53" spans="1:67" ht="21" customHeight="1">
      <c r="A53" s="305"/>
      <c r="B53" s="305"/>
      <c r="C53" s="567" t="s">
        <v>13</v>
      </c>
      <c r="D53" s="567"/>
      <c r="E53" s="306" t="s">
        <v>9</v>
      </c>
      <c r="F53" s="316">
        <f>+'Input Data Shift A'!D88+'Input Data Shift B'!D88+'Input Data Shift C'!D88</f>
        <v>80</v>
      </c>
      <c r="G53" s="317">
        <f>+'Input Data Shift A'!E88+'Input Data Shift B'!E88+'Input Data Shift C'!E88</f>
        <v>80</v>
      </c>
      <c r="H53" s="317">
        <f>+'Input Data Shift A'!F88+'Input Data Shift B'!F88+'Input Data Shift C'!F88</f>
        <v>80</v>
      </c>
      <c r="I53" s="317">
        <f>+'Input Data Shift A'!G88+'Input Data Shift B'!G88+'Input Data Shift C'!G88</f>
        <v>80</v>
      </c>
      <c r="J53" s="317">
        <f>+'Input Data Shift A'!H88+'Input Data Shift B'!H88+'Input Data Shift C'!H88</f>
        <v>80</v>
      </c>
      <c r="K53" s="317">
        <f>+'Input Data Shift A'!I88+'Input Data Shift B'!I88+'Input Data Shift C'!I88</f>
        <v>80</v>
      </c>
      <c r="L53" s="317">
        <f>+'Input Data Shift A'!J88+'Input Data Shift B'!J88+'Input Data Shift C'!J88</f>
        <v>80</v>
      </c>
      <c r="M53" s="317">
        <f>+'Input Data Shift A'!K88+'Input Data Shift B'!K88+'Input Data Shift C'!K88</f>
        <v>80</v>
      </c>
      <c r="N53" s="317">
        <f>+'Input Data Shift A'!L88+'Input Data Shift B'!L88+'Input Data Shift C'!L88</f>
        <v>80</v>
      </c>
      <c r="O53" s="317">
        <f>+'Input Data Shift A'!M88+'Input Data Shift B'!M88+'Input Data Shift C'!M88</f>
        <v>72</v>
      </c>
      <c r="P53" s="317">
        <f>+'Input Data Shift A'!N88+'Input Data Shift B'!N88+'Input Data Shift C'!N88</f>
        <v>80</v>
      </c>
      <c r="Q53" s="317">
        <f>+'Input Data Shift A'!O88+'Input Data Shift B'!O88+'Input Data Shift C'!O88</f>
        <v>80</v>
      </c>
      <c r="R53" s="317">
        <f>+'Input Data Shift A'!P88+'Input Data Shift B'!P88+'Input Data Shift C'!P88</f>
        <v>80</v>
      </c>
      <c r="S53" s="317">
        <f>+'Input Data Shift A'!Q88+'Input Data Shift B'!Q88+'Input Data Shift C'!Q88</f>
        <v>80</v>
      </c>
      <c r="T53" s="317">
        <f>+'Input Data Shift A'!R88+'Input Data Shift B'!R88+'Input Data Shift C'!R88</f>
        <v>72</v>
      </c>
      <c r="U53" s="317">
        <f>+'Input Data Shift A'!S88+'Input Data Shift B'!S88+'Input Data Shift C'!S88</f>
        <v>80</v>
      </c>
      <c r="V53" s="317">
        <f>+'Input Data Shift A'!T88+'Input Data Shift B'!T88+'Input Data Shift C'!T88</f>
        <v>80</v>
      </c>
      <c r="W53" s="317">
        <f>+'Input Data Shift A'!U88+'Input Data Shift B'!U88+'Input Data Shift C'!U88</f>
        <v>40</v>
      </c>
      <c r="X53" s="317">
        <f>+'Input Data Shift A'!V88+'Input Data Shift B'!V88+'Input Data Shift C'!V88</f>
        <v>0</v>
      </c>
      <c r="Y53" s="317">
        <f>+'Input Data Shift A'!W88+'Input Data Shift B'!W88+'Input Data Shift C'!W88</f>
        <v>0</v>
      </c>
      <c r="Z53" s="317">
        <f>+'Input Data Shift A'!X88+'Input Data Shift B'!X88+'Input Data Shift C'!X88</f>
        <v>0</v>
      </c>
      <c r="AA53" s="317">
        <f>+'Input Data Shift A'!Y88+'Input Data Shift B'!Y88+'Input Data Shift C'!Y88</f>
        <v>0</v>
      </c>
      <c r="AB53" s="317">
        <f>+'Input Data Shift A'!Z88+'Input Data Shift B'!Z88+'Input Data Shift C'!Z88</f>
        <v>0</v>
      </c>
      <c r="AC53" s="317">
        <f>+'Input Data Shift A'!AA88+'Input Data Shift B'!AA88+'Input Data Shift C'!AA88</f>
        <v>0</v>
      </c>
      <c r="AD53" s="317">
        <f>+'Input Data Shift A'!AB88+'Input Data Shift B'!AB88+'Input Data Shift C'!AB88</f>
        <v>0</v>
      </c>
      <c r="AE53" s="317">
        <f>+'Input Data Shift A'!AC88+'Input Data Shift B'!AC88+'Input Data Shift C'!AC88</f>
        <v>0</v>
      </c>
      <c r="AF53" s="317">
        <f>+'Input Data Shift A'!AD88+'Input Data Shift B'!AD88+'Input Data Shift C'!AD88</f>
        <v>0</v>
      </c>
      <c r="AG53" s="317">
        <f>+'Input Data Shift A'!AE88+'Input Data Shift B'!AE88+'Input Data Shift C'!AE88</f>
        <v>0</v>
      </c>
      <c r="AH53" s="317">
        <f>+'Input Data Shift A'!AF88+'Input Data Shift B'!AF88+'Input Data Shift C'!AF88</f>
        <v>0</v>
      </c>
      <c r="AI53" s="317">
        <f>+'Input Data Shift A'!AG88+'Input Data Shift B'!AG88+'Input Data Shift C'!AG88</f>
        <v>0</v>
      </c>
      <c r="AJ53" s="317">
        <f>+'Input Data Shift A'!AH88+'Input Data Shift B'!AH88+'Input Data Shift C'!AH88</f>
        <v>0</v>
      </c>
      <c r="AK53" s="315">
        <f>SUM(F53:AJ53)</f>
        <v>1384</v>
      </c>
      <c r="AL53" s="305"/>
      <c r="AM53" s="305"/>
      <c r="AN53" s="305"/>
      <c r="AO53" s="305"/>
      <c r="AP53" s="305"/>
      <c r="AQ53" s="305"/>
      <c r="AR53" s="305"/>
      <c r="AS53" s="305"/>
      <c r="AT53" s="305"/>
      <c r="AU53" s="305"/>
      <c r="AV53" s="305"/>
      <c r="AW53" s="305"/>
      <c r="AX53" s="305"/>
      <c r="AY53" s="305"/>
      <c r="AZ53" s="305"/>
      <c r="BA53" s="305"/>
      <c r="BB53" s="305"/>
      <c r="BC53" s="305"/>
      <c r="BD53" s="305"/>
      <c r="BE53" s="305"/>
      <c r="BF53" s="305"/>
      <c r="BG53" s="305"/>
      <c r="BH53" s="305"/>
      <c r="BI53" s="305"/>
      <c r="BJ53" s="305"/>
      <c r="BK53" s="305"/>
      <c r="BL53" s="305"/>
      <c r="BM53" s="305"/>
      <c r="BN53" s="305"/>
      <c r="BO53" s="305"/>
    </row>
    <row r="54" spans="1:67" ht="21" customHeight="1">
      <c r="A54" s="305"/>
      <c r="B54" s="305"/>
      <c r="C54" s="567"/>
      <c r="D54" s="567"/>
      <c r="E54" s="306" t="s">
        <v>10</v>
      </c>
      <c r="F54" s="316">
        <f>+F53</f>
        <v>80</v>
      </c>
      <c r="G54" s="317">
        <f t="shared" ref="G54" si="2">+G53+F54</f>
        <v>160</v>
      </c>
      <c r="H54" s="317">
        <f t="shared" ref="H54" si="3">+H53+G54</f>
        <v>240</v>
      </c>
      <c r="I54" s="317">
        <f t="shared" ref="I54" si="4">+I53+H54</f>
        <v>320</v>
      </c>
      <c r="J54" s="317">
        <f t="shared" ref="J54" si="5">+J53+I54</f>
        <v>400</v>
      </c>
      <c r="K54" s="317">
        <f t="shared" ref="K54" si="6">+K53+J54</f>
        <v>480</v>
      </c>
      <c r="L54" s="317">
        <f t="shared" ref="L54" si="7">+L53+K54</f>
        <v>560</v>
      </c>
      <c r="M54" s="317">
        <f t="shared" ref="M54" si="8">+M53+L54</f>
        <v>640</v>
      </c>
      <c r="N54" s="317">
        <f t="shared" ref="N54" si="9">+N53+M54</f>
        <v>720</v>
      </c>
      <c r="O54" s="317">
        <f t="shared" ref="O54" si="10">+O53+N54</f>
        <v>792</v>
      </c>
      <c r="P54" s="317">
        <f t="shared" ref="P54" si="11">+P53+O54</f>
        <v>872</v>
      </c>
      <c r="Q54" s="317">
        <f t="shared" ref="Q54" si="12">+Q53+P54</f>
        <v>952</v>
      </c>
      <c r="R54" s="317">
        <f t="shared" ref="R54" si="13">+R53+Q54</f>
        <v>1032</v>
      </c>
      <c r="S54" s="317">
        <f t="shared" ref="S54" si="14">+S53+R54</f>
        <v>1112</v>
      </c>
      <c r="T54" s="317">
        <f t="shared" ref="T54" si="15">+T53+S54</f>
        <v>1184</v>
      </c>
      <c r="U54" s="317">
        <f t="shared" ref="U54" si="16">+U53+T54</f>
        <v>1264</v>
      </c>
      <c r="V54" s="317">
        <f t="shared" ref="V54" si="17">+V53+U54</f>
        <v>1344</v>
      </c>
      <c r="W54" s="317">
        <f t="shared" ref="W54" si="18">+W53+V54</f>
        <v>1384</v>
      </c>
      <c r="X54" s="317">
        <f t="shared" ref="X54" si="19">+X53+W54</f>
        <v>1384</v>
      </c>
      <c r="Y54" s="317">
        <f t="shared" ref="Y54" si="20">+Y53+X54</f>
        <v>1384</v>
      </c>
      <c r="Z54" s="317">
        <f t="shared" ref="Z54" si="21">+Z53+Y54</f>
        <v>1384</v>
      </c>
      <c r="AA54" s="317">
        <f t="shared" ref="AA54" si="22">+AA53+Z54</f>
        <v>1384</v>
      </c>
      <c r="AB54" s="317">
        <f t="shared" ref="AB54" si="23">+AB53+AA54</f>
        <v>1384</v>
      </c>
      <c r="AC54" s="317">
        <f t="shared" ref="AC54" si="24">+AC53+AB54</f>
        <v>1384</v>
      </c>
      <c r="AD54" s="317">
        <f t="shared" ref="AD54" si="25">+AD53+AC54</f>
        <v>1384</v>
      </c>
      <c r="AE54" s="317">
        <f t="shared" ref="AE54" si="26">+AE53+AD54</f>
        <v>1384</v>
      </c>
      <c r="AF54" s="317">
        <f t="shared" ref="AF54" si="27">+AF53+AE54</f>
        <v>1384</v>
      </c>
      <c r="AG54" s="317">
        <f t="shared" ref="AG54" si="28">+AG53+AF54</f>
        <v>1384</v>
      </c>
      <c r="AH54" s="317">
        <f t="shared" ref="AH54" si="29">+AH53+AG54</f>
        <v>1384</v>
      </c>
      <c r="AI54" s="317">
        <f t="shared" ref="AI54" si="30">+AI53+AH54</f>
        <v>1384</v>
      </c>
      <c r="AJ54" s="317">
        <f t="shared" ref="AJ54" si="31">+AJ53+AI54</f>
        <v>1384</v>
      </c>
      <c r="AK54" s="318"/>
      <c r="AL54" s="305"/>
      <c r="AM54" s="305"/>
      <c r="AN54" s="305"/>
      <c r="AO54" s="305"/>
      <c r="AP54" s="305"/>
      <c r="AQ54" s="305"/>
      <c r="AR54" s="305"/>
      <c r="AS54" s="305"/>
      <c r="AT54" s="305"/>
      <c r="AU54" s="305"/>
      <c r="AV54" s="305"/>
      <c r="AW54" s="305"/>
      <c r="AX54" s="305"/>
      <c r="AY54" s="305"/>
      <c r="AZ54" s="305"/>
      <c r="BA54" s="305"/>
      <c r="BB54" s="305"/>
      <c r="BC54" s="305"/>
      <c r="BD54" s="305"/>
      <c r="BE54" s="305"/>
      <c r="BF54" s="305"/>
      <c r="BG54" s="305"/>
      <c r="BH54" s="305"/>
      <c r="BI54" s="305"/>
      <c r="BJ54" s="305"/>
      <c r="BK54" s="305"/>
      <c r="BL54" s="305"/>
      <c r="BM54" s="305"/>
      <c r="BN54" s="305"/>
      <c r="BO54" s="305"/>
    </row>
    <row r="55" spans="1:67" ht="21" customHeight="1">
      <c r="A55" s="305"/>
      <c r="B55" s="305"/>
      <c r="C55" s="583" t="s">
        <v>14</v>
      </c>
      <c r="D55" s="583"/>
      <c r="E55" s="583"/>
      <c r="F55" s="316">
        <f>+'Input Data Shift A'!D90+'Input Data Shift B'!D90+'Input Data Shift C'!D90</f>
        <v>15</v>
      </c>
      <c r="G55" s="317">
        <f>+'Input Data Shift A'!E90+'Input Data Shift B'!E90+'Input Data Shift C'!E90</f>
        <v>15</v>
      </c>
      <c r="H55" s="317">
        <f>+'Input Data Shift A'!F90+'Input Data Shift B'!F90+'Input Data Shift C'!F90</f>
        <v>15</v>
      </c>
      <c r="I55" s="317">
        <f>+'Input Data Shift A'!G90+'Input Data Shift B'!G90+'Input Data Shift C'!G90</f>
        <v>15</v>
      </c>
      <c r="J55" s="317">
        <f>+'Input Data Shift A'!H90+'Input Data Shift B'!H90+'Input Data Shift C'!H90</f>
        <v>15</v>
      </c>
      <c r="K55" s="317">
        <f>+'Input Data Shift A'!I90+'Input Data Shift B'!I90+'Input Data Shift C'!I90</f>
        <v>7.5</v>
      </c>
      <c r="L55" s="317">
        <f>+'Input Data Shift A'!J90+'Input Data Shift B'!J90+'Input Data Shift C'!J90</f>
        <v>15</v>
      </c>
      <c r="M55" s="317">
        <f>+'Input Data Shift A'!K90+'Input Data Shift B'!K90+'Input Data Shift C'!K90</f>
        <v>13.5</v>
      </c>
      <c r="N55" s="317">
        <f>+'Input Data Shift A'!L90+'Input Data Shift B'!L90+'Input Data Shift C'!L90</f>
        <v>15</v>
      </c>
      <c r="O55" s="317">
        <f>+'Input Data Shift A'!M90+'Input Data Shift B'!M90+'Input Data Shift C'!M90</f>
        <v>13.5</v>
      </c>
      <c r="P55" s="317">
        <f>+'Input Data Shift A'!N90+'Input Data Shift B'!N90+'Input Data Shift C'!N90</f>
        <v>15</v>
      </c>
      <c r="Q55" s="317">
        <f>+'Input Data Shift A'!O90+'Input Data Shift B'!O90+'Input Data Shift C'!O90</f>
        <v>15</v>
      </c>
      <c r="R55" s="317">
        <f>+'Input Data Shift A'!P90+'Input Data Shift B'!P90+'Input Data Shift C'!P90</f>
        <v>15</v>
      </c>
      <c r="S55" s="317">
        <f>+'Input Data Shift A'!Q90+'Input Data Shift B'!Q90+'Input Data Shift C'!Q90</f>
        <v>12.5</v>
      </c>
      <c r="T55" s="317">
        <f>+'Input Data Shift A'!R90+'Input Data Shift B'!R90+'Input Data Shift C'!R90</f>
        <v>13.5</v>
      </c>
      <c r="U55" s="317">
        <f>+'Input Data Shift A'!S90+'Input Data Shift B'!S90+'Input Data Shift C'!S90</f>
        <v>15</v>
      </c>
      <c r="V55" s="317">
        <f>+'Input Data Shift A'!T90+'Input Data Shift B'!T90+'Input Data Shift C'!T90</f>
        <v>15</v>
      </c>
      <c r="W55" s="317">
        <f>+'Input Data Shift A'!U90+'Input Data Shift B'!U90+'Input Data Shift C'!U90</f>
        <v>7.5</v>
      </c>
      <c r="X55" s="317">
        <f>+'Input Data Shift A'!V90+'Input Data Shift B'!V90+'Input Data Shift C'!V90</f>
        <v>0</v>
      </c>
      <c r="Y55" s="317">
        <f>+'Input Data Shift A'!W90+'Input Data Shift B'!W90+'Input Data Shift C'!W90</f>
        <v>0</v>
      </c>
      <c r="Z55" s="317">
        <f>+'Input Data Shift A'!X90+'Input Data Shift B'!X90+'Input Data Shift C'!X90</f>
        <v>0</v>
      </c>
      <c r="AA55" s="317">
        <f>+'Input Data Shift A'!Y90+'Input Data Shift B'!Y90+'Input Data Shift C'!Y90</f>
        <v>0</v>
      </c>
      <c r="AB55" s="317">
        <f>+'Input Data Shift A'!Z90+'Input Data Shift B'!Z90+'Input Data Shift C'!Z90</f>
        <v>0</v>
      </c>
      <c r="AC55" s="317">
        <f>+'Input Data Shift A'!AA90+'Input Data Shift B'!AA90+'Input Data Shift C'!AA90</f>
        <v>0</v>
      </c>
      <c r="AD55" s="317">
        <f>+'Input Data Shift A'!AB90+'Input Data Shift B'!AB90+'Input Data Shift C'!AB90</f>
        <v>0</v>
      </c>
      <c r="AE55" s="317">
        <f>+'Input Data Shift A'!AC90+'Input Data Shift B'!AC90+'Input Data Shift C'!AC90</f>
        <v>0</v>
      </c>
      <c r="AF55" s="317">
        <f>+'Input Data Shift A'!AD90+'Input Data Shift B'!AD90+'Input Data Shift C'!AD90</f>
        <v>0</v>
      </c>
      <c r="AG55" s="317">
        <f>+'Input Data Shift A'!AE90+'Input Data Shift B'!AE90+'Input Data Shift C'!AE90</f>
        <v>0</v>
      </c>
      <c r="AH55" s="317">
        <f>+'Input Data Shift A'!AF90+'Input Data Shift B'!AF90+'Input Data Shift C'!AF90</f>
        <v>0</v>
      </c>
      <c r="AI55" s="317">
        <f>+'Input Data Shift A'!AG90+'Input Data Shift B'!AG90+'Input Data Shift C'!AG90</f>
        <v>0</v>
      </c>
      <c r="AJ55" s="317">
        <f>+'Input Data Shift A'!AH90+'Input Data Shift B'!AH90+'Input Data Shift C'!AH90</f>
        <v>0</v>
      </c>
      <c r="AK55" s="318">
        <f>SUM(F55:AJ55)</f>
        <v>248</v>
      </c>
      <c r="AL55" s="305"/>
      <c r="AM55" s="305"/>
      <c r="AN55" s="305"/>
      <c r="AO55" s="305"/>
      <c r="AP55" s="305"/>
      <c r="AQ55" s="305"/>
      <c r="AR55" s="305"/>
      <c r="AS55" s="305"/>
      <c r="AT55" s="305"/>
      <c r="AU55" s="305"/>
      <c r="AV55" s="305"/>
      <c r="AW55" s="305"/>
      <c r="AX55" s="305"/>
      <c r="AY55" s="305"/>
      <c r="AZ55" s="305"/>
      <c r="BA55" s="305"/>
      <c r="BB55" s="305"/>
      <c r="BC55" s="305"/>
      <c r="BD55" s="305"/>
      <c r="BE55" s="305"/>
      <c r="BF55" s="305"/>
      <c r="BG55" s="305"/>
      <c r="BH55" s="305"/>
      <c r="BI55" s="305"/>
      <c r="BJ55" s="305"/>
      <c r="BK55" s="305"/>
      <c r="BL55" s="305"/>
      <c r="BM55" s="305"/>
      <c r="BN55" s="305"/>
      <c r="BO55" s="305"/>
    </row>
    <row r="56" spans="1:67" ht="21" customHeight="1">
      <c r="A56" s="305"/>
      <c r="B56" s="305"/>
      <c r="C56" s="583" t="s">
        <v>15</v>
      </c>
      <c r="D56" s="583"/>
      <c r="E56" s="583"/>
      <c r="F56" s="316">
        <f>+'Input Data Shift A'!D91+'Input Data Shift B'!D91+'Input Data Shift C'!D91</f>
        <v>16</v>
      </c>
      <c r="G56" s="317">
        <f>+'Input Data Shift A'!E91+'Input Data Shift B'!E91+'Input Data Shift C'!E91</f>
        <v>0</v>
      </c>
      <c r="H56" s="317">
        <f>+'Input Data Shift A'!F91+'Input Data Shift B'!F91+'Input Data Shift C'!F91</f>
        <v>0</v>
      </c>
      <c r="I56" s="317">
        <f>+'Input Data Shift A'!G91+'Input Data Shift B'!G91+'Input Data Shift C'!G91</f>
        <v>0</v>
      </c>
      <c r="J56" s="317">
        <f>+'Input Data Shift A'!H91+'Input Data Shift B'!H91+'Input Data Shift C'!H91</f>
        <v>0</v>
      </c>
      <c r="K56" s="317">
        <f>+'Input Data Shift A'!I91+'Input Data Shift B'!I91+'Input Data Shift C'!I91</f>
        <v>0</v>
      </c>
      <c r="L56" s="317">
        <f>+'Input Data Shift A'!J91+'Input Data Shift B'!J91+'Input Data Shift C'!J91</f>
        <v>0</v>
      </c>
      <c r="M56" s="317">
        <f>+'Input Data Shift A'!K91+'Input Data Shift B'!K91+'Input Data Shift C'!K91</f>
        <v>0</v>
      </c>
      <c r="N56" s="317">
        <f>+'Input Data Shift A'!L91+'Input Data Shift B'!L91+'Input Data Shift C'!L91</f>
        <v>0</v>
      </c>
      <c r="O56" s="317">
        <f>+'Input Data Shift A'!M91+'Input Data Shift B'!M91+'Input Data Shift C'!M91</f>
        <v>16</v>
      </c>
      <c r="P56" s="317">
        <f>+'Input Data Shift A'!N91+'Input Data Shift B'!N91+'Input Data Shift C'!N91</f>
        <v>0</v>
      </c>
      <c r="Q56" s="317">
        <f>+'Input Data Shift A'!O91+'Input Data Shift B'!O91+'Input Data Shift C'!O91</f>
        <v>0</v>
      </c>
      <c r="R56" s="317">
        <f>+'Input Data Shift A'!P91+'Input Data Shift B'!P91+'Input Data Shift C'!P91</f>
        <v>0</v>
      </c>
      <c r="S56" s="317">
        <f>+'Input Data Shift A'!Q91+'Input Data Shift B'!Q91+'Input Data Shift C'!Q91</f>
        <v>0</v>
      </c>
      <c r="T56" s="317">
        <f>+'Input Data Shift A'!R91+'Input Data Shift B'!R91+'Input Data Shift C'!R91</f>
        <v>8</v>
      </c>
      <c r="U56" s="317">
        <f>+'Input Data Shift A'!S91+'Input Data Shift B'!S91+'Input Data Shift C'!S91</f>
        <v>0</v>
      </c>
      <c r="V56" s="317">
        <f>+'Input Data Shift A'!T91+'Input Data Shift B'!T91+'Input Data Shift C'!T91</f>
        <v>8</v>
      </c>
      <c r="W56" s="317">
        <f>+'Input Data Shift A'!U91+'Input Data Shift B'!U91+'Input Data Shift C'!U91</f>
        <v>0</v>
      </c>
      <c r="X56" s="317">
        <f>+'Input Data Shift A'!V91+'Input Data Shift B'!V91+'Input Data Shift C'!V91</f>
        <v>0</v>
      </c>
      <c r="Y56" s="317">
        <f>+'Input Data Shift A'!W91+'Input Data Shift B'!W91+'Input Data Shift C'!W91</f>
        <v>0</v>
      </c>
      <c r="Z56" s="317">
        <f>+'Input Data Shift A'!X91+'Input Data Shift B'!X91+'Input Data Shift C'!X91</f>
        <v>0</v>
      </c>
      <c r="AA56" s="317">
        <f>+'Input Data Shift A'!Y91+'Input Data Shift B'!Y91+'Input Data Shift C'!Y91</f>
        <v>0</v>
      </c>
      <c r="AB56" s="317">
        <f>+'Input Data Shift A'!Z91+'Input Data Shift B'!Z91+'Input Data Shift C'!Z91</f>
        <v>0</v>
      </c>
      <c r="AC56" s="317">
        <f>+'Input Data Shift A'!AA91+'Input Data Shift B'!AA91+'Input Data Shift C'!AA91</f>
        <v>0</v>
      </c>
      <c r="AD56" s="317">
        <f>+'Input Data Shift A'!AB91+'Input Data Shift B'!AB91+'Input Data Shift C'!AB91</f>
        <v>0</v>
      </c>
      <c r="AE56" s="317">
        <f>+'Input Data Shift A'!AC91+'Input Data Shift B'!AC91+'Input Data Shift C'!AC91</f>
        <v>0</v>
      </c>
      <c r="AF56" s="317">
        <f>+'Input Data Shift A'!AD91+'Input Data Shift B'!AD91+'Input Data Shift C'!AD91</f>
        <v>0</v>
      </c>
      <c r="AG56" s="317">
        <f>+'Input Data Shift A'!AE91+'Input Data Shift B'!AE91+'Input Data Shift C'!AE91</f>
        <v>0</v>
      </c>
      <c r="AH56" s="317">
        <f>+'Input Data Shift A'!AF91+'Input Data Shift B'!AF91+'Input Data Shift C'!AF91</f>
        <v>0</v>
      </c>
      <c r="AI56" s="317">
        <f>+'Input Data Shift A'!AG91+'Input Data Shift B'!AG91+'Input Data Shift C'!AG91</f>
        <v>0</v>
      </c>
      <c r="AJ56" s="317">
        <f>+'Input Data Shift A'!AH91+'Input Data Shift B'!AH91+'Input Data Shift C'!AH91</f>
        <v>0</v>
      </c>
      <c r="AK56" s="318">
        <f>SUM(F56:AJ56)</f>
        <v>48</v>
      </c>
      <c r="AL56" s="305"/>
      <c r="AM56" s="305"/>
      <c r="AN56" s="305"/>
      <c r="AO56" s="305"/>
      <c r="AP56" s="305"/>
      <c r="AQ56" s="305"/>
      <c r="AR56" s="305"/>
      <c r="AS56" s="305"/>
      <c r="AT56" s="305"/>
      <c r="AU56" s="305"/>
      <c r="AV56" s="305"/>
      <c r="AW56" s="305"/>
      <c r="AX56" s="305"/>
      <c r="AY56" s="305"/>
      <c r="AZ56" s="305"/>
      <c r="BA56" s="305"/>
      <c r="BB56" s="305"/>
      <c r="BC56" s="305"/>
      <c r="BD56" s="305"/>
      <c r="BE56" s="305"/>
      <c r="BF56" s="305"/>
      <c r="BG56" s="305"/>
      <c r="BH56" s="305"/>
      <c r="BI56" s="305"/>
      <c r="BJ56" s="305"/>
      <c r="BK56" s="305"/>
      <c r="BL56" s="305"/>
      <c r="BM56" s="305"/>
      <c r="BN56" s="305"/>
      <c r="BO56" s="305"/>
    </row>
    <row r="57" spans="1:67" ht="21" customHeight="1">
      <c r="A57" s="305"/>
      <c r="B57" s="305"/>
      <c r="C57" s="569" t="s">
        <v>16</v>
      </c>
      <c r="D57" s="569"/>
      <c r="E57" s="569"/>
      <c r="F57" s="316">
        <f t="shared" ref="F57:AJ57" si="32">+F55+F56</f>
        <v>31</v>
      </c>
      <c r="G57" s="317">
        <f t="shared" si="32"/>
        <v>15</v>
      </c>
      <c r="H57" s="317">
        <f t="shared" si="32"/>
        <v>15</v>
      </c>
      <c r="I57" s="317">
        <f t="shared" si="32"/>
        <v>15</v>
      </c>
      <c r="J57" s="317">
        <f t="shared" si="32"/>
        <v>15</v>
      </c>
      <c r="K57" s="317">
        <f t="shared" si="32"/>
        <v>7.5</v>
      </c>
      <c r="L57" s="317">
        <f t="shared" si="32"/>
        <v>15</v>
      </c>
      <c r="M57" s="317">
        <f t="shared" si="32"/>
        <v>13.5</v>
      </c>
      <c r="N57" s="317">
        <f t="shared" si="32"/>
        <v>15</v>
      </c>
      <c r="O57" s="317">
        <f t="shared" si="32"/>
        <v>29.5</v>
      </c>
      <c r="P57" s="317">
        <f t="shared" si="32"/>
        <v>15</v>
      </c>
      <c r="Q57" s="317">
        <f t="shared" si="32"/>
        <v>15</v>
      </c>
      <c r="R57" s="317">
        <f t="shared" si="32"/>
        <v>15</v>
      </c>
      <c r="S57" s="317">
        <f t="shared" si="32"/>
        <v>12.5</v>
      </c>
      <c r="T57" s="317">
        <f t="shared" si="32"/>
        <v>21.5</v>
      </c>
      <c r="U57" s="317">
        <f t="shared" si="32"/>
        <v>15</v>
      </c>
      <c r="V57" s="317">
        <f t="shared" si="32"/>
        <v>23</v>
      </c>
      <c r="W57" s="317">
        <f t="shared" si="32"/>
        <v>7.5</v>
      </c>
      <c r="X57" s="317">
        <f t="shared" si="32"/>
        <v>0</v>
      </c>
      <c r="Y57" s="317">
        <f t="shared" si="32"/>
        <v>0</v>
      </c>
      <c r="Z57" s="317">
        <f t="shared" si="32"/>
        <v>0</v>
      </c>
      <c r="AA57" s="317">
        <f t="shared" si="32"/>
        <v>0</v>
      </c>
      <c r="AB57" s="317">
        <f t="shared" si="32"/>
        <v>0</v>
      </c>
      <c r="AC57" s="317">
        <f t="shared" si="32"/>
        <v>0</v>
      </c>
      <c r="AD57" s="317">
        <f t="shared" si="32"/>
        <v>0</v>
      </c>
      <c r="AE57" s="317">
        <f t="shared" si="32"/>
        <v>0</v>
      </c>
      <c r="AF57" s="317">
        <f t="shared" si="32"/>
        <v>0</v>
      </c>
      <c r="AG57" s="317">
        <f t="shared" si="32"/>
        <v>0</v>
      </c>
      <c r="AH57" s="317">
        <f t="shared" si="32"/>
        <v>0</v>
      </c>
      <c r="AI57" s="317">
        <f t="shared" si="32"/>
        <v>0</v>
      </c>
      <c r="AJ57" s="317">
        <f t="shared" si="32"/>
        <v>0</v>
      </c>
      <c r="AK57" s="318">
        <f>SUM(F57:AJ57)</f>
        <v>296</v>
      </c>
      <c r="AL57" s="305"/>
      <c r="AM57" s="305"/>
      <c r="AN57" s="305"/>
      <c r="AO57" s="305"/>
      <c r="AP57" s="305"/>
      <c r="AQ57" s="305"/>
      <c r="AR57" s="305"/>
      <c r="AS57" s="305"/>
      <c r="AT57" s="305"/>
      <c r="AU57" s="305"/>
      <c r="AV57" s="305"/>
      <c r="AW57" s="305"/>
      <c r="AX57" s="305"/>
      <c r="AY57" s="305"/>
      <c r="AZ57" s="305"/>
      <c r="BA57" s="305"/>
      <c r="BB57" s="305"/>
      <c r="BC57" s="305"/>
      <c r="BD57" s="305"/>
      <c r="BE57" s="305"/>
      <c r="BF57" s="305"/>
      <c r="BG57" s="305"/>
      <c r="BH57" s="305"/>
      <c r="BI57" s="305"/>
      <c r="BJ57" s="305"/>
      <c r="BK57" s="305"/>
      <c r="BL57" s="305"/>
      <c r="BM57" s="305"/>
      <c r="BN57" s="305"/>
      <c r="BO57" s="305"/>
    </row>
    <row r="58" spans="1:67" ht="21" customHeight="1">
      <c r="A58" s="305"/>
      <c r="B58" s="305"/>
      <c r="C58" s="569" t="s">
        <v>17</v>
      </c>
      <c r="D58" s="569"/>
      <c r="E58" s="569"/>
      <c r="F58" s="316">
        <f>+F57</f>
        <v>31</v>
      </c>
      <c r="G58" s="317">
        <f t="shared" ref="G58:AJ58" si="33">+G57+F58</f>
        <v>46</v>
      </c>
      <c r="H58" s="317">
        <f t="shared" si="33"/>
        <v>61</v>
      </c>
      <c r="I58" s="317">
        <f t="shared" si="33"/>
        <v>76</v>
      </c>
      <c r="J58" s="317">
        <f t="shared" si="33"/>
        <v>91</v>
      </c>
      <c r="K58" s="317">
        <f t="shared" si="33"/>
        <v>98.5</v>
      </c>
      <c r="L58" s="317">
        <f t="shared" si="33"/>
        <v>113.5</v>
      </c>
      <c r="M58" s="317">
        <f t="shared" si="33"/>
        <v>127</v>
      </c>
      <c r="N58" s="317">
        <f t="shared" si="33"/>
        <v>142</v>
      </c>
      <c r="O58" s="317">
        <f t="shared" si="33"/>
        <v>171.5</v>
      </c>
      <c r="P58" s="317">
        <f t="shared" si="33"/>
        <v>186.5</v>
      </c>
      <c r="Q58" s="317">
        <f t="shared" si="33"/>
        <v>201.5</v>
      </c>
      <c r="R58" s="317">
        <f t="shared" si="33"/>
        <v>216.5</v>
      </c>
      <c r="S58" s="317">
        <f t="shared" si="33"/>
        <v>229</v>
      </c>
      <c r="T58" s="317">
        <f t="shared" si="33"/>
        <v>250.5</v>
      </c>
      <c r="U58" s="317">
        <f t="shared" si="33"/>
        <v>265.5</v>
      </c>
      <c r="V58" s="317">
        <f t="shared" si="33"/>
        <v>288.5</v>
      </c>
      <c r="W58" s="317">
        <f t="shared" si="33"/>
        <v>296</v>
      </c>
      <c r="X58" s="317">
        <f t="shared" si="33"/>
        <v>296</v>
      </c>
      <c r="Y58" s="317">
        <f t="shared" si="33"/>
        <v>296</v>
      </c>
      <c r="Z58" s="317">
        <f t="shared" si="33"/>
        <v>296</v>
      </c>
      <c r="AA58" s="317">
        <f t="shared" si="33"/>
        <v>296</v>
      </c>
      <c r="AB58" s="317">
        <f t="shared" si="33"/>
        <v>296</v>
      </c>
      <c r="AC58" s="317">
        <f t="shared" si="33"/>
        <v>296</v>
      </c>
      <c r="AD58" s="317">
        <f t="shared" si="33"/>
        <v>296</v>
      </c>
      <c r="AE58" s="317">
        <f t="shared" si="33"/>
        <v>296</v>
      </c>
      <c r="AF58" s="317">
        <f t="shared" si="33"/>
        <v>296</v>
      </c>
      <c r="AG58" s="317">
        <f t="shared" si="33"/>
        <v>296</v>
      </c>
      <c r="AH58" s="317">
        <f t="shared" si="33"/>
        <v>296</v>
      </c>
      <c r="AI58" s="317">
        <f t="shared" si="33"/>
        <v>296</v>
      </c>
      <c r="AJ58" s="317">
        <f t="shared" si="33"/>
        <v>296</v>
      </c>
      <c r="AK58" s="318"/>
      <c r="AL58" s="305"/>
      <c r="AM58" s="563" t="s">
        <v>18</v>
      </c>
      <c r="AN58" s="305"/>
      <c r="AO58" s="305"/>
      <c r="AP58" s="305"/>
      <c r="AQ58" s="305"/>
      <c r="AR58" s="305"/>
      <c r="AS58" s="305"/>
      <c r="AT58" s="305"/>
      <c r="AU58" s="305"/>
      <c r="AV58" s="305"/>
      <c r="AW58" s="305"/>
      <c r="AX58" s="305"/>
      <c r="AY58" s="305"/>
      <c r="AZ58" s="305"/>
      <c r="BA58" s="305"/>
      <c r="BB58" s="305"/>
      <c r="BC58" s="305"/>
      <c r="BD58" s="305"/>
      <c r="BE58" s="305"/>
      <c r="BF58" s="305"/>
      <c r="BG58" s="305"/>
      <c r="BH58" s="305"/>
      <c r="BI58" s="305"/>
      <c r="BJ58" s="305"/>
      <c r="BK58" s="305"/>
      <c r="BL58" s="305"/>
      <c r="BM58" s="305"/>
      <c r="BN58" s="305"/>
      <c r="BO58" s="305"/>
    </row>
    <row r="59" spans="1:67" ht="21" customHeight="1">
      <c r="A59" s="305"/>
      <c r="B59" s="305"/>
      <c r="C59" s="569" t="s">
        <v>19</v>
      </c>
      <c r="D59" s="569"/>
      <c r="E59" s="569"/>
      <c r="F59" s="316">
        <f>+'Input Data Shift A'!D94+'Input Data Shift B'!D94+'Input Data Shift C'!D94</f>
        <v>0</v>
      </c>
      <c r="G59" s="317">
        <f>+'Input Data Shift A'!E94+'Input Data Shift B'!E94+'Input Data Shift C'!E94</f>
        <v>0</v>
      </c>
      <c r="H59" s="317">
        <f>+'Input Data Shift A'!F94+'Input Data Shift B'!F94+'Input Data Shift C'!F94</f>
        <v>0</v>
      </c>
      <c r="I59" s="317">
        <f>+'Input Data Shift A'!G94+'Input Data Shift B'!G94+'Input Data Shift C'!G94</f>
        <v>0</v>
      </c>
      <c r="J59" s="317">
        <f>+'Input Data Shift A'!H94+'Input Data Shift B'!H94+'Input Data Shift C'!H94</f>
        <v>0</v>
      </c>
      <c r="K59" s="317">
        <f>+'Input Data Shift A'!I94+'Input Data Shift B'!I94+'Input Data Shift C'!I94</f>
        <v>0</v>
      </c>
      <c r="L59" s="317">
        <f>+'Input Data Shift A'!J94+'Input Data Shift B'!J94+'Input Data Shift C'!J94</f>
        <v>0</v>
      </c>
      <c r="M59" s="317">
        <f>+'Input Data Shift A'!K94+'Input Data Shift B'!K94+'Input Data Shift C'!K94</f>
        <v>0</v>
      </c>
      <c r="N59" s="317">
        <f>+'Input Data Shift A'!L94+'Input Data Shift B'!L94+'Input Data Shift C'!L94</f>
        <v>0</v>
      </c>
      <c r="O59" s="317">
        <f>+'Input Data Shift A'!M94+'Input Data Shift B'!M94+'Input Data Shift C'!M94</f>
        <v>0</v>
      </c>
      <c r="P59" s="317">
        <f>+'Input Data Shift A'!N94+'Input Data Shift B'!N94+'Input Data Shift C'!N94</f>
        <v>0</v>
      </c>
      <c r="Q59" s="317">
        <f>+'Input Data Shift A'!O94+'Input Data Shift B'!O94+'Input Data Shift C'!O94</f>
        <v>0</v>
      </c>
      <c r="R59" s="317">
        <f>+'Input Data Shift A'!P94+'Input Data Shift B'!P94+'Input Data Shift C'!P94</f>
        <v>0</v>
      </c>
      <c r="S59" s="317">
        <f>+'Input Data Shift A'!Q94+'Input Data Shift B'!Q94+'Input Data Shift C'!Q94</f>
        <v>0</v>
      </c>
      <c r="T59" s="317">
        <f>+'Input Data Shift A'!R94+'Input Data Shift B'!R94+'Input Data Shift C'!R94</f>
        <v>0</v>
      </c>
      <c r="U59" s="317">
        <f>+'Input Data Shift A'!S94+'Input Data Shift B'!S94+'Input Data Shift C'!S94</f>
        <v>0</v>
      </c>
      <c r="V59" s="317">
        <f>+'Input Data Shift A'!T94+'Input Data Shift B'!T94+'Input Data Shift C'!T94</f>
        <v>0</v>
      </c>
      <c r="W59" s="317">
        <f>+'Input Data Shift A'!U94+'Input Data Shift B'!U94+'Input Data Shift C'!U94</f>
        <v>0</v>
      </c>
      <c r="X59" s="317">
        <f>+'Input Data Shift A'!V94+'Input Data Shift B'!V94+'Input Data Shift C'!V94</f>
        <v>0</v>
      </c>
      <c r="Y59" s="317">
        <f>+'Input Data Shift A'!W94+'Input Data Shift B'!W94+'Input Data Shift C'!W94</f>
        <v>0</v>
      </c>
      <c r="Z59" s="317">
        <f>+'Input Data Shift A'!X94+'Input Data Shift B'!X94+'Input Data Shift C'!X94</f>
        <v>0</v>
      </c>
      <c r="AA59" s="317">
        <f>+'Input Data Shift A'!Y94+'Input Data Shift B'!Y94+'Input Data Shift C'!Y94</f>
        <v>0</v>
      </c>
      <c r="AB59" s="317">
        <f>+'Input Data Shift A'!Z94+'Input Data Shift B'!Z94+'Input Data Shift C'!Z94</f>
        <v>0</v>
      </c>
      <c r="AC59" s="317">
        <f>+'Input Data Shift A'!AA94+'Input Data Shift B'!AA94+'Input Data Shift C'!AA94</f>
        <v>0</v>
      </c>
      <c r="AD59" s="317">
        <f>+'Input Data Shift A'!AB94+'Input Data Shift B'!AB94+'Input Data Shift C'!AB94</f>
        <v>0</v>
      </c>
      <c r="AE59" s="317">
        <f>+'Input Data Shift A'!AC94+'Input Data Shift B'!AC94+'Input Data Shift C'!AC94</f>
        <v>0</v>
      </c>
      <c r="AF59" s="317">
        <f>+'Input Data Shift A'!AD94+'Input Data Shift B'!AD94+'Input Data Shift C'!AD94</f>
        <v>0</v>
      </c>
      <c r="AG59" s="317">
        <f>+'Input Data Shift A'!AE94+'Input Data Shift B'!AE94+'Input Data Shift C'!AE94</f>
        <v>0</v>
      </c>
      <c r="AH59" s="317">
        <f>+'Input Data Shift A'!AF94+'Input Data Shift B'!AF94+'Input Data Shift C'!AF94</f>
        <v>0</v>
      </c>
      <c r="AI59" s="317">
        <f>+'Input Data Shift A'!AG94+'Input Data Shift B'!AG94+'Input Data Shift C'!AG94</f>
        <v>0</v>
      </c>
      <c r="AJ59" s="317">
        <f>+'Input Data Shift A'!AH94+'Input Data Shift B'!AH94+'Input Data Shift C'!AH94</f>
        <v>0</v>
      </c>
      <c r="AK59" s="318">
        <f t="shared" ref="AK59:AK84" si="34">SUM(F59:AJ59)</f>
        <v>0</v>
      </c>
      <c r="AL59" s="305"/>
      <c r="AM59" s="563"/>
      <c r="AN59" s="305"/>
      <c r="AO59" s="305"/>
      <c r="AP59" s="305"/>
      <c r="AQ59" s="305"/>
      <c r="AR59" s="305"/>
      <c r="AS59" s="305"/>
      <c r="AT59" s="305"/>
      <c r="AU59" s="305"/>
      <c r="AV59" s="305"/>
      <c r="AW59" s="305"/>
      <c r="AX59" s="305"/>
      <c r="AY59" s="305"/>
      <c r="AZ59" s="305"/>
      <c r="BA59" s="305"/>
      <c r="BB59" s="305"/>
      <c r="BC59" s="305"/>
      <c r="BD59" s="305"/>
      <c r="BE59" s="305"/>
      <c r="BF59" s="305"/>
      <c r="BG59" s="305"/>
      <c r="BH59" s="305"/>
      <c r="BI59" s="305"/>
      <c r="BJ59" s="305"/>
      <c r="BK59" s="305"/>
      <c r="BL59" s="305"/>
      <c r="BM59" s="305"/>
      <c r="BN59" s="305"/>
      <c r="BO59" s="305"/>
    </row>
    <row r="60" spans="1:67" ht="27" customHeight="1">
      <c r="A60" s="305"/>
      <c r="B60" s="305"/>
      <c r="C60" s="569" t="s">
        <v>20</v>
      </c>
      <c r="D60" s="569"/>
      <c r="E60" s="569"/>
      <c r="F60" s="319">
        <f>+'Input Data Shift A'!D95+'Input Data Shift B'!D95+'Input Data Shift C'!D95</f>
        <v>0</v>
      </c>
      <c r="G60" s="320">
        <f>+'Input Data Shift A'!E95+'Input Data Shift B'!E95+'Input Data Shift C'!E95</f>
        <v>0</v>
      </c>
      <c r="H60" s="320">
        <f>+'Input Data Shift A'!F95+'Input Data Shift B'!F95+'Input Data Shift C'!F95</f>
        <v>0</v>
      </c>
      <c r="I60" s="320">
        <f>+'Input Data Shift A'!G95+'Input Data Shift B'!G95+'Input Data Shift C'!G95</f>
        <v>0</v>
      </c>
      <c r="J60" s="320">
        <f>+'Input Data Shift A'!H95+'Input Data Shift B'!H95+'Input Data Shift C'!H95</f>
        <v>0</v>
      </c>
      <c r="K60" s="320">
        <f>+'Input Data Shift A'!I95+'Input Data Shift B'!I95+'Input Data Shift C'!I95</f>
        <v>0</v>
      </c>
      <c r="L60" s="320">
        <f>+'Input Data Shift A'!J95+'Input Data Shift B'!J95+'Input Data Shift C'!J95</f>
        <v>0</v>
      </c>
      <c r="M60" s="320">
        <f>+'Input Data Shift A'!K95+'Input Data Shift B'!K95+'Input Data Shift C'!K95</f>
        <v>0</v>
      </c>
      <c r="N60" s="320">
        <f>+'Input Data Shift A'!L95+'Input Data Shift B'!L95+'Input Data Shift C'!L95</f>
        <v>0</v>
      </c>
      <c r="O60" s="320">
        <f>+'Input Data Shift A'!M95+'Input Data Shift B'!M95+'Input Data Shift C'!M95</f>
        <v>16</v>
      </c>
      <c r="P60" s="320">
        <f>+'Input Data Shift A'!N95+'Input Data Shift B'!N95+'Input Data Shift C'!N95</f>
        <v>0</v>
      </c>
      <c r="Q60" s="320">
        <f>+'Input Data Shift A'!O95+'Input Data Shift B'!O95+'Input Data Shift C'!O95</f>
        <v>0</v>
      </c>
      <c r="R60" s="320">
        <f>+'Input Data Shift A'!P95+'Input Data Shift B'!P95+'Input Data Shift C'!P95</f>
        <v>0</v>
      </c>
      <c r="S60" s="320">
        <f>+'Input Data Shift A'!Q95+'Input Data Shift B'!Q95+'Input Data Shift C'!Q95</f>
        <v>0</v>
      </c>
      <c r="T60" s="320">
        <f>+'Input Data Shift A'!R95+'Input Data Shift B'!R95+'Input Data Shift C'!R95</f>
        <v>0</v>
      </c>
      <c r="U60" s="320">
        <f>+'Input Data Shift A'!S95+'Input Data Shift B'!S95+'Input Data Shift C'!S95</f>
        <v>0</v>
      </c>
      <c r="V60" s="320">
        <f>+'Input Data Shift A'!T95+'Input Data Shift B'!T95+'Input Data Shift C'!T95</f>
        <v>16</v>
      </c>
      <c r="W60" s="320">
        <f>+'Input Data Shift A'!U95+'Input Data Shift B'!U95+'Input Data Shift C'!U95</f>
        <v>0</v>
      </c>
      <c r="X60" s="320">
        <f>+'Input Data Shift A'!V95+'Input Data Shift B'!V95+'Input Data Shift C'!V95</f>
        <v>0</v>
      </c>
      <c r="Y60" s="320">
        <f>+'Input Data Shift A'!W95+'Input Data Shift B'!W95+'Input Data Shift C'!W95</f>
        <v>0</v>
      </c>
      <c r="Z60" s="320">
        <f>+'Input Data Shift A'!X95+'Input Data Shift B'!X95+'Input Data Shift C'!X95</f>
        <v>0</v>
      </c>
      <c r="AA60" s="320">
        <f>+'Input Data Shift A'!Y95+'Input Data Shift B'!Y95+'Input Data Shift C'!Y95</f>
        <v>0</v>
      </c>
      <c r="AB60" s="320">
        <f>+'Input Data Shift A'!Z95+'Input Data Shift B'!Z95+'Input Data Shift C'!Z95</f>
        <v>0</v>
      </c>
      <c r="AC60" s="320">
        <f>+'Input Data Shift A'!AA95+'Input Data Shift B'!AA95+'Input Data Shift C'!AA95</f>
        <v>0</v>
      </c>
      <c r="AD60" s="320">
        <f>+'Input Data Shift A'!AB95+'Input Data Shift B'!AB95+'Input Data Shift C'!AB95</f>
        <v>0</v>
      </c>
      <c r="AE60" s="320">
        <f>+'Input Data Shift A'!AC95+'Input Data Shift B'!AC95+'Input Data Shift C'!AC95</f>
        <v>0</v>
      </c>
      <c r="AF60" s="320">
        <f>+'Input Data Shift A'!AD95+'Input Data Shift B'!AD95+'Input Data Shift C'!AD95</f>
        <v>0</v>
      </c>
      <c r="AG60" s="320">
        <f>+'Input Data Shift A'!AE95+'Input Data Shift B'!AE95+'Input Data Shift C'!AE95</f>
        <v>0</v>
      </c>
      <c r="AH60" s="320">
        <f>+'Input Data Shift A'!AF95+'Input Data Shift B'!AF95+'Input Data Shift C'!AF95</f>
        <v>0</v>
      </c>
      <c r="AI60" s="320">
        <f>+'Input Data Shift A'!AG95+'Input Data Shift B'!AG95+'Input Data Shift C'!AG95</f>
        <v>0</v>
      </c>
      <c r="AJ60" s="320">
        <f>+'Input Data Shift A'!AH95+'Input Data Shift B'!AH95+'Input Data Shift C'!AH95</f>
        <v>0</v>
      </c>
      <c r="AK60" s="318">
        <f t="shared" si="34"/>
        <v>32</v>
      </c>
      <c r="AL60" s="305"/>
      <c r="AM60" s="321"/>
      <c r="AN60" s="305"/>
      <c r="AO60" s="305"/>
      <c r="AP60" s="305"/>
      <c r="AQ60" s="305"/>
      <c r="AR60" s="305"/>
      <c r="AS60" s="305"/>
      <c r="AT60" s="305"/>
      <c r="AU60" s="305"/>
      <c r="AV60" s="305"/>
      <c r="AW60" s="305"/>
      <c r="AX60" s="305"/>
      <c r="AY60" s="305"/>
      <c r="AZ60" s="305"/>
      <c r="BA60" s="305"/>
      <c r="BB60" s="305"/>
      <c r="BC60" s="305"/>
      <c r="BD60" s="305"/>
      <c r="BE60" s="305"/>
      <c r="BF60" s="305"/>
      <c r="BG60" s="305"/>
      <c r="BH60" s="305"/>
      <c r="BI60" s="305"/>
      <c r="BJ60" s="305"/>
      <c r="BK60" s="305"/>
      <c r="BL60" s="305"/>
      <c r="BM60" s="305"/>
      <c r="BN60" s="305"/>
      <c r="BO60" s="305"/>
    </row>
    <row r="61" spans="1:67" ht="18.75" customHeight="1">
      <c r="A61" s="305"/>
      <c r="B61" s="305"/>
      <c r="C61" s="589" t="s">
        <v>21</v>
      </c>
      <c r="D61" s="322" t="s">
        <v>22</v>
      </c>
      <c r="E61" s="323" t="s">
        <v>23</v>
      </c>
      <c r="F61" s="324">
        <f>+'Input Data Shift A'!D97+'Input Data Shift B'!D97+'Input Data Shift C'!D97</f>
        <v>8</v>
      </c>
      <c r="G61" s="325">
        <f>+'Input Data Shift A'!E97+'Input Data Shift B'!E97+'Input Data Shift C'!E97</f>
        <v>8</v>
      </c>
      <c r="H61" s="325">
        <f>+'Input Data Shift A'!F97+'Input Data Shift B'!F97+'Input Data Shift C'!F97</f>
        <v>8</v>
      </c>
      <c r="I61" s="325">
        <f>+'Input Data Shift A'!G97+'Input Data Shift B'!G97+'Input Data Shift C'!G97</f>
        <v>8</v>
      </c>
      <c r="J61" s="325">
        <f>+'Input Data Shift A'!H97+'Input Data Shift B'!H97+'Input Data Shift C'!H97</f>
        <v>8</v>
      </c>
      <c r="K61" s="325">
        <f>+'Input Data Shift A'!I97+'Input Data Shift B'!I97+'Input Data Shift C'!I97</f>
        <v>8</v>
      </c>
      <c r="L61" s="325">
        <f>+'Input Data Shift A'!J97+'Input Data Shift B'!J97+'Input Data Shift C'!J97</f>
        <v>8</v>
      </c>
      <c r="M61" s="325">
        <f>+'Input Data Shift A'!K97+'Input Data Shift B'!K97+'Input Data Shift C'!K97</f>
        <v>8</v>
      </c>
      <c r="N61" s="325">
        <f>+'Input Data Shift A'!L97+'Input Data Shift B'!L97+'Input Data Shift C'!L97</f>
        <v>8</v>
      </c>
      <c r="O61" s="325">
        <f>+'Input Data Shift A'!M97+'Input Data Shift B'!M97+'Input Data Shift C'!M97</f>
        <v>4</v>
      </c>
      <c r="P61" s="325">
        <f>+'Input Data Shift A'!N97+'Input Data Shift B'!N97+'Input Data Shift C'!N97</f>
        <v>8</v>
      </c>
      <c r="Q61" s="325">
        <f>+'Input Data Shift A'!O97+'Input Data Shift B'!O97+'Input Data Shift C'!O97</f>
        <v>8</v>
      </c>
      <c r="R61" s="325">
        <f>+'Input Data Shift A'!P97+'Input Data Shift B'!P97+'Input Data Shift C'!P97</f>
        <v>8</v>
      </c>
      <c r="S61" s="325">
        <f>+'Input Data Shift A'!Q97+'Input Data Shift B'!Q97+'Input Data Shift C'!Q97</f>
        <v>8</v>
      </c>
      <c r="T61" s="325">
        <f>+'Input Data Shift A'!R97+'Input Data Shift B'!R97+'Input Data Shift C'!R97</f>
        <v>8</v>
      </c>
      <c r="U61" s="325">
        <f>+'Input Data Shift A'!S97+'Input Data Shift B'!S97+'Input Data Shift C'!S97</f>
        <v>8</v>
      </c>
      <c r="V61" s="325">
        <f>+'Input Data Shift A'!T97+'Input Data Shift B'!T97+'Input Data Shift C'!T97</f>
        <v>8</v>
      </c>
      <c r="W61" s="325">
        <f>+'Input Data Shift A'!U97+'Input Data Shift B'!U97+'Input Data Shift C'!U97</f>
        <v>8</v>
      </c>
      <c r="X61" s="325">
        <f>+'Input Data Shift A'!V97+'Input Data Shift B'!V97+'Input Data Shift C'!V97</f>
        <v>0</v>
      </c>
      <c r="Y61" s="325">
        <f>+'Input Data Shift A'!W97+'Input Data Shift B'!W97+'Input Data Shift C'!W97</f>
        <v>0</v>
      </c>
      <c r="Z61" s="325">
        <f>+'Input Data Shift A'!X97+'Input Data Shift B'!X97+'Input Data Shift C'!X97</f>
        <v>0</v>
      </c>
      <c r="AA61" s="325">
        <f>+'Input Data Shift A'!Y97+'Input Data Shift B'!Y97+'Input Data Shift C'!Y97</f>
        <v>0</v>
      </c>
      <c r="AB61" s="325">
        <f>+'Input Data Shift A'!Z97+'Input Data Shift B'!Z97+'Input Data Shift C'!Z97</f>
        <v>0</v>
      </c>
      <c r="AC61" s="325">
        <f>+'Input Data Shift A'!AA97+'Input Data Shift B'!AA97+'Input Data Shift C'!AA97</f>
        <v>0</v>
      </c>
      <c r="AD61" s="325">
        <f>+'Input Data Shift A'!AB97+'Input Data Shift B'!AB97+'Input Data Shift C'!AB97</f>
        <v>0</v>
      </c>
      <c r="AE61" s="325">
        <f>+'Input Data Shift A'!AC97+'Input Data Shift B'!AC97+'Input Data Shift C'!AC97</f>
        <v>0</v>
      </c>
      <c r="AF61" s="325">
        <f>+'Input Data Shift A'!AD97+'Input Data Shift B'!AD97+'Input Data Shift C'!AD97</f>
        <v>0</v>
      </c>
      <c r="AG61" s="325">
        <f>+'Input Data Shift A'!AE97+'Input Data Shift B'!AE97+'Input Data Shift C'!AE97</f>
        <v>0</v>
      </c>
      <c r="AH61" s="325">
        <f>+'Input Data Shift A'!AF97+'Input Data Shift B'!AF97+'Input Data Shift C'!AF97</f>
        <v>0</v>
      </c>
      <c r="AI61" s="325">
        <f>+'Input Data Shift A'!AG97+'Input Data Shift B'!AG97+'Input Data Shift C'!AG97</f>
        <v>0</v>
      </c>
      <c r="AJ61" s="325">
        <f>+'Input Data Shift A'!AH97+'Input Data Shift B'!AH97+'Input Data Shift C'!AH97</f>
        <v>0</v>
      </c>
      <c r="AK61" s="326">
        <f t="shared" si="34"/>
        <v>140</v>
      </c>
      <c r="AL61" s="212">
        <f t="shared" ref="AL61:AL82" si="35">+AK61/($AK$83+$AK$84)</f>
        <v>8.4951456310679616E-2</v>
      </c>
      <c r="AM61" s="305"/>
      <c r="AN61" s="305"/>
      <c r="AO61" s="305"/>
      <c r="AP61" s="305"/>
      <c r="AQ61" s="305"/>
      <c r="AR61" s="305"/>
      <c r="AS61" s="305"/>
      <c r="AT61" s="305"/>
      <c r="AU61" s="305"/>
      <c r="AV61" s="305"/>
      <c r="AW61" s="305"/>
      <c r="AX61" s="305"/>
      <c r="AY61" s="305"/>
      <c r="AZ61" s="305"/>
      <c r="BA61" s="305"/>
      <c r="BB61" s="305"/>
      <c r="BC61" s="305"/>
      <c r="BD61" s="305"/>
      <c r="BE61" s="305"/>
      <c r="BF61" s="305"/>
      <c r="BG61" s="305"/>
      <c r="BH61" s="305"/>
      <c r="BI61" s="305"/>
      <c r="BJ61" s="305"/>
      <c r="BK61" s="305"/>
      <c r="BL61" s="305"/>
      <c r="BM61" s="305"/>
      <c r="BN61" s="305"/>
      <c r="BO61" s="305"/>
    </row>
    <row r="62" spans="1:67" ht="18.75" customHeight="1">
      <c r="A62" s="305"/>
      <c r="B62" s="305"/>
      <c r="C62" s="589"/>
      <c r="D62" s="327" t="s">
        <v>24</v>
      </c>
      <c r="E62" s="328" t="s">
        <v>25</v>
      </c>
      <c r="F62" s="329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30"/>
      <c r="AB62" s="330"/>
      <c r="AC62" s="330"/>
      <c r="AD62" s="330"/>
      <c r="AE62" s="330"/>
      <c r="AF62" s="330"/>
      <c r="AG62" s="330"/>
      <c r="AH62" s="330"/>
      <c r="AI62" s="330"/>
      <c r="AJ62" s="330"/>
      <c r="AK62" s="331"/>
      <c r="AL62" s="213">
        <f t="shared" si="35"/>
        <v>0</v>
      </c>
      <c r="AM62" s="305"/>
      <c r="AN62" s="305"/>
      <c r="AO62" s="305"/>
      <c r="AP62" s="305"/>
      <c r="AQ62" s="305"/>
      <c r="AR62" s="305"/>
      <c r="AS62" s="305"/>
      <c r="AT62" s="305"/>
      <c r="AU62" s="305"/>
      <c r="AV62" s="305"/>
      <c r="AW62" s="305"/>
      <c r="AX62" s="305"/>
      <c r="AY62" s="305"/>
      <c r="AZ62" s="305"/>
      <c r="BA62" s="305"/>
      <c r="BB62" s="305"/>
      <c r="BC62" s="305"/>
      <c r="BD62" s="305"/>
      <c r="BE62" s="305"/>
      <c r="BF62" s="305"/>
      <c r="BG62" s="305"/>
      <c r="BH62" s="305"/>
      <c r="BI62" s="305"/>
      <c r="BJ62" s="305"/>
      <c r="BK62" s="305"/>
      <c r="BL62" s="305"/>
      <c r="BM62" s="305"/>
      <c r="BN62" s="305"/>
      <c r="BO62" s="305"/>
    </row>
    <row r="63" spans="1:67" ht="18.75" customHeight="1">
      <c r="A63" s="305"/>
      <c r="B63" s="305"/>
      <c r="C63" s="589"/>
      <c r="D63" s="332" t="s">
        <v>26</v>
      </c>
      <c r="E63" s="333" t="s">
        <v>27</v>
      </c>
      <c r="F63" s="329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30"/>
      <c r="AB63" s="330"/>
      <c r="AC63" s="330"/>
      <c r="AD63" s="330"/>
      <c r="AE63" s="330"/>
      <c r="AF63" s="330"/>
      <c r="AG63" s="330"/>
      <c r="AH63" s="330"/>
      <c r="AI63" s="330"/>
      <c r="AJ63" s="330"/>
      <c r="AK63" s="334"/>
      <c r="AL63" s="213">
        <f t="shared" si="35"/>
        <v>0</v>
      </c>
      <c r="AM63" s="305"/>
      <c r="AN63" s="305"/>
      <c r="AO63" s="305"/>
      <c r="AP63" s="305"/>
      <c r="AQ63" s="305"/>
      <c r="AR63" s="305"/>
      <c r="AS63" s="305"/>
      <c r="AT63" s="305"/>
      <c r="AU63" s="305"/>
      <c r="AV63" s="305"/>
      <c r="AW63" s="305"/>
      <c r="AX63" s="305"/>
      <c r="AY63" s="305"/>
      <c r="AZ63" s="305"/>
      <c r="BA63" s="305"/>
      <c r="BB63" s="305"/>
      <c r="BC63" s="305"/>
      <c r="BD63" s="305"/>
      <c r="BE63" s="305"/>
      <c r="BF63" s="305"/>
      <c r="BG63" s="305"/>
      <c r="BH63" s="305"/>
      <c r="BI63" s="305"/>
      <c r="BJ63" s="305"/>
      <c r="BK63" s="305"/>
      <c r="BL63" s="305"/>
      <c r="BM63" s="305"/>
      <c r="BN63" s="305"/>
      <c r="BO63" s="305"/>
    </row>
    <row r="64" spans="1:67" ht="18.75" customHeight="1">
      <c r="A64" s="305"/>
      <c r="B64" s="305"/>
      <c r="C64" s="589"/>
      <c r="D64" s="327" t="s">
        <v>28</v>
      </c>
      <c r="E64" s="328" t="s">
        <v>29</v>
      </c>
      <c r="F64" s="329"/>
      <c r="G64" s="330"/>
      <c r="H64" s="330"/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  <c r="V64" s="330"/>
      <c r="W64" s="330"/>
      <c r="X64" s="330"/>
      <c r="Y64" s="330"/>
      <c r="Z64" s="330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1"/>
      <c r="AL64" s="213">
        <f t="shared" si="35"/>
        <v>0</v>
      </c>
      <c r="AM64" s="305"/>
      <c r="AN64" s="305"/>
      <c r="AO64" s="305"/>
      <c r="AP64" s="305"/>
      <c r="AQ64" s="305"/>
      <c r="AR64" s="305"/>
      <c r="AS64" s="305"/>
      <c r="AT64" s="305"/>
      <c r="AU64" s="305"/>
      <c r="AV64" s="305"/>
      <c r="AW64" s="305"/>
      <c r="AX64" s="305"/>
      <c r="AY64" s="305"/>
      <c r="AZ64" s="305"/>
      <c r="BA64" s="305"/>
      <c r="BB64" s="305"/>
      <c r="BC64" s="305"/>
      <c r="BD64" s="305"/>
      <c r="BE64" s="305"/>
      <c r="BF64" s="305"/>
      <c r="BG64" s="305"/>
      <c r="BH64" s="305"/>
      <c r="BI64" s="305"/>
      <c r="BJ64" s="305"/>
      <c r="BK64" s="305"/>
      <c r="BL64" s="305"/>
      <c r="BM64" s="305"/>
      <c r="BN64" s="305"/>
      <c r="BO64" s="305"/>
    </row>
    <row r="65" spans="1:67" ht="18.75" customHeight="1">
      <c r="A65" s="305"/>
      <c r="B65" s="305"/>
      <c r="C65" s="589"/>
      <c r="D65" s="332" t="s">
        <v>30</v>
      </c>
      <c r="E65" s="333" t="s">
        <v>31</v>
      </c>
      <c r="F65" s="329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  <c r="V65" s="330"/>
      <c r="W65" s="330"/>
      <c r="X65" s="330"/>
      <c r="Y65" s="330"/>
      <c r="Z65" s="330"/>
      <c r="AA65" s="330"/>
      <c r="AB65" s="330"/>
      <c r="AC65" s="330"/>
      <c r="AD65" s="330"/>
      <c r="AE65" s="330"/>
      <c r="AF65" s="330"/>
      <c r="AG65" s="330"/>
      <c r="AH65" s="330"/>
      <c r="AI65" s="330"/>
      <c r="AJ65" s="330"/>
      <c r="AK65" s="334"/>
      <c r="AL65" s="213">
        <f t="shared" si="35"/>
        <v>0</v>
      </c>
      <c r="AM65" s="305"/>
      <c r="AN65" s="305"/>
      <c r="AO65" s="305"/>
      <c r="AP65" s="305"/>
      <c r="AQ65" s="305"/>
      <c r="AR65" s="305"/>
      <c r="AS65" s="305"/>
      <c r="AT65" s="305"/>
      <c r="AU65" s="305"/>
      <c r="AV65" s="305"/>
      <c r="AW65" s="305"/>
      <c r="AX65" s="305"/>
      <c r="AY65" s="305"/>
      <c r="AZ65" s="305"/>
      <c r="BA65" s="305"/>
      <c r="BB65" s="305"/>
      <c r="BC65" s="305"/>
      <c r="BD65" s="305"/>
      <c r="BE65" s="305"/>
      <c r="BF65" s="305"/>
      <c r="BG65" s="305"/>
      <c r="BH65" s="305"/>
      <c r="BI65" s="305"/>
      <c r="BJ65" s="305"/>
      <c r="BK65" s="305"/>
      <c r="BL65" s="305"/>
      <c r="BM65" s="305"/>
      <c r="BN65" s="305"/>
      <c r="BO65" s="305"/>
    </row>
    <row r="66" spans="1:67" ht="18.75" customHeight="1">
      <c r="A66" s="305"/>
      <c r="B66" s="305"/>
      <c r="C66" s="589"/>
      <c r="D66" s="322" t="s">
        <v>32</v>
      </c>
      <c r="E66" s="323" t="s">
        <v>33</v>
      </c>
      <c r="F66" s="335">
        <f>+'Input Data Shift A'!D102+'Input Data Shift B'!D102+'Input Data Shift C'!D102</f>
        <v>0</v>
      </c>
      <c r="G66" s="336">
        <f>+'Input Data Shift A'!E102+'Input Data Shift B'!E102+'Input Data Shift C'!E102</f>
        <v>0</v>
      </c>
      <c r="H66" s="336">
        <f>+'Input Data Shift A'!F102+'Input Data Shift B'!F102+'Input Data Shift C'!F102</f>
        <v>0</v>
      </c>
      <c r="I66" s="336">
        <f>+'Input Data Shift A'!G102+'Input Data Shift B'!G102+'Input Data Shift C'!G102</f>
        <v>0</v>
      </c>
      <c r="J66" s="336">
        <f>+'Input Data Shift A'!H102+'Input Data Shift B'!H102+'Input Data Shift C'!H102</f>
        <v>0</v>
      </c>
      <c r="K66" s="336">
        <f>+'Input Data Shift A'!I102+'Input Data Shift B'!I102+'Input Data Shift C'!I102</f>
        <v>0</v>
      </c>
      <c r="L66" s="336">
        <f>+'Input Data Shift A'!J102+'Input Data Shift B'!J102+'Input Data Shift C'!J102</f>
        <v>0</v>
      </c>
      <c r="M66" s="336">
        <f>+'Input Data Shift A'!K102+'Input Data Shift B'!K102+'Input Data Shift C'!K102</f>
        <v>0</v>
      </c>
      <c r="N66" s="336">
        <f>+'Input Data Shift A'!L102+'Input Data Shift B'!L102+'Input Data Shift C'!L102</f>
        <v>0</v>
      </c>
      <c r="O66" s="336">
        <f>+'Input Data Shift A'!M102+'Input Data Shift B'!M102+'Input Data Shift C'!M102</f>
        <v>0</v>
      </c>
      <c r="P66" s="336">
        <f>+'Input Data Shift A'!N102+'Input Data Shift B'!N102+'Input Data Shift C'!N102</f>
        <v>0</v>
      </c>
      <c r="Q66" s="336">
        <f>+'Input Data Shift A'!O102+'Input Data Shift B'!O102+'Input Data Shift C'!O102</f>
        <v>0</v>
      </c>
      <c r="R66" s="336">
        <f>+'Input Data Shift A'!P102+'Input Data Shift B'!P102+'Input Data Shift C'!P102</f>
        <v>0</v>
      </c>
      <c r="S66" s="336">
        <f>+'Input Data Shift A'!Q102+'Input Data Shift B'!Q102+'Input Data Shift C'!Q102</f>
        <v>0</v>
      </c>
      <c r="T66" s="336">
        <f>+'Input Data Shift A'!R102+'Input Data Shift B'!R102+'Input Data Shift C'!R102</f>
        <v>0</v>
      </c>
      <c r="U66" s="336">
        <f>+'Input Data Shift A'!S102+'Input Data Shift B'!S102+'Input Data Shift C'!S102</f>
        <v>0</v>
      </c>
      <c r="V66" s="336">
        <f>+'Input Data Shift A'!T102+'Input Data Shift B'!T102+'Input Data Shift C'!T102</f>
        <v>0</v>
      </c>
      <c r="W66" s="336">
        <f>+'Input Data Shift A'!U102+'Input Data Shift B'!U102+'Input Data Shift C'!U102</f>
        <v>0</v>
      </c>
      <c r="X66" s="336">
        <f>+'Input Data Shift A'!V102+'Input Data Shift B'!V102+'Input Data Shift C'!V102</f>
        <v>0</v>
      </c>
      <c r="Y66" s="336">
        <f>+'Input Data Shift A'!W102+'Input Data Shift B'!W102+'Input Data Shift C'!W102</f>
        <v>0</v>
      </c>
      <c r="Z66" s="336">
        <f>+'Input Data Shift A'!X102+'Input Data Shift B'!X102+'Input Data Shift C'!X102</f>
        <v>0</v>
      </c>
      <c r="AA66" s="336">
        <f>+'Input Data Shift A'!Y102+'Input Data Shift B'!Y102+'Input Data Shift C'!Y102</f>
        <v>0</v>
      </c>
      <c r="AB66" s="336">
        <f>+'Input Data Shift A'!Z102+'Input Data Shift B'!Z102+'Input Data Shift C'!Z102</f>
        <v>0</v>
      </c>
      <c r="AC66" s="336">
        <f>+'Input Data Shift A'!AA102+'Input Data Shift B'!AA102+'Input Data Shift C'!AA102</f>
        <v>0</v>
      </c>
      <c r="AD66" s="336">
        <f>+'Input Data Shift A'!AB102+'Input Data Shift B'!AB102+'Input Data Shift C'!AB102</f>
        <v>0</v>
      </c>
      <c r="AE66" s="336">
        <f>+'Input Data Shift A'!AC102+'Input Data Shift B'!AC102+'Input Data Shift C'!AC102</f>
        <v>0</v>
      </c>
      <c r="AF66" s="336">
        <f>+'Input Data Shift A'!AD102+'Input Data Shift B'!AD102+'Input Data Shift C'!AD102</f>
        <v>0</v>
      </c>
      <c r="AG66" s="336">
        <f>+'Input Data Shift A'!AE102+'Input Data Shift B'!AE102+'Input Data Shift C'!AE102</f>
        <v>0</v>
      </c>
      <c r="AH66" s="336">
        <f>+'Input Data Shift A'!AF102+'Input Data Shift B'!AF102+'Input Data Shift C'!AF102</f>
        <v>0</v>
      </c>
      <c r="AI66" s="336">
        <f>+'Input Data Shift A'!AG102+'Input Data Shift B'!AG102+'Input Data Shift C'!AG102</f>
        <v>0</v>
      </c>
      <c r="AJ66" s="336">
        <f>+'Input Data Shift A'!AH102+'Input Data Shift B'!AH102+'Input Data Shift C'!AH102</f>
        <v>0</v>
      </c>
      <c r="AK66" s="337">
        <f t="shared" si="34"/>
        <v>0</v>
      </c>
      <c r="AL66" s="213">
        <f t="shared" si="35"/>
        <v>0</v>
      </c>
      <c r="AM66" s="305"/>
      <c r="AN66" s="305"/>
      <c r="AO66" s="305"/>
      <c r="AP66" s="305"/>
      <c r="AQ66" s="305"/>
      <c r="AR66" s="305"/>
      <c r="AS66" s="305"/>
      <c r="AT66" s="305"/>
      <c r="AU66" s="305"/>
      <c r="AV66" s="305"/>
      <c r="AW66" s="305"/>
      <c r="AX66" s="305"/>
      <c r="AY66" s="305"/>
      <c r="AZ66" s="305"/>
      <c r="BA66" s="305"/>
      <c r="BB66" s="305"/>
      <c r="BC66" s="305"/>
      <c r="BD66" s="305"/>
      <c r="BE66" s="305"/>
      <c r="BF66" s="305"/>
      <c r="BG66" s="305"/>
      <c r="BH66" s="305"/>
      <c r="BI66" s="305"/>
      <c r="BJ66" s="305"/>
      <c r="BK66" s="305"/>
      <c r="BL66" s="305"/>
      <c r="BM66" s="305"/>
      <c r="BN66" s="305"/>
      <c r="BO66" s="305"/>
    </row>
    <row r="67" spans="1:67" ht="25.5">
      <c r="C67" s="589"/>
      <c r="D67" s="322" t="s">
        <v>34</v>
      </c>
      <c r="E67" s="323" t="s">
        <v>35</v>
      </c>
      <c r="F67" s="335">
        <f>+'Input Data Shift A'!D103+'Input Data Shift B'!D103+'Input Data Shift C'!D103</f>
        <v>0</v>
      </c>
      <c r="G67" s="336">
        <f>+'Input Data Shift A'!E103+'Input Data Shift B'!E103+'Input Data Shift C'!E103</f>
        <v>0</v>
      </c>
      <c r="H67" s="336">
        <f>+'Input Data Shift A'!F103+'Input Data Shift B'!F103+'Input Data Shift C'!F103</f>
        <v>0</v>
      </c>
      <c r="I67" s="336">
        <f>+'Input Data Shift A'!G103+'Input Data Shift B'!G103+'Input Data Shift C'!G103</f>
        <v>0</v>
      </c>
      <c r="J67" s="336">
        <f>+'Input Data Shift A'!H103+'Input Data Shift B'!H103+'Input Data Shift C'!H103</f>
        <v>0</v>
      </c>
      <c r="K67" s="336">
        <f>+'Input Data Shift A'!I103+'Input Data Shift B'!I103+'Input Data Shift C'!I103</f>
        <v>0</v>
      </c>
      <c r="L67" s="336">
        <f>+'Input Data Shift A'!J103+'Input Data Shift B'!J103+'Input Data Shift C'!J103</f>
        <v>0</v>
      </c>
      <c r="M67" s="336">
        <f>+'Input Data Shift A'!K103+'Input Data Shift B'!K103+'Input Data Shift C'!K103</f>
        <v>0</v>
      </c>
      <c r="N67" s="336">
        <f>+'Input Data Shift A'!L103+'Input Data Shift B'!L103+'Input Data Shift C'!L103</f>
        <v>0</v>
      </c>
      <c r="O67" s="336">
        <f>+'Input Data Shift A'!M103+'Input Data Shift B'!M103+'Input Data Shift C'!M103</f>
        <v>0</v>
      </c>
      <c r="P67" s="336">
        <f>+'Input Data Shift A'!N103+'Input Data Shift B'!N103+'Input Data Shift C'!N103</f>
        <v>0</v>
      </c>
      <c r="Q67" s="336">
        <f>+'Input Data Shift A'!O103+'Input Data Shift B'!O103+'Input Data Shift C'!O103</f>
        <v>0</v>
      </c>
      <c r="R67" s="336">
        <f>+'Input Data Shift A'!P103+'Input Data Shift B'!P103+'Input Data Shift C'!P103</f>
        <v>0</v>
      </c>
      <c r="S67" s="336">
        <f>+'Input Data Shift A'!Q103+'Input Data Shift B'!Q103+'Input Data Shift C'!Q103</f>
        <v>0</v>
      </c>
      <c r="T67" s="336">
        <f>+'Input Data Shift A'!R103+'Input Data Shift B'!R103+'Input Data Shift C'!R103</f>
        <v>0</v>
      </c>
      <c r="U67" s="336">
        <f>+'Input Data Shift A'!S103+'Input Data Shift B'!S103+'Input Data Shift C'!S103</f>
        <v>0</v>
      </c>
      <c r="V67" s="336">
        <f>+'Input Data Shift A'!T103+'Input Data Shift B'!T103+'Input Data Shift C'!T103</f>
        <v>0</v>
      </c>
      <c r="W67" s="336">
        <f>+'Input Data Shift A'!U103+'Input Data Shift B'!U103+'Input Data Shift C'!U103</f>
        <v>0</v>
      </c>
      <c r="X67" s="336">
        <f>+'Input Data Shift A'!V103+'Input Data Shift B'!V103+'Input Data Shift C'!V103</f>
        <v>0</v>
      </c>
      <c r="Y67" s="336">
        <f>+'Input Data Shift A'!W103+'Input Data Shift B'!W103+'Input Data Shift C'!W103</f>
        <v>0</v>
      </c>
      <c r="Z67" s="336">
        <f>+'Input Data Shift A'!X103+'Input Data Shift B'!X103+'Input Data Shift C'!X103</f>
        <v>0</v>
      </c>
      <c r="AA67" s="336">
        <f>+'Input Data Shift A'!Y103+'Input Data Shift B'!Y103+'Input Data Shift C'!Y103</f>
        <v>0</v>
      </c>
      <c r="AB67" s="336">
        <f>+'Input Data Shift A'!Z103+'Input Data Shift B'!Z103+'Input Data Shift C'!Z103</f>
        <v>0</v>
      </c>
      <c r="AC67" s="336">
        <f>+'Input Data Shift A'!AA103+'Input Data Shift B'!AA103+'Input Data Shift C'!AA103</f>
        <v>0</v>
      </c>
      <c r="AD67" s="336">
        <f>+'Input Data Shift A'!AB103+'Input Data Shift B'!AB103+'Input Data Shift C'!AB103</f>
        <v>0</v>
      </c>
      <c r="AE67" s="336">
        <f>+'Input Data Shift A'!AC103+'Input Data Shift B'!AC103+'Input Data Shift C'!AC103</f>
        <v>0</v>
      </c>
      <c r="AF67" s="336">
        <f>+'Input Data Shift A'!AD103+'Input Data Shift B'!AD103+'Input Data Shift C'!AD103</f>
        <v>0</v>
      </c>
      <c r="AG67" s="336">
        <f>+'Input Data Shift A'!AE103+'Input Data Shift B'!AE103+'Input Data Shift C'!AE103</f>
        <v>0</v>
      </c>
      <c r="AH67" s="336">
        <f>+'Input Data Shift A'!AF103+'Input Data Shift B'!AF103+'Input Data Shift C'!AF103</f>
        <v>0</v>
      </c>
      <c r="AI67" s="336">
        <f>+'Input Data Shift A'!AG103+'Input Data Shift B'!AG103+'Input Data Shift C'!AG103</f>
        <v>0</v>
      </c>
      <c r="AJ67" s="336">
        <f>+'Input Data Shift A'!AH103+'Input Data Shift B'!AH103+'Input Data Shift C'!AH103</f>
        <v>0</v>
      </c>
      <c r="AK67" s="337">
        <f t="shared" si="34"/>
        <v>0</v>
      </c>
      <c r="AL67" s="213">
        <f t="shared" si="35"/>
        <v>0</v>
      </c>
    </row>
    <row r="68" spans="1:67" ht="18" customHeight="1">
      <c r="A68" s="305"/>
      <c r="B68" s="305"/>
      <c r="C68" s="589"/>
      <c r="D68" s="322" t="s">
        <v>36</v>
      </c>
      <c r="E68" s="323" t="s">
        <v>37</v>
      </c>
      <c r="F68" s="335">
        <f>+'Input Data Shift A'!D104+'Input Data Shift B'!D104+'Input Data Shift C'!D104</f>
        <v>0</v>
      </c>
      <c r="G68" s="336">
        <f>+'Input Data Shift A'!E104+'Input Data Shift B'!E104+'Input Data Shift C'!E104</f>
        <v>0</v>
      </c>
      <c r="H68" s="336">
        <f>+'Input Data Shift A'!F104+'Input Data Shift B'!F104+'Input Data Shift C'!F104</f>
        <v>0</v>
      </c>
      <c r="I68" s="336">
        <f>+'Input Data Shift A'!G104+'Input Data Shift B'!G104+'Input Data Shift C'!G104</f>
        <v>0</v>
      </c>
      <c r="J68" s="336">
        <f>+'Input Data Shift A'!H104+'Input Data Shift B'!H104+'Input Data Shift C'!H104</f>
        <v>0</v>
      </c>
      <c r="K68" s="336">
        <f>+'Input Data Shift A'!I104+'Input Data Shift B'!I104+'Input Data Shift C'!I104</f>
        <v>0</v>
      </c>
      <c r="L68" s="336">
        <f>+'Input Data Shift A'!J104+'Input Data Shift B'!J104+'Input Data Shift C'!J104</f>
        <v>0</v>
      </c>
      <c r="M68" s="336">
        <f>+'Input Data Shift A'!K104+'Input Data Shift B'!K104+'Input Data Shift C'!K104</f>
        <v>0</v>
      </c>
      <c r="N68" s="336">
        <f>+'Input Data Shift A'!L104+'Input Data Shift B'!L104+'Input Data Shift C'!L104</f>
        <v>0</v>
      </c>
      <c r="O68" s="336">
        <f>+'Input Data Shift A'!M104+'Input Data Shift B'!M104+'Input Data Shift C'!M104</f>
        <v>0</v>
      </c>
      <c r="P68" s="336">
        <f>+'Input Data Shift A'!N104+'Input Data Shift B'!N104+'Input Data Shift C'!N104</f>
        <v>0</v>
      </c>
      <c r="Q68" s="336">
        <f>+'Input Data Shift A'!O104+'Input Data Shift B'!O104+'Input Data Shift C'!O104</f>
        <v>0</v>
      </c>
      <c r="R68" s="336">
        <f>+'Input Data Shift A'!P104+'Input Data Shift B'!P104+'Input Data Shift C'!P104</f>
        <v>0</v>
      </c>
      <c r="S68" s="336">
        <f>+'Input Data Shift A'!Q104+'Input Data Shift B'!Q104+'Input Data Shift C'!Q104</f>
        <v>0</v>
      </c>
      <c r="T68" s="336">
        <f>+'Input Data Shift A'!R104+'Input Data Shift B'!R104+'Input Data Shift C'!R104</f>
        <v>0</v>
      </c>
      <c r="U68" s="336">
        <f>+'Input Data Shift A'!S104+'Input Data Shift B'!S104+'Input Data Shift C'!S104</f>
        <v>0</v>
      </c>
      <c r="V68" s="336">
        <f>+'Input Data Shift A'!T104+'Input Data Shift B'!T104+'Input Data Shift C'!T104</f>
        <v>0</v>
      </c>
      <c r="W68" s="336">
        <f>+'Input Data Shift A'!U104+'Input Data Shift B'!U104+'Input Data Shift C'!U104</f>
        <v>0</v>
      </c>
      <c r="X68" s="336">
        <f>+'Input Data Shift A'!V104+'Input Data Shift B'!V104+'Input Data Shift C'!V104</f>
        <v>0</v>
      </c>
      <c r="Y68" s="336">
        <f>+'Input Data Shift A'!W104+'Input Data Shift B'!W104+'Input Data Shift C'!W104</f>
        <v>0</v>
      </c>
      <c r="Z68" s="336">
        <f>+'Input Data Shift A'!X104+'Input Data Shift B'!X104+'Input Data Shift C'!X104</f>
        <v>0</v>
      </c>
      <c r="AA68" s="336">
        <f>+'Input Data Shift A'!Y104+'Input Data Shift B'!Y104+'Input Data Shift C'!Y104</f>
        <v>0</v>
      </c>
      <c r="AB68" s="336">
        <f>+'Input Data Shift A'!Z104+'Input Data Shift B'!Z104+'Input Data Shift C'!Z104</f>
        <v>0</v>
      </c>
      <c r="AC68" s="336">
        <f>+'Input Data Shift A'!AA104+'Input Data Shift B'!AA104+'Input Data Shift C'!AA104</f>
        <v>0</v>
      </c>
      <c r="AD68" s="336">
        <f>+'Input Data Shift A'!AB104+'Input Data Shift B'!AB104+'Input Data Shift C'!AB104</f>
        <v>0</v>
      </c>
      <c r="AE68" s="336">
        <f>+'Input Data Shift A'!AC104+'Input Data Shift B'!AC104+'Input Data Shift C'!AC104</f>
        <v>0</v>
      </c>
      <c r="AF68" s="336">
        <f>+'Input Data Shift A'!AD104+'Input Data Shift B'!AD104+'Input Data Shift C'!AD104</f>
        <v>0</v>
      </c>
      <c r="AG68" s="336">
        <f>+'Input Data Shift A'!AE104+'Input Data Shift B'!AE104+'Input Data Shift C'!AE104</f>
        <v>0</v>
      </c>
      <c r="AH68" s="336">
        <f>+'Input Data Shift A'!AF104+'Input Data Shift B'!AF104+'Input Data Shift C'!AF104</f>
        <v>0</v>
      </c>
      <c r="AI68" s="336">
        <f>+'Input Data Shift A'!AG104+'Input Data Shift B'!AG104+'Input Data Shift C'!AG104</f>
        <v>0</v>
      </c>
      <c r="AJ68" s="336">
        <f>+'Input Data Shift A'!AH104+'Input Data Shift B'!AH104+'Input Data Shift C'!AH104</f>
        <v>0</v>
      </c>
      <c r="AK68" s="337">
        <f t="shared" si="34"/>
        <v>0</v>
      </c>
      <c r="AL68" s="213">
        <f t="shared" si="35"/>
        <v>0</v>
      </c>
      <c r="AM68" s="305"/>
      <c r="AN68" s="305"/>
      <c r="AO68" s="305"/>
      <c r="AP68" s="305"/>
      <c r="AQ68" s="305"/>
      <c r="AR68" s="305"/>
      <c r="AS68" s="305"/>
      <c r="AT68" s="305"/>
      <c r="AU68" s="305"/>
      <c r="AV68" s="305"/>
      <c r="AW68" s="305"/>
      <c r="AX68" s="305"/>
      <c r="AY68" s="305"/>
      <c r="AZ68" s="305"/>
      <c r="BA68" s="305"/>
      <c r="BB68" s="305"/>
      <c r="BC68" s="305"/>
      <c r="BD68" s="305"/>
      <c r="BE68" s="305"/>
      <c r="BF68" s="305"/>
      <c r="BG68" s="305"/>
      <c r="BH68" s="305"/>
      <c r="BI68" s="305"/>
      <c r="BJ68" s="305"/>
      <c r="BK68" s="305"/>
      <c r="BL68" s="305"/>
      <c r="BM68" s="305"/>
      <c r="BN68" s="305"/>
      <c r="BO68" s="305"/>
    </row>
    <row r="69" spans="1:67">
      <c r="C69" s="589"/>
      <c r="D69" s="322" t="s">
        <v>38</v>
      </c>
      <c r="E69" s="323" t="s">
        <v>39</v>
      </c>
      <c r="F69" s="335">
        <f>+'Input Data Shift A'!D105+'Input Data Shift B'!D105+'Input Data Shift C'!D105</f>
        <v>0</v>
      </c>
      <c r="G69" s="336">
        <f>+'Input Data Shift A'!E105+'Input Data Shift B'!E105+'Input Data Shift C'!E105</f>
        <v>0</v>
      </c>
      <c r="H69" s="336">
        <f>+'Input Data Shift A'!F105+'Input Data Shift B'!F105+'Input Data Shift C'!F105</f>
        <v>0</v>
      </c>
      <c r="I69" s="336">
        <f>+'Input Data Shift A'!G105+'Input Data Shift B'!G105+'Input Data Shift C'!G105</f>
        <v>0</v>
      </c>
      <c r="J69" s="336">
        <f>+'Input Data Shift A'!H105+'Input Data Shift B'!H105+'Input Data Shift C'!H105</f>
        <v>0</v>
      </c>
      <c r="K69" s="336">
        <f>+'Input Data Shift A'!I105+'Input Data Shift B'!I105+'Input Data Shift C'!I105</f>
        <v>0</v>
      </c>
      <c r="L69" s="336">
        <f>+'Input Data Shift A'!J105+'Input Data Shift B'!J105+'Input Data Shift C'!J105</f>
        <v>0</v>
      </c>
      <c r="M69" s="336">
        <f>+'Input Data Shift A'!K105+'Input Data Shift B'!K105+'Input Data Shift C'!K105</f>
        <v>0</v>
      </c>
      <c r="N69" s="336">
        <f>+'Input Data Shift A'!L105+'Input Data Shift B'!L105+'Input Data Shift C'!L105</f>
        <v>0</v>
      </c>
      <c r="O69" s="336">
        <f>+'Input Data Shift A'!M105+'Input Data Shift B'!M105+'Input Data Shift C'!M105</f>
        <v>0</v>
      </c>
      <c r="P69" s="336">
        <f>+'Input Data Shift A'!N105+'Input Data Shift B'!N105+'Input Data Shift C'!N105</f>
        <v>0</v>
      </c>
      <c r="Q69" s="336">
        <f>+'Input Data Shift A'!O105+'Input Data Shift B'!O105+'Input Data Shift C'!O105</f>
        <v>0</v>
      </c>
      <c r="R69" s="336">
        <f>+'Input Data Shift A'!P105+'Input Data Shift B'!P105+'Input Data Shift C'!P105</f>
        <v>0</v>
      </c>
      <c r="S69" s="336">
        <f>+'Input Data Shift A'!Q105+'Input Data Shift B'!Q105+'Input Data Shift C'!Q105</f>
        <v>0</v>
      </c>
      <c r="T69" s="336">
        <f>+'Input Data Shift A'!R105+'Input Data Shift B'!R105+'Input Data Shift C'!R105</f>
        <v>0</v>
      </c>
      <c r="U69" s="336">
        <f>+'Input Data Shift A'!S105+'Input Data Shift B'!S105+'Input Data Shift C'!S105</f>
        <v>0</v>
      </c>
      <c r="V69" s="336">
        <f>+'Input Data Shift A'!T105+'Input Data Shift B'!T105+'Input Data Shift C'!T105</f>
        <v>0</v>
      </c>
      <c r="W69" s="336">
        <f>+'Input Data Shift A'!U105+'Input Data Shift B'!U105+'Input Data Shift C'!U105</f>
        <v>0</v>
      </c>
      <c r="X69" s="336">
        <f>+'Input Data Shift A'!V105+'Input Data Shift B'!V105+'Input Data Shift C'!V105</f>
        <v>0</v>
      </c>
      <c r="Y69" s="336">
        <f>+'Input Data Shift A'!W105+'Input Data Shift B'!W105+'Input Data Shift C'!W105</f>
        <v>0</v>
      </c>
      <c r="Z69" s="336">
        <f>+'Input Data Shift A'!X105+'Input Data Shift B'!X105+'Input Data Shift C'!X105</f>
        <v>0</v>
      </c>
      <c r="AA69" s="336">
        <f>+'Input Data Shift A'!Y105+'Input Data Shift B'!Y105+'Input Data Shift C'!Y105</f>
        <v>0</v>
      </c>
      <c r="AB69" s="336">
        <f>+'Input Data Shift A'!Z105+'Input Data Shift B'!Z105+'Input Data Shift C'!Z105</f>
        <v>0</v>
      </c>
      <c r="AC69" s="336">
        <f>+'Input Data Shift A'!AA105+'Input Data Shift B'!AA105+'Input Data Shift C'!AA105</f>
        <v>0</v>
      </c>
      <c r="AD69" s="336">
        <f>+'Input Data Shift A'!AB105+'Input Data Shift B'!AB105+'Input Data Shift C'!AB105</f>
        <v>0</v>
      </c>
      <c r="AE69" s="336">
        <f>+'Input Data Shift A'!AC105+'Input Data Shift B'!AC105+'Input Data Shift C'!AC105</f>
        <v>0</v>
      </c>
      <c r="AF69" s="336">
        <f>+'Input Data Shift A'!AD105+'Input Data Shift B'!AD105+'Input Data Shift C'!AD105</f>
        <v>0</v>
      </c>
      <c r="AG69" s="336">
        <f>+'Input Data Shift A'!AE105+'Input Data Shift B'!AE105+'Input Data Shift C'!AE105</f>
        <v>0</v>
      </c>
      <c r="AH69" s="336">
        <f>+'Input Data Shift A'!AF105+'Input Data Shift B'!AF105+'Input Data Shift C'!AF105</f>
        <v>0</v>
      </c>
      <c r="AI69" s="336">
        <f>+'Input Data Shift A'!AG105+'Input Data Shift B'!AG105+'Input Data Shift C'!AG105</f>
        <v>0</v>
      </c>
      <c r="AJ69" s="336">
        <f>+'Input Data Shift A'!AH105+'Input Data Shift B'!AH105+'Input Data Shift C'!AH105</f>
        <v>0</v>
      </c>
      <c r="AK69" s="337">
        <f t="shared" si="34"/>
        <v>0</v>
      </c>
      <c r="AL69" s="213">
        <f t="shared" si="35"/>
        <v>0</v>
      </c>
    </row>
    <row r="70" spans="1:67" ht="19.5" customHeight="1">
      <c r="C70" s="589"/>
      <c r="D70" s="322" t="s">
        <v>40</v>
      </c>
      <c r="E70" s="323" t="s">
        <v>41</v>
      </c>
      <c r="F70" s="335">
        <f>+'Input Data Shift A'!D106+'Input Data Shift B'!D106+'Input Data Shift C'!D106</f>
        <v>0</v>
      </c>
      <c r="G70" s="336">
        <f>+'Input Data Shift A'!E106+'Input Data Shift B'!E106+'Input Data Shift C'!E106</f>
        <v>0</v>
      </c>
      <c r="H70" s="336">
        <f>+'Input Data Shift A'!F106+'Input Data Shift B'!F106+'Input Data Shift C'!F106</f>
        <v>0</v>
      </c>
      <c r="I70" s="336">
        <f>+'Input Data Shift A'!G106+'Input Data Shift B'!G106+'Input Data Shift C'!G106</f>
        <v>0</v>
      </c>
      <c r="J70" s="336">
        <f>+'Input Data Shift A'!H106+'Input Data Shift B'!H106+'Input Data Shift C'!H106</f>
        <v>0</v>
      </c>
      <c r="K70" s="336">
        <f>+'Input Data Shift A'!I106+'Input Data Shift B'!I106+'Input Data Shift C'!I106</f>
        <v>25</v>
      </c>
      <c r="L70" s="336">
        <f>+'Input Data Shift A'!J106+'Input Data Shift B'!J106+'Input Data Shift C'!J106</f>
        <v>0</v>
      </c>
      <c r="M70" s="336">
        <f>+'Input Data Shift A'!K106+'Input Data Shift B'!K106+'Input Data Shift C'!K106</f>
        <v>0</v>
      </c>
      <c r="N70" s="336">
        <f>+'Input Data Shift A'!L106+'Input Data Shift B'!L106+'Input Data Shift C'!L106</f>
        <v>0</v>
      </c>
      <c r="O70" s="336">
        <f>+'Input Data Shift A'!M106+'Input Data Shift B'!M106+'Input Data Shift C'!M106</f>
        <v>0</v>
      </c>
      <c r="P70" s="336">
        <f>+'Input Data Shift A'!N106+'Input Data Shift B'!N106+'Input Data Shift C'!N106</f>
        <v>0</v>
      </c>
      <c r="Q70" s="336">
        <f>+'Input Data Shift A'!O106+'Input Data Shift B'!O106+'Input Data Shift C'!O106</f>
        <v>0</v>
      </c>
      <c r="R70" s="336">
        <f>+'Input Data Shift A'!P106+'Input Data Shift B'!P106+'Input Data Shift C'!P106</f>
        <v>20</v>
      </c>
      <c r="S70" s="336">
        <f>+'Input Data Shift A'!Q106+'Input Data Shift B'!Q106+'Input Data Shift C'!Q106</f>
        <v>0</v>
      </c>
      <c r="T70" s="336">
        <f>+'Input Data Shift A'!R106+'Input Data Shift B'!R106+'Input Data Shift C'!R106</f>
        <v>0</v>
      </c>
      <c r="U70" s="336">
        <f>+'Input Data Shift A'!S106+'Input Data Shift B'!S106+'Input Data Shift C'!S106</f>
        <v>0</v>
      </c>
      <c r="V70" s="336">
        <f>+'Input Data Shift A'!T106+'Input Data Shift B'!T106+'Input Data Shift C'!T106</f>
        <v>0</v>
      </c>
      <c r="W70" s="336">
        <f>+'Input Data Shift A'!U106+'Input Data Shift B'!U106+'Input Data Shift C'!U106</f>
        <v>0</v>
      </c>
      <c r="X70" s="336">
        <f>+'Input Data Shift A'!V106+'Input Data Shift B'!V106+'Input Data Shift C'!V106</f>
        <v>0</v>
      </c>
      <c r="Y70" s="336">
        <f>+'Input Data Shift A'!W106+'Input Data Shift B'!W106+'Input Data Shift C'!W106</f>
        <v>0</v>
      </c>
      <c r="Z70" s="336">
        <f>+'Input Data Shift A'!X106+'Input Data Shift B'!X106+'Input Data Shift C'!X106</f>
        <v>0</v>
      </c>
      <c r="AA70" s="336">
        <f>+'Input Data Shift A'!Y106+'Input Data Shift B'!Y106+'Input Data Shift C'!Y106</f>
        <v>0</v>
      </c>
      <c r="AB70" s="336">
        <f>+'Input Data Shift A'!Z106+'Input Data Shift B'!Z106+'Input Data Shift C'!Z106</f>
        <v>0</v>
      </c>
      <c r="AC70" s="336">
        <f>+'Input Data Shift A'!AA106+'Input Data Shift B'!AA106+'Input Data Shift C'!AA106</f>
        <v>0</v>
      </c>
      <c r="AD70" s="336">
        <f>+'Input Data Shift A'!AB106+'Input Data Shift B'!AB106+'Input Data Shift C'!AB106</f>
        <v>0</v>
      </c>
      <c r="AE70" s="336">
        <f>+'Input Data Shift A'!AC106+'Input Data Shift B'!AC106+'Input Data Shift C'!AC106</f>
        <v>0</v>
      </c>
      <c r="AF70" s="336">
        <f>+'Input Data Shift A'!AD106+'Input Data Shift B'!AD106+'Input Data Shift C'!AD106</f>
        <v>0</v>
      </c>
      <c r="AG70" s="336">
        <f>+'Input Data Shift A'!AE106+'Input Data Shift B'!AE106+'Input Data Shift C'!AE106</f>
        <v>0</v>
      </c>
      <c r="AH70" s="336">
        <f>+'Input Data Shift A'!AF106+'Input Data Shift B'!AF106+'Input Data Shift C'!AF106</f>
        <v>0</v>
      </c>
      <c r="AI70" s="336">
        <f>+'Input Data Shift A'!AG106+'Input Data Shift B'!AG106+'Input Data Shift C'!AG106</f>
        <v>0</v>
      </c>
      <c r="AJ70" s="336">
        <f>+'Input Data Shift A'!AH106+'Input Data Shift B'!AH106+'Input Data Shift C'!AH106</f>
        <v>0</v>
      </c>
      <c r="AK70" s="337">
        <f t="shared" si="34"/>
        <v>45</v>
      </c>
      <c r="AL70" s="213">
        <f t="shared" si="35"/>
        <v>2.7305825242718445E-2</v>
      </c>
    </row>
    <row r="71" spans="1:67">
      <c r="C71" s="589"/>
      <c r="D71" s="322" t="s">
        <v>42</v>
      </c>
      <c r="E71" s="323" t="s">
        <v>43</v>
      </c>
      <c r="F71" s="335">
        <f>+'Input Data Shift A'!D107+'Input Data Shift B'!D107+'Input Data Shift C'!D107</f>
        <v>0</v>
      </c>
      <c r="G71" s="336">
        <f>+'Input Data Shift A'!E107+'Input Data Shift B'!E107+'Input Data Shift C'!E107</f>
        <v>0</v>
      </c>
      <c r="H71" s="336">
        <f>+'Input Data Shift A'!F107+'Input Data Shift B'!F107+'Input Data Shift C'!F107</f>
        <v>0</v>
      </c>
      <c r="I71" s="336">
        <f>+'Input Data Shift A'!G107+'Input Data Shift B'!G107+'Input Data Shift C'!G107</f>
        <v>0</v>
      </c>
      <c r="J71" s="336">
        <f>+'Input Data Shift A'!H107+'Input Data Shift B'!H107+'Input Data Shift C'!H107</f>
        <v>0</v>
      </c>
      <c r="K71" s="336">
        <f>+'Input Data Shift A'!I107+'Input Data Shift B'!I107+'Input Data Shift C'!I107</f>
        <v>0</v>
      </c>
      <c r="L71" s="336">
        <f>+'Input Data Shift A'!J107+'Input Data Shift B'!J107+'Input Data Shift C'!J107</f>
        <v>0</v>
      </c>
      <c r="M71" s="336">
        <f>+'Input Data Shift A'!K107+'Input Data Shift B'!K107+'Input Data Shift C'!K107</f>
        <v>0</v>
      </c>
      <c r="N71" s="336">
        <f>+'Input Data Shift A'!L107+'Input Data Shift B'!L107+'Input Data Shift C'!L107</f>
        <v>0</v>
      </c>
      <c r="O71" s="336">
        <f>+'Input Data Shift A'!M107+'Input Data Shift B'!M107+'Input Data Shift C'!M107</f>
        <v>0</v>
      </c>
      <c r="P71" s="336">
        <f>+'Input Data Shift A'!N107+'Input Data Shift B'!N107+'Input Data Shift C'!N107</f>
        <v>0</v>
      </c>
      <c r="Q71" s="336">
        <f>+'Input Data Shift A'!O107+'Input Data Shift B'!O107+'Input Data Shift C'!O107</f>
        <v>0</v>
      </c>
      <c r="R71" s="336">
        <f>+'Input Data Shift A'!P107+'Input Data Shift B'!P107+'Input Data Shift C'!P107</f>
        <v>0</v>
      </c>
      <c r="S71" s="336">
        <f>+'Input Data Shift A'!Q107+'Input Data Shift B'!Q107+'Input Data Shift C'!Q107</f>
        <v>0</v>
      </c>
      <c r="T71" s="336">
        <f>+'Input Data Shift A'!R107+'Input Data Shift B'!R107+'Input Data Shift C'!R107</f>
        <v>0</v>
      </c>
      <c r="U71" s="336">
        <f>+'Input Data Shift A'!S107+'Input Data Shift B'!S107+'Input Data Shift C'!S107</f>
        <v>0</v>
      </c>
      <c r="V71" s="336">
        <f>+'Input Data Shift A'!T107+'Input Data Shift B'!T107+'Input Data Shift C'!T107</f>
        <v>0</v>
      </c>
      <c r="W71" s="336">
        <f>+'Input Data Shift A'!U107+'Input Data Shift B'!U107+'Input Data Shift C'!U107</f>
        <v>0</v>
      </c>
      <c r="X71" s="336">
        <f>+'Input Data Shift A'!V107+'Input Data Shift B'!V107+'Input Data Shift C'!V107</f>
        <v>0</v>
      </c>
      <c r="Y71" s="336">
        <f>+'Input Data Shift A'!W107+'Input Data Shift B'!W107+'Input Data Shift C'!W107</f>
        <v>0</v>
      </c>
      <c r="Z71" s="336">
        <f>+'Input Data Shift A'!X107+'Input Data Shift B'!X107+'Input Data Shift C'!X107</f>
        <v>0</v>
      </c>
      <c r="AA71" s="336">
        <f>+'Input Data Shift A'!Y107+'Input Data Shift B'!Y107+'Input Data Shift C'!Y107</f>
        <v>0</v>
      </c>
      <c r="AB71" s="336">
        <f>+'Input Data Shift A'!Z107+'Input Data Shift B'!Z107+'Input Data Shift C'!Z107</f>
        <v>0</v>
      </c>
      <c r="AC71" s="336">
        <f>+'Input Data Shift A'!AA107+'Input Data Shift B'!AA107+'Input Data Shift C'!AA107</f>
        <v>0</v>
      </c>
      <c r="AD71" s="336">
        <f>+'Input Data Shift A'!AB107+'Input Data Shift B'!AB107+'Input Data Shift C'!AB107</f>
        <v>0</v>
      </c>
      <c r="AE71" s="336">
        <f>+'Input Data Shift A'!AC107+'Input Data Shift B'!AC107+'Input Data Shift C'!AC107</f>
        <v>0</v>
      </c>
      <c r="AF71" s="336">
        <f>+'Input Data Shift A'!AD107+'Input Data Shift B'!AD107+'Input Data Shift C'!AD107</f>
        <v>0</v>
      </c>
      <c r="AG71" s="336">
        <f>+'Input Data Shift A'!AE107+'Input Data Shift B'!AE107+'Input Data Shift C'!AE107</f>
        <v>0</v>
      </c>
      <c r="AH71" s="336">
        <f>+'Input Data Shift A'!AF107+'Input Data Shift B'!AF107+'Input Data Shift C'!AF107</f>
        <v>0</v>
      </c>
      <c r="AI71" s="336">
        <f>+'Input Data Shift A'!AG107+'Input Data Shift B'!AG107+'Input Data Shift C'!AG107</f>
        <v>0</v>
      </c>
      <c r="AJ71" s="336">
        <f>+'Input Data Shift A'!AH107+'Input Data Shift B'!AH107+'Input Data Shift C'!AH107</f>
        <v>0</v>
      </c>
      <c r="AK71" s="337">
        <f t="shared" si="34"/>
        <v>0</v>
      </c>
      <c r="AL71" s="213">
        <f t="shared" si="35"/>
        <v>0</v>
      </c>
    </row>
    <row r="72" spans="1:67" ht="18" customHeight="1">
      <c r="A72" s="305"/>
      <c r="B72" s="305"/>
      <c r="C72" s="589"/>
      <c r="D72" s="322" t="s">
        <v>44</v>
      </c>
      <c r="E72" s="323" t="s">
        <v>45</v>
      </c>
      <c r="F72" s="335">
        <f>+'Input Data Shift A'!D108+'Input Data Shift B'!D108+'Input Data Shift C'!D108</f>
        <v>0</v>
      </c>
      <c r="G72" s="336">
        <f>+'Input Data Shift A'!E108+'Input Data Shift B'!E108+'Input Data Shift C'!E108</f>
        <v>0</v>
      </c>
      <c r="H72" s="336">
        <f>+'Input Data Shift A'!F108+'Input Data Shift B'!F108+'Input Data Shift C'!F108</f>
        <v>0</v>
      </c>
      <c r="I72" s="336">
        <f>+'Input Data Shift A'!G108+'Input Data Shift B'!G108+'Input Data Shift C'!G108</f>
        <v>0</v>
      </c>
      <c r="J72" s="336">
        <f>+'Input Data Shift A'!H108+'Input Data Shift B'!H108+'Input Data Shift C'!H108</f>
        <v>0</v>
      </c>
      <c r="K72" s="336">
        <f>+'Input Data Shift A'!I108+'Input Data Shift B'!I108+'Input Data Shift C'!I108</f>
        <v>0</v>
      </c>
      <c r="L72" s="336">
        <f>+'Input Data Shift A'!J108+'Input Data Shift B'!J108+'Input Data Shift C'!J108</f>
        <v>0</v>
      </c>
      <c r="M72" s="336">
        <f>+'Input Data Shift A'!K108+'Input Data Shift B'!K108+'Input Data Shift C'!K108</f>
        <v>0</v>
      </c>
      <c r="N72" s="336">
        <f>+'Input Data Shift A'!L108+'Input Data Shift B'!L108+'Input Data Shift C'!L108</f>
        <v>0</v>
      </c>
      <c r="O72" s="336">
        <f>+'Input Data Shift A'!M108+'Input Data Shift B'!M108+'Input Data Shift C'!M108</f>
        <v>0</v>
      </c>
      <c r="P72" s="336">
        <f>+'Input Data Shift A'!N108+'Input Data Shift B'!N108+'Input Data Shift C'!N108</f>
        <v>0</v>
      </c>
      <c r="Q72" s="336">
        <f>+'Input Data Shift A'!O108+'Input Data Shift B'!O108+'Input Data Shift C'!O108</f>
        <v>0</v>
      </c>
      <c r="R72" s="336">
        <f>+'Input Data Shift A'!P108+'Input Data Shift B'!P108+'Input Data Shift C'!P108</f>
        <v>0</v>
      </c>
      <c r="S72" s="336">
        <f>+'Input Data Shift A'!Q108+'Input Data Shift B'!Q108+'Input Data Shift C'!Q108</f>
        <v>0</v>
      </c>
      <c r="T72" s="336">
        <f>+'Input Data Shift A'!R108+'Input Data Shift B'!R108+'Input Data Shift C'!R108</f>
        <v>0</v>
      </c>
      <c r="U72" s="336">
        <f>+'Input Data Shift A'!S108+'Input Data Shift B'!S108+'Input Data Shift C'!S108</f>
        <v>0</v>
      </c>
      <c r="V72" s="336">
        <f>+'Input Data Shift A'!T108+'Input Data Shift B'!T108+'Input Data Shift C'!T108</f>
        <v>0</v>
      </c>
      <c r="W72" s="336">
        <f>+'Input Data Shift A'!U108+'Input Data Shift B'!U108+'Input Data Shift C'!U108</f>
        <v>0</v>
      </c>
      <c r="X72" s="336">
        <f>+'Input Data Shift A'!V108+'Input Data Shift B'!V108+'Input Data Shift C'!V108</f>
        <v>0</v>
      </c>
      <c r="Y72" s="336">
        <f>+'Input Data Shift A'!W108+'Input Data Shift B'!W108+'Input Data Shift C'!W108</f>
        <v>0</v>
      </c>
      <c r="Z72" s="336">
        <f>+'Input Data Shift A'!X108+'Input Data Shift B'!X108+'Input Data Shift C'!X108</f>
        <v>0</v>
      </c>
      <c r="AA72" s="336">
        <f>+'Input Data Shift A'!Y108+'Input Data Shift B'!Y108+'Input Data Shift C'!Y108</f>
        <v>0</v>
      </c>
      <c r="AB72" s="336">
        <f>+'Input Data Shift A'!Z108+'Input Data Shift B'!Z108+'Input Data Shift C'!Z108</f>
        <v>0</v>
      </c>
      <c r="AC72" s="336">
        <f>+'Input Data Shift A'!AA108+'Input Data Shift B'!AA108+'Input Data Shift C'!AA108</f>
        <v>0</v>
      </c>
      <c r="AD72" s="336">
        <f>+'Input Data Shift A'!AB108+'Input Data Shift B'!AB108+'Input Data Shift C'!AB108</f>
        <v>0</v>
      </c>
      <c r="AE72" s="336">
        <f>+'Input Data Shift A'!AC108+'Input Data Shift B'!AC108+'Input Data Shift C'!AC108</f>
        <v>0</v>
      </c>
      <c r="AF72" s="336">
        <f>+'Input Data Shift A'!AD108+'Input Data Shift B'!AD108+'Input Data Shift C'!AD108</f>
        <v>0</v>
      </c>
      <c r="AG72" s="336">
        <f>+'Input Data Shift A'!AE108+'Input Data Shift B'!AE108+'Input Data Shift C'!AE108</f>
        <v>0</v>
      </c>
      <c r="AH72" s="336">
        <f>+'Input Data Shift A'!AF108+'Input Data Shift B'!AF108+'Input Data Shift C'!AF108</f>
        <v>0</v>
      </c>
      <c r="AI72" s="336">
        <f>+'Input Data Shift A'!AG108+'Input Data Shift B'!AG108+'Input Data Shift C'!AG108</f>
        <v>0</v>
      </c>
      <c r="AJ72" s="336">
        <f>+'Input Data Shift A'!AH108+'Input Data Shift B'!AH108+'Input Data Shift C'!AH108</f>
        <v>0</v>
      </c>
      <c r="AK72" s="337">
        <f t="shared" si="34"/>
        <v>0</v>
      </c>
      <c r="AL72" s="213">
        <f t="shared" si="35"/>
        <v>0</v>
      </c>
      <c r="AM72" s="305"/>
      <c r="AN72" s="305"/>
      <c r="AO72" s="305"/>
      <c r="AP72" s="305"/>
      <c r="AQ72" s="305"/>
      <c r="AR72" s="305"/>
      <c r="AS72" s="305"/>
      <c r="AT72" s="305"/>
      <c r="AU72" s="305"/>
      <c r="AV72" s="305"/>
      <c r="AW72" s="305"/>
      <c r="AX72" s="305"/>
      <c r="AY72" s="305"/>
      <c r="AZ72" s="305"/>
      <c r="BA72" s="305"/>
      <c r="BB72" s="305"/>
      <c r="BC72" s="305"/>
      <c r="BD72" s="305"/>
      <c r="BE72" s="305"/>
      <c r="BF72" s="305"/>
      <c r="BG72" s="305"/>
      <c r="BH72" s="305"/>
      <c r="BI72" s="305"/>
      <c r="BJ72" s="305"/>
      <c r="BK72" s="305"/>
      <c r="BL72" s="305"/>
      <c r="BM72" s="305"/>
      <c r="BN72" s="305"/>
      <c r="BO72" s="305"/>
    </row>
    <row r="73" spans="1:67" ht="18" customHeight="1">
      <c r="A73" s="305"/>
      <c r="B73" s="305"/>
      <c r="C73" s="589"/>
      <c r="D73" s="322" t="s">
        <v>46</v>
      </c>
      <c r="E73" s="323" t="s">
        <v>47</v>
      </c>
      <c r="F73" s="335">
        <f>+'Input Data Shift A'!D109+'Input Data Shift B'!D109+'Input Data Shift C'!D109</f>
        <v>0</v>
      </c>
      <c r="G73" s="336">
        <f>+'Input Data Shift A'!E109+'Input Data Shift B'!E109+'Input Data Shift C'!E109</f>
        <v>0</v>
      </c>
      <c r="H73" s="336">
        <f>+'Input Data Shift A'!F109+'Input Data Shift B'!F109+'Input Data Shift C'!F109</f>
        <v>0</v>
      </c>
      <c r="I73" s="336">
        <f>+'Input Data Shift A'!G109+'Input Data Shift B'!G109+'Input Data Shift C'!G109</f>
        <v>0</v>
      </c>
      <c r="J73" s="336">
        <f>+'Input Data Shift A'!H109+'Input Data Shift B'!H109+'Input Data Shift C'!H109</f>
        <v>0</v>
      </c>
      <c r="K73" s="336">
        <f>+'Input Data Shift A'!I109+'Input Data Shift B'!I109+'Input Data Shift C'!I109</f>
        <v>0</v>
      </c>
      <c r="L73" s="336">
        <f>+'Input Data Shift A'!J109+'Input Data Shift B'!J109+'Input Data Shift C'!J109</f>
        <v>0</v>
      </c>
      <c r="M73" s="336">
        <f>+'Input Data Shift A'!K109+'Input Data Shift B'!K109+'Input Data Shift C'!K109</f>
        <v>0</v>
      </c>
      <c r="N73" s="336">
        <f>+'Input Data Shift A'!L109+'Input Data Shift B'!L109+'Input Data Shift C'!L109</f>
        <v>0</v>
      </c>
      <c r="O73" s="336">
        <f>+'Input Data Shift A'!M109+'Input Data Shift B'!M109+'Input Data Shift C'!M109</f>
        <v>0</v>
      </c>
      <c r="P73" s="336">
        <f>+'Input Data Shift A'!N109+'Input Data Shift B'!N109+'Input Data Shift C'!N109</f>
        <v>0</v>
      </c>
      <c r="Q73" s="336">
        <f>+'Input Data Shift A'!O109+'Input Data Shift B'!O109+'Input Data Shift C'!O109</f>
        <v>0</v>
      </c>
      <c r="R73" s="336">
        <f>+'Input Data Shift A'!P109+'Input Data Shift B'!P109+'Input Data Shift C'!P109</f>
        <v>0</v>
      </c>
      <c r="S73" s="336">
        <f>+'Input Data Shift A'!Q109+'Input Data Shift B'!Q109+'Input Data Shift C'!Q109</f>
        <v>0</v>
      </c>
      <c r="T73" s="336">
        <f>+'Input Data Shift A'!R109+'Input Data Shift B'!R109+'Input Data Shift C'!R109</f>
        <v>0</v>
      </c>
      <c r="U73" s="336">
        <f>+'Input Data Shift A'!S109+'Input Data Shift B'!S109+'Input Data Shift C'!S109</f>
        <v>0</v>
      </c>
      <c r="V73" s="336">
        <f>+'Input Data Shift A'!T109+'Input Data Shift B'!T109+'Input Data Shift C'!T109</f>
        <v>0</v>
      </c>
      <c r="W73" s="336">
        <f>+'Input Data Shift A'!U109+'Input Data Shift B'!U109+'Input Data Shift C'!U109</f>
        <v>0.8</v>
      </c>
      <c r="X73" s="336">
        <f>+'Input Data Shift A'!V109+'Input Data Shift B'!V109+'Input Data Shift C'!V109</f>
        <v>0</v>
      </c>
      <c r="Y73" s="336">
        <f>+'Input Data Shift A'!W109+'Input Data Shift B'!W109+'Input Data Shift C'!W109</f>
        <v>0</v>
      </c>
      <c r="Z73" s="336">
        <f>+'Input Data Shift A'!X109+'Input Data Shift B'!X109+'Input Data Shift C'!X109</f>
        <v>0</v>
      </c>
      <c r="AA73" s="336">
        <f>+'Input Data Shift A'!Y109+'Input Data Shift B'!Y109+'Input Data Shift C'!Y109</f>
        <v>0</v>
      </c>
      <c r="AB73" s="336">
        <f>+'Input Data Shift A'!Z109+'Input Data Shift B'!Z109+'Input Data Shift C'!Z109</f>
        <v>0</v>
      </c>
      <c r="AC73" s="336">
        <f>+'Input Data Shift A'!AA109+'Input Data Shift B'!AA109+'Input Data Shift C'!AA109</f>
        <v>0</v>
      </c>
      <c r="AD73" s="336">
        <f>+'Input Data Shift A'!AB109+'Input Data Shift B'!AB109+'Input Data Shift C'!AB109</f>
        <v>0</v>
      </c>
      <c r="AE73" s="336">
        <f>+'Input Data Shift A'!AC109+'Input Data Shift B'!AC109+'Input Data Shift C'!AC109</f>
        <v>0</v>
      </c>
      <c r="AF73" s="336">
        <f>+'Input Data Shift A'!AD109+'Input Data Shift B'!AD109+'Input Data Shift C'!AD109</f>
        <v>0</v>
      </c>
      <c r="AG73" s="336">
        <f>+'Input Data Shift A'!AE109+'Input Data Shift B'!AE109+'Input Data Shift C'!AE109</f>
        <v>0</v>
      </c>
      <c r="AH73" s="336">
        <f>+'Input Data Shift A'!AF109+'Input Data Shift B'!AF109+'Input Data Shift C'!AF109</f>
        <v>0</v>
      </c>
      <c r="AI73" s="336">
        <f>+'Input Data Shift A'!AG109+'Input Data Shift B'!AG109+'Input Data Shift C'!AG109</f>
        <v>0</v>
      </c>
      <c r="AJ73" s="336">
        <f>+'Input Data Shift A'!AH109+'Input Data Shift B'!AH109+'Input Data Shift C'!AH109</f>
        <v>0</v>
      </c>
      <c r="AK73" s="337">
        <f t="shared" si="34"/>
        <v>0.8</v>
      </c>
      <c r="AL73" s="213">
        <f t="shared" si="35"/>
        <v>4.8543689320388353E-4</v>
      </c>
      <c r="AM73" s="305"/>
      <c r="AN73" s="305"/>
      <c r="AO73" s="305"/>
      <c r="AP73" s="305"/>
      <c r="AQ73" s="305"/>
      <c r="AR73" s="305"/>
      <c r="AS73" s="305"/>
      <c r="AT73" s="305"/>
      <c r="AU73" s="305"/>
      <c r="AV73" s="305"/>
      <c r="AW73" s="305"/>
      <c r="AX73" s="305"/>
      <c r="AY73" s="305"/>
      <c r="AZ73" s="305"/>
      <c r="BA73" s="305"/>
      <c r="BB73" s="305"/>
      <c r="BC73" s="305"/>
      <c r="BD73" s="305"/>
      <c r="BE73" s="305"/>
      <c r="BF73" s="305"/>
      <c r="BG73" s="305"/>
      <c r="BH73" s="305"/>
      <c r="BI73" s="305"/>
      <c r="BJ73" s="305"/>
      <c r="BK73" s="305"/>
      <c r="BL73" s="305"/>
      <c r="BM73" s="305"/>
      <c r="BN73" s="305"/>
      <c r="BO73" s="305"/>
    </row>
    <row r="74" spans="1:67" ht="18" customHeight="1">
      <c r="A74" s="305"/>
      <c r="B74" s="305"/>
      <c r="C74" s="589"/>
      <c r="D74" s="322" t="s">
        <v>48</v>
      </c>
      <c r="E74" s="323" t="s">
        <v>49</v>
      </c>
      <c r="F74" s="335">
        <f>+'Input Data Shift A'!D110+'Input Data Shift B'!D110+'Input Data Shift C'!D110</f>
        <v>0</v>
      </c>
      <c r="G74" s="336">
        <f>+'Input Data Shift A'!E110+'Input Data Shift B'!E110+'Input Data Shift C'!E110</f>
        <v>0</v>
      </c>
      <c r="H74" s="336">
        <f>+'Input Data Shift A'!F110+'Input Data Shift B'!F110+'Input Data Shift C'!F110</f>
        <v>0</v>
      </c>
      <c r="I74" s="336">
        <f>+'Input Data Shift A'!G110+'Input Data Shift B'!G110+'Input Data Shift C'!G110</f>
        <v>0</v>
      </c>
      <c r="J74" s="336">
        <f>+'Input Data Shift A'!H110+'Input Data Shift B'!H110+'Input Data Shift C'!H110</f>
        <v>0</v>
      </c>
      <c r="K74" s="336">
        <f>+'Input Data Shift A'!I110+'Input Data Shift B'!I110+'Input Data Shift C'!I110</f>
        <v>0</v>
      </c>
      <c r="L74" s="336">
        <f>+'Input Data Shift A'!J110+'Input Data Shift B'!J110+'Input Data Shift C'!J110</f>
        <v>0</v>
      </c>
      <c r="M74" s="336">
        <f>+'Input Data Shift A'!K110+'Input Data Shift B'!K110+'Input Data Shift C'!K110</f>
        <v>0</v>
      </c>
      <c r="N74" s="336">
        <f>+'Input Data Shift A'!L110+'Input Data Shift B'!L110+'Input Data Shift C'!L110</f>
        <v>0</v>
      </c>
      <c r="O74" s="336">
        <f>+'Input Data Shift A'!M110+'Input Data Shift B'!M110+'Input Data Shift C'!M110</f>
        <v>0</v>
      </c>
      <c r="P74" s="336">
        <f>+'Input Data Shift A'!N110+'Input Data Shift B'!N110+'Input Data Shift C'!N110</f>
        <v>0</v>
      </c>
      <c r="Q74" s="336">
        <f>+'Input Data Shift A'!O110+'Input Data Shift B'!O110+'Input Data Shift C'!O110</f>
        <v>0</v>
      </c>
      <c r="R74" s="336">
        <f>+'Input Data Shift A'!P110+'Input Data Shift B'!P110+'Input Data Shift C'!P110</f>
        <v>0</v>
      </c>
      <c r="S74" s="336">
        <f>+'Input Data Shift A'!Q110+'Input Data Shift B'!Q110+'Input Data Shift C'!Q110</f>
        <v>0</v>
      </c>
      <c r="T74" s="336">
        <f>+'Input Data Shift A'!R110+'Input Data Shift B'!R110+'Input Data Shift C'!R110</f>
        <v>0</v>
      </c>
      <c r="U74" s="336">
        <f>+'Input Data Shift A'!S110+'Input Data Shift B'!S110+'Input Data Shift C'!S110</f>
        <v>0</v>
      </c>
      <c r="V74" s="336">
        <f>+'Input Data Shift A'!T110+'Input Data Shift B'!T110+'Input Data Shift C'!T110</f>
        <v>0</v>
      </c>
      <c r="W74" s="336">
        <f>+'Input Data Shift A'!U110+'Input Data Shift B'!U110+'Input Data Shift C'!U110</f>
        <v>0</v>
      </c>
      <c r="X74" s="336">
        <f>+'Input Data Shift A'!V110+'Input Data Shift B'!V110+'Input Data Shift C'!V110</f>
        <v>0</v>
      </c>
      <c r="Y74" s="336">
        <f>+'Input Data Shift A'!W110+'Input Data Shift B'!W110+'Input Data Shift C'!W110</f>
        <v>0</v>
      </c>
      <c r="Z74" s="336">
        <f>+'Input Data Shift A'!X110+'Input Data Shift B'!X110+'Input Data Shift C'!X110</f>
        <v>0</v>
      </c>
      <c r="AA74" s="336">
        <f>+'Input Data Shift A'!Y110+'Input Data Shift B'!Y110+'Input Data Shift C'!Y110</f>
        <v>0</v>
      </c>
      <c r="AB74" s="336">
        <f>+'Input Data Shift A'!Z110+'Input Data Shift B'!Z110+'Input Data Shift C'!Z110</f>
        <v>0</v>
      </c>
      <c r="AC74" s="336">
        <f>+'Input Data Shift A'!AA110+'Input Data Shift B'!AA110+'Input Data Shift C'!AA110</f>
        <v>0</v>
      </c>
      <c r="AD74" s="336">
        <f>+'Input Data Shift A'!AB110+'Input Data Shift B'!AB110+'Input Data Shift C'!AB110</f>
        <v>0</v>
      </c>
      <c r="AE74" s="336">
        <f>+'Input Data Shift A'!AC110+'Input Data Shift B'!AC110+'Input Data Shift C'!AC110</f>
        <v>0</v>
      </c>
      <c r="AF74" s="336">
        <f>+'Input Data Shift A'!AD110+'Input Data Shift B'!AD110+'Input Data Shift C'!AD110</f>
        <v>0</v>
      </c>
      <c r="AG74" s="336">
        <f>+'Input Data Shift A'!AE110+'Input Data Shift B'!AE110+'Input Data Shift C'!AE110</f>
        <v>0</v>
      </c>
      <c r="AH74" s="336">
        <f>+'Input Data Shift A'!AF110+'Input Data Shift B'!AF110+'Input Data Shift C'!AF110</f>
        <v>0</v>
      </c>
      <c r="AI74" s="336">
        <f>+'Input Data Shift A'!AG110+'Input Data Shift B'!AG110+'Input Data Shift C'!AG110</f>
        <v>0</v>
      </c>
      <c r="AJ74" s="336">
        <f>+'Input Data Shift A'!AH110+'Input Data Shift B'!AH110+'Input Data Shift C'!AH110</f>
        <v>0</v>
      </c>
      <c r="AK74" s="337">
        <f t="shared" si="34"/>
        <v>0</v>
      </c>
      <c r="AL74" s="213">
        <f t="shared" si="35"/>
        <v>0</v>
      </c>
      <c r="AM74" s="305"/>
      <c r="AN74" s="305"/>
      <c r="AO74" s="305"/>
      <c r="AP74" s="305"/>
      <c r="AQ74" s="305"/>
      <c r="AR74" s="305"/>
      <c r="AS74" s="305"/>
      <c r="AT74" s="305"/>
      <c r="AU74" s="305"/>
      <c r="AV74" s="305"/>
      <c r="AW74" s="305"/>
      <c r="AX74" s="305"/>
      <c r="AY74" s="305"/>
      <c r="AZ74" s="305"/>
      <c r="BA74" s="305"/>
      <c r="BB74" s="305"/>
      <c r="BC74" s="305"/>
      <c r="BD74" s="305"/>
      <c r="BE74" s="305"/>
      <c r="BF74" s="305"/>
      <c r="BG74" s="305"/>
      <c r="BH74" s="305"/>
      <c r="BI74" s="305"/>
      <c r="BJ74" s="305"/>
      <c r="BK74" s="305"/>
      <c r="BL74" s="305"/>
      <c r="BM74" s="305"/>
      <c r="BN74" s="305"/>
      <c r="BO74" s="305"/>
    </row>
    <row r="75" spans="1:67" ht="18" customHeight="1">
      <c r="A75" s="305"/>
      <c r="B75" s="305"/>
      <c r="C75" s="589"/>
      <c r="D75" s="322" t="s">
        <v>50</v>
      </c>
      <c r="E75" s="323" t="s">
        <v>51</v>
      </c>
      <c r="F75" s="335">
        <f>+'Input Data Shift A'!D111+'Input Data Shift B'!D111+'Input Data Shift C'!D111</f>
        <v>0</v>
      </c>
      <c r="G75" s="336">
        <f>+'Input Data Shift A'!E111+'Input Data Shift B'!E111+'Input Data Shift C'!E111</f>
        <v>0</v>
      </c>
      <c r="H75" s="336">
        <f>+'Input Data Shift A'!F111+'Input Data Shift B'!F111+'Input Data Shift C'!F111</f>
        <v>0</v>
      </c>
      <c r="I75" s="336">
        <f>+'Input Data Shift A'!G111+'Input Data Shift B'!G111+'Input Data Shift C'!G111</f>
        <v>0</v>
      </c>
      <c r="J75" s="336">
        <f>+'Input Data Shift A'!H111+'Input Data Shift B'!H111+'Input Data Shift C'!H111</f>
        <v>0</v>
      </c>
      <c r="K75" s="336">
        <f>+'Input Data Shift A'!I111+'Input Data Shift B'!I111+'Input Data Shift C'!I111</f>
        <v>0</v>
      </c>
      <c r="L75" s="336">
        <f>+'Input Data Shift A'!J111+'Input Data Shift B'!J111+'Input Data Shift C'!J111</f>
        <v>0</v>
      </c>
      <c r="M75" s="336">
        <f>+'Input Data Shift A'!K111+'Input Data Shift B'!K111+'Input Data Shift C'!K111</f>
        <v>0</v>
      </c>
      <c r="N75" s="336">
        <f>+'Input Data Shift A'!L111+'Input Data Shift B'!L111+'Input Data Shift C'!L111</f>
        <v>0</v>
      </c>
      <c r="O75" s="336">
        <f>+'Input Data Shift A'!M111+'Input Data Shift B'!M111+'Input Data Shift C'!M111</f>
        <v>0</v>
      </c>
      <c r="P75" s="336">
        <f>+'Input Data Shift A'!N111+'Input Data Shift B'!N111+'Input Data Shift C'!N111</f>
        <v>0</v>
      </c>
      <c r="Q75" s="336">
        <f>+'Input Data Shift A'!O111+'Input Data Shift B'!O111+'Input Data Shift C'!O111</f>
        <v>0</v>
      </c>
      <c r="R75" s="336">
        <f>+'Input Data Shift A'!P111+'Input Data Shift B'!P111+'Input Data Shift C'!P111</f>
        <v>0</v>
      </c>
      <c r="S75" s="336">
        <f>+'Input Data Shift A'!Q111+'Input Data Shift B'!Q111+'Input Data Shift C'!Q111</f>
        <v>0</v>
      </c>
      <c r="T75" s="336">
        <f>+'Input Data Shift A'!R111+'Input Data Shift B'!R111+'Input Data Shift C'!R111</f>
        <v>0</v>
      </c>
      <c r="U75" s="336">
        <f>+'Input Data Shift A'!S111+'Input Data Shift B'!S111+'Input Data Shift C'!S111</f>
        <v>0</v>
      </c>
      <c r="V75" s="336">
        <f>+'Input Data Shift A'!T111+'Input Data Shift B'!T111+'Input Data Shift C'!T111</f>
        <v>0</v>
      </c>
      <c r="W75" s="336">
        <f>+'Input Data Shift A'!U111+'Input Data Shift B'!U111+'Input Data Shift C'!U111</f>
        <v>0</v>
      </c>
      <c r="X75" s="336">
        <f>+'Input Data Shift A'!V111+'Input Data Shift B'!V111+'Input Data Shift C'!V111</f>
        <v>0</v>
      </c>
      <c r="Y75" s="336">
        <f>+'Input Data Shift A'!W111+'Input Data Shift B'!W111+'Input Data Shift C'!W111</f>
        <v>0</v>
      </c>
      <c r="Z75" s="336">
        <f>+'Input Data Shift A'!X111+'Input Data Shift B'!X111+'Input Data Shift C'!X111</f>
        <v>0</v>
      </c>
      <c r="AA75" s="336">
        <f>+'Input Data Shift A'!Y111+'Input Data Shift B'!Y111+'Input Data Shift C'!Y111</f>
        <v>0</v>
      </c>
      <c r="AB75" s="336">
        <f>+'Input Data Shift A'!Z111+'Input Data Shift B'!Z111+'Input Data Shift C'!Z111</f>
        <v>0</v>
      </c>
      <c r="AC75" s="336">
        <f>+'Input Data Shift A'!AA111+'Input Data Shift B'!AA111+'Input Data Shift C'!AA111</f>
        <v>0</v>
      </c>
      <c r="AD75" s="336">
        <f>+'Input Data Shift A'!AB111+'Input Data Shift B'!AB111+'Input Data Shift C'!AB111</f>
        <v>0</v>
      </c>
      <c r="AE75" s="336">
        <f>+'Input Data Shift A'!AC111+'Input Data Shift B'!AC111+'Input Data Shift C'!AC111</f>
        <v>0</v>
      </c>
      <c r="AF75" s="336">
        <f>+'Input Data Shift A'!AD111+'Input Data Shift B'!AD111+'Input Data Shift C'!AD111</f>
        <v>0</v>
      </c>
      <c r="AG75" s="336">
        <f>+'Input Data Shift A'!AE111+'Input Data Shift B'!AE111+'Input Data Shift C'!AE111</f>
        <v>0</v>
      </c>
      <c r="AH75" s="336">
        <f>+'Input Data Shift A'!AF111+'Input Data Shift B'!AF111+'Input Data Shift C'!AF111</f>
        <v>0</v>
      </c>
      <c r="AI75" s="336">
        <f>+'Input Data Shift A'!AG111+'Input Data Shift B'!AG111+'Input Data Shift C'!AG111</f>
        <v>0</v>
      </c>
      <c r="AJ75" s="336">
        <f>+'Input Data Shift A'!AH111+'Input Data Shift B'!AH111+'Input Data Shift C'!AH111</f>
        <v>0</v>
      </c>
      <c r="AK75" s="337">
        <f t="shared" si="34"/>
        <v>0</v>
      </c>
      <c r="AL75" s="213">
        <f t="shared" si="35"/>
        <v>0</v>
      </c>
      <c r="AM75" s="305"/>
      <c r="AN75" s="305"/>
      <c r="AO75" s="305"/>
      <c r="AP75" s="305"/>
      <c r="AQ75" s="305"/>
      <c r="AR75" s="305"/>
      <c r="AS75" s="305"/>
      <c r="AT75" s="305"/>
      <c r="AU75" s="305"/>
      <c r="AV75" s="305"/>
      <c r="AW75" s="305"/>
      <c r="AX75" s="305"/>
      <c r="AY75" s="305"/>
      <c r="AZ75" s="305"/>
      <c r="BA75" s="305"/>
      <c r="BB75" s="305"/>
      <c r="BC75" s="305"/>
      <c r="BD75" s="305"/>
      <c r="BE75" s="305"/>
      <c r="BF75" s="305"/>
      <c r="BG75" s="305"/>
      <c r="BH75" s="305"/>
      <c r="BI75" s="305"/>
      <c r="BJ75" s="305"/>
      <c r="BK75" s="305"/>
      <c r="BL75" s="305"/>
      <c r="BM75" s="305"/>
      <c r="BN75" s="305"/>
      <c r="BO75" s="305"/>
    </row>
    <row r="76" spans="1:67" ht="25.5">
      <c r="C76" s="589"/>
      <c r="D76" s="322" t="s">
        <v>52</v>
      </c>
      <c r="E76" s="323" t="s">
        <v>53</v>
      </c>
      <c r="F76" s="335">
        <f>+'Input Data Shift A'!D112+'Input Data Shift B'!D112+'Input Data Shift C'!D112</f>
        <v>0</v>
      </c>
      <c r="G76" s="336">
        <f>+'Input Data Shift A'!E112+'Input Data Shift B'!E112+'Input Data Shift C'!E112</f>
        <v>0</v>
      </c>
      <c r="H76" s="336">
        <f>+'Input Data Shift A'!F112+'Input Data Shift B'!F112+'Input Data Shift C'!F112</f>
        <v>0</v>
      </c>
      <c r="I76" s="336">
        <f>+'Input Data Shift A'!G112+'Input Data Shift B'!G112+'Input Data Shift C'!G112</f>
        <v>0</v>
      </c>
      <c r="J76" s="336">
        <f>+'Input Data Shift A'!H112+'Input Data Shift B'!H112+'Input Data Shift C'!H112</f>
        <v>0</v>
      </c>
      <c r="K76" s="336">
        <f>+'Input Data Shift A'!I112+'Input Data Shift B'!I112+'Input Data Shift C'!I112</f>
        <v>0</v>
      </c>
      <c r="L76" s="336">
        <f>+'Input Data Shift A'!J112+'Input Data Shift B'!J112+'Input Data Shift C'!J112</f>
        <v>0</v>
      </c>
      <c r="M76" s="336">
        <f>+'Input Data Shift A'!K112+'Input Data Shift B'!K112+'Input Data Shift C'!K112</f>
        <v>0</v>
      </c>
      <c r="N76" s="336">
        <f>+'Input Data Shift A'!L112+'Input Data Shift B'!L112+'Input Data Shift C'!L112</f>
        <v>0</v>
      </c>
      <c r="O76" s="336">
        <f>+'Input Data Shift A'!M112+'Input Data Shift B'!M112+'Input Data Shift C'!M112</f>
        <v>0</v>
      </c>
      <c r="P76" s="336">
        <f>+'Input Data Shift A'!N112+'Input Data Shift B'!N112+'Input Data Shift C'!N112</f>
        <v>0</v>
      </c>
      <c r="Q76" s="336">
        <f>+'Input Data Shift A'!O112+'Input Data Shift B'!O112+'Input Data Shift C'!O112</f>
        <v>0</v>
      </c>
      <c r="R76" s="336">
        <f>+'Input Data Shift A'!P112+'Input Data Shift B'!P112+'Input Data Shift C'!P112</f>
        <v>0</v>
      </c>
      <c r="S76" s="336">
        <f>+'Input Data Shift A'!Q112+'Input Data Shift B'!Q112+'Input Data Shift C'!Q112</f>
        <v>0</v>
      </c>
      <c r="T76" s="336">
        <f>+'Input Data Shift A'!R112+'Input Data Shift B'!R112+'Input Data Shift C'!R112</f>
        <v>0</v>
      </c>
      <c r="U76" s="336">
        <f>+'Input Data Shift A'!S112+'Input Data Shift B'!S112+'Input Data Shift C'!S112</f>
        <v>0</v>
      </c>
      <c r="V76" s="336">
        <f>+'Input Data Shift A'!T112+'Input Data Shift B'!T112+'Input Data Shift C'!T112</f>
        <v>0</v>
      </c>
      <c r="W76" s="336">
        <f>+'Input Data Shift A'!U112+'Input Data Shift B'!U112+'Input Data Shift C'!U112</f>
        <v>0</v>
      </c>
      <c r="X76" s="336">
        <f>+'Input Data Shift A'!V112+'Input Data Shift B'!V112+'Input Data Shift C'!V112</f>
        <v>0</v>
      </c>
      <c r="Y76" s="336">
        <f>+'Input Data Shift A'!W112+'Input Data Shift B'!W112+'Input Data Shift C'!W112</f>
        <v>0</v>
      </c>
      <c r="Z76" s="336">
        <f>+'Input Data Shift A'!X112+'Input Data Shift B'!X112+'Input Data Shift C'!X112</f>
        <v>0</v>
      </c>
      <c r="AA76" s="336">
        <f>+'Input Data Shift A'!Y112+'Input Data Shift B'!Y112+'Input Data Shift C'!Y112</f>
        <v>0</v>
      </c>
      <c r="AB76" s="336">
        <f>+'Input Data Shift A'!Z112+'Input Data Shift B'!Z112+'Input Data Shift C'!Z112</f>
        <v>0</v>
      </c>
      <c r="AC76" s="336">
        <f>+'Input Data Shift A'!AA112+'Input Data Shift B'!AA112+'Input Data Shift C'!AA112</f>
        <v>0</v>
      </c>
      <c r="AD76" s="336">
        <f>+'Input Data Shift A'!AB112+'Input Data Shift B'!AB112+'Input Data Shift C'!AB112</f>
        <v>0</v>
      </c>
      <c r="AE76" s="336">
        <f>+'Input Data Shift A'!AC112+'Input Data Shift B'!AC112+'Input Data Shift C'!AC112</f>
        <v>0</v>
      </c>
      <c r="AF76" s="336">
        <f>+'Input Data Shift A'!AD112+'Input Data Shift B'!AD112+'Input Data Shift C'!AD112</f>
        <v>0</v>
      </c>
      <c r="AG76" s="336">
        <f>+'Input Data Shift A'!AE112+'Input Data Shift B'!AE112+'Input Data Shift C'!AE112</f>
        <v>0</v>
      </c>
      <c r="AH76" s="336">
        <f>+'Input Data Shift A'!AF112+'Input Data Shift B'!AF112+'Input Data Shift C'!AF112</f>
        <v>0</v>
      </c>
      <c r="AI76" s="336">
        <f>+'Input Data Shift A'!AG112+'Input Data Shift B'!AG112+'Input Data Shift C'!AG112</f>
        <v>0</v>
      </c>
      <c r="AJ76" s="336">
        <f>+'Input Data Shift A'!AH112+'Input Data Shift B'!AH112+'Input Data Shift C'!AH112</f>
        <v>0</v>
      </c>
      <c r="AK76" s="337">
        <f t="shared" si="34"/>
        <v>0</v>
      </c>
      <c r="AL76" s="213">
        <f t="shared" si="35"/>
        <v>0</v>
      </c>
    </row>
    <row r="77" spans="1:67" ht="25.5">
      <c r="C77" s="589"/>
      <c r="D77" s="322" t="s">
        <v>54</v>
      </c>
      <c r="E77" s="323" t="s">
        <v>55</v>
      </c>
      <c r="F77" s="335">
        <f>+'Input Data Shift A'!D113+'Input Data Shift B'!D113+'Input Data Shift C'!D113</f>
        <v>0</v>
      </c>
      <c r="G77" s="336">
        <f>+'Input Data Shift A'!E113+'Input Data Shift B'!E113+'Input Data Shift C'!E113</f>
        <v>0</v>
      </c>
      <c r="H77" s="336">
        <f>+'Input Data Shift A'!F113+'Input Data Shift B'!F113+'Input Data Shift C'!F113</f>
        <v>0</v>
      </c>
      <c r="I77" s="336">
        <f>+'Input Data Shift A'!G113+'Input Data Shift B'!G113+'Input Data Shift C'!G113</f>
        <v>0</v>
      </c>
      <c r="J77" s="336">
        <f>+'Input Data Shift A'!H113+'Input Data Shift B'!H113+'Input Data Shift C'!H113</f>
        <v>0</v>
      </c>
      <c r="K77" s="336">
        <f>+'Input Data Shift A'!I113+'Input Data Shift B'!I113+'Input Data Shift C'!I113</f>
        <v>0</v>
      </c>
      <c r="L77" s="336">
        <f>+'Input Data Shift A'!J113+'Input Data Shift B'!J113+'Input Data Shift C'!J113</f>
        <v>0</v>
      </c>
      <c r="M77" s="336">
        <f>+'Input Data Shift A'!K113+'Input Data Shift B'!K113+'Input Data Shift C'!K113</f>
        <v>0</v>
      </c>
      <c r="N77" s="336">
        <f>+'Input Data Shift A'!L113+'Input Data Shift B'!L113+'Input Data Shift C'!L113</f>
        <v>0</v>
      </c>
      <c r="O77" s="336">
        <f>+'Input Data Shift A'!M113+'Input Data Shift B'!M113+'Input Data Shift C'!M113</f>
        <v>0</v>
      </c>
      <c r="P77" s="336">
        <f>+'Input Data Shift A'!N113+'Input Data Shift B'!N113+'Input Data Shift C'!N113</f>
        <v>0</v>
      </c>
      <c r="Q77" s="336">
        <f>+'Input Data Shift A'!O113+'Input Data Shift B'!O113+'Input Data Shift C'!O113</f>
        <v>0</v>
      </c>
      <c r="R77" s="336">
        <f>+'Input Data Shift A'!P113+'Input Data Shift B'!P113+'Input Data Shift C'!P113</f>
        <v>0</v>
      </c>
      <c r="S77" s="336">
        <f>+'Input Data Shift A'!Q113+'Input Data Shift B'!Q113+'Input Data Shift C'!Q113</f>
        <v>0</v>
      </c>
      <c r="T77" s="336">
        <f>+'Input Data Shift A'!R113+'Input Data Shift B'!R113+'Input Data Shift C'!R113</f>
        <v>0</v>
      </c>
      <c r="U77" s="336">
        <f>+'Input Data Shift A'!S113+'Input Data Shift B'!S113+'Input Data Shift C'!S113</f>
        <v>0</v>
      </c>
      <c r="V77" s="336">
        <f>+'Input Data Shift A'!T113+'Input Data Shift B'!T113+'Input Data Shift C'!T113</f>
        <v>0</v>
      </c>
      <c r="W77" s="336">
        <f>+'Input Data Shift A'!U113+'Input Data Shift B'!U113+'Input Data Shift C'!U113</f>
        <v>0</v>
      </c>
      <c r="X77" s="336">
        <f>+'Input Data Shift A'!V113+'Input Data Shift B'!V113+'Input Data Shift C'!V113</f>
        <v>0</v>
      </c>
      <c r="Y77" s="336">
        <f>+'Input Data Shift A'!W113+'Input Data Shift B'!W113+'Input Data Shift C'!W113</f>
        <v>0</v>
      </c>
      <c r="Z77" s="336">
        <f>+'Input Data Shift A'!X113+'Input Data Shift B'!X113+'Input Data Shift C'!X113</f>
        <v>0</v>
      </c>
      <c r="AA77" s="336">
        <f>+'Input Data Shift A'!Y113+'Input Data Shift B'!Y113+'Input Data Shift C'!Y113</f>
        <v>0</v>
      </c>
      <c r="AB77" s="336">
        <f>+'Input Data Shift A'!Z113+'Input Data Shift B'!Z113+'Input Data Shift C'!Z113</f>
        <v>0</v>
      </c>
      <c r="AC77" s="336">
        <f>+'Input Data Shift A'!AA113+'Input Data Shift B'!AA113+'Input Data Shift C'!AA113</f>
        <v>0</v>
      </c>
      <c r="AD77" s="336">
        <f>+'Input Data Shift A'!AB113+'Input Data Shift B'!AB113+'Input Data Shift C'!AB113</f>
        <v>0</v>
      </c>
      <c r="AE77" s="336">
        <f>+'Input Data Shift A'!AC113+'Input Data Shift B'!AC113+'Input Data Shift C'!AC113</f>
        <v>0</v>
      </c>
      <c r="AF77" s="336">
        <f>+'Input Data Shift A'!AD113+'Input Data Shift B'!AD113+'Input Data Shift C'!AD113</f>
        <v>0</v>
      </c>
      <c r="AG77" s="336">
        <f>+'Input Data Shift A'!AE113+'Input Data Shift B'!AE113+'Input Data Shift C'!AE113</f>
        <v>0</v>
      </c>
      <c r="AH77" s="336">
        <f>+'Input Data Shift A'!AF113+'Input Data Shift B'!AF113+'Input Data Shift C'!AF113</f>
        <v>0</v>
      </c>
      <c r="AI77" s="336">
        <f>+'Input Data Shift A'!AG113+'Input Data Shift B'!AG113+'Input Data Shift C'!AG113</f>
        <v>0</v>
      </c>
      <c r="AJ77" s="336">
        <f>+'Input Data Shift A'!AH113+'Input Data Shift B'!AH113+'Input Data Shift C'!AH113</f>
        <v>0</v>
      </c>
      <c r="AK77" s="337">
        <f t="shared" si="34"/>
        <v>0</v>
      </c>
      <c r="AL77" s="213">
        <f t="shared" si="35"/>
        <v>0</v>
      </c>
    </row>
    <row r="78" spans="1:67" ht="17.25" customHeight="1">
      <c r="A78" s="305"/>
      <c r="B78" s="305"/>
      <c r="C78" s="589"/>
      <c r="D78" s="322" t="s">
        <v>56</v>
      </c>
      <c r="E78" s="323" t="s">
        <v>57</v>
      </c>
      <c r="F78" s="335">
        <f>+'Input Data Shift A'!D114+'Input Data Shift B'!D114+'Input Data Shift C'!D114</f>
        <v>0</v>
      </c>
      <c r="G78" s="336">
        <f>+'Input Data Shift A'!E114+'Input Data Shift B'!E114+'Input Data Shift C'!E114</f>
        <v>0</v>
      </c>
      <c r="H78" s="336">
        <f>+'Input Data Shift A'!F114+'Input Data Shift B'!F114+'Input Data Shift C'!F114</f>
        <v>0</v>
      </c>
      <c r="I78" s="336">
        <f>+'Input Data Shift A'!G114+'Input Data Shift B'!G114+'Input Data Shift C'!G114</f>
        <v>0</v>
      </c>
      <c r="J78" s="336">
        <f>+'Input Data Shift A'!H114+'Input Data Shift B'!H114+'Input Data Shift C'!H114</f>
        <v>0</v>
      </c>
      <c r="K78" s="336">
        <f>+'Input Data Shift A'!I114+'Input Data Shift B'!I114+'Input Data Shift C'!I114</f>
        <v>0</v>
      </c>
      <c r="L78" s="336">
        <f>+'Input Data Shift A'!J114+'Input Data Shift B'!J114+'Input Data Shift C'!J114</f>
        <v>0</v>
      </c>
      <c r="M78" s="336">
        <f>+'Input Data Shift A'!K114+'Input Data Shift B'!K114+'Input Data Shift C'!K114</f>
        <v>0</v>
      </c>
      <c r="N78" s="336">
        <f>+'Input Data Shift A'!L114+'Input Data Shift B'!L114+'Input Data Shift C'!L114</f>
        <v>0</v>
      </c>
      <c r="O78" s="336">
        <f>+'Input Data Shift A'!M114+'Input Data Shift B'!M114+'Input Data Shift C'!M114</f>
        <v>0</v>
      </c>
      <c r="P78" s="336">
        <f>+'Input Data Shift A'!N114+'Input Data Shift B'!N114+'Input Data Shift C'!N114</f>
        <v>0</v>
      </c>
      <c r="Q78" s="336">
        <f>+'Input Data Shift A'!O114+'Input Data Shift B'!O114+'Input Data Shift C'!O114</f>
        <v>0</v>
      </c>
      <c r="R78" s="336">
        <f>+'Input Data Shift A'!P114+'Input Data Shift B'!P114+'Input Data Shift C'!P114</f>
        <v>0</v>
      </c>
      <c r="S78" s="336">
        <f>+'Input Data Shift A'!Q114+'Input Data Shift B'!Q114+'Input Data Shift C'!Q114</f>
        <v>0</v>
      </c>
      <c r="T78" s="336">
        <f>+'Input Data Shift A'!R114+'Input Data Shift B'!R114+'Input Data Shift C'!R114</f>
        <v>0</v>
      </c>
      <c r="U78" s="336">
        <f>+'Input Data Shift A'!S114+'Input Data Shift B'!S114+'Input Data Shift C'!S114</f>
        <v>0</v>
      </c>
      <c r="V78" s="336">
        <f>+'Input Data Shift A'!T114+'Input Data Shift B'!T114+'Input Data Shift C'!T114</f>
        <v>0</v>
      </c>
      <c r="W78" s="336">
        <f>+'Input Data Shift A'!U114+'Input Data Shift B'!U114+'Input Data Shift C'!U114</f>
        <v>0</v>
      </c>
      <c r="X78" s="336">
        <f>+'Input Data Shift A'!V114+'Input Data Shift B'!V114+'Input Data Shift C'!V114</f>
        <v>0</v>
      </c>
      <c r="Y78" s="336">
        <f>+'Input Data Shift A'!W114+'Input Data Shift B'!W114+'Input Data Shift C'!W114</f>
        <v>0</v>
      </c>
      <c r="Z78" s="336">
        <f>+'Input Data Shift A'!X114+'Input Data Shift B'!X114+'Input Data Shift C'!X114</f>
        <v>0</v>
      </c>
      <c r="AA78" s="336">
        <f>+'Input Data Shift A'!Y114+'Input Data Shift B'!Y114+'Input Data Shift C'!Y114</f>
        <v>0</v>
      </c>
      <c r="AB78" s="336">
        <f>+'Input Data Shift A'!Z114+'Input Data Shift B'!Z114+'Input Data Shift C'!Z114</f>
        <v>0</v>
      </c>
      <c r="AC78" s="336">
        <f>+'Input Data Shift A'!AA114+'Input Data Shift B'!AA114+'Input Data Shift C'!AA114</f>
        <v>0</v>
      </c>
      <c r="AD78" s="336">
        <f>+'Input Data Shift A'!AB114+'Input Data Shift B'!AB114+'Input Data Shift C'!AB114</f>
        <v>0</v>
      </c>
      <c r="AE78" s="336">
        <f>+'Input Data Shift A'!AC114+'Input Data Shift B'!AC114+'Input Data Shift C'!AC114</f>
        <v>0</v>
      </c>
      <c r="AF78" s="336">
        <f>+'Input Data Shift A'!AD114+'Input Data Shift B'!AD114+'Input Data Shift C'!AD114</f>
        <v>0</v>
      </c>
      <c r="AG78" s="336">
        <f>+'Input Data Shift A'!AE114+'Input Data Shift B'!AE114+'Input Data Shift C'!AE114</f>
        <v>0</v>
      </c>
      <c r="AH78" s="336">
        <f>+'Input Data Shift A'!AF114+'Input Data Shift B'!AF114+'Input Data Shift C'!AF114</f>
        <v>0</v>
      </c>
      <c r="AI78" s="336">
        <f>+'Input Data Shift A'!AG114+'Input Data Shift B'!AG114+'Input Data Shift C'!AG114</f>
        <v>0</v>
      </c>
      <c r="AJ78" s="336">
        <f>+'Input Data Shift A'!AH114+'Input Data Shift B'!AH114+'Input Data Shift C'!AH114</f>
        <v>0</v>
      </c>
      <c r="AK78" s="337">
        <f t="shared" si="34"/>
        <v>0</v>
      </c>
      <c r="AL78" s="213">
        <f t="shared" si="35"/>
        <v>0</v>
      </c>
      <c r="AM78" s="305"/>
      <c r="AN78" s="305"/>
      <c r="AO78" s="305"/>
      <c r="AP78" s="305"/>
      <c r="AQ78" s="305"/>
      <c r="AR78" s="305"/>
      <c r="AS78" s="305"/>
      <c r="AT78" s="305"/>
      <c r="AU78" s="305"/>
      <c r="AV78" s="305"/>
      <c r="AW78" s="305"/>
      <c r="AX78" s="305"/>
      <c r="AY78" s="305"/>
      <c r="AZ78" s="305"/>
      <c r="BA78" s="305"/>
      <c r="BB78" s="305"/>
      <c r="BC78" s="305"/>
      <c r="BD78" s="305"/>
      <c r="BE78" s="305"/>
      <c r="BF78" s="305"/>
      <c r="BG78" s="305"/>
      <c r="BH78" s="305"/>
      <c r="BI78" s="305"/>
      <c r="BJ78" s="305"/>
      <c r="BK78" s="305"/>
      <c r="BL78" s="305"/>
      <c r="BM78" s="305"/>
      <c r="BN78" s="305"/>
      <c r="BO78" s="305"/>
    </row>
    <row r="79" spans="1:67" ht="17.25" customHeight="1">
      <c r="A79" s="305"/>
      <c r="B79" s="305"/>
      <c r="C79" s="589"/>
      <c r="D79" s="322" t="s">
        <v>58</v>
      </c>
      <c r="E79" s="323" t="s">
        <v>59</v>
      </c>
      <c r="F79" s="335">
        <f>+'Input Data Shift A'!D115+'Input Data Shift B'!D115+'Input Data Shift C'!D115</f>
        <v>0</v>
      </c>
      <c r="G79" s="336">
        <f>+'Input Data Shift A'!E115+'Input Data Shift B'!E115+'Input Data Shift C'!E115</f>
        <v>0</v>
      </c>
      <c r="H79" s="336">
        <f>+'Input Data Shift A'!F115+'Input Data Shift B'!F115+'Input Data Shift C'!F115</f>
        <v>0</v>
      </c>
      <c r="I79" s="336">
        <f>+'Input Data Shift A'!G115+'Input Data Shift B'!G115+'Input Data Shift C'!G115</f>
        <v>0</v>
      </c>
      <c r="J79" s="336">
        <f>+'Input Data Shift A'!H115+'Input Data Shift B'!H115+'Input Data Shift C'!H115</f>
        <v>0</v>
      </c>
      <c r="K79" s="336">
        <f>+'Input Data Shift A'!I115+'Input Data Shift B'!I115+'Input Data Shift C'!I115</f>
        <v>0</v>
      </c>
      <c r="L79" s="336">
        <f>+'Input Data Shift A'!J115+'Input Data Shift B'!J115+'Input Data Shift C'!J115</f>
        <v>0</v>
      </c>
      <c r="M79" s="336">
        <f>+'Input Data Shift A'!K115+'Input Data Shift B'!K115+'Input Data Shift C'!K115</f>
        <v>0</v>
      </c>
      <c r="N79" s="336">
        <f>+'Input Data Shift A'!L115+'Input Data Shift B'!L115+'Input Data Shift C'!L115</f>
        <v>0</v>
      </c>
      <c r="O79" s="336">
        <f>+'Input Data Shift A'!M115+'Input Data Shift B'!M115+'Input Data Shift C'!M115</f>
        <v>0</v>
      </c>
      <c r="P79" s="336">
        <f>+'Input Data Shift A'!N115+'Input Data Shift B'!N115+'Input Data Shift C'!N115</f>
        <v>0</v>
      </c>
      <c r="Q79" s="336">
        <f>+'Input Data Shift A'!O115+'Input Data Shift B'!O115+'Input Data Shift C'!O115</f>
        <v>0</v>
      </c>
      <c r="R79" s="336">
        <f>+'Input Data Shift A'!P115+'Input Data Shift B'!P115+'Input Data Shift C'!P115</f>
        <v>0</v>
      </c>
      <c r="S79" s="336">
        <f>+'Input Data Shift A'!Q115+'Input Data Shift B'!Q115+'Input Data Shift C'!Q115</f>
        <v>0</v>
      </c>
      <c r="T79" s="336">
        <f>+'Input Data Shift A'!R115+'Input Data Shift B'!R115+'Input Data Shift C'!R115</f>
        <v>0</v>
      </c>
      <c r="U79" s="336">
        <f>+'Input Data Shift A'!S115+'Input Data Shift B'!S115+'Input Data Shift C'!S115</f>
        <v>0</v>
      </c>
      <c r="V79" s="336">
        <f>+'Input Data Shift A'!T115+'Input Data Shift B'!T115+'Input Data Shift C'!T115</f>
        <v>0</v>
      </c>
      <c r="W79" s="336">
        <f>+'Input Data Shift A'!U115+'Input Data Shift B'!U115+'Input Data Shift C'!U115</f>
        <v>0</v>
      </c>
      <c r="X79" s="336">
        <f>+'Input Data Shift A'!V115+'Input Data Shift B'!V115+'Input Data Shift C'!V115</f>
        <v>0</v>
      </c>
      <c r="Y79" s="336">
        <f>+'Input Data Shift A'!W115+'Input Data Shift B'!W115+'Input Data Shift C'!W115</f>
        <v>0</v>
      </c>
      <c r="Z79" s="336">
        <f>+'Input Data Shift A'!X115+'Input Data Shift B'!X115+'Input Data Shift C'!X115</f>
        <v>0</v>
      </c>
      <c r="AA79" s="336">
        <f>+'Input Data Shift A'!Y115+'Input Data Shift B'!Y115+'Input Data Shift C'!Y115</f>
        <v>0</v>
      </c>
      <c r="AB79" s="336">
        <f>+'Input Data Shift A'!Z115+'Input Data Shift B'!Z115+'Input Data Shift C'!Z115</f>
        <v>0</v>
      </c>
      <c r="AC79" s="336">
        <f>+'Input Data Shift A'!AA115+'Input Data Shift B'!AA115+'Input Data Shift C'!AA115</f>
        <v>0</v>
      </c>
      <c r="AD79" s="336">
        <f>+'Input Data Shift A'!AB115+'Input Data Shift B'!AB115+'Input Data Shift C'!AB115</f>
        <v>0</v>
      </c>
      <c r="AE79" s="336">
        <f>+'Input Data Shift A'!AC115+'Input Data Shift B'!AC115+'Input Data Shift C'!AC115</f>
        <v>0</v>
      </c>
      <c r="AF79" s="336">
        <f>+'Input Data Shift A'!AD115+'Input Data Shift B'!AD115+'Input Data Shift C'!AD115</f>
        <v>0</v>
      </c>
      <c r="AG79" s="336">
        <f>+'Input Data Shift A'!AE115+'Input Data Shift B'!AE115+'Input Data Shift C'!AE115</f>
        <v>0</v>
      </c>
      <c r="AH79" s="336">
        <f>+'Input Data Shift A'!AF115+'Input Data Shift B'!AF115+'Input Data Shift C'!AF115</f>
        <v>0</v>
      </c>
      <c r="AI79" s="336">
        <f>+'Input Data Shift A'!AG115+'Input Data Shift B'!AG115+'Input Data Shift C'!AG115</f>
        <v>0</v>
      </c>
      <c r="AJ79" s="336">
        <f>+'Input Data Shift A'!AH115+'Input Data Shift B'!AH115+'Input Data Shift C'!AH115</f>
        <v>0</v>
      </c>
      <c r="AK79" s="337">
        <f t="shared" si="34"/>
        <v>0</v>
      </c>
      <c r="AL79" s="213">
        <f t="shared" si="35"/>
        <v>0</v>
      </c>
      <c r="AM79" s="305"/>
      <c r="AN79" s="305"/>
      <c r="AO79" s="305"/>
      <c r="AP79" s="305"/>
      <c r="AQ79" s="305"/>
      <c r="AR79" s="305"/>
      <c r="AS79" s="305"/>
      <c r="AT79" s="305"/>
      <c r="AU79" s="305"/>
      <c r="AV79" s="305"/>
      <c r="AW79" s="305"/>
      <c r="AX79" s="305"/>
      <c r="AY79" s="305"/>
      <c r="AZ79" s="305"/>
      <c r="BA79" s="305"/>
      <c r="BB79" s="305"/>
      <c r="BC79" s="305"/>
      <c r="BD79" s="305"/>
      <c r="BE79" s="305"/>
      <c r="BF79" s="305"/>
      <c r="BG79" s="305"/>
      <c r="BH79" s="305"/>
      <c r="BI79" s="305"/>
      <c r="BJ79" s="305"/>
      <c r="BK79" s="305"/>
      <c r="BL79" s="305"/>
      <c r="BM79" s="305"/>
      <c r="BN79" s="305"/>
      <c r="BO79" s="305"/>
    </row>
    <row r="80" spans="1:67" ht="17.25" customHeight="1">
      <c r="A80" s="305"/>
      <c r="B80" s="305"/>
      <c r="C80" s="589"/>
      <c r="D80" s="322" t="s">
        <v>60</v>
      </c>
      <c r="E80" s="323" t="s">
        <v>61</v>
      </c>
      <c r="F80" s="335">
        <f>+'Input Data Shift A'!D116+'Input Data Shift B'!D116+'Input Data Shift C'!D116</f>
        <v>0</v>
      </c>
      <c r="G80" s="336">
        <f>+'Input Data Shift A'!E116+'Input Data Shift B'!E116+'Input Data Shift C'!E116</f>
        <v>0</v>
      </c>
      <c r="H80" s="336">
        <f>+'Input Data Shift A'!F116+'Input Data Shift B'!F116+'Input Data Shift C'!F116</f>
        <v>0</v>
      </c>
      <c r="I80" s="336">
        <f>+'Input Data Shift A'!G116+'Input Data Shift B'!G116+'Input Data Shift C'!G116</f>
        <v>0</v>
      </c>
      <c r="J80" s="336">
        <f>+'Input Data Shift A'!H116+'Input Data Shift B'!H116+'Input Data Shift C'!H116</f>
        <v>0</v>
      </c>
      <c r="K80" s="336">
        <f>+'Input Data Shift A'!I116+'Input Data Shift B'!I116+'Input Data Shift C'!I116</f>
        <v>0</v>
      </c>
      <c r="L80" s="336">
        <f>+'Input Data Shift A'!J116+'Input Data Shift B'!J116+'Input Data Shift C'!J116</f>
        <v>0</v>
      </c>
      <c r="M80" s="336">
        <f>+'Input Data Shift A'!K116+'Input Data Shift B'!K116+'Input Data Shift C'!K116</f>
        <v>0</v>
      </c>
      <c r="N80" s="336">
        <f>+'Input Data Shift A'!L116+'Input Data Shift B'!L116+'Input Data Shift C'!L116</f>
        <v>0</v>
      </c>
      <c r="O80" s="336">
        <f>+'Input Data Shift A'!M116+'Input Data Shift B'!M116+'Input Data Shift C'!M116</f>
        <v>0</v>
      </c>
      <c r="P80" s="336">
        <f>+'Input Data Shift A'!N116+'Input Data Shift B'!N116+'Input Data Shift C'!N116</f>
        <v>0</v>
      </c>
      <c r="Q80" s="336">
        <f>+'Input Data Shift A'!O116+'Input Data Shift B'!O116+'Input Data Shift C'!O116</f>
        <v>0</v>
      </c>
      <c r="R80" s="336">
        <f>+'Input Data Shift A'!P116+'Input Data Shift B'!P116+'Input Data Shift C'!P116</f>
        <v>0</v>
      </c>
      <c r="S80" s="336">
        <f>+'Input Data Shift A'!Q116+'Input Data Shift B'!Q116+'Input Data Shift C'!Q116</f>
        <v>0</v>
      </c>
      <c r="T80" s="336">
        <f>+'Input Data Shift A'!R116+'Input Data Shift B'!R116+'Input Data Shift C'!R116</f>
        <v>0</v>
      </c>
      <c r="U80" s="336">
        <f>+'Input Data Shift A'!S116+'Input Data Shift B'!S116+'Input Data Shift C'!S116</f>
        <v>0</v>
      </c>
      <c r="V80" s="336">
        <f>+'Input Data Shift A'!T116+'Input Data Shift B'!T116+'Input Data Shift C'!T116</f>
        <v>0</v>
      </c>
      <c r="W80" s="336">
        <f>+'Input Data Shift A'!U116+'Input Data Shift B'!U116+'Input Data Shift C'!U116</f>
        <v>0</v>
      </c>
      <c r="X80" s="336">
        <f>+'Input Data Shift A'!V116+'Input Data Shift B'!V116+'Input Data Shift C'!V116</f>
        <v>0</v>
      </c>
      <c r="Y80" s="336">
        <f>+'Input Data Shift A'!W116+'Input Data Shift B'!W116+'Input Data Shift C'!W116</f>
        <v>0</v>
      </c>
      <c r="Z80" s="336">
        <f>+'Input Data Shift A'!X116+'Input Data Shift B'!X116+'Input Data Shift C'!X116</f>
        <v>0</v>
      </c>
      <c r="AA80" s="336">
        <f>+'Input Data Shift A'!Y116+'Input Data Shift B'!Y116+'Input Data Shift C'!Y116</f>
        <v>0</v>
      </c>
      <c r="AB80" s="336">
        <f>+'Input Data Shift A'!Z116+'Input Data Shift B'!Z116+'Input Data Shift C'!Z116</f>
        <v>0</v>
      </c>
      <c r="AC80" s="336">
        <f>+'Input Data Shift A'!AA116+'Input Data Shift B'!AA116+'Input Data Shift C'!AA116</f>
        <v>0</v>
      </c>
      <c r="AD80" s="336">
        <f>+'Input Data Shift A'!AB116+'Input Data Shift B'!AB116+'Input Data Shift C'!AB116</f>
        <v>0</v>
      </c>
      <c r="AE80" s="336">
        <f>+'Input Data Shift A'!AC116+'Input Data Shift B'!AC116+'Input Data Shift C'!AC116</f>
        <v>0</v>
      </c>
      <c r="AF80" s="336">
        <f>+'Input Data Shift A'!AD116+'Input Data Shift B'!AD116+'Input Data Shift C'!AD116</f>
        <v>0</v>
      </c>
      <c r="AG80" s="336">
        <f>+'Input Data Shift A'!AE116+'Input Data Shift B'!AE116+'Input Data Shift C'!AE116</f>
        <v>0</v>
      </c>
      <c r="AH80" s="336">
        <f>+'Input Data Shift A'!AF116+'Input Data Shift B'!AF116+'Input Data Shift C'!AF116</f>
        <v>0</v>
      </c>
      <c r="AI80" s="336">
        <f>+'Input Data Shift A'!AG116+'Input Data Shift B'!AG116+'Input Data Shift C'!AG116</f>
        <v>0</v>
      </c>
      <c r="AJ80" s="336">
        <f>+'Input Data Shift A'!AH116+'Input Data Shift B'!AH116+'Input Data Shift C'!AH116</f>
        <v>0</v>
      </c>
      <c r="AK80" s="337">
        <f t="shared" si="34"/>
        <v>0</v>
      </c>
      <c r="AL80" s="213">
        <f t="shared" si="35"/>
        <v>0</v>
      </c>
      <c r="AM80" s="305"/>
      <c r="AN80" s="305"/>
      <c r="AO80" s="305"/>
      <c r="AP80" s="305"/>
      <c r="AQ80" s="305"/>
      <c r="AR80" s="305"/>
      <c r="AS80" s="305"/>
      <c r="AT80" s="305"/>
      <c r="AU80" s="305"/>
      <c r="AV80" s="305"/>
      <c r="AW80" s="305"/>
      <c r="AX80" s="305"/>
      <c r="AY80" s="305"/>
      <c r="AZ80" s="305"/>
      <c r="BA80" s="305"/>
      <c r="BB80" s="305"/>
      <c r="BC80" s="305"/>
      <c r="BD80" s="305"/>
      <c r="BE80" s="305"/>
      <c r="BF80" s="305"/>
      <c r="BG80" s="305"/>
      <c r="BH80" s="305"/>
      <c r="BI80" s="305"/>
      <c r="BJ80" s="305"/>
      <c r="BK80" s="305"/>
      <c r="BL80" s="305"/>
      <c r="BM80" s="305"/>
      <c r="BN80" s="305"/>
      <c r="BO80" s="305"/>
    </row>
    <row r="81" spans="1:67" ht="17.25" customHeight="1">
      <c r="A81" s="305"/>
      <c r="B81" s="305"/>
      <c r="C81" s="589"/>
      <c r="D81" s="322" t="s">
        <v>62</v>
      </c>
      <c r="E81" s="323" t="s">
        <v>63</v>
      </c>
      <c r="F81" s="335">
        <f>+'Input Data Shift A'!D117+'Input Data Shift B'!D117+'Input Data Shift C'!D117</f>
        <v>0</v>
      </c>
      <c r="G81" s="336">
        <f>+'Input Data Shift A'!E117+'Input Data Shift B'!E117+'Input Data Shift C'!E117</f>
        <v>0</v>
      </c>
      <c r="H81" s="336">
        <f>+'Input Data Shift A'!F117+'Input Data Shift B'!F117+'Input Data Shift C'!F117</f>
        <v>0</v>
      </c>
      <c r="I81" s="336">
        <f>+'Input Data Shift A'!G117+'Input Data Shift B'!G117+'Input Data Shift C'!G117</f>
        <v>0</v>
      </c>
      <c r="J81" s="336">
        <f>+'Input Data Shift A'!H117+'Input Data Shift B'!H117+'Input Data Shift C'!H117</f>
        <v>0</v>
      </c>
      <c r="K81" s="336">
        <f>+'Input Data Shift A'!I117+'Input Data Shift B'!I117+'Input Data Shift C'!I117</f>
        <v>0</v>
      </c>
      <c r="L81" s="336">
        <f>+'Input Data Shift A'!J117+'Input Data Shift B'!J117+'Input Data Shift C'!J117</f>
        <v>0</v>
      </c>
      <c r="M81" s="336">
        <f>+'Input Data Shift A'!K117+'Input Data Shift B'!K117+'Input Data Shift C'!K117</f>
        <v>0</v>
      </c>
      <c r="N81" s="336">
        <f>+'Input Data Shift A'!L117+'Input Data Shift B'!L117+'Input Data Shift C'!L117</f>
        <v>0</v>
      </c>
      <c r="O81" s="336">
        <f>+'Input Data Shift A'!M117+'Input Data Shift B'!M117+'Input Data Shift C'!M117</f>
        <v>0</v>
      </c>
      <c r="P81" s="336">
        <f>+'Input Data Shift A'!N117+'Input Data Shift B'!N117+'Input Data Shift C'!N117</f>
        <v>0</v>
      </c>
      <c r="Q81" s="336">
        <f>+'Input Data Shift A'!O117+'Input Data Shift B'!O117+'Input Data Shift C'!O117</f>
        <v>0</v>
      </c>
      <c r="R81" s="336">
        <f>+'Input Data Shift A'!P117+'Input Data Shift B'!P117+'Input Data Shift C'!P117</f>
        <v>0</v>
      </c>
      <c r="S81" s="336">
        <f>+'Input Data Shift A'!Q117+'Input Data Shift B'!Q117+'Input Data Shift C'!Q117</f>
        <v>0</v>
      </c>
      <c r="T81" s="336">
        <f>+'Input Data Shift A'!R117+'Input Data Shift B'!R117+'Input Data Shift C'!R117</f>
        <v>0</v>
      </c>
      <c r="U81" s="336">
        <f>+'Input Data Shift A'!S117+'Input Data Shift B'!S117+'Input Data Shift C'!S117</f>
        <v>0</v>
      </c>
      <c r="V81" s="336">
        <f>+'Input Data Shift A'!T117+'Input Data Shift B'!T117+'Input Data Shift C'!T117</f>
        <v>0</v>
      </c>
      <c r="W81" s="336">
        <f>+'Input Data Shift A'!U117+'Input Data Shift B'!U117+'Input Data Shift C'!U117</f>
        <v>0</v>
      </c>
      <c r="X81" s="336">
        <f>+'Input Data Shift A'!V117+'Input Data Shift B'!V117+'Input Data Shift C'!V117</f>
        <v>0</v>
      </c>
      <c r="Y81" s="336">
        <f>+'Input Data Shift A'!W117+'Input Data Shift B'!W117+'Input Data Shift C'!W117</f>
        <v>0</v>
      </c>
      <c r="Z81" s="336">
        <f>+'Input Data Shift A'!X117+'Input Data Shift B'!X117+'Input Data Shift C'!X117</f>
        <v>0</v>
      </c>
      <c r="AA81" s="336">
        <f>+'Input Data Shift A'!Y117+'Input Data Shift B'!Y117+'Input Data Shift C'!Y117</f>
        <v>0</v>
      </c>
      <c r="AB81" s="336">
        <f>+'Input Data Shift A'!Z117+'Input Data Shift B'!Z117+'Input Data Shift C'!Z117</f>
        <v>0</v>
      </c>
      <c r="AC81" s="336">
        <f>+'Input Data Shift A'!AA117+'Input Data Shift B'!AA117+'Input Data Shift C'!AA117</f>
        <v>0</v>
      </c>
      <c r="AD81" s="336">
        <f>+'Input Data Shift A'!AB117+'Input Data Shift B'!AB117+'Input Data Shift C'!AB117</f>
        <v>0</v>
      </c>
      <c r="AE81" s="336">
        <f>+'Input Data Shift A'!AC117+'Input Data Shift B'!AC117+'Input Data Shift C'!AC117</f>
        <v>0</v>
      </c>
      <c r="AF81" s="336">
        <f>+'Input Data Shift A'!AD117+'Input Data Shift B'!AD117+'Input Data Shift C'!AD117</f>
        <v>0</v>
      </c>
      <c r="AG81" s="336">
        <f>+'Input Data Shift A'!AE117+'Input Data Shift B'!AE117+'Input Data Shift C'!AE117</f>
        <v>0</v>
      </c>
      <c r="AH81" s="336">
        <f>+'Input Data Shift A'!AF117+'Input Data Shift B'!AF117+'Input Data Shift C'!AF117</f>
        <v>0</v>
      </c>
      <c r="AI81" s="336">
        <f>+'Input Data Shift A'!AG117+'Input Data Shift B'!AG117+'Input Data Shift C'!AG117</f>
        <v>0</v>
      </c>
      <c r="AJ81" s="336">
        <f>+'Input Data Shift A'!AH117+'Input Data Shift B'!AH117+'Input Data Shift C'!AH117</f>
        <v>0</v>
      </c>
      <c r="AK81" s="337">
        <f t="shared" si="34"/>
        <v>0</v>
      </c>
      <c r="AL81" s="213">
        <f t="shared" si="35"/>
        <v>0</v>
      </c>
      <c r="AM81" s="305"/>
      <c r="AN81" s="305"/>
      <c r="AO81" s="305"/>
      <c r="AP81" s="305"/>
      <c r="AQ81" s="305"/>
      <c r="AR81" s="305"/>
      <c r="AS81" s="305"/>
      <c r="AT81" s="305"/>
      <c r="AU81" s="305"/>
      <c r="AV81" s="305"/>
      <c r="AW81" s="305"/>
      <c r="AX81" s="305"/>
      <c r="AY81" s="305"/>
      <c r="AZ81" s="305"/>
      <c r="BA81" s="305"/>
      <c r="BB81" s="305"/>
      <c r="BC81" s="305"/>
      <c r="BD81" s="305"/>
      <c r="BE81" s="305"/>
      <c r="BF81" s="305"/>
      <c r="BG81" s="305"/>
      <c r="BH81" s="305"/>
      <c r="BI81" s="305"/>
      <c r="BJ81" s="305"/>
      <c r="BK81" s="305"/>
      <c r="BL81" s="305"/>
      <c r="BM81" s="305"/>
      <c r="BN81" s="305"/>
      <c r="BO81" s="305"/>
    </row>
    <row r="82" spans="1:67" ht="17.25" customHeight="1">
      <c r="A82" s="305"/>
      <c r="B82" s="305"/>
      <c r="C82" s="589"/>
      <c r="D82" s="322" t="s">
        <v>64</v>
      </c>
      <c r="E82" s="323" t="s">
        <v>65</v>
      </c>
      <c r="F82" s="338">
        <f>+'Input Data Shift A'!D118+'Input Data Shift B'!D118+'Input Data Shift C'!D118</f>
        <v>0</v>
      </c>
      <c r="G82" s="339">
        <f>+'Input Data Shift A'!E118+'Input Data Shift B'!E118+'Input Data Shift C'!E118</f>
        <v>0</v>
      </c>
      <c r="H82" s="339">
        <f>+'Input Data Shift A'!F118+'Input Data Shift B'!F118+'Input Data Shift C'!F118</f>
        <v>0</v>
      </c>
      <c r="I82" s="339">
        <f>+'Input Data Shift A'!G118+'Input Data Shift B'!G118+'Input Data Shift C'!G118</f>
        <v>0</v>
      </c>
      <c r="J82" s="339">
        <f>+'Input Data Shift A'!H118+'Input Data Shift B'!H118+'Input Data Shift C'!H118</f>
        <v>0</v>
      </c>
      <c r="K82" s="339">
        <f>+'Input Data Shift A'!I118+'Input Data Shift B'!I118+'Input Data Shift C'!I118</f>
        <v>0</v>
      </c>
      <c r="L82" s="339">
        <f>+'Input Data Shift A'!J118+'Input Data Shift B'!J118+'Input Data Shift C'!J118</f>
        <v>0</v>
      </c>
      <c r="M82" s="339">
        <f>+'Input Data Shift A'!K118+'Input Data Shift B'!K118+'Input Data Shift C'!K118</f>
        <v>0</v>
      </c>
      <c r="N82" s="339">
        <f>+'Input Data Shift A'!L118+'Input Data Shift B'!L118+'Input Data Shift C'!L118</f>
        <v>0</v>
      </c>
      <c r="O82" s="339">
        <f>+'Input Data Shift A'!M118+'Input Data Shift B'!M118+'Input Data Shift C'!M118</f>
        <v>0</v>
      </c>
      <c r="P82" s="339">
        <f>+'Input Data Shift A'!N118+'Input Data Shift B'!N118+'Input Data Shift C'!N118</f>
        <v>0</v>
      </c>
      <c r="Q82" s="339">
        <f>+'Input Data Shift A'!O118+'Input Data Shift B'!O118+'Input Data Shift C'!O118</f>
        <v>0</v>
      </c>
      <c r="R82" s="339">
        <f>+'Input Data Shift A'!P118+'Input Data Shift B'!P118+'Input Data Shift C'!P118</f>
        <v>0</v>
      </c>
      <c r="S82" s="339">
        <f>+'Input Data Shift A'!Q118+'Input Data Shift B'!Q118+'Input Data Shift C'!Q118</f>
        <v>0</v>
      </c>
      <c r="T82" s="339">
        <f>+'Input Data Shift A'!R118+'Input Data Shift B'!R118+'Input Data Shift C'!R118</f>
        <v>0</v>
      </c>
      <c r="U82" s="339">
        <f>+'Input Data Shift A'!S118+'Input Data Shift B'!S118+'Input Data Shift C'!S118</f>
        <v>0</v>
      </c>
      <c r="V82" s="339">
        <f>+'Input Data Shift A'!T118+'Input Data Shift B'!T118+'Input Data Shift C'!T118</f>
        <v>0</v>
      </c>
      <c r="W82" s="339">
        <f>+'Input Data Shift A'!U118+'Input Data Shift B'!U118+'Input Data Shift C'!U118</f>
        <v>0</v>
      </c>
      <c r="X82" s="339">
        <f>+'Input Data Shift A'!V118+'Input Data Shift B'!V118+'Input Data Shift C'!V118</f>
        <v>0</v>
      </c>
      <c r="Y82" s="339">
        <f>+'Input Data Shift A'!W118+'Input Data Shift B'!W118+'Input Data Shift C'!W118</f>
        <v>0</v>
      </c>
      <c r="Z82" s="339">
        <f>+'Input Data Shift A'!X118+'Input Data Shift B'!X118+'Input Data Shift C'!X118</f>
        <v>0</v>
      </c>
      <c r="AA82" s="339">
        <f>+'Input Data Shift A'!Y118+'Input Data Shift B'!Y118+'Input Data Shift C'!Y118</f>
        <v>0</v>
      </c>
      <c r="AB82" s="339">
        <f>+'Input Data Shift A'!Z118+'Input Data Shift B'!Z118+'Input Data Shift C'!Z118</f>
        <v>0</v>
      </c>
      <c r="AC82" s="339">
        <f>+'Input Data Shift A'!AA118+'Input Data Shift B'!AA118+'Input Data Shift C'!AA118</f>
        <v>0</v>
      </c>
      <c r="AD82" s="339">
        <f>+'Input Data Shift A'!AB118+'Input Data Shift B'!AB118+'Input Data Shift C'!AB118</f>
        <v>0</v>
      </c>
      <c r="AE82" s="339">
        <f>+'Input Data Shift A'!AC118+'Input Data Shift B'!AC118+'Input Data Shift C'!AC118</f>
        <v>0</v>
      </c>
      <c r="AF82" s="339">
        <f>+'Input Data Shift A'!AD118+'Input Data Shift B'!AD118+'Input Data Shift C'!AD118</f>
        <v>0</v>
      </c>
      <c r="AG82" s="339">
        <f>+'Input Data Shift A'!AE118+'Input Data Shift B'!AE118+'Input Data Shift C'!AE118</f>
        <v>0</v>
      </c>
      <c r="AH82" s="339">
        <f>+'Input Data Shift A'!AF118+'Input Data Shift B'!AF118+'Input Data Shift C'!AF118</f>
        <v>0</v>
      </c>
      <c r="AI82" s="339">
        <f>+'Input Data Shift A'!AG118+'Input Data Shift B'!AG118+'Input Data Shift C'!AG118</f>
        <v>0</v>
      </c>
      <c r="AJ82" s="339">
        <f>+'Input Data Shift A'!AH118+'Input Data Shift B'!AH118+'Input Data Shift C'!AH118</f>
        <v>0</v>
      </c>
      <c r="AK82" s="340">
        <f t="shared" si="34"/>
        <v>0</v>
      </c>
      <c r="AL82" s="232">
        <f t="shared" si="35"/>
        <v>0</v>
      </c>
      <c r="AM82" s="305"/>
      <c r="AN82" s="305"/>
      <c r="AO82" s="305"/>
      <c r="AP82" s="305"/>
      <c r="AQ82" s="305"/>
      <c r="AR82" s="305"/>
      <c r="AS82" s="305"/>
      <c r="AT82" s="305"/>
      <c r="AU82" s="305"/>
      <c r="AV82" s="305"/>
      <c r="AW82" s="305"/>
      <c r="AX82" s="305"/>
      <c r="AY82" s="305"/>
      <c r="AZ82" s="305"/>
      <c r="BA82" s="305"/>
      <c r="BB82" s="305"/>
      <c r="BC82" s="305"/>
      <c r="BD82" s="305"/>
      <c r="BE82" s="305"/>
      <c r="BF82" s="305"/>
      <c r="BG82" s="305"/>
      <c r="BH82" s="305"/>
      <c r="BI82" s="305"/>
      <c r="BJ82" s="305"/>
      <c r="BK82" s="305"/>
      <c r="BL82" s="305"/>
      <c r="BM82" s="305"/>
      <c r="BN82" s="305"/>
      <c r="BO82" s="305"/>
    </row>
    <row r="83" spans="1:67" ht="17.25" customHeight="1">
      <c r="A83" s="305"/>
      <c r="B83" s="305"/>
      <c r="C83" s="589"/>
      <c r="D83" s="590" t="s">
        <v>66</v>
      </c>
      <c r="E83" s="590"/>
      <c r="F83" s="341">
        <f t="shared" ref="F83:AJ83" si="36">SUM(F61:F82)</f>
        <v>8</v>
      </c>
      <c r="G83" s="342">
        <f t="shared" si="36"/>
        <v>8</v>
      </c>
      <c r="H83" s="342">
        <f t="shared" si="36"/>
        <v>8</v>
      </c>
      <c r="I83" s="342">
        <f t="shared" si="36"/>
        <v>8</v>
      </c>
      <c r="J83" s="342">
        <f t="shared" si="36"/>
        <v>8</v>
      </c>
      <c r="K83" s="342">
        <f t="shared" si="36"/>
        <v>33</v>
      </c>
      <c r="L83" s="342">
        <f t="shared" si="36"/>
        <v>8</v>
      </c>
      <c r="M83" s="342">
        <f t="shared" si="36"/>
        <v>8</v>
      </c>
      <c r="N83" s="342">
        <f t="shared" si="36"/>
        <v>8</v>
      </c>
      <c r="O83" s="342">
        <f t="shared" si="36"/>
        <v>4</v>
      </c>
      <c r="P83" s="342">
        <f t="shared" si="36"/>
        <v>8</v>
      </c>
      <c r="Q83" s="342">
        <f t="shared" si="36"/>
        <v>8</v>
      </c>
      <c r="R83" s="342">
        <f t="shared" si="36"/>
        <v>28</v>
      </c>
      <c r="S83" s="342">
        <f t="shared" si="36"/>
        <v>8</v>
      </c>
      <c r="T83" s="342">
        <f t="shared" si="36"/>
        <v>8</v>
      </c>
      <c r="U83" s="342">
        <f t="shared" si="36"/>
        <v>8</v>
      </c>
      <c r="V83" s="342">
        <f t="shared" si="36"/>
        <v>8</v>
      </c>
      <c r="W83" s="342">
        <f t="shared" si="36"/>
        <v>8.8000000000000007</v>
      </c>
      <c r="X83" s="342">
        <f t="shared" si="36"/>
        <v>0</v>
      </c>
      <c r="Y83" s="342">
        <f t="shared" si="36"/>
        <v>0</v>
      </c>
      <c r="Z83" s="342">
        <f t="shared" si="36"/>
        <v>0</v>
      </c>
      <c r="AA83" s="342">
        <f t="shared" si="36"/>
        <v>0</v>
      </c>
      <c r="AB83" s="342">
        <f t="shared" si="36"/>
        <v>0</v>
      </c>
      <c r="AC83" s="342">
        <f t="shared" si="36"/>
        <v>0</v>
      </c>
      <c r="AD83" s="342">
        <f t="shared" si="36"/>
        <v>0</v>
      </c>
      <c r="AE83" s="342">
        <f t="shared" si="36"/>
        <v>0</v>
      </c>
      <c r="AF83" s="342">
        <f t="shared" si="36"/>
        <v>0</v>
      </c>
      <c r="AG83" s="342">
        <f t="shared" si="36"/>
        <v>0</v>
      </c>
      <c r="AH83" s="342">
        <f t="shared" si="36"/>
        <v>0</v>
      </c>
      <c r="AI83" s="342">
        <f t="shared" si="36"/>
        <v>0</v>
      </c>
      <c r="AJ83" s="342">
        <f t="shared" si="36"/>
        <v>0</v>
      </c>
      <c r="AK83" s="343">
        <f t="shared" si="34"/>
        <v>185.8</v>
      </c>
      <c r="AL83" s="344">
        <f>SUM(AL61:AL82)</f>
        <v>0.11274271844660194</v>
      </c>
      <c r="AM83" s="305"/>
      <c r="AN83" s="305"/>
      <c r="AO83" s="305"/>
      <c r="AP83" s="305"/>
      <c r="AQ83" s="305"/>
      <c r="AR83" s="305"/>
      <c r="AS83" s="305"/>
      <c r="AT83" s="305"/>
      <c r="AU83" s="305"/>
      <c r="AV83" s="305"/>
      <c r="AW83" s="305"/>
      <c r="AX83" s="305"/>
      <c r="AY83" s="305"/>
      <c r="AZ83" s="305"/>
      <c r="BA83" s="305"/>
      <c r="BB83" s="305"/>
      <c r="BC83" s="305"/>
      <c r="BD83" s="305"/>
      <c r="BE83" s="305"/>
      <c r="BF83" s="305"/>
      <c r="BG83" s="305"/>
      <c r="BH83" s="305"/>
      <c r="BI83" s="305"/>
      <c r="BJ83" s="305"/>
      <c r="BK83" s="305"/>
      <c r="BL83" s="305"/>
      <c r="BM83" s="305"/>
      <c r="BN83" s="305"/>
      <c r="BO83" s="305"/>
    </row>
    <row r="84" spans="1:67" ht="17.25" customHeight="1">
      <c r="A84" s="305"/>
      <c r="B84" s="305"/>
      <c r="C84" s="565" t="s">
        <v>67</v>
      </c>
      <c r="D84" s="565"/>
      <c r="E84" s="345" t="s">
        <v>9</v>
      </c>
      <c r="F84" s="346">
        <f t="shared" ref="F84:AJ84" si="37">+F53+F57+F59-F60-F83</f>
        <v>103</v>
      </c>
      <c r="G84" s="347">
        <f t="shared" si="37"/>
        <v>87</v>
      </c>
      <c r="H84" s="347">
        <f t="shared" si="37"/>
        <v>87</v>
      </c>
      <c r="I84" s="347">
        <f t="shared" si="37"/>
        <v>87</v>
      </c>
      <c r="J84" s="347">
        <f t="shared" si="37"/>
        <v>87</v>
      </c>
      <c r="K84" s="347">
        <f t="shared" si="37"/>
        <v>54.5</v>
      </c>
      <c r="L84" s="347">
        <f t="shared" si="37"/>
        <v>87</v>
      </c>
      <c r="M84" s="347">
        <f t="shared" si="37"/>
        <v>85.5</v>
      </c>
      <c r="N84" s="347">
        <f t="shared" si="37"/>
        <v>87</v>
      </c>
      <c r="O84" s="347">
        <f t="shared" si="37"/>
        <v>81.5</v>
      </c>
      <c r="P84" s="347">
        <f t="shared" si="37"/>
        <v>87</v>
      </c>
      <c r="Q84" s="347">
        <f t="shared" si="37"/>
        <v>87</v>
      </c>
      <c r="R84" s="347">
        <f t="shared" si="37"/>
        <v>67</v>
      </c>
      <c r="S84" s="347">
        <f t="shared" si="37"/>
        <v>84.5</v>
      </c>
      <c r="T84" s="347">
        <f t="shared" si="37"/>
        <v>85.5</v>
      </c>
      <c r="U84" s="347">
        <f t="shared" si="37"/>
        <v>87</v>
      </c>
      <c r="V84" s="347">
        <f t="shared" si="37"/>
        <v>79</v>
      </c>
      <c r="W84" s="347">
        <f t="shared" si="37"/>
        <v>38.700000000000003</v>
      </c>
      <c r="X84" s="347">
        <f t="shared" si="37"/>
        <v>0</v>
      </c>
      <c r="Y84" s="347">
        <f t="shared" si="37"/>
        <v>0</v>
      </c>
      <c r="Z84" s="347">
        <f t="shared" si="37"/>
        <v>0</v>
      </c>
      <c r="AA84" s="347">
        <f t="shared" si="37"/>
        <v>0</v>
      </c>
      <c r="AB84" s="347">
        <f t="shared" si="37"/>
        <v>0</v>
      </c>
      <c r="AC84" s="347">
        <f t="shared" si="37"/>
        <v>0</v>
      </c>
      <c r="AD84" s="347">
        <f t="shared" si="37"/>
        <v>0</v>
      </c>
      <c r="AE84" s="347">
        <f t="shared" si="37"/>
        <v>0</v>
      </c>
      <c r="AF84" s="347">
        <f t="shared" si="37"/>
        <v>0</v>
      </c>
      <c r="AG84" s="347">
        <f t="shared" si="37"/>
        <v>0</v>
      </c>
      <c r="AH84" s="347">
        <f t="shared" si="37"/>
        <v>0</v>
      </c>
      <c r="AI84" s="347">
        <f t="shared" si="37"/>
        <v>0</v>
      </c>
      <c r="AJ84" s="347">
        <f t="shared" si="37"/>
        <v>0</v>
      </c>
      <c r="AK84" s="348">
        <f t="shared" si="34"/>
        <v>1462.2</v>
      </c>
      <c r="AL84" s="305"/>
      <c r="AM84" s="305"/>
      <c r="AN84" s="305"/>
      <c r="AO84" s="305"/>
      <c r="AP84" s="305"/>
      <c r="AQ84" s="305"/>
      <c r="AR84" s="305"/>
      <c r="AS84" s="305"/>
      <c r="AT84" s="305"/>
      <c r="AU84" s="305"/>
      <c r="AV84" s="305"/>
      <c r="AW84" s="305"/>
      <c r="AX84" s="305"/>
      <c r="AY84" s="305"/>
      <c r="AZ84" s="305"/>
      <c r="BA84" s="305"/>
      <c r="BB84" s="305"/>
      <c r="BC84" s="305"/>
      <c r="BD84" s="305"/>
      <c r="BE84" s="305"/>
      <c r="BF84" s="305"/>
      <c r="BG84" s="305"/>
      <c r="BH84" s="305"/>
      <c r="BI84" s="305"/>
      <c r="BJ84" s="305"/>
      <c r="BK84" s="305"/>
      <c r="BL84" s="305"/>
      <c r="BM84" s="305"/>
      <c r="BN84" s="305"/>
      <c r="BO84" s="305"/>
    </row>
    <row r="85" spans="1:67" ht="17.25" customHeight="1">
      <c r="A85" s="305"/>
      <c r="B85" s="305"/>
      <c r="C85" s="565"/>
      <c r="D85" s="565"/>
      <c r="E85" s="345" t="s">
        <v>10</v>
      </c>
      <c r="F85" s="349">
        <f>+F84</f>
        <v>103</v>
      </c>
      <c r="G85" s="350">
        <f t="shared" ref="G85:AJ85" si="38">+G84+F85</f>
        <v>190</v>
      </c>
      <c r="H85" s="350">
        <f t="shared" si="38"/>
        <v>277</v>
      </c>
      <c r="I85" s="350">
        <f t="shared" si="38"/>
        <v>364</v>
      </c>
      <c r="J85" s="350">
        <f t="shared" si="38"/>
        <v>451</v>
      </c>
      <c r="K85" s="350">
        <f t="shared" si="38"/>
        <v>505.5</v>
      </c>
      <c r="L85" s="350">
        <f t="shared" si="38"/>
        <v>592.5</v>
      </c>
      <c r="M85" s="350">
        <f t="shared" si="38"/>
        <v>678</v>
      </c>
      <c r="N85" s="350">
        <f t="shared" si="38"/>
        <v>765</v>
      </c>
      <c r="O85" s="350">
        <f t="shared" si="38"/>
        <v>846.5</v>
      </c>
      <c r="P85" s="350">
        <f t="shared" si="38"/>
        <v>933.5</v>
      </c>
      <c r="Q85" s="350">
        <f t="shared" si="38"/>
        <v>1020.5</v>
      </c>
      <c r="R85" s="350">
        <f t="shared" si="38"/>
        <v>1087.5</v>
      </c>
      <c r="S85" s="350">
        <f t="shared" si="38"/>
        <v>1172</v>
      </c>
      <c r="T85" s="350">
        <f t="shared" si="38"/>
        <v>1257.5</v>
      </c>
      <c r="U85" s="350">
        <f t="shared" si="38"/>
        <v>1344.5</v>
      </c>
      <c r="V85" s="350">
        <f t="shared" si="38"/>
        <v>1423.5</v>
      </c>
      <c r="W85" s="350">
        <f t="shared" si="38"/>
        <v>1462.2</v>
      </c>
      <c r="X85" s="350">
        <f t="shared" si="38"/>
        <v>1462.2</v>
      </c>
      <c r="Y85" s="350">
        <f t="shared" si="38"/>
        <v>1462.2</v>
      </c>
      <c r="Z85" s="350">
        <f t="shared" si="38"/>
        <v>1462.2</v>
      </c>
      <c r="AA85" s="350">
        <f t="shared" si="38"/>
        <v>1462.2</v>
      </c>
      <c r="AB85" s="350">
        <f t="shared" si="38"/>
        <v>1462.2</v>
      </c>
      <c r="AC85" s="350">
        <f t="shared" si="38"/>
        <v>1462.2</v>
      </c>
      <c r="AD85" s="350">
        <f t="shared" si="38"/>
        <v>1462.2</v>
      </c>
      <c r="AE85" s="350">
        <f t="shared" si="38"/>
        <v>1462.2</v>
      </c>
      <c r="AF85" s="350">
        <f t="shared" si="38"/>
        <v>1462.2</v>
      </c>
      <c r="AG85" s="350">
        <f t="shared" si="38"/>
        <v>1462.2</v>
      </c>
      <c r="AH85" s="350">
        <f t="shared" si="38"/>
        <v>1462.2</v>
      </c>
      <c r="AI85" s="350">
        <f t="shared" si="38"/>
        <v>1462.2</v>
      </c>
      <c r="AJ85" s="350">
        <f t="shared" si="38"/>
        <v>1462.2</v>
      </c>
      <c r="AK85" s="351"/>
      <c r="AL85" s="305"/>
      <c r="AM85" s="305"/>
      <c r="AN85" s="305"/>
      <c r="AO85" s="305"/>
      <c r="AP85" s="305"/>
      <c r="AQ85" s="305"/>
      <c r="AR85" s="305"/>
      <c r="AS85" s="305"/>
      <c r="AT85" s="305"/>
      <c r="AU85" s="305"/>
      <c r="AV85" s="305"/>
      <c r="AW85" s="305"/>
      <c r="AX85" s="305"/>
      <c r="AY85" s="305"/>
      <c r="AZ85" s="305"/>
      <c r="BA85" s="305"/>
      <c r="BB85" s="305"/>
      <c r="BC85" s="305"/>
      <c r="BD85" s="305"/>
      <c r="BE85" s="305"/>
      <c r="BF85" s="305"/>
      <c r="BG85" s="305"/>
      <c r="BH85" s="305"/>
      <c r="BI85" s="305"/>
      <c r="BJ85" s="305"/>
      <c r="BK85" s="305"/>
      <c r="BL85" s="305"/>
      <c r="BM85" s="305"/>
      <c r="BN85" s="305"/>
      <c r="BO85" s="305"/>
    </row>
    <row r="86" spans="1:67" ht="20.25" customHeight="1">
      <c r="A86" s="305"/>
      <c r="B86" s="305"/>
      <c r="C86" s="570" t="s">
        <v>68</v>
      </c>
      <c r="D86" s="570"/>
      <c r="E86" s="570"/>
      <c r="F86" s="335">
        <f t="shared" ref="F86:AJ86" si="39">+F84*3600/F49</f>
        <v>21.59329140461216</v>
      </c>
      <c r="G86" s="336">
        <f t="shared" si="39"/>
        <v>15.565053175628664</v>
      </c>
      <c r="H86" s="336">
        <f t="shared" si="39"/>
        <v>14.692498944504386</v>
      </c>
      <c r="I86" s="336">
        <f t="shared" si="39"/>
        <v>15.924344112263576</v>
      </c>
      <c r="J86" s="336">
        <f t="shared" si="39"/>
        <v>16.644523569113037</v>
      </c>
      <c r="K86" s="336">
        <f t="shared" si="39"/>
        <v>17.268086604471044</v>
      </c>
      <c r="L86" s="336">
        <f t="shared" si="39"/>
        <v>17.21635883905013</v>
      </c>
      <c r="M86" s="336">
        <f t="shared" si="39"/>
        <v>14.736438933307799</v>
      </c>
      <c r="N86" s="336">
        <f t="shared" si="39"/>
        <v>15.679599499374218</v>
      </c>
      <c r="O86" s="336">
        <f t="shared" si="39"/>
        <v>15.832928606119475</v>
      </c>
      <c r="P86" s="336">
        <f t="shared" si="39"/>
        <v>16.557411714950305</v>
      </c>
      <c r="Q86" s="336">
        <f t="shared" si="39"/>
        <v>14.584400465657742</v>
      </c>
      <c r="R86" s="336">
        <f t="shared" si="39"/>
        <v>16.135937918116134</v>
      </c>
      <c r="S86" s="336">
        <f t="shared" si="39"/>
        <v>15.874341178312372</v>
      </c>
      <c r="T86" s="336">
        <f t="shared" si="39"/>
        <v>15.339380045848699</v>
      </c>
      <c r="U86" s="336">
        <f t="shared" si="39"/>
        <v>15.834976490216897</v>
      </c>
      <c r="V86" s="336">
        <f t="shared" si="39"/>
        <v>14.453422777862478</v>
      </c>
      <c r="W86" s="336">
        <f t="shared" si="39"/>
        <v>6.6826554105909439</v>
      </c>
      <c r="X86" s="336" t="e">
        <f t="shared" si="39"/>
        <v>#DIV/0!</v>
      </c>
      <c r="Y86" s="336" t="e">
        <f t="shared" si="39"/>
        <v>#DIV/0!</v>
      </c>
      <c r="Z86" s="336" t="e">
        <f t="shared" si="39"/>
        <v>#DIV/0!</v>
      </c>
      <c r="AA86" s="336" t="e">
        <f t="shared" si="39"/>
        <v>#DIV/0!</v>
      </c>
      <c r="AB86" s="336" t="e">
        <f t="shared" si="39"/>
        <v>#DIV/0!</v>
      </c>
      <c r="AC86" s="336" t="e">
        <f t="shared" si="39"/>
        <v>#DIV/0!</v>
      </c>
      <c r="AD86" s="336" t="e">
        <f t="shared" si="39"/>
        <v>#DIV/0!</v>
      </c>
      <c r="AE86" s="336" t="e">
        <f t="shared" si="39"/>
        <v>#DIV/0!</v>
      </c>
      <c r="AF86" s="336" t="e">
        <f t="shared" si="39"/>
        <v>#DIV/0!</v>
      </c>
      <c r="AG86" s="336" t="e">
        <f t="shared" si="39"/>
        <v>#DIV/0!</v>
      </c>
      <c r="AH86" s="336" t="e">
        <f t="shared" si="39"/>
        <v>#DIV/0!</v>
      </c>
      <c r="AI86" s="336" t="e">
        <f t="shared" si="39"/>
        <v>#DIV/0!</v>
      </c>
      <c r="AJ86" s="336" t="e">
        <f t="shared" si="39"/>
        <v>#DIV/0!</v>
      </c>
      <c r="AK86" s="337"/>
      <c r="AL86" s="305"/>
      <c r="AM86" s="305"/>
      <c r="AN86" s="305"/>
      <c r="AO86" s="305"/>
      <c r="AP86" s="305"/>
      <c r="AQ86" s="305"/>
      <c r="AR86" s="305"/>
      <c r="AS86" s="305"/>
      <c r="AT86" s="305"/>
      <c r="AU86" s="305"/>
      <c r="AV86" s="305"/>
      <c r="AW86" s="305"/>
      <c r="AX86" s="305"/>
      <c r="AY86" s="305"/>
      <c r="AZ86" s="305"/>
      <c r="BA86" s="305"/>
      <c r="BB86" s="305"/>
      <c r="BC86" s="305"/>
      <c r="BD86" s="305"/>
      <c r="BE86" s="305"/>
      <c r="BF86" s="305"/>
      <c r="BG86" s="305"/>
      <c r="BH86" s="305"/>
      <c r="BI86" s="305"/>
      <c r="BJ86" s="305"/>
      <c r="BK86" s="305"/>
      <c r="BL86" s="305"/>
      <c r="BM86" s="305"/>
      <c r="BN86" s="305"/>
      <c r="BO86" s="305"/>
    </row>
    <row r="87" spans="1:67" ht="20.25" customHeight="1">
      <c r="A87" s="305"/>
      <c r="B87" s="305"/>
      <c r="C87" s="570" t="s">
        <v>69</v>
      </c>
      <c r="D87" s="570"/>
      <c r="E87" s="570"/>
      <c r="F87" s="335">
        <f t="shared" ref="F87:AJ87" si="40">F85*3600/F50</f>
        <v>21.59329140461216</v>
      </c>
      <c r="G87" s="336">
        <f t="shared" si="40"/>
        <v>18.340751863570546</v>
      </c>
      <c r="H87" s="336">
        <f t="shared" si="40"/>
        <v>17.013871116343349</v>
      </c>
      <c r="I87" s="336">
        <f t="shared" si="40"/>
        <v>16.740121871766373</v>
      </c>
      <c r="J87" s="336">
        <f t="shared" si="40"/>
        <v>16.721595122353136</v>
      </c>
      <c r="K87" s="336">
        <f t="shared" si="40"/>
        <v>16.778845267292407</v>
      </c>
      <c r="L87" s="336">
        <f t="shared" si="40"/>
        <v>16.841689696012633</v>
      </c>
      <c r="M87" s="336">
        <f t="shared" si="40"/>
        <v>16.54364667846032</v>
      </c>
      <c r="N87" s="336">
        <f t="shared" si="40"/>
        <v>16.440613209799896</v>
      </c>
      <c r="O87" s="336">
        <f t="shared" si="40"/>
        <v>16.380084174088786</v>
      </c>
      <c r="P87" s="336">
        <f t="shared" si="40"/>
        <v>16.396450021711658</v>
      </c>
      <c r="Q87" s="336">
        <f t="shared" si="40"/>
        <v>16.224595246296936</v>
      </c>
      <c r="R87" s="336">
        <f t="shared" si="40"/>
        <v>16.219104987115859</v>
      </c>
      <c r="S87" s="336">
        <f t="shared" si="40"/>
        <v>16.193747721123032</v>
      </c>
      <c r="T87" s="336">
        <f t="shared" si="40"/>
        <v>16.132653388498667</v>
      </c>
      <c r="U87" s="336">
        <f t="shared" si="40"/>
        <v>16.113053031059621</v>
      </c>
      <c r="V87" s="336">
        <f t="shared" si="40"/>
        <v>16.011022692123838</v>
      </c>
      <c r="W87" s="336">
        <f t="shared" si="40"/>
        <v>15.440564363551031</v>
      </c>
      <c r="X87" s="336">
        <f t="shared" si="40"/>
        <v>15.440564363551031</v>
      </c>
      <c r="Y87" s="336">
        <f t="shared" si="40"/>
        <v>15.440564363551031</v>
      </c>
      <c r="Z87" s="336">
        <f t="shared" si="40"/>
        <v>15.440564363551031</v>
      </c>
      <c r="AA87" s="336">
        <f t="shared" si="40"/>
        <v>15.440564363551031</v>
      </c>
      <c r="AB87" s="336">
        <f t="shared" si="40"/>
        <v>15.440564363551031</v>
      </c>
      <c r="AC87" s="336">
        <f t="shared" si="40"/>
        <v>15.440564363551031</v>
      </c>
      <c r="AD87" s="336">
        <f t="shared" si="40"/>
        <v>15.440564363551031</v>
      </c>
      <c r="AE87" s="336">
        <f t="shared" si="40"/>
        <v>15.440564363551031</v>
      </c>
      <c r="AF87" s="336">
        <f t="shared" si="40"/>
        <v>15.440564363551031</v>
      </c>
      <c r="AG87" s="336">
        <f t="shared" si="40"/>
        <v>15.440564363551031</v>
      </c>
      <c r="AH87" s="336">
        <f t="shared" si="40"/>
        <v>15.440564363551031</v>
      </c>
      <c r="AI87" s="336">
        <f t="shared" si="40"/>
        <v>15.440564363551031</v>
      </c>
      <c r="AJ87" s="336">
        <f t="shared" si="40"/>
        <v>15.440564363551031</v>
      </c>
      <c r="AK87" s="337"/>
      <c r="AL87" s="305"/>
      <c r="AM87" s="305"/>
      <c r="AN87" s="305"/>
      <c r="AO87" s="305"/>
      <c r="AP87" s="305"/>
      <c r="AQ87" s="305"/>
      <c r="AR87" s="305"/>
      <c r="AS87" s="305"/>
      <c r="AT87" s="305"/>
      <c r="AU87" s="305"/>
      <c r="AV87" s="305"/>
      <c r="AW87" s="305"/>
      <c r="AX87" s="305"/>
      <c r="AY87" s="305"/>
      <c r="AZ87" s="305"/>
      <c r="BA87" s="305"/>
      <c r="BB87" s="305"/>
      <c r="BC87" s="305"/>
      <c r="BD87" s="305"/>
      <c r="BE87" s="305"/>
      <c r="BF87" s="305"/>
      <c r="BG87" s="305"/>
      <c r="BH87" s="305"/>
      <c r="BI87" s="305"/>
      <c r="BJ87" s="305"/>
      <c r="BK87" s="305"/>
      <c r="BL87" s="305"/>
      <c r="BM87" s="305"/>
      <c r="BN87" s="305"/>
      <c r="BO87" s="305"/>
    </row>
    <row r="88" spans="1:67" ht="20.25" customHeight="1">
      <c r="A88" s="305"/>
      <c r="B88" s="305"/>
      <c r="C88" s="570" t="s">
        <v>70</v>
      </c>
      <c r="D88" s="570"/>
      <c r="E88" s="570"/>
      <c r="F88" s="335">
        <f>F89*3600/F49</f>
        <v>14.127906976744187</v>
      </c>
      <c r="G88" s="336">
        <f t="shared" ref="G88:AJ88" si="41">G89*3600/G49</f>
        <v>14.127906976744191</v>
      </c>
      <c r="H88" s="336">
        <f t="shared" si="41"/>
        <v>14.127906976744185</v>
      </c>
      <c r="I88" s="336">
        <f t="shared" si="41"/>
        <v>14.127906976744189</v>
      </c>
      <c r="J88" s="336">
        <f t="shared" si="41"/>
        <v>14.127906976744187</v>
      </c>
      <c r="K88" s="336">
        <f t="shared" si="41"/>
        <v>14.127906976744187</v>
      </c>
      <c r="L88" s="336">
        <f t="shared" si="41"/>
        <v>14.127906976744187</v>
      </c>
      <c r="M88" s="336">
        <f t="shared" si="41"/>
        <v>14.127906976744185</v>
      </c>
      <c r="N88" s="336">
        <f t="shared" si="41"/>
        <v>14.127906976744189</v>
      </c>
      <c r="O88" s="336">
        <f t="shared" si="41"/>
        <v>14.127906976744189</v>
      </c>
      <c r="P88" s="336">
        <f t="shared" si="41"/>
        <v>14.127906976744189</v>
      </c>
      <c r="Q88" s="336">
        <f t="shared" si="41"/>
        <v>14.127906976744187</v>
      </c>
      <c r="R88" s="336">
        <f t="shared" si="41"/>
        <v>14.127906976744187</v>
      </c>
      <c r="S88" s="336">
        <f t="shared" si="41"/>
        <v>14.127906976744189</v>
      </c>
      <c r="T88" s="336">
        <f t="shared" si="41"/>
        <v>14.127906976744185</v>
      </c>
      <c r="U88" s="336">
        <f t="shared" si="41"/>
        <v>14.127906976744187</v>
      </c>
      <c r="V88" s="336">
        <f t="shared" si="41"/>
        <v>14.127906976744187</v>
      </c>
      <c r="W88" s="336">
        <f t="shared" si="41"/>
        <v>14.127906976744187</v>
      </c>
      <c r="X88" s="336" t="e">
        <f t="shared" si="41"/>
        <v>#DIV/0!</v>
      </c>
      <c r="Y88" s="336" t="e">
        <f t="shared" si="41"/>
        <v>#DIV/0!</v>
      </c>
      <c r="Z88" s="336" t="e">
        <f t="shared" si="41"/>
        <v>#DIV/0!</v>
      </c>
      <c r="AA88" s="336" t="e">
        <f t="shared" si="41"/>
        <v>#DIV/0!</v>
      </c>
      <c r="AB88" s="336" t="e">
        <f t="shared" si="41"/>
        <v>#DIV/0!</v>
      </c>
      <c r="AC88" s="336" t="e">
        <f t="shared" si="41"/>
        <v>#DIV/0!</v>
      </c>
      <c r="AD88" s="336" t="e">
        <f t="shared" si="41"/>
        <v>#DIV/0!</v>
      </c>
      <c r="AE88" s="336" t="e">
        <f t="shared" si="41"/>
        <v>#DIV/0!</v>
      </c>
      <c r="AF88" s="336" t="e">
        <f t="shared" si="41"/>
        <v>#DIV/0!</v>
      </c>
      <c r="AG88" s="336" t="e">
        <f t="shared" si="41"/>
        <v>#DIV/0!</v>
      </c>
      <c r="AH88" s="336" t="e">
        <f t="shared" si="41"/>
        <v>#DIV/0!</v>
      </c>
      <c r="AI88" s="336" t="e">
        <f t="shared" si="41"/>
        <v>#DIV/0!</v>
      </c>
      <c r="AJ88" s="336" t="e">
        <f t="shared" si="41"/>
        <v>#DIV/0!</v>
      </c>
      <c r="AK88" s="337"/>
      <c r="AL88" s="305"/>
      <c r="AM88" s="305"/>
      <c r="AN88" s="305"/>
      <c r="AO88" s="305"/>
      <c r="AP88" s="305"/>
      <c r="AQ88" s="305"/>
      <c r="AR88" s="305"/>
      <c r="AS88" s="305"/>
      <c r="AT88" s="305"/>
      <c r="AU88" s="305"/>
      <c r="AV88" s="305"/>
      <c r="AW88" s="305"/>
      <c r="AX88" s="305"/>
      <c r="AY88" s="305"/>
      <c r="AZ88" s="305"/>
      <c r="BA88" s="305"/>
      <c r="BB88" s="305"/>
      <c r="BC88" s="305"/>
      <c r="BD88" s="305"/>
      <c r="BE88" s="305"/>
      <c r="BF88" s="305"/>
      <c r="BG88" s="305"/>
      <c r="BH88" s="305"/>
      <c r="BI88" s="305"/>
      <c r="BJ88" s="305"/>
      <c r="BK88" s="305"/>
      <c r="BL88" s="305"/>
      <c r="BM88" s="305"/>
      <c r="BN88" s="305"/>
      <c r="BO88" s="305"/>
    </row>
    <row r="89" spans="1:67" ht="20.25" customHeight="1">
      <c r="A89" s="305"/>
      <c r="B89" s="305"/>
      <c r="C89" s="570" t="s">
        <v>71</v>
      </c>
      <c r="D89" s="570"/>
      <c r="E89" s="570"/>
      <c r="F89" s="349">
        <f>+'Shift A Calculation'!E73+'Shift B Calculation'!E73+'Shift C Calculation'!E73</f>
        <v>67.390116279069773</v>
      </c>
      <c r="G89" s="350">
        <f>+'Shift A Calculation'!F73+'Shift B Calculation'!F73+'Shift C Calculation'!F73</f>
        <v>78.967151162790714</v>
      </c>
      <c r="H89" s="350">
        <f>+'Shift A Calculation'!G73+'Shift B Calculation'!G73+'Shift C Calculation'!G73</f>
        <v>83.656831395348831</v>
      </c>
      <c r="I89" s="350">
        <f>+'Shift A Calculation'!H73+'Shift B Calculation'!H73+'Shift C Calculation'!H73</f>
        <v>77.18546511627909</v>
      </c>
      <c r="J89" s="350">
        <f>+'Shift A Calculation'!I73+'Shift B Calculation'!I73+'Shift C Calculation'!I73</f>
        <v>73.845784883720938</v>
      </c>
      <c r="K89" s="350">
        <f>+'Shift A Calculation'!J73+'Shift B Calculation'!J73+'Shift C Calculation'!J73</f>
        <v>44.589244186046514</v>
      </c>
      <c r="L89" s="350">
        <f>+'Shift A Calculation'!K73+'Shift B Calculation'!K73+'Shift C Calculation'!K73</f>
        <v>71.393023255813958</v>
      </c>
      <c r="M89" s="350">
        <f>+'Shift A Calculation'!L73+'Shift B Calculation'!L73+'Shift C Calculation'!L73</f>
        <v>81.969331395348831</v>
      </c>
      <c r="N89" s="350">
        <f>+'Shift A Calculation'!M73+'Shift B Calculation'!M73+'Shift C Calculation'!M73</f>
        <v>78.39026162790698</v>
      </c>
      <c r="O89" s="350">
        <f>+'Shift A Calculation'!N73+'Shift B Calculation'!N73+'Shift C Calculation'!N73</f>
        <v>72.723401162790708</v>
      </c>
      <c r="P89" s="350">
        <f>+'Shift A Calculation'!O73+'Shift B Calculation'!O73+'Shift C Calculation'!O73</f>
        <v>74.23430232558141</v>
      </c>
      <c r="Q89" s="350">
        <f>+'Shift A Calculation'!P73+'Shift B Calculation'!P73+'Shift C Calculation'!P73</f>
        <v>84.276889534883736</v>
      </c>
      <c r="R89" s="350">
        <f>+'Shift A Calculation'!Q73+'Shift B Calculation'!Q73+'Shift C Calculation'!Q73</f>
        <v>58.662209302325593</v>
      </c>
      <c r="S89" s="350">
        <f>+'Shift A Calculation'!R73+'Shift B Calculation'!R73+'Shift C Calculation'!R73</f>
        <v>75.203633720930242</v>
      </c>
      <c r="T89" s="350">
        <f>+'Shift A Calculation'!S73+'Shift B Calculation'!S73+'Shift C Calculation'!S73</f>
        <v>78.74738372093023</v>
      </c>
      <c r="U89" s="350">
        <f>+'Shift A Calculation'!T73+'Shift B Calculation'!T73+'Shift C Calculation'!T73</f>
        <v>77.62107558139536</v>
      </c>
      <c r="V89" s="350">
        <f>+'Shift A Calculation'!U73+'Shift B Calculation'!U73+'Shift C Calculation'!U73</f>
        <v>77.220784883720938</v>
      </c>
      <c r="W89" s="350">
        <f>+'Shift A Calculation'!V73+'Shift B Calculation'!V73+'Shift C Calculation'!V73</f>
        <v>81.816279069767447</v>
      </c>
      <c r="X89" s="350">
        <f>+'Shift A Calculation'!W73+'Shift B Calculation'!W73+'Shift C Calculation'!W73</f>
        <v>0</v>
      </c>
      <c r="Y89" s="350">
        <f>+'Shift A Calculation'!X73+'Shift B Calculation'!X73+'Shift C Calculation'!X73</f>
        <v>0</v>
      </c>
      <c r="Z89" s="350">
        <f>+'Shift A Calculation'!Y73+'Shift B Calculation'!Y73+'Shift C Calculation'!Y73</f>
        <v>0</v>
      </c>
      <c r="AA89" s="350">
        <f>+'Shift A Calculation'!Z73+'Shift B Calculation'!Z73+'Shift C Calculation'!Z73</f>
        <v>0</v>
      </c>
      <c r="AB89" s="350">
        <f>+'Shift A Calculation'!AA73+'Shift B Calculation'!AA73+'Shift C Calculation'!AA73</f>
        <v>0</v>
      </c>
      <c r="AC89" s="350">
        <f>+'Shift A Calculation'!AB73+'Shift B Calculation'!AB73+'Shift C Calculation'!AB73</f>
        <v>0</v>
      </c>
      <c r="AD89" s="350">
        <f>+'Shift A Calculation'!AC73+'Shift B Calculation'!AC73+'Shift C Calculation'!AC73</f>
        <v>0</v>
      </c>
      <c r="AE89" s="350">
        <f>+'Shift A Calculation'!AD73+'Shift B Calculation'!AD73+'Shift C Calculation'!AD73</f>
        <v>0</v>
      </c>
      <c r="AF89" s="350">
        <f>+'Shift A Calculation'!AE73+'Shift B Calculation'!AE73+'Shift C Calculation'!AE73</f>
        <v>0</v>
      </c>
      <c r="AG89" s="350">
        <f>+'Shift A Calculation'!AF73+'Shift B Calculation'!AF73+'Shift C Calculation'!AF73</f>
        <v>0</v>
      </c>
      <c r="AH89" s="350">
        <f>+'Shift A Calculation'!AG73+'Shift B Calculation'!AG73+'Shift C Calculation'!AG73</f>
        <v>0</v>
      </c>
      <c r="AI89" s="350">
        <f>+'Shift A Calculation'!AH73+'Shift B Calculation'!AH73+'Shift C Calculation'!AH73</f>
        <v>0</v>
      </c>
      <c r="AJ89" s="350">
        <f>+'Shift A Calculation'!AI73+'Shift B Calculation'!AI73+'Shift C Calculation'!AI73</f>
        <v>0</v>
      </c>
      <c r="AK89" s="351"/>
      <c r="AL89" s="305"/>
      <c r="AM89" s="305"/>
      <c r="AN89" s="305"/>
      <c r="AO89" s="305"/>
      <c r="AP89" s="305"/>
      <c r="AQ89" s="305"/>
      <c r="AR89" s="305"/>
      <c r="AS89" s="305"/>
      <c r="AT89" s="305"/>
      <c r="AU89" s="305"/>
      <c r="AV89" s="305"/>
      <c r="AW89" s="305"/>
      <c r="AX89" s="305"/>
      <c r="AY89" s="305"/>
      <c r="AZ89" s="305"/>
      <c r="BA89" s="305"/>
      <c r="BB89" s="305"/>
      <c r="BC89" s="305"/>
      <c r="BD89" s="305"/>
      <c r="BE89" s="305"/>
      <c r="BF89" s="305"/>
      <c r="BG89" s="305"/>
      <c r="BH89" s="305"/>
      <c r="BI89" s="305"/>
      <c r="BJ89" s="305"/>
      <c r="BK89" s="305"/>
      <c r="BL89" s="305"/>
      <c r="BM89" s="305"/>
      <c r="BN89" s="305"/>
      <c r="BO89" s="305"/>
    </row>
    <row r="90" spans="1:67" ht="20.25" customHeight="1">
      <c r="A90" s="305"/>
      <c r="B90" s="305"/>
      <c r="C90" s="571" t="s">
        <v>72</v>
      </c>
      <c r="D90" s="571"/>
      <c r="E90" s="571"/>
      <c r="F90" s="352">
        <f>+F89</f>
        <v>67.390116279069773</v>
      </c>
      <c r="G90" s="353">
        <f t="shared" ref="G90:AJ90" si="42">+G89+F90</f>
        <v>146.35726744186047</v>
      </c>
      <c r="H90" s="353">
        <f t="shared" si="42"/>
        <v>230.0140988372093</v>
      </c>
      <c r="I90" s="353">
        <f t="shared" si="42"/>
        <v>307.19956395348839</v>
      </c>
      <c r="J90" s="353">
        <f t="shared" si="42"/>
        <v>381.0453488372093</v>
      </c>
      <c r="K90" s="353">
        <f t="shared" si="42"/>
        <v>425.63459302325583</v>
      </c>
      <c r="L90" s="353">
        <f t="shared" si="42"/>
        <v>497.02761627906978</v>
      </c>
      <c r="M90" s="353">
        <f t="shared" si="42"/>
        <v>578.99694767441861</v>
      </c>
      <c r="N90" s="353">
        <f t="shared" si="42"/>
        <v>657.38720930232557</v>
      </c>
      <c r="O90" s="353">
        <f t="shared" si="42"/>
        <v>730.11061046511622</v>
      </c>
      <c r="P90" s="353">
        <f t="shared" si="42"/>
        <v>804.34491279069766</v>
      </c>
      <c r="Q90" s="353">
        <f t="shared" si="42"/>
        <v>888.62180232558137</v>
      </c>
      <c r="R90" s="353">
        <f t="shared" si="42"/>
        <v>947.28401162790692</v>
      </c>
      <c r="S90" s="353">
        <f t="shared" si="42"/>
        <v>1022.4876453488372</v>
      </c>
      <c r="T90" s="353">
        <f t="shared" si="42"/>
        <v>1101.2350290697675</v>
      </c>
      <c r="U90" s="353">
        <f t="shared" si="42"/>
        <v>1178.8561046511629</v>
      </c>
      <c r="V90" s="353">
        <f t="shared" si="42"/>
        <v>1256.0768895348838</v>
      </c>
      <c r="W90" s="353">
        <f t="shared" si="42"/>
        <v>1337.8931686046512</v>
      </c>
      <c r="X90" s="353">
        <f t="shared" si="42"/>
        <v>1337.8931686046512</v>
      </c>
      <c r="Y90" s="353">
        <f t="shared" si="42"/>
        <v>1337.8931686046512</v>
      </c>
      <c r="Z90" s="353">
        <f t="shared" si="42"/>
        <v>1337.8931686046512</v>
      </c>
      <c r="AA90" s="353">
        <f t="shared" si="42"/>
        <v>1337.8931686046512</v>
      </c>
      <c r="AB90" s="353">
        <f t="shared" si="42"/>
        <v>1337.8931686046512</v>
      </c>
      <c r="AC90" s="353">
        <f t="shared" si="42"/>
        <v>1337.8931686046512</v>
      </c>
      <c r="AD90" s="353">
        <f t="shared" si="42"/>
        <v>1337.8931686046512</v>
      </c>
      <c r="AE90" s="353">
        <f t="shared" si="42"/>
        <v>1337.8931686046512</v>
      </c>
      <c r="AF90" s="353">
        <f t="shared" si="42"/>
        <v>1337.8931686046512</v>
      </c>
      <c r="AG90" s="353">
        <f t="shared" si="42"/>
        <v>1337.8931686046512</v>
      </c>
      <c r="AH90" s="353">
        <f t="shared" si="42"/>
        <v>1337.8931686046512</v>
      </c>
      <c r="AI90" s="353">
        <f t="shared" si="42"/>
        <v>1337.8931686046512</v>
      </c>
      <c r="AJ90" s="353">
        <f t="shared" si="42"/>
        <v>1337.8931686046512</v>
      </c>
      <c r="AK90" s="354"/>
      <c r="AL90" s="305"/>
      <c r="AM90" s="305"/>
      <c r="AN90" s="305"/>
      <c r="AO90" s="305"/>
      <c r="AP90" s="305"/>
      <c r="AQ90" s="305"/>
      <c r="AR90" s="305"/>
      <c r="AS90" s="305"/>
      <c r="AT90" s="305"/>
      <c r="AU90" s="305"/>
      <c r="AV90" s="305"/>
      <c r="AW90" s="305"/>
      <c r="AX90" s="305"/>
      <c r="AY90" s="305"/>
      <c r="AZ90" s="305"/>
      <c r="BA90" s="305"/>
      <c r="BB90" s="305"/>
      <c r="BC90" s="305"/>
      <c r="BD90" s="305"/>
      <c r="BE90" s="305"/>
      <c r="BF90" s="305"/>
      <c r="BG90" s="305"/>
      <c r="BH90" s="305"/>
      <c r="BI90" s="305"/>
      <c r="BJ90" s="305"/>
      <c r="BK90" s="305"/>
      <c r="BL90" s="305"/>
      <c r="BM90" s="305"/>
      <c r="BN90" s="305"/>
      <c r="BO90" s="305"/>
    </row>
    <row r="91" spans="1:67" ht="20.25" customHeight="1">
      <c r="A91" s="305"/>
      <c r="B91" s="305"/>
      <c r="C91" s="355" t="s">
        <v>73</v>
      </c>
      <c r="D91" s="356"/>
      <c r="E91" s="357"/>
      <c r="F91" s="214">
        <f>+HLOOKUP($D$3,Kousu!$Y$13:$AJ$14,2,0)</f>
        <v>0.8587471036457861</v>
      </c>
      <c r="G91" s="215">
        <f t="shared" ref="G91:AJ91" si="43">+F91</f>
        <v>0.8587471036457861</v>
      </c>
      <c r="H91" s="215">
        <f t="shared" si="43"/>
        <v>0.8587471036457861</v>
      </c>
      <c r="I91" s="215">
        <f t="shared" si="43"/>
        <v>0.8587471036457861</v>
      </c>
      <c r="J91" s="215">
        <f t="shared" si="43"/>
        <v>0.8587471036457861</v>
      </c>
      <c r="K91" s="215">
        <f t="shared" si="43"/>
        <v>0.8587471036457861</v>
      </c>
      <c r="L91" s="215">
        <f t="shared" si="43"/>
        <v>0.8587471036457861</v>
      </c>
      <c r="M91" s="215">
        <f t="shared" si="43"/>
        <v>0.8587471036457861</v>
      </c>
      <c r="N91" s="215">
        <f t="shared" si="43"/>
        <v>0.8587471036457861</v>
      </c>
      <c r="O91" s="215">
        <f t="shared" si="43"/>
        <v>0.8587471036457861</v>
      </c>
      <c r="P91" s="215">
        <f t="shared" si="43"/>
        <v>0.8587471036457861</v>
      </c>
      <c r="Q91" s="215">
        <f t="shared" si="43"/>
        <v>0.8587471036457861</v>
      </c>
      <c r="R91" s="215">
        <f t="shared" si="43"/>
        <v>0.8587471036457861</v>
      </c>
      <c r="S91" s="215">
        <f t="shared" si="43"/>
        <v>0.8587471036457861</v>
      </c>
      <c r="T91" s="215">
        <f t="shared" si="43"/>
        <v>0.8587471036457861</v>
      </c>
      <c r="U91" s="215">
        <f t="shared" si="43"/>
        <v>0.8587471036457861</v>
      </c>
      <c r="V91" s="215">
        <f t="shared" si="43"/>
        <v>0.8587471036457861</v>
      </c>
      <c r="W91" s="215">
        <f t="shared" si="43"/>
        <v>0.8587471036457861</v>
      </c>
      <c r="X91" s="215">
        <f t="shared" si="43"/>
        <v>0.8587471036457861</v>
      </c>
      <c r="Y91" s="215">
        <f t="shared" si="43"/>
        <v>0.8587471036457861</v>
      </c>
      <c r="Z91" s="215">
        <f t="shared" si="43"/>
        <v>0.8587471036457861</v>
      </c>
      <c r="AA91" s="215">
        <f t="shared" si="43"/>
        <v>0.8587471036457861</v>
      </c>
      <c r="AB91" s="215">
        <f t="shared" si="43"/>
        <v>0.8587471036457861</v>
      </c>
      <c r="AC91" s="215">
        <f t="shared" si="43"/>
        <v>0.8587471036457861</v>
      </c>
      <c r="AD91" s="215">
        <f t="shared" si="43"/>
        <v>0.8587471036457861</v>
      </c>
      <c r="AE91" s="215">
        <f t="shared" si="43"/>
        <v>0.8587471036457861</v>
      </c>
      <c r="AF91" s="215">
        <f t="shared" si="43"/>
        <v>0.8587471036457861</v>
      </c>
      <c r="AG91" s="215">
        <f t="shared" si="43"/>
        <v>0.8587471036457861</v>
      </c>
      <c r="AH91" s="215">
        <f t="shared" si="43"/>
        <v>0.8587471036457861</v>
      </c>
      <c r="AI91" s="215">
        <f t="shared" si="43"/>
        <v>0.8587471036457861</v>
      </c>
      <c r="AJ91" s="215">
        <f t="shared" si="43"/>
        <v>0.8587471036457861</v>
      </c>
      <c r="AK91" s="233"/>
      <c r="AL91" s="305"/>
      <c r="AM91" s="305"/>
      <c r="AN91" s="305"/>
      <c r="AO91" s="305"/>
      <c r="AP91" s="305"/>
      <c r="AQ91" s="305"/>
      <c r="AR91" s="305"/>
      <c r="AS91" s="305"/>
      <c r="AT91" s="305"/>
      <c r="AU91" s="305"/>
      <c r="AV91" s="305"/>
      <c r="AW91" s="305"/>
      <c r="AX91" s="305"/>
      <c r="AY91" s="305"/>
      <c r="AZ91" s="305"/>
      <c r="BA91" s="305"/>
      <c r="BB91" s="305"/>
      <c r="BC91" s="305"/>
      <c r="BD91" s="305"/>
      <c r="BE91" s="305"/>
      <c r="BF91" s="305"/>
      <c r="BG91" s="305"/>
      <c r="BH91" s="305"/>
      <c r="BI91" s="305"/>
      <c r="BJ91" s="305"/>
      <c r="BK91" s="305"/>
      <c r="BL91" s="305"/>
      <c r="BM91" s="305"/>
      <c r="BN91" s="305"/>
      <c r="BO91" s="305"/>
    </row>
    <row r="92" spans="1:67" ht="20.25" customHeight="1">
      <c r="A92" s="305"/>
      <c r="B92" s="305"/>
      <c r="C92" s="355" t="s">
        <v>74</v>
      </c>
      <c r="D92" s="356"/>
      <c r="E92" s="357"/>
      <c r="F92" s="214">
        <f t="shared" ref="F92:AJ92" si="44">F84/F89</f>
        <v>1.5284140418079388</v>
      </c>
      <c r="G92" s="215">
        <f t="shared" si="44"/>
        <v>1.1017239284807119</v>
      </c>
      <c r="H92" s="215">
        <f t="shared" si="44"/>
        <v>1.0399628882529854</v>
      </c>
      <c r="I92" s="215">
        <f t="shared" si="44"/>
        <v>1.1271552211149523</v>
      </c>
      <c r="J92" s="215">
        <f t="shared" si="44"/>
        <v>1.1781308863734328</v>
      </c>
      <c r="K92" s="215">
        <f t="shared" si="44"/>
        <v>1.2222678584234647</v>
      </c>
      <c r="L92" s="215">
        <f t="shared" si="44"/>
        <v>1.2186064692660998</v>
      </c>
      <c r="M92" s="215">
        <f t="shared" si="44"/>
        <v>1.0430730438390707</v>
      </c>
      <c r="N92" s="215">
        <f t="shared" si="44"/>
        <v>1.1098317341120845</v>
      </c>
      <c r="O92" s="215">
        <f t="shared" si="44"/>
        <v>1.1206846585401438</v>
      </c>
      <c r="P92" s="215">
        <f t="shared" si="44"/>
        <v>1.1719649444326963</v>
      </c>
      <c r="Q92" s="215">
        <f t="shared" si="44"/>
        <v>1.0323114732893544</v>
      </c>
      <c r="R92" s="215">
        <f t="shared" si="44"/>
        <v>1.1421322312411419</v>
      </c>
      <c r="S92" s="215">
        <f t="shared" si="44"/>
        <v>1.1236159187941266</v>
      </c>
      <c r="T92" s="215">
        <f t="shared" si="44"/>
        <v>1.0857503571547227</v>
      </c>
      <c r="U92" s="215">
        <f t="shared" si="44"/>
        <v>1.1208296116532124</v>
      </c>
      <c r="V92" s="215">
        <f t="shared" si="44"/>
        <v>1.0230406246059038</v>
      </c>
      <c r="W92" s="215">
        <f t="shared" si="44"/>
        <v>0.47301100025581994</v>
      </c>
      <c r="X92" s="215" t="e">
        <f t="shared" si="44"/>
        <v>#DIV/0!</v>
      </c>
      <c r="Y92" s="215" t="e">
        <f t="shared" si="44"/>
        <v>#DIV/0!</v>
      </c>
      <c r="Z92" s="215" t="e">
        <f t="shared" si="44"/>
        <v>#DIV/0!</v>
      </c>
      <c r="AA92" s="215" t="e">
        <f t="shared" si="44"/>
        <v>#DIV/0!</v>
      </c>
      <c r="AB92" s="215" t="e">
        <f t="shared" si="44"/>
        <v>#DIV/0!</v>
      </c>
      <c r="AC92" s="215" t="e">
        <f t="shared" si="44"/>
        <v>#DIV/0!</v>
      </c>
      <c r="AD92" s="215" t="e">
        <f t="shared" si="44"/>
        <v>#DIV/0!</v>
      </c>
      <c r="AE92" s="215" t="e">
        <f t="shared" si="44"/>
        <v>#DIV/0!</v>
      </c>
      <c r="AF92" s="215" t="e">
        <f t="shared" si="44"/>
        <v>#DIV/0!</v>
      </c>
      <c r="AG92" s="215" t="e">
        <f t="shared" si="44"/>
        <v>#DIV/0!</v>
      </c>
      <c r="AH92" s="215" t="e">
        <f t="shared" si="44"/>
        <v>#DIV/0!</v>
      </c>
      <c r="AI92" s="215" t="e">
        <f t="shared" si="44"/>
        <v>#DIV/0!</v>
      </c>
      <c r="AJ92" s="215" t="e">
        <f t="shared" si="44"/>
        <v>#DIV/0!</v>
      </c>
      <c r="AK92" s="233"/>
      <c r="AL92" s="305"/>
      <c r="AM92" s="305"/>
      <c r="AN92" s="305"/>
      <c r="AO92" s="305"/>
      <c r="AP92" s="305"/>
      <c r="AQ92" s="305"/>
      <c r="AR92" s="305"/>
      <c r="AS92" s="305"/>
      <c r="AT92" s="305"/>
      <c r="AU92" s="305"/>
      <c r="AV92" s="305"/>
      <c r="AW92" s="305"/>
      <c r="AX92" s="305"/>
      <c r="AY92" s="305"/>
      <c r="AZ92" s="305"/>
      <c r="BA92" s="305"/>
      <c r="BB92" s="305"/>
      <c r="BC92" s="305"/>
      <c r="BD92" s="305"/>
      <c r="BE92" s="305"/>
      <c r="BF92" s="305"/>
      <c r="BG92" s="305"/>
      <c r="BH92" s="305"/>
      <c r="BI92" s="305"/>
      <c r="BJ92" s="305"/>
      <c r="BK92" s="305"/>
      <c r="BL92" s="305"/>
      <c r="BM92" s="305"/>
      <c r="BN92" s="305"/>
      <c r="BO92" s="305"/>
    </row>
    <row r="93" spans="1:67" ht="20.25" customHeight="1">
      <c r="A93" s="305"/>
      <c r="B93" s="305"/>
      <c r="C93" s="358" t="s">
        <v>75</v>
      </c>
      <c r="D93" s="359"/>
      <c r="E93" s="360"/>
      <c r="F93" s="216">
        <f t="shared" ref="F93:AJ93" si="45">+F85/F90</f>
        <v>1.5284140418079388</v>
      </c>
      <c r="G93" s="217">
        <f t="shared" si="45"/>
        <v>1.2981931360222774</v>
      </c>
      <c r="H93" s="217">
        <f t="shared" si="45"/>
        <v>1.2042740049428213</v>
      </c>
      <c r="I93" s="217">
        <f t="shared" si="45"/>
        <v>1.1848975152032166</v>
      </c>
      <c r="J93" s="217">
        <f t="shared" si="45"/>
        <v>1.1835861568085346</v>
      </c>
      <c r="K93" s="217">
        <f t="shared" si="45"/>
        <v>1.1876384304420964</v>
      </c>
      <c r="L93" s="217">
        <f t="shared" si="45"/>
        <v>1.1920866780716761</v>
      </c>
      <c r="M93" s="217">
        <f t="shared" si="45"/>
        <v>1.1709906290926646</v>
      </c>
      <c r="N93" s="217">
        <f t="shared" si="45"/>
        <v>1.1636977251380995</v>
      </c>
      <c r="O93" s="217">
        <f t="shared" si="45"/>
        <v>1.1594133654087537</v>
      </c>
      <c r="P93" s="217">
        <f t="shared" si="45"/>
        <v>1.1605717710841175</v>
      </c>
      <c r="Q93" s="217">
        <f t="shared" si="45"/>
        <v>1.1484075647584662</v>
      </c>
      <c r="R93" s="217">
        <f t="shared" si="45"/>
        <v>1.1480189538205463</v>
      </c>
      <c r="S93" s="217">
        <f t="shared" si="45"/>
        <v>1.1462241185321651</v>
      </c>
      <c r="T93" s="217">
        <f t="shared" si="45"/>
        <v>1.1418997460171896</v>
      </c>
      <c r="U93" s="217">
        <f t="shared" si="45"/>
        <v>1.1405123956140966</v>
      </c>
      <c r="V93" s="217">
        <f t="shared" si="45"/>
        <v>1.1332904950803704</v>
      </c>
      <c r="W93" s="217">
        <f t="shared" si="45"/>
        <v>1.0929123747040237</v>
      </c>
      <c r="X93" s="217">
        <f t="shared" si="45"/>
        <v>1.0929123747040237</v>
      </c>
      <c r="Y93" s="217">
        <f t="shared" si="45"/>
        <v>1.0929123747040237</v>
      </c>
      <c r="Z93" s="217">
        <f t="shared" si="45"/>
        <v>1.0929123747040237</v>
      </c>
      <c r="AA93" s="217">
        <f t="shared" si="45"/>
        <v>1.0929123747040237</v>
      </c>
      <c r="AB93" s="217">
        <f t="shared" si="45"/>
        <v>1.0929123747040237</v>
      </c>
      <c r="AC93" s="217">
        <f t="shared" si="45"/>
        <v>1.0929123747040237</v>
      </c>
      <c r="AD93" s="217">
        <f t="shared" si="45"/>
        <v>1.0929123747040237</v>
      </c>
      <c r="AE93" s="217">
        <f t="shared" si="45"/>
        <v>1.0929123747040237</v>
      </c>
      <c r="AF93" s="217">
        <f t="shared" si="45"/>
        <v>1.0929123747040237</v>
      </c>
      <c r="AG93" s="217">
        <f t="shared" si="45"/>
        <v>1.0929123747040237</v>
      </c>
      <c r="AH93" s="217">
        <f t="shared" si="45"/>
        <v>1.0929123747040237</v>
      </c>
      <c r="AI93" s="217">
        <f t="shared" si="45"/>
        <v>1.0929123747040237</v>
      </c>
      <c r="AJ93" s="217">
        <f t="shared" si="45"/>
        <v>1.0929123747040237</v>
      </c>
      <c r="AK93" s="234"/>
      <c r="AL93" s="305"/>
      <c r="AM93" s="305"/>
      <c r="AN93" s="305"/>
      <c r="AO93" s="305"/>
      <c r="AP93" s="305"/>
      <c r="AQ93" s="305"/>
      <c r="AR93" s="305"/>
      <c r="AS93" s="305"/>
      <c r="AT93" s="305"/>
      <c r="AU93" s="305"/>
      <c r="AV93" s="305"/>
      <c r="AW93" s="305"/>
      <c r="AX93" s="305"/>
      <c r="AY93" s="305"/>
      <c r="AZ93" s="305"/>
      <c r="BA93" s="305"/>
      <c r="BB93" s="305"/>
      <c r="BC93" s="305"/>
      <c r="BD93" s="305"/>
      <c r="BE93" s="305"/>
      <c r="BF93" s="305"/>
      <c r="BG93" s="305"/>
      <c r="BH93" s="305"/>
      <c r="BI93" s="305"/>
      <c r="BJ93" s="305"/>
      <c r="BK93" s="305"/>
      <c r="BL93" s="305"/>
      <c r="BM93" s="305"/>
      <c r="BN93" s="305"/>
      <c r="BO93" s="305"/>
    </row>
    <row r="94" spans="1:67" ht="15" thickBot="1"/>
    <row r="95" spans="1:67" ht="20.25" customHeight="1">
      <c r="A95" s="305"/>
      <c r="B95" s="305"/>
      <c r="C95" s="574" t="s">
        <v>76</v>
      </c>
      <c r="D95" s="575"/>
      <c r="E95" s="361" t="s">
        <v>77</v>
      </c>
      <c r="F95" s="362">
        <f>+'Shift A Calculation'!E148*60</f>
        <v>344.20500000000004</v>
      </c>
      <c r="G95" s="363">
        <f>+'Shift A Calculation'!F148*60</f>
        <v>501.75000000000006</v>
      </c>
      <c r="H95" s="363">
        <f>+'Shift A Calculation'!G148*60</f>
        <v>0</v>
      </c>
      <c r="I95" s="363">
        <f>+'Shift A Calculation'!H148*60</f>
        <v>0</v>
      </c>
      <c r="J95" s="363">
        <f>+'Shift A Calculation'!I148*60</f>
        <v>398.43</v>
      </c>
      <c r="K95" s="363">
        <f>+'Shift A Calculation'!J148*60</f>
        <v>132.52500000000001</v>
      </c>
      <c r="L95" s="363">
        <f>+'Shift A Calculation'!K148*60</f>
        <v>399.78000000000014</v>
      </c>
      <c r="M95" s="363">
        <f>+'Shift A Calculation'!L148*60</f>
        <v>454.14000000000004</v>
      </c>
      <c r="N95" s="363">
        <f>+'Shift A Calculation'!M148*60</f>
        <v>0</v>
      </c>
      <c r="O95" s="363">
        <f>+'Shift A Calculation'!N148*60</f>
        <v>0</v>
      </c>
      <c r="P95" s="363">
        <f>+'Shift A Calculation'!O148*60</f>
        <v>470.11500000000001</v>
      </c>
      <c r="Q95" s="363">
        <f>+'Shift A Calculation'!P148*60</f>
        <v>518.85</v>
      </c>
      <c r="R95" s="363">
        <f>+'Shift A Calculation'!Q148*60</f>
        <v>472.05</v>
      </c>
      <c r="S95" s="363">
        <f>+'Shift A Calculation'!R148*60</f>
        <v>434.61000000000007</v>
      </c>
      <c r="T95" s="363">
        <f>+'Shift A Calculation'!S148*60</f>
        <v>0</v>
      </c>
      <c r="U95" s="363">
        <f>+'Shift A Calculation'!T148*60</f>
        <v>0</v>
      </c>
      <c r="V95" s="363">
        <f>+'Shift A Calculation'!U148*60</f>
        <v>386.23500000000001</v>
      </c>
      <c r="W95" s="363">
        <f>+'Shift A Calculation'!V148*60</f>
        <v>452.97</v>
      </c>
      <c r="X95" s="363">
        <f>+'Shift A Calculation'!W148*60</f>
        <v>0</v>
      </c>
      <c r="Y95" s="363">
        <f>+'Shift A Calculation'!X148*60</f>
        <v>0</v>
      </c>
      <c r="Z95" s="363">
        <f>+'Shift A Calculation'!Y148*60</f>
        <v>0</v>
      </c>
      <c r="AA95" s="363">
        <f>+'Shift A Calculation'!Z148*60</f>
        <v>0</v>
      </c>
      <c r="AB95" s="363">
        <f>+'Shift A Calculation'!AA148*60</f>
        <v>0</v>
      </c>
      <c r="AC95" s="363">
        <f>+'Shift A Calculation'!AB148*60</f>
        <v>0</v>
      </c>
      <c r="AD95" s="363">
        <f>+'Shift A Calculation'!AC148*60</f>
        <v>0</v>
      </c>
      <c r="AE95" s="363">
        <f>+'Shift A Calculation'!AD148*60</f>
        <v>0</v>
      </c>
      <c r="AF95" s="363">
        <f>+'Shift A Calculation'!AE148*60</f>
        <v>0</v>
      </c>
      <c r="AG95" s="363">
        <f>+'Shift A Calculation'!AF148*60</f>
        <v>0</v>
      </c>
      <c r="AH95" s="363">
        <f>+'Shift A Calculation'!AG148*60</f>
        <v>0</v>
      </c>
      <c r="AI95" s="363">
        <f>+'Shift A Calculation'!AH148*60</f>
        <v>0</v>
      </c>
      <c r="AJ95" s="363">
        <f>+'Shift A Calculation'!AI148*60</f>
        <v>0</v>
      </c>
      <c r="AK95" s="364">
        <f t="shared" ref="AK95:AK100" si="46">SUM(F95:AJ95)</f>
        <v>4965.6600000000008</v>
      </c>
      <c r="AL95" s="305"/>
      <c r="AM95" s="305"/>
      <c r="AN95" s="305"/>
      <c r="AO95" s="305"/>
      <c r="AP95" s="305"/>
      <c r="AQ95" s="305"/>
      <c r="AR95" s="305"/>
      <c r="AS95" s="305"/>
      <c r="AT95" s="305"/>
      <c r="AU95" s="305"/>
      <c r="AV95" s="305"/>
      <c r="AW95" s="305"/>
      <c r="AX95" s="305"/>
      <c r="AY95" s="305"/>
      <c r="AZ95" s="305"/>
      <c r="BA95" s="305"/>
      <c r="BB95" s="305"/>
      <c r="BC95" s="305"/>
      <c r="BD95" s="305"/>
      <c r="BE95" s="305"/>
      <c r="BF95" s="305"/>
      <c r="BG95" s="305"/>
      <c r="BH95" s="305"/>
      <c r="BI95" s="305"/>
      <c r="BJ95" s="305"/>
      <c r="BK95" s="305"/>
      <c r="BL95" s="305"/>
      <c r="BM95" s="305"/>
      <c r="BN95" s="305"/>
      <c r="BO95" s="305"/>
    </row>
    <row r="96" spans="1:67" ht="20.25" customHeight="1">
      <c r="A96" s="305"/>
      <c r="B96" s="305"/>
      <c r="C96" s="576"/>
      <c r="D96" s="577"/>
      <c r="E96" s="365" t="s">
        <v>78</v>
      </c>
      <c r="F96" s="366">
        <f>+'Shift B Calculation'!E148*60</f>
        <v>0</v>
      </c>
      <c r="G96" s="350">
        <f>+'Shift B Calculation'!F148*60</f>
        <v>0</v>
      </c>
      <c r="H96" s="350">
        <f>+'Shift B Calculation'!G148*60</f>
        <v>486.90000000000003</v>
      </c>
      <c r="I96" s="350">
        <f>+'Shift B Calculation'!H148*60</f>
        <v>451.08000000000004</v>
      </c>
      <c r="J96" s="350">
        <f>+'Shift B Calculation'!I148*60</f>
        <v>448.33500000000004</v>
      </c>
      <c r="K96" s="350">
        <f>+'Shift B Calculation'!J148*60</f>
        <v>378.76500000000004</v>
      </c>
      <c r="L96" s="350">
        <f>+'Shift B Calculation'!K148*60</f>
        <v>0</v>
      </c>
      <c r="M96" s="350">
        <f>+'Shift B Calculation'!L148*60</f>
        <v>0</v>
      </c>
      <c r="N96" s="350">
        <f>+'Shift B Calculation'!M148*60</f>
        <v>430.56</v>
      </c>
      <c r="O96" s="350">
        <f>+'Shift B Calculation'!N148*60</f>
        <v>395.59500000000003</v>
      </c>
      <c r="P96" s="350">
        <f>+'Shift B Calculation'!O148*60</f>
        <v>381.10500000000002</v>
      </c>
      <c r="Q96" s="350">
        <f>+'Shift B Calculation'!P148*60</f>
        <v>447.52500000000003</v>
      </c>
      <c r="R96" s="350">
        <f>+'Shift B Calculation'!Q148*60</f>
        <v>0</v>
      </c>
      <c r="S96" s="350">
        <f>+'Shift B Calculation'!R148*60</f>
        <v>0</v>
      </c>
      <c r="T96" s="350">
        <f>+'Shift B Calculation'!S148*60</f>
        <v>410.53500000000003</v>
      </c>
      <c r="U96" s="350">
        <f>+'Shift B Calculation'!T148*60</f>
        <v>443.07000000000005</v>
      </c>
      <c r="V96" s="350">
        <f>+'Shift B Calculation'!U148*60</f>
        <v>499.23000000000008</v>
      </c>
      <c r="W96" s="350">
        <f>+'Shift B Calculation'!V148*60</f>
        <v>485.19000000000005</v>
      </c>
      <c r="X96" s="350">
        <f>+'Shift B Calculation'!W148*60</f>
        <v>0</v>
      </c>
      <c r="Y96" s="350">
        <f>+'Shift B Calculation'!X148*60</f>
        <v>0</v>
      </c>
      <c r="Z96" s="350">
        <f>+'Shift B Calculation'!Y148*60</f>
        <v>0</v>
      </c>
      <c r="AA96" s="350">
        <f>+'Shift B Calculation'!Z148*60</f>
        <v>0</v>
      </c>
      <c r="AB96" s="350">
        <f>+'Shift B Calculation'!AA148*60</f>
        <v>0</v>
      </c>
      <c r="AC96" s="350">
        <f>+'Shift B Calculation'!AB148*60</f>
        <v>0</v>
      </c>
      <c r="AD96" s="350">
        <f>+'Shift B Calculation'!AC148*60</f>
        <v>0</v>
      </c>
      <c r="AE96" s="350">
        <f>+'Shift B Calculation'!AD148*60</f>
        <v>0</v>
      </c>
      <c r="AF96" s="350">
        <f>+'Shift B Calculation'!AE148*60</f>
        <v>0</v>
      </c>
      <c r="AG96" s="350">
        <f>+'Shift B Calculation'!AF148*60</f>
        <v>0</v>
      </c>
      <c r="AH96" s="350">
        <f>+'Shift B Calculation'!AG148*60</f>
        <v>0</v>
      </c>
      <c r="AI96" s="350">
        <f>+'Shift B Calculation'!AH148*60</f>
        <v>0</v>
      </c>
      <c r="AJ96" s="350">
        <f>+'Shift B Calculation'!AI148*60</f>
        <v>0</v>
      </c>
      <c r="AK96" s="351">
        <f t="shared" si="46"/>
        <v>5257.8900000000012</v>
      </c>
      <c r="AL96" s="305"/>
      <c r="AM96" s="305"/>
      <c r="AN96" s="305"/>
      <c r="AO96" s="305"/>
      <c r="AP96" s="305"/>
      <c r="AQ96" s="305"/>
      <c r="AR96" s="305"/>
      <c r="AS96" s="305"/>
      <c r="AT96" s="305"/>
      <c r="AU96" s="305"/>
      <c r="AV96" s="305"/>
      <c r="AW96" s="305"/>
      <c r="AX96" s="305"/>
      <c r="AY96" s="305"/>
      <c r="AZ96" s="305"/>
      <c r="BA96" s="305"/>
      <c r="BB96" s="305"/>
      <c r="BC96" s="305"/>
      <c r="BD96" s="305"/>
      <c r="BE96" s="305"/>
      <c r="BF96" s="305"/>
      <c r="BG96" s="305"/>
      <c r="BH96" s="305"/>
      <c r="BI96" s="305"/>
      <c r="BJ96" s="305"/>
      <c r="BK96" s="305"/>
      <c r="BL96" s="305"/>
      <c r="BM96" s="305"/>
      <c r="BN96" s="305"/>
      <c r="BO96" s="305"/>
    </row>
    <row r="97" spans="1:67" ht="20.25" customHeight="1">
      <c r="A97" s="305"/>
      <c r="B97" s="305"/>
      <c r="C97" s="576"/>
      <c r="D97" s="577"/>
      <c r="E97" s="365" t="s">
        <v>3878</v>
      </c>
      <c r="F97" s="366">
        <f>+'Shift C Calculation'!E148*60</f>
        <v>428.53499999999997</v>
      </c>
      <c r="G97" s="350">
        <f>+'Shift C Calculation'!F148*60</f>
        <v>403.74</v>
      </c>
      <c r="H97" s="350">
        <f>+'Shift C Calculation'!G148*60</f>
        <v>472.36500000000001</v>
      </c>
      <c r="I97" s="350">
        <f>+'Shift C Calculation'!H148*60</f>
        <v>433.97999999999996</v>
      </c>
      <c r="J97" s="350">
        <f>+'Shift C Calculation'!I148*60</f>
        <v>0</v>
      </c>
      <c r="K97" s="350">
        <f>+'Shift C Calculation'!J148*60</f>
        <v>0</v>
      </c>
      <c r="L97" s="350">
        <f>+'Shift C Calculation'!K148*60</f>
        <v>418.86000000000007</v>
      </c>
      <c r="M97" s="350">
        <f>+'Shift C Calculation'!L148*60</f>
        <v>485.77500000000009</v>
      </c>
      <c r="N97" s="350">
        <f>+'Shift C Calculation'!M148*60</f>
        <v>468.315</v>
      </c>
      <c r="O97" s="350">
        <f>+'Shift C Calculation'!N148*60</f>
        <v>438.29999999999995</v>
      </c>
      <c r="P97" s="350">
        <f>+'Shift C Calculation'!O148*60</f>
        <v>0</v>
      </c>
      <c r="Q97" s="350">
        <f>+'Shift C Calculation'!P148*60</f>
        <v>0</v>
      </c>
      <c r="R97" s="350">
        <f>+'Shift C Calculation'!Q148*60</f>
        <v>200.61</v>
      </c>
      <c r="S97" s="350">
        <f>+'Shift C Calculation'!R148*60</f>
        <v>427.72500000000008</v>
      </c>
      <c r="T97" s="350">
        <f>+'Shift C Calculation'!S148*60</f>
        <v>492.435</v>
      </c>
      <c r="U97" s="350">
        <f>+'Shift C Calculation'!T148*60</f>
        <v>446.98500000000013</v>
      </c>
      <c r="V97" s="350">
        <f>+'Shift C Calculation'!U148*60</f>
        <v>0</v>
      </c>
      <c r="W97" s="350">
        <f>+'Shift C Calculation'!V148*60</f>
        <v>0</v>
      </c>
      <c r="X97" s="350">
        <f>+'Shift C Calculation'!W148*60</f>
        <v>0</v>
      </c>
      <c r="Y97" s="350">
        <f>+'Shift C Calculation'!X148*60</f>
        <v>0</v>
      </c>
      <c r="Z97" s="350">
        <f>+'Shift C Calculation'!Y148*60</f>
        <v>0</v>
      </c>
      <c r="AA97" s="350">
        <f>+'Shift C Calculation'!Z148*60</f>
        <v>0</v>
      </c>
      <c r="AB97" s="350">
        <f>+'Shift C Calculation'!AA148*60</f>
        <v>0</v>
      </c>
      <c r="AC97" s="350">
        <f>+'Shift C Calculation'!AB148*60</f>
        <v>0</v>
      </c>
      <c r="AD97" s="350">
        <f>+'Shift C Calculation'!AC148*60</f>
        <v>0</v>
      </c>
      <c r="AE97" s="350">
        <f>+'Shift C Calculation'!AD148*60</f>
        <v>0</v>
      </c>
      <c r="AF97" s="350">
        <f>+'Shift C Calculation'!AE148*60</f>
        <v>0</v>
      </c>
      <c r="AG97" s="350">
        <f>+'Shift C Calculation'!AF148*60</f>
        <v>0</v>
      </c>
      <c r="AH97" s="350">
        <f>+'Shift C Calculation'!AG148*60</f>
        <v>0</v>
      </c>
      <c r="AI97" s="350">
        <f>+'Shift C Calculation'!AH148*60</f>
        <v>0</v>
      </c>
      <c r="AJ97" s="350">
        <f>+'Shift C Calculation'!AI148*60</f>
        <v>0</v>
      </c>
      <c r="AK97" s="351">
        <f t="shared" ref="AK97" si="47">SUM(F97:AJ97)</f>
        <v>5117.625</v>
      </c>
      <c r="AL97" s="305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305"/>
      <c r="AX97" s="305"/>
      <c r="AY97" s="305"/>
      <c r="AZ97" s="305"/>
      <c r="BA97" s="305"/>
      <c r="BB97" s="305"/>
      <c r="BC97" s="305"/>
      <c r="BD97" s="305"/>
      <c r="BE97" s="305"/>
      <c r="BF97" s="305"/>
      <c r="BG97" s="305"/>
      <c r="BH97" s="305"/>
      <c r="BI97" s="305"/>
      <c r="BJ97" s="305"/>
      <c r="BK97" s="305"/>
      <c r="BL97" s="305"/>
      <c r="BM97" s="305"/>
      <c r="BN97" s="305"/>
      <c r="BO97" s="305"/>
    </row>
    <row r="98" spans="1:67" ht="20.25" customHeight="1">
      <c r="A98" s="305"/>
      <c r="B98" s="305"/>
      <c r="C98" s="572" t="s">
        <v>79</v>
      </c>
      <c r="D98" s="572"/>
      <c r="E98" s="367" t="s">
        <v>80</v>
      </c>
      <c r="F98" s="368">
        <f>SUM(F95:F97)</f>
        <v>772.74</v>
      </c>
      <c r="G98" s="369">
        <f t="shared" ref="G98:AJ98" si="48">SUM(G95:G97)</f>
        <v>905.49</v>
      </c>
      <c r="H98" s="369">
        <f t="shared" si="48"/>
        <v>959.2650000000001</v>
      </c>
      <c r="I98" s="369">
        <f t="shared" si="48"/>
        <v>885.06</v>
      </c>
      <c r="J98" s="369">
        <f t="shared" si="48"/>
        <v>846.7650000000001</v>
      </c>
      <c r="K98" s="369">
        <f t="shared" si="48"/>
        <v>511.29000000000008</v>
      </c>
      <c r="L98" s="369">
        <f t="shared" si="48"/>
        <v>818.64000000000021</v>
      </c>
      <c r="M98" s="369">
        <f t="shared" si="48"/>
        <v>939.91500000000019</v>
      </c>
      <c r="N98" s="369">
        <f t="shared" si="48"/>
        <v>898.875</v>
      </c>
      <c r="O98" s="369">
        <f t="shared" si="48"/>
        <v>833.89499999999998</v>
      </c>
      <c r="P98" s="369">
        <f t="shared" si="48"/>
        <v>851.22</v>
      </c>
      <c r="Q98" s="369">
        <f t="shared" si="48"/>
        <v>966.375</v>
      </c>
      <c r="R98" s="369">
        <f t="shared" si="48"/>
        <v>672.66000000000008</v>
      </c>
      <c r="S98" s="369">
        <f t="shared" si="48"/>
        <v>862.33500000000015</v>
      </c>
      <c r="T98" s="369">
        <f t="shared" si="48"/>
        <v>902.97</v>
      </c>
      <c r="U98" s="369">
        <f t="shared" si="48"/>
        <v>890.05500000000018</v>
      </c>
      <c r="V98" s="369">
        <f t="shared" si="48"/>
        <v>885.46500000000015</v>
      </c>
      <c r="W98" s="369">
        <f t="shared" si="48"/>
        <v>938.16000000000008</v>
      </c>
      <c r="X98" s="369">
        <f t="shared" si="48"/>
        <v>0</v>
      </c>
      <c r="Y98" s="369">
        <f t="shared" si="48"/>
        <v>0</v>
      </c>
      <c r="Z98" s="369">
        <f t="shared" si="48"/>
        <v>0</v>
      </c>
      <c r="AA98" s="369">
        <f t="shared" si="48"/>
        <v>0</v>
      </c>
      <c r="AB98" s="369">
        <f t="shared" si="48"/>
        <v>0</v>
      </c>
      <c r="AC98" s="369">
        <f t="shared" si="48"/>
        <v>0</v>
      </c>
      <c r="AD98" s="369">
        <f t="shared" si="48"/>
        <v>0</v>
      </c>
      <c r="AE98" s="369">
        <f t="shared" si="48"/>
        <v>0</v>
      </c>
      <c r="AF98" s="369">
        <f t="shared" si="48"/>
        <v>0</v>
      </c>
      <c r="AG98" s="369">
        <f t="shared" si="48"/>
        <v>0</v>
      </c>
      <c r="AH98" s="369">
        <f t="shared" si="48"/>
        <v>0</v>
      </c>
      <c r="AI98" s="369">
        <f t="shared" si="48"/>
        <v>0</v>
      </c>
      <c r="AJ98" s="369">
        <f t="shared" si="48"/>
        <v>0</v>
      </c>
      <c r="AK98" s="370">
        <f>SUM(AK95:AK97)</f>
        <v>15341.175000000003</v>
      </c>
      <c r="AL98" s="305"/>
      <c r="AM98" s="305"/>
      <c r="AN98" s="305"/>
      <c r="AO98" s="305"/>
      <c r="AP98" s="305"/>
      <c r="AQ98" s="305"/>
      <c r="AR98" s="305"/>
      <c r="AS98" s="305"/>
      <c r="AT98" s="305"/>
      <c r="AU98" s="305"/>
      <c r="AV98" s="305"/>
      <c r="AW98" s="305"/>
      <c r="AX98" s="305"/>
      <c r="AY98" s="305"/>
      <c r="AZ98" s="305"/>
      <c r="BA98" s="305"/>
      <c r="BB98" s="305"/>
      <c r="BC98" s="305"/>
      <c r="BD98" s="305"/>
      <c r="BE98" s="305"/>
      <c r="BF98" s="305"/>
      <c r="BG98" s="305"/>
      <c r="BH98" s="305"/>
      <c r="BI98" s="305"/>
      <c r="BJ98" s="305"/>
      <c r="BK98" s="305"/>
      <c r="BL98" s="305"/>
      <c r="BM98" s="305"/>
      <c r="BN98" s="305"/>
      <c r="BO98" s="305"/>
    </row>
    <row r="99" spans="1:67" ht="20.25" customHeight="1">
      <c r="A99" s="305"/>
      <c r="B99" s="305"/>
      <c r="C99" s="591" t="s">
        <v>81</v>
      </c>
      <c r="D99" s="592"/>
      <c r="E99" s="371" t="s">
        <v>77</v>
      </c>
      <c r="F99" s="372">
        <f>IF(+'Input Data Shift A'!D81*60&gt;0,'Input Data Shift A'!D81*60,0)</f>
        <v>570</v>
      </c>
      <c r="G99" s="372">
        <f>IF(+'Input Data Shift A'!E81*60&gt;0,'Input Data Shift A'!E81*60,0)</f>
        <v>570</v>
      </c>
      <c r="H99" s="372">
        <f>IF(+'Input Data Shift A'!F81*60&gt;0,'Input Data Shift A'!F81*60,0)</f>
        <v>0</v>
      </c>
      <c r="I99" s="372">
        <f>IF(+'Input Data Shift A'!G81*60&gt;0,'Input Data Shift A'!G81*60,0)</f>
        <v>0</v>
      </c>
      <c r="J99" s="372">
        <f>IF(+'Input Data Shift A'!H81*60&gt;0,'Input Data Shift A'!H81*60,0)</f>
        <v>570</v>
      </c>
      <c r="K99" s="372">
        <f>IF(+'Input Data Shift A'!I81*60&gt;0,'Input Data Shift A'!I81*60,0)</f>
        <v>270</v>
      </c>
      <c r="L99" s="372">
        <f>IF(+'Input Data Shift A'!J81*60&gt;0,'Input Data Shift A'!J81*60,0)</f>
        <v>540</v>
      </c>
      <c r="M99" s="372">
        <f>IF(+'Input Data Shift A'!K81*60&gt;0,'Input Data Shift A'!K81*60,0)</f>
        <v>570</v>
      </c>
      <c r="N99" s="372">
        <f>IF(+'Input Data Shift A'!L81*60&gt;0,'Input Data Shift A'!L81*60,0)</f>
        <v>0</v>
      </c>
      <c r="O99" s="372">
        <f>IF(+'Input Data Shift A'!M81*60&gt;0,'Input Data Shift A'!M81*60,0)</f>
        <v>0</v>
      </c>
      <c r="P99" s="372">
        <f>IF(+'Input Data Shift A'!N81*60&gt;0,'Input Data Shift A'!N81*60,0)</f>
        <v>570</v>
      </c>
      <c r="Q99" s="372">
        <f>IF(+'Input Data Shift A'!O81*60&gt;0,'Input Data Shift A'!O81*60,0)</f>
        <v>570</v>
      </c>
      <c r="R99" s="372">
        <f>IF(+'Input Data Shift A'!P81*60&gt;0,'Input Data Shift A'!P81*60,0)</f>
        <v>570</v>
      </c>
      <c r="S99" s="372">
        <f>IF(+'Input Data Shift A'!Q81*60&gt;0,'Input Data Shift A'!Q81*60,0)</f>
        <v>570</v>
      </c>
      <c r="T99" s="372">
        <f>IF(+'Input Data Shift A'!R81*60&gt;0,'Input Data Shift A'!R81*60,0)</f>
        <v>0</v>
      </c>
      <c r="U99" s="372">
        <f>IF(+'Input Data Shift A'!S81*60&gt;0,'Input Data Shift A'!S81*60,0)</f>
        <v>0</v>
      </c>
      <c r="V99" s="372">
        <f>IF(+'Input Data Shift A'!T81*60&gt;0,'Input Data Shift A'!T81*60,0)</f>
        <v>570</v>
      </c>
      <c r="W99" s="372">
        <f>IF(+'Input Data Shift A'!U81*60&gt;0,'Input Data Shift A'!U81*60,0)</f>
        <v>570</v>
      </c>
      <c r="X99" s="372">
        <f>IF(+'Input Data Shift A'!V81*60&gt;0,'Input Data Shift A'!V81*60,0)</f>
        <v>0</v>
      </c>
      <c r="Y99" s="372">
        <f>IF(+'Input Data Shift A'!W81*60&gt;0,'Input Data Shift A'!W81*60,0)</f>
        <v>0</v>
      </c>
      <c r="Z99" s="372">
        <f>IF(+'Input Data Shift A'!X81*60&gt;0,'Input Data Shift A'!X81*60,0)</f>
        <v>0</v>
      </c>
      <c r="AA99" s="372">
        <f>IF(+'Input Data Shift A'!Y81*60&gt;0,'Input Data Shift A'!Y81*60,0)</f>
        <v>0</v>
      </c>
      <c r="AB99" s="372">
        <f>IF(+'Input Data Shift A'!Z81*60&gt;0,'Input Data Shift A'!Z81*60,0)</f>
        <v>0</v>
      </c>
      <c r="AC99" s="372">
        <f>IF(+'Input Data Shift A'!AA81*60&gt;0,'Input Data Shift A'!AA81*60,0)</f>
        <v>0</v>
      </c>
      <c r="AD99" s="372">
        <f>IF(+'Input Data Shift A'!AB81*60&gt;0,'Input Data Shift A'!AB81*60,0)</f>
        <v>0</v>
      </c>
      <c r="AE99" s="372">
        <f>IF(+'Input Data Shift A'!AC81*60&gt;0,'Input Data Shift A'!AC81*60,0)</f>
        <v>0</v>
      </c>
      <c r="AF99" s="372">
        <f>IF(+'Input Data Shift A'!AD81*60&gt;0,'Input Data Shift A'!AD81*60,0)</f>
        <v>0</v>
      </c>
      <c r="AG99" s="372">
        <f>IF(+'Input Data Shift A'!AE81*60&gt;0,'Input Data Shift A'!AE81*60,0)</f>
        <v>0</v>
      </c>
      <c r="AH99" s="372">
        <f>IF(+'Input Data Shift A'!AF81*60&gt;0,'Input Data Shift A'!AF81*60,0)</f>
        <v>0</v>
      </c>
      <c r="AI99" s="372">
        <f>IF(+'Input Data Shift A'!AG81*60&gt;0,'Input Data Shift A'!AG81*60,0)</f>
        <v>0</v>
      </c>
      <c r="AJ99" s="372">
        <f>IF(+'Input Data Shift A'!AH81*60&gt;0,'Input Data Shift A'!AH81*60,0)</f>
        <v>0</v>
      </c>
      <c r="AK99" s="348">
        <f t="shared" si="46"/>
        <v>6510</v>
      </c>
      <c r="AL99" s="305"/>
      <c r="AM99" s="305"/>
      <c r="AN99" s="305"/>
      <c r="AO99" s="305"/>
      <c r="AP99" s="305"/>
      <c r="AQ99" s="305"/>
      <c r="AR99" s="305"/>
      <c r="AS99" s="305"/>
      <c r="AT99" s="305"/>
      <c r="AU99" s="305"/>
      <c r="AV99" s="305"/>
      <c r="AW99" s="305"/>
      <c r="AX99" s="305"/>
      <c r="AY99" s="305"/>
      <c r="AZ99" s="305"/>
      <c r="BA99" s="305"/>
      <c r="BB99" s="305"/>
      <c r="BC99" s="305"/>
      <c r="BD99" s="305"/>
      <c r="BE99" s="305"/>
      <c r="BF99" s="305"/>
      <c r="BG99" s="305"/>
      <c r="BH99" s="305"/>
      <c r="BI99" s="305"/>
      <c r="BJ99" s="305"/>
      <c r="BK99" s="305"/>
      <c r="BL99" s="305"/>
      <c r="BM99" s="305"/>
      <c r="BN99" s="305"/>
      <c r="BO99" s="305"/>
    </row>
    <row r="100" spans="1:67" ht="20.25" customHeight="1">
      <c r="A100" s="305"/>
      <c r="B100" s="305"/>
      <c r="C100" s="576"/>
      <c r="D100" s="577"/>
      <c r="E100" s="365" t="s">
        <v>78</v>
      </c>
      <c r="F100" s="366">
        <f>IF(+'Input Data Shift B'!D81*60&gt;0,'Input Data Shift B'!D81*60,0)</f>
        <v>0</v>
      </c>
      <c r="G100" s="366">
        <f>IF(+'Input Data Shift B'!E81*60&gt;0,'Input Data Shift B'!E81*60,0)</f>
        <v>0</v>
      </c>
      <c r="H100" s="366">
        <f>IF(+'Input Data Shift B'!F81*60&gt;0,'Input Data Shift B'!F81*60,0)</f>
        <v>570</v>
      </c>
      <c r="I100" s="366">
        <f>IF(+'Input Data Shift B'!G81*60&gt;0,'Input Data Shift B'!G81*60,0)</f>
        <v>570</v>
      </c>
      <c r="J100" s="366">
        <f>IF(+'Input Data Shift B'!H81*60&gt;0,'Input Data Shift B'!H81*60,0)</f>
        <v>570</v>
      </c>
      <c r="K100" s="366">
        <f>IF(+'Input Data Shift B'!I81*60&gt;0,'Input Data Shift B'!I81*60,0)</f>
        <v>570</v>
      </c>
      <c r="L100" s="366">
        <f>IF(+'Input Data Shift B'!J81*60&gt;0,'Input Data Shift B'!J81*60,0)</f>
        <v>0</v>
      </c>
      <c r="M100" s="366">
        <f>IF(+'Input Data Shift B'!K81*60&gt;0,'Input Data Shift B'!K81*60,0)</f>
        <v>0</v>
      </c>
      <c r="N100" s="366">
        <f>IF(+'Input Data Shift B'!L81*60&gt;0,'Input Data Shift B'!L81*60,0)</f>
        <v>570</v>
      </c>
      <c r="O100" s="366">
        <f>IF(+'Input Data Shift B'!M81*60&gt;0,'Input Data Shift B'!M81*60,0)</f>
        <v>570</v>
      </c>
      <c r="P100" s="366">
        <f>IF(+'Input Data Shift B'!N81*60&gt;0,'Input Data Shift B'!N81*60,0)</f>
        <v>570</v>
      </c>
      <c r="Q100" s="366">
        <f>IF(+'Input Data Shift B'!O81*60&gt;0,'Input Data Shift B'!O81*60,0)</f>
        <v>570</v>
      </c>
      <c r="R100" s="366">
        <f>IF(+'Input Data Shift B'!P81*60&gt;0,'Input Data Shift B'!P81*60,0)</f>
        <v>0</v>
      </c>
      <c r="S100" s="366">
        <f>IF(+'Input Data Shift B'!Q81*60&gt;0,'Input Data Shift B'!Q81*60,0)</f>
        <v>0</v>
      </c>
      <c r="T100" s="366">
        <f>IF(+'Input Data Shift B'!R81*60&gt;0,'Input Data Shift B'!R81*60,0)</f>
        <v>570</v>
      </c>
      <c r="U100" s="366">
        <f>IF(+'Input Data Shift B'!S81*60&gt;0,'Input Data Shift B'!S81*60,0)</f>
        <v>570</v>
      </c>
      <c r="V100" s="366">
        <f>IF(+'Input Data Shift B'!T81*60&gt;0,'Input Data Shift B'!T81*60,0)</f>
        <v>570</v>
      </c>
      <c r="W100" s="366">
        <f>IF(+'Input Data Shift B'!U81*60&gt;0,'Input Data Shift B'!U81*60,0)</f>
        <v>560.4</v>
      </c>
      <c r="X100" s="366">
        <f>IF(+'Input Data Shift B'!V81*60&gt;0,'Input Data Shift B'!V81*60,0)</f>
        <v>0</v>
      </c>
      <c r="Y100" s="366">
        <f>IF(+'Input Data Shift B'!W81*60&gt;0,'Input Data Shift B'!W81*60,0)</f>
        <v>0</v>
      </c>
      <c r="Z100" s="366">
        <f>IF(+'Input Data Shift B'!X81*60&gt;0,'Input Data Shift B'!X81*60,0)</f>
        <v>0</v>
      </c>
      <c r="AA100" s="366">
        <f>IF(+'Input Data Shift B'!Y81*60&gt;0,'Input Data Shift B'!Y81*60,0)</f>
        <v>0</v>
      </c>
      <c r="AB100" s="366">
        <f>IF(+'Input Data Shift B'!Z81*60&gt;0,'Input Data Shift B'!Z81*60,0)</f>
        <v>0</v>
      </c>
      <c r="AC100" s="366">
        <f>IF(+'Input Data Shift B'!AA81*60&gt;0,'Input Data Shift B'!AA81*60,0)</f>
        <v>0</v>
      </c>
      <c r="AD100" s="366">
        <f>IF(+'Input Data Shift B'!AB81*60&gt;0,'Input Data Shift B'!AB81*60,0)</f>
        <v>0</v>
      </c>
      <c r="AE100" s="366">
        <f>IF(+'Input Data Shift B'!AC81*60&gt;0,'Input Data Shift B'!AC81*60,0)</f>
        <v>0</v>
      </c>
      <c r="AF100" s="366">
        <f>IF(+'Input Data Shift B'!AD81*60&gt;0,'Input Data Shift B'!AD81*60,0)</f>
        <v>0</v>
      </c>
      <c r="AG100" s="366">
        <f>IF(+'Input Data Shift B'!AE81*60&gt;0,'Input Data Shift B'!AE81*60,0)</f>
        <v>0</v>
      </c>
      <c r="AH100" s="366">
        <f>IF(+'Input Data Shift B'!AF81*60&gt;0,'Input Data Shift B'!AF81*60,0)</f>
        <v>0</v>
      </c>
      <c r="AI100" s="366">
        <f>IF(+'Input Data Shift B'!AG81*60&gt;0,'Input Data Shift B'!AG81*60,0)</f>
        <v>0</v>
      </c>
      <c r="AJ100" s="366">
        <f>IF(+'Input Data Shift B'!AH81*60&gt;0,'Input Data Shift B'!AH81*60,0)</f>
        <v>0</v>
      </c>
      <c r="AK100" s="351">
        <f t="shared" si="46"/>
        <v>6830.4</v>
      </c>
      <c r="AL100" s="305"/>
      <c r="AM100" s="305"/>
      <c r="AN100" s="305"/>
      <c r="AO100" s="305"/>
      <c r="AP100" s="305"/>
      <c r="AQ100" s="305"/>
      <c r="AR100" s="305"/>
      <c r="AS100" s="305"/>
      <c r="AT100" s="305"/>
      <c r="AU100" s="305"/>
      <c r="AV100" s="305"/>
      <c r="AW100" s="305"/>
      <c r="AX100" s="305"/>
      <c r="AY100" s="305"/>
      <c r="AZ100" s="305"/>
      <c r="BA100" s="305"/>
      <c r="BB100" s="305"/>
      <c r="BC100" s="305"/>
      <c r="BD100" s="305"/>
      <c r="BE100" s="305"/>
      <c r="BF100" s="305"/>
      <c r="BG100" s="305"/>
      <c r="BH100" s="305"/>
      <c r="BI100" s="305"/>
      <c r="BJ100" s="305"/>
      <c r="BK100" s="305"/>
      <c r="BL100" s="305"/>
      <c r="BM100" s="305"/>
      <c r="BN100" s="305"/>
      <c r="BO100" s="305"/>
    </row>
    <row r="101" spans="1:67" ht="20.25" customHeight="1">
      <c r="A101" s="305"/>
      <c r="B101" s="305"/>
      <c r="C101" s="593"/>
      <c r="D101" s="594"/>
      <c r="E101" s="365" t="s">
        <v>3878</v>
      </c>
      <c r="F101" s="366">
        <f>IF(+'Input Data Shift C'!D81*60&gt;0,'Input Data Shift C'!D81*60,0)</f>
        <v>570</v>
      </c>
      <c r="G101" s="366">
        <f>IF(+'Input Data Shift C'!E81*60&gt;0,'Input Data Shift C'!E81*60,0)</f>
        <v>570</v>
      </c>
      <c r="H101" s="366">
        <f>IF(+'Input Data Shift C'!F81*60&gt;0,'Input Data Shift C'!F81*60,0)</f>
        <v>570</v>
      </c>
      <c r="I101" s="366">
        <f>IF(+'Input Data Shift C'!G81*60&gt;0,'Input Data Shift C'!G81*60,0)</f>
        <v>570</v>
      </c>
      <c r="J101" s="366">
        <f>IF(+'Input Data Shift C'!H81*60&gt;0,'Input Data Shift C'!H81*60,0)</f>
        <v>0</v>
      </c>
      <c r="K101" s="366">
        <f>IF(+'Input Data Shift C'!I81*60&gt;0,'Input Data Shift C'!I81*60,0)</f>
        <v>0</v>
      </c>
      <c r="L101" s="366">
        <f>IF(+'Input Data Shift C'!J81*60&gt;0,'Input Data Shift C'!J81*60,0)</f>
        <v>570</v>
      </c>
      <c r="M101" s="366">
        <f>IF(+'Input Data Shift C'!K81*60&gt;0,'Input Data Shift C'!K81*60,0)</f>
        <v>570</v>
      </c>
      <c r="N101" s="366">
        <f>IF(+'Input Data Shift C'!L81*60&gt;0,'Input Data Shift C'!L81*60,0)</f>
        <v>570</v>
      </c>
      <c r="O101" s="366">
        <f>IF(+'Input Data Shift C'!M81*60&gt;0,'Input Data Shift C'!M81*60,0)</f>
        <v>570</v>
      </c>
      <c r="P101" s="366">
        <f>IF(+'Input Data Shift C'!N81*60&gt;0,'Input Data Shift C'!N81*60,0)</f>
        <v>0</v>
      </c>
      <c r="Q101" s="366">
        <f>IF(+'Input Data Shift C'!O81*60&gt;0,'Input Data Shift C'!O81*60,0)</f>
        <v>0</v>
      </c>
      <c r="R101" s="366">
        <f>IF(+'Input Data Shift C'!P81*60&gt;0,'Input Data Shift C'!P81*60,0)</f>
        <v>270</v>
      </c>
      <c r="S101" s="366">
        <f>IF(+'Input Data Shift C'!Q81*60&gt;0,'Input Data Shift C'!Q81*60,0)</f>
        <v>540</v>
      </c>
      <c r="T101" s="366">
        <f>IF(+'Input Data Shift C'!R81*60&gt;0,'Input Data Shift C'!R81*60,0)</f>
        <v>570</v>
      </c>
      <c r="U101" s="366">
        <f>IF(+'Input Data Shift C'!S81*60&gt;0,'Input Data Shift C'!S81*60,0)</f>
        <v>570</v>
      </c>
      <c r="V101" s="366">
        <f>IF(+'Input Data Shift C'!T81*60&gt;0,'Input Data Shift C'!T81*60,0)</f>
        <v>0</v>
      </c>
      <c r="W101" s="366">
        <f>IF(+'Input Data Shift C'!U81*60&gt;0,'Input Data Shift C'!U81*60,0)</f>
        <v>0</v>
      </c>
      <c r="X101" s="366">
        <f>IF(+'Input Data Shift C'!V81*60&gt;0,'Input Data Shift C'!V81*60,0)</f>
        <v>0</v>
      </c>
      <c r="Y101" s="366">
        <f>IF(+'Input Data Shift C'!W81*60&gt;0,'Input Data Shift C'!W81*60,0)</f>
        <v>0</v>
      </c>
      <c r="Z101" s="366">
        <f>IF(+'Input Data Shift C'!X81*60&gt;0,'Input Data Shift C'!X81*60,0)</f>
        <v>0</v>
      </c>
      <c r="AA101" s="366">
        <f>IF(+'Input Data Shift C'!Y81*60&gt;0,'Input Data Shift C'!Y81*60,0)</f>
        <v>0</v>
      </c>
      <c r="AB101" s="366">
        <f>IF(+'Input Data Shift C'!Z81*60&gt;0,'Input Data Shift C'!Z81*60,0)</f>
        <v>0</v>
      </c>
      <c r="AC101" s="366">
        <f>IF(+'Input Data Shift C'!AA81*60&gt;0,'Input Data Shift C'!AA81*60,0)</f>
        <v>0</v>
      </c>
      <c r="AD101" s="366">
        <f>IF(+'Input Data Shift C'!AB81*60&gt;0,'Input Data Shift C'!AB81*60,0)</f>
        <v>0</v>
      </c>
      <c r="AE101" s="366">
        <f>IF(+'Input Data Shift C'!AC81*60&gt;0,'Input Data Shift C'!AC81*60,0)</f>
        <v>0</v>
      </c>
      <c r="AF101" s="366">
        <f>IF(+'Input Data Shift C'!AD81*60&gt;0,'Input Data Shift C'!AD81*60,0)</f>
        <v>0</v>
      </c>
      <c r="AG101" s="366">
        <f>IF(+'Input Data Shift C'!AE81*60&gt;0,'Input Data Shift C'!AE81*60,0)</f>
        <v>0</v>
      </c>
      <c r="AH101" s="366">
        <f>IF(+'Input Data Shift C'!AF81*60&gt;0,'Input Data Shift C'!AF81*60,0)</f>
        <v>0</v>
      </c>
      <c r="AI101" s="366">
        <f>IF(+'Input Data Shift C'!AG81*60&gt;0,'Input Data Shift C'!AG81*60,0)</f>
        <v>0</v>
      </c>
      <c r="AJ101" s="366">
        <f>IF(+'Input Data Shift C'!AH81*60&gt;0,'Input Data Shift C'!AH81*60,0)</f>
        <v>0</v>
      </c>
      <c r="AK101" s="351">
        <f>SUM(F101:AJ101)</f>
        <v>6510</v>
      </c>
      <c r="AL101" s="305"/>
      <c r="AM101" s="305"/>
      <c r="AN101" s="305"/>
      <c r="AO101" s="305"/>
      <c r="AP101" s="305"/>
      <c r="AQ101" s="305"/>
      <c r="AR101" s="305"/>
      <c r="AS101" s="305"/>
      <c r="AT101" s="305"/>
      <c r="AU101" s="305"/>
      <c r="AV101" s="305"/>
      <c r="AW101" s="305"/>
      <c r="AX101" s="305"/>
      <c r="AY101" s="305"/>
      <c r="AZ101" s="305"/>
      <c r="BA101" s="305"/>
      <c r="BB101" s="305"/>
      <c r="BC101" s="305"/>
      <c r="BD101" s="305"/>
      <c r="BE101" s="305"/>
      <c r="BF101" s="305"/>
      <c r="BG101" s="305"/>
      <c r="BH101" s="305"/>
      <c r="BI101" s="305"/>
      <c r="BJ101" s="305"/>
      <c r="BK101" s="305"/>
      <c r="BL101" s="305"/>
      <c r="BM101" s="305"/>
      <c r="BN101" s="305"/>
      <c r="BO101" s="305"/>
    </row>
    <row r="102" spans="1:67" ht="20.25" customHeight="1">
      <c r="A102" s="305"/>
      <c r="B102" s="305"/>
      <c r="C102" s="573" t="s">
        <v>82</v>
      </c>
      <c r="D102" s="573"/>
      <c r="E102" s="373" t="s">
        <v>80</v>
      </c>
      <c r="F102" s="368">
        <f>SUM(F99:F101)</f>
        <v>1140</v>
      </c>
      <c r="G102" s="369">
        <f t="shared" ref="G102:AK102" si="49">SUM(G99:G101)</f>
        <v>1140</v>
      </c>
      <c r="H102" s="369">
        <f t="shared" si="49"/>
        <v>1140</v>
      </c>
      <c r="I102" s="369">
        <f t="shared" si="49"/>
        <v>1140</v>
      </c>
      <c r="J102" s="369">
        <f t="shared" si="49"/>
        <v>1140</v>
      </c>
      <c r="K102" s="369">
        <f t="shared" si="49"/>
        <v>840</v>
      </c>
      <c r="L102" s="369">
        <f t="shared" si="49"/>
        <v>1110</v>
      </c>
      <c r="M102" s="369">
        <f t="shared" si="49"/>
        <v>1140</v>
      </c>
      <c r="N102" s="369">
        <f t="shared" si="49"/>
        <v>1140</v>
      </c>
      <c r="O102" s="369">
        <f t="shared" si="49"/>
        <v>1140</v>
      </c>
      <c r="P102" s="369">
        <f t="shared" si="49"/>
        <v>1140</v>
      </c>
      <c r="Q102" s="369">
        <f t="shared" si="49"/>
        <v>1140</v>
      </c>
      <c r="R102" s="369">
        <f t="shared" si="49"/>
        <v>840</v>
      </c>
      <c r="S102" s="369">
        <f t="shared" si="49"/>
        <v>1110</v>
      </c>
      <c r="T102" s="369">
        <f t="shared" si="49"/>
        <v>1140</v>
      </c>
      <c r="U102" s="369">
        <f t="shared" si="49"/>
        <v>1140</v>
      </c>
      <c r="V102" s="369">
        <f t="shared" si="49"/>
        <v>1140</v>
      </c>
      <c r="W102" s="369">
        <f t="shared" si="49"/>
        <v>1130.4000000000001</v>
      </c>
      <c r="X102" s="369">
        <f t="shared" si="49"/>
        <v>0</v>
      </c>
      <c r="Y102" s="369">
        <f t="shared" si="49"/>
        <v>0</v>
      </c>
      <c r="Z102" s="369">
        <f t="shared" si="49"/>
        <v>0</v>
      </c>
      <c r="AA102" s="369">
        <f t="shared" si="49"/>
        <v>0</v>
      </c>
      <c r="AB102" s="369">
        <f t="shared" si="49"/>
        <v>0</v>
      </c>
      <c r="AC102" s="369">
        <f t="shared" si="49"/>
        <v>0</v>
      </c>
      <c r="AD102" s="369">
        <f t="shared" si="49"/>
        <v>0</v>
      </c>
      <c r="AE102" s="369">
        <f t="shared" si="49"/>
        <v>0</v>
      </c>
      <c r="AF102" s="369">
        <f t="shared" si="49"/>
        <v>0</v>
      </c>
      <c r="AG102" s="369">
        <f t="shared" si="49"/>
        <v>0</v>
      </c>
      <c r="AH102" s="369">
        <f t="shared" si="49"/>
        <v>0</v>
      </c>
      <c r="AI102" s="369">
        <f t="shared" si="49"/>
        <v>0</v>
      </c>
      <c r="AJ102" s="369">
        <f t="shared" si="49"/>
        <v>0</v>
      </c>
      <c r="AK102" s="370">
        <f t="shared" si="49"/>
        <v>19850.400000000001</v>
      </c>
      <c r="AL102" s="305"/>
      <c r="AM102" s="305"/>
      <c r="AN102" s="305"/>
      <c r="AO102" s="305"/>
      <c r="AP102" s="305"/>
      <c r="AQ102" s="305"/>
      <c r="AR102" s="305"/>
      <c r="AS102" s="305"/>
      <c r="AT102" s="305"/>
      <c r="AU102" s="305"/>
      <c r="AV102" s="305"/>
      <c r="AW102" s="305"/>
      <c r="AX102" s="305"/>
      <c r="AY102" s="305"/>
      <c r="AZ102" s="305"/>
      <c r="BA102" s="305"/>
      <c r="BB102" s="305"/>
      <c r="BC102" s="305"/>
      <c r="BD102" s="305"/>
      <c r="BE102" s="305"/>
      <c r="BF102" s="305"/>
      <c r="BG102" s="305"/>
      <c r="BH102" s="305"/>
      <c r="BI102" s="305"/>
      <c r="BJ102" s="305"/>
      <c r="BK102" s="305"/>
      <c r="BL102" s="305"/>
      <c r="BM102" s="305"/>
      <c r="BN102" s="305"/>
      <c r="BO102" s="305"/>
    </row>
    <row r="103" spans="1:67" ht="20.25" customHeight="1">
      <c r="A103" s="305"/>
      <c r="B103" s="305"/>
      <c r="C103" s="595" t="s">
        <v>83</v>
      </c>
      <c r="D103" s="595"/>
      <c r="E103" s="374">
        <v>0.85</v>
      </c>
      <c r="F103" s="341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42"/>
      <c r="AG103" s="342"/>
      <c r="AH103" s="342"/>
      <c r="AI103" s="342"/>
      <c r="AJ103" s="343"/>
      <c r="AK103" s="375"/>
      <c r="AL103" s="305"/>
      <c r="AM103" s="305"/>
      <c r="AN103" s="305"/>
      <c r="AO103" s="305"/>
      <c r="AP103" s="305"/>
      <c r="AQ103" s="305"/>
      <c r="AR103" s="305"/>
      <c r="AS103" s="305"/>
      <c r="AT103" s="305"/>
      <c r="AU103" s="305"/>
      <c r="AV103" s="305"/>
      <c r="AW103" s="305"/>
      <c r="AX103" s="305"/>
      <c r="AY103" s="305"/>
      <c r="AZ103" s="305"/>
      <c r="BA103" s="305"/>
      <c r="BB103" s="305"/>
      <c r="BC103" s="305"/>
      <c r="BD103" s="305"/>
      <c r="BE103" s="305"/>
      <c r="BF103" s="305"/>
      <c r="BG103" s="305"/>
      <c r="BH103" s="305"/>
      <c r="BI103" s="305"/>
      <c r="BJ103" s="305"/>
      <c r="BK103" s="305"/>
      <c r="BL103" s="305"/>
      <c r="BM103" s="305"/>
      <c r="BN103" s="305"/>
      <c r="BO103" s="305"/>
    </row>
    <row r="104" spans="1:67" ht="20.25" customHeight="1">
      <c r="A104" s="305"/>
      <c r="B104" s="305"/>
      <c r="C104" s="564" t="s">
        <v>84</v>
      </c>
      <c r="D104" s="564"/>
      <c r="E104" s="376" t="s">
        <v>9</v>
      </c>
      <c r="F104" s="218">
        <f>F95/F99</f>
        <v>0.60386842105263161</v>
      </c>
      <c r="G104" s="219">
        <f t="shared" ref="G104:AJ104" si="50">G95/G99</f>
        <v>0.88026315789473697</v>
      </c>
      <c r="H104" s="219" t="e">
        <f t="shared" si="50"/>
        <v>#DIV/0!</v>
      </c>
      <c r="I104" s="219" t="e">
        <f t="shared" si="50"/>
        <v>#DIV/0!</v>
      </c>
      <c r="J104" s="219">
        <f t="shared" si="50"/>
        <v>0.69900000000000007</v>
      </c>
      <c r="K104" s="219">
        <f t="shared" si="50"/>
        <v>0.49083333333333334</v>
      </c>
      <c r="L104" s="219">
        <f t="shared" si="50"/>
        <v>0.74033333333333362</v>
      </c>
      <c r="M104" s="219">
        <f t="shared" si="50"/>
        <v>0.79673684210526319</v>
      </c>
      <c r="N104" s="219" t="e">
        <f t="shared" si="50"/>
        <v>#DIV/0!</v>
      </c>
      <c r="O104" s="219" t="e">
        <f t="shared" si="50"/>
        <v>#DIV/0!</v>
      </c>
      <c r="P104" s="219">
        <f t="shared" si="50"/>
        <v>0.82476315789473686</v>
      </c>
      <c r="Q104" s="219">
        <f t="shared" si="50"/>
        <v>0.91026315789473689</v>
      </c>
      <c r="R104" s="219">
        <f t="shared" si="50"/>
        <v>0.82815789473684209</v>
      </c>
      <c r="S104" s="219">
        <f t="shared" si="50"/>
        <v>0.76247368421052641</v>
      </c>
      <c r="T104" s="219" t="e">
        <f t="shared" si="50"/>
        <v>#DIV/0!</v>
      </c>
      <c r="U104" s="219" t="e">
        <f t="shared" si="50"/>
        <v>#DIV/0!</v>
      </c>
      <c r="V104" s="219">
        <f t="shared" si="50"/>
        <v>0.67760526315789471</v>
      </c>
      <c r="W104" s="219">
        <f t="shared" si="50"/>
        <v>0.79468421052631588</v>
      </c>
      <c r="X104" s="219" t="e">
        <f t="shared" si="50"/>
        <v>#DIV/0!</v>
      </c>
      <c r="Y104" s="219" t="e">
        <f t="shared" si="50"/>
        <v>#DIV/0!</v>
      </c>
      <c r="Z104" s="219" t="e">
        <f t="shared" si="50"/>
        <v>#DIV/0!</v>
      </c>
      <c r="AA104" s="219" t="e">
        <f t="shared" si="50"/>
        <v>#DIV/0!</v>
      </c>
      <c r="AB104" s="219" t="e">
        <f t="shared" si="50"/>
        <v>#DIV/0!</v>
      </c>
      <c r="AC104" s="219" t="e">
        <f t="shared" si="50"/>
        <v>#DIV/0!</v>
      </c>
      <c r="AD104" s="219" t="e">
        <f t="shared" si="50"/>
        <v>#DIV/0!</v>
      </c>
      <c r="AE104" s="219" t="e">
        <f t="shared" si="50"/>
        <v>#DIV/0!</v>
      </c>
      <c r="AF104" s="219" t="e">
        <f t="shared" si="50"/>
        <v>#DIV/0!</v>
      </c>
      <c r="AG104" s="219" t="e">
        <f t="shared" si="50"/>
        <v>#DIV/0!</v>
      </c>
      <c r="AH104" s="219" t="e">
        <f t="shared" si="50"/>
        <v>#DIV/0!</v>
      </c>
      <c r="AI104" s="219" t="e">
        <f t="shared" si="50"/>
        <v>#DIV/0!</v>
      </c>
      <c r="AJ104" s="235" t="e">
        <f t="shared" si="50"/>
        <v>#DIV/0!</v>
      </c>
      <c r="AK104" s="377"/>
      <c r="AL104" s="305"/>
      <c r="AM104" s="305"/>
      <c r="AN104" s="305"/>
      <c r="AO104" s="305"/>
      <c r="AP104" s="305"/>
      <c r="AQ104" s="305"/>
      <c r="AR104" s="305"/>
      <c r="AS104" s="305"/>
      <c r="AT104" s="305"/>
      <c r="AU104" s="305"/>
      <c r="AV104" s="305"/>
      <c r="AW104" s="305"/>
      <c r="AX104" s="305"/>
      <c r="AY104" s="305"/>
      <c r="AZ104" s="305"/>
      <c r="BA104" s="305"/>
      <c r="BB104" s="305"/>
      <c r="BC104" s="305"/>
      <c r="BD104" s="305"/>
      <c r="BE104" s="305"/>
      <c r="BF104" s="305"/>
      <c r="BG104" s="305"/>
      <c r="BH104" s="305"/>
      <c r="BI104" s="305"/>
      <c r="BJ104" s="305"/>
      <c r="BK104" s="305"/>
      <c r="BL104" s="305"/>
      <c r="BM104" s="305"/>
      <c r="BN104" s="305"/>
      <c r="BO104" s="305"/>
    </row>
    <row r="105" spans="1:67" ht="20.25" customHeight="1" thickBot="1">
      <c r="A105" s="305"/>
      <c r="B105" s="305"/>
      <c r="C105" s="564"/>
      <c r="D105" s="564"/>
      <c r="E105" s="376" t="s">
        <v>10</v>
      </c>
      <c r="F105" s="218" t="e">
        <f t="shared" ref="F105:AJ106" si="51">F96/F100</f>
        <v>#DIV/0!</v>
      </c>
      <c r="G105" s="219" t="e">
        <f t="shared" si="51"/>
        <v>#DIV/0!</v>
      </c>
      <c r="H105" s="219">
        <f t="shared" si="51"/>
        <v>0.85421052631578953</v>
      </c>
      <c r="I105" s="219">
        <f t="shared" si="51"/>
        <v>0.79136842105263161</v>
      </c>
      <c r="J105" s="219">
        <f t="shared" si="51"/>
        <v>0.78655263157894739</v>
      </c>
      <c r="K105" s="219">
        <f t="shared" si="51"/>
        <v>0.66450000000000009</v>
      </c>
      <c r="L105" s="219" t="e">
        <f t="shared" si="51"/>
        <v>#DIV/0!</v>
      </c>
      <c r="M105" s="219" t="e">
        <f t="shared" si="51"/>
        <v>#DIV/0!</v>
      </c>
      <c r="N105" s="219">
        <f t="shared" si="51"/>
        <v>0.75536842105263158</v>
      </c>
      <c r="O105" s="219">
        <f t="shared" si="51"/>
        <v>0.69402631578947371</v>
      </c>
      <c r="P105" s="219">
        <f t="shared" si="51"/>
        <v>0.66860526315789481</v>
      </c>
      <c r="Q105" s="219">
        <f t="shared" si="51"/>
        <v>0.78513157894736851</v>
      </c>
      <c r="R105" s="219" t="e">
        <f t="shared" si="51"/>
        <v>#DIV/0!</v>
      </c>
      <c r="S105" s="219" t="e">
        <f t="shared" si="51"/>
        <v>#DIV/0!</v>
      </c>
      <c r="T105" s="219">
        <f t="shared" si="51"/>
        <v>0.72023684210526318</v>
      </c>
      <c r="U105" s="219">
        <f t="shared" si="51"/>
        <v>0.77731578947368429</v>
      </c>
      <c r="V105" s="219">
        <f t="shared" si="51"/>
        <v>0.87584210526315798</v>
      </c>
      <c r="W105" s="219">
        <f t="shared" si="51"/>
        <v>0.8657922912205569</v>
      </c>
      <c r="X105" s="219" t="e">
        <f t="shared" si="51"/>
        <v>#DIV/0!</v>
      </c>
      <c r="Y105" s="219" t="e">
        <f t="shared" si="51"/>
        <v>#DIV/0!</v>
      </c>
      <c r="Z105" s="219" t="e">
        <f t="shared" si="51"/>
        <v>#DIV/0!</v>
      </c>
      <c r="AA105" s="219" t="e">
        <f t="shared" si="51"/>
        <v>#DIV/0!</v>
      </c>
      <c r="AB105" s="219" t="e">
        <f t="shared" si="51"/>
        <v>#DIV/0!</v>
      </c>
      <c r="AC105" s="219" t="e">
        <f t="shared" si="51"/>
        <v>#DIV/0!</v>
      </c>
      <c r="AD105" s="219" t="e">
        <f t="shared" si="51"/>
        <v>#DIV/0!</v>
      </c>
      <c r="AE105" s="219" t="e">
        <f t="shared" si="51"/>
        <v>#DIV/0!</v>
      </c>
      <c r="AF105" s="219" t="e">
        <f t="shared" si="51"/>
        <v>#DIV/0!</v>
      </c>
      <c r="AG105" s="219" t="e">
        <f t="shared" si="51"/>
        <v>#DIV/0!</v>
      </c>
      <c r="AH105" s="219" t="e">
        <f t="shared" si="51"/>
        <v>#DIV/0!</v>
      </c>
      <c r="AI105" s="219" t="e">
        <f t="shared" si="51"/>
        <v>#DIV/0!</v>
      </c>
      <c r="AJ105" s="235" t="e">
        <f t="shared" si="51"/>
        <v>#DIV/0!</v>
      </c>
      <c r="AK105" s="377"/>
      <c r="AL105" s="305"/>
      <c r="AM105" s="305"/>
      <c r="AN105" s="305"/>
      <c r="AO105" s="305"/>
      <c r="AP105" s="305"/>
      <c r="AQ105" s="305"/>
      <c r="AR105" s="305"/>
      <c r="AS105" s="305"/>
      <c r="AT105" s="305"/>
      <c r="AU105" s="305"/>
      <c r="AV105" s="305"/>
      <c r="AW105" s="305"/>
      <c r="AX105" s="305"/>
      <c r="AY105" s="305"/>
      <c r="AZ105" s="305"/>
      <c r="BA105" s="305"/>
      <c r="BB105" s="305"/>
      <c r="BC105" s="305"/>
      <c r="BD105" s="305"/>
      <c r="BE105" s="305"/>
      <c r="BF105" s="305"/>
      <c r="BG105" s="305"/>
      <c r="BH105" s="305"/>
      <c r="BI105" s="305"/>
      <c r="BJ105" s="305"/>
      <c r="BK105" s="305"/>
      <c r="BL105" s="305"/>
      <c r="BM105" s="305"/>
      <c r="BN105" s="305"/>
      <c r="BO105" s="305"/>
    </row>
    <row r="106" spans="1:67" ht="20.25" customHeight="1" thickBot="1">
      <c r="A106" s="305"/>
      <c r="B106" s="305"/>
      <c r="C106" s="564"/>
      <c r="D106" s="564"/>
      <c r="E106" s="376" t="s">
        <v>3566</v>
      </c>
      <c r="F106" s="218">
        <f>F97/F101</f>
        <v>0.7518157894736841</v>
      </c>
      <c r="G106" s="219">
        <f>G97/G101</f>
        <v>0.70831578947368423</v>
      </c>
      <c r="H106" s="219">
        <f t="shared" si="51"/>
        <v>0.82871052631578945</v>
      </c>
      <c r="I106" s="219">
        <f t="shared" si="51"/>
        <v>0.76136842105263147</v>
      </c>
      <c r="J106" s="219" t="e">
        <f t="shared" si="51"/>
        <v>#DIV/0!</v>
      </c>
      <c r="K106" s="219" t="e">
        <f t="shared" si="51"/>
        <v>#DIV/0!</v>
      </c>
      <c r="L106" s="219">
        <f t="shared" si="51"/>
        <v>0.73484210526315796</v>
      </c>
      <c r="M106" s="219">
        <f t="shared" si="51"/>
        <v>0.85223684210526329</v>
      </c>
      <c r="N106" s="219">
        <f t="shared" si="51"/>
        <v>0.82160526315789473</v>
      </c>
      <c r="O106" s="219">
        <f t="shared" si="51"/>
        <v>0.7689473684210526</v>
      </c>
      <c r="P106" s="219" t="e">
        <f t="shared" si="51"/>
        <v>#DIV/0!</v>
      </c>
      <c r="Q106" s="219" t="e">
        <f t="shared" si="51"/>
        <v>#DIV/0!</v>
      </c>
      <c r="R106" s="219">
        <f t="shared" si="51"/>
        <v>0.7430000000000001</v>
      </c>
      <c r="S106" s="219">
        <f t="shared" si="51"/>
        <v>0.79208333333333347</v>
      </c>
      <c r="T106" s="219">
        <f t="shared" si="51"/>
        <v>0.86392105263157892</v>
      </c>
      <c r="U106" s="219">
        <f t="shared" si="51"/>
        <v>0.78418421052631604</v>
      </c>
      <c r="V106" s="219" t="e">
        <f t="shared" si="51"/>
        <v>#DIV/0!</v>
      </c>
      <c r="W106" s="219" t="e">
        <f t="shared" si="51"/>
        <v>#DIV/0!</v>
      </c>
      <c r="X106" s="219" t="e">
        <f t="shared" si="51"/>
        <v>#DIV/0!</v>
      </c>
      <c r="Y106" s="219" t="e">
        <f t="shared" si="51"/>
        <v>#DIV/0!</v>
      </c>
      <c r="Z106" s="219" t="e">
        <f t="shared" si="51"/>
        <v>#DIV/0!</v>
      </c>
      <c r="AA106" s="219" t="e">
        <f t="shared" si="51"/>
        <v>#DIV/0!</v>
      </c>
      <c r="AB106" s="219" t="e">
        <f t="shared" si="51"/>
        <v>#DIV/0!</v>
      </c>
      <c r="AC106" s="219" t="e">
        <f t="shared" si="51"/>
        <v>#DIV/0!</v>
      </c>
      <c r="AD106" s="219" t="e">
        <f t="shared" si="51"/>
        <v>#DIV/0!</v>
      </c>
      <c r="AE106" s="219" t="e">
        <f t="shared" si="51"/>
        <v>#DIV/0!</v>
      </c>
      <c r="AF106" s="219" t="e">
        <f t="shared" si="51"/>
        <v>#DIV/0!</v>
      </c>
      <c r="AG106" s="219" t="e">
        <f t="shared" si="51"/>
        <v>#DIV/0!</v>
      </c>
      <c r="AH106" s="219" t="e">
        <f t="shared" si="51"/>
        <v>#DIV/0!</v>
      </c>
      <c r="AI106" s="219" t="e">
        <f t="shared" si="51"/>
        <v>#DIV/0!</v>
      </c>
      <c r="AJ106" s="235" t="e">
        <f t="shared" si="51"/>
        <v>#DIV/0!</v>
      </c>
      <c r="AK106" s="377"/>
      <c r="AL106" s="305"/>
      <c r="AM106" s="305"/>
      <c r="AN106" s="305"/>
      <c r="AO106" s="305"/>
      <c r="AP106" s="305"/>
      <c r="AQ106" s="305"/>
      <c r="AR106" s="305"/>
      <c r="AS106" s="305"/>
      <c r="AT106" s="305"/>
      <c r="AU106" s="305"/>
      <c r="AV106" s="305"/>
      <c r="AW106" s="305"/>
      <c r="AX106" s="305"/>
      <c r="AY106" s="305"/>
      <c r="AZ106" s="305"/>
      <c r="BA106" s="305"/>
      <c r="BB106" s="305"/>
      <c r="BC106" s="305"/>
      <c r="BD106" s="305"/>
      <c r="BE106" s="305"/>
      <c r="BF106" s="305"/>
      <c r="BG106" s="305"/>
      <c r="BH106" s="305"/>
      <c r="BI106" s="305"/>
      <c r="BJ106" s="305"/>
      <c r="BK106" s="305"/>
      <c r="BL106" s="305"/>
      <c r="BM106" s="305"/>
      <c r="BN106" s="305"/>
      <c r="BO106" s="305"/>
    </row>
    <row r="107" spans="1:67" ht="20.25" customHeight="1" thickBot="1">
      <c r="A107" s="305"/>
      <c r="B107" s="305"/>
      <c r="C107" s="564"/>
      <c r="D107" s="564"/>
      <c r="E107" s="378" t="s">
        <v>80</v>
      </c>
      <c r="F107" s="220">
        <f>F98/F102</f>
        <v>0.67784210526315791</v>
      </c>
      <c r="G107" s="221">
        <f t="shared" ref="G107:AK107" si="52">G98/G102</f>
        <v>0.79428947368421055</v>
      </c>
      <c r="H107" s="221">
        <f t="shared" si="52"/>
        <v>0.8414605263157896</v>
      </c>
      <c r="I107" s="221">
        <f t="shared" si="52"/>
        <v>0.77636842105263149</v>
      </c>
      <c r="J107" s="221">
        <f t="shared" si="52"/>
        <v>0.74277631578947378</v>
      </c>
      <c r="K107" s="221">
        <f t="shared" si="52"/>
        <v>0.60867857142857151</v>
      </c>
      <c r="L107" s="221">
        <f t="shared" si="52"/>
        <v>0.73751351351351369</v>
      </c>
      <c r="M107" s="221">
        <f t="shared" si="52"/>
        <v>0.82448684210526335</v>
      </c>
      <c r="N107" s="221">
        <f t="shared" si="52"/>
        <v>0.78848684210526321</v>
      </c>
      <c r="O107" s="221">
        <f t="shared" si="52"/>
        <v>0.73148684210526316</v>
      </c>
      <c r="P107" s="221">
        <f t="shared" si="52"/>
        <v>0.74668421052631584</v>
      </c>
      <c r="Q107" s="221">
        <f t="shared" si="52"/>
        <v>0.84769736842105259</v>
      </c>
      <c r="R107" s="221">
        <f t="shared" si="52"/>
        <v>0.80078571428571443</v>
      </c>
      <c r="S107" s="221">
        <f t="shared" si="52"/>
        <v>0.77687837837837848</v>
      </c>
      <c r="T107" s="221">
        <f t="shared" si="52"/>
        <v>0.7920789473684211</v>
      </c>
      <c r="U107" s="221">
        <f t="shared" si="52"/>
        <v>0.78075000000000017</v>
      </c>
      <c r="V107" s="221">
        <f t="shared" si="52"/>
        <v>0.7767236842105264</v>
      </c>
      <c r="W107" s="221">
        <f t="shared" si="52"/>
        <v>0.82993630573248411</v>
      </c>
      <c r="X107" s="221" t="e">
        <f t="shared" si="52"/>
        <v>#DIV/0!</v>
      </c>
      <c r="Y107" s="221" t="e">
        <f t="shared" si="52"/>
        <v>#DIV/0!</v>
      </c>
      <c r="Z107" s="221" t="e">
        <f t="shared" si="52"/>
        <v>#DIV/0!</v>
      </c>
      <c r="AA107" s="221" t="e">
        <f t="shared" si="52"/>
        <v>#DIV/0!</v>
      </c>
      <c r="AB107" s="221" t="e">
        <f t="shared" si="52"/>
        <v>#DIV/0!</v>
      </c>
      <c r="AC107" s="221" t="e">
        <f t="shared" si="52"/>
        <v>#DIV/0!</v>
      </c>
      <c r="AD107" s="221" t="e">
        <f t="shared" si="52"/>
        <v>#DIV/0!</v>
      </c>
      <c r="AE107" s="221" t="e">
        <f t="shared" si="52"/>
        <v>#DIV/0!</v>
      </c>
      <c r="AF107" s="221" t="e">
        <f t="shared" si="52"/>
        <v>#DIV/0!</v>
      </c>
      <c r="AG107" s="221" t="e">
        <f t="shared" si="52"/>
        <v>#DIV/0!</v>
      </c>
      <c r="AH107" s="221" t="e">
        <f t="shared" si="52"/>
        <v>#DIV/0!</v>
      </c>
      <c r="AI107" s="221" t="e">
        <f t="shared" si="52"/>
        <v>#DIV/0!</v>
      </c>
      <c r="AJ107" s="236" t="e">
        <f t="shared" si="52"/>
        <v>#DIV/0!</v>
      </c>
      <c r="AK107" s="237">
        <f t="shared" si="52"/>
        <v>0.77283959013420389</v>
      </c>
      <c r="AL107" s="305"/>
      <c r="AM107" s="305"/>
      <c r="AN107" s="305"/>
      <c r="AO107" s="305"/>
      <c r="AP107" s="305"/>
      <c r="AQ107" s="305"/>
      <c r="AR107" s="305"/>
      <c r="AS107" s="305"/>
      <c r="AT107" s="305"/>
      <c r="AU107" s="305"/>
      <c r="AV107" s="305"/>
      <c r="AW107" s="305"/>
      <c r="AX107" s="305"/>
      <c r="AY107" s="305"/>
      <c r="AZ107" s="305"/>
      <c r="BA107" s="305"/>
      <c r="BB107" s="305"/>
      <c r="BC107" s="305"/>
      <c r="BD107" s="305"/>
      <c r="BE107" s="305"/>
      <c r="BF107" s="305"/>
      <c r="BG107" s="305"/>
      <c r="BH107" s="305"/>
      <c r="BI107" s="305"/>
      <c r="BJ107" s="305"/>
      <c r="BK107" s="305"/>
      <c r="BL107" s="305"/>
      <c r="BM107" s="305"/>
      <c r="BN107" s="305"/>
      <c r="BO107" s="305"/>
    </row>
    <row r="108" spans="1:67" s="305" customFormat="1" ht="18.75" customHeight="1" thickBot="1">
      <c r="C108" s="379"/>
      <c r="D108" s="379"/>
      <c r="E108" s="380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</row>
    <row r="109" spans="1:67" s="69" customFormat="1" ht="19.5" customHeight="1" thickBot="1">
      <c r="A109" s="305"/>
      <c r="B109" s="305"/>
      <c r="C109" s="588" t="s">
        <v>85</v>
      </c>
      <c r="D109" s="588"/>
      <c r="E109" s="588"/>
      <c r="F109" s="381">
        <f>+'Input Data Shift A'!D156+'Input Data Shift B'!D156+'Input Data Shift C'!D156</f>
        <v>6</v>
      </c>
      <c r="G109" s="381">
        <f>+'Input Data Shift A'!E156+'Input Data Shift B'!E156+'Input Data Shift C'!E156</f>
        <v>5</v>
      </c>
      <c r="H109" s="381">
        <f>+'Input Data Shift A'!F156+'Input Data Shift B'!F156+'Input Data Shift C'!F156</f>
        <v>3</v>
      </c>
      <c r="I109" s="381">
        <f>+'Input Data Shift A'!G156+'Input Data Shift B'!G156+'Input Data Shift C'!G156</f>
        <v>6</v>
      </c>
      <c r="J109" s="381">
        <f>+'Input Data Shift A'!H156+'Input Data Shift B'!H156+'Input Data Shift C'!H156</f>
        <v>4</v>
      </c>
      <c r="K109" s="381">
        <f>+'Input Data Shift A'!I156+'Input Data Shift B'!I156+'Input Data Shift C'!I156</f>
        <v>4</v>
      </c>
      <c r="L109" s="381">
        <f>+'Input Data Shift A'!J156+'Input Data Shift B'!J156+'Input Data Shift C'!J156</f>
        <v>5</v>
      </c>
      <c r="M109" s="381">
        <f>+'Input Data Shift A'!K156+'Input Data Shift B'!K156+'Input Data Shift C'!K156</f>
        <v>7</v>
      </c>
      <c r="N109" s="381">
        <f>+'Input Data Shift A'!L156+'Input Data Shift B'!L156+'Input Data Shift C'!L156</f>
        <v>3</v>
      </c>
      <c r="O109" s="381">
        <f>+'Input Data Shift A'!M156+'Input Data Shift B'!M156+'Input Data Shift C'!M156</f>
        <v>4</v>
      </c>
      <c r="P109" s="381">
        <f>+'Input Data Shift A'!N156+'Input Data Shift B'!N156+'Input Data Shift C'!N156</f>
        <v>7</v>
      </c>
      <c r="Q109" s="381">
        <f>+'Input Data Shift A'!O156+'Input Data Shift B'!O156+'Input Data Shift C'!O156</f>
        <v>7</v>
      </c>
      <c r="R109" s="381">
        <f>+'Input Data Shift A'!P156+'Input Data Shift B'!P156+'Input Data Shift C'!P156</f>
        <v>5</v>
      </c>
      <c r="S109" s="381">
        <f>+'Input Data Shift A'!Q156+'Input Data Shift B'!Q156+'Input Data Shift C'!Q156</f>
        <v>6</v>
      </c>
      <c r="T109" s="381">
        <f>+'Input Data Shift A'!R156+'Input Data Shift B'!R156+'Input Data Shift C'!R156</f>
        <v>5</v>
      </c>
      <c r="U109" s="381">
        <f>+'Input Data Shift A'!S156+'Input Data Shift B'!S156+'Input Data Shift C'!S156</f>
        <v>9</v>
      </c>
      <c r="V109" s="381">
        <f>+'Input Data Shift A'!T156+'Input Data Shift B'!T156+'Input Data Shift C'!T156</f>
        <v>0</v>
      </c>
      <c r="W109" s="381">
        <f>+'Input Data Shift A'!U156+'Input Data Shift B'!U156+'Input Data Shift C'!U156</f>
        <v>0</v>
      </c>
      <c r="X109" s="381">
        <f>+'Input Data Shift A'!V156+'Input Data Shift B'!V156+'Input Data Shift C'!V156</f>
        <v>0</v>
      </c>
      <c r="Y109" s="381">
        <f>+'Input Data Shift A'!W156+'Input Data Shift B'!W156+'Input Data Shift C'!W156</f>
        <v>0</v>
      </c>
      <c r="Z109" s="381">
        <f>+'Input Data Shift A'!X156+'Input Data Shift B'!X156+'Input Data Shift C'!X156</f>
        <v>0</v>
      </c>
      <c r="AA109" s="381">
        <f>+'Input Data Shift A'!Y156+'Input Data Shift B'!Y156+'Input Data Shift C'!Y156</f>
        <v>0</v>
      </c>
      <c r="AB109" s="381">
        <f>+'Input Data Shift A'!Z156+'Input Data Shift B'!Z156+'Input Data Shift C'!Z156</f>
        <v>0</v>
      </c>
      <c r="AC109" s="381">
        <f>+'Input Data Shift A'!AA156+'Input Data Shift B'!AA156+'Input Data Shift C'!AA156</f>
        <v>0</v>
      </c>
      <c r="AD109" s="381">
        <f>+'Input Data Shift A'!AB156+'Input Data Shift B'!AB156+'Input Data Shift C'!AB156</f>
        <v>0</v>
      </c>
      <c r="AE109" s="381">
        <f>+'Input Data Shift A'!AC156+'Input Data Shift B'!AC156+'Input Data Shift C'!AC156</f>
        <v>0</v>
      </c>
      <c r="AF109" s="381">
        <f>+'Input Data Shift A'!AD156+'Input Data Shift B'!AD156+'Input Data Shift C'!AD156</f>
        <v>0</v>
      </c>
      <c r="AG109" s="381">
        <f>+'Input Data Shift A'!AE156+'Input Data Shift B'!AE156+'Input Data Shift C'!AE156</f>
        <v>0</v>
      </c>
      <c r="AH109" s="381">
        <f>+'Input Data Shift A'!AF156+'Input Data Shift B'!AF156+'Input Data Shift C'!AF156</f>
        <v>0</v>
      </c>
      <c r="AI109" s="381">
        <f>+'Input Data Shift A'!AG156+'Input Data Shift B'!AG156+'Input Data Shift C'!AG156</f>
        <v>0</v>
      </c>
      <c r="AJ109" s="381">
        <f>+'Input Data Shift A'!AH156+'Input Data Shift B'!AH156+'Input Data Shift C'!AH156</f>
        <v>0</v>
      </c>
      <c r="AK109" s="382">
        <f>SUM(F109:AJ109)</f>
        <v>86</v>
      </c>
    </row>
    <row r="110" spans="1:67" s="69" customFormat="1" ht="19.5" customHeight="1" thickBot="1">
      <c r="A110" s="305"/>
      <c r="B110" s="305"/>
      <c r="C110" s="587" t="s">
        <v>86</v>
      </c>
      <c r="D110" s="587"/>
      <c r="E110" s="587"/>
      <c r="F110" s="381">
        <f>+'Input Data Shift A'!D157+'Input Data Shift B'!D157+'Input Data Shift C'!D157</f>
        <v>0</v>
      </c>
      <c r="G110" s="381">
        <f>+'Input Data Shift A'!E157+'Input Data Shift B'!E157+'Input Data Shift C'!E157</f>
        <v>0</v>
      </c>
      <c r="H110" s="381">
        <f>+'Input Data Shift A'!F157+'Input Data Shift B'!F157+'Input Data Shift C'!F157</f>
        <v>0</v>
      </c>
      <c r="I110" s="381">
        <f>+'Input Data Shift A'!G157+'Input Data Shift B'!G157+'Input Data Shift C'!G157</f>
        <v>0</v>
      </c>
      <c r="J110" s="381">
        <f>+'Input Data Shift A'!H157+'Input Data Shift B'!H157+'Input Data Shift C'!H157</f>
        <v>0</v>
      </c>
      <c r="K110" s="381">
        <f>+'Input Data Shift A'!I157+'Input Data Shift B'!I157+'Input Data Shift C'!I157</f>
        <v>0</v>
      </c>
      <c r="L110" s="381">
        <f>+'Input Data Shift A'!J157+'Input Data Shift B'!J157+'Input Data Shift C'!J157</f>
        <v>0</v>
      </c>
      <c r="M110" s="381">
        <f>+'Input Data Shift A'!K157+'Input Data Shift B'!K157+'Input Data Shift C'!K157</f>
        <v>0</v>
      </c>
      <c r="N110" s="381">
        <f>+'Input Data Shift A'!L157+'Input Data Shift B'!L157+'Input Data Shift C'!L157</f>
        <v>0</v>
      </c>
      <c r="O110" s="381">
        <f>+'Input Data Shift A'!M157+'Input Data Shift B'!M157+'Input Data Shift C'!M157</f>
        <v>0</v>
      </c>
      <c r="P110" s="381">
        <f>+'Input Data Shift A'!N157+'Input Data Shift B'!N157+'Input Data Shift C'!N157</f>
        <v>0</v>
      </c>
      <c r="Q110" s="381">
        <f>+'Input Data Shift A'!O157+'Input Data Shift B'!O157+'Input Data Shift C'!O157</f>
        <v>0</v>
      </c>
      <c r="R110" s="381">
        <f>+'Input Data Shift A'!P157+'Input Data Shift B'!P157+'Input Data Shift C'!P157</f>
        <v>0</v>
      </c>
      <c r="S110" s="381">
        <f>+'Input Data Shift A'!Q157+'Input Data Shift B'!Q157+'Input Data Shift C'!Q157</f>
        <v>0</v>
      </c>
      <c r="T110" s="381">
        <f>+'Input Data Shift A'!R157+'Input Data Shift B'!R157+'Input Data Shift C'!R157</f>
        <v>0</v>
      </c>
      <c r="U110" s="381">
        <f>+'Input Data Shift A'!S157+'Input Data Shift B'!S157+'Input Data Shift C'!S157</f>
        <v>0</v>
      </c>
      <c r="V110" s="381">
        <f>+'Input Data Shift A'!T157+'Input Data Shift B'!T157+'Input Data Shift C'!T157</f>
        <v>0</v>
      </c>
      <c r="W110" s="381">
        <f>+'Input Data Shift A'!U157+'Input Data Shift B'!U157+'Input Data Shift C'!U157</f>
        <v>0</v>
      </c>
      <c r="X110" s="381">
        <f>+'Input Data Shift A'!V157+'Input Data Shift B'!V157+'Input Data Shift C'!V157</f>
        <v>0</v>
      </c>
      <c r="Y110" s="381">
        <f>+'Input Data Shift A'!W157+'Input Data Shift B'!W157+'Input Data Shift C'!W157</f>
        <v>0</v>
      </c>
      <c r="Z110" s="381">
        <f>+'Input Data Shift A'!X157+'Input Data Shift B'!X157+'Input Data Shift C'!X157</f>
        <v>0</v>
      </c>
      <c r="AA110" s="381">
        <f>+'Input Data Shift A'!Y157+'Input Data Shift B'!Y157+'Input Data Shift C'!Y157</f>
        <v>0</v>
      </c>
      <c r="AB110" s="381">
        <f>+'Input Data Shift A'!Z157+'Input Data Shift B'!Z157+'Input Data Shift C'!Z157</f>
        <v>0</v>
      </c>
      <c r="AC110" s="381">
        <f>+'Input Data Shift A'!AA157+'Input Data Shift B'!AA157+'Input Data Shift C'!AA157</f>
        <v>0</v>
      </c>
      <c r="AD110" s="381">
        <f>+'Input Data Shift A'!AB157+'Input Data Shift B'!AB157+'Input Data Shift C'!AB157</f>
        <v>0</v>
      </c>
      <c r="AE110" s="381">
        <f>+'Input Data Shift A'!AC157+'Input Data Shift B'!AC157+'Input Data Shift C'!AC157</f>
        <v>0</v>
      </c>
      <c r="AF110" s="381">
        <f>+'Input Data Shift A'!AD157+'Input Data Shift B'!AD157+'Input Data Shift C'!AD157</f>
        <v>0</v>
      </c>
      <c r="AG110" s="381">
        <f>+'Input Data Shift A'!AE157+'Input Data Shift B'!AE157+'Input Data Shift C'!AE157</f>
        <v>0</v>
      </c>
      <c r="AH110" s="381">
        <f>+'Input Data Shift A'!AF157+'Input Data Shift B'!AF157+'Input Data Shift C'!AF157</f>
        <v>0</v>
      </c>
      <c r="AI110" s="381">
        <f>+'Input Data Shift A'!AG157+'Input Data Shift B'!AG157+'Input Data Shift C'!AG157</f>
        <v>0</v>
      </c>
      <c r="AJ110" s="381">
        <f>+'Input Data Shift A'!AH157+'Input Data Shift B'!AH157+'Input Data Shift C'!AH157</f>
        <v>0</v>
      </c>
      <c r="AK110" s="382">
        <f>SUM(F110:AJ110)</f>
        <v>0</v>
      </c>
    </row>
    <row r="111" spans="1:67" s="69" customFormat="1" ht="19.5" customHeight="1" thickBot="1">
      <c r="A111" s="305"/>
      <c r="B111" s="305"/>
      <c r="C111" s="588" t="s">
        <v>87</v>
      </c>
      <c r="D111" s="588"/>
      <c r="E111" s="588"/>
      <c r="F111" s="223">
        <f>F109/(F109+F49)</f>
        <v>3.4928396786587494E-4</v>
      </c>
      <c r="G111" s="223">
        <f t="shared" ref="G111:AK111" si="53">G109/(G109+G49)</f>
        <v>2.4842251701694243E-4</v>
      </c>
      <c r="H111" s="223">
        <f t="shared" si="53"/>
        <v>1.4071294559099437E-4</v>
      </c>
      <c r="I111" s="223">
        <f t="shared" si="53"/>
        <v>3.0497102775236352E-4</v>
      </c>
      <c r="J111" s="223">
        <f t="shared" si="53"/>
        <v>2.1252855852505181E-4</v>
      </c>
      <c r="K111" s="223">
        <f t="shared" si="53"/>
        <v>3.5192679922576106E-4</v>
      </c>
      <c r="L111" s="223">
        <f t="shared" si="53"/>
        <v>2.747705665769083E-4</v>
      </c>
      <c r="M111" s="223">
        <f t="shared" si="53"/>
        <v>3.3502440892122138E-4</v>
      </c>
      <c r="N111" s="223">
        <f t="shared" si="53"/>
        <v>1.5016518169986987E-4</v>
      </c>
      <c r="O111" s="223">
        <f t="shared" si="53"/>
        <v>2.1580793094146209E-4</v>
      </c>
      <c r="P111" s="223">
        <f t="shared" si="53"/>
        <v>3.6992020292765415E-4</v>
      </c>
      <c r="Q111" s="223">
        <f t="shared" si="53"/>
        <v>3.2585420351922539E-4</v>
      </c>
      <c r="R111" s="223">
        <f t="shared" si="53"/>
        <v>3.343810606567244E-4</v>
      </c>
      <c r="S111" s="223">
        <f t="shared" si="53"/>
        <v>3.130053732589076E-4</v>
      </c>
      <c r="T111" s="223">
        <f t="shared" si="53"/>
        <v>2.4911563947984652E-4</v>
      </c>
      <c r="U111" s="223">
        <f t="shared" si="53"/>
        <v>4.5482110369921165E-4</v>
      </c>
      <c r="V111" s="223">
        <f t="shared" si="53"/>
        <v>0</v>
      </c>
      <c r="W111" s="223">
        <f t="shared" si="53"/>
        <v>0</v>
      </c>
      <c r="X111" s="223" t="e">
        <f t="shared" si="53"/>
        <v>#DIV/0!</v>
      </c>
      <c r="Y111" s="223" t="e">
        <f t="shared" si="53"/>
        <v>#DIV/0!</v>
      </c>
      <c r="Z111" s="223" t="e">
        <f t="shared" si="53"/>
        <v>#DIV/0!</v>
      </c>
      <c r="AA111" s="223" t="e">
        <f t="shared" si="53"/>
        <v>#DIV/0!</v>
      </c>
      <c r="AB111" s="223" t="e">
        <f t="shared" si="53"/>
        <v>#DIV/0!</v>
      </c>
      <c r="AC111" s="223" t="e">
        <f t="shared" si="53"/>
        <v>#DIV/0!</v>
      </c>
      <c r="AD111" s="223" t="e">
        <f t="shared" si="53"/>
        <v>#DIV/0!</v>
      </c>
      <c r="AE111" s="223" t="e">
        <f t="shared" si="53"/>
        <v>#DIV/0!</v>
      </c>
      <c r="AF111" s="223" t="e">
        <f t="shared" si="53"/>
        <v>#DIV/0!</v>
      </c>
      <c r="AG111" s="223" t="e">
        <f t="shared" si="53"/>
        <v>#DIV/0!</v>
      </c>
      <c r="AH111" s="223" t="e">
        <f t="shared" si="53"/>
        <v>#DIV/0!</v>
      </c>
      <c r="AI111" s="223" t="e">
        <f t="shared" si="53"/>
        <v>#DIV/0!</v>
      </c>
      <c r="AJ111" s="223" t="e">
        <f t="shared" si="53"/>
        <v>#DIV/0!</v>
      </c>
      <c r="AK111" s="238">
        <f t="shared" si="53"/>
        <v>2.5219867390418211E-4</v>
      </c>
    </row>
    <row r="112" spans="1:67" s="69" customFormat="1" ht="19.5" customHeight="1" thickBot="1">
      <c r="A112" s="305"/>
      <c r="B112" s="305"/>
      <c r="C112" s="587" t="s">
        <v>88</v>
      </c>
      <c r="D112" s="587"/>
      <c r="E112" s="587"/>
      <c r="F112" s="223">
        <f>F110/(F110+F49)</f>
        <v>0</v>
      </c>
      <c r="G112" s="223">
        <f t="shared" ref="G112:AK112" si="54">G110/(G110+G49)</f>
        <v>0</v>
      </c>
      <c r="H112" s="223">
        <f t="shared" si="54"/>
        <v>0</v>
      </c>
      <c r="I112" s="223">
        <f t="shared" si="54"/>
        <v>0</v>
      </c>
      <c r="J112" s="223">
        <f t="shared" si="54"/>
        <v>0</v>
      </c>
      <c r="K112" s="223">
        <f t="shared" si="54"/>
        <v>0</v>
      </c>
      <c r="L112" s="223">
        <f t="shared" si="54"/>
        <v>0</v>
      </c>
      <c r="M112" s="223">
        <f t="shared" si="54"/>
        <v>0</v>
      </c>
      <c r="N112" s="223">
        <f t="shared" si="54"/>
        <v>0</v>
      </c>
      <c r="O112" s="223">
        <f t="shared" si="54"/>
        <v>0</v>
      </c>
      <c r="P112" s="223">
        <f t="shared" si="54"/>
        <v>0</v>
      </c>
      <c r="Q112" s="223">
        <f t="shared" si="54"/>
        <v>0</v>
      </c>
      <c r="R112" s="223">
        <f t="shared" si="54"/>
        <v>0</v>
      </c>
      <c r="S112" s="223">
        <f t="shared" si="54"/>
        <v>0</v>
      </c>
      <c r="T112" s="223">
        <f t="shared" si="54"/>
        <v>0</v>
      </c>
      <c r="U112" s="223">
        <f t="shared" si="54"/>
        <v>0</v>
      </c>
      <c r="V112" s="223">
        <f t="shared" si="54"/>
        <v>0</v>
      </c>
      <c r="W112" s="223">
        <f t="shared" si="54"/>
        <v>0</v>
      </c>
      <c r="X112" s="223" t="e">
        <f t="shared" si="54"/>
        <v>#DIV/0!</v>
      </c>
      <c r="Y112" s="223" t="e">
        <f t="shared" si="54"/>
        <v>#DIV/0!</v>
      </c>
      <c r="Z112" s="223" t="e">
        <f t="shared" si="54"/>
        <v>#DIV/0!</v>
      </c>
      <c r="AA112" s="223" t="e">
        <f t="shared" si="54"/>
        <v>#DIV/0!</v>
      </c>
      <c r="AB112" s="223" t="e">
        <f t="shared" si="54"/>
        <v>#DIV/0!</v>
      </c>
      <c r="AC112" s="223" t="e">
        <f t="shared" si="54"/>
        <v>#DIV/0!</v>
      </c>
      <c r="AD112" s="223" t="e">
        <f t="shared" si="54"/>
        <v>#DIV/0!</v>
      </c>
      <c r="AE112" s="223" t="e">
        <f t="shared" si="54"/>
        <v>#DIV/0!</v>
      </c>
      <c r="AF112" s="223" t="e">
        <f t="shared" si="54"/>
        <v>#DIV/0!</v>
      </c>
      <c r="AG112" s="223" t="e">
        <f t="shared" si="54"/>
        <v>#DIV/0!</v>
      </c>
      <c r="AH112" s="223" t="e">
        <f t="shared" si="54"/>
        <v>#DIV/0!</v>
      </c>
      <c r="AI112" s="223" t="e">
        <f t="shared" si="54"/>
        <v>#DIV/0!</v>
      </c>
      <c r="AJ112" s="223" t="e">
        <f t="shared" si="54"/>
        <v>#DIV/0!</v>
      </c>
      <c r="AK112" s="239">
        <f t="shared" si="54"/>
        <v>0</v>
      </c>
    </row>
    <row r="113" spans="1:67" ht="15" thickBot="1"/>
    <row r="114" spans="1:67" ht="18.75" customHeight="1" thickBot="1">
      <c r="A114" s="584" t="s">
        <v>77</v>
      </c>
      <c r="B114" s="383" t="s">
        <v>4280</v>
      </c>
      <c r="C114" s="585" t="s">
        <v>89</v>
      </c>
      <c r="D114" s="519" t="s">
        <v>90</v>
      </c>
      <c r="E114" s="520"/>
      <c r="F114" s="224">
        <f>'Input Data Shift A'!D127</f>
        <v>180.60000000000002</v>
      </c>
      <c r="G114" s="225">
        <f>'Input Data Shift A'!E127</f>
        <v>0</v>
      </c>
      <c r="H114" s="225">
        <f>'Input Data Shift A'!F127</f>
        <v>0</v>
      </c>
      <c r="I114" s="225">
        <f>'Input Data Shift A'!G127</f>
        <v>0</v>
      </c>
      <c r="J114" s="225">
        <f>'Input Data Shift A'!H127</f>
        <v>110</v>
      </c>
      <c r="K114" s="225">
        <f>'Input Data Shift A'!I127</f>
        <v>0</v>
      </c>
      <c r="L114" s="225">
        <f>'Input Data Shift A'!J127</f>
        <v>0</v>
      </c>
      <c r="M114" s="225">
        <f>'Input Data Shift A'!K127</f>
        <v>70.7</v>
      </c>
      <c r="N114" s="225">
        <f>'Input Data Shift A'!L127</f>
        <v>0</v>
      </c>
      <c r="O114" s="225">
        <f>'Input Data Shift A'!M127</f>
        <v>0</v>
      </c>
      <c r="P114" s="225">
        <f>'Input Data Shift A'!N127</f>
        <v>30</v>
      </c>
      <c r="Q114" s="225">
        <f>'Input Data Shift A'!O127</f>
        <v>0</v>
      </c>
      <c r="R114" s="225">
        <f>'Input Data Shift A'!P127</f>
        <v>30</v>
      </c>
      <c r="S114" s="225">
        <f>'Input Data Shift A'!Q127</f>
        <v>0</v>
      </c>
      <c r="T114" s="225">
        <f>'Input Data Shift A'!R127</f>
        <v>0</v>
      </c>
      <c r="U114" s="225">
        <f>'Input Data Shift A'!S127</f>
        <v>0</v>
      </c>
      <c r="V114" s="225">
        <f>'Input Data Shift A'!T127</f>
        <v>123.8</v>
      </c>
      <c r="W114" s="225">
        <f>'Input Data Shift A'!U127</f>
        <v>0</v>
      </c>
      <c r="X114" s="225">
        <f>'Input Data Shift A'!V127</f>
        <v>0</v>
      </c>
      <c r="Y114" s="225">
        <f>'Input Data Shift A'!W127</f>
        <v>0</v>
      </c>
      <c r="Z114" s="225">
        <f>'Input Data Shift A'!X127</f>
        <v>0</v>
      </c>
      <c r="AA114" s="225">
        <f>'Input Data Shift A'!Y127</f>
        <v>0</v>
      </c>
      <c r="AB114" s="225">
        <f>'Input Data Shift A'!Z127</f>
        <v>0</v>
      </c>
      <c r="AC114" s="225">
        <f>'Input Data Shift A'!AA127</f>
        <v>0</v>
      </c>
      <c r="AD114" s="225">
        <f>'Input Data Shift A'!AB127</f>
        <v>0</v>
      </c>
      <c r="AE114" s="225">
        <f>'Input Data Shift A'!AC127</f>
        <v>0</v>
      </c>
      <c r="AF114" s="225">
        <f>'Input Data Shift A'!AD127</f>
        <v>0</v>
      </c>
      <c r="AG114" s="225">
        <f>'Input Data Shift A'!AE127</f>
        <v>0</v>
      </c>
      <c r="AH114" s="225">
        <f>'Input Data Shift A'!AF127</f>
        <v>0</v>
      </c>
      <c r="AI114" s="225">
        <f>'Input Data Shift A'!AG127</f>
        <v>0</v>
      </c>
      <c r="AJ114" s="240">
        <f>'Input Data Shift A'!AH127</f>
        <v>0</v>
      </c>
      <c r="AK114" s="241">
        <f t="shared" ref="AK114:AK125" si="55">SUM(F114:AJ114)</f>
        <v>545.1</v>
      </c>
      <c r="AL114" s="305"/>
      <c r="AM114" s="305"/>
      <c r="AN114" s="305"/>
      <c r="AO114" s="305"/>
      <c r="AP114" s="305"/>
      <c r="AQ114" s="305"/>
      <c r="AR114" s="305"/>
      <c r="AS114" s="305"/>
      <c r="AT114" s="305"/>
      <c r="AU114" s="305"/>
      <c r="AV114" s="305"/>
      <c r="AW114" s="305"/>
      <c r="AX114" s="305"/>
      <c r="AY114" s="305"/>
      <c r="AZ114" s="305"/>
      <c r="BA114" s="305"/>
      <c r="BB114" s="305"/>
      <c r="BC114" s="305"/>
      <c r="BD114" s="305"/>
      <c r="BE114" s="305"/>
      <c r="BF114" s="305"/>
      <c r="BG114" s="305"/>
      <c r="BH114" s="305"/>
      <c r="BI114" s="305"/>
      <c r="BJ114" s="305"/>
      <c r="BK114" s="305"/>
      <c r="BL114" s="305"/>
      <c r="BM114" s="305"/>
      <c r="BN114" s="305"/>
      <c r="BO114" s="305"/>
    </row>
    <row r="115" spans="1:67" ht="18.75" customHeight="1" thickBot="1">
      <c r="A115" s="584"/>
      <c r="B115" s="383" t="s">
        <v>4280</v>
      </c>
      <c r="C115" s="585"/>
      <c r="D115" s="521" t="s">
        <v>91</v>
      </c>
      <c r="E115" s="522"/>
      <c r="F115" s="226">
        <f>'Input Data Shift A'!D128</f>
        <v>0</v>
      </c>
      <c r="G115" s="227">
        <f>'Input Data Shift A'!E128</f>
        <v>30</v>
      </c>
      <c r="H115" s="227">
        <f>'Input Data Shift A'!F128</f>
        <v>0</v>
      </c>
      <c r="I115" s="227">
        <f>'Input Data Shift A'!G128</f>
        <v>0</v>
      </c>
      <c r="J115" s="227">
        <f>'Input Data Shift A'!H128</f>
        <v>16.5</v>
      </c>
      <c r="K115" s="227">
        <f>'Input Data Shift A'!I128</f>
        <v>0</v>
      </c>
      <c r="L115" s="227">
        <f>'Input Data Shift A'!J128</f>
        <v>0</v>
      </c>
      <c r="M115" s="227">
        <f>'Input Data Shift A'!K128</f>
        <v>0</v>
      </c>
      <c r="N115" s="227">
        <f>'Input Data Shift A'!L128</f>
        <v>0</v>
      </c>
      <c r="O115" s="227">
        <f>'Input Data Shift A'!M128</f>
        <v>0</v>
      </c>
      <c r="P115" s="227">
        <f>'Input Data Shift A'!N128</f>
        <v>24.7</v>
      </c>
      <c r="Q115" s="227">
        <f>'Input Data Shift A'!O128</f>
        <v>11</v>
      </c>
      <c r="R115" s="227">
        <f>'Input Data Shift A'!P128</f>
        <v>27.8</v>
      </c>
      <c r="S115" s="227">
        <f>'Input Data Shift A'!Q128</f>
        <v>10.199999999999999</v>
      </c>
      <c r="T115" s="227">
        <f>'Input Data Shift A'!R128</f>
        <v>0</v>
      </c>
      <c r="U115" s="227">
        <f>'Input Data Shift A'!S128</f>
        <v>0</v>
      </c>
      <c r="V115" s="227">
        <f>'Input Data Shift A'!T128</f>
        <v>0</v>
      </c>
      <c r="W115" s="227">
        <f>'Input Data Shift A'!U128</f>
        <v>33</v>
      </c>
      <c r="X115" s="227">
        <f>'Input Data Shift A'!V128</f>
        <v>0</v>
      </c>
      <c r="Y115" s="227">
        <f>'Input Data Shift A'!W128</f>
        <v>0</v>
      </c>
      <c r="Z115" s="227">
        <f>'Input Data Shift A'!X128</f>
        <v>0</v>
      </c>
      <c r="AA115" s="227">
        <f>'Input Data Shift A'!Y128</f>
        <v>0</v>
      </c>
      <c r="AB115" s="227">
        <f>'Input Data Shift A'!Z128</f>
        <v>0</v>
      </c>
      <c r="AC115" s="227">
        <f>'Input Data Shift A'!AA128</f>
        <v>0</v>
      </c>
      <c r="AD115" s="227">
        <f>'Input Data Shift A'!AB128</f>
        <v>0</v>
      </c>
      <c r="AE115" s="227">
        <f>'Input Data Shift A'!AC128</f>
        <v>0</v>
      </c>
      <c r="AF115" s="227">
        <f>'Input Data Shift A'!AD128</f>
        <v>0</v>
      </c>
      <c r="AG115" s="227">
        <f>'Input Data Shift A'!AE128</f>
        <v>0</v>
      </c>
      <c r="AH115" s="227">
        <f>'Input Data Shift A'!AF128</f>
        <v>0</v>
      </c>
      <c r="AI115" s="227">
        <f>'Input Data Shift A'!AG128</f>
        <v>0</v>
      </c>
      <c r="AJ115" s="242">
        <f>'Input Data Shift A'!AH128</f>
        <v>0</v>
      </c>
      <c r="AK115" s="243">
        <f t="shared" si="55"/>
        <v>153.19999999999999</v>
      </c>
      <c r="AL115" s="305"/>
      <c r="AM115" s="305"/>
      <c r="AN115" s="305"/>
      <c r="AO115" s="305"/>
      <c r="AP115" s="305"/>
      <c r="AQ115" s="305"/>
      <c r="AR115" s="305"/>
      <c r="AS115" s="305"/>
      <c r="AT115" s="305"/>
      <c r="AU115" s="305"/>
      <c r="AV115" s="305"/>
      <c r="AW115" s="305"/>
      <c r="AX115" s="305"/>
      <c r="AY115" s="305"/>
      <c r="AZ115" s="305"/>
      <c r="BA115" s="305"/>
      <c r="BB115" s="305"/>
      <c r="BC115" s="305"/>
      <c r="BD115" s="305"/>
      <c r="BE115" s="305"/>
      <c r="BF115" s="305"/>
      <c r="BG115" s="305"/>
      <c r="BH115" s="305"/>
      <c r="BI115" s="305"/>
      <c r="BJ115" s="305"/>
      <c r="BK115" s="305"/>
      <c r="BL115" s="305"/>
      <c r="BM115" s="305"/>
      <c r="BN115" s="305"/>
      <c r="BO115" s="305"/>
    </row>
    <row r="116" spans="1:67" ht="18.75" customHeight="1" thickBot="1">
      <c r="A116" s="584"/>
      <c r="B116" s="383" t="s">
        <v>4280</v>
      </c>
      <c r="C116" s="585"/>
      <c r="D116" s="521" t="s">
        <v>4274</v>
      </c>
      <c r="E116" s="522"/>
      <c r="F116" s="226">
        <f>'Input Data Shift A'!D129</f>
        <v>30</v>
      </c>
      <c r="G116" s="227">
        <f>'Input Data Shift A'!E129</f>
        <v>23.1</v>
      </c>
      <c r="H116" s="227">
        <f>'Input Data Shift A'!F129</f>
        <v>0</v>
      </c>
      <c r="I116" s="227">
        <f>'Input Data Shift A'!G129</f>
        <v>0</v>
      </c>
      <c r="J116" s="227">
        <f>'Input Data Shift A'!H129</f>
        <v>30</v>
      </c>
      <c r="K116" s="227">
        <f>'Input Data Shift A'!I129</f>
        <v>15</v>
      </c>
      <c r="L116" s="227">
        <f>'Input Data Shift A'!J129</f>
        <v>33</v>
      </c>
      <c r="M116" s="227">
        <f>'Input Data Shift A'!K129</f>
        <v>30</v>
      </c>
      <c r="N116" s="227">
        <f>'Input Data Shift A'!L129</f>
        <v>0</v>
      </c>
      <c r="O116" s="227">
        <f>'Input Data Shift A'!M129</f>
        <v>0</v>
      </c>
      <c r="P116" s="227">
        <f>'Input Data Shift A'!N129</f>
        <v>30</v>
      </c>
      <c r="Q116" s="227">
        <f>'Input Data Shift A'!O129</f>
        <v>25</v>
      </c>
      <c r="R116" s="227">
        <f>'Input Data Shift A'!P129</f>
        <v>25</v>
      </c>
      <c r="S116" s="227">
        <f>'Input Data Shift A'!Q129</f>
        <v>45</v>
      </c>
      <c r="T116" s="227">
        <f>'Input Data Shift A'!R129</f>
        <v>0</v>
      </c>
      <c r="U116" s="227">
        <f>'Input Data Shift A'!S129</f>
        <v>0</v>
      </c>
      <c r="V116" s="227">
        <f>'Input Data Shift A'!T129</f>
        <v>45</v>
      </c>
      <c r="W116" s="227">
        <f>'Input Data Shift A'!U129</f>
        <v>45</v>
      </c>
      <c r="X116" s="227">
        <f>'Input Data Shift A'!V129</f>
        <v>0</v>
      </c>
      <c r="Y116" s="227">
        <f>'Input Data Shift A'!W129</f>
        <v>0</v>
      </c>
      <c r="Z116" s="227">
        <f>'Input Data Shift A'!X129</f>
        <v>0</v>
      </c>
      <c r="AA116" s="227">
        <f>'Input Data Shift A'!Y129</f>
        <v>0</v>
      </c>
      <c r="AB116" s="227">
        <f>'Input Data Shift A'!Z129</f>
        <v>0</v>
      </c>
      <c r="AC116" s="227">
        <f>'Input Data Shift A'!AA129</f>
        <v>0</v>
      </c>
      <c r="AD116" s="227">
        <f>'Input Data Shift A'!AB129</f>
        <v>0</v>
      </c>
      <c r="AE116" s="227">
        <f>'Input Data Shift A'!AC129</f>
        <v>0</v>
      </c>
      <c r="AF116" s="227">
        <f>'Input Data Shift A'!AD129</f>
        <v>0</v>
      </c>
      <c r="AG116" s="227">
        <f>'Input Data Shift A'!AE129</f>
        <v>0</v>
      </c>
      <c r="AH116" s="227">
        <f>'Input Data Shift A'!AF129</f>
        <v>0</v>
      </c>
      <c r="AI116" s="227">
        <f>'Input Data Shift A'!AG129</f>
        <v>0</v>
      </c>
      <c r="AJ116" s="242">
        <f>'Input Data Shift A'!AH129</f>
        <v>0</v>
      </c>
      <c r="AK116" s="243">
        <f t="shared" si="55"/>
        <v>376.1</v>
      </c>
      <c r="AL116" s="305"/>
      <c r="AM116" s="305"/>
      <c r="AN116" s="305"/>
      <c r="AO116" s="305"/>
      <c r="AP116" s="305"/>
      <c r="AQ116" s="305"/>
      <c r="AR116" s="305"/>
      <c r="AS116" s="305"/>
      <c r="AT116" s="305"/>
      <c r="AU116" s="305"/>
      <c r="AV116" s="305"/>
      <c r="AW116" s="305"/>
      <c r="AX116" s="305"/>
      <c r="AY116" s="305"/>
      <c r="AZ116" s="305"/>
      <c r="BA116" s="305"/>
      <c r="BB116" s="305"/>
      <c r="BC116" s="305"/>
      <c r="BD116" s="305"/>
      <c r="BE116" s="305"/>
      <c r="BF116" s="305"/>
      <c r="BG116" s="305"/>
      <c r="BH116" s="305"/>
      <c r="BI116" s="305"/>
      <c r="BJ116" s="305"/>
      <c r="BK116" s="305"/>
      <c r="BL116" s="305"/>
      <c r="BM116" s="305"/>
      <c r="BN116" s="305"/>
      <c r="BO116" s="305"/>
    </row>
    <row r="117" spans="1:67" ht="18.75" customHeight="1" thickBot="1">
      <c r="A117" s="584"/>
      <c r="B117" s="383" t="s">
        <v>4280</v>
      </c>
      <c r="C117" s="585"/>
      <c r="D117" s="521" t="s">
        <v>5451</v>
      </c>
      <c r="E117" s="522"/>
      <c r="F117" s="226">
        <f>'Input Data Shift A'!D130</f>
        <v>0</v>
      </c>
      <c r="G117" s="227">
        <f>'Input Data Shift A'!E130</f>
        <v>0</v>
      </c>
      <c r="H117" s="227">
        <f>'Input Data Shift A'!F130</f>
        <v>0</v>
      </c>
      <c r="I117" s="227">
        <f>'Input Data Shift A'!G130</f>
        <v>0</v>
      </c>
      <c r="J117" s="227">
        <f>'Input Data Shift A'!H130</f>
        <v>0</v>
      </c>
      <c r="K117" s="227">
        <f>'Input Data Shift A'!I130</f>
        <v>0</v>
      </c>
      <c r="L117" s="227">
        <f>'Input Data Shift A'!J130</f>
        <v>0</v>
      </c>
      <c r="M117" s="227">
        <f>'Input Data Shift A'!K130</f>
        <v>0</v>
      </c>
      <c r="N117" s="227">
        <f>'Input Data Shift A'!L130</f>
        <v>0</v>
      </c>
      <c r="O117" s="227">
        <f>'Input Data Shift A'!M130</f>
        <v>0</v>
      </c>
      <c r="P117" s="227">
        <f>'Input Data Shift A'!N130</f>
        <v>0</v>
      </c>
      <c r="Q117" s="227">
        <f>'Input Data Shift A'!O130</f>
        <v>0</v>
      </c>
      <c r="R117" s="227">
        <f>'Input Data Shift A'!P130</f>
        <v>0</v>
      </c>
      <c r="S117" s="227">
        <f>'Input Data Shift A'!Q130</f>
        <v>0</v>
      </c>
      <c r="T117" s="227">
        <f>'Input Data Shift A'!R130</f>
        <v>0</v>
      </c>
      <c r="U117" s="227">
        <f>'Input Data Shift A'!S130</f>
        <v>0</v>
      </c>
      <c r="V117" s="227">
        <f>'Input Data Shift A'!T130</f>
        <v>0</v>
      </c>
      <c r="W117" s="227">
        <f>'Input Data Shift A'!U130</f>
        <v>0</v>
      </c>
      <c r="X117" s="227">
        <f>'Input Data Shift A'!V130</f>
        <v>0</v>
      </c>
      <c r="Y117" s="227">
        <f>'Input Data Shift A'!W130</f>
        <v>0</v>
      </c>
      <c r="Z117" s="227">
        <f>'Input Data Shift A'!X130</f>
        <v>0</v>
      </c>
      <c r="AA117" s="227">
        <f>'Input Data Shift A'!Y130</f>
        <v>0</v>
      </c>
      <c r="AB117" s="227">
        <f>'Input Data Shift A'!Z130</f>
        <v>0</v>
      </c>
      <c r="AC117" s="227">
        <f>'Input Data Shift A'!AA130</f>
        <v>0</v>
      </c>
      <c r="AD117" s="227">
        <f>'Input Data Shift A'!AB130</f>
        <v>0</v>
      </c>
      <c r="AE117" s="227">
        <f>'Input Data Shift A'!AC130</f>
        <v>0</v>
      </c>
      <c r="AF117" s="227">
        <f>'Input Data Shift A'!AD130</f>
        <v>0</v>
      </c>
      <c r="AG117" s="227">
        <f>'Input Data Shift A'!AE130</f>
        <v>0</v>
      </c>
      <c r="AH117" s="227">
        <f>'Input Data Shift A'!AF130</f>
        <v>0</v>
      </c>
      <c r="AI117" s="227">
        <f>'Input Data Shift A'!AG130</f>
        <v>0</v>
      </c>
      <c r="AJ117" s="242">
        <f>'Input Data Shift A'!AH130</f>
        <v>0</v>
      </c>
      <c r="AK117" s="243">
        <f t="shared" si="55"/>
        <v>0</v>
      </c>
      <c r="AL117" s="305"/>
      <c r="AM117" s="305"/>
      <c r="AN117" s="305"/>
      <c r="AO117" s="305"/>
      <c r="AP117" s="305"/>
      <c r="AQ117" s="305"/>
      <c r="AR117" s="305"/>
      <c r="AS117" s="305"/>
      <c r="AT117" s="305"/>
      <c r="AU117" s="305"/>
      <c r="AV117" s="305"/>
      <c r="AW117" s="305"/>
      <c r="AX117" s="305"/>
      <c r="AY117" s="305"/>
      <c r="AZ117" s="305"/>
      <c r="BA117" s="305"/>
      <c r="BB117" s="305"/>
      <c r="BC117" s="305"/>
      <c r="BD117" s="305"/>
      <c r="BE117" s="305"/>
      <c r="BF117" s="305"/>
      <c r="BG117" s="305"/>
      <c r="BH117" s="305"/>
      <c r="BI117" s="305"/>
      <c r="BJ117" s="305"/>
      <c r="BK117" s="305"/>
      <c r="BL117" s="305"/>
      <c r="BM117" s="305"/>
      <c r="BN117" s="305"/>
      <c r="BO117" s="305"/>
    </row>
    <row r="118" spans="1:67" ht="18.75" customHeight="1" thickBot="1">
      <c r="A118" s="584"/>
      <c r="B118" s="383"/>
      <c r="C118" s="585"/>
      <c r="D118" s="521" t="s">
        <v>5452</v>
      </c>
      <c r="E118" s="522"/>
      <c r="F118" s="226">
        <f>'Input Data Shift A'!D131</f>
        <v>0</v>
      </c>
      <c r="G118" s="227">
        <f>'Input Data Shift A'!E131</f>
        <v>0</v>
      </c>
      <c r="H118" s="227">
        <f>'Input Data Shift A'!F131</f>
        <v>0</v>
      </c>
      <c r="I118" s="227">
        <f>'Input Data Shift A'!G131</f>
        <v>0</v>
      </c>
      <c r="J118" s="227">
        <f>'Input Data Shift A'!H131</f>
        <v>0</v>
      </c>
      <c r="K118" s="227">
        <f>'Input Data Shift A'!I131</f>
        <v>107.4</v>
      </c>
      <c r="L118" s="227">
        <f>'Input Data Shift A'!J131</f>
        <v>92.1</v>
      </c>
      <c r="M118" s="227">
        <f>'Input Data Shift A'!K131</f>
        <v>0</v>
      </c>
      <c r="N118" s="227">
        <f>'Input Data Shift A'!L131</f>
        <v>0</v>
      </c>
      <c r="O118" s="227">
        <f>'Input Data Shift A'!M131</f>
        <v>0</v>
      </c>
      <c r="P118" s="227">
        <f>'Input Data Shift A'!N131</f>
        <v>0</v>
      </c>
      <c r="Q118" s="227">
        <f>'Input Data Shift A'!O131</f>
        <v>0</v>
      </c>
      <c r="R118" s="227">
        <f>'Input Data Shift A'!P131</f>
        <v>0</v>
      </c>
      <c r="S118" s="227">
        <f>'Input Data Shift A'!Q131</f>
        <v>65</v>
      </c>
      <c r="T118" s="227">
        <f>'Input Data Shift A'!R131</f>
        <v>0</v>
      </c>
      <c r="U118" s="227">
        <f>'Input Data Shift A'!S131</f>
        <v>0</v>
      </c>
      <c r="V118" s="227">
        <f>'Input Data Shift A'!T131</f>
        <v>0</v>
      </c>
      <c r="W118" s="227">
        <f>'Input Data Shift A'!U131</f>
        <v>24</v>
      </c>
      <c r="X118" s="227">
        <f>'Input Data Shift A'!V131</f>
        <v>0</v>
      </c>
      <c r="Y118" s="227">
        <f>'Input Data Shift A'!W131</f>
        <v>0</v>
      </c>
      <c r="Z118" s="227">
        <f>'Input Data Shift A'!X131</f>
        <v>0</v>
      </c>
      <c r="AA118" s="227">
        <f>'Input Data Shift A'!Y131</f>
        <v>0</v>
      </c>
      <c r="AB118" s="227">
        <f>'Input Data Shift A'!Z131</f>
        <v>0</v>
      </c>
      <c r="AC118" s="227">
        <f>'Input Data Shift A'!AA131</f>
        <v>0</v>
      </c>
      <c r="AD118" s="227">
        <f>'Input Data Shift A'!AB131</f>
        <v>0</v>
      </c>
      <c r="AE118" s="227">
        <f>'Input Data Shift A'!AC131</f>
        <v>0</v>
      </c>
      <c r="AF118" s="227">
        <f>'Input Data Shift A'!AD131</f>
        <v>0</v>
      </c>
      <c r="AG118" s="227">
        <f>'Input Data Shift A'!AE131</f>
        <v>0</v>
      </c>
      <c r="AH118" s="227">
        <f>'Input Data Shift A'!AF131</f>
        <v>0</v>
      </c>
      <c r="AI118" s="227">
        <f>'Input Data Shift A'!AG131</f>
        <v>0</v>
      </c>
      <c r="AJ118" s="242">
        <f>'Input Data Shift A'!AH131</f>
        <v>0</v>
      </c>
      <c r="AK118" s="243">
        <f t="shared" ref="AK118" si="56">SUM(F118:AJ118)</f>
        <v>288.5</v>
      </c>
      <c r="AL118" s="305"/>
      <c r="AM118" s="305"/>
      <c r="AN118" s="305"/>
      <c r="AO118" s="305"/>
      <c r="AP118" s="305"/>
      <c r="AQ118" s="305"/>
      <c r="AR118" s="305"/>
      <c r="AS118" s="305"/>
      <c r="AT118" s="305"/>
      <c r="AU118" s="305"/>
      <c r="AV118" s="305"/>
      <c r="AW118" s="305"/>
      <c r="AX118" s="305"/>
      <c r="AY118" s="305"/>
      <c r="AZ118" s="305"/>
      <c r="BA118" s="305"/>
      <c r="BB118" s="305"/>
      <c r="BC118" s="305"/>
      <c r="BD118" s="305"/>
      <c r="BE118" s="305"/>
      <c r="BF118" s="305"/>
      <c r="BG118" s="305"/>
      <c r="BH118" s="305"/>
      <c r="BI118" s="305"/>
      <c r="BJ118" s="305"/>
      <c r="BK118" s="305"/>
      <c r="BL118" s="305"/>
      <c r="BM118" s="305"/>
      <c r="BN118" s="305"/>
      <c r="BO118" s="305"/>
    </row>
    <row r="119" spans="1:67" ht="18.75" customHeight="1" thickBot="1">
      <c r="A119" s="584"/>
      <c r="B119" s="383" t="s">
        <v>4280</v>
      </c>
      <c r="C119" s="585"/>
      <c r="D119" s="521" t="s">
        <v>4275</v>
      </c>
      <c r="E119" s="522"/>
      <c r="F119" s="226">
        <f>'Input Data Shift A'!D132</f>
        <v>0</v>
      </c>
      <c r="G119" s="227">
        <f>'Input Data Shift A'!E132</f>
        <v>0</v>
      </c>
      <c r="H119" s="227">
        <f>'Input Data Shift A'!F132</f>
        <v>0</v>
      </c>
      <c r="I119" s="227">
        <f>'Input Data Shift A'!G132</f>
        <v>0</v>
      </c>
      <c r="J119" s="227">
        <f>'Input Data Shift A'!H132</f>
        <v>0</v>
      </c>
      <c r="K119" s="227">
        <f>'Input Data Shift A'!I132</f>
        <v>0</v>
      </c>
      <c r="L119" s="227">
        <f>'Input Data Shift A'!J132</f>
        <v>0</v>
      </c>
      <c r="M119" s="227">
        <f>'Input Data Shift A'!K132</f>
        <v>0</v>
      </c>
      <c r="N119" s="227">
        <f>'Input Data Shift A'!L132</f>
        <v>0</v>
      </c>
      <c r="O119" s="227">
        <f>'Input Data Shift A'!M132</f>
        <v>0</v>
      </c>
      <c r="P119" s="227">
        <f>'Input Data Shift A'!N132</f>
        <v>0</v>
      </c>
      <c r="Q119" s="227">
        <f>'Input Data Shift A'!O132</f>
        <v>0</v>
      </c>
      <c r="R119" s="227">
        <f>'Input Data Shift A'!P132</f>
        <v>0</v>
      </c>
      <c r="S119" s="227">
        <f>'Input Data Shift A'!Q132</f>
        <v>0</v>
      </c>
      <c r="T119" s="227">
        <f>'Input Data Shift A'!R132</f>
        <v>0</v>
      </c>
      <c r="U119" s="227">
        <f>'Input Data Shift A'!S132</f>
        <v>0</v>
      </c>
      <c r="V119" s="227">
        <f>'Input Data Shift A'!T132</f>
        <v>0</v>
      </c>
      <c r="W119" s="227">
        <f>'Input Data Shift A'!U132</f>
        <v>0</v>
      </c>
      <c r="X119" s="227">
        <f>'Input Data Shift A'!V132</f>
        <v>0</v>
      </c>
      <c r="Y119" s="227">
        <f>'Input Data Shift A'!W132</f>
        <v>0</v>
      </c>
      <c r="Z119" s="227">
        <f>'Input Data Shift A'!X132</f>
        <v>0</v>
      </c>
      <c r="AA119" s="227">
        <f>'Input Data Shift A'!Y132</f>
        <v>0</v>
      </c>
      <c r="AB119" s="227">
        <f>'Input Data Shift A'!Z132</f>
        <v>0</v>
      </c>
      <c r="AC119" s="227">
        <f>'Input Data Shift A'!AA132</f>
        <v>0</v>
      </c>
      <c r="AD119" s="227">
        <f>'Input Data Shift A'!AB132</f>
        <v>0</v>
      </c>
      <c r="AE119" s="227">
        <f>'Input Data Shift A'!AC132</f>
        <v>0</v>
      </c>
      <c r="AF119" s="227">
        <f>'Input Data Shift A'!AD132</f>
        <v>0</v>
      </c>
      <c r="AG119" s="227">
        <f>'Input Data Shift A'!AE132</f>
        <v>0</v>
      </c>
      <c r="AH119" s="227">
        <f>'Input Data Shift A'!AF132</f>
        <v>0</v>
      </c>
      <c r="AI119" s="227">
        <f>'Input Data Shift A'!AG132</f>
        <v>0</v>
      </c>
      <c r="AJ119" s="242">
        <f>'Input Data Shift A'!AH132</f>
        <v>0</v>
      </c>
      <c r="AK119" s="243">
        <f t="shared" si="55"/>
        <v>0</v>
      </c>
      <c r="AL119" s="305"/>
      <c r="AM119" s="305"/>
      <c r="AN119" s="305"/>
      <c r="AO119" s="305"/>
      <c r="AP119" s="305"/>
      <c r="AQ119" s="305"/>
      <c r="AR119" s="305"/>
      <c r="AS119" s="305"/>
      <c r="AT119" s="305"/>
      <c r="AU119" s="305"/>
      <c r="AV119" s="305"/>
      <c r="AW119" s="305"/>
      <c r="AX119" s="305"/>
      <c r="AY119" s="305"/>
      <c r="AZ119" s="305"/>
      <c r="BA119" s="305"/>
      <c r="BB119" s="305"/>
      <c r="BC119" s="305"/>
      <c r="BD119" s="305"/>
      <c r="BE119" s="305"/>
      <c r="BF119" s="305"/>
      <c r="BG119" s="305"/>
      <c r="BH119" s="305"/>
      <c r="BI119" s="305"/>
      <c r="BJ119" s="305"/>
      <c r="BK119" s="305"/>
      <c r="BL119" s="305"/>
      <c r="BM119" s="305"/>
      <c r="BN119" s="305"/>
      <c r="BO119" s="305"/>
    </row>
    <row r="120" spans="1:67" ht="18.75" customHeight="1" thickBot="1">
      <c r="A120" s="584"/>
      <c r="B120" s="383" t="s">
        <v>4280</v>
      </c>
      <c r="C120" s="585"/>
      <c r="D120" s="521" t="s">
        <v>4291</v>
      </c>
      <c r="E120" s="522"/>
      <c r="F120" s="226">
        <f>'Input Data Shift A'!D133</f>
        <v>0.14500000000000002</v>
      </c>
      <c r="G120" s="227">
        <f>'Input Data Shift A'!E133</f>
        <v>0.14500000000000002</v>
      </c>
      <c r="H120" s="227">
        <f>'Input Data Shift A'!F133</f>
        <v>0</v>
      </c>
      <c r="I120" s="227">
        <f>'Input Data Shift A'!G133</f>
        <v>0</v>
      </c>
      <c r="J120" s="227">
        <f>'Input Data Shift A'!H133</f>
        <v>9.6666666666666665E-2</v>
      </c>
      <c r="K120" s="227">
        <f>'Input Data Shift A'!I133</f>
        <v>4.8333333333333339E-2</v>
      </c>
      <c r="L120" s="227">
        <f>'Input Data Shift A'!J133</f>
        <v>9.6666666666666692E-2</v>
      </c>
      <c r="M120" s="227">
        <f>'Input Data Shift A'!K133</f>
        <v>0.19333333333333336</v>
      </c>
      <c r="N120" s="227">
        <f>'Input Data Shift A'!L133</f>
        <v>0</v>
      </c>
      <c r="O120" s="227">
        <f>'Input Data Shift A'!M133</f>
        <v>0</v>
      </c>
      <c r="P120" s="227">
        <f>'Input Data Shift A'!N133</f>
        <v>0.19333333333333336</v>
      </c>
      <c r="Q120" s="227">
        <f>'Input Data Shift A'!O133</f>
        <v>0.19333333333333336</v>
      </c>
      <c r="R120" s="227">
        <f>'Input Data Shift A'!P133</f>
        <v>0.19333333333333336</v>
      </c>
      <c r="S120" s="227">
        <f>'Input Data Shift A'!Q133</f>
        <v>0.14500000000000002</v>
      </c>
      <c r="T120" s="227">
        <f>'Input Data Shift A'!R133</f>
        <v>0</v>
      </c>
      <c r="U120" s="227">
        <f>'Input Data Shift A'!S133</f>
        <v>0</v>
      </c>
      <c r="V120" s="227">
        <f>'Input Data Shift A'!T133</f>
        <v>0</v>
      </c>
      <c r="W120" s="227">
        <f>'Input Data Shift A'!U133</f>
        <v>0</v>
      </c>
      <c r="X120" s="227">
        <f>'Input Data Shift A'!V133</f>
        <v>0</v>
      </c>
      <c r="Y120" s="227">
        <f>'Input Data Shift A'!W133</f>
        <v>0</v>
      </c>
      <c r="Z120" s="227">
        <f>'Input Data Shift A'!X133</f>
        <v>0</v>
      </c>
      <c r="AA120" s="227">
        <f>'Input Data Shift A'!Y133</f>
        <v>0</v>
      </c>
      <c r="AB120" s="227">
        <f>'Input Data Shift A'!Z133</f>
        <v>0</v>
      </c>
      <c r="AC120" s="227">
        <f>'Input Data Shift A'!AA133</f>
        <v>0</v>
      </c>
      <c r="AD120" s="227">
        <f>'Input Data Shift A'!AB133</f>
        <v>0</v>
      </c>
      <c r="AE120" s="227">
        <f>'Input Data Shift A'!AC133</f>
        <v>0</v>
      </c>
      <c r="AF120" s="227">
        <f>'Input Data Shift A'!AD133</f>
        <v>0</v>
      </c>
      <c r="AG120" s="227">
        <f>'Input Data Shift A'!AE133</f>
        <v>0</v>
      </c>
      <c r="AH120" s="227">
        <f>'Input Data Shift A'!AF133</f>
        <v>0</v>
      </c>
      <c r="AI120" s="227">
        <f>'Input Data Shift A'!AG133</f>
        <v>0</v>
      </c>
      <c r="AJ120" s="242">
        <f>'Input Data Shift A'!AH133</f>
        <v>0</v>
      </c>
      <c r="AK120" s="243">
        <f t="shared" si="55"/>
        <v>1.4500000000000002</v>
      </c>
      <c r="AL120" s="305"/>
      <c r="AM120" s="305"/>
      <c r="AN120" s="305"/>
      <c r="AO120" s="305"/>
      <c r="AP120" s="305"/>
      <c r="AQ120" s="305"/>
      <c r="AR120" s="305"/>
      <c r="AS120" s="305"/>
      <c r="AT120" s="305"/>
      <c r="AU120" s="305"/>
      <c r="AV120" s="305"/>
      <c r="AW120" s="305"/>
      <c r="AX120" s="305"/>
      <c r="AY120" s="305"/>
      <c r="AZ120" s="305"/>
      <c r="BA120" s="305"/>
      <c r="BB120" s="305"/>
      <c r="BC120" s="305"/>
      <c r="BD120" s="305"/>
      <c r="BE120" s="305"/>
      <c r="BF120" s="305"/>
      <c r="BG120" s="305"/>
      <c r="BH120" s="305"/>
      <c r="BI120" s="305"/>
      <c r="BJ120" s="305"/>
      <c r="BK120" s="305"/>
      <c r="BL120" s="305"/>
      <c r="BM120" s="305"/>
      <c r="BN120" s="305"/>
      <c r="BO120" s="305"/>
    </row>
    <row r="121" spans="1:67" ht="18.75" customHeight="1" thickBot="1">
      <c r="A121" s="584"/>
      <c r="B121" s="383" t="s">
        <v>4280</v>
      </c>
      <c r="C121" s="585"/>
      <c r="D121" s="521" t="s">
        <v>4276</v>
      </c>
      <c r="E121" s="522"/>
      <c r="F121" s="226">
        <f>'Input Data Shift A'!D134</f>
        <v>5</v>
      </c>
      <c r="G121" s="227">
        <f>'Input Data Shift A'!E134</f>
        <v>5</v>
      </c>
      <c r="H121" s="227">
        <f>'Input Data Shift A'!F134</f>
        <v>0</v>
      </c>
      <c r="I121" s="227">
        <f>'Input Data Shift A'!G134</f>
        <v>0</v>
      </c>
      <c r="J121" s="227">
        <f>'Input Data Shift A'!H134</f>
        <v>5</v>
      </c>
      <c r="K121" s="227">
        <f>'Input Data Shift A'!I134</f>
        <v>5</v>
      </c>
      <c r="L121" s="227">
        <f>'Input Data Shift A'!J134</f>
        <v>5</v>
      </c>
      <c r="M121" s="227">
        <f>'Input Data Shift A'!K134</f>
        <v>5</v>
      </c>
      <c r="N121" s="227">
        <f>'Input Data Shift A'!L134</f>
        <v>0</v>
      </c>
      <c r="O121" s="227">
        <f>'Input Data Shift A'!M134</f>
        <v>0</v>
      </c>
      <c r="P121" s="227">
        <f>'Input Data Shift A'!N134</f>
        <v>5</v>
      </c>
      <c r="Q121" s="227">
        <f>'Input Data Shift A'!O134</f>
        <v>5</v>
      </c>
      <c r="R121" s="227">
        <f>'Input Data Shift A'!P134</f>
        <v>5</v>
      </c>
      <c r="S121" s="227">
        <f>'Input Data Shift A'!Q134</f>
        <v>5</v>
      </c>
      <c r="T121" s="227">
        <f>'Input Data Shift A'!R134</f>
        <v>0</v>
      </c>
      <c r="U121" s="227">
        <f>'Input Data Shift A'!S134</f>
        <v>0</v>
      </c>
      <c r="V121" s="227">
        <f>'Input Data Shift A'!T134</f>
        <v>5</v>
      </c>
      <c r="W121" s="227">
        <f>'Input Data Shift A'!U134</f>
        <v>5</v>
      </c>
      <c r="X121" s="227">
        <f>'Input Data Shift A'!V134</f>
        <v>0</v>
      </c>
      <c r="Y121" s="227">
        <f>'Input Data Shift A'!W134</f>
        <v>0</v>
      </c>
      <c r="Z121" s="227">
        <f>'Input Data Shift A'!X134</f>
        <v>0</v>
      </c>
      <c r="AA121" s="227">
        <f>'Input Data Shift A'!Y134</f>
        <v>0</v>
      </c>
      <c r="AB121" s="227">
        <f>'Input Data Shift A'!Z134</f>
        <v>0</v>
      </c>
      <c r="AC121" s="227">
        <f>'Input Data Shift A'!AA134</f>
        <v>0</v>
      </c>
      <c r="AD121" s="227">
        <f>'Input Data Shift A'!AB134</f>
        <v>0</v>
      </c>
      <c r="AE121" s="227">
        <f>'Input Data Shift A'!AC134</f>
        <v>0</v>
      </c>
      <c r="AF121" s="227">
        <f>'Input Data Shift A'!AD134</f>
        <v>0</v>
      </c>
      <c r="AG121" s="227">
        <f>'Input Data Shift A'!AE134</f>
        <v>0</v>
      </c>
      <c r="AH121" s="227">
        <f>'Input Data Shift A'!AF134</f>
        <v>0</v>
      </c>
      <c r="AI121" s="227">
        <f>'Input Data Shift A'!AG134</f>
        <v>0</v>
      </c>
      <c r="AJ121" s="242">
        <f>'Input Data Shift A'!AH134</f>
        <v>0</v>
      </c>
      <c r="AK121" s="243">
        <f t="shared" si="55"/>
        <v>60</v>
      </c>
      <c r="AL121" s="305"/>
      <c r="AM121" s="305"/>
      <c r="AN121" s="305"/>
      <c r="AO121" s="305"/>
      <c r="AP121" s="305"/>
      <c r="AQ121" s="305"/>
      <c r="AR121" s="305"/>
      <c r="AS121" s="305"/>
      <c r="AT121" s="305"/>
      <c r="AU121" s="305"/>
      <c r="AV121" s="305"/>
      <c r="AW121" s="305"/>
      <c r="AX121" s="305"/>
      <c r="AY121" s="305"/>
      <c r="AZ121" s="305"/>
      <c r="BA121" s="305"/>
      <c r="BB121" s="305"/>
      <c r="BC121" s="305"/>
      <c r="BD121" s="305"/>
      <c r="BE121" s="305"/>
      <c r="BF121" s="305"/>
      <c r="BG121" s="305"/>
      <c r="BH121" s="305"/>
      <c r="BI121" s="305"/>
      <c r="BJ121" s="305"/>
      <c r="BK121" s="305"/>
      <c r="BL121" s="305"/>
      <c r="BM121" s="305"/>
      <c r="BN121" s="305"/>
      <c r="BO121" s="305"/>
    </row>
    <row r="122" spans="1:67" ht="18.600000000000001" customHeight="1" thickBot="1">
      <c r="A122" s="584"/>
      <c r="B122" s="383" t="s">
        <v>4280</v>
      </c>
      <c r="C122" s="585"/>
      <c r="D122" s="521" t="s">
        <v>4277</v>
      </c>
      <c r="E122" s="522"/>
      <c r="F122" s="226">
        <f>'Input Data Shift A'!D135</f>
        <v>5</v>
      </c>
      <c r="G122" s="227">
        <f>'Input Data Shift A'!E135</f>
        <v>5</v>
      </c>
      <c r="H122" s="227">
        <f>'Input Data Shift A'!F135</f>
        <v>0</v>
      </c>
      <c r="I122" s="227">
        <f>'Input Data Shift A'!G135</f>
        <v>0</v>
      </c>
      <c r="J122" s="227">
        <f>'Input Data Shift A'!H135</f>
        <v>5</v>
      </c>
      <c r="K122" s="227">
        <f>'Input Data Shift A'!I135</f>
        <v>5</v>
      </c>
      <c r="L122" s="227">
        <f>'Input Data Shift A'!J135</f>
        <v>5</v>
      </c>
      <c r="M122" s="227">
        <f>'Input Data Shift A'!K135</f>
        <v>5</v>
      </c>
      <c r="N122" s="227">
        <f>'Input Data Shift A'!L135</f>
        <v>0</v>
      </c>
      <c r="O122" s="227">
        <f>'Input Data Shift A'!M135</f>
        <v>0</v>
      </c>
      <c r="P122" s="227">
        <f>'Input Data Shift A'!N135</f>
        <v>5</v>
      </c>
      <c r="Q122" s="227">
        <f>'Input Data Shift A'!O135</f>
        <v>5</v>
      </c>
      <c r="R122" s="227">
        <f>'Input Data Shift A'!P135</f>
        <v>5</v>
      </c>
      <c r="S122" s="227">
        <f>'Input Data Shift A'!Q135</f>
        <v>5</v>
      </c>
      <c r="T122" s="227">
        <f>'Input Data Shift A'!R135</f>
        <v>0</v>
      </c>
      <c r="U122" s="227">
        <f>'Input Data Shift A'!S135</f>
        <v>0</v>
      </c>
      <c r="V122" s="227">
        <f>'Input Data Shift A'!T135</f>
        <v>5</v>
      </c>
      <c r="W122" s="227">
        <f>'Input Data Shift A'!U135</f>
        <v>5</v>
      </c>
      <c r="X122" s="227">
        <f>'Input Data Shift A'!V135</f>
        <v>0</v>
      </c>
      <c r="Y122" s="227">
        <f>'Input Data Shift A'!W135</f>
        <v>0</v>
      </c>
      <c r="Z122" s="227">
        <f>'Input Data Shift A'!X135</f>
        <v>0</v>
      </c>
      <c r="AA122" s="227">
        <f>'Input Data Shift A'!Y135</f>
        <v>0</v>
      </c>
      <c r="AB122" s="227">
        <f>'Input Data Shift A'!Z135</f>
        <v>0</v>
      </c>
      <c r="AC122" s="227">
        <f>'Input Data Shift A'!AA135</f>
        <v>0</v>
      </c>
      <c r="AD122" s="227">
        <f>'Input Data Shift A'!AB135</f>
        <v>0</v>
      </c>
      <c r="AE122" s="227">
        <f>'Input Data Shift A'!AC135</f>
        <v>0</v>
      </c>
      <c r="AF122" s="227">
        <f>'Input Data Shift A'!AD135</f>
        <v>0</v>
      </c>
      <c r="AG122" s="227">
        <f>'Input Data Shift A'!AE135</f>
        <v>0</v>
      </c>
      <c r="AH122" s="227">
        <f>'Input Data Shift A'!AF135</f>
        <v>0</v>
      </c>
      <c r="AI122" s="227">
        <f>'Input Data Shift A'!AG135</f>
        <v>0</v>
      </c>
      <c r="AJ122" s="242">
        <f>'Input Data Shift A'!AH135</f>
        <v>0</v>
      </c>
      <c r="AK122" s="243">
        <f t="shared" si="55"/>
        <v>60</v>
      </c>
      <c r="AL122" s="305"/>
      <c r="AM122" s="305"/>
      <c r="AN122" s="305"/>
      <c r="AO122" s="305"/>
      <c r="AP122" s="305"/>
      <c r="AQ122" s="305"/>
      <c r="AR122" s="305"/>
      <c r="AS122" s="305"/>
      <c r="AT122" s="305"/>
      <c r="AU122" s="305"/>
      <c r="AV122" s="305"/>
      <c r="AW122" s="305"/>
      <c r="AX122" s="305"/>
      <c r="AY122" s="305"/>
      <c r="AZ122" s="305"/>
      <c r="BA122" s="305"/>
      <c r="BB122" s="305"/>
      <c r="BC122" s="305"/>
      <c r="BD122" s="305"/>
      <c r="BE122" s="305"/>
      <c r="BF122" s="305"/>
      <c r="BG122" s="305"/>
      <c r="BH122" s="305"/>
      <c r="BI122" s="305"/>
      <c r="BJ122" s="305"/>
      <c r="BK122" s="305"/>
      <c r="BL122" s="305"/>
      <c r="BM122" s="305"/>
      <c r="BN122" s="305"/>
      <c r="BO122" s="305"/>
    </row>
    <row r="123" spans="1:67" ht="18.600000000000001" customHeight="1" thickBot="1">
      <c r="A123" s="584"/>
      <c r="B123" s="383" t="s">
        <v>4280</v>
      </c>
      <c r="C123" s="585"/>
      <c r="D123" s="521" t="s">
        <v>29</v>
      </c>
      <c r="E123" s="522"/>
      <c r="F123" s="226">
        <f>'Input Data Shift A'!D136</f>
        <v>5</v>
      </c>
      <c r="G123" s="227">
        <f>'Input Data Shift A'!E136</f>
        <v>5</v>
      </c>
      <c r="H123" s="227">
        <f>'Input Data Shift A'!F136</f>
        <v>0</v>
      </c>
      <c r="I123" s="227">
        <f>'Input Data Shift A'!G136</f>
        <v>0</v>
      </c>
      <c r="J123" s="227">
        <f>'Input Data Shift A'!H136</f>
        <v>5</v>
      </c>
      <c r="K123" s="227">
        <f>'Input Data Shift A'!I136</f>
        <v>5</v>
      </c>
      <c r="L123" s="227">
        <f>'Input Data Shift A'!J136</f>
        <v>5</v>
      </c>
      <c r="M123" s="227">
        <f>'Input Data Shift A'!K136</f>
        <v>5</v>
      </c>
      <c r="N123" s="227">
        <f>'Input Data Shift A'!L136</f>
        <v>0</v>
      </c>
      <c r="O123" s="227">
        <f>'Input Data Shift A'!M136</f>
        <v>0</v>
      </c>
      <c r="P123" s="227">
        <f>'Input Data Shift A'!N136</f>
        <v>5</v>
      </c>
      <c r="Q123" s="227">
        <f>'Input Data Shift A'!O136</f>
        <v>5</v>
      </c>
      <c r="R123" s="227">
        <f>'Input Data Shift A'!P136</f>
        <v>5</v>
      </c>
      <c r="S123" s="227">
        <f>'Input Data Shift A'!Q136</f>
        <v>5</v>
      </c>
      <c r="T123" s="227">
        <f>'Input Data Shift A'!R136</f>
        <v>0</v>
      </c>
      <c r="U123" s="227">
        <f>'Input Data Shift A'!S136</f>
        <v>0</v>
      </c>
      <c r="V123" s="227">
        <f>'Input Data Shift A'!T136</f>
        <v>5</v>
      </c>
      <c r="W123" s="227">
        <f>'Input Data Shift A'!U136</f>
        <v>5</v>
      </c>
      <c r="X123" s="227">
        <f>'Input Data Shift A'!V136</f>
        <v>0</v>
      </c>
      <c r="Y123" s="227">
        <f>'Input Data Shift A'!W136</f>
        <v>0</v>
      </c>
      <c r="Z123" s="227">
        <f>'Input Data Shift A'!X136</f>
        <v>0</v>
      </c>
      <c r="AA123" s="227">
        <f>'Input Data Shift A'!Y136</f>
        <v>0</v>
      </c>
      <c r="AB123" s="227">
        <f>'Input Data Shift A'!Z136</f>
        <v>0</v>
      </c>
      <c r="AC123" s="227">
        <f>'Input Data Shift A'!AA136</f>
        <v>0</v>
      </c>
      <c r="AD123" s="227">
        <f>'Input Data Shift A'!AB136</f>
        <v>0</v>
      </c>
      <c r="AE123" s="227">
        <f>'Input Data Shift A'!AC136</f>
        <v>0</v>
      </c>
      <c r="AF123" s="227">
        <f>'Input Data Shift A'!AD136</f>
        <v>0</v>
      </c>
      <c r="AG123" s="227">
        <f>'Input Data Shift A'!AE136</f>
        <v>0</v>
      </c>
      <c r="AH123" s="227">
        <f>'Input Data Shift A'!AF136</f>
        <v>0</v>
      </c>
      <c r="AI123" s="227">
        <f>'Input Data Shift A'!AG136</f>
        <v>0</v>
      </c>
      <c r="AJ123" s="242">
        <f>'Input Data Shift A'!AH136</f>
        <v>0</v>
      </c>
      <c r="AK123" s="243">
        <f t="shared" si="55"/>
        <v>60</v>
      </c>
      <c r="AL123" s="305"/>
      <c r="AM123" s="305"/>
      <c r="AN123" s="305"/>
      <c r="AO123" s="305"/>
      <c r="AP123" s="305"/>
      <c r="AQ123" s="305"/>
      <c r="AR123" s="305"/>
      <c r="AS123" s="305"/>
      <c r="AT123" s="305"/>
      <c r="AU123" s="305"/>
      <c r="AV123" s="305"/>
      <c r="AW123" s="305"/>
      <c r="AX123" s="305"/>
      <c r="AY123" s="305"/>
      <c r="AZ123" s="305"/>
      <c r="BA123" s="305"/>
      <c r="BB123" s="305"/>
      <c r="BC123" s="305"/>
      <c r="BD123" s="305"/>
      <c r="BE123" s="305"/>
      <c r="BF123" s="305"/>
      <c r="BG123" s="305"/>
      <c r="BH123" s="305"/>
      <c r="BI123" s="305"/>
      <c r="BJ123" s="305"/>
      <c r="BK123" s="305"/>
      <c r="BL123" s="305"/>
      <c r="BM123" s="305"/>
      <c r="BN123" s="305"/>
      <c r="BO123" s="305"/>
    </row>
    <row r="124" spans="1:67" ht="18.75" customHeight="1" thickBot="1">
      <c r="A124" s="584"/>
      <c r="B124" s="383" t="s">
        <v>4280</v>
      </c>
      <c r="C124" s="585"/>
      <c r="D124" s="521" t="s">
        <v>4292</v>
      </c>
      <c r="E124" s="522"/>
      <c r="F124" s="226">
        <f>'Input Data Shift A'!D137</f>
        <v>0</v>
      </c>
      <c r="G124" s="227">
        <f>'Input Data Shift A'!E137</f>
        <v>0</v>
      </c>
      <c r="H124" s="227">
        <f>'Input Data Shift A'!F137</f>
        <v>0</v>
      </c>
      <c r="I124" s="227">
        <f>'Input Data Shift A'!G137</f>
        <v>0</v>
      </c>
      <c r="J124" s="227">
        <f>'Input Data Shift A'!H137</f>
        <v>0</v>
      </c>
      <c r="K124" s="227">
        <f>'Input Data Shift A'!I137</f>
        <v>0</v>
      </c>
      <c r="L124" s="227">
        <f>'Input Data Shift A'!J137</f>
        <v>0</v>
      </c>
      <c r="M124" s="227">
        <f>'Input Data Shift A'!K137</f>
        <v>0</v>
      </c>
      <c r="N124" s="227">
        <f>'Input Data Shift A'!L137</f>
        <v>0</v>
      </c>
      <c r="O124" s="227">
        <f>'Input Data Shift A'!M137</f>
        <v>0</v>
      </c>
      <c r="P124" s="227">
        <f>'Input Data Shift A'!N137</f>
        <v>0</v>
      </c>
      <c r="Q124" s="227">
        <f>'Input Data Shift A'!O137</f>
        <v>0</v>
      </c>
      <c r="R124" s="227">
        <f>'Input Data Shift A'!P137</f>
        <v>0</v>
      </c>
      <c r="S124" s="227">
        <f>'Input Data Shift A'!Q137</f>
        <v>0</v>
      </c>
      <c r="T124" s="227">
        <f>'Input Data Shift A'!R137</f>
        <v>0</v>
      </c>
      <c r="U124" s="227">
        <f>'Input Data Shift A'!S137</f>
        <v>0</v>
      </c>
      <c r="V124" s="227">
        <f>'Input Data Shift A'!T137</f>
        <v>0</v>
      </c>
      <c r="W124" s="227">
        <f>'Input Data Shift A'!U137</f>
        <v>0</v>
      </c>
      <c r="X124" s="227">
        <f>'Input Data Shift A'!V137</f>
        <v>0</v>
      </c>
      <c r="Y124" s="227">
        <f>'Input Data Shift A'!W137</f>
        <v>0</v>
      </c>
      <c r="Z124" s="227">
        <f>'Input Data Shift A'!X137</f>
        <v>0</v>
      </c>
      <c r="AA124" s="227">
        <f>'Input Data Shift A'!Y137</f>
        <v>0</v>
      </c>
      <c r="AB124" s="227">
        <f>'Input Data Shift A'!Z137</f>
        <v>0</v>
      </c>
      <c r="AC124" s="227">
        <f>'Input Data Shift A'!AA137</f>
        <v>0</v>
      </c>
      <c r="AD124" s="227">
        <f>'Input Data Shift A'!AB137</f>
        <v>0</v>
      </c>
      <c r="AE124" s="227">
        <f>'Input Data Shift A'!AC137</f>
        <v>0</v>
      </c>
      <c r="AF124" s="227">
        <f>'Input Data Shift A'!AD137</f>
        <v>0</v>
      </c>
      <c r="AG124" s="227">
        <f>'Input Data Shift A'!AE137</f>
        <v>0</v>
      </c>
      <c r="AH124" s="227">
        <f>'Input Data Shift A'!AF137</f>
        <v>0</v>
      </c>
      <c r="AI124" s="227">
        <f>'Input Data Shift A'!AG137</f>
        <v>0</v>
      </c>
      <c r="AJ124" s="242">
        <f>'Input Data Shift A'!AH137</f>
        <v>0</v>
      </c>
      <c r="AK124" s="243">
        <f t="shared" si="55"/>
        <v>0</v>
      </c>
      <c r="AL124" s="305"/>
      <c r="AM124" s="305"/>
      <c r="AN124" s="305"/>
      <c r="AO124" s="305"/>
      <c r="AP124" s="305"/>
      <c r="AQ124" s="305"/>
      <c r="AR124" s="305"/>
      <c r="AS124" s="305"/>
      <c r="AT124" s="305"/>
      <c r="AU124" s="305"/>
      <c r="AV124" s="305"/>
      <c r="AW124" s="305"/>
      <c r="AX124" s="305"/>
      <c r="AY124" s="305"/>
      <c r="AZ124" s="305"/>
      <c r="BA124" s="305"/>
      <c r="BB124" s="305"/>
      <c r="BC124" s="305"/>
      <c r="BD124" s="305"/>
      <c r="BE124" s="305"/>
      <c r="BF124" s="305"/>
      <c r="BG124" s="305"/>
      <c r="BH124" s="305"/>
      <c r="BI124" s="305"/>
      <c r="BJ124" s="305"/>
      <c r="BK124" s="305"/>
      <c r="BL124" s="305"/>
      <c r="BM124" s="305"/>
      <c r="BN124" s="305"/>
      <c r="BO124" s="305"/>
    </row>
    <row r="125" spans="1:67" ht="18.600000000000001" customHeight="1" thickBot="1">
      <c r="A125" s="584"/>
      <c r="B125" s="383" t="s">
        <v>4280</v>
      </c>
      <c r="C125" s="585"/>
      <c r="D125" s="521"/>
      <c r="E125" s="522"/>
      <c r="F125" s="226">
        <f>'Input Data Shift A'!D138</f>
        <v>0</v>
      </c>
      <c r="G125" s="227">
        <f>'Input Data Shift A'!E138</f>
        <v>0</v>
      </c>
      <c r="H125" s="227">
        <f>'Input Data Shift A'!F138</f>
        <v>0</v>
      </c>
      <c r="I125" s="227">
        <f>'Input Data Shift A'!G138</f>
        <v>0</v>
      </c>
      <c r="J125" s="227">
        <f>'Input Data Shift A'!H138</f>
        <v>0</v>
      </c>
      <c r="K125" s="227">
        <f>'Input Data Shift A'!I138</f>
        <v>0</v>
      </c>
      <c r="L125" s="227">
        <f>'Input Data Shift A'!J138</f>
        <v>0</v>
      </c>
      <c r="M125" s="227">
        <f>'Input Data Shift A'!K138</f>
        <v>0</v>
      </c>
      <c r="N125" s="227">
        <f>'Input Data Shift A'!L138</f>
        <v>0</v>
      </c>
      <c r="O125" s="227">
        <f>'Input Data Shift A'!M138</f>
        <v>0</v>
      </c>
      <c r="P125" s="227">
        <f>'Input Data Shift A'!N138</f>
        <v>0</v>
      </c>
      <c r="Q125" s="227">
        <f>'Input Data Shift A'!O138</f>
        <v>0</v>
      </c>
      <c r="R125" s="227">
        <f>'Input Data Shift A'!P138</f>
        <v>0</v>
      </c>
      <c r="S125" s="227">
        <f>'Input Data Shift A'!Q138</f>
        <v>0</v>
      </c>
      <c r="T125" s="227">
        <f>'Input Data Shift A'!R138</f>
        <v>0</v>
      </c>
      <c r="U125" s="227">
        <f>'Input Data Shift A'!S138</f>
        <v>0</v>
      </c>
      <c r="V125" s="227">
        <f>'Input Data Shift A'!T138</f>
        <v>0</v>
      </c>
      <c r="W125" s="227">
        <f>'Input Data Shift A'!U138</f>
        <v>0</v>
      </c>
      <c r="X125" s="227">
        <f>'Input Data Shift A'!V138</f>
        <v>0</v>
      </c>
      <c r="Y125" s="227">
        <f>'Input Data Shift A'!W138</f>
        <v>0</v>
      </c>
      <c r="Z125" s="227">
        <f>'Input Data Shift A'!X138</f>
        <v>0</v>
      </c>
      <c r="AA125" s="227">
        <f>'Input Data Shift A'!Y138</f>
        <v>0</v>
      </c>
      <c r="AB125" s="227">
        <f>'Input Data Shift A'!Z138</f>
        <v>0</v>
      </c>
      <c r="AC125" s="227">
        <f>'Input Data Shift A'!AA138</f>
        <v>0</v>
      </c>
      <c r="AD125" s="227">
        <f>'Input Data Shift A'!AB138</f>
        <v>0</v>
      </c>
      <c r="AE125" s="227">
        <f>'Input Data Shift A'!AC138</f>
        <v>0</v>
      </c>
      <c r="AF125" s="227">
        <f>'Input Data Shift A'!AD138</f>
        <v>0</v>
      </c>
      <c r="AG125" s="227">
        <f>'Input Data Shift A'!AE138</f>
        <v>0</v>
      </c>
      <c r="AH125" s="227">
        <f>'Input Data Shift A'!AF138</f>
        <v>0</v>
      </c>
      <c r="AI125" s="227">
        <f>'Input Data Shift A'!AG138</f>
        <v>0</v>
      </c>
      <c r="AJ125" s="242">
        <f>'Input Data Shift A'!AH138</f>
        <v>0</v>
      </c>
      <c r="AK125" s="243">
        <f t="shared" si="55"/>
        <v>0</v>
      </c>
      <c r="AL125" s="305"/>
      <c r="AM125" s="305"/>
      <c r="AN125" s="305"/>
      <c r="AO125" s="305"/>
      <c r="AP125" s="305"/>
      <c r="AQ125" s="305"/>
      <c r="AR125" s="305"/>
      <c r="AS125" s="305"/>
      <c r="AT125" s="305"/>
      <c r="AU125" s="305"/>
      <c r="AV125" s="305"/>
      <c r="AW125" s="305"/>
      <c r="AX125" s="305"/>
      <c r="AY125" s="305"/>
      <c r="AZ125" s="305"/>
      <c r="BA125" s="305"/>
      <c r="BB125" s="305"/>
      <c r="BC125" s="305"/>
      <c r="BD125" s="305"/>
      <c r="BE125" s="305"/>
      <c r="BF125" s="305"/>
      <c r="BG125" s="305"/>
      <c r="BH125" s="305"/>
      <c r="BI125" s="305"/>
      <c r="BJ125" s="305"/>
      <c r="BK125" s="305"/>
      <c r="BL125" s="305"/>
      <c r="BM125" s="305"/>
      <c r="BN125" s="305"/>
      <c r="BO125" s="305"/>
    </row>
    <row r="126" spans="1:67" ht="18.75" customHeight="1" thickBot="1">
      <c r="A126" s="584"/>
      <c r="B126" s="383" t="s">
        <v>4280</v>
      </c>
      <c r="C126" s="585"/>
      <c r="D126" s="523" t="s">
        <v>92</v>
      </c>
      <c r="E126" s="524"/>
      <c r="F126" s="525">
        <f>F99-SUM(F95,F114:F125)</f>
        <v>4.9999999999954525E-2</v>
      </c>
      <c r="G126" s="526">
        <f t="shared" ref="G126:AJ126" si="57">G99-SUM(G95,G114:G125)</f>
        <v>4.9999999999954525E-3</v>
      </c>
      <c r="H126" s="526">
        <f t="shared" si="57"/>
        <v>0</v>
      </c>
      <c r="I126" s="526">
        <f t="shared" si="57"/>
        <v>0</v>
      </c>
      <c r="J126" s="526">
        <f t="shared" si="57"/>
        <v>-2.66666666667561E-2</v>
      </c>
      <c r="K126" s="526">
        <f t="shared" si="57"/>
        <v>2.6666666666642413E-2</v>
      </c>
      <c r="L126" s="526">
        <f t="shared" si="57"/>
        <v>2.3333333333198425E-2</v>
      </c>
      <c r="M126" s="526">
        <f t="shared" si="57"/>
        <v>-3.3333333333416704E-2</v>
      </c>
      <c r="N126" s="526">
        <f t="shared" si="57"/>
        <v>0</v>
      </c>
      <c r="O126" s="526">
        <f t="shared" si="57"/>
        <v>0</v>
      </c>
      <c r="P126" s="526">
        <f t="shared" si="57"/>
        <v>-8.333333333439441E-3</v>
      </c>
      <c r="Q126" s="526">
        <f t="shared" si="57"/>
        <v>-4.3333333333407609E-2</v>
      </c>
      <c r="R126" s="526">
        <f t="shared" si="57"/>
        <v>-4.3333333333407609E-2</v>
      </c>
      <c r="S126" s="526">
        <f t="shared" si="57"/>
        <v>4.4999999999959073E-2</v>
      </c>
      <c r="T126" s="526">
        <f t="shared" si="57"/>
        <v>0</v>
      </c>
      <c r="U126" s="526">
        <f t="shared" si="57"/>
        <v>0</v>
      </c>
      <c r="V126" s="526">
        <f t="shared" si="57"/>
        <v>-3.5000000000081855E-2</v>
      </c>
      <c r="W126" s="526">
        <f t="shared" si="57"/>
        <v>2.9999999999972715E-2</v>
      </c>
      <c r="X126" s="526">
        <f t="shared" si="57"/>
        <v>0</v>
      </c>
      <c r="Y126" s="526">
        <f t="shared" si="57"/>
        <v>0</v>
      </c>
      <c r="Z126" s="526">
        <f t="shared" si="57"/>
        <v>0</v>
      </c>
      <c r="AA126" s="526">
        <f t="shared" si="57"/>
        <v>0</v>
      </c>
      <c r="AB126" s="526">
        <f t="shared" si="57"/>
        <v>0</v>
      </c>
      <c r="AC126" s="526">
        <f t="shared" si="57"/>
        <v>0</v>
      </c>
      <c r="AD126" s="526">
        <f t="shared" si="57"/>
        <v>0</v>
      </c>
      <c r="AE126" s="526">
        <f t="shared" si="57"/>
        <v>0</v>
      </c>
      <c r="AF126" s="526">
        <f t="shared" si="57"/>
        <v>0</v>
      </c>
      <c r="AG126" s="526">
        <f t="shared" si="57"/>
        <v>0</v>
      </c>
      <c r="AH126" s="526">
        <f t="shared" si="57"/>
        <v>0</v>
      </c>
      <c r="AI126" s="526">
        <f t="shared" si="57"/>
        <v>0</v>
      </c>
      <c r="AJ126" s="527">
        <f t="shared" si="57"/>
        <v>0</v>
      </c>
      <c r="AK126" s="528"/>
      <c r="AL126" s="305"/>
      <c r="AM126" s="305"/>
      <c r="AN126" s="305"/>
      <c r="AO126" s="305"/>
      <c r="AP126" s="305"/>
      <c r="AQ126" s="305"/>
      <c r="AR126" s="305"/>
      <c r="AS126" s="305"/>
      <c r="AT126" s="305"/>
      <c r="AU126" s="305"/>
      <c r="AV126" s="305"/>
      <c r="AW126" s="305"/>
      <c r="AX126" s="305"/>
      <c r="AY126" s="305"/>
      <c r="AZ126" s="305"/>
      <c r="BA126" s="305"/>
      <c r="BB126" s="305"/>
      <c r="BC126" s="305"/>
      <c r="BD126" s="305"/>
      <c r="BE126" s="305"/>
      <c r="BF126" s="305"/>
      <c r="BG126" s="305"/>
      <c r="BH126" s="305"/>
      <c r="BI126" s="305"/>
      <c r="BJ126" s="305"/>
      <c r="BK126" s="305"/>
      <c r="BL126" s="305"/>
      <c r="BM126" s="305"/>
      <c r="BN126" s="305"/>
      <c r="BO126" s="305"/>
    </row>
    <row r="127" spans="1:67" ht="15.75" thickBot="1">
      <c r="A127" s="584"/>
      <c r="B127" s="383"/>
    </row>
    <row r="128" spans="1:67" ht="18.75" customHeight="1" thickBot="1">
      <c r="A128" s="584"/>
      <c r="B128" s="383" t="s">
        <v>4281</v>
      </c>
      <c r="C128" s="585" t="s">
        <v>93</v>
      </c>
      <c r="D128" s="519" t="s">
        <v>90</v>
      </c>
      <c r="E128" s="520"/>
      <c r="F128" s="228">
        <f>'Input Data Shift A'!D142</f>
        <v>15.050000000000002</v>
      </c>
      <c r="G128" s="229">
        <f>'Input Data Shift A'!E142</f>
        <v>0</v>
      </c>
      <c r="H128" s="229">
        <f>'Input Data Shift A'!F142</f>
        <v>0</v>
      </c>
      <c r="I128" s="229">
        <f>'Input Data Shift A'!G142</f>
        <v>0</v>
      </c>
      <c r="J128" s="229">
        <f>'Input Data Shift A'!H142</f>
        <v>9.1666666666666661</v>
      </c>
      <c r="K128" s="229">
        <f>'Input Data Shift A'!I142</f>
        <v>0</v>
      </c>
      <c r="L128" s="229">
        <f>'Input Data Shift A'!J142</f>
        <v>0</v>
      </c>
      <c r="M128" s="229">
        <f>'Input Data Shift A'!K142</f>
        <v>5.8916666666666666</v>
      </c>
      <c r="N128" s="229">
        <f>'Input Data Shift A'!L142</f>
        <v>0</v>
      </c>
      <c r="O128" s="229">
        <f>'Input Data Shift A'!M142</f>
        <v>0</v>
      </c>
      <c r="P128" s="229">
        <f>'Input Data Shift A'!N142</f>
        <v>2.5</v>
      </c>
      <c r="Q128" s="229">
        <f>'Input Data Shift A'!O142</f>
        <v>0</v>
      </c>
      <c r="R128" s="229">
        <f>'Input Data Shift A'!P142</f>
        <v>2.5</v>
      </c>
      <c r="S128" s="229">
        <f>'Input Data Shift A'!Q142</f>
        <v>0</v>
      </c>
      <c r="T128" s="229">
        <f>'Input Data Shift A'!R142</f>
        <v>0</v>
      </c>
      <c r="U128" s="229">
        <f>'Input Data Shift A'!S142</f>
        <v>0</v>
      </c>
      <c r="V128" s="229">
        <f>'Input Data Shift A'!T142</f>
        <v>10.316666666666666</v>
      </c>
      <c r="W128" s="229">
        <f>'Input Data Shift A'!U142</f>
        <v>0</v>
      </c>
      <c r="X128" s="229">
        <f>'Input Data Shift A'!V142</f>
        <v>0</v>
      </c>
      <c r="Y128" s="229">
        <f>'Input Data Shift A'!W142</f>
        <v>0</v>
      </c>
      <c r="Z128" s="229">
        <f>'Input Data Shift A'!X142</f>
        <v>0</v>
      </c>
      <c r="AA128" s="229">
        <f>'Input Data Shift A'!Y142</f>
        <v>0</v>
      </c>
      <c r="AB128" s="229">
        <f>'Input Data Shift A'!Z142</f>
        <v>0</v>
      </c>
      <c r="AC128" s="229">
        <f>'Input Data Shift A'!AA142</f>
        <v>0</v>
      </c>
      <c r="AD128" s="229">
        <f>'Input Data Shift A'!AB142</f>
        <v>0</v>
      </c>
      <c r="AE128" s="229">
        <f>'Input Data Shift A'!AC142</f>
        <v>0</v>
      </c>
      <c r="AF128" s="229">
        <f>'Input Data Shift A'!AD142</f>
        <v>0</v>
      </c>
      <c r="AG128" s="229">
        <f>'Input Data Shift A'!AE142</f>
        <v>0</v>
      </c>
      <c r="AH128" s="229">
        <f>'Input Data Shift A'!AF142</f>
        <v>0</v>
      </c>
      <c r="AI128" s="229">
        <f>'Input Data Shift A'!AG142</f>
        <v>0</v>
      </c>
      <c r="AJ128" s="244">
        <f>'Input Data Shift A'!AH142</f>
        <v>0</v>
      </c>
      <c r="AK128" s="244">
        <f t="shared" ref="AK128:AK139" si="58">+SUM(F128:AJ128)</f>
        <v>45.424999999999997</v>
      </c>
      <c r="AL128" s="305"/>
      <c r="AM128" s="305"/>
      <c r="AN128" s="305"/>
      <c r="AO128" s="305"/>
      <c r="AP128" s="305"/>
      <c r="AQ128" s="305"/>
      <c r="AR128" s="305"/>
      <c r="AS128" s="305"/>
      <c r="AT128" s="305"/>
      <c r="AU128" s="305"/>
      <c r="AV128" s="305"/>
      <c r="AW128" s="305"/>
      <c r="AX128" s="305"/>
      <c r="AY128" s="305"/>
      <c r="AZ128" s="305"/>
      <c r="BA128" s="305"/>
      <c r="BB128" s="305"/>
      <c r="BC128" s="305"/>
      <c r="BD128" s="305"/>
      <c r="BE128" s="305"/>
      <c r="BF128" s="305"/>
      <c r="BG128" s="305"/>
      <c r="BH128" s="305"/>
      <c r="BI128" s="305"/>
      <c r="BJ128" s="305"/>
      <c r="BK128" s="305"/>
      <c r="BL128" s="305"/>
      <c r="BM128" s="305"/>
      <c r="BN128" s="305"/>
      <c r="BO128" s="305"/>
    </row>
    <row r="129" spans="1:67" ht="18.75" customHeight="1" thickBot="1">
      <c r="A129" s="584"/>
      <c r="B129" s="383" t="s">
        <v>4281</v>
      </c>
      <c r="C129" s="585"/>
      <c r="D129" s="521" t="s">
        <v>91</v>
      </c>
      <c r="E129" s="522"/>
      <c r="F129" s="230">
        <f>'Input Data Shift A'!D143</f>
        <v>0</v>
      </c>
      <c r="G129" s="231">
        <f>'Input Data Shift A'!E143</f>
        <v>2.5</v>
      </c>
      <c r="H129" s="231">
        <f>'Input Data Shift A'!F143</f>
        <v>0</v>
      </c>
      <c r="I129" s="231">
        <f>'Input Data Shift A'!G143</f>
        <v>0</v>
      </c>
      <c r="J129" s="231">
        <f>'Input Data Shift A'!H143</f>
        <v>1.375</v>
      </c>
      <c r="K129" s="231">
        <f>'Input Data Shift A'!I143</f>
        <v>0</v>
      </c>
      <c r="L129" s="231">
        <f>'Input Data Shift A'!J143</f>
        <v>0</v>
      </c>
      <c r="M129" s="231">
        <f>'Input Data Shift A'!K143</f>
        <v>0</v>
      </c>
      <c r="N129" s="231">
        <f>'Input Data Shift A'!L143</f>
        <v>0</v>
      </c>
      <c r="O129" s="231">
        <f>'Input Data Shift A'!M143</f>
        <v>0</v>
      </c>
      <c r="P129" s="231">
        <f>'Input Data Shift A'!N143</f>
        <v>2.0583333333333331</v>
      </c>
      <c r="Q129" s="231">
        <f>'Input Data Shift A'!O143</f>
        <v>0.91666666666666663</v>
      </c>
      <c r="R129" s="231">
        <f>'Input Data Shift A'!P143</f>
        <v>2.3166666666666669</v>
      </c>
      <c r="S129" s="231">
        <f>'Input Data Shift A'!Q143</f>
        <v>0.85</v>
      </c>
      <c r="T129" s="231">
        <f>'Input Data Shift A'!R143</f>
        <v>0</v>
      </c>
      <c r="U129" s="231">
        <f>'Input Data Shift A'!S143</f>
        <v>0</v>
      </c>
      <c r="V129" s="231">
        <f>'Input Data Shift A'!T143</f>
        <v>0</v>
      </c>
      <c r="W129" s="231">
        <f>'Input Data Shift A'!U143</f>
        <v>2.75</v>
      </c>
      <c r="X129" s="231">
        <f>'Input Data Shift A'!V143</f>
        <v>0</v>
      </c>
      <c r="Y129" s="231">
        <f>'Input Data Shift A'!W143</f>
        <v>0</v>
      </c>
      <c r="Z129" s="231">
        <f>'Input Data Shift A'!X143</f>
        <v>0</v>
      </c>
      <c r="AA129" s="231">
        <f>'Input Data Shift A'!Y143</f>
        <v>0</v>
      </c>
      <c r="AB129" s="231">
        <f>'Input Data Shift A'!Z143</f>
        <v>0</v>
      </c>
      <c r="AC129" s="231">
        <f>'Input Data Shift A'!AA143</f>
        <v>0</v>
      </c>
      <c r="AD129" s="231">
        <f>'Input Data Shift A'!AB143</f>
        <v>0</v>
      </c>
      <c r="AE129" s="231">
        <f>'Input Data Shift A'!AC143</f>
        <v>0</v>
      </c>
      <c r="AF129" s="231">
        <f>'Input Data Shift A'!AD143</f>
        <v>0</v>
      </c>
      <c r="AG129" s="231">
        <f>'Input Data Shift A'!AE143</f>
        <v>0</v>
      </c>
      <c r="AH129" s="231">
        <f>'Input Data Shift A'!AF143</f>
        <v>0</v>
      </c>
      <c r="AI129" s="231">
        <f>'Input Data Shift A'!AG143</f>
        <v>0</v>
      </c>
      <c r="AJ129" s="245">
        <f>'Input Data Shift A'!AH143</f>
        <v>0</v>
      </c>
      <c r="AK129" s="245">
        <f t="shared" si="58"/>
        <v>12.766666666666667</v>
      </c>
      <c r="AL129" s="305"/>
      <c r="AM129" s="305"/>
      <c r="AN129" s="305"/>
      <c r="AO129" s="305"/>
      <c r="AP129" s="305"/>
      <c r="AQ129" s="305"/>
      <c r="AR129" s="305"/>
      <c r="AS129" s="305"/>
      <c r="AT129" s="305"/>
      <c r="AU129" s="305"/>
      <c r="AV129" s="305"/>
      <c r="AW129" s="305"/>
      <c r="AX129" s="305"/>
      <c r="AY129" s="305"/>
      <c r="AZ129" s="305"/>
      <c r="BA129" s="305"/>
      <c r="BB129" s="305"/>
      <c r="BC129" s="305"/>
      <c r="BD129" s="305"/>
      <c r="BE129" s="305"/>
      <c r="BF129" s="305"/>
      <c r="BG129" s="305"/>
      <c r="BH129" s="305"/>
      <c r="BI129" s="305"/>
      <c r="BJ129" s="305"/>
      <c r="BK129" s="305"/>
      <c r="BL129" s="305"/>
      <c r="BM129" s="305"/>
      <c r="BN129" s="305"/>
      <c r="BO129" s="305"/>
    </row>
    <row r="130" spans="1:67" ht="18.75" customHeight="1" thickBot="1">
      <c r="A130" s="584"/>
      <c r="B130" s="383" t="s">
        <v>4281</v>
      </c>
      <c r="C130" s="585"/>
      <c r="D130" s="521" t="s">
        <v>4274</v>
      </c>
      <c r="E130" s="522"/>
      <c r="F130" s="230">
        <f>'Input Data Shift A'!D144</f>
        <v>2.5</v>
      </c>
      <c r="G130" s="231">
        <f>'Input Data Shift A'!E144</f>
        <v>1.925</v>
      </c>
      <c r="H130" s="231">
        <f>'Input Data Shift A'!F144</f>
        <v>0</v>
      </c>
      <c r="I130" s="231">
        <f>'Input Data Shift A'!G144</f>
        <v>0</v>
      </c>
      <c r="J130" s="231">
        <f>'Input Data Shift A'!H144</f>
        <v>2.5</v>
      </c>
      <c r="K130" s="231">
        <f>'Input Data Shift A'!I144</f>
        <v>1.25</v>
      </c>
      <c r="L130" s="231">
        <f>'Input Data Shift A'!J144</f>
        <v>2.75</v>
      </c>
      <c r="M130" s="231">
        <f>'Input Data Shift A'!K144</f>
        <v>2.5</v>
      </c>
      <c r="N130" s="231">
        <f>'Input Data Shift A'!L144</f>
        <v>0</v>
      </c>
      <c r="O130" s="231">
        <f>'Input Data Shift A'!M144</f>
        <v>0</v>
      </c>
      <c r="P130" s="231">
        <f>'Input Data Shift A'!N144</f>
        <v>2.5</v>
      </c>
      <c r="Q130" s="231">
        <f>'Input Data Shift A'!O144</f>
        <v>2.0833333333333335</v>
      </c>
      <c r="R130" s="231">
        <f>'Input Data Shift A'!P144</f>
        <v>2.0833333333333335</v>
      </c>
      <c r="S130" s="231">
        <f>'Input Data Shift A'!Q144</f>
        <v>3.75</v>
      </c>
      <c r="T130" s="231">
        <f>'Input Data Shift A'!R144</f>
        <v>0</v>
      </c>
      <c r="U130" s="231">
        <f>'Input Data Shift A'!S144</f>
        <v>0</v>
      </c>
      <c r="V130" s="231">
        <f>'Input Data Shift A'!T144</f>
        <v>3.75</v>
      </c>
      <c r="W130" s="231">
        <f>'Input Data Shift A'!U144</f>
        <v>3.75</v>
      </c>
      <c r="X130" s="231">
        <f>'Input Data Shift A'!V144</f>
        <v>0</v>
      </c>
      <c r="Y130" s="231">
        <f>'Input Data Shift A'!W144</f>
        <v>0</v>
      </c>
      <c r="Z130" s="231">
        <f>'Input Data Shift A'!X144</f>
        <v>0</v>
      </c>
      <c r="AA130" s="231">
        <f>'Input Data Shift A'!Y144</f>
        <v>0</v>
      </c>
      <c r="AB130" s="231">
        <f>'Input Data Shift A'!Z144</f>
        <v>0</v>
      </c>
      <c r="AC130" s="231">
        <f>'Input Data Shift A'!AA144</f>
        <v>0</v>
      </c>
      <c r="AD130" s="231">
        <f>'Input Data Shift A'!AB144</f>
        <v>0</v>
      </c>
      <c r="AE130" s="231">
        <f>'Input Data Shift A'!AC144</f>
        <v>0</v>
      </c>
      <c r="AF130" s="231">
        <f>'Input Data Shift A'!AD144</f>
        <v>0</v>
      </c>
      <c r="AG130" s="231">
        <f>'Input Data Shift A'!AE144</f>
        <v>0</v>
      </c>
      <c r="AH130" s="231">
        <f>'Input Data Shift A'!AF144</f>
        <v>0</v>
      </c>
      <c r="AI130" s="231">
        <f>'Input Data Shift A'!AG144</f>
        <v>0</v>
      </c>
      <c r="AJ130" s="245">
        <f>'Input Data Shift A'!AH144</f>
        <v>0</v>
      </c>
      <c r="AK130" s="245">
        <f t="shared" si="58"/>
        <v>31.341666666666665</v>
      </c>
      <c r="AL130" s="305"/>
      <c r="AM130" s="305"/>
      <c r="AN130" s="305"/>
      <c r="AO130" s="305"/>
      <c r="AP130" s="305"/>
      <c r="AQ130" s="305"/>
      <c r="AR130" s="305"/>
      <c r="AS130" s="305"/>
      <c r="AT130" s="305"/>
      <c r="AU130" s="305"/>
      <c r="AV130" s="305"/>
      <c r="AW130" s="305"/>
      <c r="AX130" s="305"/>
      <c r="AY130" s="305"/>
      <c r="AZ130" s="305"/>
      <c r="BA130" s="305"/>
      <c r="BB130" s="305"/>
      <c r="BC130" s="305"/>
      <c r="BD130" s="305"/>
      <c r="BE130" s="305"/>
      <c r="BF130" s="305"/>
      <c r="BG130" s="305"/>
      <c r="BH130" s="305"/>
      <c r="BI130" s="305"/>
      <c r="BJ130" s="305"/>
      <c r="BK130" s="305"/>
      <c r="BL130" s="305"/>
      <c r="BM130" s="305"/>
      <c r="BN130" s="305"/>
      <c r="BO130" s="305"/>
    </row>
    <row r="131" spans="1:67" ht="18.75" customHeight="1" thickBot="1">
      <c r="A131" s="584"/>
      <c r="B131" s="383" t="s">
        <v>4281</v>
      </c>
      <c r="C131" s="585"/>
      <c r="D131" s="521" t="s">
        <v>5451</v>
      </c>
      <c r="E131" s="522"/>
      <c r="F131" s="230">
        <f>'Input Data Shift A'!D145</f>
        <v>0</v>
      </c>
      <c r="G131" s="231">
        <f>'Input Data Shift A'!E145</f>
        <v>0</v>
      </c>
      <c r="H131" s="231">
        <f>'Input Data Shift A'!F145</f>
        <v>0</v>
      </c>
      <c r="I131" s="231">
        <f>'Input Data Shift A'!G145</f>
        <v>0</v>
      </c>
      <c r="J131" s="231">
        <f>'Input Data Shift A'!H145</f>
        <v>0</v>
      </c>
      <c r="K131" s="231">
        <f>'Input Data Shift A'!I145</f>
        <v>0</v>
      </c>
      <c r="L131" s="231">
        <f>'Input Data Shift A'!J145</f>
        <v>0</v>
      </c>
      <c r="M131" s="231">
        <f>'Input Data Shift A'!K145</f>
        <v>0</v>
      </c>
      <c r="N131" s="231">
        <f>'Input Data Shift A'!L145</f>
        <v>0</v>
      </c>
      <c r="O131" s="231">
        <f>'Input Data Shift A'!M145</f>
        <v>0</v>
      </c>
      <c r="P131" s="231">
        <f>'Input Data Shift A'!N145</f>
        <v>0</v>
      </c>
      <c r="Q131" s="231">
        <f>'Input Data Shift A'!O145</f>
        <v>0</v>
      </c>
      <c r="R131" s="231">
        <f>'Input Data Shift A'!P145</f>
        <v>0</v>
      </c>
      <c r="S131" s="231">
        <f>'Input Data Shift A'!Q145</f>
        <v>0</v>
      </c>
      <c r="T131" s="231">
        <f>'Input Data Shift A'!R145</f>
        <v>0</v>
      </c>
      <c r="U131" s="231">
        <f>'Input Data Shift A'!S145</f>
        <v>0</v>
      </c>
      <c r="V131" s="231">
        <f>'Input Data Shift A'!T145</f>
        <v>0</v>
      </c>
      <c r="W131" s="231">
        <f>'Input Data Shift A'!U145</f>
        <v>0</v>
      </c>
      <c r="X131" s="231">
        <f>'Input Data Shift A'!V145</f>
        <v>0</v>
      </c>
      <c r="Y131" s="231">
        <f>'Input Data Shift A'!W145</f>
        <v>0</v>
      </c>
      <c r="Z131" s="231">
        <f>'Input Data Shift A'!X145</f>
        <v>0</v>
      </c>
      <c r="AA131" s="231">
        <f>'Input Data Shift A'!Y145</f>
        <v>0</v>
      </c>
      <c r="AB131" s="231">
        <f>'Input Data Shift A'!Z145</f>
        <v>0</v>
      </c>
      <c r="AC131" s="231">
        <f>'Input Data Shift A'!AA145</f>
        <v>0</v>
      </c>
      <c r="AD131" s="231">
        <f>'Input Data Shift A'!AB145</f>
        <v>0</v>
      </c>
      <c r="AE131" s="231">
        <f>'Input Data Shift A'!AC145</f>
        <v>0</v>
      </c>
      <c r="AF131" s="231">
        <f>'Input Data Shift A'!AD145</f>
        <v>0</v>
      </c>
      <c r="AG131" s="231">
        <f>'Input Data Shift A'!AE145</f>
        <v>0</v>
      </c>
      <c r="AH131" s="231">
        <f>'Input Data Shift A'!AF145</f>
        <v>0</v>
      </c>
      <c r="AI131" s="231">
        <f>'Input Data Shift A'!AG145</f>
        <v>0</v>
      </c>
      <c r="AJ131" s="245">
        <f>'Input Data Shift A'!AH145</f>
        <v>0</v>
      </c>
      <c r="AK131" s="245">
        <f t="shared" si="58"/>
        <v>0</v>
      </c>
      <c r="AL131" s="305"/>
      <c r="AM131" s="305"/>
      <c r="AN131" s="305"/>
      <c r="AO131" s="305"/>
      <c r="AP131" s="305"/>
      <c r="AQ131" s="305"/>
      <c r="AR131" s="305"/>
      <c r="AS131" s="305"/>
      <c r="AT131" s="305"/>
      <c r="AU131" s="305"/>
      <c r="AV131" s="305"/>
      <c r="AW131" s="305"/>
      <c r="AX131" s="305"/>
      <c r="AY131" s="305"/>
      <c r="AZ131" s="305"/>
      <c r="BA131" s="305"/>
      <c r="BB131" s="305"/>
      <c r="BC131" s="305"/>
      <c r="BD131" s="305"/>
      <c r="BE131" s="305"/>
      <c r="BF131" s="305"/>
      <c r="BG131" s="305"/>
      <c r="BH131" s="305"/>
      <c r="BI131" s="305"/>
      <c r="BJ131" s="305"/>
      <c r="BK131" s="305"/>
      <c r="BL131" s="305"/>
      <c r="BM131" s="305"/>
      <c r="BN131" s="305"/>
      <c r="BO131" s="305"/>
    </row>
    <row r="132" spans="1:67" ht="18.75" customHeight="1" thickBot="1">
      <c r="A132" s="584"/>
      <c r="B132" s="383"/>
      <c r="C132" s="585"/>
      <c r="D132" s="521" t="s">
        <v>5452</v>
      </c>
      <c r="E132" s="522"/>
      <c r="F132" s="230">
        <f>'Input Data Shift A'!D146</f>
        <v>0</v>
      </c>
      <c r="G132" s="231">
        <f>'Input Data Shift A'!E146</f>
        <v>0</v>
      </c>
      <c r="H132" s="231">
        <f>'Input Data Shift A'!F146</f>
        <v>0</v>
      </c>
      <c r="I132" s="231">
        <f>'Input Data Shift A'!G146</f>
        <v>0</v>
      </c>
      <c r="J132" s="231">
        <f>'Input Data Shift A'!H146</f>
        <v>0</v>
      </c>
      <c r="K132" s="231">
        <f>'Input Data Shift A'!I146</f>
        <v>8.9499999999999993</v>
      </c>
      <c r="L132" s="231">
        <f>'Input Data Shift A'!J146</f>
        <v>7.6749999999999998</v>
      </c>
      <c r="M132" s="231">
        <f>'Input Data Shift A'!K146</f>
        <v>0</v>
      </c>
      <c r="N132" s="231">
        <f>'Input Data Shift A'!L146</f>
        <v>0</v>
      </c>
      <c r="O132" s="231">
        <f>'Input Data Shift A'!M146</f>
        <v>0</v>
      </c>
      <c r="P132" s="231">
        <f>'Input Data Shift A'!N146</f>
        <v>0</v>
      </c>
      <c r="Q132" s="231">
        <f>'Input Data Shift A'!O146</f>
        <v>0</v>
      </c>
      <c r="R132" s="231">
        <f>'Input Data Shift A'!P146</f>
        <v>0</v>
      </c>
      <c r="S132" s="231">
        <f>'Input Data Shift A'!Q146</f>
        <v>5.416666666666667</v>
      </c>
      <c r="T132" s="231">
        <f>'Input Data Shift A'!R146</f>
        <v>0</v>
      </c>
      <c r="U132" s="231">
        <f>'Input Data Shift A'!S146</f>
        <v>0</v>
      </c>
      <c r="V132" s="231">
        <f>'Input Data Shift A'!T146</f>
        <v>0</v>
      </c>
      <c r="W132" s="231">
        <f>'Input Data Shift A'!U146</f>
        <v>2</v>
      </c>
      <c r="X132" s="231">
        <f>'Input Data Shift A'!V146</f>
        <v>0</v>
      </c>
      <c r="Y132" s="231">
        <f>'Input Data Shift A'!W146</f>
        <v>0</v>
      </c>
      <c r="Z132" s="231">
        <f>'Input Data Shift A'!X146</f>
        <v>0</v>
      </c>
      <c r="AA132" s="231">
        <f>'Input Data Shift A'!Y146</f>
        <v>0</v>
      </c>
      <c r="AB132" s="231">
        <f>'Input Data Shift A'!Z146</f>
        <v>0</v>
      </c>
      <c r="AC132" s="231">
        <f>'Input Data Shift A'!AA146</f>
        <v>0</v>
      </c>
      <c r="AD132" s="231">
        <f>'Input Data Shift A'!AB146</f>
        <v>0</v>
      </c>
      <c r="AE132" s="231">
        <f>'Input Data Shift A'!AC146</f>
        <v>0</v>
      </c>
      <c r="AF132" s="231">
        <f>'Input Data Shift A'!AD146</f>
        <v>0</v>
      </c>
      <c r="AG132" s="231">
        <f>'Input Data Shift A'!AE146</f>
        <v>0</v>
      </c>
      <c r="AH132" s="231">
        <f>'Input Data Shift A'!AF146</f>
        <v>0</v>
      </c>
      <c r="AI132" s="231">
        <f>'Input Data Shift A'!AG146</f>
        <v>0</v>
      </c>
      <c r="AJ132" s="245">
        <f>'Input Data Shift A'!AH146</f>
        <v>0</v>
      </c>
      <c r="AK132" s="245">
        <f t="shared" ref="AK132" si="59">+SUM(F132:AJ132)</f>
        <v>24.041666666666668</v>
      </c>
      <c r="AL132" s="305"/>
      <c r="AM132" s="305"/>
      <c r="AN132" s="305"/>
      <c r="AO132" s="305"/>
      <c r="AP132" s="305"/>
      <c r="AQ132" s="305"/>
      <c r="AR132" s="305"/>
      <c r="AS132" s="305"/>
      <c r="AT132" s="305"/>
      <c r="AU132" s="305"/>
      <c r="AV132" s="305"/>
      <c r="AW132" s="305"/>
      <c r="AX132" s="305"/>
      <c r="AY132" s="305"/>
      <c r="AZ132" s="305"/>
      <c r="BA132" s="305"/>
      <c r="BB132" s="305"/>
      <c r="BC132" s="305"/>
      <c r="BD132" s="305"/>
      <c r="BE132" s="305"/>
      <c r="BF132" s="305"/>
      <c r="BG132" s="305"/>
      <c r="BH132" s="305"/>
      <c r="BI132" s="305"/>
      <c r="BJ132" s="305"/>
      <c r="BK132" s="305"/>
      <c r="BL132" s="305"/>
      <c r="BM132" s="305"/>
      <c r="BN132" s="305"/>
      <c r="BO132" s="305"/>
    </row>
    <row r="133" spans="1:67" ht="18.75" customHeight="1" thickBot="1">
      <c r="A133" s="584"/>
      <c r="B133" s="383" t="s">
        <v>4281</v>
      </c>
      <c r="C133" s="585"/>
      <c r="D133" s="521" t="s">
        <v>4275</v>
      </c>
      <c r="E133" s="522"/>
      <c r="F133" s="230">
        <f>'Input Data Shift A'!D147</f>
        <v>0</v>
      </c>
      <c r="G133" s="231">
        <f>'Input Data Shift A'!E147</f>
        <v>0</v>
      </c>
      <c r="H133" s="231">
        <f>'Input Data Shift A'!F147</f>
        <v>0</v>
      </c>
      <c r="I133" s="231">
        <f>'Input Data Shift A'!G147</f>
        <v>0</v>
      </c>
      <c r="J133" s="231">
        <f>'Input Data Shift A'!H147</f>
        <v>0</v>
      </c>
      <c r="K133" s="231">
        <f>'Input Data Shift A'!I147</f>
        <v>0</v>
      </c>
      <c r="L133" s="231">
        <f>'Input Data Shift A'!J147</f>
        <v>0</v>
      </c>
      <c r="M133" s="231">
        <f>'Input Data Shift A'!K147</f>
        <v>0</v>
      </c>
      <c r="N133" s="231">
        <f>'Input Data Shift A'!L147</f>
        <v>0</v>
      </c>
      <c r="O133" s="231">
        <f>'Input Data Shift A'!M147</f>
        <v>0</v>
      </c>
      <c r="P133" s="231">
        <f>'Input Data Shift A'!N147</f>
        <v>0</v>
      </c>
      <c r="Q133" s="231">
        <f>'Input Data Shift A'!O147</f>
        <v>0</v>
      </c>
      <c r="R133" s="231">
        <f>'Input Data Shift A'!P147</f>
        <v>0</v>
      </c>
      <c r="S133" s="231">
        <f>'Input Data Shift A'!Q147</f>
        <v>0</v>
      </c>
      <c r="T133" s="231">
        <f>'Input Data Shift A'!R147</f>
        <v>0</v>
      </c>
      <c r="U133" s="231">
        <f>'Input Data Shift A'!S147</f>
        <v>0</v>
      </c>
      <c r="V133" s="231">
        <f>'Input Data Shift A'!T147</f>
        <v>0</v>
      </c>
      <c r="W133" s="231">
        <f>'Input Data Shift A'!U147</f>
        <v>0</v>
      </c>
      <c r="X133" s="231">
        <f>'Input Data Shift A'!V147</f>
        <v>0</v>
      </c>
      <c r="Y133" s="231">
        <f>'Input Data Shift A'!W147</f>
        <v>0</v>
      </c>
      <c r="Z133" s="231">
        <f>'Input Data Shift A'!X147</f>
        <v>0</v>
      </c>
      <c r="AA133" s="231">
        <f>'Input Data Shift A'!Y147</f>
        <v>0</v>
      </c>
      <c r="AB133" s="231">
        <f>'Input Data Shift A'!Z147</f>
        <v>0</v>
      </c>
      <c r="AC133" s="231">
        <f>'Input Data Shift A'!AA147</f>
        <v>0</v>
      </c>
      <c r="AD133" s="231">
        <f>'Input Data Shift A'!AB147</f>
        <v>0</v>
      </c>
      <c r="AE133" s="231">
        <f>'Input Data Shift A'!AC147</f>
        <v>0</v>
      </c>
      <c r="AF133" s="231">
        <f>'Input Data Shift A'!AD147</f>
        <v>0</v>
      </c>
      <c r="AG133" s="231">
        <f>'Input Data Shift A'!AE147</f>
        <v>0</v>
      </c>
      <c r="AH133" s="231">
        <f>'Input Data Shift A'!AF147</f>
        <v>0</v>
      </c>
      <c r="AI133" s="231">
        <f>'Input Data Shift A'!AG147</f>
        <v>0</v>
      </c>
      <c r="AJ133" s="245">
        <f>'Input Data Shift A'!AH147</f>
        <v>0</v>
      </c>
      <c r="AK133" s="245">
        <f t="shared" si="58"/>
        <v>0</v>
      </c>
      <c r="AL133" s="305"/>
      <c r="AM133" s="305"/>
      <c r="AN133" s="305"/>
      <c r="AO133" s="305"/>
      <c r="AP133" s="305"/>
      <c r="AQ133" s="305"/>
      <c r="AR133" s="305"/>
      <c r="AS133" s="305"/>
      <c r="AT133" s="305"/>
      <c r="AU133" s="305"/>
      <c r="AV133" s="305"/>
      <c r="AW133" s="305"/>
      <c r="AX133" s="305"/>
      <c r="AY133" s="305"/>
      <c r="AZ133" s="305"/>
      <c r="BA133" s="305"/>
      <c r="BB133" s="305"/>
      <c r="BC133" s="305"/>
      <c r="BD133" s="305"/>
      <c r="BE133" s="305"/>
      <c r="BF133" s="305"/>
      <c r="BG133" s="305"/>
      <c r="BH133" s="305"/>
      <c r="BI133" s="305"/>
      <c r="BJ133" s="305"/>
      <c r="BK133" s="305"/>
      <c r="BL133" s="305"/>
      <c r="BM133" s="305"/>
      <c r="BN133" s="305"/>
      <c r="BO133" s="305"/>
    </row>
    <row r="134" spans="1:67" ht="18.75" customHeight="1" thickBot="1">
      <c r="A134" s="584"/>
      <c r="B134" s="383" t="s">
        <v>4281</v>
      </c>
      <c r="C134" s="585"/>
      <c r="D134" s="521" t="s">
        <v>4291</v>
      </c>
      <c r="E134" s="522"/>
      <c r="F134" s="230">
        <f>'Input Data Shift A'!D148</f>
        <v>1.2083333333333335E-2</v>
      </c>
      <c r="G134" s="231">
        <f>'Input Data Shift A'!E148</f>
        <v>1.2083333333333335E-2</v>
      </c>
      <c r="H134" s="231">
        <f>'Input Data Shift A'!F148</f>
        <v>0</v>
      </c>
      <c r="I134" s="231">
        <f>'Input Data Shift A'!G148</f>
        <v>0</v>
      </c>
      <c r="J134" s="231">
        <f>'Input Data Shift A'!H148</f>
        <v>8.0555555555555554E-3</v>
      </c>
      <c r="K134" s="231">
        <f>'Input Data Shift A'!I148</f>
        <v>4.0277777777777786E-3</v>
      </c>
      <c r="L134" s="231">
        <f>'Input Data Shift A'!J148</f>
        <v>8.0555555555555571E-3</v>
      </c>
      <c r="M134" s="231">
        <f>'Input Data Shift A'!K148</f>
        <v>1.6111111111111114E-2</v>
      </c>
      <c r="N134" s="231">
        <f>'Input Data Shift A'!L148</f>
        <v>0</v>
      </c>
      <c r="O134" s="231">
        <f>'Input Data Shift A'!M148</f>
        <v>0</v>
      </c>
      <c r="P134" s="231">
        <f>'Input Data Shift A'!N148</f>
        <v>1.6111111111111114E-2</v>
      </c>
      <c r="Q134" s="231">
        <f>'Input Data Shift A'!O148</f>
        <v>1.6111111111111114E-2</v>
      </c>
      <c r="R134" s="231">
        <f>'Input Data Shift A'!P148</f>
        <v>1.6111111111111114E-2</v>
      </c>
      <c r="S134" s="231">
        <f>'Input Data Shift A'!Q148</f>
        <v>1.2083333333333335E-2</v>
      </c>
      <c r="T134" s="231">
        <f>'Input Data Shift A'!R148</f>
        <v>0</v>
      </c>
      <c r="U134" s="231">
        <f>'Input Data Shift A'!S148</f>
        <v>0</v>
      </c>
      <c r="V134" s="231">
        <f>'Input Data Shift A'!T148</f>
        <v>0</v>
      </c>
      <c r="W134" s="231">
        <f>'Input Data Shift A'!U148</f>
        <v>0</v>
      </c>
      <c r="X134" s="231">
        <f>'Input Data Shift A'!V148</f>
        <v>0</v>
      </c>
      <c r="Y134" s="231">
        <f>'Input Data Shift A'!W148</f>
        <v>0</v>
      </c>
      <c r="Z134" s="231">
        <f>'Input Data Shift A'!X148</f>
        <v>0</v>
      </c>
      <c r="AA134" s="231">
        <f>'Input Data Shift A'!Y148</f>
        <v>0</v>
      </c>
      <c r="AB134" s="231">
        <f>'Input Data Shift A'!Z148</f>
        <v>0</v>
      </c>
      <c r="AC134" s="231">
        <f>'Input Data Shift A'!AA148</f>
        <v>0</v>
      </c>
      <c r="AD134" s="231">
        <f>'Input Data Shift A'!AB148</f>
        <v>0</v>
      </c>
      <c r="AE134" s="231">
        <f>'Input Data Shift A'!AC148</f>
        <v>0</v>
      </c>
      <c r="AF134" s="231">
        <f>'Input Data Shift A'!AD148</f>
        <v>0</v>
      </c>
      <c r="AG134" s="231">
        <f>'Input Data Shift A'!AE148</f>
        <v>0</v>
      </c>
      <c r="AH134" s="231">
        <f>'Input Data Shift A'!AF148</f>
        <v>0</v>
      </c>
      <c r="AI134" s="231">
        <f>'Input Data Shift A'!AG148</f>
        <v>0</v>
      </c>
      <c r="AJ134" s="245">
        <f>'Input Data Shift A'!AH148</f>
        <v>0</v>
      </c>
      <c r="AK134" s="245">
        <f t="shared" si="58"/>
        <v>0.12083333333333336</v>
      </c>
      <c r="AL134" s="305"/>
      <c r="AM134" s="305"/>
      <c r="AN134" s="305"/>
      <c r="AO134" s="305"/>
      <c r="AP134" s="305"/>
      <c r="AQ134" s="305"/>
      <c r="AR134" s="305"/>
      <c r="AS134" s="305"/>
      <c r="AT134" s="305"/>
      <c r="AU134" s="305"/>
      <c r="AV134" s="305"/>
      <c r="AW134" s="305"/>
      <c r="AX134" s="305"/>
      <c r="AY134" s="305"/>
      <c r="AZ134" s="305"/>
      <c r="BA134" s="305"/>
      <c r="BB134" s="305"/>
      <c r="BC134" s="305"/>
      <c r="BD134" s="305"/>
      <c r="BE134" s="305"/>
      <c r="BF134" s="305"/>
      <c r="BG134" s="305"/>
      <c r="BH134" s="305"/>
      <c r="BI134" s="305"/>
      <c r="BJ134" s="305"/>
      <c r="BK134" s="305"/>
      <c r="BL134" s="305"/>
      <c r="BM134" s="305"/>
      <c r="BN134" s="305"/>
      <c r="BO134" s="305"/>
    </row>
    <row r="135" spans="1:67" ht="18.75" customHeight="1" thickBot="1">
      <c r="A135" s="584"/>
      <c r="B135" s="383" t="s">
        <v>4281</v>
      </c>
      <c r="C135" s="585"/>
      <c r="D135" s="521" t="s">
        <v>4276</v>
      </c>
      <c r="E135" s="522"/>
      <c r="F135" s="230">
        <f>'Input Data Shift A'!D149</f>
        <v>0.41666666666666669</v>
      </c>
      <c r="G135" s="231">
        <f>'Input Data Shift A'!E149</f>
        <v>0.41666666666666669</v>
      </c>
      <c r="H135" s="231">
        <f>'Input Data Shift A'!F149</f>
        <v>0</v>
      </c>
      <c r="I135" s="231">
        <f>'Input Data Shift A'!G149</f>
        <v>0</v>
      </c>
      <c r="J135" s="231">
        <f>'Input Data Shift A'!H149</f>
        <v>0.41666666666666669</v>
      </c>
      <c r="K135" s="231">
        <f>'Input Data Shift A'!I149</f>
        <v>0.41666666666666669</v>
      </c>
      <c r="L135" s="231">
        <f>'Input Data Shift A'!J149</f>
        <v>0.41666666666666669</v>
      </c>
      <c r="M135" s="231">
        <f>'Input Data Shift A'!K149</f>
        <v>0.41666666666666669</v>
      </c>
      <c r="N135" s="231">
        <f>'Input Data Shift A'!L149</f>
        <v>0</v>
      </c>
      <c r="O135" s="231">
        <f>'Input Data Shift A'!M149</f>
        <v>0</v>
      </c>
      <c r="P135" s="231">
        <f>'Input Data Shift A'!N149</f>
        <v>0.41666666666666669</v>
      </c>
      <c r="Q135" s="231">
        <f>'Input Data Shift A'!O149</f>
        <v>0.41666666666666669</v>
      </c>
      <c r="R135" s="231">
        <f>'Input Data Shift A'!P149</f>
        <v>0.41666666666666669</v>
      </c>
      <c r="S135" s="231">
        <f>'Input Data Shift A'!Q149</f>
        <v>0.41666666666666669</v>
      </c>
      <c r="T135" s="231">
        <f>'Input Data Shift A'!R149</f>
        <v>0</v>
      </c>
      <c r="U135" s="231">
        <f>'Input Data Shift A'!S149</f>
        <v>0</v>
      </c>
      <c r="V135" s="231">
        <f>'Input Data Shift A'!T149</f>
        <v>0.41666666666666669</v>
      </c>
      <c r="W135" s="231">
        <f>'Input Data Shift A'!U149</f>
        <v>0.41666666666666669</v>
      </c>
      <c r="X135" s="231">
        <f>'Input Data Shift A'!V149</f>
        <v>0</v>
      </c>
      <c r="Y135" s="231">
        <f>'Input Data Shift A'!W149</f>
        <v>0</v>
      </c>
      <c r="Z135" s="231">
        <f>'Input Data Shift A'!X149</f>
        <v>0</v>
      </c>
      <c r="AA135" s="231">
        <f>'Input Data Shift A'!Y149</f>
        <v>0</v>
      </c>
      <c r="AB135" s="231">
        <f>'Input Data Shift A'!Z149</f>
        <v>0</v>
      </c>
      <c r="AC135" s="231">
        <f>'Input Data Shift A'!AA149</f>
        <v>0</v>
      </c>
      <c r="AD135" s="231">
        <f>'Input Data Shift A'!AB149</f>
        <v>0</v>
      </c>
      <c r="AE135" s="231">
        <f>'Input Data Shift A'!AC149</f>
        <v>0</v>
      </c>
      <c r="AF135" s="231">
        <f>'Input Data Shift A'!AD149</f>
        <v>0</v>
      </c>
      <c r="AG135" s="231">
        <f>'Input Data Shift A'!AE149</f>
        <v>0</v>
      </c>
      <c r="AH135" s="231">
        <f>'Input Data Shift A'!AF149</f>
        <v>0</v>
      </c>
      <c r="AI135" s="231">
        <f>'Input Data Shift A'!AG149</f>
        <v>0</v>
      </c>
      <c r="AJ135" s="245">
        <f>'Input Data Shift A'!AH149</f>
        <v>0</v>
      </c>
      <c r="AK135" s="245">
        <f t="shared" si="58"/>
        <v>5</v>
      </c>
      <c r="AL135" s="305"/>
      <c r="AM135" s="305"/>
      <c r="AN135" s="305"/>
      <c r="AO135" s="305"/>
      <c r="AP135" s="305"/>
      <c r="AQ135" s="305"/>
      <c r="AR135" s="305"/>
      <c r="AS135" s="305"/>
      <c r="AT135" s="305"/>
      <c r="AU135" s="305"/>
      <c r="AV135" s="305"/>
      <c r="AW135" s="305"/>
      <c r="AX135" s="305"/>
      <c r="AY135" s="305"/>
      <c r="AZ135" s="305"/>
      <c r="BA135" s="305"/>
      <c r="BB135" s="305"/>
      <c r="BC135" s="305"/>
      <c r="BD135" s="305"/>
      <c r="BE135" s="305"/>
      <c r="BF135" s="305"/>
      <c r="BG135" s="305"/>
      <c r="BH135" s="305"/>
      <c r="BI135" s="305"/>
      <c r="BJ135" s="305"/>
      <c r="BK135" s="305"/>
      <c r="BL135" s="305"/>
      <c r="BM135" s="305"/>
      <c r="BN135" s="305"/>
      <c r="BO135" s="305"/>
    </row>
    <row r="136" spans="1:67" ht="18.75" customHeight="1" thickBot="1">
      <c r="A136" s="584"/>
      <c r="B136" s="383" t="s">
        <v>4281</v>
      </c>
      <c r="C136" s="585"/>
      <c r="D136" s="521" t="s">
        <v>4277</v>
      </c>
      <c r="E136" s="522"/>
      <c r="F136" s="230">
        <f>'Input Data Shift A'!D150</f>
        <v>0.41666666666666669</v>
      </c>
      <c r="G136" s="231">
        <f>'Input Data Shift A'!E150</f>
        <v>0.41666666666666669</v>
      </c>
      <c r="H136" s="231">
        <f>'Input Data Shift A'!F150</f>
        <v>0</v>
      </c>
      <c r="I136" s="231">
        <f>'Input Data Shift A'!G150</f>
        <v>0</v>
      </c>
      <c r="J136" s="231">
        <f>'Input Data Shift A'!H150</f>
        <v>0.41666666666666669</v>
      </c>
      <c r="K136" s="231">
        <f>'Input Data Shift A'!I150</f>
        <v>0.41666666666666669</v>
      </c>
      <c r="L136" s="231">
        <f>'Input Data Shift A'!J150</f>
        <v>0.41666666666666669</v>
      </c>
      <c r="M136" s="231">
        <f>'Input Data Shift A'!K150</f>
        <v>0.41666666666666669</v>
      </c>
      <c r="N136" s="231">
        <f>'Input Data Shift A'!L150</f>
        <v>0</v>
      </c>
      <c r="O136" s="231">
        <f>'Input Data Shift A'!M150</f>
        <v>0</v>
      </c>
      <c r="P136" s="231">
        <f>'Input Data Shift A'!N150</f>
        <v>0.41666666666666669</v>
      </c>
      <c r="Q136" s="231">
        <f>'Input Data Shift A'!O150</f>
        <v>0.41666666666666669</v>
      </c>
      <c r="R136" s="231">
        <f>'Input Data Shift A'!P150</f>
        <v>0.41666666666666669</v>
      </c>
      <c r="S136" s="231">
        <f>'Input Data Shift A'!Q150</f>
        <v>0.41666666666666669</v>
      </c>
      <c r="T136" s="231">
        <f>'Input Data Shift A'!R150</f>
        <v>0</v>
      </c>
      <c r="U136" s="231">
        <f>'Input Data Shift A'!S150</f>
        <v>0</v>
      </c>
      <c r="V136" s="231">
        <f>'Input Data Shift A'!T150</f>
        <v>0.41666666666666669</v>
      </c>
      <c r="W136" s="231">
        <f>'Input Data Shift A'!U150</f>
        <v>0.41666666666666669</v>
      </c>
      <c r="X136" s="231">
        <f>'Input Data Shift A'!V150</f>
        <v>0</v>
      </c>
      <c r="Y136" s="231">
        <f>'Input Data Shift A'!W150</f>
        <v>0</v>
      </c>
      <c r="Z136" s="231">
        <f>'Input Data Shift A'!X150</f>
        <v>0</v>
      </c>
      <c r="AA136" s="231">
        <f>'Input Data Shift A'!Y150</f>
        <v>0</v>
      </c>
      <c r="AB136" s="231">
        <f>'Input Data Shift A'!Z150</f>
        <v>0</v>
      </c>
      <c r="AC136" s="231">
        <f>'Input Data Shift A'!AA150</f>
        <v>0</v>
      </c>
      <c r="AD136" s="231">
        <f>'Input Data Shift A'!AB150</f>
        <v>0</v>
      </c>
      <c r="AE136" s="231">
        <f>'Input Data Shift A'!AC150</f>
        <v>0</v>
      </c>
      <c r="AF136" s="231">
        <f>'Input Data Shift A'!AD150</f>
        <v>0</v>
      </c>
      <c r="AG136" s="231">
        <f>'Input Data Shift A'!AE150</f>
        <v>0</v>
      </c>
      <c r="AH136" s="231">
        <f>'Input Data Shift A'!AF150</f>
        <v>0</v>
      </c>
      <c r="AI136" s="231">
        <f>'Input Data Shift A'!AG150</f>
        <v>0</v>
      </c>
      <c r="AJ136" s="245">
        <f>'Input Data Shift A'!AH150</f>
        <v>0</v>
      </c>
      <c r="AK136" s="245">
        <f t="shared" ref="AK136:AK137" si="60">+SUM(F136:AJ136)</f>
        <v>5</v>
      </c>
      <c r="AL136" s="305"/>
      <c r="AM136" s="305"/>
      <c r="AN136" s="305"/>
      <c r="AO136" s="305"/>
      <c r="AP136" s="305"/>
      <c r="AQ136" s="305"/>
      <c r="AR136" s="305"/>
      <c r="AS136" s="305"/>
      <c r="AT136" s="305"/>
      <c r="AU136" s="305"/>
      <c r="AV136" s="305"/>
      <c r="AW136" s="305"/>
      <c r="AX136" s="305"/>
      <c r="AY136" s="305"/>
      <c r="AZ136" s="305"/>
      <c r="BA136" s="305"/>
      <c r="BB136" s="305"/>
      <c r="BC136" s="305"/>
      <c r="BD136" s="305"/>
      <c r="BE136" s="305"/>
      <c r="BF136" s="305"/>
      <c r="BG136" s="305"/>
      <c r="BH136" s="305"/>
      <c r="BI136" s="305"/>
      <c r="BJ136" s="305"/>
      <c r="BK136" s="305"/>
      <c r="BL136" s="305"/>
      <c r="BM136" s="305"/>
      <c r="BN136" s="305"/>
      <c r="BO136" s="305"/>
    </row>
    <row r="137" spans="1:67" ht="18.75" customHeight="1" thickBot="1">
      <c r="A137" s="584"/>
      <c r="B137" s="383" t="s">
        <v>4281</v>
      </c>
      <c r="C137" s="585"/>
      <c r="D137" s="521" t="s">
        <v>29</v>
      </c>
      <c r="E137" s="522"/>
      <c r="F137" s="230">
        <f>'Input Data Shift A'!D151</f>
        <v>0.41666666666666669</v>
      </c>
      <c r="G137" s="231">
        <f>'Input Data Shift A'!E151</f>
        <v>0.41666666666666669</v>
      </c>
      <c r="H137" s="231">
        <f>'Input Data Shift A'!F151</f>
        <v>0</v>
      </c>
      <c r="I137" s="231">
        <f>'Input Data Shift A'!G151</f>
        <v>0</v>
      </c>
      <c r="J137" s="231">
        <f>'Input Data Shift A'!H151</f>
        <v>0.41666666666666669</v>
      </c>
      <c r="K137" s="231">
        <f>'Input Data Shift A'!I151</f>
        <v>0.41666666666666669</v>
      </c>
      <c r="L137" s="231">
        <f>'Input Data Shift A'!J151</f>
        <v>0.41666666666666669</v>
      </c>
      <c r="M137" s="231">
        <f>'Input Data Shift A'!K151</f>
        <v>0.41666666666666669</v>
      </c>
      <c r="N137" s="231">
        <f>'Input Data Shift A'!L151</f>
        <v>0</v>
      </c>
      <c r="O137" s="231">
        <f>'Input Data Shift A'!M151</f>
        <v>0</v>
      </c>
      <c r="P137" s="231">
        <f>'Input Data Shift A'!N151</f>
        <v>0.41666666666666669</v>
      </c>
      <c r="Q137" s="231">
        <f>'Input Data Shift A'!O151</f>
        <v>0.41666666666666669</v>
      </c>
      <c r="R137" s="231">
        <f>'Input Data Shift A'!P151</f>
        <v>0.41666666666666669</v>
      </c>
      <c r="S137" s="231">
        <f>'Input Data Shift A'!Q151</f>
        <v>0.41666666666666669</v>
      </c>
      <c r="T137" s="231">
        <f>'Input Data Shift A'!R151</f>
        <v>0</v>
      </c>
      <c r="U137" s="231">
        <f>'Input Data Shift A'!S151</f>
        <v>0</v>
      </c>
      <c r="V137" s="231">
        <f>'Input Data Shift A'!T151</f>
        <v>0.41666666666666669</v>
      </c>
      <c r="W137" s="231">
        <f>'Input Data Shift A'!U151</f>
        <v>0.41666666666666669</v>
      </c>
      <c r="X137" s="231">
        <f>'Input Data Shift A'!V151</f>
        <v>0</v>
      </c>
      <c r="Y137" s="231">
        <f>'Input Data Shift A'!W151</f>
        <v>0</v>
      </c>
      <c r="Z137" s="231">
        <f>'Input Data Shift A'!X151</f>
        <v>0</v>
      </c>
      <c r="AA137" s="231">
        <f>'Input Data Shift A'!Y151</f>
        <v>0</v>
      </c>
      <c r="AB137" s="231">
        <f>'Input Data Shift A'!Z151</f>
        <v>0</v>
      </c>
      <c r="AC137" s="231">
        <f>'Input Data Shift A'!AA151</f>
        <v>0</v>
      </c>
      <c r="AD137" s="231">
        <f>'Input Data Shift A'!AB151</f>
        <v>0</v>
      </c>
      <c r="AE137" s="231">
        <f>'Input Data Shift A'!AC151</f>
        <v>0</v>
      </c>
      <c r="AF137" s="231">
        <f>'Input Data Shift A'!AD151</f>
        <v>0</v>
      </c>
      <c r="AG137" s="231">
        <f>'Input Data Shift A'!AE151</f>
        <v>0</v>
      </c>
      <c r="AH137" s="231">
        <f>'Input Data Shift A'!AF151</f>
        <v>0</v>
      </c>
      <c r="AI137" s="231">
        <f>'Input Data Shift A'!AG151</f>
        <v>0</v>
      </c>
      <c r="AJ137" s="245">
        <f>'Input Data Shift A'!AH151</f>
        <v>0</v>
      </c>
      <c r="AK137" s="245">
        <f t="shared" si="60"/>
        <v>5</v>
      </c>
      <c r="AL137" s="305"/>
      <c r="AM137" s="305"/>
      <c r="AN137" s="305"/>
      <c r="AO137" s="305"/>
      <c r="AP137" s="305"/>
      <c r="AQ137" s="305"/>
      <c r="AR137" s="305"/>
      <c r="AS137" s="305"/>
      <c r="AT137" s="305"/>
      <c r="AU137" s="305"/>
      <c r="AV137" s="305"/>
      <c r="AW137" s="305"/>
      <c r="AX137" s="305"/>
      <c r="AY137" s="305"/>
      <c r="AZ137" s="305"/>
      <c r="BA137" s="305"/>
      <c r="BB137" s="305"/>
      <c r="BC137" s="305"/>
      <c r="BD137" s="305"/>
      <c r="BE137" s="305"/>
      <c r="BF137" s="305"/>
      <c r="BG137" s="305"/>
      <c r="BH137" s="305"/>
      <c r="BI137" s="305"/>
      <c r="BJ137" s="305"/>
      <c r="BK137" s="305"/>
      <c r="BL137" s="305"/>
      <c r="BM137" s="305"/>
      <c r="BN137" s="305"/>
      <c r="BO137" s="305"/>
    </row>
    <row r="138" spans="1:67" ht="18.75" customHeight="1" thickBot="1">
      <c r="A138" s="584"/>
      <c r="B138" s="383" t="s">
        <v>4281</v>
      </c>
      <c r="C138" s="585"/>
      <c r="D138" s="521" t="s">
        <v>4292</v>
      </c>
      <c r="E138" s="522"/>
      <c r="F138" s="230">
        <f>'Input Data Shift A'!D152</f>
        <v>0</v>
      </c>
      <c r="G138" s="231">
        <f>'Input Data Shift A'!E152</f>
        <v>0</v>
      </c>
      <c r="H138" s="231">
        <f>'Input Data Shift A'!F152</f>
        <v>0</v>
      </c>
      <c r="I138" s="231">
        <f>'Input Data Shift A'!G152</f>
        <v>0</v>
      </c>
      <c r="J138" s="231">
        <f>'Input Data Shift A'!H152</f>
        <v>0</v>
      </c>
      <c r="K138" s="231">
        <f>'Input Data Shift A'!I152</f>
        <v>0</v>
      </c>
      <c r="L138" s="231">
        <f>'Input Data Shift A'!J152</f>
        <v>0</v>
      </c>
      <c r="M138" s="231">
        <f>'Input Data Shift A'!K152</f>
        <v>0</v>
      </c>
      <c r="N138" s="231">
        <f>'Input Data Shift A'!L152</f>
        <v>0</v>
      </c>
      <c r="O138" s="231">
        <f>'Input Data Shift A'!M152</f>
        <v>0</v>
      </c>
      <c r="P138" s="231">
        <f>'Input Data Shift A'!N152</f>
        <v>0</v>
      </c>
      <c r="Q138" s="231">
        <f>'Input Data Shift A'!O152</f>
        <v>0</v>
      </c>
      <c r="R138" s="231">
        <f>'Input Data Shift A'!P152</f>
        <v>0</v>
      </c>
      <c r="S138" s="231">
        <f>'Input Data Shift A'!Q152</f>
        <v>0</v>
      </c>
      <c r="T138" s="231">
        <f>'Input Data Shift A'!R152</f>
        <v>0</v>
      </c>
      <c r="U138" s="231">
        <f>'Input Data Shift A'!S152</f>
        <v>0</v>
      </c>
      <c r="V138" s="231">
        <f>'Input Data Shift A'!T152</f>
        <v>0</v>
      </c>
      <c r="W138" s="231">
        <f>'Input Data Shift A'!U152</f>
        <v>0</v>
      </c>
      <c r="X138" s="231">
        <f>'Input Data Shift A'!V152</f>
        <v>0</v>
      </c>
      <c r="Y138" s="231">
        <f>'Input Data Shift A'!W152</f>
        <v>0</v>
      </c>
      <c r="Z138" s="231">
        <f>'Input Data Shift A'!X152</f>
        <v>0</v>
      </c>
      <c r="AA138" s="231">
        <f>'Input Data Shift A'!Y152</f>
        <v>0</v>
      </c>
      <c r="AB138" s="231">
        <f>'Input Data Shift A'!Z152</f>
        <v>0</v>
      </c>
      <c r="AC138" s="231">
        <f>'Input Data Shift A'!AA152</f>
        <v>0</v>
      </c>
      <c r="AD138" s="231">
        <f>'Input Data Shift A'!AB152</f>
        <v>0</v>
      </c>
      <c r="AE138" s="231">
        <f>'Input Data Shift A'!AC152</f>
        <v>0</v>
      </c>
      <c r="AF138" s="231">
        <f>'Input Data Shift A'!AD152</f>
        <v>0</v>
      </c>
      <c r="AG138" s="231">
        <f>'Input Data Shift A'!AE152</f>
        <v>0</v>
      </c>
      <c r="AH138" s="231">
        <f>'Input Data Shift A'!AF152</f>
        <v>0</v>
      </c>
      <c r="AI138" s="231">
        <f>'Input Data Shift A'!AG152</f>
        <v>0</v>
      </c>
      <c r="AJ138" s="245">
        <f>'Input Data Shift A'!AH152</f>
        <v>0</v>
      </c>
      <c r="AK138" s="245">
        <f t="shared" si="58"/>
        <v>0</v>
      </c>
      <c r="AL138" s="305"/>
      <c r="AM138" s="305"/>
      <c r="AN138" s="305"/>
      <c r="AO138" s="305"/>
      <c r="AP138" s="305"/>
      <c r="AQ138" s="305"/>
      <c r="AR138" s="305"/>
      <c r="AS138" s="305"/>
      <c r="AT138" s="305"/>
      <c r="AU138" s="305"/>
      <c r="AV138" s="305"/>
      <c r="AW138" s="305"/>
      <c r="AX138" s="305"/>
      <c r="AY138" s="305"/>
      <c r="AZ138" s="305"/>
      <c r="BA138" s="305"/>
      <c r="BB138" s="305"/>
      <c r="BC138" s="305"/>
      <c r="BD138" s="305"/>
      <c r="BE138" s="305"/>
      <c r="BF138" s="305"/>
      <c r="BG138" s="305"/>
      <c r="BH138" s="305"/>
      <c r="BI138" s="305"/>
      <c r="BJ138" s="305"/>
      <c r="BK138" s="305"/>
      <c r="BL138" s="305"/>
      <c r="BM138" s="305"/>
      <c r="BN138" s="305"/>
      <c r="BO138" s="305"/>
    </row>
    <row r="139" spans="1:67" ht="18.75" customHeight="1" thickBot="1">
      <c r="A139" s="584"/>
      <c r="B139" s="383" t="s">
        <v>4281</v>
      </c>
      <c r="C139" s="585"/>
      <c r="D139" s="523"/>
      <c r="E139" s="524"/>
      <c r="F139" s="246">
        <f>'Input Data Shift A'!D153</f>
        <v>0</v>
      </c>
      <c r="G139" s="247">
        <f>'Input Data Shift A'!E153</f>
        <v>0</v>
      </c>
      <c r="H139" s="247">
        <f>'Input Data Shift A'!F153</f>
        <v>0</v>
      </c>
      <c r="I139" s="247">
        <f>'Input Data Shift A'!G153</f>
        <v>0</v>
      </c>
      <c r="J139" s="247">
        <f>'Input Data Shift A'!H153</f>
        <v>0</v>
      </c>
      <c r="K139" s="247">
        <f>'Input Data Shift A'!I153</f>
        <v>0</v>
      </c>
      <c r="L139" s="247">
        <f>'Input Data Shift A'!J153</f>
        <v>0</v>
      </c>
      <c r="M139" s="247">
        <f>'Input Data Shift A'!K153</f>
        <v>0</v>
      </c>
      <c r="N139" s="247">
        <f>'Input Data Shift A'!L153</f>
        <v>0</v>
      </c>
      <c r="O139" s="247">
        <f>'Input Data Shift A'!M153</f>
        <v>0</v>
      </c>
      <c r="P139" s="247">
        <f>'Input Data Shift A'!N153</f>
        <v>0</v>
      </c>
      <c r="Q139" s="247">
        <f>'Input Data Shift A'!O153</f>
        <v>0</v>
      </c>
      <c r="R139" s="247">
        <f>'Input Data Shift A'!P153</f>
        <v>0</v>
      </c>
      <c r="S139" s="247">
        <f>'Input Data Shift A'!Q153</f>
        <v>0</v>
      </c>
      <c r="T139" s="247">
        <f>'Input Data Shift A'!R153</f>
        <v>0</v>
      </c>
      <c r="U139" s="247">
        <f>'Input Data Shift A'!S153</f>
        <v>0</v>
      </c>
      <c r="V139" s="247">
        <f>'Input Data Shift A'!T153</f>
        <v>0</v>
      </c>
      <c r="W139" s="247">
        <f>'Input Data Shift A'!U153</f>
        <v>0</v>
      </c>
      <c r="X139" s="247">
        <f>'Input Data Shift A'!V153</f>
        <v>0</v>
      </c>
      <c r="Y139" s="247">
        <f>'Input Data Shift A'!W153</f>
        <v>0</v>
      </c>
      <c r="Z139" s="247">
        <f>'Input Data Shift A'!X153</f>
        <v>0</v>
      </c>
      <c r="AA139" s="247">
        <f>'Input Data Shift A'!Y153</f>
        <v>0</v>
      </c>
      <c r="AB139" s="247">
        <f>'Input Data Shift A'!Z153</f>
        <v>0</v>
      </c>
      <c r="AC139" s="247">
        <f>'Input Data Shift A'!AA153</f>
        <v>0</v>
      </c>
      <c r="AD139" s="247">
        <f>'Input Data Shift A'!AB153</f>
        <v>0</v>
      </c>
      <c r="AE139" s="247">
        <f>'Input Data Shift A'!AC153</f>
        <v>0</v>
      </c>
      <c r="AF139" s="247">
        <f>'Input Data Shift A'!AD153</f>
        <v>0</v>
      </c>
      <c r="AG139" s="247">
        <f>'Input Data Shift A'!AE153</f>
        <v>0</v>
      </c>
      <c r="AH139" s="247">
        <f>'Input Data Shift A'!AF153</f>
        <v>0</v>
      </c>
      <c r="AI139" s="247">
        <f>'Input Data Shift A'!AG153</f>
        <v>0</v>
      </c>
      <c r="AJ139" s="254">
        <f>'Input Data Shift A'!AH153</f>
        <v>0</v>
      </c>
      <c r="AK139" s="254">
        <f t="shared" si="58"/>
        <v>0</v>
      </c>
      <c r="AL139" s="305"/>
      <c r="AM139" s="305"/>
      <c r="AN139" s="305"/>
      <c r="AO139" s="305"/>
      <c r="AP139" s="305"/>
      <c r="AQ139" s="305"/>
      <c r="AR139" s="305"/>
      <c r="AS139" s="305"/>
      <c r="AT139" s="305"/>
      <c r="AU139" s="305"/>
      <c r="AV139" s="305"/>
      <c r="AW139" s="305"/>
      <c r="AX139" s="305"/>
      <c r="AY139" s="305"/>
      <c r="AZ139" s="305"/>
      <c r="BA139" s="305"/>
      <c r="BB139" s="305"/>
      <c r="BC139" s="305"/>
      <c r="BD139" s="305"/>
      <c r="BE139" s="305"/>
      <c r="BF139" s="305"/>
      <c r="BG139" s="305"/>
      <c r="BH139" s="305"/>
      <c r="BI139" s="305"/>
      <c r="BJ139" s="305"/>
      <c r="BK139" s="305"/>
      <c r="BL139" s="305"/>
      <c r="BM139" s="305"/>
      <c r="BN139" s="305"/>
      <c r="BO139" s="305"/>
    </row>
    <row r="140" spans="1:67" ht="15.75" thickBot="1">
      <c r="A140" s="584"/>
      <c r="B140" s="383"/>
    </row>
    <row r="141" spans="1:67" ht="18.75" customHeight="1" thickBot="1">
      <c r="A141" s="584"/>
      <c r="B141" s="383" t="s">
        <v>94</v>
      </c>
      <c r="C141" s="585" t="s">
        <v>95</v>
      </c>
      <c r="D141" s="519" t="s">
        <v>90</v>
      </c>
      <c r="E141" s="520"/>
      <c r="F141" s="248">
        <f>F114/F$99</f>
        <v>0.31684210526315792</v>
      </c>
      <c r="G141" s="249">
        <f t="shared" ref="G141:AJ141" si="61">G114/G$99</f>
        <v>0</v>
      </c>
      <c r="H141" s="249" t="e">
        <f t="shared" si="61"/>
        <v>#DIV/0!</v>
      </c>
      <c r="I141" s="249" t="e">
        <f t="shared" si="61"/>
        <v>#DIV/0!</v>
      </c>
      <c r="J141" s="249">
        <f t="shared" si="61"/>
        <v>0.19298245614035087</v>
      </c>
      <c r="K141" s="249">
        <f t="shared" si="61"/>
        <v>0</v>
      </c>
      <c r="L141" s="249">
        <f t="shared" si="61"/>
        <v>0</v>
      </c>
      <c r="M141" s="249">
        <f t="shared" si="61"/>
        <v>0.12403508771929825</v>
      </c>
      <c r="N141" s="249" t="e">
        <f t="shared" si="61"/>
        <v>#DIV/0!</v>
      </c>
      <c r="O141" s="249" t="e">
        <f t="shared" si="61"/>
        <v>#DIV/0!</v>
      </c>
      <c r="P141" s="249">
        <f t="shared" si="61"/>
        <v>5.2631578947368418E-2</v>
      </c>
      <c r="Q141" s="249">
        <f t="shared" si="61"/>
        <v>0</v>
      </c>
      <c r="R141" s="249">
        <f t="shared" si="61"/>
        <v>5.2631578947368418E-2</v>
      </c>
      <c r="S141" s="249">
        <f t="shared" si="61"/>
        <v>0</v>
      </c>
      <c r="T141" s="249" t="e">
        <f t="shared" si="61"/>
        <v>#DIV/0!</v>
      </c>
      <c r="U141" s="249" t="e">
        <f t="shared" si="61"/>
        <v>#DIV/0!</v>
      </c>
      <c r="V141" s="249">
        <f t="shared" si="61"/>
        <v>0.21719298245614035</v>
      </c>
      <c r="W141" s="249">
        <f t="shared" si="61"/>
        <v>0</v>
      </c>
      <c r="X141" s="249" t="e">
        <f t="shared" si="61"/>
        <v>#DIV/0!</v>
      </c>
      <c r="Y141" s="249" t="e">
        <f t="shared" si="61"/>
        <v>#DIV/0!</v>
      </c>
      <c r="Z141" s="249" t="e">
        <f t="shared" si="61"/>
        <v>#DIV/0!</v>
      </c>
      <c r="AA141" s="249" t="e">
        <f t="shared" si="61"/>
        <v>#DIV/0!</v>
      </c>
      <c r="AB141" s="249" t="e">
        <f t="shared" si="61"/>
        <v>#DIV/0!</v>
      </c>
      <c r="AC141" s="249" t="e">
        <f t="shared" si="61"/>
        <v>#DIV/0!</v>
      </c>
      <c r="AD141" s="249" t="e">
        <f t="shared" si="61"/>
        <v>#DIV/0!</v>
      </c>
      <c r="AE141" s="249" t="e">
        <f t="shared" si="61"/>
        <v>#DIV/0!</v>
      </c>
      <c r="AF141" s="249" t="e">
        <f t="shared" si="61"/>
        <v>#DIV/0!</v>
      </c>
      <c r="AG141" s="249" t="e">
        <f t="shared" si="61"/>
        <v>#DIV/0!</v>
      </c>
      <c r="AH141" s="249" t="e">
        <f t="shared" si="61"/>
        <v>#DIV/0!</v>
      </c>
      <c r="AI141" s="249" t="e">
        <f t="shared" si="61"/>
        <v>#DIV/0!</v>
      </c>
      <c r="AJ141" s="255" t="e">
        <f t="shared" si="61"/>
        <v>#DIV/0!</v>
      </c>
      <c r="AK141" s="255">
        <f t="shared" ref="AK141" si="62">AK114/AK$99</f>
        <v>8.3732718894009225E-2</v>
      </c>
      <c r="AL141" s="305"/>
      <c r="AM141" s="305"/>
      <c r="AN141" s="305"/>
      <c r="AO141" s="305"/>
      <c r="AP141" s="305"/>
      <c r="AQ141" s="305"/>
      <c r="AR141" s="305"/>
      <c r="AS141" s="305"/>
      <c r="AT141" s="305"/>
      <c r="AU141" s="305"/>
      <c r="AV141" s="305"/>
      <c r="AW141" s="305"/>
      <c r="AX141" s="305"/>
      <c r="AY141" s="305"/>
      <c r="AZ141" s="305"/>
      <c r="BA141" s="305"/>
      <c r="BB141" s="305"/>
      <c r="BC141" s="305"/>
      <c r="BD141" s="305"/>
      <c r="BE141" s="305"/>
      <c r="BF141" s="305"/>
      <c r="BG141" s="305"/>
      <c r="BH141" s="305"/>
      <c r="BI141" s="305"/>
      <c r="BJ141" s="305"/>
      <c r="BK141" s="305"/>
      <c r="BL141" s="305"/>
      <c r="BM141" s="305"/>
      <c r="BN141" s="305"/>
      <c r="BO141" s="305"/>
    </row>
    <row r="142" spans="1:67" ht="18.75" customHeight="1" thickBot="1">
      <c r="A142" s="584"/>
      <c r="B142" s="383" t="s">
        <v>94</v>
      </c>
      <c r="C142" s="585"/>
      <c r="D142" s="521" t="s">
        <v>91</v>
      </c>
      <c r="E142" s="522"/>
      <c r="F142" s="250">
        <f t="shared" ref="F142:AJ142" si="63">F115/F$99</f>
        <v>0</v>
      </c>
      <c r="G142" s="251">
        <f t="shared" si="63"/>
        <v>5.2631578947368418E-2</v>
      </c>
      <c r="H142" s="251" t="e">
        <f t="shared" si="63"/>
        <v>#DIV/0!</v>
      </c>
      <c r="I142" s="251" t="e">
        <f t="shared" si="63"/>
        <v>#DIV/0!</v>
      </c>
      <c r="J142" s="251">
        <f t="shared" si="63"/>
        <v>2.8947368421052631E-2</v>
      </c>
      <c r="K142" s="251">
        <f t="shared" si="63"/>
        <v>0</v>
      </c>
      <c r="L142" s="251">
        <f t="shared" si="63"/>
        <v>0</v>
      </c>
      <c r="M142" s="251">
        <f t="shared" si="63"/>
        <v>0</v>
      </c>
      <c r="N142" s="251" t="e">
        <f t="shared" si="63"/>
        <v>#DIV/0!</v>
      </c>
      <c r="O142" s="251" t="e">
        <f t="shared" si="63"/>
        <v>#DIV/0!</v>
      </c>
      <c r="P142" s="251">
        <f t="shared" si="63"/>
        <v>4.3333333333333335E-2</v>
      </c>
      <c r="Q142" s="251">
        <f t="shared" si="63"/>
        <v>1.9298245614035089E-2</v>
      </c>
      <c r="R142" s="251">
        <f t="shared" si="63"/>
        <v>4.8771929824561404E-2</v>
      </c>
      <c r="S142" s="251">
        <f t="shared" si="63"/>
        <v>1.7894736842105262E-2</v>
      </c>
      <c r="T142" s="251" t="e">
        <f t="shared" si="63"/>
        <v>#DIV/0!</v>
      </c>
      <c r="U142" s="251" t="e">
        <f t="shared" si="63"/>
        <v>#DIV/0!</v>
      </c>
      <c r="V142" s="251">
        <f t="shared" si="63"/>
        <v>0</v>
      </c>
      <c r="W142" s="251">
        <f t="shared" si="63"/>
        <v>5.7894736842105263E-2</v>
      </c>
      <c r="X142" s="251" t="e">
        <f t="shared" si="63"/>
        <v>#DIV/0!</v>
      </c>
      <c r="Y142" s="251" t="e">
        <f t="shared" si="63"/>
        <v>#DIV/0!</v>
      </c>
      <c r="Z142" s="251" t="e">
        <f t="shared" si="63"/>
        <v>#DIV/0!</v>
      </c>
      <c r="AA142" s="251" t="e">
        <f t="shared" si="63"/>
        <v>#DIV/0!</v>
      </c>
      <c r="AB142" s="251" t="e">
        <f t="shared" si="63"/>
        <v>#DIV/0!</v>
      </c>
      <c r="AC142" s="251" t="e">
        <f t="shared" si="63"/>
        <v>#DIV/0!</v>
      </c>
      <c r="AD142" s="251" t="e">
        <f t="shared" si="63"/>
        <v>#DIV/0!</v>
      </c>
      <c r="AE142" s="251" t="e">
        <f t="shared" si="63"/>
        <v>#DIV/0!</v>
      </c>
      <c r="AF142" s="251" t="e">
        <f t="shared" si="63"/>
        <v>#DIV/0!</v>
      </c>
      <c r="AG142" s="251" t="e">
        <f t="shared" si="63"/>
        <v>#DIV/0!</v>
      </c>
      <c r="AH142" s="251" t="e">
        <f t="shared" si="63"/>
        <v>#DIV/0!</v>
      </c>
      <c r="AI142" s="251" t="e">
        <f t="shared" si="63"/>
        <v>#DIV/0!</v>
      </c>
      <c r="AJ142" s="256" t="e">
        <f t="shared" si="63"/>
        <v>#DIV/0!</v>
      </c>
      <c r="AK142" s="256">
        <f t="shared" ref="AK142" si="64">AK115/AK$99</f>
        <v>2.3533026113671272E-2</v>
      </c>
      <c r="AL142" s="305"/>
      <c r="AM142" s="305"/>
      <c r="AN142" s="305"/>
      <c r="AO142" s="305"/>
      <c r="AP142" s="305"/>
      <c r="AQ142" s="305"/>
      <c r="AR142" s="305"/>
      <c r="AS142" s="305"/>
      <c r="AT142" s="305"/>
      <c r="AU142" s="305"/>
      <c r="AV142" s="305"/>
      <c r="AW142" s="305"/>
      <c r="AX142" s="305"/>
      <c r="AY142" s="305"/>
      <c r="AZ142" s="305"/>
      <c r="BA142" s="305"/>
      <c r="BB142" s="305"/>
      <c r="BC142" s="305"/>
      <c r="BD142" s="305"/>
      <c r="BE142" s="305"/>
      <c r="BF142" s="305"/>
      <c r="BG142" s="305"/>
      <c r="BH142" s="305"/>
      <c r="BI142" s="305"/>
      <c r="BJ142" s="305"/>
      <c r="BK142" s="305"/>
      <c r="BL142" s="305"/>
      <c r="BM142" s="305"/>
      <c r="BN142" s="305"/>
      <c r="BO142" s="305"/>
    </row>
    <row r="143" spans="1:67" ht="18.75" customHeight="1" thickBot="1">
      <c r="A143" s="584"/>
      <c r="B143" s="383" t="s">
        <v>94</v>
      </c>
      <c r="C143" s="585"/>
      <c r="D143" s="521" t="s">
        <v>4274</v>
      </c>
      <c r="E143" s="522"/>
      <c r="F143" s="250">
        <f t="shared" ref="F143:AJ143" si="65">F116/F$99</f>
        <v>5.2631578947368418E-2</v>
      </c>
      <c r="G143" s="251">
        <f t="shared" si="65"/>
        <v>4.0526315789473688E-2</v>
      </c>
      <c r="H143" s="251" t="e">
        <f t="shared" si="65"/>
        <v>#DIV/0!</v>
      </c>
      <c r="I143" s="251" t="e">
        <f t="shared" si="65"/>
        <v>#DIV/0!</v>
      </c>
      <c r="J143" s="251">
        <f t="shared" si="65"/>
        <v>5.2631578947368418E-2</v>
      </c>
      <c r="K143" s="251">
        <f t="shared" si="65"/>
        <v>5.5555555555555552E-2</v>
      </c>
      <c r="L143" s="251">
        <f t="shared" si="65"/>
        <v>6.1111111111111109E-2</v>
      </c>
      <c r="M143" s="251">
        <f t="shared" si="65"/>
        <v>5.2631578947368418E-2</v>
      </c>
      <c r="N143" s="251" t="e">
        <f t="shared" si="65"/>
        <v>#DIV/0!</v>
      </c>
      <c r="O143" s="251" t="e">
        <f t="shared" si="65"/>
        <v>#DIV/0!</v>
      </c>
      <c r="P143" s="251">
        <f t="shared" si="65"/>
        <v>5.2631578947368418E-2</v>
      </c>
      <c r="Q143" s="251">
        <f t="shared" si="65"/>
        <v>4.3859649122807015E-2</v>
      </c>
      <c r="R143" s="251">
        <f t="shared" si="65"/>
        <v>4.3859649122807015E-2</v>
      </c>
      <c r="S143" s="251">
        <f t="shared" si="65"/>
        <v>7.8947368421052627E-2</v>
      </c>
      <c r="T143" s="251" t="e">
        <f t="shared" si="65"/>
        <v>#DIV/0!</v>
      </c>
      <c r="U143" s="251" t="e">
        <f t="shared" si="65"/>
        <v>#DIV/0!</v>
      </c>
      <c r="V143" s="251">
        <f t="shared" si="65"/>
        <v>7.8947368421052627E-2</v>
      </c>
      <c r="W143" s="251">
        <f t="shared" si="65"/>
        <v>7.8947368421052627E-2</v>
      </c>
      <c r="X143" s="251" t="e">
        <f t="shared" si="65"/>
        <v>#DIV/0!</v>
      </c>
      <c r="Y143" s="251" t="e">
        <f t="shared" si="65"/>
        <v>#DIV/0!</v>
      </c>
      <c r="Z143" s="251" t="e">
        <f t="shared" si="65"/>
        <v>#DIV/0!</v>
      </c>
      <c r="AA143" s="251" t="e">
        <f t="shared" si="65"/>
        <v>#DIV/0!</v>
      </c>
      <c r="AB143" s="251" t="e">
        <f t="shared" si="65"/>
        <v>#DIV/0!</v>
      </c>
      <c r="AC143" s="251" t="e">
        <f t="shared" si="65"/>
        <v>#DIV/0!</v>
      </c>
      <c r="AD143" s="251" t="e">
        <f t="shared" si="65"/>
        <v>#DIV/0!</v>
      </c>
      <c r="AE143" s="251" t="e">
        <f t="shared" si="65"/>
        <v>#DIV/0!</v>
      </c>
      <c r="AF143" s="251" t="e">
        <f t="shared" si="65"/>
        <v>#DIV/0!</v>
      </c>
      <c r="AG143" s="251" t="e">
        <f t="shared" si="65"/>
        <v>#DIV/0!</v>
      </c>
      <c r="AH143" s="251" t="e">
        <f t="shared" si="65"/>
        <v>#DIV/0!</v>
      </c>
      <c r="AI143" s="251" t="e">
        <f t="shared" si="65"/>
        <v>#DIV/0!</v>
      </c>
      <c r="AJ143" s="256" t="e">
        <f t="shared" si="65"/>
        <v>#DIV/0!</v>
      </c>
      <c r="AK143" s="256">
        <f t="shared" ref="AK143" si="66">AK116/AK$99</f>
        <v>5.7772657450076807E-2</v>
      </c>
      <c r="AL143" s="305"/>
      <c r="AM143" s="305"/>
      <c r="AN143" s="305"/>
      <c r="AO143" s="305"/>
      <c r="AP143" s="305"/>
      <c r="AQ143" s="305"/>
      <c r="AR143" s="305"/>
      <c r="AS143" s="305"/>
      <c r="AT143" s="305"/>
      <c r="AU143" s="305"/>
      <c r="AV143" s="305"/>
      <c r="AW143" s="305"/>
      <c r="AX143" s="305"/>
      <c r="AY143" s="305"/>
      <c r="AZ143" s="305"/>
      <c r="BA143" s="305"/>
      <c r="BB143" s="305"/>
      <c r="BC143" s="305"/>
      <c r="BD143" s="305"/>
      <c r="BE143" s="305"/>
      <c r="BF143" s="305"/>
      <c r="BG143" s="305"/>
      <c r="BH143" s="305"/>
      <c r="BI143" s="305"/>
      <c r="BJ143" s="305"/>
      <c r="BK143" s="305"/>
      <c r="BL143" s="305"/>
      <c r="BM143" s="305"/>
      <c r="BN143" s="305"/>
      <c r="BO143" s="305"/>
    </row>
    <row r="144" spans="1:67" ht="18.75" customHeight="1" thickBot="1">
      <c r="A144" s="584"/>
      <c r="B144" s="383" t="s">
        <v>94</v>
      </c>
      <c r="C144" s="585"/>
      <c r="D144" s="521" t="s">
        <v>5451</v>
      </c>
      <c r="E144" s="522"/>
      <c r="F144" s="250">
        <f t="shared" ref="F144:AJ145" si="67">F117/F$99</f>
        <v>0</v>
      </c>
      <c r="G144" s="251">
        <f t="shared" si="67"/>
        <v>0</v>
      </c>
      <c r="H144" s="251" t="e">
        <f t="shared" si="67"/>
        <v>#DIV/0!</v>
      </c>
      <c r="I144" s="251" t="e">
        <f t="shared" si="67"/>
        <v>#DIV/0!</v>
      </c>
      <c r="J144" s="251">
        <f t="shared" si="67"/>
        <v>0</v>
      </c>
      <c r="K144" s="251">
        <f t="shared" si="67"/>
        <v>0</v>
      </c>
      <c r="L144" s="251">
        <f t="shared" si="67"/>
        <v>0</v>
      </c>
      <c r="M144" s="251">
        <f t="shared" si="67"/>
        <v>0</v>
      </c>
      <c r="N144" s="251" t="e">
        <f t="shared" si="67"/>
        <v>#DIV/0!</v>
      </c>
      <c r="O144" s="251" t="e">
        <f t="shared" si="67"/>
        <v>#DIV/0!</v>
      </c>
      <c r="P144" s="251">
        <f t="shared" si="67"/>
        <v>0</v>
      </c>
      <c r="Q144" s="251">
        <f t="shared" si="67"/>
        <v>0</v>
      </c>
      <c r="R144" s="251">
        <f t="shared" si="67"/>
        <v>0</v>
      </c>
      <c r="S144" s="251">
        <f t="shared" si="67"/>
        <v>0</v>
      </c>
      <c r="T144" s="251" t="e">
        <f t="shared" si="67"/>
        <v>#DIV/0!</v>
      </c>
      <c r="U144" s="251" t="e">
        <f t="shared" si="67"/>
        <v>#DIV/0!</v>
      </c>
      <c r="V144" s="251">
        <f t="shared" si="67"/>
        <v>0</v>
      </c>
      <c r="W144" s="251">
        <f t="shared" si="67"/>
        <v>0</v>
      </c>
      <c r="X144" s="251" t="e">
        <f t="shared" si="67"/>
        <v>#DIV/0!</v>
      </c>
      <c r="Y144" s="251" t="e">
        <f t="shared" si="67"/>
        <v>#DIV/0!</v>
      </c>
      <c r="Z144" s="251" t="e">
        <f t="shared" si="67"/>
        <v>#DIV/0!</v>
      </c>
      <c r="AA144" s="251" t="e">
        <f t="shared" si="67"/>
        <v>#DIV/0!</v>
      </c>
      <c r="AB144" s="251" t="e">
        <f t="shared" si="67"/>
        <v>#DIV/0!</v>
      </c>
      <c r="AC144" s="251" t="e">
        <f t="shared" si="67"/>
        <v>#DIV/0!</v>
      </c>
      <c r="AD144" s="251" t="e">
        <f t="shared" si="67"/>
        <v>#DIV/0!</v>
      </c>
      <c r="AE144" s="251" t="e">
        <f t="shared" si="67"/>
        <v>#DIV/0!</v>
      </c>
      <c r="AF144" s="251" t="e">
        <f t="shared" si="67"/>
        <v>#DIV/0!</v>
      </c>
      <c r="AG144" s="251" t="e">
        <f t="shared" si="67"/>
        <v>#DIV/0!</v>
      </c>
      <c r="AH144" s="251" t="e">
        <f t="shared" si="67"/>
        <v>#DIV/0!</v>
      </c>
      <c r="AI144" s="251" t="e">
        <f t="shared" si="67"/>
        <v>#DIV/0!</v>
      </c>
      <c r="AJ144" s="256" t="e">
        <f t="shared" si="67"/>
        <v>#DIV/0!</v>
      </c>
      <c r="AK144" s="256">
        <f t="shared" ref="AK144:AK145" si="68">AK117/AK$99</f>
        <v>0</v>
      </c>
      <c r="AL144" s="305"/>
      <c r="AM144" s="305"/>
      <c r="AN144" s="305"/>
      <c r="AO144" s="305"/>
      <c r="AP144" s="305"/>
      <c r="AQ144" s="305"/>
      <c r="AR144" s="305"/>
      <c r="AS144" s="305"/>
      <c r="AT144" s="305"/>
      <c r="AU144" s="305"/>
      <c r="AV144" s="305"/>
      <c r="AW144" s="305"/>
      <c r="AX144" s="305"/>
      <c r="AY144" s="305"/>
      <c r="AZ144" s="305"/>
      <c r="BA144" s="305"/>
      <c r="BB144" s="305"/>
      <c r="BC144" s="305"/>
      <c r="BD144" s="305"/>
      <c r="BE144" s="305"/>
      <c r="BF144" s="305"/>
      <c r="BG144" s="305"/>
      <c r="BH144" s="305"/>
      <c r="BI144" s="305"/>
      <c r="BJ144" s="305"/>
      <c r="BK144" s="305"/>
      <c r="BL144" s="305"/>
      <c r="BM144" s="305"/>
      <c r="BN144" s="305"/>
      <c r="BO144" s="305"/>
    </row>
    <row r="145" spans="1:67" ht="18.75" customHeight="1" thickBot="1">
      <c r="A145" s="584"/>
      <c r="B145" s="383"/>
      <c r="C145" s="585"/>
      <c r="D145" s="521" t="s">
        <v>5452</v>
      </c>
      <c r="E145" s="522"/>
      <c r="F145" s="250">
        <f t="shared" si="67"/>
        <v>0</v>
      </c>
      <c r="G145" s="251">
        <f t="shared" si="67"/>
        <v>0</v>
      </c>
      <c r="H145" s="251" t="e">
        <f t="shared" si="67"/>
        <v>#DIV/0!</v>
      </c>
      <c r="I145" s="251" t="e">
        <f t="shared" si="67"/>
        <v>#DIV/0!</v>
      </c>
      <c r="J145" s="251">
        <f t="shared" si="67"/>
        <v>0</v>
      </c>
      <c r="K145" s="251">
        <f t="shared" si="67"/>
        <v>0.39777777777777779</v>
      </c>
      <c r="L145" s="251">
        <f t="shared" si="67"/>
        <v>0.17055555555555554</v>
      </c>
      <c r="M145" s="251">
        <f t="shared" si="67"/>
        <v>0</v>
      </c>
      <c r="N145" s="251" t="e">
        <f t="shared" si="67"/>
        <v>#DIV/0!</v>
      </c>
      <c r="O145" s="251" t="e">
        <f t="shared" si="67"/>
        <v>#DIV/0!</v>
      </c>
      <c r="P145" s="251">
        <f t="shared" si="67"/>
        <v>0</v>
      </c>
      <c r="Q145" s="251">
        <f t="shared" si="67"/>
        <v>0</v>
      </c>
      <c r="R145" s="251">
        <f t="shared" si="67"/>
        <v>0</v>
      </c>
      <c r="S145" s="251">
        <f t="shared" si="67"/>
        <v>0.11403508771929824</v>
      </c>
      <c r="T145" s="251" t="e">
        <f t="shared" si="67"/>
        <v>#DIV/0!</v>
      </c>
      <c r="U145" s="251" t="e">
        <f t="shared" si="67"/>
        <v>#DIV/0!</v>
      </c>
      <c r="V145" s="251">
        <f t="shared" si="67"/>
        <v>0</v>
      </c>
      <c r="W145" s="251">
        <f t="shared" si="67"/>
        <v>4.2105263157894736E-2</v>
      </c>
      <c r="X145" s="251" t="e">
        <f t="shared" si="67"/>
        <v>#DIV/0!</v>
      </c>
      <c r="Y145" s="251" t="e">
        <f t="shared" si="67"/>
        <v>#DIV/0!</v>
      </c>
      <c r="Z145" s="251" t="e">
        <f t="shared" si="67"/>
        <v>#DIV/0!</v>
      </c>
      <c r="AA145" s="251" t="e">
        <f t="shared" si="67"/>
        <v>#DIV/0!</v>
      </c>
      <c r="AB145" s="251" t="e">
        <f t="shared" si="67"/>
        <v>#DIV/0!</v>
      </c>
      <c r="AC145" s="251" t="e">
        <f t="shared" si="67"/>
        <v>#DIV/0!</v>
      </c>
      <c r="AD145" s="251" t="e">
        <f t="shared" si="67"/>
        <v>#DIV/0!</v>
      </c>
      <c r="AE145" s="251" t="e">
        <f t="shared" si="67"/>
        <v>#DIV/0!</v>
      </c>
      <c r="AF145" s="251" t="e">
        <f t="shared" si="67"/>
        <v>#DIV/0!</v>
      </c>
      <c r="AG145" s="251" t="e">
        <f t="shared" si="67"/>
        <v>#DIV/0!</v>
      </c>
      <c r="AH145" s="251" t="e">
        <f t="shared" si="67"/>
        <v>#DIV/0!</v>
      </c>
      <c r="AI145" s="251" t="e">
        <f t="shared" si="67"/>
        <v>#DIV/0!</v>
      </c>
      <c r="AJ145" s="256" t="e">
        <f t="shared" si="67"/>
        <v>#DIV/0!</v>
      </c>
      <c r="AK145" s="256">
        <f t="shared" si="68"/>
        <v>4.4316436251920124E-2</v>
      </c>
      <c r="AL145" s="305"/>
      <c r="AM145" s="305"/>
      <c r="AN145" s="305"/>
      <c r="AO145" s="305"/>
      <c r="AP145" s="305"/>
      <c r="AQ145" s="305"/>
      <c r="AR145" s="305"/>
      <c r="AS145" s="305"/>
      <c r="AT145" s="305"/>
      <c r="AU145" s="305"/>
      <c r="AV145" s="305"/>
      <c r="AW145" s="305"/>
      <c r="AX145" s="305"/>
      <c r="AY145" s="305"/>
      <c r="AZ145" s="305"/>
      <c r="BA145" s="305"/>
      <c r="BB145" s="305"/>
      <c r="BC145" s="305"/>
      <c r="BD145" s="305"/>
      <c r="BE145" s="305"/>
      <c r="BF145" s="305"/>
      <c r="BG145" s="305"/>
      <c r="BH145" s="305"/>
      <c r="BI145" s="305"/>
      <c r="BJ145" s="305"/>
      <c r="BK145" s="305"/>
      <c r="BL145" s="305"/>
      <c r="BM145" s="305"/>
      <c r="BN145" s="305"/>
      <c r="BO145" s="305"/>
    </row>
    <row r="146" spans="1:67" ht="18.75" customHeight="1" thickBot="1">
      <c r="A146" s="584"/>
      <c r="B146" s="383" t="s">
        <v>94</v>
      </c>
      <c r="C146" s="585"/>
      <c r="D146" s="521" t="s">
        <v>4275</v>
      </c>
      <c r="E146" s="522"/>
      <c r="F146" s="250">
        <f t="shared" ref="F146:AJ146" si="69">F119/F$99</f>
        <v>0</v>
      </c>
      <c r="G146" s="251">
        <f t="shared" si="69"/>
        <v>0</v>
      </c>
      <c r="H146" s="251" t="e">
        <f t="shared" si="69"/>
        <v>#DIV/0!</v>
      </c>
      <c r="I146" s="251" t="e">
        <f t="shared" si="69"/>
        <v>#DIV/0!</v>
      </c>
      <c r="J146" s="251">
        <f t="shared" si="69"/>
        <v>0</v>
      </c>
      <c r="K146" s="251">
        <f t="shared" si="69"/>
        <v>0</v>
      </c>
      <c r="L146" s="251">
        <f t="shared" si="69"/>
        <v>0</v>
      </c>
      <c r="M146" s="251">
        <f t="shared" si="69"/>
        <v>0</v>
      </c>
      <c r="N146" s="251" t="e">
        <f t="shared" si="69"/>
        <v>#DIV/0!</v>
      </c>
      <c r="O146" s="251" t="e">
        <f t="shared" si="69"/>
        <v>#DIV/0!</v>
      </c>
      <c r="P146" s="251">
        <f t="shared" si="69"/>
        <v>0</v>
      </c>
      <c r="Q146" s="251">
        <f t="shared" si="69"/>
        <v>0</v>
      </c>
      <c r="R146" s="251">
        <f t="shared" si="69"/>
        <v>0</v>
      </c>
      <c r="S146" s="251">
        <f t="shared" si="69"/>
        <v>0</v>
      </c>
      <c r="T146" s="251" t="e">
        <f t="shared" si="69"/>
        <v>#DIV/0!</v>
      </c>
      <c r="U146" s="251" t="e">
        <f t="shared" si="69"/>
        <v>#DIV/0!</v>
      </c>
      <c r="V146" s="251">
        <f t="shared" si="69"/>
        <v>0</v>
      </c>
      <c r="W146" s="251">
        <f t="shared" si="69"/>
        <v>0</v>
      </c>
      <c r="X146" s="251" t="e">
        <f t="shared" si="69"/>
        <v>#DIV/0!</v>
      </c>
      <c r="Y146" s="251" t="e">
        <f t="shared" si="69"/>
        <v>#DIV/0!</v>
      </c>
      <c r="Z146" s="251" t="e">
        <f t="shared" si="69"/>
        <v>#DIV/0!</v>
      </c>
      <c r="AA146" s="251" t="e">
        <f t="shared" si="69"/>
        <v>#DIV/0!</v>
      </c>
      <c r="AB146" s="251" t="e">
        <f t="shared" si="69"/>
        <v>#DIV/0!</v>
      </c>
      <c r="AC146" s="251" t="e">
        <f t="shared" si="69"/>
        <v>#DIV/0!</v>
      </c>
      <c r="AD146" s="251" t="e">
        <f t="shared" si="69"/>
        <v>#DIV/0!</v>
      </c>
      <c r="AE146" s="251" t="e">
        <f t="shared" si="69"/>
        <v>#DIV/0!</v>
      </c>
      <c r="AF146" s="251" t="e">
        <f t="shared" si="69"/>
        <v>#DIV/0!</v>
      </c>
      <c r="AG146" s="251" t="e">
        <f t="shared" si="69"/>
        <v>#DIV/0!</v>
      </c>
      <c r="AH146" s="251" t="e">
        <f t="shared" si="69"/>
        <v>#DIV/0!</v>
      </c>
      <c r="AI146" s="251" t="e">
        <f t="shared" si="69"/>
        <v>#DIV/0!</v>
      </c>
      <c r="AJ146" s="256" t="e">
        <f t="shared" si="69"/>
        <v>#DIV/0!</v>
      </c>
      <c r="AK146" s="256">
        <f t="shared" ref="AK146" si="70">AK119/AK$99</f>
        <v>0</v>
      </c>
      <c r="AL146" s="305"/>
      <c r="AM146" s="305"/>
      <c r="AN146" s="305"/>
      <c r="AO146" s="305"/>
      <c r="AP146" s="305"/>
      <c r="AQ146" s="305"/>
      <c r="AR146" s="305"/>
      <c r="AS146" s="305"/>
      <c r="AT146" s="305"/>
      <c r="AU146" s="305"/>
      <c r="AV146" s="305"/>
      <c r="AW146" s="305"/>
      <c r="AX146" s="305"/>
      <c r="AY146" s="305"/>
      <c r="AZ146" s="305"/>
      <c r="BA146" s="305"/>
      <c r="BB146" s="305"/>
      <c r="BC146" s="305"/>
      <c r="BD146" s="305"/>
      <c r="BE146" s="305"/>
      <c r="BF146" s="305"/>
      <c r="BG146" s="305"/>
      <c r="BH146" s="305"/>
      <c r="BI146" s="305"/>
      <c r="BJ146" s="305"/>
      <c r="BK146" s="305"/>
      <c r="BL146" s="305"/>
      <c r="BM146" s="305"/>
      <c r="BN146" s="305"/>
      <c r="BO146" s="305"/>
    </row>
    <row r="147" spans="1:67" ht="18.75" customHeight="1" thickBot="1">
      <c r="A147" s="584"/>
      <c r="B147" s="383" t="s">
        <v>94</v>
      </c>
      <c r="C147" s="585"/>
      <c r="D147" s="521" t="s">
        <v>4291</v>
      </c>
      <c r="E147" s="522"/>
      <c r="F147" s="250">
        <f t="shared" ref="F147:AJ147" si="71">F120/F$99</f>
        <v>2.5438596491228076E-4</v>
      </c>
      <c r="G147" s="251">
        <f t="shared" si="71"/>
        <v>2.5438596491228076E-4</v>
      </c>
      <c r="H147" s="251" t="e">
        <f t="shared" si="71"/>
        <v>#DIV/0!</v>
      </c>
      <c r="I147" s="251" t="e">
        <f t="shared" si="71"/>
        <v>#DIV/0!</v>
      </c>
      <c r="J147" s="251">
        <f t="shared" si="71"/>
        <v>1.695906432748538E-4</v>
      </c>
      <c r="K147" s="251">
        <f t="shared" si="71"/>
        <v>1.7901234567901236E-4</v>
      </c>
      <c r="L147" s="251">
        <f t="shared" si="71"/>
        <v>1.7901234567901239E-4</v>
      </c>
      <c r="M147" s="251">
        <f t="shared" si="71"/>
        <v>3.3918128654970766E-4</v>
      </c>
      <c r="N147" s="251" t="e">
        <f t="shared" si="71"/>
        <v>#DIV/0!</v>
      </c>
      <c r="O147" s="251" t="e">
        <f t="shared" si="71"/>
        <v>#DIV/0!</v>
      </c>
      <c r="P147" s="251">
        <f t="shared" si="71"/>
        <v>3.3918128654970766E-4</v>
      </c>
      <c r="Q147" s="251">
        <f t="shared" si="71"/>
        <v>3.3918128654970766E-4</v>
      </c>
      <c r="R147" s="251">
        <f t="shared" si="71"/>
        <v>3.3918128654970766E-4</v>
      </c>
      <c r="S147" s="251">
        <f t="shared" si="71"/>
        <v>2.5438596491228076E-4</v>
      </c>
      <c r="T147" s="251" t="e">
        <f t="shared" si="71"/>
        <v>#DIV/0!</v>
      </c>
      <c r="U147" s="251" t="e">
        <f t="shared" si="71"/>
        <v>#DIV/0!</v>
      </c>
      <c r="V147" s="251">
        <f t="shared" si="71"/>
        <v>0</v>
      </c>
      <c r="W147" s="251">
        <f t="shared" si="71"/>
        <v>0</v>
      </c>
      <c r="X147" s="251" t="e">
        <f t="shared" si="71"/>
        <v>#DIV/0!</v>
      </c>
      <c r="Y147" s="251" t="e">
        <f t="shared" si="71"/>
        <v>#DIV/0!</v>
      </c>
      <c r="Z147" s="251" t="e">
        <f t="shared" si="71"/>
        <v>#DIV/0!</v>
      </c>
      <c r="AA147" s="251" t="e">
        <f t="shared" si="71"/>
        <v>#DIV/0!</v>
      </c>
      <c r="AB147" s="251" t="e">
        <f t="shared" si="71"/>
        <v>#DIV/0!</v>
      </c>
      <c r="AC147" s="251" t="e">
        <f t="shared" si="71"/>
        <v>#DIV/0!</v>
      </c>
      <c r="AD147" s="251" t="e">
        <f t="shared" si="71"/>
        <v>#DIV/0!</v>
      </c>
      <c r="AE147" s="251" t="e">
        <f t="shared" si="71"/>
        <v>#DIV/0!</v>
      </c>
      <c r="AF147" s="251" t="e">
        <f t="shared" si="71"/>
        <v>#DIV/0!</v>
      </c>
      <c r="AG147" s="251" t="e">
        <f t="shared" si="71"/>
        <v>#DIV/0!</v>
      </c>
      <c r="AH147" s="251" t="e">
        <f t="shared" si="71"/>
        <v>#DIV/0!</v>
      </c>
      <c r="AI147" s="251" t="e">
        <f t="shared" si="71"/>
        <v>#DIV/0!</v>
      </c>
      <c r="AJ147" s="256" t="e">
        <f t="shared" si="71"/>
        <v>#DIV/0!</v>
      </c>
      <c r="AK147" s="256">
        <f t="shared" ref="AK147" si="72">AK120/AK$99</f>
        <v>2.2273425499231954E-4</v>
      </c>
      <c r="AL147" s="305"/>
      <c r="AM147" s="305"/>
      <c r="AN147" s="305"/>
      <c r="AO147" s="305"/>
      <c r="AP147" s="305"/>
      <c r="AQ147" s="305"/>
      <c r="AR147" s="305"/>
      <c r="AS147" s="305"/>
      <c r="AT147" s="305"/>
      <c r="AU147" s="305"/>
      <c r="AV147" s="305"/>
      <c r="AW147" s="305"/>
      <c r="AX147" s="305"/>
      <c r="AY147" s="305"/>
      <c r="AZ147" s="305"/>
      <c r="BA147" s="305"/>
      <c r="BB147" s="305"/>
      <c r="BC147" s="305"/>
      <c r="BD147" s="305"/>
      <c r="BE147" s="305"/>
      <c r="BF147" s="305"/>
      <c r="BG147" s="305"/>
      <c r="BH147" s="305"/>
      <c r="BI147" s="305"/>
      <c r="BJ147" s="305"/>
      <c r="BK147" s="305"/>
      <c r="BL147" s="305"/>
      <c r="BM147" s="305"/>
      <c r="BN147" s="305"/>
      <c r="BO147" s="305"/>
    </row>
    <row r="148" spans="1:67" ht="18.75" customHeight="1" thickBot="1">
      <c r="A148" s="584"/>
      <c r="B148" s="383" t="s">
        <v>94</v>
      </c>
      <c r="C148" s="585"/>
      <c r="D148" s="521" t="s">
        <v>4276</v>
      </c>
      <c r="E148" s="522"/>
      <c r="F148" s="250">
        <f t="shared" ref="F148:AJ148" si="73">F121/F$99</f>
        <v>8.771929824561403E-3</v>
      </c>
      <c r="G148" s="251">
        <f t="shared" si="73"/>
        <v>8.771929824561403E-3</v>
      </c>
      <c r="H148" s="251" t="e">
        <f t="shared" si="73"/>
        <v>#DIV/0!</v>
      </c>
      <c r="I148" s="251" t="e">
        <f t="shared" si="73"/>
        <v>#DIV/0!</v>
      </c>
      <c r="J148" s="251">
        <f t="shared" si="73"/>
        <v>8.771929824561403E-3</v>
      </c>
      <c r="K148" s="251">
        <f t="shared" si="73"/>
        <v>1.8518518518518517E-2</v>
      </c>
      <c r="L148" s="251">
        <f t="shared" si="73"/>
        <v>9.2592592592592587E-3</v>
      </c>
      <c r="M148" s="251">
        <f t="shared" si="73"/>
        <v>8.771929824561403E-3</v>
      </c>
      <c r="N148" s="251" t="e">
        <f t="shared" si="73"/>
        <v>#DIV/0!</v>
      </c>
      <c r="O148" s="251" t="e">
        <f t="shared" si="73"/>
        <v>#DIV/0!</v>
      </c>
      <c r="P148" s="251">
        <f t="shared" si="73"/>
        <v>8.771929824561403E-3</v>
      </c>
      <c r="Q148" s="251">
        <f t="shared" si="73"/>
        <v>8.771929824561403E-3</v>
      </c>
      <c r="R148" s="251">
        <f t="shared" si="73"/>
        <v>8.771929824561403E-3</v>
      </c>
      <c r="S148" s="251">
        <f t="shared" si="73"/>
        <v>8.771929824561403E-3</v>
      </c>
      <c r="T148" s="251" t="e">
        <f t="shared" si="73"/>
        <v>#DIV/0!</v>
      </c>
      <c r="U148" s="251" t="e">
        <f t="shared" si="73"/>
        <v>#DIV/0!</v>
      </c>
      <c r="V148" s="251">
        <f t="shared" si="73"/>
        <v>8.771929824561403E-3</v>
      </c>
      <c r="W148" s="251">
        <f t="shared" si="73"/>
        <v>8.771929824561403E-3</v>
      </c>
      <c r="X148" s="251" t="e">
        <f t="shared" si="73"/>
        <v>#DIV/0!</v>
      </c>
      <c r="Y148" s="251" t="e">
        <f t="shared" si="73"/>
        <v>#DIV/0!</v>
      </c>
      <c r="Z148" s="251" t="e">
        <f t="shared" si="73"/>
        <v>#DIV/0!</v>
      </c>
      <c r="AA148" s="251" t="e">
        <f t="shared" si="73"/>
        <v>#DIV/0!</v>
      </c>
      <c r="AB148" s="251" t="e">
        <f t="shared" si="73"/>
        <v>#DIV/0!</v>
      </c>
      <c r="AC148" s="251" t="e">
        <f t="shared" si="73"/>
        <v>#DIV/0!</v>
      </c>
      <c r="AD148" s="251" t="e">
        <f t="shared" si="73"/>
        <v>#DIV/0!</v>
      </c>
      <c r="AE148" s="251" t="e">
        <f t="shared" si="73"/>
        <v>#DIV/0!</v>
      </c>
      <c r="AF148" s="251" t="e">
        <f t="shared" si="73"/>
        <v>#DIV/0!</v>
      </c>
      <c r="AG148" s="251" t="e">
        <f t="shared" si="73"/>
        <v>#DIV/0!</v>
      </c>
      <c r="AH148" s="251" t="e">
        <f t="shared" si="73"/>
        <v>#DIV/0!</v>
      </c>
      <c r="AI148" s="251" t="e">
        <f t="shared" si="73"/>
        <v>#DIV/0!</v>
      </c>
      <c r="AJ148" s="256" t="e">
        <f t="shared" si="73"/>
        <v>#DIV/0!</v>
      </c>
      <c r="AK148" s="256">
        <f t="shared" ref="AK148" si="74">AK121/AK$99</f>
        <v>9.2165898617511521E-3</v>
      </c>
      <c r="AL148" s="305"/>
      <c r="AM148" s="305"/>
      <c r="AN148" s="305"/>
      <c r="AO148" s="305"/>
      <c r="AP148" s="305"/>
      <c r="AQ148" s="305"/>
      <c r="AR148" s="305"/>
      <c r="AS148" s="305"/>
      <c r="AT148" s="305"/>
      <c r="AU148" s="305"/>
      <c r="AV148" s="305"/>
      <c r="AW148" s="305"/>
      <c r="AX148" s="305"/>
      <c r="AY148" s="305"/>
      <c r="AZ148" s="305"/>
      <c r="BA148" s="305"/>
      <c r="BB148" s="305"/>
      <c r="BC148" s="305"/>
      <c r="BD148" s="305"/>
      <c r="BE148" s="305"/>
      <c r="BF148" s="305"/>
      <c r="BG148" s="305"/>
      <c r="BH148" s="305"/>
      <c r="BI148" s="305"/>
      <c r="BJ148" s="305"/>
      <c r="BK148" s="305"/>
      <c r="BL148" s="305"/>
      <c r="BM148" s="305"/>
      <c r="BN148" s="305"/>
      <c r="BO148" s="305"/>
    </row>
    <row r="149" spans="1:67" ht="18.75" customHeight="1" thickBot="1">
      <c r="A149" s="584"/>
      <c r="B149" s="383" t="s">
        <v>94</v>
      </c>
      <c r="C149" s="585"/>
      <c r="D149" s="521" t="s">
        <v>4277</v>
      </c>
      <c r="E149" s="522"/>
      <c r="F149" s="250">
        <f t="shared" ref="F149:AJ149" si="75">F122/F$99</f>
        <v>8.771929824561403E-3</v>
      </c>
      <c r="G149" s="251">
        <f t="shared" si="75"/>
        <v>8.771929824561403E-3</v>
      </c>
      <c r="H149" s="251" t="e">
        <f t="shared" si="75"/>
        <v>#DIV/0!</v>
      </c>
      <c r="I149" s="251" t="e">
        <f t="shared" si="75"/>
        <v>#DIV/0!</v>
      </c>
      <c r="J149" s="251">
        <f t="shared" si="75"/>
        <v>8.771929824561403E-3</v>
      </c>
      <c r="K149" s="251">
        <f t="shared" si="75"/>
        <v>1.8518518518518517E-2</v>
      </c>
      <c r="L149" s="251">
        <f t="shared" si="75"/>
        <v>9.2592592592592587E-3</v>
      </c>
      <c r="M149" s="251">
        <f t="shared" si="75"/>
        <v>8.771929824561403E-3</v>
      </c>
      <c r="N149" s="251" t="e">
        <f t="shared" si="75"/>
        <v>#DIV/0!</v>
      </c>
      <c r="O149" s="251" t="e">
        <f t="shared" si="75"/>
        <v>#DIV/0!</v>
      </c>
      <c r="P149" s="251">
        <f t="shared" si="75"/>
        <v>8.771929824561403E-3</v>
      </c>
      <c r="Q149" s="251">
        <f t="shared" si="75"/>
        <v>8.771929824561403E-3</v>
      </c>
      <c r="R149" s="251">
        <f t="shared" si="75"/>
        <v>8.771929824561403E-3</v>
      </c>
      <c r="S149" s="251">
        <f t="shared" si="75"/>
        <v>8.771929824561403E-3</v>
      </c>
      <c r="T149" s="251" t="e">
        <f t="shared" si="75"/>
        <v>#DIV/0!</v>
      </c>
      <c r="U149" s="251" t="e">
        <f t="shared" si="75"/>
        <v>#DIV/0!</v>
      </c>
      <c r="V149" s="251">
        <f t="shared" si="75"/>
        <v>8.771929824561403E-3</v>
      </c>
      <c r="W149" s="251">
        <f t="shared" si="75"/>
        <v>8.771929824561403E-3</v>
      </c>
      <c r="X149" s="251" t="e">
        <f t="shared" si="75"/>
        <v>#DIV/0!</v>
      </c>
      <c r="Y149" s="251" t="e">
        <f t="shared" si="75"/>
        <v>#DIV/0!</v>
      </c>
      <c r="Z149" s="251" t="e">
        <f t="shared" si="75"/>
        <v>#DIV/0!</v>
      </c>
      <c r="AA149" s="251" t="e">
        <f t="shared" si="75"/>
        <v>#DIV/0!</v>
      </c>
      <c r="AB149" s="251" t="e">
        <f t="shared" si="75"/>
        <v>#DIV/0!</v>
      </c>
      <c r="AC149" s="251" t="e">
        <f t="shared" si="75"/>
        <v>#DIV/0!</v>
      </c>
      <c r="AD149" s="251" t="e">
        <f t="shared" si="75"/>
        <v>#DIV/0!</v>
      </c>
      <c r="AE149" s="251" t="e">
        <f t="shared" si="75"/>
        <v>#DIV/0!</v>
      </c>
      <c r="AF149" s="251" t="e">
        <f t="shared" si="75"/>
        <v>#DIV/0!</v>
      </c>
      <c r="AG149" s="251" t="e">
        <f t="shared" si="75"/>
        <v>#DIV/0!</v>
      </c>
      <c r="AH149" s="251" t="e">
        <f t="shared" si="75"/>
        <v>#DIV/0!</v>
      </c>
      <c r="AI149" s="251" t="e">
        <f t="shared" si="75"/>
        <v>#DIV/0!</v>
      </c>
      <c r="AJ149" s="256" t="e">
        <f t="shared" si="75"/>
        <v>#DIV/0!</v>
      </c>
      <c r="AK149" s="256">
        <f t="shared" ref="AK149" si="76">AK122/AK$99</f>
        <v>9.2165898617511521E-3</v>
      </c>
      <c r="AL149" s="305"/>
      <c r="AM149" s="305"/>
      <c r="AN149" s="305"/>
      <c r="AO149" s="305"/>
      <c r="AP149" s="305"/>
      <c r="AQ149" s="305"/>
      <c r="AR149" s="305"/>
      <c r="AS149" s="305"/>
      <c r="AT149" s="305"/>
      <c r="AU149" s="305"/>
      <c r="AV149" s="305"/>
      <c r="AW149" s="305"/>
      <c r="AX149" s="305"/>
      <c r="AY149" s="305"/>
      <c r="AZ149" s="305"/>
      <c r="BA149" s="305"/>
      <c r="BB149" s="305"/>
      <c r="BC149" s="305"/>
      <c r="BD149" s="305"/>
      <c r="BE149" s="305"/>
      <c r="BF149" s="305"/>
      <c r="BG149" s="305"/>
      <c r="BH149" s="305"/>
      <c r="BI149" s="305"/>
      <c r="BJ149" s="305"/>
      <c r="BK149" s="305"/>
      <c r="BL149" s="305"/>
      <c r="BM149" s="305"/>
      <c r="BN149" s="305"/>
      <c r="BO149" s="305"/>
    </row>
    <row r="150" spans="1:67" ht="18.75" customHeight="1" thickBot="1">
      <c r="A150" s="584"/>
      <c r="B150" s="383" t="s">
        <v>94</v>
      </c>
      <c r="C150" s="585"/>
      <c r="D150" s="521" t="s">
        <v>29</v>
      </c>
      <c r="E150" s="522"/>
      <c r="F150" s="250">
        <f t="shared" ref="F150:AJ150" si="77">F123/F$99</f>
        <v>8.771929824561403E-3</v>
      </c>
      <c r="G150" s="251">
        <f t="shared" si="77"/>
        <v>8.771929824561403E-3</v>
      </c>
      <c r="H150" s="251" t="e">
        <f t="shared" si="77"/>
        <v>#DIV/0!</v>
      </c>
      <c r="I150" s="251" t="e">
        <f t="shared" si="77"/>
        <v>#DIV/0!</v>
      </c>
      <c r="J150" s="251">
        <f t="shared" si="77"/>
        <v>8.771929824561403E-3</v>
      </c>
      <c r="K150" s="251">
        <f t="shared" si="77"/>
        <v>1.8518518518518517E-2</v>
      </c>
      <c r="L150" s="251">
        <f t="shared" si="77"/>
        <v>9.2592592592592587E-3</v>
      </c>
      <c r="M150" s="251">
        <f t="shared" si="77"/>
        <v>8.771929824561403E-3</v>
      </c>
      <c r="N150" s="251" t="e">
        <f t="shared" si="77"/>
        <v>#DIV/0!</v>
      </c>
      <c r="O150" s="251" t="e">
        <f t="shared" si="77"/>
        <v>#DIV/0!</v>
      </c>
      <c r="P150" s="251">
        <f t="shared" si="77"/>
        <v>8.771929824561403E-3</v>
      </c>
      <c r="Q150" s="251">
        <f t="shared" si="77"/>
        <v>8.771929824561403E-3</v>
      </c>
      <c r="R150" s="251">
        <f t="shared" si="77"/>
        <v>8.771929824561403E-3</v>
      </c>
      <c r="S150" s="251">
        <f t="shared" si="77"/>
        <v>8.771929824561403E-3</v>
      </c>
      <c r="T150" s="251" t="e">
        <f t="shared" si="77"/>
        <v>#DIV/0!</v>
      </c>
      <c r="U150" s="251" t="e">
        <f t="shared" si="77"/>
        <v>#DIV/0!</v>
      </c>
      <c r="V150" s="251">
        <f t="shared" si="77"/>
        <v>8.771929824561403E-3</v>
      </c>
      <c r="W150" s="251">
        <f t="shared" si="77"/>
        <v>8.771929824561403E-3</v>
      </c>
      <c r="X150" s="251" t="e">
        <f t="shared" si="77"/>
        <v>#DIV/0!</v>
      </c>
      <c r="Y150" s="251" t="e">
        <f t="shared" si="77"/>
        <v>#DIV/0!</v>
      </c>
      <c r="Z150" s="251" t="e">
        <f t="shared" si="77"/>
        <v>#DIV/0!</v>
      </c>
      <c r="AA150" s="251" t="e">
        <f t="shared" si="77"/>
        <v>#DIV/0!</v>
      </c>
      <c r="AB150" s="251" t="e">
        <f t="shared" si="77"/>
        <v>#DIV/0!</v>
      </c>
      <c r="AC150" s="251" t="e">
        <f t="shared" si="77"/>
        <v>#DIV/0!</v>
      </c>
      <c r="AD150" s="251" t="e">
        <f t="shared" si="77"/>
        <v>#DIV/0!</v>
      </c>
      <c r="AE150" s="251" t="e">
        <f t="shared" si="77"/>
        <v>#DIV/0!</v>
      </c>
      <c r="AF150" s="251" t="e">
        <f t="shared" si="77"/>
        <v>#DIV/0!</v>
      </c>
      <c r="AG150" s="251" t="e">
        <f t="shared" si="77"/>
        <v>#DIV/0!</v>
      </c>
      <c r="AH150" s="251" t="e">
        <f t="shared" si="77"/>
        <v>#DIV/0!</v>
      </c>
      <c r="AI150" s="251" t="e">
        <f t="shared" si="77"/>
        <v>#DIV/0!</v>
      </c>
      <c r="AJ150" s="256" t="e">
        <f t="shared" si="77"/>
        <v>#DIV/0!</v>
      </c>
      <c r="AK150" s="256">
        <f t="shared" ref="AK150" si="78">AK123/AK$99</f>
        <v>9.2165898617511521E-3</v>
      </c>
      <c r="AL150" s="305"/>
      <c r="AM150" s="305"/>
      <c r="AN150" s="305"/>
      <c r="AO150" s="305"/>
      <c r="AP150" s="305"/>
      <c r="AQ150" s="305"/>
      <c r="AR150" s="305"/>
      <c r="AS150" s="305"/>
      <c r="AT150" s="305"/>
      <c r="AU150" s="305"/>
      <c r="AV150" s="305"/>
      <c r="AW150" s="305"/>
      <c r="AX150" s="305"/>
      <c r="AY150" s="305"/>
      <c r="AZ150" s="305"/>
      <c r="BA150" s="305"/>
      <c r="BB150" s="305"/>
      <c r="BC150" s="305"/>
      <c r="BD150" s="305"/>
      <c r="BE150" s="305"/>
      <c r="BF150" s="305"/>
      <c r="BG150" s="305"/>
      <c r="BH150" s="305"/>
      <c r="BI150" s="305"/>
      <c r="BJ150" s="305"/>
      <c r="BK150" s="305"/>
      <c r="BL150" s="305"/>
      <c r="BM150" s="305"/>
      <c r="BN150" s="305"/>
      <c r="BO150" s="305"/>
    </row>
    <row r="151" spans="1:67" ht="18.75" customHeight="1" thickBot="1">
      <c r="A151" s="584"/>
      <c r="B151" s="383" t="s">
        <v>94</v>
      </c>
      <c r="C151" s="585"/>
      <c r="D151" s="521" t="s">
        <v>4292</v>
      </c>
      <c r="E151" s="522"/>
      <c r="F151" s="250">
        <f t="shared" ref="F151:AJ151" si="79">F124/F$99</f>
        <v>0</v>
      </c>
      <c r="G151" s="251">
        <f t="shared" si="79"/>
        <v>0</v>
      </c>
      <c r="H151" s="251" t="e">
        <f t="shared" si="79"/>
        <v>#DIV/0!</v>
      </c>
      <c r="I151" s="251" t="e">
        <f t="shared" si="79"/>
        <v>#DIV/0!</v>
      </c>
      <c r="J151" s="251">
        <f t="shared" si="79"/>
        <v>0</v>
      </c>
      <c r="K151" s="251">
        <f t="shared" si="79"/>
        <v>0</v>
      </c>
      <c r="L151" s="251">
        <f t="shared" si="79"/>
        <v>0</v>
      </c>
      <c r="M151" s="251">
        <f t="shared" si="79"/>
        <v>0</v>
      </c>
      <c r="N151" s="251" t="e">
        <f t="shared" si="79"/>
        <v>#DIV/0!</v>
      </c>
      <c r="O151" s="251" t="e">
        <f t="shared" si="79"/>
        <v>#DIV/0!</v>
      </c>
      <c r="P151" s="251">
        <f t="shared" si="79"/>
        <v>0</v>
      </c>
      <c r="Q151" s="251">
        <f t="shared" si="79"/>
        <v>0</v>
      </c>
      <c r="R151" s="251">
        <f t="shared" si="79"/>
        <v>0</v>
      </c>
      <c r="S151" s="251">
        <f t="shared" si="79"/>
        <v>0</v>
      </c>
      <c r="T151" s="251" t="e">
        <f t="shared" si="79"/>
        <v>#DIV/0!</v>
      </c>
      <c r="U151" s="251" t="e">
        <f t="shared" si="79"/>
        <v>#DIV/0!</v>
      </c>
      <c r="V151" s="251">
        <f t="shared" si="79"/>
        <v>0</v>
      </c>
      <c r="W151" s="251">
        <f t="shared" si="79"/>
        <v>0</v>
      </c>
      <c r="X151" s="251" t="e">
        <f t="shared" si="79"/>
        <v>#DIV/0!</v>
      </c>
      <c r="Y151" s="251" t="e">
        <f t="shared" si="79"/>
        <v>#DIV/0!</v>
      </c>
      <c r="Z151" s="251" t="e">
        <f t="shared" si="79"/>
        <v>#DIV/0!</v>
      </c>
      <c r="AA151" s="251" t="e">
        <f t="shared" si="79"/>
        <v>#DIV/0!</v>
      </c>
      <c r="AB151" s="251" t="e">
        <f t="shared" si="79"/>
        <v>#DIV/0!</v>
      </c>
      <c r="AC151" s="251" t="e">
        <f t="shared" si="79"/>
        <v>#DIV/0!</v>
      </c>
      <c r="AD151" s="251" t="e">
        <f t="shared" si="79"/>
        <v>#DIV/0!</v>
      </c>
      <c r="AE151" s="251" t="e">
        <f t="shared" si="79"/>
        <v>#DIV/0!</v>
      </c>
      <c r="AF151" s="251" t="e">
        <f t="shared" si="79"/>
        <v>#DIV/0!</v>
      </c>
      <c r="AG151" s="251" t="e">
        <f t="shared" si="79"/>
        <v>#DIV/0!</v>
      </c>
      <c r="AH151" s="251" t="e">
        <f t="shared" si="79"/>
        <v>#DIV/0!</v>
      </c>
      <c r="AI151" s="251" t="e">
        <f t="shared" si="79"/>
        <v>#DIV/0!</v>
      </c>
      <c r="AJ151" s="256" t="e">
        <f t="shared" si="79"/>
        <v>#DIV/0!</v>
      </c>
      <c r="AK151" s="256">
        <f t="shared" ref="AK151" si="80">AK124/AK$99</f>
        <v>0</v>
      </c>
      <c r="AL151" s="305"/>
      <c r="AM151" s="305"/>
      <c r="AN151" s="305"/>
      <c r="AO151" s="305"/>
      <c r="AP151" s="305"/>
      <c r="AQ151" s="305"/>
      <c r="AR151" s="305"/>
      <c r="AS151" s="305"/>
      <c r="AT151" s="305"/>
      <c r="AU151" s="305"/>
      <c r="AV151" s="305"/>
      <c r="AW151" s="305"/>
      <c r="AX151" s="305"/>
      <c r="AY151" s="305"/>
      <c r="AZ151" s="305"/>
      <c r="BA151" s="305"/>
      <c r="BB151" s="305"/>
      <c r="BC151" s="305"/>
      <c r="BD151" s="305"/>
      <c r="BE151" s="305"/>
      <c r="BF151" s="305"/>
      <c r="BG151" s="305"/>
      <c r="BH151" s="305"/>
      <c r="BI151" s="305"/>
      <c r="BJ151" s="305"/>
      <c r="BK151" s="305"/>
      <c r="BL151" s="305"/>
      <c r="BM151" s="305"/>
      <c r="BN151" s="305"/>
      <c r="BO151" s="305"/>
    </row>
    <row r="152" spans="1:67" ht="18.75" customHeight="1" thickBot="1">
      <c r="A152" s="584"/>
      <c r="B152" s="383" t="s">
        <v>94</v>
      </c>
      <c r="C152" s="585"/>
      <c r="D152" s="523"/>
      <c r="E152" s="524"/>
      <c r="F152" s="252">
        <f>F125/F$99</f>
        <v>0</v>
      </c>
      <c r="G152" s="253">
        <f t="shared" ref="G152:AJ152" si="81">G125/G$99</f>
        <v>0</v>
      </c>
      <c r="H152" s="253" t="e">
        <f t="shared" si="81"/>
        <v>#DIV/0!</v>
      </c>
      <c r="I152" s="253" t="e">
        <f t="shared" si="81"/>
        <v>#DIV/0!</v>
      </c>
      <c r="J152" s="253">
        <f t="shared" si="81"/>
        <v>0</v>
      </c>
      <c r="K152" s="253">
        <f t="shared" si="81"/>
        <v>0</v>
      </c>
      <c r="L152" s="253">
        <f t="shared" si="81"/>
        <v>0</v>
      </c>
      <c r="M152" s="253">
        <f t="shared" si="81"/>
        <v>0</v>
      </c>
      <c r="N152" s="253" t="e">
        <f t="shared" si="81"/>
        <v>#DIV/0!</v>
      </c>
      <c r="O152" s="253" t="e">
        <f t="shared" si="81"/>
        <v>#DIV/0!</v>
      </c>
      <c r="P152" s="253">
        <f t="shared" si="81"/>
        <v>0</v>
      </c>
      <c r="Q152" s="253">
        <f t="shared" si="81"/>
        <v>0</v>
      </c>
      <c r="R152" s="253">
        <f t="shared" si="81"/>
        <v>0</v>
      </c>
      <c r="S152" s="253">
        <f t="shared" si="81"/>
        <v>0</v>
      </c>
      <c r="T152" s="253" t="e">
        <f t="shared" si="81"/>
        <v>#DIV/0!</v>
      </c>
      <c r="U152" s="253" t="e">
        <f t="shared" si="81"/>
        <v>#DIV/0!</v>
      </c>
      <c r="V152" s="253">
        <f t="shared" si="81"/>
        <v>0</v>
      </c>
      <c r="W152" s="253">
        <f t="shared" si="81"/>
        <v>0</v>
      </c>
      <c r="X152" s="253" t="e">
        <f t="shared" si="81"/>
        <v>#DIV/0!</v>
      </c>
      <c r="Y152" s="253" t="e">
        <f t="shared" si="81"/>
        <v>#DIV/0!</v>
      </c>
      <c r="Z152" s="253" t="e">
        <f t="shared" si="81"/>
        <v>#DIV/0!</v>
      </c>
      <c r="AA152" s="253" t="e">
        <f t="shared" si="81"/>
        <v>#DIV/0!</v>
      </c>
      <c r="AB152" s="253" t="e">
        <f t="shared" si="81"/>
        <v>#DIV/0!</v>
      </c>
      <c r="AC152" s="253" t="e">
        <f t="shared" si="81"/>
        <v>#DIV/0!</v>
      </c>
      <c r="AD152" s="253" t="e">
        <f t="shared" si="81"/>
        <v>#DIV/0!</v>
      </c>
      <c r="AE152" s="253" t="e">
        <f t="shared" si="81"/>
        <v>#DIV/0!</v>
      </c>
      <c r="AF152" s="253" t="e">
        <f t="shared" si="81"/>
        <v>#DIV/0!</v>
      </c>
      <c r="AG152" s="253" t="e">
        <f t="shared" si="81"/>
        <v>#DIV/0!</v>
      </c>
      <c r="AH152" s="253" t="e">
        <f t="shared" si="81"/>
        <v>#DIV/0!</v>
      </c>
      <c r="AI152" s="253" t="e">
        <f t="shared" si="81"/>
        <v>#DIV/0!</v>
      </c>
      <c r="AJ152" s="257" t="e">
        <f t="shared" si="81"/>
        <v>#DIV/0!</v>
      </c>
      <c r="AK152" s="257">
        <f t="shared" ref="AK152" si="82">AK125/AK$99</f>
        <v>0</v>
      </c>
      <c r="AL152" s="305"/>
      <c r="AM152" s="305"/>
      <c r="AN152" s="305"/>
      <c r="AO152" s="305"/>
      <c r="AP152" s="305"/>
      <c r="AQ152" s="305"/>
      <c r="AR152" s="305"/>
      <c r="AS152" s="305"/>
      <c r="AT152" s="305"/>
      <c r="AU152" s="305"/>
      <c r="AV152" s="305"/>
      <c r="AW152" s="305"/>
      <c r="AX152" s="305"/>
      <c r="AY152" s="305"/>
      <c r="AZ152" s="305"/>
      <c r="BA152" s="305"/>
      <c r="BB152" s="305"/>
      <c r="BC152" s="305"/>
      <c r="BD152" s="305"/>
      <c r="BE152" s="305"/>
      <c r="BF152" s="305"/>
      <c r="BG152" s="305"/>
      <c r="BH152" s="305"/>
      <c r="BI152" s="305"/>
      <c r="BJ152" s="305"/>
      <c r="BK152" s="305"/>
      <c r="BL152" s="305"/>
      <c r="BM152" s="305"/>
      <c r="BN152" s="305"/>
      <c r="BO152" s="305"/>
    </row>
    <row r="153" spans="1:67" ht="15" thickBot="1"/>
    <row r="154" spans="1:67" ht="18.75" customHeight="1" thickBot="1">
      <c r="A154" s="584" t="s">
        <v>78</v>
      </c>
      <c r="B154" s="383" t="s">
        <v>4282</v>
      </c>
      <c r="C154" s="585" t="s">
        <v>89</v>
      </c>
      <c r="D154" s="519" t="s">
        <v>90</v>
      </c>
      <c r="E154" s="520"/>
      <c r="F154" s="224">
        <f>'Input Data Shift B'!D127</f>
        <v>0</v>
      </c>
      <c r="G154" s="225">
        <f>'Input Data Shift B'!E127</f>
        <v>0</v>
      </c>
      <c r="H154" s="225">
        <f>'Input Data Shift B'!F127</f>
        <v>38.1</v>
      </c>
      <c r="I154" s="225">
        <f>'Input Data Shift B'!G127</f>
        <v>73.8</v>
      </c>
      <c r="J154" s="225">
        <f>'Input Data Shift B'!H127</f>
        <v>76.599999999999994</v>
      </c>
      <c r="K154" s="225">
        <f>'Input Data Shift B'!I127</f>
        <v>0</v>
      </c>
      <c r="L154" s="225">
        <f>'Input Data Shift B'!J127</f>
        <v>0</v>
      </c>
      <c r="M154" s="225">
        <f>'Input Data Shift B'!K127</f>
        <v>0</v>
      </c>
      <c r="N154" s="225">
        <f>'Input Data Shift B'!L127</f>
        <v>0</v>
      </c>
      <c r="O154" s="225">
        <f>'Input Data Shift B'!M127</f>
        <v>0</v>
      </c>
      <c r="P154" s="225">
        <f>'Input Data Shift B'!N127</f>
        <v>90</v>
      </c>
      <c r="Q154" s="225">
        <f>'Input Data Shift B'!O127</f>
        <v>0</v>
      </c>
      <c r="R154" s="225">
        <f>'Input Data Shift B'!P127</f>
        <v>0</v>
      </c>
      <c r="S154" s="225">
        <f>'Input Data Shift B'!Q127</f>
        <v>0</v>
      </c>
      <c r="T154" s="225">
        <f>'Input Data Shift B'!R127</f>
        <v>80</v>
      </c>
      <c r="U154" s="225">
        <f>'Input Data Shift B'!S127</f>
        <v>0</v>
      </c>
      <c r="V154" s="225">
        <f>'Input Data Shift B'!T127</f>
        <v>0</v>
      </c>
      <c r="W154" s="225">
        <f>'Input Data Shift B'!U127</f>
        <v>0</v>
      </c>
      <c r="X154" s="225">
        <f>'Input Data Shift B'!V127</f>
        <v>0</v>
      </c>
      <c r="Y154" s="225">
        <f>'Input Data Shift B'!W127</f>
        <v>0</v>
      </c>
      <c r="Z154" s="225">
        <f>'Input Data Shift B'!X127</f>
        <v>0</v>
      </c>
      <c r="AA154" s="225">
        <f>'Input Data Shift B'!Y127</f>
        <v>0</v>
      </c>
      <c r="AB154" s="225">
        <f>'Input Data Shift B'!Z127</f>
        <v>0</v>
      </c>
      <c r="AC154" s="225">
        <f>'Input Data Shift B'!AA127</f>
        <v>0</v>
      </c>
      <c r="AD154" s="225">
        <f>'Input Data Shift B'!AB127</f>
        <v>0</v>
      </c>
      <c r="AE154" s="225">
        <f>'Input Data Shift B'!AC127</f>
        <v>0</v>
      </c>
      <c r="AF154" s="225">
        <f>'Input Data Shift B'!AD127</f>
        <v>0</v>
      </c>
      <c r="AG154" s="225">
        <f>'Input Data Shift B'!AE127</f>
        <v>0</v>
      </c>
      <c r="AH154" s="225">
        <f>'Input Data Shift B'!AF127</f>
        <v>0</v>
      </c>
      <c r="AI154" s="225">
        <f>'Input Data Shift B'!AG127</f>
        <v>0</v>
      </c>
      <c r="AJ154" s="240">
        <f>'Input Data Shift B'!AH127</f>
        <v>0</v>
      </c>
      <c r="AK154" s="241">
        <f t="shared" ref="AK154:AK165" si="83">SUM(F154:AJ154)</f>
        <v>358.5</v>
      </c>
      <c r="AL154" s="305"/>
      <c r="AM154" s="305"/>
      <c r="AN154" s="305"/>
      <c r="AO154" s="305"/>
      <c r="AP154" s="305"/>
      <c r="AQ154" s="305"/>
      <c r="AR154" s="305"/>
      <c r="AS154" s="305"/>
      <c r="AT154" s="305"/>
      <c r="AU154" s="305"/>
      <c r="AV154" s="305"/>
      <c r="AW154" s="305"/>
      <c r="AX154" s="305"/>
      <c r="AY154" s="305"/>
      <c r="AZ154" s="305"/>
      <c r="BA154" s="305"/>
      <c r="BB154" s="305"/>
      <c r="BC154" s="305"/>
      <c r="BD154" s="305"/>
      <c r="BE154" s="305"/>
      <c r="BF154" s="305"/>
      <c r="BG154" s="305"/>
      <c r="BH154" s="305"/>
      <c r="BI154" s="305"/>
      <c r="BJ154" s="305"/>
      <c r="BK154" s="305"/>
      <c r="BL154" s="305"/>
      <c r="BM154" s="305"/>
      <c r="BN154" s="305"/>
      <c r="BO154" s="305"/>
    </row>
    <row r="155" spans="1:67" ht="18.75" customHeight="1" thickBot="1">
      <c r="A155" s="584"/>
      <c r="B155" s="383" t="s">
        <v>4282</v>
      </c>
      <c r="C155" s="585"/>
      <c r="D155" s="521" t="s">
        <v>91</v>
      </c>
      <c r="E155" s="522"/>
      <c r="F155" s="226">
        <f>'Input Data Shift B'!D128</f>
        <v>0</v>
      </c>
      <c r="G155" s="227">
        <f>'Input Data Shift B'!E128</f>
        <v>0</v>
      </c>
      <c r="H155" s="227">
        <f>'Input Data Shift B'!F128</f>
        <v>0</v>
      </c>
      <c r="I155" s="227">
        <f>'Input Data Shift B'!G128</f>
        <v>0</v>
      </c>
      <c r="J155" s="227">
        <f>'Input Data Shift B'!H128</f>
        <v>0</v>
      </c>
      <c r="K155" s="227">
        <f>'Input Data Shift B'!I128</f>
        <v>0</v>
      </c>
      <c r="L155" s="227">
        <f>'Input Data Shift B'!J128</f>
        <v>0</v>
      </c>
      <c r="M155" s="227">
        <f>'Input Data Shift B'!K128</f>
        <v>0</v>
      </c>
      <c r="N155" s="227">
        <f>'Input Data Shift B'!L128</f>
        <v>0</v>
      </c>
      <c r="O155" s="227">
        <f>'Input Data Shift B'!M128</f>
        <v>9.4</v>
      </c>
      <c r="P155" s="227">
        <f>'Input Data Shift B'!N128</f>
        <v>0</v>
      </c>
      <c r="Q155" s="227">
        <f>'Input Data Shift B'!O128</f>
        <v>0</v>
      </c>
      <c r="R155" s="227">
        <f>'Input Data Shift B'!P128</f>
        <v>0</v>
      </c>
      <c r="S155" s="227">
        <f>'Input Data Shift B'!Q128</f>
        <v>0</v>
      </c>
      <c r="T155" s="227">
        <f>'Input Data Shift B'!R128</f>
        <v>19.399999999999999</v>
      </c>
      <c r="U155" s="227">
        <f>'Input Data Shift B'!S128</f>
        <v>30.5</v>
      </c>
      <c r="V155" s="227">
        <f>'Input Data Shift B'!T128</f>
        <v>10.8</v>
      </c>
      <c r="W155" s="227">
        <f>'Input Data Shift B'!U128</f>
        <v>15.2</v>
      </c>
      <c r="X155" s="227">
        <f>'Input Data Shift B'!V128</f>
        <v>0</v>
      </c>
      <c r="Y155" s="227">
        <f>'Input Data Shift B'!W128</f>
        <v>0</v>
      </c>
      <c r="Z155" s="227">
        <f>'Input Data Shift B'!X128</f>
        <v>0</v>
      </c>
      <c r="AA155" s="227">
        <f>'Input Data Shift B'!Y128</f>
        <v>0</v>
      </c>
      <c r="AB155" s="227">
        <f>'Input Data Shift B'!Z128</f>
        <v>0</v>
      </c>
      <c r="AC155" s="227">
        <f>'Input Data Shift B'!AA128</f>
        <v>0</v>
      </c>
      <c r="AD155" s="227">
        <f>'Input Data Shift B'!AB128</f>
        <v>0</v>
      </c>
      <c r="AE155" s="227">
        <f>'Input Data Shift B'!AC128</f>
        <v>0</v>
      </c>
      <c r="AF155" s="227">
        <f>'Input Data Shift B'!AD128</f>
        <v>0</v>
      </c>
      <c r="AG155" s="227">
        <f>'Input Data Shift B'!AE128</f>
        <v>0</v>
      </c>
      <c r="AH155" s="227">
        <f>'Input Data Shift B'!AF128</f>
        <v>0</v>
      </c>
      <c r="AI155" s="227">
        <f>'Input Data Shift B'!AG128</f>
        <v>0</v>
      </c>
      <c r="AJ155" s="242">
        <f>'Input Data Shift B'!AH128</f>
        <v>0</v>
      </c>
      <c r="AK155" s="243">
        <f t="shared" si="83"/>
        <v>85.3</v>
      </c>
      <c r="AL155" s="305"/>
      <c r="AM155" s="305"/>
      <c r="AN155" s="305"/>
      <c r="AO155" s="305"/>
      <c r="AP155" s="305"/>
      <c r="AQ155" s="305"/>
      <c r="AR155" s="305"/>
      <c r="AS155" s="305"/>
      <c r="AT155" s="305"/>
      <c r="AU155" s="305"/>
      <c r="AV155" s="305"/>
      <c r="AW155" s="305"/>
      <c r="AX155" s="305"/>
      <c r="AY155" s="305"/>
      <c r="AZ155" s="305"/>
      <c r="BA155" s="305"/>
      <c r="BB155" s="305"/>
      <c r="BC155" s="305"/>
      <c r="BD155" s="305"/>
      <c r="BE155" s="305"/>
      <c r="BF155" s="305"/>
      <c r="BG155" s="305"/>
      <c r="BH155" s="305"/>
      <c r="BI155" s="305"/>
      <c r="BJ155" s="305"/>
      <c r="BK155" s="305"/>
      <c r="BL155" s="305"/>
      <c r="BM155" s="305"/>
      <c r="BN155" s="305"/>
      <c r="BO155" s="305"/>
    </row>
    <row r="156" spans="1:67" ht="18.75" customHeight="1" thickBot="1">
      <c r="A156" s="584"/>
      <c r="B156" s="383" t="s">
        <v>4282</v>
      </c>
      <c r="C156" s="585"/>
      <c r="D156" s="521" t="s">
        <v>4274</v>
      </c>
      <c r="E156" s="522"/>
      <c r="F156" s="226">
        <f>'Input Data Shift B'!D129</f>
        <v>0</v>
      </c>
      <c r="G156" s="227">
        <f>'Input Data Shift B'!E129</f>
        <v>0</v>
      </c>
      <c r="H156" s="227">
        <f>'Input Data Shift B'!F129</f>
        <v>30</v>
      </c>
      <c r="I156" s="227">
        <f>'Input Data Shift B'!G129</f>
        <v>30</v>
      </c>
      <c r="J156" s="227">
        <f>'Input Data Shift B'!H129</f>
        <v>30</v>
      </c>
      <c r="K156" s="227">
        <f>'Input Data Shift B'!I129</f>
        <v>30</v>
      </c>
      <c r="L156" s="227">
        <f>'Input Data Shift B'!J129</f>
        <v>0</v>
      </c>
      <c r="M156" s="227">
        <f>'Input Data Shift B'!K129</f>
        <v>0</v>
      </c>
      <c r="N156" s="227">
        <f>'Input Data Shift B'!L129</f>
        <v>45</v>
      </c>
      <c r="O156" s="227">
        <f>'Input Data Shift B'!M129</f>
        <v>45</v>
      </c>
      <c r="P156" s="227">
        <f>'Input Data Shift B'!N129</f>
        <v>30</v>
      </c>
      <c r="Q156" s="227">
        <f>'Input Data Shift B'!O129</f>
        <v>30</v>
      </c>
      <c r="R156" s="227">
        <f>'Input Data Shift B'!P129</f>
        <v>0</v>
      </c>
      <c r="S156" s="227">
        <f>'Input Data Shift B'!Q129</f>
        <v>0</v>
      </c>
      <c r="T156" s="227">
        <f>'Input Data Shift B'!R129</f>
        <v>45</v>
      </c>
      <c r="U156" s="227">
        <f>'Input Data Shift B'!S129</f>
        <v>30</v>
      </c>
      <c r="V156" s="227">
        <f>'Input Data Shift B'!T129</f>
        <v>45</v>
      </c>
      <c r="W156" s="227">
        <f>'Input Data Shift B'!U129</f>
        <v>45</v>
      </c>
      <c r="X156" s="227">
        <f>'Input Data Shift B'!V129</f>
        <v>0</v>
      </c>
      <c r="Y156" s="227">
        <f>'Input Data Shift B'!W129</f>
        <v>0</v>
      </c>
      <c r="Z156" s="227">
        <f>'Input Data Shift B'!X129</f>
        <v>0</v>
      </c>
      <c r="AA156" s="227">
        <f>'Input Data Shift B'!Y129</f>
        <v>0</v>
      </c>
      <c r="AB156" s="227">
        <f>'Input Data Shift B'!Z129</f>
        <v>0</v>
      </c>
      <c r="AC156" s="227">
        <f>'Input Data Shift B'!AA129</f>
        <v>0</v>
      </c>
      <c r="AD156" s="227">
        <f>'Input Data Shift B'!AB129</f>
        <v>0</v>
      </c>
      <c r="AE156" s="227">
        <f>'Input Data Shift B'!AC129</f>
        <v>0</v>
      </c>
      <c r="AF156" s="227">
        <f>'Input Data Shift B'!AD129</f>
        <v>0</v>
      </c>
      <c r="AG156" s="227">
        <f>'Input Data Shift B'!AE129</f>
        <v>0</v>
      </c>
      <c r="AH156" s="227">
        <f>'Input Data Shift B'!AF129</f>
        <v>0</v>
      </c>
      <c r="AI156" s="227">
        <f>'Input Data Shift B'!AG129</f>
        <v>0</v>
      </c>
      <c r="AJ156" s="242">
        <f>'Input Data Shift B'!AH129</f>
        <v>0</v>
      </c>
      <c r="AK156" s="243">
        <f t="shared" si="83"/>
        <v>435</v>
      </c>
      <c r="AL156" s="305"/>
      <c r="AM156" s="305"/>
      <c r="AN156" s="305"/>
      <c r="AO156" s="305"/>
      <c r="AP156" s="305"/>
      <c r="AQ156" s="305"/>
      <c r="AR156" s="305"/>
      <c r="AS156" s="305"/>
      <c r="AT156" s="305"/>
      <c r="AU156" s="305"/>
      <c r="AV156" s="305"/>
      <c r="AW156" s="305"/>
      <c r="AX156" s="305"/>
      <c r="AY156" s="305"/>
      <c r="AZ156" s="305"/>
      <c r="BA156" s="305"/>
      <c r="BB156" s="305"/>
      <c r="BC156" s="305"/>
      <c r="BD156" s="305"/>
      <c r="BE156" s="305"/>
      <c r="BF156" s="305"/>
      <c r="BG156" s="305"/>
      <c r="BH156" s="305"/>
      <c r="BI156" s="305"/>
      <c r="BJ156" s="305"/>
      <c r="BK156" s="305"/>
      <c r="BL156" s="305"/>
      <c r="BM156" s="305"/>
      <c r="BN156" s="305"/>
      <c r="BO156" s="305"/>
    </row>
    <row r="157" spans="1:67" ht="18.75" customHeight="1" thickBot="1">
      <c r="A157" s="584"/>
      <c r="B157" s="383" t="s">
        <v>4282</v>
      </c>
      <c r="C157" s="585"/>
      <c r="D157" s="521" t="s">
        <v>5451</v>
      </c>
      <c r="E157" s="522"/>
      <c r="F157" s="226">
        <f>'Input Data Shift B'!D130</f>
        <v>0</v>
      </c>
      <c r="G157" s="227">
        <f>'Input Data Shift B'!E130</f>
        <v>0</v>
      </c>
      <c r="H157" s="227">
        <f>'Input Data Shift B'!F130</f>
        <v>0</v>
      </c>
      <c r="I157" s="227">
        <f>'Input Data Shift B'!G130</f>
        <v>0</v>
      </c>
      <c r="J157" s="227">
        <f>'Input Data Shift B'!H130</f>
        <v>0</v>
      </c>
      <c r="K157" s="227">
        <f>'Input Data Shift B'!I130</f>
        <v>0</v>
      </c>
      <c r="L157" s="227">
        <f>'Input Data Shift B'!J130</f>
        <v>0</v>
      </c>
      <c r="M157" s="227">
        <f>'Input Data Shift B'!K130</f>
        <v>0</v>
      </c>
      <c r="N157" s="227">
        <f>'Input Data Shift B'!L130</f>
        <v>0</v>
      </c>
      <c r="O157" s="227">
        <f>'Input Data Shift B'!M130</f>
        <v>0</v>
      </c>
      <c r="P157" s="227">
        <f>'Input Data Shift B'!N130</f>
        <v>0</v>
      </c>
      <c r="Q157" s="227">
        <f>'Input Data Shift B'!O130</f>
        <v>0</v>
      </c>
      <c r="R157" s="227">
        <f>'Input Data Shift B'!P130</f>
        <v>0</v>
      </c>
      <c r="S157" s="227">
        <f>'Input Data Shift B'!Q130</f>
        <v>0</v>
      </c>
      <c r="T157" s="227">
        <f>'Input Data Shift B'!R130</f>
        <v>0</v>
      </c>
      <c r="U157" s="227">
        <f>'Input Data Shift B'!S130</f>
        <v>0</v>
      </c>
      <c r="V157" s="227">
        <f>'Input Data Shift B'!T130</f>
        <v>0</v>
      </c>
      <c r="W157" s="227">
        <f>'Input Data Shift B'!U130</f>
        <v>0</v>
      </c>
      <c r="X157" s="227">
        <f>'Input Data Shift B'!V130</f>
        <v>0</v>
      </c>
      <c r="Y157" s="227">
        <f>'Input Data Shift B'!W130</f>
        <v>0</v>
      </c>
      <c r="Z157" s="227">
        <f>'Input Data Shift B'!X130</f>
        <v>0</v>
      </c>
      <c r="AA157" s="227">
        <f>'Input Data Shift B'!Y130</f>
        <v>0</v>
      </c>
      <c r="AB157" s="227">
        <f>'Input Data Shift B'!Z130</f>
        <v>0</v>
      </c>
      <c r="AC157" s="227">
        <f>'Input Data Shift B'!AA130</f>
        <v>0</v>
      </c>
      <c r="AD157" s="227">
        <f>'Input Data Shift B'!AB130</f>
        <v>0</v>
      </c>
      <c r="AE157" s="227">
        <f>'Input Data Shift B'!AC130</f>
        <v>0</v>
      </c>
      <c r="AF157" s="227">
        <f>'Input Data Shift B'!AD130</f>
        <v>0</v>
      </c>
      <c r="AG157" s="227">
        <f>'Input Data Shift B'!AE130</f>
        <v>0</v>
      </c>
      <c r="AH157" s="227">
        <f>'Input Data Shift B'!AF130</f>
        <v>0</v>
      </c>
      <c r="AI157" s="227">
        <f>'Input Data Shift B'!AG130</f>
        <v>0</v>
      </c>
      <c r="AJ157" s="242">
        <f>'Input Data Shift B'!AH130</f>
        <v>0</v>
      </c>
      <c r="AK157" s="243">
        <f t="shared" si="83"/>
        <v>0</v>
      </c>
      <c r="AL157" s="305"/>
      <c r="AM157" s="305"/>
      <c r="AN157" s="305"/>
      <c r="AO157" s="305"/>
      <c r="AP157" s="305"/>
      <c r="AQ157" s="305"/>
      <c r="AR157" s="305"/>
      <c r="AS157" s="305"/>
      <c r="AT157" s="305"/>
      <c r="AU157" s="305"/>
      <c r="AV157" s="305"/>
      <c r="AW157" s="305"/>
      <c r="AX157" s="305"/>
      <c r="AY157" s="305"/>
      <c r="AZ157" s="305"/>
      <c r="BA157" s="305"/>
      <c r="BB157" s="305"/>
      <c r="BC157" s="305"/>
      <c r="BD157" s="305"/>
      <c r="BE157" s="305"/>
      <c r="BF157" s="305"/>
      <c r="BG157" s="305"/>
      <c r="BH157" s="305"/>
      <c r="BI157" s="305"/>
      <c r="BJ157" s="305"/>
      <c r="BK157" s="305"/>
      <c r="BL157" s="305"/>
      <c r="BM157" s="305"/>
      <c r="BN157" s="305"/>
      <c r="BO157" s="305"/>
    </row>
    <row r="158" spans="1:67" ht="18.75" customHeight="1" thickBot="1">
      <c r="A158" s="584"/>
      <c r="B158" s="383"/>
      <c r="C158" s="585"/>
      <c r="D158" s="521" t="s">
        <v>5452</v>
      </c>
      <c r="E158" s="522"/>
      <c r="F158" s="226">
        <f>'Input Data Shift B'!D131</f>
        <v>0</v>
      </c>
      <c r="G158" s="227">
        <f>'Input Data Shift B'!E131</f>
        <v>0</v>
      </c>
      <c r="H158" s="227">
        <f>'Input Data Shift B'!F131</f>
        <v>0</v>
      </c>
      <c r="I158" s="227">
        <f>'Input Data Shift B'!G131</f>
        <v>0</v>
      </c>
      <c r="J158" s="227">
        <f>'Input Data Shift B'!H131</f>
        <v>0</v>
      </c>
      <c r="K158" s="227">
        <f>'Input Data Shift B'!I131</f>
        <v>146.1</v>
      </c>
      <c r="L158" s="227">
        <f>'Input Data Shift B'!J131</f>
        <v>0</v>
      </c>
      <c r="M158" s="227">
        <f>'Input Data Shift B'!K131</f>
        <v>0</v>
      </c>
      <c r="N158" s="227">
        <f>'Input Data Shift B'!L131</f>
        <v>79.400000000000006</v>
      </c>
      <c r="O158" s="227">
        <f>'Input Data Shift B'!M131</f>
        <v>105</v>
      </c>
      <c r="P158" s="227">
        <f>'Input Data Shift B'!N131</f>
        <v>53.8</v>
      </c>
      <c r="Q158" s="227">
        <f>'Input Data Shift B'!O131</f>
        <v>77.3</v>
      </c>
      <c r="R158" s="227">
        <f>'Input Data Shift B'!P131</f>
        <v>0</v>
      </c>
      <c r="S158" s="227">
        <f>'Input Data Shift B'!Q131</f>
        <v>0</v>
      </c>
      <c r="T158" s="227">
        <f>'Input Data Shift B'!R131</f>
        <v>0</v>
      </c>
      <c r="U158" s="227">
        <f>'Input Data Shift B'!S131</f>
        <v>51.2</v>
      </c>
      <c r="V158" s="227">
        <f>'Input Data Shift B'!T131</f>
        <v>0</v>
      </c>
      <c r="W158" s="227">
        <f>'Input Data Shift B'!U131</f>
        <v>0</v>
      </c>
      <c r="X158" s="227">
        <f>'Input Data Shift B'!V131</f>
        <v>0</v>
      </c>
      <c r="Y158" s="227">
        <f>'Input Data Shift B'!W131</f>
        <v>0</v>
      </c>
      <c r="Z158" s="227">
        <f>'Input Data Shift B'!X131</f>
        <v>0</v>
      </c>
      <c r="AA158" s="227">
        <f>'Input Data Shift B'!Y131</f>
        <v>0</v>
      </c>
      <c r="AB158" s="227">
        <f>'Input Data Shift B'!Z131</f>
        <v>0</v>
      </c>
      <c r="AC158" s="227">
        <f>'Input Data Shift B'!AA131</f>
        <v>0</v>
      </c>
      <c r="AD158" s="227">
        <f>'Input Data Shift B'!AB131</f>
        <v>0</v>
      </c>
      <c r="AE158" s="227">
        <f>'Input Data Shift B'!AC131</f>
        <v>0</v>
      </c>
      <c r="AF158" s="227">
        <f>'Input Data Shift B'!AD131</f>
        <v>0</v>
      </c>
      <c r="AG158" s="227">
        <f>'Input Data Shift B'!AE131</f>
        <v>0</v>
      </c>
      <c r="AH158" s="227">
        <f>'Input Data Shift B'!AF131</f>
        <v>0</v>
      </c>
      <c r="AI158" s="227">
        <f>'Input Data Shift B'!AG131</f>
        <v>0</v>
      </c>
      <c r="AJ158" s="242">
        <f>'Input Data Shift B'!AH131</f>
        <v>0</v>
      </c>
      <c r="AK158" s="243">
        <f t="shared" ref="AK158" si="84">SUM(F158:AJ158)</f>
        <v>512.80000000000007</v>
      </c>
      <c r="AL158" s="305"/>
      <c r="AM158" s="305"/>
      <c r="AN158" s="305"/>
      <c r="AO158" s="305"/>
      <c r="AP158" s="305"/>
      <c r="AQ158" s="305"/>
      <c r="AR158" s="305"/>
      <c r="AS158" s="305"/>
      <c r="AT158" s="305"/>
      <c r="AU158" s="305"/>
      <c r="AV158" s="305"/>
      <c r="AW158" s="305"/>
      <c r="AX158" s="305"/>
      <c r="AY158" s="305"/>
      <c r="AZ158" s="305"/>
      <c r="BA158" s="305"/>
      <c r="BB158" s="305"/>
      <c r="BC158" s="305"/>
      <c r="BD158" s="305"/>
      <c r="BE158" s="305"/>
      <c r="BF158" s="305"/>
      <c r="BG158" s="305"/>
      <c r="BH158" s="305"/>
      <c r="BI158" s="305"/>
      <c r="BJ158" s="305"/>
      <c r="BK158" s="305"/>
      <c r="BL158" s="305"/>
      <c r="BM158" s="305"/>
      <c r="BN158" s="305"/>
      <c r="BO158" s="305"/>
    </row>
    <row r="159" spans="1:67" ht="18.75" customHeight="1" thickBot="1">
      <c r="A159" s="584"/>
      <c r="B159" s="383" t="s">
        <v>4282</v>
      </c>
      <c r="C159" s="585"/>
      <c r="D159" s="521" t="s">
        <v>4275</v>
      </c>
      <c r="E159" s="522"/>
      <c r="F159" s="226">
        <f>'Input Data Shift B'!D132</f>
        <v>0</v>
      </c>
      <c r="G159" s="227">
        <f>'Input Data Shift B'!E132</f>
        <v>0</v>
      </c>
      <c r="H159" s="227">
        <f>'Input Data Shift B'!F132</f>
        <v>0</v>
      </c>
      <c r="I159" s="227">
        <f>'Input Data Shift B'!G132</f>
        <v>0</v>
      </c>
      <c r="J159" s="227">
        <f>'Input Data Shift B'!H132</f>
        <v>0</v>
      </c>
      <c r="K159" s="227">
        <f>'Input Data Shift B'!I132</f>
        <v>0</v>
      </c>
      <c r="L159" s="227">
        <f>'Input Data Shift B'!J132</f>
        <v>0</v>
      </c>
      <c r="M159" s="227">
        <f>'Input Data Shift B'!K132</f>
        <v>0</v>
      </c>
      <c r="N159" s="227">
        <f>'Input Data Shift B'!L132</f>
        <v>0</v>
      </c>
      <c r="O159" s="227">
        <f>'Input Data Shift B'!M132</f>
        <v>0</v>
      </c>
      <c r="P159" s="227">
        <f>'Input Data Shift B'!N132</f>
        <v>0</v>
      </c>
      <c r="Q159" s="227">
        <f>'Input Data Shift B'!O132</f>
        <v>0</v>
      </c>
      <c r="R159" s="227">
        <f>'Input Data Shift B'!P132</f>
        <v>0</v>
      </c>
      <c r="S159" s="227">
        <f>'Input Data Shift B'!Q132</f>
        <v>0</v>
      </c>
      <c r="T159" s="227">
        <f>'Input Data Shift B'!R132</f>
        <v>0</v>
      </c>
      <c r="U159" s="227">
        <f>'Input Data Shift B'!S132</f>
        <v>0</v>
      </c>
      <c r="V159" s="227">
        <f>'Input Data Shift B'!T132</f>
        <v>0</v>
      </c>
      <c r="W159" s="227">
        <f>'Input Data Shift B'!U132</f>
        <v>0</v>
      </c>
      <c r="X159" s="227">
        <f>'Input Data Shift B'!V132</f>
        <v>0</v>
      </c>
      <c r="Y159" s="227">
        <f>'Input Data Shift B'!W132</f>
        <v>0</v>
      </c>
      <c r="Z159" s="227">
        <f>'Input Data Shift B'!X132</f>
        <v>0</v>
      </c>
      <c r="AA159" s="227">
        <f>'Input Data Shift B'!Y132</f>
        <v>0</v>
      </c>
      <c r="AB159" s="227">
        <f>'Input Data Shift B'!Z132</f>
        <v>0</v>
      </c>
      <c r="AC159" s="227">
        <f>'Input Data Shift B'!AA132</f>
        <v>0</v>
      </c>
      <c r="AD159" s="227">
        <f>'Input Data Shift B'!AB132</f>
        <v>0</v>
      </c>
      <c r="AE159" s="227">
        <f>'Input Data Shift B'!AC132</f>
        <v>0</v>
      </c>
      <c r="AF159" s="227">
        <f>'Input Data Shift B'!AD132</f>
        <v>0</v>
      </c>
      <c r="AG159" s="227">
        <f>'Input Data Shift B'!AE132</f>
        <v>0</v>
      </c>
      <c r="AH159" s="227">
        <f>'Input Data Shift B'!AF132</f>
        <v>0</v>
      </c>
      <c r="AI159" s="227">
        <f>'Input Data Shift B'!AG132</f>
        <v>0</v>
      </c>
      <c r="AJ159" s="242">
        <f>'Input Data Shift B'!AH132</f>
        <v>0</v>
      </c>
      <c r="AK159" s="243">
        <f t="shared" si="83"/>
        <v>0</v>
      </c>
      <c r="AL159" s="305"/>
      <c r="AM159" s="305"/>
      <c r="AN159" s="305"/>
      <c r="AO159" s="305"/>
      <c r="AP159" s="305"/>
      <c r="AQ159" s="305"/>
      <c r="AR159" s="305"/>
      <c r="AS159" s="305"/>
      <c r="AT159" s="305"/>
      <c r="AU159" s="305"/>
      <c r="AV159" s="305"/>
      <c r="AW159" s="305"/>
      <c r="AX159" s="305"/>
      <c r="AY159" s="305"/>
      <c r="AZ159" s="305"/>
      <c r="BA159" s="305"/>
      <c r="BB159" s="305"/>
      <c r="BC159" s="305"/>
      <c r="BD159" s="305"/>
      <c r="BE159" s="305"/>
      <c r="BF159" s="305"/>
      <c r="BG159" s="305"/>
      <c r="BH159" s="305"/>
      <c r="BI159" s="305"/>
      <c r="BJ159" s="305"/>
      <c r="BK159" s="305"/>
      <c r="BL159" s="305"/>
      <c r="BM159" s="305"/>
      <c r="BN159" s="305"/>
      <c r="BO159" s="305"/>
    </row>
    <row r="160" spans="1:67" ht="18.75" customHeight="1" thickBot="1">
      <c r="A160" s="584"/>
      <c r="B160" s="383" t="s">
        <v>4282</v>
      </c>
      <c r="C160" s="585"/>
      <c r="D160" s="521" t="s">
        <v>4291</v>
      </c>
      <c r="E160" s="522"/>
      <c r="F160" s="226">
        <f>'Input Data Shift B'!D133</f>
        <v>0</v>
      </c>
      <c r="G160" s="227">
        <f>'Input Data Shift B'!E133</f>
        <v>0</v>
      </c>
      <c r="H160" s="227">
        <f>'Input Data Shift B'!F133</f>
        <v>4.8333333333333339E-2</v>
      </c>
      <c r="I160" s="227">
        <f>'Input Data Shift B'!G133</f>
        <v>0.14500000000000002</v>
      </c>
      <c r="J160" s="227">
        <f>'Input Data Shift B'!H133</f>
        <v>9.6666666666666679E-2</v>
      </c>
      <c r="K160" s="227">
        <f>'Input Data Shift B'!I133</f>
        <v>0.14500000000000002</v>
      </c>
      <c r="L160" s="227">
        <f>'Input Data Shift B'!J133</f>
        <v>0</v>
      </c>
      <c r="M160" s="227">
        <f>'Input Data Shift B'!K133</f>
        <v>0</v>
      </c>
      <c r="N160" s="227">
        <f>'Input Data Shift B'!L133</f>
        <v>4.8333333333333339E-2</v>
      </c>
      <c r="O160" s="227">
        <f>'Input Data Shift B'!M133</f>
        <v>4.8333333333333339E-2</v>
      </c>
      <c r="P160" s="227">
        <f>'Input Data Shift B'!N133</f>
        <v>0.14499999999999999</v>
      </c>
      <c r="Q160" s="227">
        <f>'Input Data Shift B'!O133</f>
        <v>0.14500000000000002</v>
      </c>
      <c r="R160" s="227">
        <f>'Input Data Shift B'!P133</f>
        <v>0</v>
      </c>
      <c r="S160" s="227">
        <f>'Input Data Shift B'!Q133</f>
        <v>0</v>
      </c>
      <c r="T160" s="227">
        <f>'Input Data Shift B'!R133</f>
        <v>9.6666666666666679E-2</v>
      </c>
      <c r="U160" s="227">
        <f>'Input Data Shift B'!S133</f>
        <v>0.24166666666666672</v>
      </c>
      <c r="V160" s="227">
        <f>'Input Data Shift B'!T133</f>
        <v>0</v>
      </c>
      <c r="W160" s="227">
        <f>'Input Data Shift B'!U133</f>
        <v>0</v>
      </c>
      <c r="X160" s="227">
        <f>'Input Data Shift B'!V133</f>
        <v>0</v>
      </c>
      <c r="Y160" s="227">
        <f>'Input Data Shift B'!W133</f>
        <v>0</v>
      </c>
      <c r="Z160" s="227">
        <f>'Input Data Shift B'!X133</f>
        <v>0</v>
      </c>
      <c r="AA160" s="227">
        <f>'Input Data Shift B'!Y133</f>
        <v>0</v>
      </c>
      <c r="AB160" s="227">
        <f>'Input Data Shift B'!Z133</f>
        <v>0</v>
      </c>
      <c r="AC160" s="227">
        <f>'Input Data Shift B'!AA133</f>
        <v>0</v>
      </c>
      <c r="AD160" s="227">
        <f>'Input Data Shift B'!AB133</f>
        <v>0</v>
      </c>
      <c r="AE160" s="227">
        <f>'Input Data Shift B'!AC133</f>
        <v>0</v>
      </c>
      <c r="AF160" s="227">
        <f>'Input Data Shift B'!AD133</f>
        <v>0</v>
      </c>
      <c r="AG160" s="227">
        <f>'Input Data Shift B'!AE133</f>
        <v>0</v>
      </c>
      <c r="AH160" s="227">
        <f>'Input Data Shift B'!AF133</f>
        <v>0</v>
      </c>
      <c r="AI160" s="227">
        <f>'Input Data Shift B'!AG133</f>
        <v>0</v>
      </c>
      <c r="AJ160" s="242">
        <f>'Input Data Shift B'!AH133</f>
        <v>0</v>
      </c>
      <c r="AK160" s="243">
        <f t="shared" si="83"/>
        <v>1.1600000000000001</v>
      </c>
      <c r="AL160" s="305"/>
      <c r="AM160" s="305"/>
      <c r="AN160" s="305"/>
      <c r="AO160" s="305"/>
      <c r="AP160" s="305"/>
      <c r="AQ160" s="305"/>
      <c r="AR160" s="305"/>
      <c r="AS160" s="305"/>
      <c r="AT160" s="305"/>
      <c r="AU160" s="305"/>
      <c r="AV160" s="305"/>
      <c r="AW160" s="305"/>
      <c r="AX160" s="305"/>
      <c r="AY160" s="305"/>
      <c r="AZ160" s="305"/>
      <c r="BA160" s="305"/>
      <c r="BB160" s="305"/>
      <c r="BC160" s="305"/>
      <c r="BD160" s="305"/>
      <c r="BE160" s="305"/>
      <c r="BF160" s="305"/>
      <c r="BG160" s="305"/>
      <c r="BH160" s="305"/>
      <c r="BI160" s="305"/>
      <c r="BJ160" s="305"/>
      <c r="BK160" s="305"/>
      <c r="BL160" s="305"/>
      <c r="BM160" s="305"/>
      <c r="BN160" s="305"/>
      <c r="BO160" s="305"/>
    </row>
    <row r="161" spans="1:67" ht="18.75" customHeight="1" thickBot="1">
      <c r="A161" s="584"/>
      <c r="B161" s="383" t="s">
        <v>4282</v>
      </c>
      <c r="C161" s="585"/>
      <c r="D161" s="521" t="s">
        <v>4276</v>
      </c>
      <c r="E161" s="522"/>
      <c r="F161" s="226">
        <f>'Input Data Shift B'!D134</f>
        <v>0</v>
      </c>
      <c r="G161" s="227">
        <f>'Input Data Shift B'!E134</f>
        <v>0</v>
      </c>
      <c r="H161" s="227">
        <f>'Input Data Shift B'!F134</f>
        <v>5</v>
      </c>
      <c r="I161" s="227">
        <f>'Input Data Shift B'!G134</f>
        <v>5</v>
      </c>
      <c r="J161" s="227">
        <f>'Input Data Shift B'!H134</f>
        <v>5</v>
      </c>
      <c r="K161" s="227">
        <f>'Input Data Shift B'!I134</f>
        <v>5</v>
      </c>
      <c r="L161" s="227">
        <f>'Input Data Shift B'!J134</f>
        <v>0</v>
      </c>
      <c r="M161" s="227">
        <f>'Input Data Shift B'!K134</f>
        <v>0</v>
      </c>
      <c r="N161" s="227">
        <f>'Input Data Shift B'!L134</f>
        <v>5</v>
      </c>
      <c r="O161" s="227">
        <f>'Input Data Shift B'!M134</f>
        <v>5</v>
      </c>
      <c r="P161" s="227">
        <f>'Input Data Shift B'!N134</f>
        <v>5</v>
      </c>
      <c r="Q161" s="227">
        <f>'Input Data Shift B'!O134</f>
        <v>5</v>
      </c>
      <c r="R161" s="227">
        <f>'Input Data Shift B'!P134</f>
        <v>0</v>
      </c>
      <c r="S161" s="227">
        <f>'Input Data Shift B'!Q134</f>
        <v>0</v>
      </c>
      <c r="T161" s="227">
        <f>'Input Data Shift B'!R134</f>
        <v>5</v>
      </c>
      <c r="U161" s="227">
        <f>'Input Data Shift B'!S134</f>
        <v>5</v>
      </c>
      <c r="V161" s="227">
        <f>'Input Data Shift B'!T134</f>
        <v>5</v>
      </c>
      <c r="W161" s="227">
        <f>'Input Data Shift B'!U134</f>
        <v>5</v>
      </c>
      <c r="X161" s="227">
        <f>'Input Data Shift B'!V134</f>
        <v>0</v>
      </c>
      <c r="Y161" s="227">
        <f>'Input Data Shift B'!W134</f>
        <v>0</v>
      </c>
      <c r="Z161" s="227">
        <f>'Input Data Shift B'!X134</f>
        <v>0</v>
      </c>
      <c r="AA161" s="227">
        <f>'Input Data Shift B'!Y134</f>
        <v>0</v>
      </c>
      <c r="AB161" s="227">
        <f>'Input Data Shift B'!Z134</f>
        <v>0</v>
      </c>
      <c r="AC161" s="227">
        <f>'Input Data Shift B'!AA134</f>
        <v>0</v>
      </c>
      <c r="AD161" s="227">
        <f>'Input Data Shift B'!AB134</f>
        <v>0</v>
      </c>
      <c r="AE161" s="227">
        <f>'Input Data Shift B'!AC134</f>
        <v>0</v>
      </c>
      <c r="AF161" s="227">
        <f>'Input Data Shift B'!AD134</f>
        <v>0</v>
      </c>
      <c r="AG161" s="227">
        <f>'Input Data Shift B'!AE134</f>
        <v>0</v>
      </c>
      <c r="AH161" s="227">
        <f>'Input Data Shift B'!AF134</f>
        <v>0</v>
      </c>
      <c r="AI161" s="227">
        <f>'Input Data Shift B'!AG134</f>
        <v>0</v>
      </c>
      <c r="AJ161" s="242">
        <f>'Input Data Shift B'!AH134</f>
        <v>0</v>
      </c>
      <c r="AK161" s="243">
        <f t="shared" si="83"/>
        <v>60</v>
      </c>
      <c r="AL161" s="305"/>
      <c r="AM161" s="305"/>
      <c r="AN161" s="305"/>
      <c r="AO161" s="305"/>
      <c r="AP161" s="305"/>
      <c r="AQ161" s="305"/>
      <c r="AR161" s="305"/>
      <c r="AS161" s="305"/>
      <c r="AT161" s="305"/>
      <c r="AU161" s="305"/>
      <c r="AV161" s="305"/>
      <c r="AW161" s="305"/>
      <c r="AX161" s="305"/>
      <c r="AY161" s="305"/>
      <c r="AZ161" s="305"/>
      <c r="BA161" s="305"/>
      <c r="BB161" s="305"/>
      <c r="BC161" s="305"/>
      <c r="BD161" s="305"/>
      <c r="BE161" s="305"/>
      <c r="BF161" s="305"/>
      <c r="BG161" s="305"/>
      <c r="BH161" s="305"/>
      <c r="BI161" s="305"/>
      <c r="BJ161" s="305"/>
      <c r="BK161" s="305"/>
      <c r="BL161" s="305"/>
      <c r="BM161" s="305"/>
      <c r="BN161" s="305"/>
      <c r="BO161" s="305"/>
    </row>
    <row r="162" spans="1:67" ht="18.600000000000001" customHeight="1" thickBot="1">
      <c r="A162" s="584"/>
      <c r="B162" s="383" t="s">
        <v>4282</v>
      </c>
      <c r="C162" s="585"/>
      <c r="D162" s="521" t="s">
        <v>4277</v>
      </c>
      <c r="E162" s="522"/>
      <c r="F162" s="226">
        <f>'Input Data Shift B'!D135</f>
        <v>0</v>
      </c>
      <c r="G162" s="227">
        <f>'Input Data Shift B'!E135</f>
        <v>0</v>
      </c>
      <c r="H162" s="227">
        <f>'Input Data Shift B'!F135</f>
        <v>5</v>
      </c>
      <c r="I162" s="227">
        <f>'Input Data Shift B'!G135</f>
        <v>5</v>
      </c>
      <c r="J162" s="227">
        <f>'Input Data Shift B'!H135</f>
        <v>5</v>
      </c>
      <c r="K162" s="227">
        <f>'Input Data Shift B'!I135</f>
        <v>5</v>
      </c>
      <c r="L162" s="227">
        <f>'Input Data Shift B'!J135</f>
        <v>0</v>
      </c>
      <c r="M162" s="227">
        <f>'Input Data Shift B'!K135</f>
        <v>0</v>
      </c>
      <c r="N162" s="227">
        <f>'Input Data Shift B'!L135</f>
        <v>5</v>
      </c>
      <c r="O162" s="227">
        <f>'Input Data Shift B'!M135</f>
        <v>5</v>
      </c>
      <c r="P162" s="227">
        <f>'Input Data Shift B'!N135</f>
        <v>5</v>
      </c>
      <c r="Q162" s="227">
        <f>'Input Data Shift B'!O135</f>
        <v>5</v>
      </c>
      <c r="R162" s="227">
        <f>'Input Data Shift B'!P135</f>
        <v>0</v>
      </c>
      <c r="S162" s="227">
        <f>'Input Data Shift B'!Q135</f>
        <v>0</v>
      </c>
      <c r="T162" s="227">
        <f>'Input Data Shift B'!R135</f>
        <v>5</v>
      </c>
      <c r="U162" s="227">
        <f>'Input Data Shift B'!S135</f>
        <v>5</v>
      </c>
      <c r="V162" s="227">
        <f>'Input Data Shift B'!T135</f>
        <v>5</v>
      </c>
      <c r="W162" s="227">
        <f>'Input Data Shift B'!U135</f>
        <v>5</v>
      </c>
      <c r="X162" s="227">
        <f>'Input Data Shift B'!V135</f>
        <v>0</v>
      </c>
      <c r="Y162" s="227">
        <f>'Input Data Shift B'!W135</f>
        <v>0</v>
      </c>
      <c r="Z162" s="227">
        <f>'Input Data Shift B'!X135</f>
        <v>0</v>
      </c>
      <c r="AA162" s="227">
        <f>'Input Data Shift B'!Y135</f>
        <v>0</v>
      </c>
      <c r="AB162" s="227">
        <f>'Input Data Shift B'!Z135</f>
        <v>0</v>
      </c>
      <c r="AC162" s="227">
        <f>'Input Data Shift B'!AA135</f>
        <v>0</v>
      </c>
      <c r="AD162" s="227">
        <f>'Input Data Shift B'!AB135</f>
        <v>0</v>
      </c>
      <c r="AE162" s="227">
        <f>'Input Data Shift B'!AC135</f>
        <v>0</v>
      </c>
      <c r="AF162" s="227">
        <f>'Input Data Shift B'!AD135</f>
        <v>0</v>
      </c>
      <c r="AG162" s="227">
        <f>'Input Data Shift B'!AE135</f>
        <v>0</v>
      </c>
      <c r="AH162" s="227">
        <f>'Input Data Shift B'!AF135</f>
        <v>0</v>
      </c>
      <c r="AI162" s="227">
        <f>'Input Data Shift B'!AG135</f>
        <v>0</v>
      </c>
      <c r="AJ162" s="242">
        <f>'Input Data Shift B'!AH135</f>
        <v>0</v>
      </c>
      <c r="AK162" s="243">
        <f t="shared" si="83"/>
        <v>60</v>
      </c>
      <c r="AL162" s="305"/>
      <c r="AM162" s="305"/>
      <c r="AN162" s="305"/>
      <c r="AO162" s="305"/>
      <c r="AP162" s="305"/>
      <c r="AQ162" s="305"/>
      <c r="AR162" s="305"/>
      <c r="AS162" s="305"/>
      <c r="AT162" s="305"/>
      <c r="AU162" s="305"/>
      <c r="AV162" s="305"/>
      <c r="AW162" s="305"/>
      <c r="AX162" s="305"/>
      <c r="AY162" s="305"/>
      <c r="AZ162" s="305"/>
      <c r="BA162" s="305"/>
      <c r="BB162" s="305"/>
      <c r="BC162" s="305"/>
      <c r="BD162" s="305"/>
      <c r="BE162" s="305"/>
      <c r="BF162" s="305"/>
      <c r="BG162" s="305"/>
      <c r="BH162" s="305"/>
      <c r="BI162" s="305"/>
      <c r="BJ162" s="305"/>
      <c r="BK162" s="305"/>
      <c r="BL162" s="305"/>
      <c r="BM162" s="305"/>
      <c r="BN162" s="305"/>
      <c r="BO162" s="305"/>
    </row>
    <row r="163" spans="1:67" ht="18.600000000000001" customHeight="1" thickBot="1">
      <c r="A163" s="584"/>
      <c r="B163" s="383" t="s">
        <v>4282</v>
      </c>
      <c r="C163" s="585"/>
      <c r="D163" s="521" t="s">
        <v>29</v>
      </c>
      <c r="E163" s="522"/>
      <c r="F163" s="226">
        <f>'Input Data Shift B'!D136</f>
        <v>0</v>
      </c>
      <c r="G163" s="227">
        <f>'Input Data Shift B'!E136</f>
        <v>0</v>
      </c>
      <c r="H163" s="227">
        <f>'Input Data Shift B'!F136</f>
        <v>5</v>
      </c>
      <c r="I163" s="227">
        <f>'Input Data Shift B'!G136</f>
        <v>5</v>
      </c>
      <c r="J163" s="227">
        <f>'Input Data Shift B'!H136</f>
        <v>5</v>
      </c>
      <c r="K163" s="227">
        <f>'Input Data Shift B'!I136</f>
        <v>5</v>
      </c>
      <c r="L163" s="227">
        <f>'Input Data Shift B'!J136</f>
        <v>0</v>
      </c>
      <c r="M163" s="227">
        <f>'Input Data Shift B'!K136</f>
        <v>0</v>
      </c>
      <c r="N163" s="227">
        <f>'Input Data Shift B'!L136</f>
        <v>5</v>
      </c>
      <c r="O163" s="227">
        <f>'Input Data Shift B'!M136</f>
        <v>5</v>
      </c>
      <c r="P163" s="227">
        <f>'Input Data Shift B'!N136</f>
        <v>5</v>
      </c>
      <c r="Q163" s="227">
        <f>'Input Data Shift B'!O136</f>
        <v>5</v>
      </c>
      <c r="R163" s="227">
        <f>'Input Data Shift B'!P136</f>
        <v>0</v>
      </c>
      <c r="S163" s="227">
        <f>'Input Data Shift B'!Q136</f>
        <v>0</v>
      </c>
      <c r="T163" s="227">
        <f>'Input Data Shift B'!R136</f>
        <v>5</v>
      </c>
      <c r="U163" s="227">
        <f>'Input Data Shift B'!S136</f>
        <v>5</v>
      </c>
      <c r="V163" s="227">
        <f>'Input Data Shift B'!T136</f>
        <v>5</v>
      </c>
      <c r="W163" s="227">
        <f>'Input Data Shift B'!U136</f>
        <v>5</v>
      </c>
      <c r="X163" s="227">
        <f>'Input Data Shift B'!V136</f>
        <v>0</v>
      </c>
      <c r="Y163" s="227">
        <f>'Input Data Shift B'!W136</f>
        <v>0</v>
      </c>
      <c r="Z163" s="227">
        <f>'Input Data Shift B'!X136</f>
        <v>0</v>
      </c>
      <c r="AA163" s="227">
        <f>'Input Data Shift B'!Y136</f>
        <v>0</v>
      </c>
      <c r="AB163" s="227">
        <f>'Input Data Shift B'!Z136</f>
        <v>0</v>
      </c>
      <c r="AC163" s="227">
        <f>'Input Data Shift B'!AA136</f>
        <v>0</v>
      </c>
      <c r="AD163" s="227">
        <f>'Input Data Shift B'!AB136</f>
        <v>0</v>
      </c>
      <c r="AE163" s="227">
        <f>'Input Data Shift B'!AC136</f>
        <v>0</v>
      </c>
      <c r="AF163" s="227">
        <f>'Input Data Shift B'!AD136</f>
        <v>0</v>
      </c>
      <c r="AG163" s="227">
        <f>'Input Data Shift B'!AE136</f>
        <v>0</v>
      </c>
      <c r="AH163" s="227">
        <f>'Input Data Shift B'!AF136</f>
        <v>0</v>
      </c>
      <c r="AI163" s="227">
        <f>'Input Data Shift B'!AG136</f>
        <v>0</v>
      </c>
      <c r="AJ163" s="242">
        <f>'Input Data Shift B'!AH136</f>
        <v>0</v>
      </c>
      <c r="AK163" s="243">
        <f t="shared" si="83"/>
        <v>60</v>
      </c>
      <c r="AL163" s="305"/>
      <c r="AM163" s="305"/>
      <c r="AN163" s="305"/>
      <c r="AO163" s="305"/>
      <c r="AP163" s="305"/>
      <c r="AQ163" s="305"/>
      <c r="AR163" s="305"/>
      <c r="AS163" s="305"/>
      <c r="AT163" s="305"/>
      <c r="AU163" s="305"/>
      <c r="AV163" s="305"/>
      <c r="AW163" s="305"/>
      <c r="AX163" s="305"/>
      <c r="AY163" s="305"/>
      <c r="AZ163" s="305"/>
      <c r="BA163" s="305"/>
      <c r="BB163" s="305"/>
      <c r="BC163" s="305"/>
      <c r="BD163" s="305"/>
      <c r="BE163" s="305"/>
      <c r="BF163" s="305"/>
      <c r="BG163" s="305"/>
      <c r="BH163" s="305"/>
      <c r="BI163" s="305"/>
      <c r="BJ163" s="305"/>
      <c r="BK163" s="305"/>
      <c r="BL163" s="305"/>
      <c r="BM163" s="305"/>
      <c r="BN163" s="305"/>
      <c r="BO163" s="305"/>
    </row>
    <row r="164" spans="1:67" ht="18.75" customHeight="1" thickBot="1">
      <c r="A164" s="584"/>
      <c r="B164" s="383" t="s">
        <v>4282</v>
      </c>
      <c r="C164" s="585"/>
      <c r="D164" s="521" t="s">
        <v>4292</v>
      </c>
      <c r="E164" s="522"/>
      <c r="F164" s="226">
        <f>'Input Data Shift B'!D137</f>
        <v>0</v>
      </c>
      <c r="G164" s="227">
        <f>'Input Data Shift B'!E137</f>
        <v>0</v>
      </c>
      <c r="H164" s="227">
        <f>'Input Data Shift B'!F137</f>
        <v>0</v>
      </c>
      <c r="I164" s="227">
        <f>'Input Data Shift B'!G137</f>
        <v>0</v>
      </c>
      <c r="J164" s="227">
        <f>'Input Data Shift B'!H137</f>
        <v>0</v>
      </c>
      <c r="K164" s="227">
        <f>'Input Data Shift B'!I137</f>
        <v>0</v>
      </c>
      <c r="L164" s="227">
        <f>'Input Data Shift B'!J137</f>
        <v>0</v>
      </c>
      <c r="M164" s="227">
        <f>'Input Data Shift B'!K137</f>
        <v>0</v>
      </c>
      <c r="N164" s="227">
        <f>'Input Data Shift B'!L137</f>
        <v>0</v>
      </c>
      <c r="O164" s="227">
        <f>'Input Data Shift B'!M137</f>
        <v>0</v>
      </c>
      <c r="P164" s="227">
        <f>'Input Data Shift B'!N137</f>
        <v>0</v>
      </c>
      <c r="Q164" s="227">
        <f>'Input Data Shift B'!O137</f>
        <v>0</v>
      </c>
      <c r="R164" s="227">
        <f>'Input Data Shift B'!P137</f>
        <v>0</v>
      </c>
      <c r="S164" s="227">
        <f>'Input Data Shift B'!Q137</f>
        <v>0</v>
      </c>
      <c r="T164" s="227">
        <f>'Input Data Shift B'!R137</f>
        <v>0</v>
      </c>
      <c r="U164" s="227">
        <f>'Input Data Shift B'!S137</f>
        <v>0</v>
      </c>
      <c r="V164" s="227">
        <f>'Input Data Shift B'!T137</f>
        <v>0</v>
      </c>
      <c r="W164" s="227">
        <f>'Input Data Shift B'!U137</f>
        <v>0</v>
      </c>
      <c r="X164" s="227">
        <f>'Input Data Shift B'!V137</f>
        <v>0</v>
      </c>
      <c r="Y164" s="227">
        <f>'Input Data Shift B'!W137</f>
        <v>0</v>
      </c>
      <c r="Z164" s="227">
        <f>'Input Data Shift B'!X137</f>
        <v>0</v>
      </c>
      <c r="AA164" s="227">
        <f>'Input Data Shift B'!Y137</f>
        <v>0</v>
      </c>
      <c r="AB164" s="227">
        <f>'Input Data Shift B'!Z137</f>
        <v>0</v>
      </c>
      <c r="AC164" s="227">
        <f>'Input Data Shift B'!AA137</f>
        <v>0</v>
      </c>
      <c r="AD164" s="227">
        <f>'Input Data Shift B'!AB137</f>
        <v>0</v>
      </c>
      <c r="AE164" s="227">
        <f>'Input Data Shift B'!AC137</f>
        <v>0</v>
      </c>
      <c r="AF164" s="227">
        <f>'Input Data Shift B'!AD137</f>
        <v>0</v>
      </c>
      <c r="AG164" s="227">
        <f>'Input Data Shift B'!AE137</f>
        <v>0</v>
      </c>
      <c r="AH164" s="227">
        <f>'Input Data Shift B'!AF137</f>
        <v>0</v>
      </c>
      <c r="AI164" s="227">
        <f>'Input Data Shift B'!AG137</f>
        <v>0</v>
      </c>
      <c r="AJ164" s="242">
        <f>'Input Data Shift B'!AH137</f>
        <v>0</v>
      </c>
      <c r="AK164" s="243">
        <f t="shared" si="83"/>
        <v>0</v>
      </c>
      <c r="AL164" s="305"/>
      <c r="AM164" s="305"/>
      <c r="AN164" s="305"/>
      <c r="AO164" s="305"/>
      <c r="AP164" s="305"/>
      <c r="AQ164" s="305"/>
      <c r="AR164" s="305"/>
      <c r="AS164" s="305"/>
      <c r="AT164" s="305"/>
      <c r="AU164" s="305"/>
      <c r="AV164" s="305"/>
      <c r="AW164" s="305"/>
      <c r="AX164" s="305"/>
      <c r="AY164" s="305"/>
      <c r="AZ164" s="305"/>
      <c r="BA164" s="305"/>
      <c r="BB164" s="305"/>
      <c r="BC164" s="305"/>
      <c r="BD164" s="305"/>
      <c r="BE164" s="305"/>
      <c r="BF164" s="305"/>
      <c r="BG164" s="305"/>
      <c r="BH164" s="305"/>
      <c r="BI164" s="305"/>
      <c r="BJ164" s="305"/>
      <c r="BK164" s="305"/>
      <c r="BL164" s="305"/>
      <c r="BM164" s="305"/>
      <c r="BN164" s="305"/>
      <c r="BO164" s="305"/>
    </row>
    <row r="165" spans="1:67" ht="18.600000000000001" customHeight="1" thickBot="1">
      <c r="A165" s="584"/>
      <c r="B165" s="383" t="s">
        <v>4282</v>
      </c>
      <c r="C165" s="585"/>
      <c r="D165" s="521"/>
      <c r="E165" s="522"/>
      <c r="F165" s="226">
        <f>'Input Data Shift B'!D138</f>
        <v>0</v>
      </c>
      <c r="G165" s="227">
        <f>'Input Data Shift B'!E138</f>
        <v>0</v>
      </c>
      <c r="H165" s="227">
        <f>'Input Data Shift B'!F138</f>
        <v>0</v>
      </c>
      <c r="I165" s="227">
        <f>'Input Data Shift B'!G138</f>
        <v>0</v>
      </c>
      <c r="J165" s="227">
        <f>'Input Data Shift B'!H138</f>
        <v>0</v>
      </c>
      <c r="K165" s="227">
        <f>'Input Data Shift B'!I138</f>
        <v>0</v>
      </c>
      <c r="L165" s="227">
        <f>'Input Data Shift B'!J138</f>
        <v>0</v>
      </c>
      <c r="M165" s="227">
        <f>'Input Data Shift B'!K138</f>
        <v>0</v>
      </c>
      <c r="N165" s="227">
        <f>'Input Data Shift B'!L138</f>
        <v>0</v>
      </c>
      <c r="O165" s="227">
        <f>'Input Data Shift B'!M138</f>
        <v>0</v>
      </c>
      <c r="P165" s="227">
        <f>'Input Data Shift B'!N138</f>
        <v>0</v>
      </c>
      <c r="Q165" s="227">
        <f>'Input Data Shift B'!O138</f>
        <v>0</v>
      </c>
      <c r="R165" s="227">
        <f>'Input Data Shift B'!P138</f>
        <v>0</v>
      </c>
      <c r="S165" s="227">
        <f>'Input Data Shift B'!Q138</f>
        <v>0</v>
      </c>
      <c r="T165" s="227">
        <f>'Input Data Shift B'!R138</f>
        <v>0</v>
      </c>
      <c r="U165" s="227">
        <f>'Input Data Shift B'!S138</f>
        <v>0</v>
      </c>
      <c r="V165" s="227">
        <f>'Input Data Shift B'!T138</f>
        <v>0</v>
      </c>
      <c r="W165" s="227">
        <f>'Input Data Shift B'!U138</f>
        <v>0</v>
      </c>
      <c r="X165" s="227">
        <f>'Input Data Shift B'!V138</f>
        <v>0</v>
      </c>
      <c r="Y165" s="227">
        <f>'Input Data Shift B'!W138</f>
        <v>0</v>
      </c>
      <c r="Z165" s="227">
        <f>'Input Data Shift B'!X138</f>
        <v>0</v>
      </c>
      <c r="AA165" s="227">
        <f>'Input Data Shift B'!Y138</f>
        <v>0</v>
      </c>
      <c r="AB165" s="227">
        <f>'Input Data Shift B'!Z138</f>
        <v>0</v>
      </c>
      <c r="AC165" s="227">
        <f>'Input Data Shift B'!AA138</f>
        <v>0</v>
      </c>
      <c r="AD165" s="227">
        <f>'Input Data Shift B'!AB138</f>
        <v>0</v>
      </c>
      <c r="AE165" s="227">
        <f>'Input Data Shift B'!AC138</f>
        <v>0</v>
      </c>
      <c r="AF165" s="227">
        <f>'Input Data Shift B'!AD138</f>
        <v>0</v>
      </c>
      <c r="AG165" s="227">
        <f>'Input Data Shift B'!AE138</f>
        <v>0</v>
      </c>
      <c r="AH165" s="227">
        <f>'Input Data Shift B'!AF138</f>
        <v>0</v>
      </c>
      <c r="AI165" s="227">
        <f>'Input Data Shift B'!AG138</f>
        <v>0</v>
      </c>
      <c r="AJ165" s="242">
        <f>'Input Data Shift B'!AH138</f>
        <v>0</v>
      </c>
      <c r="AK165" s="243">
        <f t="shared" si="83"/>
        <v>0</v>
      </c>
      <c r="AL165" s="305"/>
      <c r="AM165" s="305"/>
      <c r="AN165" s="305"/>
      <c r="AO165" s="305"/>
      <c r="AP165" s="305"/>
      <c r="AQ165" s="305"/>
      <c r="AR165" s="305"/>
      <c r="AS165" s="305"/>
      <c r="AT165" s="305"/>
      <c r="AU165" s="305"/>
      <c r="AV165" s="305"/>
      <c r="AW165" s="305"/>
      <c r="AX165" s="305"/>
      <c r="AY165" s="305"/>
      <c r="AZ165" s="305"/>
      <c r="BA165" s="305"/>
      <c r="BB165" s="305"/>
      <c r="BC165" s="305"/>
      <c r="BD165" s="305"/>
      <c r="BE165" s="305"/>
      <c r="BF165" s="305"/>
      <c r="BG165" s="305"/>
      <c r="BH165" s="305"/>
      <c r="BI165" s="305"/>
      <c r="BJ165" s="305"/>
      <c r="BK165" s="305"/>
      <c r="BL165" s="305"/>
      <c r="BM165" s="305"/>
      <c r="BN165" s="305"/>
      <c r="BO165" s="305"/>
    </row>
    <row r="166" spans="1:67" ht="18.75" customHeight="1" thickBot="1">
      <c r="A166" s="584"/>
      <c r="B166" s="383" t="s">
        <v>4282</v>
      </c>
      <c r="C166" s="585"/>
      <c r="D166" s="523" t="s">
        <v>92</v>
      </c>
      <c r="E166" s="524"/>
      <c r="F166" s="525">
        <f>F100-SUM(F96,F154:F165)</f>
        <v>0</v>
      </c>
      <c r="G166" s="526">
        <f t="shared" ref="G166:AJ166" si="85">G100-SUM(G96,G154:G165)</f>
        <v>0</v>
      </c>
      <c r="H166" s="526">
        <f t="shared" si="85"/>
        <v>-4.8333333333289374E-2</v>
      </c>
      <c r="I166" s="526">
        <f t="shared" si="85"/>
        <v>-2.4999999999977263E-2</v>
      </c>
      <c r="J166" s="526">
        <f t="shared" si="85"/>
        <v>-3.1666666666751553E-2</v>
      </c>
      <c r="K166" s="526">
        <f t="shared" si="85"/>
        <v>-9.9999999999909051E-3</v>
      </c>
      <c r="L166" s="526">
        <f t="shared" si="85"/>
        <v>0</v>
      </c>
      <c r="M166" s="526">
        <f t="shared" si="85"/>
        <v>0</v>
      </c>
      <c r="N166" s="526">
        <f t="shared" si="85"/>
        <v>-8.3333333333257542E-3</v>
      </c>
      <c r="O166" s="526">
        <f t="shared" si="85"/>
        <v>-4.3333333333293922E-2</v>
      </c>
      <c r="P166" s="526">
        <f t="shared" si="85"/>
        <v>-4.9999999999954525E-2</v>
      </c>
      <c r="Q166" s="526">
        <f t="shared" si="85"/>
        <v>2.9999999999972715E-2</v>
      </c>
      <c r="R166" s="526">
        <f t="shared" si="85"/>
        <v>0</v>
      </c>
      <c r="S166" s="526">
        <f t="shared" si="85"/>
        <v>0</v>
      </c>
      <c r="T166" s="526">
        <f t="shared" si="85"/>
        <v>-3.1666666666637866E-2</v>
      </c>
      <c r="U166" s="526">
        <f t="shared" si="85"/>
        <v>-1.1666666666769743E-2</v>
      </c>
      <c r="V166" s="526">
        <f t="shared" si="85"/>
        <v>-3.0000000000086402E-2</v>
      </c>
      <c r="W166" s="526">
        <f t="shared" si="85"/>
        <v>9.9999999998772182E-3</v>
      </c>
      <c r="X166" s="526">
        <f t="shared" si="85"/>
        <v>0</v>
      </c>
      <c r="Y166" s="526">
        <f t="shared" si="85"/>
        <v>0</v>
      </c>
      <c r="Z166" s="526">
        <f t="shared" si="85"/>
        <v>0</v>
      </c>
      <c r="AA166" s="526">
        <f t="shared" si="85"/>
        <v>0</v>
      </c>
      <c r="AB166" s="526">
        <f t="shared" si="85"/>
        <v>0</v>
      </c>
      <c r="AC166" s="526">
        <f t="shared" si="85"/>
        <v>0</v>
      </c>
      <c r="AD166" s="526">
        <f t="shared" si="85"/>
        <v>0</v>
      </c>
      <c r="AE166" s="526">
        <f t="shared" si="85"/>
        <v>0</v>
      </c>
      <c r="AF166" s="526">
        <f t="shared" si="85"/>
        <v>0</v>
      </c>
      <c r="AG166" s="526">
        <f t="shared" si="85"/>
        <v>0</v>
      </c>
      <c r="AH166" s="526">
        <f t="shared" si="85"/>
        <v>0</v>
      </c>
      <c r="AI166" s="526">
        <f t="shared" si="85"/>
        <v>0</v>
      </c>
      <c r="AJ166" s="527">
        <f t="shared" si="85"/>
        <v>0</v>
      </c>
      <c r="AK166" s="528"/>
      <c r="AL166" s="305"/>
      <c r="AM166" s="305"/>
      <c r="AN166" s="305"/>
      <c r="AO166" s="305"/>
      <c r="AP166" s="305"/>
      <c r="AQ166" s="305"/>
      <c r="AR166" s="305"/>
      <c r="AS166" s="305"/>
      <c r="AT166" s="305"/>
      <c r="AU166" s="305"/>
      <c r="AV166" s="305"/>
      <c r="AW166" s="305"/>
      <c r="AX166" s="305"/>
      <c r="AY166" s="305"/>
      <c r="AZ166" s="305"/>
      <c r="BA166" s="305"/>
      <c r="BB166" s="305"/>
      <c r="BC166" s="305"/>
      <c r="BD166" s="305"/>
      <c r="BE166" s="305"/>
      <c r="BF166" s="305"/>
      <c r="BG166" s="305"/>
      <c r="BH166" s="305"/>
      <c r="BI166" s="305"/>
      <c r="BJ166" s="305"/>
      <c r="BK166" s="305"/>
      <c r="BL166" s="305"/>
      <c r="BM166" s="305"/>
      <c r="BN166" s="305"/>
      <c r="BO166" s="305"/>
    </row>
    <row r="167" spans="1:67" ht="15.75" thickBot="1">
      <c r="A167" s="584"/>
      <c r="B167" s="383"/>
    </row>
    <row r="168" spans="1:67" ht="18.75" customHeight="1" thickBot="1">
      <c r="A168" s="584"/>
      <c r="B168" s="383" t="s">
        <v>4283</v>
      </c>
      <c r="C168" s="585" t="s">
        <v>93</v>
      </c>
      <c r="D168" s="519" t="s">
        <v>90</v>
      </c>
      <c r="E168" s="520"/>
      <c r="F168" s="228">
        <f>'Input Data Shift B'!D142</f>
        <v>0</v>
      </c>
      <c r="G168" s="229">
        <f>'Input Data Shift B'!E142</f>
        <v>0</v>
      </c>
      <c r="H168" s="229">
        <f>'Input Data Shift B'!F142</f>
        <v>3.1749999999999998</v>
      </c>
      <c r="I168" s="229">
        <f>'Input Data Shift B'!G142</f>
        <v>6.15</v>
      </c>
      <c r="J168" s="229">
        <f>'Input Data Shift B'!H142</f>
        <v>6.3833333333333337</v>
      </c>
      <c r="K168" s="229">
        <f>'Input Data Shift B'!I142</f>
        <v>0</v>
      </c>
      <c r="L168" s="229">
        <f>'Input Data Shift B'!J142</f>
        <v>0</v>
      </c>
      <c r="M168" s="229">
        <f>'Input Data Shift B'!K142</f>
        <v>0</v>
      </c>
      <c r="N168" s="229">
        <f>'Input Data Shift B'!L142</f>
        <v>0</v>
      </c>
      <c r="O168" s="229">
        <f>'Input Data Shift B'!M142</f>
        <v>0</v>
      </c>
      <c r="P168" s="229">
        <f>'Input Data Shift B'!N142</f>
        <v>7.5</v>
      </c>
      <c r="Q168" s="229">
        <f>'Input Data Shift B'!O142</f>
        <v>0</v>
      </c>
      <c r="R168" s="229">
        <f>'Input Data Shift B'!P142</f>
        <v>0</v>
      </c>
      <c r="S168" s="229">
        <f>'Input Data Shift B'!Q142</f>
        <v>0</v>
      </c>
      <c r="T168" s="229">
        <f>'Input Data Shift B'!R142</f>
        <v>5.333333333333333</v>
      </c>
      <c r="U168" s="229">
        <f>'Input Data Shift B'!S142</f>
        <v>0</v>
      </c>
      <c r="V168" s="229">
        <f>'Input Data Shift B'!T142</f>
        <v>0</v>
      </c>
      <c r="W168" s="229">
        <f>'Input Data Shift B'!U142</f>
        <v>0</v>
      </c>
      <c r="X168" s="229">
        <f>'Input Data Shift B'!V142</f>
        <v>0</v>
      </c>
      <c r="Y168" s="229">
        <f>'Input Data Shift B'!W142</f>
        <v>0</v>
      </c>
      <c r="Z168" s="229">
        <f>'Input Data Shift B'!X142</f>
        <v>0</v>
      </c>
      <c r="AA168" s="229">
        <f>'Input Data Shift B'!Y142</f>
        <v>0</v>
      </c>
      <c r="AB168" s="229">
        <f>'Input Data Shift B'!Z142</f>
        <v>0</v>
      </c>
      <c r="AC168" s="229">
        <f>'Input Data Shift B'!AA142</f>
        <v>0</v>
      </c>
      <c r="AD168" s="229">
        <f>'Input Data Shift B'!AB142</f>
        <v>0</v>
      </c>
      <c r="AE168" s="229">
        <f>'Input Data Shift B'!AC142</f>
        <v>0</v>
      </c>
      <c r="AF168" s="229">
        <f>'Input Data Shift B'!AD142</f>
        <v>0</v>
      </c>
      <c r="AG168" s="229">
        <f>'Input Data Shift B'!AE142</f>
        <v>0</v>
      </c>
      <c r="AH168" s="229">
        <f>'Input Data Shift B'!AF142</f>
        <v>0</v>
      </c>
      <c r="AI168" s="229">
        <f>'Input Data Shift B'!AG142</f>
        <v>0</v>
      </c>
      <c r="AJ168" s="244">
        <f>'Input Data Shift B'!AH142</f>
        <v>0</v>
      </c>
      <c r="AK168" s="244">
        <f t="shared" ref="AK168:AK179" si="86">+SUM(F168:AJ168)</f>
        <v>28.541666666666664</v>
      </c>
      <c r="AL168" s="305"/>
      <c r="AM168" s="305"/>
      <c r="AN168" s="305"/>
      <c r="AO168" s="305"/>
      <c r="AP168" s="305"/>
      <c r="AQ168" s="305"/>
      <c r="AR168" s="305"/>
      <c r="AS168" s="305"/>
      <c r="AT168" s="305"/>
      <c r="AU168" s="305"/>
      <c r="AV168" s="305"/>
      <c r="AW168" s="305"/>
      <c r="AX168" s="305"/>
      <c r="AY168" s="305"/>
      <c r="AZ168" s="305"/>
      <c r="BA168" s="305"/>
      <c r="BB168" s="305"/>
      <c r="BC168" s="305"/>
      <c r="BD168" s="305"/>
      <c r="BE168" s="305"/>
      <c r="BF168" s="305"/>
      <c r="BG168" s="305"/>
      <c r="BH168" s="305"/>
      <c r="BI168" s="305"/>
      <c r="BJ168" s="305"/>
      <c r="BK168" s="305"/>
      <c r="BL168" s="305"/>
      <c r="BM168" s="305"/>
      <c r="BN168" s="305"/>
      <c r="BO168" s="305"/>
    </row>
    <row r="169" spans="1:67" ht="18.75" customHeight="1" thickBot="1">
      <c r="A169" s="584"/>
      <c r="B169" s="383" t="s">
        <v>4283</v>
      </c>
      <c r="C169" s="585"/>
      <c r="D169" s="521" t="s">
        <v>91</v>
      </c>
      <c r="E169" s="522"/>
      <c r="F169" s="230">
        <f>'Input Data Shift B'!D143</f>
        <v>0</v>
      </c>
      <c r="G169" s="231">
        <f>'Input Data Shift B'!E143</f>
        <v>0</v>
      </c>
      <c r="H169" s="231">
        <f>'Input Data Shift B'!F143</f>
        <v>0</v>
      </c>
      <c r="I169" s="231">
        <f>'Input Data Shift B'!G143</f>
        <v>0</v>
      </c>
      <c r="J169" s="231">
        <f>'Input Data Shift B'!H143</f>
        <v>0</v>
      </c>
      <c r="K169" s="231">
        <f>'Input Data Shift B'!I143</f>
        <v>0</v>
      </c>
      <c r="L169" s="231">
        <f>'Input Data Shift B'!J143</f>
        <v>0</v>
      </c>
      <c r="M169" s="231">
        <f>'Input Data Shift B'!K143</f>
        <v>0</v>
      </c>
      <c r="N169" s="231">
        <f>'Input Data Shift B'!L143</f>
        <v>0</v>
      </c>
      <c r="O169" s="231">
        <f>'Input Data Shift B'!M143</f>
        <v>0.62666666666666671</v>
      </c>
      <c r="P169" s="231">
        <f>'Input Data Shift B'!N143</f>
        <v>0</v>
      </c>
      <c r="Q169" s="231">
        <f>'Input Data Shift B'!O143</f>
        <v>0</v>
      </c>
      <c r="R169" s="231">
        <f>'Input Data Shift B'!P143</f>
        <v>0</v>
      </c>
      <c r="S169" s="231">
        <f>'Input Data Shift B'!Q143</f>
        <v>0</v>
      </c>
      <c r="T169" s="231">
        <f>'Input Data Shift B'!R143</f>
        <v>1.2933333333333332</v>
      </c>
      <c r="U169" s="231">
        <f>'Input Data Shift B'!S143</f>
        <v>2.5416666666666665</v>
      </c>
      <c r="V169" s="231">
        <f>'Input Data Shift B'!T143</f>
        <v>0.9</v>
      </c>
      <c r="W169" s="231">
        <f>'Input Data Shift B'!U143</f>
        <v>0</v>
      </c>
      <c r="X169" s="231">
        <f>'Input Data Shift B'!V143</f>
        <v>0</v>
      </c>
      <c r="Y169" s="231">
        <f>'Input Data Shift B'!W143</f>
        <v>0</v>
      </c>
      <c r="Z169" s="231">
        <f>'Input Data Shift B'!X143</f>
        <v>0</v>
      </c>
      <c r="AA169" s="231">
        <f>'Input Data Shift B'!Y143</f>
        <v>0</v>
      </c>
      <c r="AB169" s="231">
        <f>'Input Data Shift B'!Z143</f>
        <v>0</v>
      </c>
      <c r="AC169" s="231">
        <f>'Input Data Shift B'!AA143</f>
        <v>0</v>
      </c>
      <c r="AD169" s="231">
        <f>'Input Data Shift B'!AB143</f>
        <v>0</v>
      </c>
      <c r="AE169" s="231">
        <f>'Input Data Shift B'!AC143</f>
        <v>0</v>
      </c>
      <c r="AF169" s="231">
        <f>'Input Data Shift B'!AD143</f>
        <v>0</v>
      </c>
      <c r="AG169" s="231">
        <f>'Input Data Shift B'!AE143</f>
        <v>0</v>
      </c>
      <c r="AH169" s="231">
        <f>'Input Data Shift B'!AF143</f>
        <v>0</v>
      </c>
      <c r="AI169" s="231">
        <f>'Input Data Shift B'!AG143</f>
        <v>0</v>
      </c>
      <c r="AJ169" s="245">
        <f>'Input Data Shift B'!AH143</f>
        <v>0</v>
      </c>
      <c r="AK169" s="245">
        <f t="shared" si="86"/>
        <v>5.3616666666666664</v>
      </c>
      <c r="AL169" s="305"/>
      <c r="AM169" s="305"/>
      <c r="AN169" s="305"/>
      <c r="AO169" s="305"/>
      <c r="AP169" s="305"/>
      <c r="AQ169" s="305"/>
      <c r="AR169" s="305"/>
      <c r="AS169" s="305"/>
      <c r="AT169" s="305"/>
      <c r="AU169" s="305"/>
      <c r="AV169" s="305"/>
      <c r="AW169" s="305"/>
      <c r="AX169" s="305"/>
      <c r="AY169" s="305"/>
      <c r="AZ169" s="305"/>
      <c r="BA169" s="305"/>
      <c r="BB169" s="305"/>
      <c r="BC169" s="305"/>
      <c r="BD169" s="305"/>
      <c r="BE169" s="305"/>
      <c r="BF169" s="305"/>
      <c r="BG169" s="305"/>
      <c r="BH169" s="305"/>
      <c r="BI169" s="305"/>
      <c r="BJ169" s="305"/>
      <c r="BK169" s="305"/>
      <c r="BL169" s="305"/>
      <c r="BM169" s="305"/>
      <c r="BN169" s="305"/>
      <c r="BO169" s="305"/>
    </row>
    <row r="170" spans="1:67" ht="18.75" customHeight="1" thickBot="1">
      <c r="A170" s="584"/>
      <c r="B170" s="383" t="s">
        <v>4283</v>
      </c>
      <c r="C170" s="585"/>
      <c r="D170" s="521" t="s">
        <v>4274</v>
      </c>
      <c r="E170" s="522"/>
      <c r="F170" s="230">
        <f>'Input Data Shift B'!D144</f>
        <v>0</v>
      </c>
      <c r="G170" s="231">
        <f>'Input Data Shift B'!E144</f>
        <v>0</v>
      </c>
      <c r="H170" s="231">
        <f>'Input Data Shift B'!F144</f>
        <v>2.5</v>
      </c>
      <c r="I170" s="231">
        <f>'Input Data Shift B'!G144</f>
        <v>2.5</v>
      </c>
      <c r="J170" s="231">
        <f>'Input Data Shift B'!H144</f>
        <v>2.5</v>
      </c>
      <c r="K170" s="231">
        <f>'Input Data Shift B'!I144</f>
        <v>2.5</v>
      </c>
      <c r="L170" s="231">
        <f>'Input Data Shift B'!J144</f>
        <v>0</v>
      </c>
      <c r="M170" s="231">
        <f>'Input Data Shift B'!K144</f>
        <v>0</v>
      </c>
      <c r="N170" s="231">
        <f>'Input Data Shift B'!L144</f>
        <v>3.75</v>
      </c>
      <c r="O170" s="231">
        <f>'Input Data Shift B'!M144</f>
        <v>3</v>
      </c>
      <c r="P170" s="231">
        <f>'Input Data Shift B'!N144</f>
        <v>2.5</v>
      </c>
      <c r="Q170" s="231">
        <f>'Input Data Shift B'!O144</f>
        <v>2.5</v>
      </c>
      <c r="R170" s="231">
        <f>'Input Data Shift B'!P144</f>
        <v>0</v>
      </c>
      <c r="S170" s="231">
        <f>'Input Data Shift B'!Q144</f>
        <v>0</v>
      </c>
      <c r="T170" s="231">
        <f>'Input Data Shift B'!R144</f>
        <v>3</v>
      </c>
      <c r="U170" s="231">
        <f>'Input Data Shift B'!S144</f>
        <v>2.5</v>
      </c>
      <c r="V170" s="231">
        <f>'Input Data Shift B'!T144</f>
        <v>3.75</v>
      </c>
      <c r="W170" s="231">
        <f>'Input Data Shift B'!U144</f>
        <v>0</v>
      </c>
      <c r="X170" s="231">
        <f>'Input Data Shift B'!V144</f>
        <v>0</v>
      </c>
      <c r="Y170" s="231">
        <f>'Input Data Shift B'!W144</f>
        <v>0</v>
      </c>
      <c r="Z170" s="231">
        <f>'Input Data Shift B'!X144</f>
        <v>0</v>
      </c>
      <c r="AA170" s="231">
        <f>'Input Data Shift B'!Y144</f>
        <v>0</v>
      </c>
      <c r="AB170" s="231">
        <f>'Input Data Shift B'!Z144</f>
        <v>0</v>
      </c>
      <c r="AC170" s="231">
        <f>'Input Data Shift B'!AA144</f>
        <v>0</v>
      </c>
      <c r="AD170" s="231">
        <f>'Input Data Shift B'!AB144</f>
        <v>0</v>
      </c>
      <c r="AE170" s="231">
        <f>'Input Data Shift B'!AC144</f>
        <v>0</v>
      </c>
      <c r="AF170" s="231">
        <f>'Input Data Shift B'!AD144</f>
        <v>0</v>
      </c>
      <c r="AG170" s="231">
        <f>'Input Data Shift B'!AE144</f>
        <v>0</v>
      </c>
      <c r="AH170" s="231">
        <f>'Input Data Shift B'!AF144</f>
        <v>0</v>
      </c>
      <c r="AI170" s="231">
        <f>'Input Data Shift B'!AG144</f>
        <v>0</v>
      </c>
      <c r="AJ170" s="245">
        <f>'Input Data Shift B'!AH144</f>
        <v>0</v>
      </c>
      <c r="AK170" s="245">
        <f t="shared" si="86"/>
        <v>31</v>
      </c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  <c r="BA170" s="305"/>
      <c r="BB170" s="305"/>
      <c r="BC170" s="305"/>
      <c r="BD170" s="305"/>
      <c r="BE170" s="305"/>
      <c r="BF170" s="305"/>
      <c r="BG170" s="305"/>
      <c r="BH170" s="305"/>
      <c r="BI170" s="305"/>
      <c r="BJ170" s="305"/>
      <c r="BK170" s="305"/>
      <c r="BL170" s="305"/>
      <c r="BM170" s="305"/>
      <c r="BN170" s="305"/>
      <c r="BO170" s="305"/>
    </row>
    <row r="171" spans="1:67" ht="18.75" customHeight="1" thickBot="1">
      <c r="A171" s="584"/>
      <c r="B171" s="383" t="s">
        <v>4283</v>
      </c>
      <c r="C171" s="585"/>
      <c r="D171" s="521" t="s">
        <v>5451</v>
      </c>
      <c r="E171" s="522"/>
      <c r="F171" s="230">
        <f>'Input Data Shift B'!D145</f>
        <v>0</v>
      </c>
      <c r="G171" s="231">
        <f>'Input Data Shift B'!E145</f>
        <v>0</v>
      </c>
      <c r="H171" s="231">
        <f>'Input Data Shift B'!F145</f>
        <v>0</v>
      </c>
      <c r="I171" s="231">
        <f>'Input Data Shift B'!G145</f>
        <v>0</v>
      </c>
      <c r="J171" s="231">
        <f>'Input Data Shift B'!H145</f>
        <v>0</v>
      </c>
      <c r="K171" s="231">
        <f>'Input Data Shift B'!I145</f>
        <v>0</v>
      </c>
      <c r="L171" s="231">
        <f>'Input Data Shift B'!J145</f>
        <v>0</v>
      </c>
      <c r="M171" s="231">
        <f>'Input Data Shift B'!K145</f>
        <v>0</v>
      </c>
      <c r="N171" s="231">
        <f>'Input Data Shift B'!L145</f>
        <v>0</v>
      </c>
      <c r="O171" s="231">
        <f>'Input Data Shift B'!M145</f>
        <v>0</v>
      </c>
      <c r="P171" s="231">
        <f>'Input Data Shift B'!N145</f>
        <v>0</v>
      </c>
      <c r="Q171" s="231">
        <f>'Input Data Shift B'!O145</f>
        <v>0</v>
      </c>
      <c r="R171" s="231">
        <f>'Input Data Shift B'!P145</f>
        <v>0</v>
      </c>
      <c r="S171" s="231">
        <f>'Input Data Shift B'!Q145</f>
        <v>0</v>
      </c>
      <c r="T171" s="231">
        <f>'Input Data Shift B'!R145</f>
        <v>0</v>
      </c>
      <c r="U171" s="231">
        <f>'Input Data Shift B'!S145</f>
        <v>0</v>
      </c>
      <c r="V171" s="231">
        <f>'Input Data Shift B'!T145</f>
        <v>0</v>
      </c>
      <c r="W171" s="231">
        <f>'Input Data Shift B'!U145</f>
        <v>0</v>
      </c>
      <c r="X171" s="231">
        <f>'Input Data Shift B'!V145</f>
        <v>0</v>
      </c>
      <c r="Y171" s="231">
        <f>'Input Data Shift B'!W145</f>
        <v>0</v>
      </c>
      <c r="Z171" s="231">
        <f>'Input Data Shift B'!X145</f>
        <v>0</v>
      </c>
      <c r="AA171" s="231">
        <f>'Input Data Shift B'!Y145</f>
        <v>0</v>
      </c>
      <c r="AB171" s="231">
        <f>'Input Data Shift B'!Z145</f>
        <v>0</v>
      </c>
      <c r="AC171" s="231">
        <f>'Input Data Shift B'!AA145</f>
        <v>0</v>
      </c>
      <c r="AD171" s="231">
        <f>'Input Data Shift B'!AB145</f>
        <v>0</v>
      </c>
      <c r="AE171" s="231">
        <f>'Input Data Shift B'!AC145</f>
        <v>0</v>
      </c>
      <c r="AF171" s="231">
        <f>'Input Data Shift B'!AD145</f>
        <v>0</v>
      </c>
      <c r="AG171" s="231">
        <f>'Input Data Shift B'!AE145</f>
        <v>0</v>
      </c>
      <c r="AH171" s="231">
        <f>'Input Data Shift B'!AF145</f>
        <v>0</v>
      </c>
      <c r="AI171" s="231">
        <f>'Input Data Shift B'!AG145</f>
        <v>0</v>
      </c>
      <c r="AJ171" s="245">
        <f>'Input Data Shift B'!AH145</f>
        <v>0</v>
      </c>
      <c r="AK171" s="245">
        <f t="shared" si="86"/>
        <v>0</v>
      </c>
      <c r="AL171" s="305"/>
      <c r="AM171" s="305"/>
      <c r="AN171" s="305"/>
      <c r="AO171" s="305"/>
      <c r="AP171" s="305"/>
      <c r="AQ171" s="305"/>
      <c r="AR171" s="305"/>
      <c r="AS171" s="305"/>
      <c r="AT171" s="305"/>
      <c r="AU171" s="305"/>
      <c r="AV171" s="305"/>
      <c r="AW171" s="305"/>
      <c r="AX171" s="305"/>
      <c r="AY171" s="305"/>
      <c r="AZ171" s="305"/>
      <c r="BA171" s="305"/>
      <c r="BB171" s="305"/>
      <c r="BC171" s="305"/>
      <c r="BD171" s="305"/>
      <c r="BE171" s="305"/>
      <c r="BF171" s="305"/>
      <c r="BG171" s="305"/>
      <c r="BH171" s="305"/>
      <c r="BI171" s="305"/>
      <c r="BJ171" s="305"/>
      <c r="BK171" s="305"/>
      <c r="BL171" s="305"/>
      <c r="BM171" s="305"/>
      <c r="BN171" s="305"/>
      <c r="BO171" s="305"/>
    </row>
    <row r="172" spans="1:67" ht="18.75" customHeight="1" thickBot="1">
      <c r="A172" s="584"/>
      <c r="B172" s="383"/>
      <c r="C172" s="585"/>
      <c r="D172" s="521" t="s">
        <v>5452</v>
      </c>
      <c r="E172" s="522"/>
      <c r="F172" s="230">
        <f>'Input Data Shift B'!D146</f>
        <v>0</v>
      </c>
      <c r="G172" s="231">
        <f>'Input Data Shift B'!E146</f>
        <v>0</v>
      </c>
      <c r="H172" s="231">
        <f>'Input Data Shift B'!F146</f>
        <v>0</v>
      </c>
      <c r="I172" s="231">
        <f>'Input Data Shift B'!G146</f>
        <v>0</v>
      </c>
      <c r="J172" s="231">
        <f>'Input Data Shift B'!H146</f>
        <v>0</v>
      </c>
      <c r="K172" s="231">
        <f>'Input Data Shift B'!I146</f>
        <v>12.175000000000001</v>
      </c>
      <c r="L172" s="231">
        <f>'Input Data Shift B'!J146</f>
        <v>0</v>
      </c>
      <c r="M172" s="231">
        <f>'Input Data Shift B'!K146</f>
        <v>0</v>
      </c>
      <c r="N172" s="231">
        <f>'Input Data Shift B'!L146</f>
        <v>6.6166666666666663</v>
      </c>
      <c r="O172" s="231">
        <f>'Input Data Shift B'!M146</f>
        <v>7</v>
      </c>
      <c r="P172" s="231">
        <f>'Input Data Shift B'!N146</f>
        <v>4.4833333333333334</v>
      </c>
      <c r="Q172" s="231">
        <f>'Input Data Shift B'!O146</f>
        <v>6.4416666666666664</v>
      </c>
      <c r="R172" s="231">
        <f>'Input Data Shift B'!P146</f>
        <v>0</v>
      </c>
      <c r="S172" s="231">
        <f>'Input Data Shift B'!Q146</f>
        <v>0</v>
      </c>
      <c r="T172" s="231">
        <f>'Input Data Shift B'!R146</f>
        <v>0</v>
      </c>
      <c r="U172" s="231">
        <f>'Input Data Shift B'!S146</f>
        <v>4.2666666666666666</v>
      </c>
      <c r="V172" s="231">
        <f>'Input Data Shift B'!T146</f>
        <v>0</v>
      </c>
      <c r="W172" s="231">
        <f>'Input Data Shift B'!U146</f>
        <v>0</v>
      </c>
      <c r="X172" s="231">
        <f>'Input Data Shift B'!V146</f>
        <v>0</v>
      </c>
      <c r="Y172" s="231">
        <f>'Input Data Shift B'!W146</f>
        <v>0</v>
      </c>
      <c r="Z172" s="231">
        <f>'Input Data Shift B'!X146</f>
        <v>0</v>
      </c>
      <c r="AA172" s="231">
        <f>'Input Data Shift B'!Y146</f>
        <v>0</v>
      </c>
      <c r="AB172" s="231">
        <f>'Input Data Shift B'!Z146</f>
        <v>0</v>
      </c>
      <c r="AC172" s="231">
        <f>'Input Data Shift B'!AA146</f>
        <v>0</v>
      </c>
      <c r="AD172" s="231">
        <f>'Input Data Shift B'!AB146</f>
        <v>0</v>
      </c>
      <c r="AE172" s="231">
        <f>'Input Data Shift B'!AC146</f>
        <v>0</v>
      </c>
      <c r="AF172" s="231">
        <f>'Input Data Shift B'!AD146</f>
        <v>0</v>
      </c>
      <c r="AG172" s="231">
        <f>'Input Data Shift B'!AE146</f>
        <v>0</v>
      </c>
      <c r="AH172" s="231">
        <f>'Input Data Shift B'!AF146</f>
        <v>0</v>
      </c>
      <c r="AI172" s="231">
        <f>'Input Data Shift B'!AG146</f>
        <v>0</v>
      </c>
      <c r="AJ172" s="245">
        <f>'Input Data Shift B'!AH146</f>
        <v>0</v>
      </c>
      <c r="AK172" s="245">
        <f t="shared" ref="AK172" si="87">+SUM(F172:AJ172)</f>
        <v>40.983333333333334</v>
      </c>
      <c r="AL172" s="305"/>
      <c r="AM172" s="305"/>
      <c r="AN172" s="305"/>
      <c r="AO172" s="305"/>
      <c r="AP172" s="305"/>
      <c r="AQ172" s="305"/>
      <c r="AR172" s="305"/>
      <c r="AS172" s="305"/>
      <c r="AT172" s="305"/>
      <c r="AU172" s="305"/>
      <c r="AV172" s="305"/>
      <c r="AW172" s="305"/>
      <c r="AX172" s="305"/>
      <c r="AY172" s="305"/>
      <c r="AZ172" s="305"/>
      <c r="BA172" s="305"/>
      <c r="BB172" s="305"/>
      <c r="BC172" s="305"/>
      <c r="BD172" s="305"/>
      <c r="BE172" s="305"/>
      <c r="BF172" s="305"/>
      <c r="BG172" s="305"/>
      <c r="BH172" s="305"/>
      <c r="BI172" s="305"/>
      <c r="BJ172" s="305"/>
      <c r="BK172" s="305"/>
      <c r="BL172" s="305"/>
      <c r="BM172" s="305"/>
      <c r="BN172" s="305"/>
      <c r="BO172" s="305"/>
    </row>
    <row r="173" spans="1:67" ht="18.75" customHeight="1" thickBot="1">
      <c r="A173" s="584"/>
      <c r="B173" s="383" t="s">
        <v>4283</v>
      </c>
      <c r="C173" s="585"/>
      <c r="D173" s="521" t="s">
        <v>4275</v>
      </c>
      <c r="E173" s="522"/>
      <c r="F173" s="230">
        <f>'Input Data Shift B'!D147</f>
        <v>0</v>
      </c>
      <c r="G173" s="231">
        <f>'Input Data Shift B'!E147</f>
        <v>0</v>
      </c>
      <c r="H173" s="231">
        <f>'Input Data Shift B'!F147</f>
        <v>0</v>
      </c>
      <c r="I173" s="231">
        <f>'Input Data Shift B'!G147</f>
        <v>0</v>
      </c>
      <c r="J173" s="231">
        <f>'Input Data Shift B'!H147</f>
        <v>0</v>
      </c>
      <c r="K173" s="231">
        <f>'Input Data Shift B'!I147</f>
        <v>0</v>
      </c>
      <c r="L173" s="231">
        <f>'Input Data Shift B'!J147</f>
        <v>0</v>
      </c>
      <c r="M173" s="231">
        <f>'Input Data Shift B'!K147</f>
        <v>0</v>
      </c>
      <c r="N173" s="231">
        <f>'Input Data Shift B'!L147</f>
        <v>0</v>
      </c>
      <c r="O173" s="231">
        <f>'Input Data Shift B'!M147</f>
        <v>0</v>
      </c>
      <c r="P173" s="231">
        <f>'Input Data Shift B'!N147</f>
        <v>0</v>
      </c>
      <c r="Q173" s="231">
        <f>'Input Data Shift B'!O147</f>
        <v>0</v>
      </c>
      <c r="R173" s="231">
        <f>'Input Data Shift B'!P147</f>
        <v>0</v>
      </c>
      <c r="S173" s="231">
        <f>'Input Data Shift B'!Q147</f>
        <v>0</v>
      </c>
      <c r="T173" s="231">
        <f>'Input Data Shift B'!R147</f>
        <v>0</v>
      </c>
      <c r="U173" s="231">
        <f>'Input Data Shift B'!S147</f>
        <v>0</v>
      </c>
      <c r="V173" s="231">
        <f>'Input Data Shift B'!T147</f>
        <v>0</v>
      </c>
      <c r="W173" s="231">
        <f>'Input Data Shift B'!U147</f>
        <v>0</v>
      </c>
      <c r="X173" s="231">
        <f>'Input Data Shift B'!V147</f>
        <v>0</v>
      </c>
      <c r="Y173" s="231">
        <f>'Input Data Shift B'!W147</f>
        <v>0</v>
      </c>
      <c r="Z173" s="231">
        <f>'Input Data Shift B'!X147</f>
        <v>0</v>
      </c>
      <c r="AA173" s="231">
        <f>'Input Data Shift B'!Y147</f>
        <v>0</v>
      </c>
      <c r="AB173" s="231">
        <f>'Input Data Shift B'!Z147</f>
        <v>0</v>
      </c>
      <c r="AC173" s="231">
        <f>'Input Data Shift B'!AA147</f>
        <v>0</v>
      </c>
      <c r="AD173" s="231">
        <f>'Input Data Shift B'!AB147</f>
        <v>0</v>
      </c>
      <c r="AE173" s="231">
        <f>'Input Data Shift B'!AC147</f>
        <v>0</v>
      </c>
      <c r="AF173" s="231">
        <f>'Input Data Shift B'!AD147</f>
        <v>0</v>
      </c>
      <c r="AG173" s="231">
        <f>'Input Data Shift B'!AE147</f>
        <v>0</v>
      </c>
      <c r="AH173" s="231">
        <f>'Input Data Shift B'!AF147</f>
        <v>0</v>
      </c>
      <c r="AI173" s="231">
        <f>'Input Data Shift B'!AG147</f>
        <v>0</v>
      </c>
      <c r="AJ173" s="245">
        <f>'Input Data Shift B'!AH147</f>
        <v>0</v>
      </c>
      <c r="AK173" s="245">
        <f t="shared" si="86"/>
        <v>0</v>
      </c>
      <c r="AL173" s="305"/>
      <c r="AM173" s="305"/>
      <c r="AN173" s="305"/>
      <c r="AO173" s="305"/>
      <c r="AP173" s="305"/>
      <c r="AQ173" s="305"/>
      <c r="AR173" s="305"/>
      <c r="AS173" s="305"/>
      <c r="AT173" s="305"/>
      <c r="AU173" s="305"/>
      <c r="AV173" s="305"/>
      <c r="AW173" s="305"/>
      <c r="AX173" s="305"/>
      <c r="AY173" s="305"/>
      <c r="AZ173" s="305"/>
      <c r="BA173" s="305"/>
      <c r="BB173" s="305"/>
      <c r="BC173" s="305"/>
      <c r="BD173" s="305"/>
      <c r="BE173" s="305"/>
      <c r="BF173" s="305"/>
      <c r="BG173" s="305"/>
      <c r="BH173" s="305"/>
      <c r="BI173" s="305"/>
      <c r="BJ173" s="305"/>
      <c r="BK173" s="305"/>
      <c r="BL173" s="305"/>
      <c r="BM173" s="305"/>
      <c r="BN173" s="305"/>
      <c r="BO173" s="305"/>
    </row>
    <row r="174" spans="1:67" ht="18.75" customHeight="1" thickBot="1">
      <c r="A174" s="584"/>
      <c r="B174" s="383" t="s">
        <v>4283</v>
      </c>
      <c r="C174" s="585"/>
      <c r="D174" s="521" t="s">
        <v>4291</v>
      </c>
      <c r="E174" s="522"/>
      <c r="F174" s="230">
        <f>'Input Data Shift B'!D148</f>
        <v>0</v>
      </c>
      <c r="G174" s="231">
        <f>'Input Data Shift B'!E148</f>
        <v>0</v>
      </c>
      <c r="H174" s="231">
        <f>'Input Data Shift B'!F148</f>
        <v>4.0277777777777786E-3</v>
      </c>
      <c r="I174" s="231">
        <f>'Input Data Shift B'!G148</f>
        <v>1.2083333333333335E-2</v>
      </c>
      <c r="J174" s="231">
        <f>'Input Data Shift B'!H148</f>
        <v>8.0555555555555571E-3</v>
      </c>
      <c r="K174" s="231">
        <f>'Input Data Shift B'!I148</f>
        <v>1.2083333333333335E-2</v>
      </c>
      <c r="L174" s="231">
        <f>'Input Data Shift B'!J148</f>
        <v>0</v>
      </c>
      <c r="M174" s="231">
        <f>'Input Data Shift B'!K148</f>
        <v>0</v>
      </c>
      <c r="N174" s="231">
        <f>'Input Data Shift B'!L148</f>
        <v>4.0277777777777786E-3</v>
      </c>
      <c r="O174" s="231">
        <f>'Input Data Shift B'!M148</f>
        <v>3.2222222222222227E-3</v>
      </c>
      <c r="P174" s="231">
        <f>'Input Data Shift B'!N148</f>
        <v>1.2083333333333333E-2</v>
      </c>
      <c r="Q174" s="231">
        <f>'Input Data Shift B'!O148</f>
        <v>1.2083333333333335E-2</v>
      </c>
      <c r="R174" s="231">
        <f>'Input Data Shift B'!P148</f>
        <v>0</v>
      </c>
      <c r="S174" s="231">
        <f>'Input Data Shift B'!Q148</f>
        <v>0</v>
      </c>
      <c r="T174" s="231">
        <f>'Input Data Shift B'!R148</f>
        <v>6.4444444444444453E-3</v>
      </c>
      <c r="U174" s="231">
        <f>'Input Data Shift B'!S148</f>
        <v>2.0138888888888894E-2</v>
      </c>
      <c r="V174" s="231">
        <f>'Input Data Shift B'!T148</f>
        <v>0</v>
      </c>
      <c r="W174" s="231">
        <f>'Input Data Shift B'!U148</f>
        <v>0</v>
      </c>
      <c r="X174" s="231">
        <f>'Input Data Shift B'!V148</f>
        <v>0</v>
      </c>
      <c r="Y174" s="231">
        <f>'Input Data Shift B'!W148</f>
        <v>0</v>
      </c>
      <c r="Z174" s="231">
        <f>'Input Data Shift B'!X148</f>
        <v>0</v>
      </c>
      <c r="AA174" s="231">
        <f>'Input Data Shift B'!Y148</f>
        <v>0</v>
      </c>
      <c r="AB174" s="231">
        <f>'Input Data Shift B'!Z148</f>
        <v>0</v>
      </c>
      <c r="AC174" s="231">
        <f>'Input Data Shift B'!AA148</f>
        <v>0</v>
      </c>
      <c r="AD174" s="231">
        <f>'Input Data Shift B'!AB148</f>
        <v>0</v>
      </c>
      <c r="AE174" s="231">
        <f>'Input Data Shift B'!AC148</f>
        <v>0</v>
      </c>
      <c r="AF174" s="231">
        <f>'Input Data Shift B'!AD148</f>
        <v>0</v>
      </c>
      <c r="AG174" s="231">
        <f>'Input Data Shift B'!AE148</f>
        <v>0</v>
      </c>
      <c r="AH174" s="231">
        <f>'Input Data Shift B'!AF148</f>
        <v>0</v>
      </c>
      <c r="AI174" s="231">
        <f>'Input Data Shift B'!AG148</f>
        <v>0</v>
      </c>
      <c r="AJ174" s="245">
        <f>'Input Data Shift B'!AH148</f>
        <v>0</v>
      </c>
      <c r="AK174" s="245">
        <f t="shared" si="86"/>
        <v>9.4250000000000028E-2</v>
      </c>
      <c r="AL174" s="305"/>
      <c r="AM174" s="305"/>
      <c r="AN174" s="305"/>
      <c r="AO174" s="305"/>
      <c r="AP174" s="305"/>
      <c r="AQ174" s="305"/>
      <c r="AR174" s="305"/>
      <c r="AS174" s="305"/>
      <c r="AT174" s="305"/>
      <c r="AU174" s="305"/>
      <c r="AV174" s="305"/>
      <c r="AW174" s="305"/>
      <c r="AX174" s="305"/>
      <c r="AY174" s="305"/>
      <c r="AZ174" s="305"/>
      <c r="BA174" s="305"/>
      <c r="BB174" s="305"/>
      <c r="BC174" s="305"/>
      <c r="BD174" s="305"/>
      <c r="BE174" s="305"/>
      <c r="BF174" s="305"/>
      <c r="BG174" s="305"/>
      <c r="BH174" s="305"/>
      <c r="BI174" s="305"/>
      <c r="BJ174" s="305"/>
      <c r="BK174" s="305"/>
      <c r="BL174" s="305"/>
      <c r="BM174" s="305"/>
      <c r="BN174" s="305"/>
      <c r="BO174" s="305"/>
    </row>
    <row r="175" spans="1:67" ht="18.75" customHeight="1" thickBot="1">
      <c r="A175" s="584"/>
      <c r="B175" s="383" t="s">
        <v>4283</v>
      </c>
      <c r="C175" s="585"/>
      <c r="D175" s="521" t="s">
        <v>4276</v>
      </c>
      <c r="E175" s="522"/>
      <c r="F175" s="230">
        <f>'Input Data Shift B'!D149</f>
        <v>0</v>
      </c>
      <c r="G175" s="231">
        <f>'Input Data Shift B'!E149</f>
        <v>0</v>
      </c>
      <c r="H175" s="231">
        <f>'Input Data Shift B'!F149</f>
        <v>0.41666666666666669</v>
      </c>
      <c r="I175" s="231">
        <f>'Input Data Shift B'!G149</f>
        <v>0.41666666666666669</v>
      </c>
      <c r="J175" s="231">
        <f>'Input Data Shift B'!H149</f>
        <v>0.41666666666666669</v>
      </c>
      <c r="K175" s="231">
        <f>'Input Data Shift B'!I149</f>
        <v>0.41666666666666669</v>
      </c>
      <c r="L175" s="231">
        <f>'Input Data Shift B'!J149</f>
        <v>0</v>
      </c>
      <c r="M175" s="231">
        <f>'Input Data Shift B'!K149</f>
        <v>0</v>
      </c>
      <c r="N175" s="231">
        <f>'Input Data Shift B'!L149</f>
        <v>0.41666666666666669</v>
      </c>
      <c r="O175" s="231">
        <f>'Input Data Shift B'!M149</f>
        <v>0.33333333333333331</v>
      </c>
      <c r="P175" s="231">
        <f>'Input Data Shift B'!N149</f>
        <v>0.41666666666666669</v>
      </c>
      <c r="Q175" s="231">
        <f>'Input Data Shift B'!O149</f>
        <v>0.41666666666666669</v>
      </c>
      <c r="R175" s="231">
        <f>'Input Data Shift B'!P149</f>
        <v>0</v>
      </c>
      <c r="S175" s="231">
        <f>'Input Data Shift B'!Q149</f>
        <v>0</v>
      </c>
      <c r="T175" s="231">
        <f>'Input Data Shift B'!R149</f>
        <v>0.33333333333333331</v>
      </c>
      <c r="U175" s="231">
        <f>'Input Data Shift B'!S149</f>
        <v>0.41666666666666669</v>
      </c>
      <c r="V175" s="231">
        <f>'Input Data Shift B'!T149</f>
        <v>0.41666666666666669</v>
      </c>
      <c r="W175" s="231">
        <f>'Input Data Shift B'!U149</f>
        <v>0</v>
      </c>
      <c r="X175" s="231">
        <f>'Input Data Shift B'!V149</f>
        <v>0</v>
      </c>
      <c r="Y175" s="231">
        <f>'Input Data Shift B'!W149</f>
        <v>0</v>
      </c>
      <c r="Z175" s="231">
        <f>'Input Data Shift B'!X149</f>
        <v>0</v>
      </c>
      <c r="AA175" s="231">
        <f>'Input Data Shift B'!Y149</f>
        <v>0</v>
      </c>
      <c r="AB175" s="231">
        <f>'Input Data Shift B'!Z149</f>
        <v>0</v>
      </c>
      <c r="AC175" s="231">
        <f>'Input Data Shift B'!AA149</f>
        <v>0</v>
      </c>
      <c r="AD175" s="231">
        <f>'Input Data Shift B'!AB149</f>
        <v>0</v>
      </c>
      <c r="AE175" s="231">
        <f>'Input Data Shift B'!AC149</f>
        <v>0</v>
      </c>
      <c r="AF175" s="231">
        <f>'Input Data Shift B'!AD149</f>
        <v>0</v>
      </c>
      <c r="AG175" s="231">
        <f>'Input Data Shift B'!AE149</f>
        <v>0</v>
      </c>
      <c r="AH175" s="231">
        <f>'Input Data Shift B'!AF149</f>
        <v>0</v>
      </c>
      <c r="AI175" s="231">
        <f>'Input Data Shift B'!AG149</f>
        <v>0</v>
      </c>
      <c r="AJ175" s="245">
        <f>'Input Data Shift B'!AH149</f>
        <v>0</v>
      </c>
      <c r="AK175" s="245">
        <f t="shared" si="86"/>
        <v>4.416666666666667</v>
      </c>
      <c r="AL175" s="305"/>
      <c r="AM175" s="305"/>
      <c r="AN175" s="305"/>
      <c r="AO175" s="305"/>
      <c r="AP175" s="305"/>
      <c r="AQ175" s="305"/>
      <c r="AR175" s="305"/>
      <c r="AS175" s="305"/>
      <c r="AT175" s="305"/>
      <c r="AU175" s="305"/>
      <c r="AV175" s="305"/>
      <c r="AW175" s="305"/>
      <c r="AX175" s="305"/>
      <c r="AY175" s="305"/>
      <c r="AZ175" s="305"/>
      <c r="BA175" s="305"/>
      <c r="BB175" s="305"/>
      <c r="BC175" s="305"/>
      <c r="BD175" s="305"/>
      <c r="BE175" s="305"/>
      <c r="BF175" s="305"/>
      <c r="BG175" s="305"/>
      <c r="BH175" s="305"/>
      <c r="BI175" s="305"/>
      <c r="BJ175" s="305"/>
      <c r="BK175" s="305"/>
      <c r="BL175" s="305"/>
      <c r="BM175" s="305"/>
      <c r="BN175" s="305"/>
      <c r="BO175" s="305"/>
    </row>
    <row r="176" spans="1:67" ht="18.75" customHeight="1" thickBot="1">
      <c r="A176" s="584"/>
      <c r="B176" s="383" t="s">
        <v>4283</v>
      </c>
      <c r="C176" s="585"/>
      <c r="D176" s="521" t="s">
        <v>4277</v>
      </c>
      <c r="E176" s="522"/>
      <c r="F176" s="230">
        <f>'Input Data Shift B'!D150</f>
        <v>0</v>
      </c>
      <c r="G176" s="231">
        <f>'Input Data Shift B'!E150</f>
        <v>0</v>
      </c>
      <c r="H176" s="231">
        <f>'Input Data Shift B'!F150</f>
        <v>0.41666666666666669</v>
      </c>
      <c r="I176" s="231">
        <f>'Input Data Shift B'!G150</f>
        <v>0.41666666666666669</v>
      </c>
      <c r="J176" s="231">
        <f>'Input Data Shift B'!H150</f>
        <v>0.41666666666666669</v>
      </c>
      <c r="K176" s="231">
        <f>'Input Data Shift B'!I150</f>
        <v>0.41666666666666669</v>
      </c>
      <c r="L176" s="231">
        <f>'Input Data Shift B'!J150</f>
        <v>0</v>
      </c>
      <c r="M176" s="231">
        <f>'Input Data Shift B'!K150</f>
        <v>0</v>
      </c>
      <c r="N176" s="231">
        <f>'Input Data Shift B'!L150</f>
        <v>0.41666666666666669</v>
      </c>
      <c r="O176" s="231">
        <f>'Input Data Shift B'!M150</f>
        <v>0.33333333333333331</v>
      </c>
      <c r="P176" s="231">
        <f>'Input Data Shift B'!N150</f>
        <v>0.41666666666666669</v>
      </c>
      <c r="Q176" s="231">
        <f>'Input Data Shift B'!O150</f>
        <v>0.41666666666666669</v>
      </c>
      <c r="R176" s="231">
        <f>'Input Data Shift B'!P150</f>
        <v>0</v>
      </c>
      <c r="S176" s="231">
        <f>'Input Data Shift B'!Q150</f>
        <v>0</v>
      </c>
      <c r="T176" s="231">
        <f>'Input Data Shift B'!R150</f>
        <v>0.33333333333333331</v>
      </c>
      <c r="U176" s="231">
        <f>'Input Data Shift B'!S150</f>
        <v>0.41666666666666669</v>
      </c>
      <c r="V176" s="231">
        <f>'Input Data Shift B'!T150</f>
        <v>0.41666666666666669</v>
      </c>
      <c r="W176" s="231">
        <f>'Input Data Shift B'!U150</f>
        <v>0</v>
      </c>
      <c r="X176" s="231">
        <f>'Input Data Shift B'!V150</f>
        <v>0</v>
      </c>
      <c r="Y176" s="231">
        <f>'Input Data Shift B'!W150</f>
        <v>0</v>
      </c>
      <c r="Z176" s="231">
        <f>'Input Data Shift B'!X150</f>
        <v>0</v>
      </c>
      <c r="AA176" s="231">
        <f>'Input Data Shift B'!Y150</f>
        <v>0</v>
      </c>
      <c r="AB176" s="231">
        <f>'Input Data Shift B'!Z150</f>
        <v>0</v>
      </c>
      <c r="AC176" s="231">
        <f>'Input Data Shift B'!AA150</f>
        <v>0</v>
      </c>
      <c r="AD176" s="231">
        <f>'Input Data Shift B'!AB150</f>
        <v>0</v>
      </c>
      <c r="AE176" s="231">
        <f>'Input Data Shift B'!AC150</f>
        <v>0</v>
      </c>
      <c r="AF176" s="231">
        <f>'Input Data Shift B'!AD150</f>
        <v>0</v>
      </c>
      <c r="AG176" s="231">
        <f>'Input Data Shift B'!AE150</f>
        <v>0</v>
      </c>
      <c r="AH176" s="231">
        <f>'Input Data Shift B'!AF150</f>
        <v>0</v>
      </c>
      <c r="AI176" s="231">
        <f>'Input Data Shift B'!AG150</f>
        <v>0</v>
      </c>
      <c r="AJ176" s="245">
        <f>'Input Data Shift B'!AH150</f>
        <v>0</v>
      </c>
      <c r="AK176" s="245">
        <f t="shared" si="86"/>
        <v>4.416666666666667</v>
      </c>
      <c r="AL176" s="305"/>
      <c r="AM176" s="305"/>
      <c r="AN176" s="305"/>
      <c r="AO176" s="305"/>
      <c r="AP176" s="305"/>
      <c r="AQ176" s="305"/>
      <c r="AR176" s="305"/>
      <c r="AS176" s="305"/>
      <c r="AT176" s="305"/>
      <c r="AU176" s="305"/>
      <c r="AV176" s="305"/>
      <c r="AW176" s="305"/>
      <c r="AX176" s="305"/>
      <c r="AY176" s="305"/>
      <c r="AZ176" s="305"/>
      <c r="BA176" s="305"/>
      <c r="BB176" s="305"/>
      <c r="BC176" s="305"/>
      <c r="BD176" s="305"/>
      <c r="BE176" s="305"/>
      <c r="BF176" s="305"/>
      <c r="BG176" s="305"/>
      <c r="BH176" s="305"/>
      <c r="BI176" s="305"/>
      <c r="BJ176" s="305"/>
      <c r="BK176" s="305"/>
      <c r="BL176" s="305"/>
      <c r="BM176" s="305"/>
      <c r="BN176" s="305"/>
      <c r="BO176" s="305"/>
    </row>
    <row r="177" spans="1:67" ht="18.75" customHeight="1" thickBot="1">
      <c r="A177" s="584"/>
      <c r="B177" s="383" t="s">
        <v>4283</v>
      </c>
      <c r="C177" s="585"/>
      <c r="D177" s="521" t="s">
        <v>29</v>
      </c>
      <c r="E177" s="522"/>
      <c r="F177" s="230">
        <f>'Input Data Shift B'!D151</f>
        <v>0</v>
      </c>
      <c r="G177" s="231">
        <f>'Input Data Shift B'!E151</f>
        <v>0</v>
      </c>
      <c r="H177" s="231">
        <f>'Input Data Shift B'!F151</f>
        <v>0.41666666666666669</v>
      </c>
      <c r="I177" s="231">
        <f>'Input Data Shift B'!G151</f>
        <v>0.41666666666666669</v>
      </c>
      <c r="J177" s="231">
        <f>'Input Data Shift B'!H151</f>
        <v>0.41666666666666669</v>
      </c>
      <c r="K177" s="231">
        <f>'Input Data Shift B'!I151</f>
        <v>0.41666666666666669</v>
      </c>
      <c r="L177" s="231">
        <f>'Input Data Shift B'!J151</f>
        <v>0</v>
      </c>
      <c r="M177" s="231">
        <f>'Input Data Shift B'!K151</f>
        <v>0</v>
      </c>
      <c r="N177" s="231">
        <f>'Input Data Shift B'!L151</f>
        <v>0.41666666666666669</v>
      </c>
      <c r="O177" s="231">
        <f>'Input Data Shift B'!M151</f>
        <v>0.33333333333333331</v>
      </c>
      <c r="P177" s="231">
        <f>'Input Data Shift B'!N151</f>
        <v>0.41666666666666669</v>
      </c>
      <c r="Q177" s="231">
        <f>'Input Data Shift B'!O151</f>
        <v>0.41666666666666669</v>
      </c>
      <c r="R177" s="231">
        <f>'Input Data Shift B'!P151</f>
        <v>0</v>
      </c>
      <c r="S177" s="231">
        <f>'Input Data Shift B'!Q151</f>
        <v>0</v>
      </c>
      <c r="T177" s="231">
        <f>'Input Data Shift B'!R151</f>
        <v>0.33333333333333331</v>
      </c>
      <c r="U177" s="231">
        <f>'Input Data Shift B'!S151</f>
        <v>0.41666666666666669</v>
      </c>
      <c r="V177" s="231">
        <f>'Input Data Shift B'!T151</f>
        <v>0.41666666666666669</v>
      </c>
      <c r="W177" s="231">
        <f>'Input Data Shift B'!U151</f>
        <v>0</v>
      </c>
      <c r="X177" s="231">
        <f>'Input Data Shift B'!V151</f>
        <v>0</v>
      </c>
      <c r="Y177" s="231">
        <f>'Input Data Shift B'!W151</f>
        <v>0</v>
      </c>
      <c r="Z177" s="231">
        <f>'Input Data Shift B'!X151</f>
        <v>0</v>
      </c>
      <c r="AA177" s="231">
        <f>'Input Data Shift B'!Y151</f>
        <v>0</v>
      </c>
      <c r="AB177" s="231">
        <f>'Input Data Shift B'!Z151</f>
        <v>0</v>
      </c>
      <c r="AC177" s="231">
        <f>'Input Data Shift B'!AA151</f>
        <v>0</v>
      </c>
      <c r="AD177" s="231">
        <f>'Input Data Shift B'!AB151</f>
        <v>0</v>
      </c>
      <c r="AE177" s="231">
        <f>'Input Data Shift B'!AC151</f>
        <v>0</v>
      </c>
      <c r="AF177" s="231">
        <f>'Input Data Shift B'!AD151</f>
        <v>0</v>
      </c>
      <c r="AG177" s="231">
        <f>'Input Data Shift B'!AE151</f>
        <v>0</v>
      </c>
      <c r="AH177" s="231">
        <f>'Input Data Shift B'!AF151</f>
        <v>0</v>
      </c>
      <c r="AI177" s="231">
        <f>'Input Data Shift B'!AG151</f>
        <v>0</v>
      </c>
      <c r="AJ177" s="245">
        <f>'Input Data Shift B'!AH151</f>
        <v>0</v>
      </c>
      <c r="AK177" s="245">
        <f t="shared" si="86"/>
        <v>4.416666666666667</v>
      </c>
      <c r="AL177" s="305"/>
      <c r="AM177" s="305"/>
      <c r="AN177" s="305"/>
      <c r="AO177" s="305"/>
      <c r="AP177" s="305"/>
      <c r="AQ177" s="305"/>
      <c r="AR177" s="305"/>
      <c r="AS177" s="305"/>
      <c r="AT177" s="305"/>
      <c r="AU177" s="305"/>
      <c r="AV177" s="305"/>
      <c r="AW177" s="305"/>
      <c r="AX177" s="305"/>
      <c r="AY177" s="305"/>
      <c r="AZ177" s="305"/>
      <c r="BA177" s="305"/>
      <c r="BB177" s="305"/>
      <c r="BC177" s="305"/>
      <c r="BD177" s="305"/>
      <c r="BE177" s="305"/>
      <c r="BF177" s="305"/>
      <c r="BG177" s="305"/>
      <c r="BH177" s="305"/>
      <c r="BI177" s="305"/>
      <c r="BJ177" s="305"/>
      <c r="BK177" s="305"/>
      <c r="BL177" s="305"/>
      <c r="BM177" s="305"/>
      <c r="BN177" s="305"/>
      <c r="BO177" s="305"/>
    </row>
    <row r="178" spans="1:67" ht="18.75" customHeight="1" thickBot="1">
      <c r="A178" s="584"/>
      <c r="B178" s="383" t="s">
        <v>4283</v>
      </c>
      <c r="C178" s="585"/>
      <c r="D178" s="521" t="s">
        <v>4292</v>
      </c>
      <c r="E178" s="522"/>
      <c r="F178" s="230">
        <f>'Input Data Shift B'!D152</f>
        <v>0</v>
      </c>
      <c r="G178" s="231">
        <f>'Input Data Shift B'!E152</f>
        <v>0</v>
      </c>
      <c r="H178" s="231">
        <f>'Input Data Shift B'!F152</f>
        <v>0</v>
      </c>
      <c r="I178" s="231">
        <f>'Input Data Shift B'!G152</f>
        <v>0</v>
      </c>
      <c r="J178" s="231">
        <f>'Input Data Shift B'!H152</f>
        <v>0</v>
      </c>
      <c r="K178" s="231">
        <f>'Input Data Shift B'!I152</f>
        <v>0</v>
      </c>
      <c r="L178" s="231">
        <f>'Input Data Shift B'!J152</f>
        <v>0</v>
      </c>
      <c r="M178" s="231">
        <f>'Input Data Shift B'!K152</f>
        <v>0</v>
      </c>
      <c r="N178" s="231">
        <f>'Input Data Shift B'!L152</f>
        <v>0</v>
      </c>
      <c r="O178" s="231">
        <f>'Input Data Shift B'!M152</f>
        <v>0</v>
      </c>
      <c r="P178" s="231">
        <f>'Input Data Shift B'!N152</f>
        <v>0</v>
      </c>
      <c r="Q178" s="231">
        <f>'Input Data Shift B'!O152</f>
        <v>0</v>
      </c>
      <c r="R178" s="231">
        <f>'Input Data Shift B'!P152</f>
        <v>0</v>
      </c>
      <c r="S178" s="231">
        <f>'Input Data Shift B'!Q152</f>
        <v>0</v>
      </c>
      <c r="T178" s="231">
        <f>'Input Data Shift B'!R152</f>
        <v>0</v>
      </c>
      <c r="U178" s="231">
        <f>'Input Data Shift B'!S152</f>
        <v>0</v>
      </c>
      <c r="V178" s="231">
        <f>'Input Data Shift B'!T152</f>
        <v>0</v>
      </c>
      <c r="W178" s="231">
        <f>'Input Data Shift B'!U152</f>
        <v>0</v>
      </c>
      <c r="X178" s="231">
        <f>'Input Data Shift B'!V152</f>
        <v>0</v>
      </c>
      <c r="Y178" s="231">
        <f>'Input Data Shift B'!W152</f>
        <v>0</v>
      </c>
      <c r="Z178" s="231">
        <f>'Input Data Shift B'!X152</f>
        <v>0</v>
      </c>
      <c r="AA178" s="231">
        <f>'Input Data Shift B'!Y152</f>
        <v>0</v>
      </c>
      <c r="AB178" s="231">
        <f>'Input Data Shift B'!Z152</f>
        <v>0</v>
      </c>
      <c r="AC178" s="231">
        <f>'Input Data Shift B'!AA152</f>
        <v>0</v>
      </c>
      <c r="AD178" s="231">
        <f>'Input Data Shift B'!AB152</f>
        <v>0</v>
      </c>
      <c r="AE178" s="231">
        <f>'Input Data Shift B'!AC152</f>
        <v>0</v>
      </c>
      <c r="AF178" s="231">
        <f>'Input Data Shift B'!AD152</f>
        <v>0</v>
      </c>
      <c r="AG178" s="231">
        <f>'Input Data Shift B'!AE152</f>
        <v>0</v>
      </c>
      <c r="AH178" s="231">
        <f>'Input Data Shift B'!AF152</f>
        <v>0</v>
      </c>
      <c r="AI178" s="231">
        <f>'Input Data Shift B'!AG152</f>
        <v>0</v>
      </c>
      <c r="AJ178" s="245">
        <f>'Input Data Shift B'!AH152</f>
        <v>0</v>
      </c>
      <c r="AK178" s="245">
        <f t="shared" si="86"/>
        <v>0</v>
      </c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  <c r="BD178" s="305"/>
      <c r="BE178" s="305"/>
      <c r="BF178" s="305"/>
      <c r="BG178" s="305"/>
      <c r="BH178" s="305"/>
      <c r="BI178" s="305"/>
      <c r="BJ178" s="305"/>
      <c r="BK178" s="305"/>
      <c r="BL178" s="305"/>
      <c r="BM178" s="305"/>
      <c r="BN178" s="305"/>
      <c r="BO178" s="305"/>
    </row>
    <row r="179" spans="1:67" ht="18.75" customHeight="1" thickBot="1">
      <c r="A179" s="584"/>
      <c r="B179" s="383" t="s">
        <v>4283</v>
      </c>
      <c r="C179" s="585"/>
      <c r="D179" s="523"/>
      <c r="E179" s="524"/>
      <c r="F179" s="246">
        <f>'Input Data Shift B'!D153</f>
        <v>0</v>
      </c>
      <c r="G179" s="247">
        <f>'Input Data Shift B'!E153</f>
        <v>0</v>
      </c>
      <c r="H179" s="247">
        <f>'Input Data Shift B'!F153</f>
        <v>0</v>
      </c>
      <c r="I179" s="247">
        <f>'Input Data Shift B'!G153</f>
        <v>0</v>
      </c>
      <c r="J179" s="247">
        <f>'Input Data Shift B'!H153</f>
        <v>0</v>
      </c>
      <c r="K179" s="247">
        <f>'Input Data Shift B'!I153</f>
        <v>0</v>
      </c>
      <c r="L179" s="247">
        <f>'Input Data Shift B'!J153</f>
        <v>0</v>
      </c>
      <c r="M179" s="247">
        <f>'Input Data Shift B'!K153</f>
        <v>0</v>
      </c>
      <c r="N179" s="247">
        <f>'Input Data Shift B'!L153</f>
        <v>0</v>
      </c>
      <c r="O179" s="247">
        <f>'Input Data Shift B'!M153</f>
        <v>0</v>
      </c>
      <c r="P179" s="247">
        <f>'Input Data Shift B'!N153</f>
        <v>0</v>
      </c>
      <c r="Q179" s="247">
        <f>'Input Data Shift B'!O153</f>
        <v>0</v>
      </c>
      <c r="R179" s="247">
        <f>'Input Data Shift B'!P153</f>
        <v>0</v>
      </c>
      <c r="S179" s="247">
        <f>'Input Data Shift B'!Q153</f>
        <v>0</v>
      </c>
      <c r="T179" s="247">
        <f>'Input Data Shift B'!R153</f>
        <v>0</v>
      </c>
      <c r="U179" s="247">
        <f>'Input Data Shift B'!S153</f>
        <v>0</v>
      </c>
      <c r="V179" s="247">
        <f>'Input Data Shift B'!T153</f>
        <v>0</v>
      </c>
      <c r="W179" s="247">
        <f>'Input Data Shift B'!U153</f>
        <v>0</v>
      </c>
      <c r="X179" s="247">
        <f>'Input Data Shift B'!V153</f>
        <v>0</v>
      </c>
      <c r="Y179" s="247">
        <f>'Input Data Shift B'!W153</f>
        <v>0</v>
      </c>
      <c r="Z179" s="247">
        <f>'Input Data Shift B'!X153</f>
        <v>0</v>
      </c>
      <c r="AA179" s="247">
        <f>'Input Data Shift B'!Y153</f>
        <v>0</v>
      </c>
      <c r="AB179" s="247">
        <f>'Input Data Shift B'!Z153</f>
        <v>0</v>
      </c>
      <c r="AC179" s="247">
        <f>'Input Data Shift B'!AA153</f>
        <v>0</v>
      </c>
      <c r="AD179" s="247">
        <f>'Input Data Shift B'!AB153</f>
        <v>0</v>
      </c>
      <c r="AE179" s="247">
        <f>'Input Data Shift B'!AC153</f>
        <v>0</v>
      </c>
      <c r="AF179" s="247">
        <f>'Input Data Shift B'!AD153</f>
        <v>0</v>
      </c>
      <c r="AG179" s="247">
        <f>'Input Data Shift B'!AE153</f>
        <v>0</v>
      </c>
      <c r="AH179" s="247">
        <f>'Input Data Shift B'!AF153</f>
        <v>0</v>
      </c>
      <c r="AI179" s="247">
        <f>'Input Data Shift B'!AG153</f>
        <v>0</v>
      </c>
      <c r="AJ179" s="254">
        <f>'Input Data Shift B'!AH153</f>
        <v>0</v>
      </c>
      <c r="AK179" s="254">
        <f t="shared" si="86"/>
        <v>0</v>
      </c>
      <c r="AL179" s="305"/>
      <c r="AM179" s="305"/>
      <c r="AN179" s="305"/>
      <c r="AO179" s="305"/>
      <c r="AP179" s="305"/>
      <c r="AQ179" s="305"/>
      <c r="AR179" s="305"/>
      <c r="AS179" s="305"/>
      <c r="AT179" s="305"/>
      <c r="AU179" s="305"/>
      <c r="AV179" s="305"/>
      <c r="AW179" s="305"/>
      <c r="AX179" s="305"/>
      <c r="AY179" s="305"/>
      <c r="AZ179" s="305"/>
      <c r="BA179" s="305"/>
      <c r="BB179" s="305"/>
      <c r="BC179" s="305"/>
      <c r="BD179" s="305"/>
      <c r="BE179" s="305"/>
      <c r="BF179" s="305"/>
      <c r="BG179" s="305"/>
      <c r="BH179" s="305"/>
      <c r="BI179" s="305"/>
      <c r="BJ179" s="305"/>
      <c r="BK179" s="305"/>
      <c r="BL179" s="305"/>
      <c r="BM179" s="305"/>
      <c r="BN179" s="305"/>
      <c r="BO179" s="305"/>
    </row>
    <row r="180" spans="1:67" ht="15.75" thickBot="1">
      <c r="A180" s="584"/>
      <c r="B180" s="383"/>
    </row>
    <row r="181" spans="1:67" ht="18.75" customHeight="1" thickBot="1">
      <c r="A181" s="584"/>
      <c r="B181" s="383" t="s">
        <v>96</v>
      </c>
      <c r="C181" s="585" t="s">
        <v>95</v>
      </c>
      <c r="D181" s="519" t="s">
        <v>90</v>
      </c>
      <c r="E181" s="520"/>
      <c r="F181" s="248" t="e">
        <f>F154/F$100</f>
        <v>#DIV/0!</v>
      </c>
      <c r="G181" s="249" t="e">
        <f t="shared" ref="G181:AK181" si="88">G154/G$100</f>
        <v>#DIV/0!</v>
      </c>
      <c r="H181" s="249">
        <f t="shared" si="88"/>
        <v>6.6842105263157897E-2</v>
      </c>
      <c r="I181" s="249">
        <f t="shared" si="88"/>
        <v>0.12947368421052632</v>
      </c>
      <c r="J181" s="249">
        <f t="shared" si="88"/>
        <v>0.13438596491228069</v>
      </c>
      <c r="K181" s="249">
        <f t="shared" si="88"/>
        <v>0</v>
      </c>
      <c r="L181" s="249" t="e">
        <f t="shared" si="88"/>
        <v>#DIV/0!</v>
      </c>
      <c r="M181" s="249" t="e">
        <f t="shared" si="88"/>
        <v>#DIV/0!</v>
      </c>
      <c r="N181" s="249">
        <f t="shared" si="88"/>
        <v>0</v>
      </c>
      <c r="O181" s="249">
        <f t="shared" si="88"/>
        <v>0</v>
      </c>
      <c r="P181" s="249">
        <f t="shared" si="88"/>
        <v>0.15789473684210525</v>
      </c>
      <c r="Q181" s="249">
        <f t="shared" si="88"/>
        <v>0</v>
      </c>
      <c r="R181" s="249" t="e">
        <f t="shared" si="88"/>
        <v>#DIV/0!</v>
      </c>
      <c r="S181" s="249" t="e">
        <f t="shared" si="88"/>
        <v>#DIV/0!</v>
      </c>
      <c r="T181" s="249">
        <f t="shared" si="88"/>
        <v>0.14035087719298245</v>
      </c>
      <c r="U181" s="249">
        <f t="shared" si="88"/>
        <v>0</v>
      </c>
      <c r="V181" s="249">
        <f t="shared" si="88"/>
        <v>0</v>
      </c>
      <c r="W181" s="249">
        <f t="shared" si="88"/>
        <v>0</v>
      </c>
      <c r="X181" s="249" t="e">
        <f t="shared" si="88"/>
        <v>#DIV/0!</v>
      </c>
      <c r="Y181" s="249" t="e">
        <f t="shared" si="88"/>
        <v>#DIV/0!</v>
      </c>
      <c r="Z181" s="249" t="e">
        <f t="shared" si="88"/>
        <v>#DIV/0!</v>
      </c>
      <c r="AA181" s="249" t="e">
        <f t="shared" si="88"/>
        <v>#DIV/0!</v>
      </c>
      <c r="AB181" s="249" t="e">
        <f t="shared" si="88"/>
        <v>#DIV/0!</v>
      </c>
      <c r="AC181" s="249" t="e">
        <f t="shared" si="88"/>
        <v>#DIV/0!</v>
      </c>
      <c r="AD181" s="249" t="e">
        <f t="shared" si="88"/>
        <v>#DIV/0!</v>
      </c>
      <c r="AE181" s="249" t="e">
        <f t="shared" si="88"/>
        <v>#DIV/0!</v>
      </c>
      <c r="AF181" s="249" t="e">
        <f t="shared" si="88"/>
        <v>#DIV/0!</v>
      </c>
      <c r="AG181" s="249" t="e">
        <f t="shared" si="88"/>
        <v>#DIV/0!</v>
      </c>
      <c r="AH181" s="249" t="e">
        <f t="shared" si="88"/>
        <v>#DIV/0!</v>
      </c>
      <c r="AI181" s="249" t="e">
        <f t="shared" si="88"/>
        <v>#DIV/0!</v>
      </c>
      <c r="AJ181" s="255" t="e">
        <f t="shared" si="88"/>
        <v>#DIV/0!</v>
      </c>
      <c r="AK181" s="255">
        <f t="shared" si="88"/>
        <v>5.2485945186226284E-2</v>
      </c>
      <c r="AL181" s="305"/>
      <c r="AM181" s="305"/>
      <c r="AN181" s="305"/>
      <c r="AO181" s="305"/>
      <c r="AP181" s="305"/>
      <c r="AQ181" s="305"/>
      <c r="AR181" s="305"/>
      <c r="AS181" s="305"/>
      <c r="AT181" s="305"/>
      <c r="AU181" s="305"/>
      <c r="AV181" s="305"/>
      <c r="AW181" s="305"/>
      <c r="AX181" s="305"/>
      <c r="AY181" s="305"/>
      <c r="AZ181" s="305"/>
      <c r="BA181" s="305"/>
      <c r="BB181" s="305"/>
      <c r="BC181" s="305"/>
      <c r="BD181" s="305"/>
      <c r="BE181" s="305"/>
      <c r="BF181" s="305"/>
      <c r="BG181" s="305"/>
      <c r="BH181" s="305"/>
      <c r="BI181" s="305"/>
      <c r="BJ181" s="305"/>
      <c r="BK181" s="305"/>
      <c r="BL181" s="305"/>
      <c r="BM181" s="305"/>
      <c r="BN181" s="305"/>
      <c r="BO181" s="305"/>
    </row>
    <row r="182" spans="1:67" ht="18.75" customHeight="1" thickBot="1">
      <c r="A182" s="584"/>
      <c r="B182" s="383" t="s">
        <v>96</v>
      </c>
      <c r="C182" s="585"/>
      <c r="D182" s="521" t="s">
        <v>91</v>
      </c>
      <c r="E182" s="522"/>
      <c r="F182" s="250" t="e">
        <f t="shared" ref="F182:AK182" si="89">F155/F$100</f>
        <v>#DIV/0!</v>
      </c>
      <c r="G182" s="251" t="e">
        <f t="shared" si="89"/>
        <v>#DIV/0!</v>
      </c>
      <c r="H182" s="251">
        <f t="shared" si="89"/>
        <v>0</v>
      </c>
      <c r="I182" s="251">
        <f t="shared" si="89"/>
        <v>0</v>
      </c>
      <c r="J182" s="251">
        <f t="shared" si="89"/>
        <v>0</v>
      </c>
      <c r="K182" s="251">
        <f t="shared" si="89"/>
        <v>0</v>
      </c>
      <c r="L182" s="251" t="e">
        <f t="shared" si="89"/>
        <v>#DIV/0!</v>
      </c>
      <c r="M182" s="251" t="e">
        <f t="shared" si="89"/>
        <v>#DIV/0!</v>
      </c>
      <c r="N182" s="251">
        <f t="shared" si="89"/>
        <v>0</v>
      </c>
      <c r="O182" s="251">
        <f t="shared" si="89"/>
        <v>1.6491228070175439E-2</v>
      </c>
      <c r="P182" s="251">
        <f t="shared" si="89"/>
        <v>0</v>
      </c>
      <c r="Q182" s="251">
        <f t="shared" si="89"/>
        <v>0</v>
      </c>
      <c r="R182" s="251" t="e">
        <f t="shared" si="89"/>
        <v>#DIV/0!</v>
      </c>
      <c r="S182" s="251" t="e">
        <f t="shared" si="89"/>
        <v>#DIV/0!</v>
      </c>
      <c r="T182" s="251">
        <f t="shared" si="89"/>
        <v>3.4035087719298245E-2</v>
      </c>
      <c r="U182" s="251">
        <f t="shared" si="89"/>
        <v>5.3508771929824561E-2</v>
      </c>
      <c r="V182" s="251">
        <f t="shared" si="89"/>
        <v>1.8947368421052633E-2</v>
      </c>
      <c r="W182" s="251">
        <f t="shared" si="89"/>
        <v>2.7123483226266953E-2</v>
      </c>
      <c r="X182" s="251" t="e">
        <f t="shared" si="89"/>
        <v>#DIV/0!</v>
      </c>
      <c r="Y182" s="251" t="e">
        <f t="shared" si="89"/>
        <v>#DIV/0!</v>
      </c>
      <c r="Z182" s="251" t="e">
        <f t="shared" si="89"/>
        <v>#DIV/0!</v>
      </c>
      <c r="AA182" s="251" t="e">
        <f t="shared" si="89"/>
        <v>#DIV/0!</v>
      </c>
      <c r="AB182" s="251" t="e">
        <f t="shared" si="89"/>
        <v>#DIV/0!</v>
      </c>
      <c r="AC182" s="251" t="e">
        <f t="shared" si="89"/>
        <v>#DIV/0!</v>
      </c>
      <c r="AD182" s="251" t="e">
        <f t="shared" si="89"/>
        <v>#DIV/0!</v>
      </c>
      <c r="AE182" s="251" t="e">
        <f t="shared" si="89"/>
        <v>#DIV/0!</v>
      </c>
      <c r="AF182" s="251" t="e">
        <f t="shared" si="89"/>
        <v>#DIV/0!</v>
      </c>
      <c r="AG182" s="251" t="e">
        <f t="shared" si="89"/>
        <v>#DIV/0!</v>
      </c>
      <c r="AH182" s="251" t="e">
        <f t="shared" si="89"/>
        <v>#DIV/0!</v>
      </c>
      <c r="AI182" s="251" t="e">
        <f t="shared" si="89"/>
        <v>#DIV/0!</v>
      </c>
      <c r="AJ182" s="256" t="e">
        <f t="shared" si="89"/>
        <v>#DIV/0!</v>
      </c>
      <c r="AK182" s="256">
        <f t="shared" si="89"/>
        <v>1.2488287655188569E-2</v>
      </c>
      <c r="AL182" s="305"/>
      <c r="AM182" s="305"/>
      <c r="AN182" s="305"/>
      <c r="AO182" s="305"/>
      <c r="AP182" s="305"/>
      <c r="AQ182" s="305"/>
      <c r="AR182" s="305"/>
      <c r="AS182" s="305"/>
      <c r="AT182" s="305"/>
      <c r="AU182" s="305"/>
      <c r="AV182" s="305"/>
      <c r="AW182" s="305"/>
      <c r="AX182" s="305"/>
      <c r="AY182" s="305"/>
      <c r="AZ182" s="305"/>
      <c r="BA182" s="305"/>
      <c r="BB182" s="305"/>
      <c r="BC182" s="305"/>
      <c r="BD182" s="305"/>
      <c r="BE182" s="305"/>
      <c r="BF182" s="305"/>
      <c r="BG182" s="305"/>
      <c r="BH182" s="305"/>
      <c r="BI182" s="305"/>
      <c r="BJ182" s="305"/>
      <c r="BK182" s="305"/>
      <c r="BL182" s="305"/>
      <c r="BM182" s="305"/>
      <c r="BN182" s="305"/>
      <c r="BO182" s="305"/>
    </row>
    <row r="183" spans="1:67" ht="18.75" customHeight="1" thickBot="1">
      <c r="A183" s="584"/>
      <c r="B183" s="383" t="s">
        <v>96</v>
      </c>
      <c r="C183" s="585"/>
      <c r="D183" s="521" t="s">
        <v>4274</v>
      </c>
      <c r="E183" s="522"/>
      <c r="F183" s="250" t="e">
        <f t="shared" ref="F183:AK183" si="90">F156/F$100</f>
        <v>#DIV/0!</v>
      </c>
      <c r="G183" s="251" t="e">
        <f t="shared" si="90"/>
        <v>#DIV/0!</v>
      </c>
      <c r="H183" s="251">
        <f t="shared" si="90"/>
        <v>5.2631578947368418E-2</v>
      </c>
      <c r="I183" s="251">
        <f t="shared" si="90"/>
        <v>5.2631578947368418E-2</v>
      </c>
      <c r="J183" s="251">
        <f t="shared" si="90"/>
        <v>5.2631578947368418E-2</v>
      </c>
      <c r="K183" s="251">
        <f t="shared" si="90"/>
        <v>5.2631578947368418E-2</v>
      </c>
      <c r="L183" s="251" t="e">
        <f t="shared" si="90"/>
        <v>#DIV/0!</v>
      </c>
      <c r="M183" s="251" t="e">
        <f t="shared" si="90"/>
        <v>#DIV/0!</v>
      </c>
      <c r="N183" s="251">
        <f t="shared" si="90"/>
        <v>7.8947368421052627E-2</v>
      </c>
      <c r="O183" s="251">
        <f t="shared" si="90"/>
        <v>7.8947368421052627E-2</v>
      </c>
      <c r="P183" s="251">
        <f t="shared" si="90"/>
        <v>5.2631578947368418E-2</v>
      </c>
      <c r="Q183" s="251">
        <f t="shared" si="90"/>
        <v>5.2631578947368418E-2</v>
      </c>
      <c r="R183" s="251" t="e">
        <f t="shared" si="90"/>
        <v>#DIV/0!</v>
      </c>
      <c r="S183" s="251" t="e">
        <f t="shared" si="90"/>
        <v>#DIV/0!</v>
      </c>
      <c r="T183" s="251">
        <f t="shared" si="90"/>
        <v>7.8947368421052627E-2</v>
      </c>
      <c r="U183" s="251">
        <f t="shared" si="90"/>
        <v>5.2631578947368418E-2</v>
      </c>
      <c r="V183" s="251">
        <f t="shared" si="90"/>
        <v>7.8947368421052627E-2</v>
      </c>
      <c r="W183" s="251">
        <f t="shared" si="90"/>
        <v>8.0299785867237697E-2</v>
      </c>
      <c r="X183" s="251" t="e">
        <f t="shared" si="90"/>
        <v>#DIV/0!</v>
      </c>
      <c r="Y183" s="251" t="e">
        <f t="shared" si="90"/>
        <v>#DIV/0!</v>
      </c>
      <c r="Z183" s="251" t="e">
        <f t="shared" si="90"/>
        <v>#DIV/0!</v>
      </c>
      <c r="AA183" s="251" t="e">
        <f t="shared" si="90"/>
        <v>#DIV/0!</v>
      </c>
      <c r="AB183" s="251" t="e">
        <f t="shared" si="90"/>
        <v>#DIV/0!</v>
      </c>
      <c r="AC183" s="251" t="e">
        <f t="shared" si="90"/>
        <v>#DIV/0!</v>
      </c>
      <c r="AD183" s="251" t="e">
        <f t="shared" si="90"/>
        <v>#DIV/0!</v>
      </c>
      <c r="AE183" s="251" t="e">
        <f t="shared" si="90"/>
        <v>#DIV/0!</v>
      </c>
      <c r="AF183" s="251" t="e">
        <f t="shared" si="90"/>
        <v>#DIV/0!</v>
      </c>
      <c r="AG183" s="251" t="e">
        <f t="shared" si="90"/>
        <v>#DIV/0!</v>
      </c>
      <c r="AH183" s="251" t="e">
        <f t="shared" si="90"/>
        <v>#DIV/0!</v>
      </c>
      <c r="AI183" s="251" t="e">
        <f t="shared" si="90"/>
        <v>#DIV/0!</v>
      </c>
      <c r="AJ183" s="256" t="e">
        <f t="shared" si="90"/>
        <v>#DIV/0!</v>
      </c>
      <c r="AK183" s="256">
        <f t="shared" si="90"/>
        <v>6.3685874912157422E-2</v>
      </c>
      <c r="AL183" s="305"/>
      <c r="AM183" s="305"/>
      <c r="AN183" s="305"/>
      <c r="AO183" s="305"/>
      <c r="AP183" s="305"/>
      <c r="AQ183" s="305"/>
      <c r="AR183" s="305"/>
      <c r="AS183" s="305"/>
      <c r="AT183" s="305"/>
      <c r="AU183" s="305"/>
      <c r="AV183" s="305"/>
      <c r="AW183" s="305"/>
      <c r="AX183" s="305"/>
      <c r="AY183" s="305"/>
      <c r="AZ183" s="305"/>
      <c r="BA183" s="305"/>
      <c r="BB183" s="305"/>
      <c r="BC183" s="305"/>
      <c r="BD183" s="305"/>
      <c r="BE183" s="305"/>
      <c r="BF183" s="305"/>
      <c r="BG183" s="305"/>
      <c r="BH183" s="305"/>
      <c r="BI183" s="305"/>
      <c r="BJ183" s="305"/>
      <c r="BK183" s="305"/>
      <c r="BL183" s="305"/>
      <c r="BM183" s="305"/>
      <c r="BN183" s="305"/>
      <c r="BO183" s="305"/>
    </row>
    <row r="184" spans="1:67" ht="18.75" customHeight="1" thickBot="1">
      <c r="A184" s="584"/>
      <c r="B184" s="383" t="s">
        <v>96</v>
      </c>
      <c r="C184" s="585"/>
      <c r="D184" s="521" t="s">
        <v>5451</v>
      </c>
      <c r="E184" s="522"/>
      <c r="F184" s="250" t="e">
        <f t="shared" ref="F184:AK185" si="91">F157/F$100</f>
        <v>#DIV/0!</v>
      </c>
      <c r="G184" s="251" t="e">
        <f t="shared" si="91"/>
        <v>#DIV/0!</v>
      </c>
      <c r="H184" s="251">
        <f t="shared" si="91"/>
        <v>0</v>
      </c>
      <c r="I184" s="251">
        <f t="shared" si="91"/>
        <v>0</v>
      </c>
      <c r="J184" s="251">
        <f t="shared" si="91"/>
        <v>0</v>
      </c>
      <c r="K184" s="251">
        <f t="shared" si="91"/>
        <v>0</v>
      </c>
      <c r="L184" s="251" t="e">
        <f t="shared" si="91"/>
        <v>#DIV/0!</v>
      </c>
      <c r="M184" s="251" t="e">
        <f t="shared" si="91"/>
        <v>#DIV/0!</v>
      </c>
      <c r="N184" s="251">
        <f t="shared" si="91"/>
        <v>0</v>
      </c>
      <c r="O184" s="251">
        <f t="shared" si="91"/>
        <v>0</v>
      </c>
      <c r="P184" s="251">
        <f t="shared" si="91"/>
        <v>0</v>
      </c>
      <c r="Q184" s="251">
        <f t="shared" si="91"/>
        <v>0</v>
      </c>
      <c r="R184" s="251" t="e">
        <f t="shared" si="91"/>
        <v>#DIV/0!</v>
      </c>
      <c r="S184" s="251" t="e">
        <f t="shared" si="91"/>
        <v>#DIV/0!</v>
      </c>
      <c r="T184" s="251">
        <f t="shared" si="91"/>
        <v>0</v>
      </c>
      <c r="U184" s="251">
        <f t="shared" si="91"/>
        <v>0</v>
      </c>
      <c r="V184" s="251">
        <f t="shared" si="91"/>
        <v>0</v>
      </c>
      <c r="W184" s="251">
        <f t="shared" si="91"/>
        <v>0</v>
      </c>
      <c r="X184" s="251" t="e">
        <f t="shared" si="91"/>
        <v>#DIV/0!</v>
      </c>
      <c r="Y184" s="251" t="e">
        <f t="shared" si="91"/>
        <v>#DIV/0!</v>
      </c>
      <c r="Z184" s="251" t="e">
        <f t="shared" si="91"/>
        <v>#DIV/0!</v>
      </c>
      <c r="AA184" s="251" t="e">
        <f t="shared" si="91"/>
        <v>#DIV/0!</v>
      </c>
      <c r="AB184" s="251" t="e">
        <f t="shared" si="91"/>
        <v>#DIV/0!</v>
      </c>
      <c r="AC184" s="251" t="e">
        <f t="shared" si="91"/>
        <v>#DIV/0!</v>
      </c>
      <c r="AD184" s="251" t="e">
        <f t="shared" si="91"/>
        <v>#DIV/0!</v>
      </c>
      <c r="AE184" s="251" t="e">
        <f t="shared" si="91"/>
        <v>#DIV/0!</v>
      </c>
      <c r="AF184" s="251" t="e">
        <f t="shared" si="91"/>
        <v>#DIV/0!</v>
      </c>
      <c r="AG184" s="251" t="e">
        <f t="shared" si="91"/>
        <v>#DIV/0!</v>
      </c>
      <c r="AH184" s="251" t="e">
        <f t="shared" si="91"/>
        <v>#DIV/0!</v>
      </c>
      <c r="AI184" s="251" t="e">
        <f t="shared" si="91"/>
        <v>#DIV/0!</v>
      </c>
      <c r="AJ184" s="256" t="e">
        <f t="shared" si="91"/>
        <v>#DIV/0!</v>
      </c>
      <c r="AK184" s="256">
        <f t="shared" si="91"/>
        <v>0</v>
      </c>
      <c r="AL184" s="305"/>
      <c r="AM184" s="305"/>
      <c r="AN184" s="305"/>
      <c r="AO184" s="305"/>
      <c r="AP184" s="305"/>
      <c r="AQ184" s="305"/>
      <c r="AR184" s="305"/>
      <c r="AS184" s="305"/>
      <c r="AT184" s="305"/>
      <c r="AU184" s="305"/>
      <c r="AV184" s="305"/>
      <c r="AW184" s="305"/>
      <c r="AX184" s="305"/>
      <c r="AY184" s="305"/>
      <c r="AZ184" s="305"/>
      <c r="BA184" s="305"/>
      <c r="BB184" s="305"/>
      <c r="BC184" s="305"/>
      <c r="BD184" s="305"/>
      <c r="BE184" s="305"/>
      <c r="BF184" s="305"/>
      <c r="BG184" s="305"/>
      <c r="BH184" s="305"/>
      <c r="BI184" s="305"/>
      <c r="BJ184" s="305"/>
      <c r="BK184" s="305"/>
      <c r="BL184" s="305"/>
      <c r="BM184" s="305"/>
      <c r="BN184" s="305"/>
      <c r="BO184" s="305"/>
    </row>
    <row r="185" spans="1:67" ht="18.75" customHeight="1" thickBot="1">
      <c r="A185" s="584"/>
      <c r="B185" s="383"/>
      <c r="C185" s="585"/>
      <c r="D185" s="521" t="s">
        <v>5452</v>
      </c>
      <c r="E185" s="522"/>
      <c r="F185" s="250" t="e">
        <f t="shared" si="91"/>
        <v>#DIV/0!</v>
      </c>
      <c r="G185" s="251" t="e">
        <f t="shared" si="91"/>
        <v>#DIV/0!</v>
      </c>
      <c r="H185" s="251">
        <f t="shared" si="91"/>
        <v>0</v>
      </c>
      <c r="I185" s="251">
        <f t="shared" si="91"/>
        <v>0</v>
      </c>
      <c r="J185" s="251">
        <f t="shared" si="91"/>
        <v>0</v>
      </c>
      <c r="K185" s="251">
        <f t="shared" si="91"/>
        <v>0.25631578947368422</v>
      </c>
      <c r="L185" s="251" t="e">
        <f t="shared" si="91"/>
        <v>#DIV/0!</v>
      </c>
      <c r="M185" s="251" t="e">
        <f t="shared" si="91"/>
        <v>#DIV/0!</v>
      </c>
      <c r="N185" s="251">
        <f t="shared" si="91"/>
        <v>0.13929824561403509</v>
      </c>
      <c r="O185" s="251">
        <f t="shared" si="91"/>
        <v>0.18421052631578946</v>
      </c>
      <c r="P185" s="251">
        <f t="shared" si="91"/>
        <v>9.4385964912280698E-2</v>
      </c>
      <c r="Q185" s="251">
        <f t="shared" si="91"/>
        <v>0.1356140350877193</v>
      </c>
      <c r="R185" s="251" t="e">
        <f t="shared" si="91"/>
        <v>#DIV/0!</v>
      </c>
      <c r="S185" s="251" t="e">
        <f t="shared" si="91"/>
        <v>#DIV/0!</v>
      </c>
      <c r="T185" s="251">
        <f t="shared" si="91"/>
        <v>0</v>
      </c>
      <c r="U185" s="251">
        <f t="shared" si="91"/>
        <v>8.9824561403508779E-2</v>
      </c>
      <c r="V185" s="251">
        <f t="shared" si="91"/>
        <v>0</v>
      </c>
      <c r="W185" s="251">
        <f t="shared" si="91"/>
        <v>0</v>
      </c>
      <c r="X185" s="251" t="e">
        <f t="shared" si="91"/>
        <v>#DIV/0!</v>
      </c>
      <c r="Y185" s="251" t="e">
        <f t="shared" si="91"/>
        <v>#DIV/0!</v>
      </c>
      <c r="Z185" s="251" t="e">
        <f t="shared" si="91"/>
        <v>#DIV/0!</v>
      </c>
      <c r="AA185" s="251" t="e">
        <f t="shared" si="91"/>
        <v>#DIV/0!</v>
      </c>
      <c r="AB185" s="251" t="e">
        <f t="shared" si="91"/>
        <v>#DIV/0!</v>
      </c>
      <c r="AC185" s="251" t="e">
        <f t="shared" si="91"/>
        <v>#DIV/0!</v>
      </c>
      <c r="AD185" s="251" t="e">
        <f t="shared" si="91"/>
        <v>#DIV/0!</v>
      </c>
      <c r="AE185" s="251" t="e">
        <f t="shared" si="91"/>
        <v>#DIV/0!</v>
      </c>
      <c r="AF185" s="251" t="e">
        <f t="shared" si="91"/>
        <v>#DIV/0!</v>
      </c>
      <c r="AG185" s="251" t="e">
        <f t="shared" si="91"/>
        <v>#DIV/0!</v>
      </c>
      <c r="AH185" s="251" t="e">
        <f t="shared" si="91"/>
        <v>#DIV/0!</v>
      </c>
      <c r="AI185" s="251" t="e">
        <f t="shared" si="91"/>
        <v>#DIV/0!</v>
      </c>
      <c r="AJ185" s="256" t="e">
        <f t="shared" si="91"/>
        <v>#DIV/0!</v>
      </c>
      <c r="AK185" s="256">
        <f t="shared" si="91"/>
        <v>7.5076130241274311E-2</v>
      </c>
      <c r="AL185" s="305"/>
      <c r="AM185" s="305"/>
      <c r="AN185" s="305"/>
      <c r="AO185" s="305"/>
      <c r="AP185" s="305"/>
      <c r="AQ185" s="305"/>
      <c r="AR185" s="305"/>
      <c r="AS185" s="305"/>
      <c r="AT185" s="305"/>
      <c r="AU185" s="305"/>
      <c r="AV185" s="305"/>
      <c r="AW185" s="305"/>
      <c r="AX185" s="305"/>
      <c r="AY185" s="305"/>
      <c r="AZ185" s="305"/>
      <c r="BA185" s="305"/>
      <c r="BB185" s="305"/>
      <c r="BC185" s="305"/>
      <c r="BD185" s="305"/>
      <c r="BE185" s="305"/>
      <c r="BF185" s="305"/>
      <c r="BG185" s="305"/>
      <c r="BH185" s="305"/>
      <c r="BI185" s="305"/>
      <c r="BJ185" s="305"/>
      <c r="BK185" s="305"/>
      <c r="BL185" s="305"/>
      <c r="BM185" s="305"/>
      <c r="BN185" s="305"/>
      <c r="BO185" s="305"/>
    </row>
    <row r="186" spans="1:67" ht="18.75" customHeight="1" thickBot="1">
      <c r="A186" s="584"/>
      <c r="B186" s="383" t="s">
        <v>96</v>
      </c>
      <c r="C186" s="585"/>
      <c r="D186" s="521" t="s">
        <v>4275</v>
      </c>
      <c r="E186" s="522"/>
      <c r="F186" s="250" t="e">
        <f t="shared" ref="F186:AK186" si="92">F159/F$100</f>
        <v>#DIV/0!</v>
      </c>
      <c r="G186" s="251" t="e">
        <f t="shared" si="92"/>
        <v>#DIV/0!</v>
      </c>
      <c r="H186" s="251">
        <f t="shared" si="92"/>
        <v>0</v>
      </c>
      <c r="I186" s="251">
        <f t="shared" si="92"/>
        <v>0</v>
      </c>
      <c r="J186" s="251">
        <f t="shared" si="92"/>
        <v>0</v>
      </c>
      <c r="K186" s="251">
        <f t="shared" si="92"/>
        <v>0</v>
      </c>
      <c r="L186" s="251" t="e">
        <f t="shared" si="92"/>
        <v>#DIV/0!</v>
      </c>
      <c r="M186" s="251" t="e">
        <f t="shared" si="92"/>
        <v>#DIV/0!</v>
      </c>
      <c r="N186" s="251">
        <f t="shared" si="92"/>
        <v>0</v>
      </c>
      <c r="O186" s="251">
        <f t="shared" si="92"/>
        <v>0</v>
      </c>
      <c r="P186" s="251">
        <f t="shared" si="92"/>
        <v>0</v>
      </c>
      <c r="Q186" s="251">
        <f t="shared" si="92"/>
        <v>0</v>
      </c>
      <c r="R186" s="251" t="e">
        <f t="shared" si="92"/>
        <v>#DIV/0!</v>
      </c>
      <c r="S186" s="251" t="e">
        <f t="shared" si="92"/>
        <v>#DIV/0!</v>
      </c>
      <c r="T186" s="251">
        <f t="shared" si="92"/>
        <v>0</v>
      </c>
      <c r="U186" s="251">
        <f t="shared" si="92"/>
        <v>0</v>
      </c>
      <c r="V186" s="251">
        <f t="shared" si="92"/>
        <v>0</v>
      </c>
      <c r="W186" s="251">
        <f t="shared" si="92"/>
        <v>0</v>
      </c>
      <c r="X186" s="251" t="e">
        <f t="shared" si="92"/>
        <v>#DIV/0!</v>
      </c>
      <c r="Y186" s="251" t="e">
        <f t="shared" si="92"/>
        <v>#DIV/0!</v>
      </c>
      <c r="Z186" s="251" t="e">
        <f t="shared" si="92"/>
        <v>#DIV/0!</v>
      </c>
      <c r="AA186" s="251" t="e">
        <f t="shared" si="92"/>
        <v>#DIV/0!</v>
      </c>
      <c r="AB186" s="251" t="e">
        <f t="shared" si="92"/>
        <v>#DIV/0!</v>
      </c>
      <c r="AC186" s="251" t="e">
        <f t="shared" si="92"/>
        <v>#DIV/0!</v>
      </c>
      <c r="AD186" s="251" t="e">
        <f t="shared" si="92"/>
        <v>#DIV/0!</v>
      </c>
      <c r="AE186" s="251" t="e">
        <f t="shared" si="92"/>
        <v>#DIV/0!</v>
      </c>
      <c r="AF186" s="251" t="e">
        <f t="shared" si="92"/>
        <v>#DIV/0!</v>
      </c>
      <c r="AG186" s="251" t="e">
        <f t="shared" si="92"/>
        <v>#DIV/0!</v>
      </c>
      <c r="AH186" s="251" t="e">
        <f t="shared" si="92"/>
        <v>#DIV/0!</v>
      </c>
      <c r="AI186" s="251" t="e">
        <f t="shared" si="92"/>
        <v>#DIV/0!</v>
      </c>
      <c r="AJ186" s="256" t="e">
        <f t="shared" si="92"/>
        <v>#DIV/0!</v>
      </c>
      <c r="AK186" s="256">
        <f t="shared" si="92"/>
        <v>0</v>
      </c>
      <c r="AL186" s="305"/>
      <c r="AM186" s="305"/>
      <c r="AN186" s="305"/>
      <c r="AO186" s="305"/>
      <c r="AP186" s="305"/>
      <c r="AQ186" s="305"/>
      <c r="AR186" s="305"/>
      <c r="AS186" s="305"/>
      <c r="AT186" s="305"/>
      <c r="AU186" s="305"/>
      <c r="AV186" s="305"/>
      <c r="AW186" s="305"/>
      <c r="AX186" s="305"/>
      <c r="AY186" s="305"/>
      <c r="AZ186" s="305"/>
      <c r="BA186" s="305"/>
      <c r="BB186" s="305"/>
      <c r="BC186" s="305"/>
      <c r="BD186" s="305"/>
      <c r="BE186" s="305"/>
      <c r="BF186" s="305"/>
      <c r="BG186" s="305"/>
      <c r="BH186" s="305"/>
      <c r="BI186" s="305"/>
      <c r="BJ186" s="305"/>
      <c r="BK186" s="305"/>
      <c r="BL186" s="305"/>
      <c r="BM186" s="305"/>
      <c r="BN186" s="305"/>
      <c r="BO186" s="305"/>
    </row>
    <row r="187" spans="1:67" ht="18.75" customHeight="1" thickBot="1">
      <c r="A187" s="584"/>
      <c r="B187" s="383" t="s">
        <v>96</v>
      </c>
      <c r="C187" s="585"/>
      <c r="D187" s="521" t="s">
        <v>4291</v>
      </c>
      <c r="E187" s="522"/>
      <c r="F187" s="250" t="e">
        <f t="shared" ref="F187:AK187" si="93">F160/F$100</f>
        <v>#DIV/0!</v>
      </c>
      <c r="G187" s="251" t="e">
        <f t="shared" si="93"/>
        <v>#DIV/0!</v>
      </c>
      <c r="H187" s="251">
        <f t="shared" si="93"/>
        <v>8.4795321637426915E-5</v>
      </c>
      <c r="I187" s="251">
        <f t="shared" si="93"/>
        <v>2.5438596491228076E-4</v>
      </c>
      <c r="J187" s="251">
        <f t="shared" si="93"/>
        <v>1.6959064327485383E-4</v>
      </c>
      <c r="K187" s="251">
        <f t="shared" si="93"/>
        <v>2.5438596491228076E-4</v>
      </c>
      <c r="L187" s="251" t="e">
        <f t="shared" si="93"/>
        <v>#DIV/0!</v>
      </c>
      <c r="M187" s="251" t="e">
        <f t="shared" si="93"/>
        <v>#DIV/0!</v>
      </c>
      <c r="N187" s="251">
        <f t="shared" si="93"/>
        <v>8.4795321637426915E-5</v>
      </c>
      <c r="O187" s="251">
        <f t="shared" si="93"/>
        <v>8.4795321637426915E-5</v>
      </c>
      <c r="P187" s="251">
        <f t="shared" si="93"/>
        <v>2.543859649122807E-4</v>
      </c>
      <c r="Q187" s="251">
        <f t="shared" si="93"/>
        <v>2.5438596491228076E-4</v>
      </c>
      <c r="R187" s="251" t="e">
        <f t="shared" si="93"/>
        <v>#DIV/0!</v>
      </c>
      <c r="S187" s="251" t="e">
        <f t="shared" si="93"/>
        <v>#DIV/0!</v>
      </c>
      <c r="T187" s="251">
        <f t="shared" si="93"/>
        <v>1.6959064327485383E-4</v>
      </c>
      <c r="U187" s="251">
        <f t="shared" si="93"/>
        <v>4.2397660818713461E-4</v>
      </c>
      <c r="V187" s="251">
        <f t="shared" si="93"/>
        <v>0</v>
      </c>
      <c r="W187" s="251">
        <f t="shared" si="93"/>
        <v>0</v>
      </c>
      <c r="X187" s="251" t="e">
        <f t="shared" si="93"/>
        <v>#DIV/0!</v>
      </c>
      <c r="Y187" s="251" t="e">
        <f t="shared" si="93"/>
        <v>#DIV/0!</v>
      </c>
      <c r="Z187" s="251" t="e">
        <f t="shared" si="93"/>
        <v>#DIV/0!</v>
      </c>
      <c r="AA187" s="251" t="e">
        <f t="shared" si="93"/>
        <v>#DIV/0!</v>
      </c>
      <c r="AB187" s="251" t="e">
        <f t="shared" si="93"/>
        <v>#DIV/0!</v>
      </c>
      <c r="AC187" s="251" t="e">
        <f t="shared" si="93"/>
        <v>#DIV/0!</v>
      </c>
      <c r="AD187" s="251" t="e">
        <f t="shared" si="93"/>
        <v>#DIV/0!</v>
      </c>
      <c r="AE187" s="251" t="e">
        <f t="shared" si="93"/>
        <v>#DIV/0!</v>
      </c>
      <c r="AF187" s="251" t="e">
        <f t="shared" si="93"/>
        <v>#DIV/0!</v>
      </c>
      <c r="AG187" s="251" t="e">
        <f t="shared" si="93"/>
        <v>#DIV/0!</v>
      </c>
      <c r="AH187" s="251" t="e">
        <f t="shared" si="93"/>
        <v>#DIV/0!</v>
      </c>
      <c r="AI187" s="251" t="e">
        <f t="shared" si="93"/>
        <v>#DIV/0!</v>
      </c>
      <c r="AJ187" s="256" t="e">
        <f t="shared" si="93"/>
        <v>#DIV/0!</v>
      </c>
      <c r="AK187" s="256">
        <f t="shared" si="93"/>
        <v>1.6982899976575314E-4</v>
      </c>
      <c r="AL187" s="305"/>
      <c r="AM187" s="305"/>
      <c r="AN187" s="305"/>
      <c r="AO187" s="305"/>
      <c r="AP187" s="305"/>
      <c r="AQ187" s="305"/>
      <c r="AR187" s="305"/>
      <c r="AS187" s="305"/>
      <c r="AT187" s="305"/>
      <c r="AU187" s="305"/>
      <c r="AV187" s="305"/>
      <c r="AW187" s="305"/>
      <c r="AX187" s="305"/>
      <c r="AY187" s="305"/>
      <c r="AZ187" s="305"/>
      <c r="BA187" s="305"/>
      <c r="BB187" s="305"/>
      <c r="BC187" s="305"/>
      <c r="BD187" s="305"/>
      <c r="BE187" s="305"/>
      <c r="BF187" s="305"/>
      <c r="BG187" s="305"/>
      <c r="BH187" s="305"/>
      <c r="BI187" s="305"/>
      <c r="BJ187" s="305"/>
      <c r="BK187" s="305"/>
      <c r="BL187" s="305"/>
      <c r="BM187" s="305"/>
      <c r="BN187" s="305"/>
      <c r="BO187" s="305"/>
    </row>
    <row r="188" spans="1:67" ht="18.75" customHeight="1" thickBot="1">
      <c r="A188" s="584"/>
      <c r="B188" s="383" t="s">
        <v>96</v>
      </c>
      <c r="C188" s="585"/>
      <c r="D188" s="521" t="s">
        <v>4276</v>
      </c>
      <c r="E188" s="522"/>
      <c r="F188" s="250" t="e">
        <f t="shared" ref="F188:AK188" si="94">F161/F$100</f>
        <v>#DIV/0!</v>
      </c>
      <c r="G188" s="251" t="e">
        <f t="shared" si="94"/>
        <v>#DIV/0!</v>
      </c>
      <c r="H188" s="251">
        <f t="shared" si="94"/>
        <v>8.771929824561403E-3</v>
      </c>
      <c r="I188" s="251">
        <f t="shared" si="94"/>
        <v>8.771929824561403E-3</v>
      </c>
      <c r="J188" s="251">
        <f t="shared" si="94"/>
        <v>8.771929824561403E-3</v>
      </c>
      <c r="K188" s="251">
        <f t="shared" si="94"/>
        <v>8.771929824561403E-3</v>
      </c>
      <c r="L188" s="251" t="e">
        <f t="shared" si="94"/>
        <v>#DIV/0!</v>
      </c>
      <c r="M188" s="251" t="e">
        <f t="shared" si="94"/>
        <v>#DIV/0!</v>
      </c>
      <c r="N188" s="251">
        <f t="shared" si="94"/>
        <v>8.771929824561403E-3</v>
      </c>
      <c r="O188" s="251">
        <f t="shared" si="94"/>
        <v>8.771929824561403E-3</v>
      </c>
      <c r="P188" s="251">
        <f t="shared" si="94"/>
        <v>8.771929824561403E-3</v>
      </c>
      <c r="Q188" s="251">
        <f t="shared" si="94"/>
        <v>8.771929824561403E-3</v>
      </c>
      <c r="R188" s="251" t="e">
        <f t="shared" si="94"/>
        <v>#DIV/0!</v>
      </c>
      <c r="S188" s="251" t="e">
        <f t="shared" si="94"/>
        <v>#DIV/0!</v>
      </c>
      <c r="T188" s="251">
        <f t="shared" si="94"/>
        <v>8.771929824561403E-3</v>
      </c>
      <c r="U188" s="251">
        <f t="shared" si="94"/>
        <v>8.771929824561403E-3</v>
      </c>
      <c r="V188" s="251">
        <f t="shared" si="94"/>
        <v>8.771929824561403E-3</v>
      </c>
      <c r="W188" s="251">
        <f t="shared" si="94"/>
        <v>8.9221984296930772E-3</v>
      </c>
      <c r="X188" s="251" t="e">
        <f t="shared" si="94"/>
        <v>#DIV/0!</v>
      </c>
      <c r="Y188" s="251" t="e">
        <f t="shared" si="94"/>
        <v>#DIV/0!</v>
      </c>
      <c r="Z188" s="251" t="e">
        <f t="shared" si="94"/>
        <v>#DIV/0!</v>
      </c>
      <c r="AA188" s="251" t="e">
        <f t="shared" si="94"/>
        <v>#DIV/0!</v>
      </c>
      <c r="AB188" s="251" t="e">
        <f t="shared" si="94"/>
        <v>#DIV/0!</v>
      </c>
      <c r="AC188" s="251" t="e">
        <f t="shared" si="94"/>
        <v>#DIV/0!</v>
      </c>
      <c r="AD188" s="251" t="e">
        <f t="shared" si="94"/>
        <v>#DIV/0!</v>
      </c>
      <c r="AE188" s="251" t="e">
        <f t="shared" si="94"/>
        <v>#DIV/0!</v>
      </c>
      <c r="AF188" s="251" t="e">
        <f t="shared" si="94"/>
        <v>#DIV/0!</v>
      </c>
      <c r="AG188" s="251" t="e">
        <f t="shared" si="94"/>
        <v>#DIV/0!</v>
      </c>
      <c r="AH188" s="251" t="e">
        <f t="shared" si="94"/>
        <v>#DIV/0!</v>
      </c>
      <c r="AI188" s="251" t="e">
        <f t="shared" si="94"/>
        <v>#DIV/0!</v>
      </c>
      <c r="AJ188" s="256" t="e">
        <f t="shared" si="94"/>
        <v>#DIV/0!</v>
      </c>
      <c r="AK188" s="256">
        <f t="shared" si="94"/>
        <v>8.7842586085734361E-3</v>
      </c>
      <c r="AL188" s="305"/>
      <c r="AM188" s="305"/>
      <c r="AN188" s="305"/>
      <c r="AO188" s="305"/>
      <c r="AP188" s="305"/>
      <c r="AQ188" s="305"/>
      <c r="AR188" s="305"/>
      <c r="AS188" s="305"/>
      <c r="AT188" s="305"/>
      <c r="AU188" s="305"/>
      <c r="AV188" s="305"/>
      <c r="AW188" s="305"/>
      <c r="AX188" s="305"/>
      <c r="AY188" s="305"/>
      <c r="AZ188" s="305"/>
      <c r="BA188" s="305"/>
      <c r="BB188" s="305"/>
      <c r="BC188" s="305"/>
      <c r="BD188" s="305"/>
      <c r="BE188" s="305"/>
      <c r="BF188" s="305"/>
      <c r="BG188" s="305"/>
      <c r="BH188" s="305"/>
      <c r="BI188" s="305"/>
      <c r="BJ188" s="305"/>
      <c r="BK188" s="305"/>
      <c r="BL188" s="305"/>
      <c r="BM188" s="305"/>
      <c r="BN188" s="305"/>
      <c r="BO188" s="305"/>
    </row>
    <row r="189" spans="1:67" ht="18.75" customHeight="1" thickBot="1">
      <c r="A189" s="584"/>
      <c r="B189" s="383" t="s">
        <v>96</v>
      </c>
      <c r="C189" s="585"/>
      <c r="D189" s="521" t="s">
        <v>4277</v>
      </c>
      <c r="E189" s="522"/>
      <c r="F189" s="250" t="e">
        <f t="shared" ref="F189:AK189" si="95">F162/F$100</f>
        <v>#DIV/0!</v>
      </c>
      <c r="G189" s="251" t="e">
        <f t="shared" si="95"/>
        <v>#DIV/0!</v>
      </c>
      <c r="H189" s="251">
        <f t="shared" si="95"/>
        <v>8.771929824561403E-3</v>
      </c>
      <c r="I189" s="251">
        <f t="shared" si="95"/>
        <v>8.771929824561403E-3</v>
      </c>
      <c r="J189" s="251">
        <f t="shared" si="95"/>
        <v>8.771929824561403E-3</v>
      </c>
      <c r="K189" s="251">
        <f t="shared" si="95"/>
        <v>8.771929824561403E-3</v>
      </c>
      <c r="L189" s="251" t="e">
        <f t="shared" si="95"/>
        <v>#DIV/0!</v>
      </c>
      <c r="M189" s="251" t="e">
        <f t="shared" si="95"/>
        <v>#DIV/0!</v>
      </c>
      <c r="N189" s="251">
        <f t="shared" si="95"/>
        <v>8.771929824561403E-3</v>
      </c>
      <c r="O189" s="251">
        <f t="shared" si="95"/>
        <v>8.771929824561403E-3</v>
      </c>
      <c r="P189" s="251">
        <f t="shared" si="95"/>
        <v>8.771929824561403E-3</v>
      </c>
      <c r="Q189" s="251">
        <f t="shared" si="95"/>
        <v>8.771929824561403E-3</v>
      </c>
      <c r="R189" s="251" t="e">
        <f t="shared" si="95"/>
        <v>#DIV/0!</v>
      </c>
      <c r="S189" s="251" t="e">
        <f t="shared" si="95"/>
        <v>#DIV/0!</v>
      </c>
      <c r="T189" s="251">
        <f t="shared" si="95"/>
        <v>8.771929824561403E-3</v>
      </c>
      <c r="U189" s="251">
        <f t="shared" si="95"/>
        <v>8.771929824561403E-3</v>
      </c>
      <c r="V189" s="251">
        <f t="shared" si="95"/>
        <v>8.771929824561403E-3</v>
      </c>
      <c r="W189" s="251">
        <f t="shared" si="95"/>
        <v>8.9221984296930772E-3</v>
      </c>
      <c r="X189" s="251" t="e">
        <f t="shared" si="95"/>
        <v>#DIV/0!</v>
      </c>
      <c r="Y189" s="251" t="e">
        <f t="shared" si="95"/>
        <v>#DIV/0!</v>
      </c>
      <c r="Z189" s="251" t="e">
        <f t="shared" si="95"/>
        <v>#DIV/0!</v>
      </c>
      <c r="AA189" s="251" t="e">
        <f t="shared" si="95"/>
        <v>#DIV/0!</v>
      </c>
      <c r="AB189" s="251" t="e">
        <f t="shared" si="95"/>
        <v>#DIV/0!</v>
      </c>
      <c r="AC189" s="251" t="e">
        <f t="shared" si="95"/>
        <v>#DIV/0!</v>
      </c>
      <c r="AD189" s="251" t="e">
        <f t="shared" si="95"/>
        <v>#DIV/0!</v>
      </c>
      <c r="AE189" s="251" t="e">
        <f t="shared" si="95"/>
        <v>#DIV/0!</v>
      </c>
      <c r="AF189" s="251" t="e">
        <f t="shared" si="95"/>
        <v>#DIV/0!</v>
      </c>
      <c r="AG189" s="251" t="e">
        <f t="shared" si="95"/>
        <v>#DIV/0!</v>
      </c>
      <c r="AH189" s="251" t="e">
        <f t="shared" si="95"/>
        <v>#DIV/0!</v>
      </c>
      <c r="AI189" s="251" t="e">
        <f t="shared" si="95"/>
        <v>#DIV/0!</v>
      </c>
      <c r="AJ189" s="256" t="e">
        <f t="shared" si="95"/>
        <v>#DIV/0!</v>
      </c>
      <c r="AK189" s="256">
        <f t="shared" si="95"/>
        <v>8.7842586085734361E-3</v>
      </c>
      <c r="AL189" s="305"/>
      <c r="AM189" s="305"/>
      <c r="AN189" s="305"/>
      <c r="AO189" s="305"/>
      <c r="AP189" s="305"/>
      <c r="AQ189" s="305"/>
      <c r="AR189" s="305"/>
      <c r="AS189" s="305"/>
      <c r="AT189" s="305"/>
      <c r="AU189" s="305"/>
      <c r="AV189" s="305"/>
      <c r="AW189" s="305"/>
      <c r="AX189" s="305"/>
      <c r="AY189" s="305"/>
      <c r="AZ189" s="305"/>
      <c r="BA189" s="305"/>
      <c r="BB189" s="305"/>
      <c r="BC189" s="305"/>
      <c r="BD189" s="305"/>
      <c r="BE189" s="305"/>
      <c r="BF189" s="305"/>
      <c r="BG189" s="305"/>
      <c r="BH189" s="305"/>
      <c r="BI189" s="305"/>
      <c r="BJ189" s="305"/>
      <c r="BK189" s="305"/>
      <c r="BL189" s="305"/>
      <c r="BM189" s="305"/>
      <c r="BN189" s="305"/>
      <c r="BO189" s="305"/>
    </row>
    <row r="190" spans="1:67" ht="18.75" customHeight="1" thickBot="1">
      <c r="A190" s="584"/>
      <c r="B190" s="383" t="s">
        <v>96</v>
      </c>
      <c r="C190" s="585"/>
      <c r="D190" s="521" t="s">
        <v>29</v>
      </c>
      <c r="E190" s="522"/>
      <c r="F190" s="250" t="e">
        <f t="shared" ref="F190:AK190" si="96">F163/F$100</f>
        <v>#DIV/0!</v>
      </c>
      <c r="G190" s="251" t="e">
        <f t="shared" si="96"/>
        <v>#DIV/0!</v>
      </c>
      <c r="H190" s="251">
        <f t="shared" si="96"/>
        <v>8.771929824561403E-3</v>
      </c>
      <c r="I190" s="251">
        <f t="shared" si="96"/>
        <v>8.771929824561403E-3</v>
      </c>
      <c r="J190" s="251">
        <f t="shared" si="96"/>
        <v>8.771929824561403E-3</v>
      </c>
      <c r="K190" s="251">
        <f t="shared" si="96"/>
        <v>8.771929824561403E-3</v>
      </c>
      <c r="L190" s="251" t="e">
        <f t="shared" si="96"/>
        <v>#DIV/0!</v>
      </c>
      <c r="M190" s="251" t="e">
        <f t="shared" si="96"/>
        <v>#DIV/0!</v>
      </c>
      <c r="N190" s="251">
        <f t="shared" si="96"/>
        <v>8.771929824561403E-3</v>
      </c>
      <c r="O190" s="251">
        <f t="shared" si="96"/>
        <v>8.771929824561403E-3</v>
      </c>
      <c r="P190" s="251">
        <f t="shared" si="96"/>
        <v>8.771929824561403E-3</v>
      </c>
      <c r="Q190" s="251">
        <f t="shared" si="96"/>
        <v>8.771929824561403E-3</v>
      </c>
      <c r="R190" s="251" t="e">
        <f t="shared" si="96"/>
        <v>#DIV/0!</v>
      </c>
      <c r="S190" s="251" t="e">
        <f t="shared" si="96"/>
        <v>#DIV/0!</v>
      </c>
      <c r="T190" s="251">
        <f t="shared" si="96"/>
        <v>8.771929824561403E-3</v>
      </c>
      <c r="U190" s="251">
        <f t="shared" si="96"/>
        <v>8.771929824561403E-3</v>
      </c>
      <c r="V190" s="251">
        <f t="shared" si="96"/>
        <v>8.771929824561403E-3</v>
      </c>
      <c r="W190" s="251">
        <f t="shared" si="96"/>
        <v>8.9221984296930772E-3</v>
      </c>
      <c r="X190" s="251" t="e">
        <f t="shared" si="96"/>
        <v>#DIV/0!</v>
      </c>
      <c r="Y190" s="251" t="e">
        <f t="shared" si="96"/>
        <v>#DIV/0!</v>
      </c>
      <c r="Z190" s="251" t="e">
        <f t="shared" si="96"/>
        <v>#DIV/0!</v>
      </c>
      <c r="AA190" s="251" t="e">
        <f t="shared" si="96"/>
        <v>#DIV/0!</v>
      </c>
      <c r="AB190" s="251" t="e">
        <f t="shared" si="96"/>
        <v>#DIV/0!</v>
      </c>
      <c r="AC190" s="251" t="e">
        <f t="shared" si="96"/>
        <v>#DIV/0!</v>
      </c>
      <c r="AD190" s="251" t="e">
        <f t="shared" si="96"/>
        <v>#DIV/0!</v>
      </c>
      <c r="AE190" s="251" t="e">
        <f t="shared" si="96"/>
        <v>#DIV/0!</v>
      </c>
      <c r="AF190" s="251" t="e">
        <f t="shared" si="96"/>
        <v>#DIV/0!</v>
      </c>
      <c r="AG190" s="251" t="e">
        <f t="shared" si="96"/>
        <v>#DIV/0!</v>
      </c>
      <c r="AH190" s="251" t="e">
        <f t="shared" si="96"/>
        <v>#DIV/0!</v>
      </c>
      <c r="AI190" s="251" t="e">
        <f t="shared" si="96"/>
        <v>#DIV/0!</v>
      </c>
      <c r="AJ190" s="256" t="e">
        <f t="shared" si="96"/>
        <v>#DIV/0!</v>
      </c>
      <c r="AK190" s="256">
        <f t="shared" si="96"/>
        <v>8.7842586085734361E-3</v>
      </c>
      <c r="AL190" s="305"/>
      <c r="AM190" s="305"/>
      <c r="AN190" s="305"/>
      <c r="AO190" s="305"/>
      <c r="AP190" s="305"/>
      <c r="AQ190" s="305"/>
      <c r="AR190" s="305"/>
      <c r="AS190" s="305"/>
      <c r="AT190" s="305"/>
      <c r="AU190" s="305"/>
      <c r="AV190" s="305"/>
      <c r="AW190" s="305"/>
      <c r="AX190" s="305"/>
      <c r="AY190" s="305"/>
      <c r="AZ190" s="305"/>
      <c r="BA190" s="305"/>
      <c r="BB190" s="305"/>
      <c r="BC190" s="305"/>
      <c r="BD190" s="305"/>
      <c r="BE190" s="305"/>
      <c r="BF190" s="305"/>
      <c r="BG190" s="305"/>
      <c r="BH190" s="305"/>
      <c r="BI190" s="305"/>
      <c r="BJ190" s="305"/>
      <c r="BK190" s="305"/>
      <c r="BL190" s="305"/>
      <c r="BM190" s="305"/>
      <c r="BN190" s="305"/>
      <c r="BO190" s="305"/>
    </row>
    <row r="191" spans="1:67" ht="18.75" customHeight="1" thickBot="1">
      <c r="A191" s="584"/>
      <c r="B191" s="383" t="s">
        <v>96</v>
      </c>
      <c r="C191" s="585"/>
      <c r="D191" s="521" t="s">
        <v>4292</v>
      </c>
      <c r="E191" s="522"/>
      <c r="F191" s="250" t="e">
        <f t="shared" ref="F191:AK191" si="97">F164/F$100</f>
        <v>#DIV/0!</v>
      </c>
      <c r="G191" s="251" t="e">
        <f t="shared" si="97"/>
        <v>#DIV/0!</v>
      </c>
      <c r="H191" s="251">
        <f t="shared" si="97"/>
        <v>0</v>
      </c>
      <c r="I191" s="251">
        <f t="shared" si="97"/>
        <v>0</v>
      </c>
      <c r="J191" s="251">
        <f t="shared" si="97"/>
        <v>0</v>
      </c>
      <c r="K191" s="251">
        <f t="shared" si="97"/>
        <v>0</v>
      </c>
      <c r="L191" s="251" t="e">
        <f t="shared" si="97"/>
        <v>#DIV/0!</v>
      </c>
      <c r="M191" s="251" t="e">
        <f t="shared" si="97"/>
        <v>#DIV/0!</v>
      </c>
      <c r="N191" s="251">
        <f t="shared" si="97"/>
        <v>0</v>
      </c>
      <c r="O191" s="251">
        <f t="shared" si="97"/>
        <v>0</v>
      </c>
      <c r="P191" s="251">
        <f t="shared" si="97"/>
        <v>0</v>
      </c>
      <c r="Q191" s="251">
        <f t="shared" si="97"/>
        <v>0</v>
      </c>
      <c r="R191" s="251" t="e">
        <f t="shared" si="97"/>
        <v>#DIV/0!</v>
      </c>
      <c r="S191" s="251" t="e">
        <f t="shared" si="97"/>
        <v>#DIV/0!</v>
      </c>
      <c r="T191" s="251">
        <f t="shared" si="97"/>
        <v>0</v>
      </c>
      <c r="U191" s="251">
        <f t="shared" si="97"/>
        <v>0</v>
      </c>
      <c r="V191" s="251">
        <f t="shared" si="97"/>
        <v>0</v>
      </c>
      <c r="W191" s="251">
        <f t="shared" si="97"/>
        <v>0</v>
      </c>
      <c r="X191" s="251" t="e">
        <f t="shared" si="97"/>
        <v>#DIV/0!</v>
      </c>
      <c r="Y191" s="251" t="e">
        <f t="shared" si="97"/>
        <v>#DIV/0!</v>
      </c>
      <c r="Z191" s="251" t="e">
        <f t="shared" si="97"/>
        <v>#DIV/0!</v>
      </c>
      <c r="AA191" s="251" t="e">
        <f t="shared" si="97"/>
        <v>#DIV/0!</v>
      </c>
      <c r="AB191" s="251" t="e">
        <f t="shared" si="97"/>
        <v>#DIV/0!</v>
      </c>
      <c r="AC191" s="251" t="e">
        <f t="shared" si="97"/>
        <v>#DIV/0!</v>
      </c>
      <c r="AD191" s="251" t="e">
        <f t="shared" si="97"/>
        <v>#DIV/0!</v>
      </c>
      <c r="AE191" s="251" t="e">
        <f t="shared" si="97"/>
        <v>#DIV/0!</v>
      </c>
      <c r="AF191" s="251" t="e">
        <f t="shared" si="97"/>
        <v>#DIV/0!</v>
      </c>
      <c r="AG191" s="251" t="e">
        <f t="shared" si="97"/>
        <v>#DIV/0!</v>
      </c>
      <c r="AH191" s="251" t="e">
        <f t="shared" si="97"/>
        <v>#DIV/0!</v>
      </c>
      <c r="AI191" s="251" t="e">
        <f t="shared" si="97"/>
        <v>#DIV/0!</v>
      </c>
      <c r="AJ191" s="256" t="e">
        <f t="shared" si="97"/>
        <v>#DIV/0!</v>
      </c>
      <c r="AK191" s="256">
        <f t="shared" si="97"/>
        <v>0</v>
      </c>
      <c r="AL191" s="305"/>
      <c r="AM191" s="305"/>
      <c r="AN191" s="305"/>
      <c r="AO191" s="305"/>
      <c r="AP191" s="305"/>
      <c r="AQ191" s="305"/>
      <c r="AR191" s="305"/>
      <c r="AS191" s="305"/>
      <c r="AT191" s="305"/>
      <c r="AU191" s="305"/>
      <c r="AV191" s="305"/>
      <c r="AW191" s="305"/>
      <c r="AX191" s="305"/>
      <c r="AY191" s="305"/>
      <c r="AZ191" s="305"/>
      <c r="BA191" s="305"/>
      <c r="BB191" s="305"/>
      <c r="BC191" s="305"/>
      <c r="BD191" s="305"/>
      <c r="BE191" s="305"/>
      <c r="BF191" s="305"/>
      <c r="BG191" s="305"/>
      <c r="BH191" s="305"/>
      <c r="BI191" s="305"/>
      <c r="BJ191" s="305"/>
      <c r="BK191" s="305"/>
      <c r="BL191" s="305"/>
      <c r="BM191" s="305"/>
      <c r="BN191" s="305"/>
      <c r="BO191" s="305"/>
    </row>
    <row r="192" spans="1:67" ht="18.75" customHeight="1" thickBot="1">
      <c r="A192" s="584"/>
      <c r="B192" s="383" t="s">
        <v>96</v>
      </c>
      <c r="C192" s="585"/>
      <c r="D192" s="523"/>
      <c r="E192" s="524"/>
      <c r="F192" s="252" t="e">
        <f t="shared" ref="F192:AK192" si="98">F165/F$100</f>
        <v>#DIV/0!</v>
      </c>
      <c r="G192" s="253" t="e">
        <f t="shared" si="98"/>
        <v>#DIV/0!</v>
      </c>
      <c r="H192" s="253">
        <f t="shared" si="98"/>
        <v>0</v>
      </c>
      <c r="I192" s="253">
        <f t="shared" si="98"/>
        <v>0</v>
      </c>
      <c r="J192" s="253">
        <f t="shared" si="98"/>
        <v>0</v>
      </c>
      <c r="K192" s="253">
        <f t="shared" si="98"/>
        <v>0</v>
      </c>
      <c r="L192" s="253" t="e">
        <f t="shared" si="98"/>
        <v>#DIV/0!</v>
      </c>
      <c r="M192" s="253" t="e">
        <f t="shared" si="98"/>
        <v>#DIV/0!</v>
      </c>
      <c r="N192" s="253">
        <f t="shared" si="98"/>
        <v>0</v>
      </c>
      <c r="O192" s="253">
        <f t="shared" si="98"/>
        <v>0</v>
      </c>
      <c r="P192" s="253">
        <f t="shared" si="98"/>
        <v>0</v>
      </c>
      <c r="Q192" s="253">
        <f t="shared" si="98"/>
        <v>0</v>
      </c>
      <c r="R192" s="253" t="e">
        <f t="shared" si="98"/>
        <v>#DIV/0!</v>
      </c>
      <c r="S192" s="253" t="e">
        <f t="shared" si="98"/>
        <v>#DIV/0!</v>
      </c>
      <c r="T192" s="253">
        <f t="shared" si="98"/>
        <v>0</v>
      </c>
      <c r="U192" s="253">
        <f t="shared" si="98"/>
        <v>0</v>
      </c>
      <c r="V192" s="253">
        <f t="shared" si="98"/>
        <v>0</v>
      </c>
      <c r="W192" s="253">
        <f t="shared" si="98"/>
        <v>0</v>
      </c>
      <c r="X192" s="253" t="e">
        <f t="shared" si="98"/>
        <v>#DIV/0!</v>
      </c>
      <c r="Y192" s="253" t="e">
        <f t="shared" si="98"/>
        <v>#DIV/0!</v>
      </c>
      <c r="Z192" s="253" t="e">
        <f t="shared" si="98"/>
        <v>#DIV/0!</v>
      </c>
      <c r="AA192" s="253" t="e">
        <f t="shared" si="98"/>
        <v>#DIV/0!</v>
      </c>
      <c r="AB192" s="253" t="e">
        <f t="shared" si="98"/>
        <v>#DIV/0!</v>
      </c>
      <c r="AC192" s="253" t="e">
        <f t="shared" si="98"/>
        <v>#DIV/0!</v>
      </c>
      <c r="AD192" s="253" t="e">
        <f t="shared" si="98"/>
        <v>#DIV/0!</v>
      </c>
      <c r="AE192" s="253" t="e">
        <f t="shared" si="98"/>
        <v>#DIV/0!</v>
      </c>
      <c r="AF192" s="253" t="e">
        <f t="shared" si="98"/>
        <v>#DIV/0!</v>
      </c>
      <c r="AG192" s="253" t="e">
        <f t="shared" si="98"/>
        <v>#DIV/0!</v>
      </c>
      <c r="AH192" s="253" t="e">
        <f t="shared" si="98"/>
        <v>#DIV/0!</v>
      </c>
      <c r="AI192" s="253" t="e">
        <f t="shared" si="98"/>
        <v>#DIV/0!</v>
      </c>
      <c r="AJ192" s="257" t="e">
        <f t="shared" si="98"/>
        <v>#DIV/0!</v>
      </c>
      <c r="AK192" s="257">
        <f t="shared" si="98"/>
        <v>0</v>
      </c>
      <c r="AL192" s="305"/>
      <c r="AM192" s="305"/>
      <c r="AN192" s="305"/>
      <c r="AO192" s="305"/>
      <c r="AP192" s="305"/>
      <c r="AQ192" s="305"/>
      <c r="AR192" s="305"/>
      <c r="AS192" s="305"/>
      <c r="AT192" s="305"/>
      <c r="AU192" s="305"/>
      <c r="AV192" s="305"/>
      <c r="AW192" s="305"/>
      <c r="AX192" s="305"/>
      <c r="AY192" s="305"/>
      <c r="AZ192" s="305"/>
      <c r="BA192" s="305"/>
      <c r="BB192" s="305"/>
      <c r="BC192" s="305"/>
      <c r="BD192" s="305"/>
      <c r="BE192" s="305"/>
      <c r="BF192" s="305"/>
      <c r="BG192" s="305"/>
      <c r="BH192" s="305"/>
      <c r="BI192" s="305"/>
      <c r="BJ192" s="305"/>
      <c r="BK192" s="305"/>
      <c r="BL192" s="305"/>
      <c r="BM192" s="305"/>
      <c r="BN192" s="305"/>
      <c r="BO192" s="305"/>
    </row>
    <row r="193" spans="1:67" ht="15" thickBot="1"/>
    <row r="194" spans="1:67" ht="18.75" customHeight="1" thickBot="1">
      <c r="A194" s="584" t="s">
        <v>3878</v>
      </c>
      <c r="B194" s="383" t="s">
        <v>4284</v>
      </c>
      <c r="C194" s="585" t="s">
        <v>89</v>
      </c>
      <c r="D194" s="519" t="s">
        <v>90</v>
      </c>
      <c r="E194" s="520"/>
      <c r="F194" s="224">
        <f>'Input Data Shift C'!D127</f>
        <v>0</v>
      </c>
      <c r="G194" s="225">
        <f>'Input Data Shift C'!E127</f>
        <v>106.3</v>
      </c>
      <c r="H194" s="225">
        <f>'Input Data Shift C'!F127</f>
        <v>0</v>
      </c>
      <c r="I194" s="225">
        <f>'Input Data Shift C'!G127</f>
        <v>70</v>
      </c>
      <c r="J194" s="225">
        <f>'Input Data Shift C'!H127</f>
        <v>0</v>
      </c>
      <c r="K194" s="225">
        <f>'Input Data Shift C'!I127</f>
        <v>0</v>
      </c>
      <c r="L194" s="225">
        <f>'Input Data Shift C'!J127</f>
        <v>106.1</v>
      </c>
      <c r="M194" s="225">
        <f>'Input Data Shift C'!K127</f>
        <v>0</v>
      </c>
      <c r="N194" s="225">
        <f>'Input Data Shift C'!L127</f>
        <v>0</v>
      </c>
      <c r="O194" s="225">
        <f>'Input Data Shift C'!M127</f>
        <v>56.6</v>
      </c>
      <c r="P194" s="225">
        <f>'Input Data Shift C'!N127</f>
        <v>0</v>
      </c>
      <c r="Q194" s="225">
        <f>'Input Data Shift C'!O127</f>
        <v>0</v>
      </c>
      <c r="R194" s="225">
        <f>'Input Data Shift C'!P127</f>
        <v>0</v>
      </c>
      <c r="S194" s="225">
        <f>'Input Data Shift C'!Q127</f>
        <v>35</v>
      </c>
      <c r="T194" s="225">
        <f>'Input Data Shift C'!R127</f>
        <v>0</v>
      </c>
      <c r="U194" s="225">
        <f>'Input Data Shift C'!S127</f>
        <v>77.8</v>
      </c>
      <c r="V194" s="225">
        <f>'Input Data Shift C'!T127</f>
        <v>0</v>
      </c>
      <c r="W194" s="225">
        <f>'Input Data Shift C'!U127</f>
        <v>0</v>
      </c>
      <c r="X194" s="225">
        <f>'Input Data Shift C'!V127</f>
        <v>0</v>
      </c>
      <c r="Y194" s="225">
        <f>'Input Data Shift C'!W127</f>
        <v>0</v>
      </c>
      <c r="Z194" s="225">
        <f>'Input Data Shift C'!X127</f>
        <v>0</v>
      </c>
      <c r="AA194" s="225">
        <f>'Input Data Shift C'!Y127</f>
        <v>0</v>
      </c>
      <c r="AB194" s="225">
        <f>'Input Data Shift C'!Z127</f>
        <v>0</v>
      </c>
      <c r="AC194" s="225">
        <f>'Input Data Shift C'!AA127</f>
        <v>0</v>
      </c>
      <c r="AD194" s="225">
        <f>'Input Data Shift C'!AB127</f>
        <v>0</v>
      </c>
      <c r="AE194" s="225">
        <f>'Input Data Shift C'!AC127</f>
        <v>0</v>
      </c>
      <c r="AF194" s="225">
        <f>'Input Data Shift C'!AD127</f>
        <v>0</v>
      </c>
      <c r="AG194" s="225">
        <f>'Input Data Shift C'!AE127</f>
        <v>0</v>
      </c>
      <c r="AH194" s="225">
        <f>'Input Data Shift C'!AF127</f>
        <v>0</v>
      </c>
      <c r="AI194" s="225">
        <f>'Input Data Shift C'!AG127</f>
        <v>0</v>
      </c>
      <c r="AJ194" s="240">
        <f>'Input Data Shift C'!AH127</f>
        <v>0</v>
      </c>
      <c r="AK194" s="241">
        <f t="shared" ref="AK194:AK205" si="99">SUM(F194:AJ194)</f>
        <v>451.8</v>
      </c>
      <c r="AL194" s="305"/>
      <c r="AM194" s="305"/>
      <c r="AN194" s="305"/>
      <c r="AO194" s="305"/>
      <c r="AP194" s="305"/>
      <c r="AQ194" s="305"/>
      <c r="AR194" s="305"/>
      <c r="AS194" s="305"/>
      <c r="AT194" s="305"/>
      <c r="AU194" s="305"/>
      <c r="AV194" s="305"/>
      <c r="AW194" s="305"/>
      <c r="AX194" s="305"/>
      <c r="AY194" s="305"/>
      <c r="AZ194" s="305"/>
      <c r="BA194" s="305"/>
      <c r="BB194" s="305"/>
      <c r="BC194" s="305"/>
      <c r="BD194" s="305"/>
      <c r="BE194" s="305"/>
      <c r="BF194" s="305"/>
      <c r="BG194" s="305"/>
      <c r="BH194" s="305"/>
      <c r="BI194" s="305"/>
      <c r="BJ194" s="305"/>
      <c r="BK194" s="305"/>
      <c r="BL194" s="305"/>
      <c r="BM194" s="305"/>
      <c r="BN194" s="305"/>
      <c r="BO194" s="305"/>
    </row>
    <row r="195" spans="1:67" ht="18.75" customHeight="1" thickBot="1">
      <c r="A195" s="584"/>
      <c r="B195" s="383" t="s">
        <v>4284</v>
      </c>
      <c r="C195" s="585"/>
      <c r="D195" s="521" t="s">
        <v>91</v>
      </c>
      <c r="E195" s="522"/>
      <c r="F195" s="226">
        <f>'Input Data Shift C'!D128</f>
        <v>0</v>
      </c>
      <c r="G195" s="227">
        <f>'Input Data Shift C'!E128</f>
        <v>0</v>
      </c>
      <c r="H195" s="227">
        <f>'Input Data Shift C'!F128</f>
        <v>0</v>
      </c>
      <c r="I195" s="227">
        <f>'Input Data Shift C'!G128</f>
        <v>20.9</v>
      </c>
      <c r="J195" s="227">
        <f>'Input Data Shift C'!H128</f>
        <v>0</v>
      </c>
      <c r="K195" s="227">
        <f>'Input Data Shift C'!I128</f>
        <v>0</v>
      </c>
      <c r="L195" s="227">
        <f>'Input Data Shift C'!J128</f>
        <v>0</v>
      </c>
      <c r="M195" s="227">
        <f>'Input Data Shift C'!K128</f>
        <v>24.2</v>
      </c>
      <c r="N195" s="227">
        <f>'Input Data Shift C'!L128</f>
        <v>0</v>
      </c>
      <c r="O195" s="227">
        <f>'Input Data Shift C'!M128</f>
        <v>0</v>
      </c>
      <c r="P195" s="227">
        <f>'Input Data Shift C'!N128</f>
        <v>0</v>
      </c>
      <c r="Q195" s="227">
        <f>'Input Data Shift C'!O128</f>
        <v>0</v>
      </c>
      <c r="R195" s="227">
        <f>'Input Data Shift C'!P128</f>
        <v>24.4</v>
      </c>
      <c r="S195" s="227">
        <f>'Input Data Shift C'!Q128</f>
        <v>0</v>
      </c>
      <c r="T195" s="227">
        <f>'Input Data Shift C'!R128</f>
        <v>17.399999999999999</v>
      </c>
      <c r="U195" s="227">
        <f>'Input Data Shift C'!S128</f>
        <v>0</v>
      </c>
      <c r="V195" s="227">
        <f>'Input Data Shift C'!T128</f>
        <v>0</v>
      </c>
      <c r="W195" s="227">
        <f>'Input Data Shift C'!U128</f>
        <v>0</v>
      </c>
      <c r="X195" s="227">
        <f>'Input Data Shift C'!V128</f>
        <v>0</v>
      </c>
      <c r="Y195" s="227">
        <f>'Input Data Shift C'!W128</f>
        <v>0</v>
      </c>
      <c r="Z195" s="227">
        <f>'Input Data Shift C'!X128</f>
        <v>0</v>
      </c>
      <c r="AA195" s="227">
        <f>'Input Data Shift C'!Y128</f>
        <v>0</v>
      </c>
      <c r="AB195" s="227">
        <f>'Input Data Shift C'!Z128</f>
        <v>0</v>
      </c>
      <c r="AC195" s="227">
        <f>'Input Data Shift C'!AA128</f>
        <v>0</v>
      </c>
      <c r="AD195" s="227">
        <f>'Input Data Shift C'!AB128</f>
        <v>0</v>
      </c>
      <c r="AE195" s="227">
        <f>'Input Data Shift C'!AC128</f>
        <v>0</v>
      </c>
      <c r="AF195" s="227">
        <f>'Input Data Shift C'!AD128</f>
        <v>0</v>
      </c>
      <c r="AG195" s="227">
        <f>'Input Data Shift C'!AE128</f>
        <v>0</v>
      </c>
      <c r="AH195" s="227">
        <f>'Input Data Shift C'!AF128</f>
        <v>0</v>
      </c>
      <c r="AI195" s="227">
        <f>'Input Data Shift C'!AG128</f>
        <v>0</v>
      </c>
      <c r="AJ195" s="242">
        <f>'Input Data Shift C'!AH128</f>
        <v>0</v>
      </c>
      <c r="AK195" s="243">
        <f t="shared" si="99"/>
        <v>86.9</v>
      </c>
      <c r="AL195" s="305"/>
      <c r="AM195" s="305"/>
      <c r="AN195" s="305"/>
      <c r="AO195" s="305"/>
      <c r="AP195" s="305"/>
      <c r="AQ195" s="305"/>
      <c r="AR195" s="305"/>
      <c r="AS195" s="305"/>
      <c r="AT195" s="305"/>
      <c r="AU195" s="305"/>
      <c r="AV195" s="305"/>
      <c r="AW195" s="305"/>
      <c r="AX195" s="305"/>
      <c r="AY195" s="305"/>
      <c r="AZ195" s="305"/>
      <c r="BA195" s="305"/>
      <c r="BB195" s="305"/>
      <c r="BC195" s="305"/>
      <c r="BD195" s="305"/>
      <c r="BE195" s="305"/>
      <c r="BF195" s="305"/>
      <c r="BG195" s="305"/>
      <c r="BH195" s="305"/>
      <c r="BI195" s="305"/>
      <c r="BJ195" s="305"/>
      <c r="BK195" s="305"/>
      <c r="BL195" s="305"/>
      <c r="BM195" s="305"/>
      <c r="BN195" s="305"/>
      <c r="BO195" s="305"/>
    </row>
    <row r="196" spans="1:67" ht="18.75" customHeight="1" thickBot="1">
      <c r="A196" s="584"/>
      <c r="B196" s="383" t="s">
        <v>4284</v>
      </c>
      <c r="C196" s="585"/>
      <c r="D196" s="521" t="s">
        <v>4274</v>
      </c>
      <c r="E196" s="522"/>
      <c r="F196" s="226">
        <f>'Input Data Shift C'!D129</f>
        <v>45</v>
      </c>
      <c r="G196" s="227">
        <f>'Input Data Shift C'!E129</f>
        <v>45</v>
      </c>
      <c r="H196" s="227">
        <f>'Input Data Shift C'!F129</f>
        <v>82.5</v>
      </c>
      <c r="I196" s="227">
        <f>'Input Data Shift C'!G129</f>
        <v>30</v>
      </c>
      <c r="J196" s="227">
        <f>'Input Data Shift C'!H129</f>
        <v>0</v>
      </c>
      <c r="K196" s="227">
        <f>'Input Data Shift C'!I129</f>
        <v>0</v>
      </c>
      <c r="L196" s="227">
        <f>'Input Data Shift C'!J129</f>
        <v>30</v>
      </c>
      <c r="M196" s="227">
        <f>'Input Data Shift C'!K129</f>
        <v>45</v>
      </c>
      <c r="N196" s="227">
        <f>'Input Data Shift C'!L129</f>
        <v>45</v>
      </c>
      <c r="O196" s="227">
        <f>'Input Data Shift C'!M129</f>
        <v>30</v>
      </c>
      <c r="P196" s="227">
        <f>'Input Data Shift C'!N129</f>
        <v>0</v>
      </c>
      <c r="Q196" s="227">
        <f>'Input Data Shift C'!O129</f>
        <v>0</v>
      </c>
      <c r="R196" s="227">
        <f>'Input Data Shift C'!P129</f>
        <v>30</v>
      </c>
      <c r="S196" s="227">
        <f>'Input Data Shift C'!Q129</f>
        <v>25</v>
      </c>
      <c r="T196" s="227">
        <f>'Input Data Shift C'!R129</f>
        <v>45</v>
      </c>
      <c r="U196" s="227">
        <f>'Input Data Shift C'!S129</f>
        <v>30</v>
      </c>
      <c r="V196" s="227">
        <f>'Input Data Shift C'!T129</f>
        <v>0</v>
      </c>
      <c r="W196" s="227">
        <f>'Input Data Shift C'!U129</f>
        <v>0</v>
      </c>
      <c r="X196" s="227">
        <f>'Input Data Shift C'!V129</f>
        <v>0</v>
      </c>
      <c r="Y196" s="227">
        <f>'Input Data Shift C'!W129</f>
        <v>0</v>
      </c>
      <c r="Z196" s="227">
        <f>'Input Data Shift C'!X129</f>
        <v>0</v>
      </c>
      <c r="AA196" s="227">
        <f>'Input Data Shift C'!Y129</f>
        <v>0</v>
      </c>
      <c r="AB196" s="227">
        <f>'Input Data Shift C'!Z129</f>
        <v>0</v>
      </c>
      <c r="AC196" s="227">
        <f>'Input Data Shift C'!AA129</f>
        <v>0</v>
      </c>
      <c r="AD196" s="227">
        <f>'Input Data Shift C'!AB129</f>
        <v>0</v>
      </c>
      <c r="AE196" s="227">
        <f>'Input Data Shift C'!AC129</f>
        <v>0</v>
      </c>
      <c r="AF196" s="227">
        <f>'Input Data Shift C'!AD129</f>
        <v>0</v>
      </c>
      <c r="AG196" s="227">
        <f>'Input Data Shift C'!AE129</f>
        <v>0</v>
      </c>
      <c r="AH196" s="227">
        <f>'Input Data Shift C'!AF129</f>
        <v>0</v>
      </c>
      <c r="AI196" s="227">
        <f>'Input Data Shift C'!AG129</f>
        <v>0</v>
      </c>
      <c r="AJ196" s="242">
        <f>'Input Data Shift C'!AH129</f>
        <v>0</v>
      </c>
      <c r="AK196" s="243">
        <f t="shared" si="99"/>
        <v>482.5</v>
      </c>
      <c r="AL196" s="305"/>
      <c r="AM196" s="305"/>
      <c r="AN196" s="305"/>
      <c r="AO196" s="305"/>
      <c r="AP196" s="305"/>
      <c r="AQ196" s="305"/>
      <c r="AR196" s="305"/>
      <c r="AS196" s="305"/>
      <c r="AT196" s="305"/>
      <c r="AU196" s="305"/>
      <c r="AV196" s="305"/>
      <c r="AW196" s="305"/>
      <c r="AX196" s="305"/>
      <c r="AY196" s="305"/>
      <c r="AZ196" s="305"/>
      <c r="BA196" s="305"/>
      <c r="BB196" s="305"/>
      <c r="BC196" s="305"/>
      <c r="BD196" s="305"/>
      <c r="BE196" s="305"/>
      <c r="BF196" s="305"/>
      <c r="BG196" s="305"/>
      <c r="BH196" s="305"/>
      <c r="BI196" s="305"/>
      <c r="BJ196" s="305"/>
      <c r="BK196" s="305"/>
      <c r="BL196" s="305"/>
      <c r="BM196" s="305"/>
      <c r="BN196" s="305"/>
      <c r="BO196" s="305"/>
    </row>
    <row r="197" spans="1:67" ht="18.75" customHeight="1" thickBot="1">
      <c r="A197" s="584"/>
      <c r="B197" s="383" t="s">
        <v>4284</v>
      </c>
      <c r="C197" s="585"/>
      <c r="D197" s="521" t="s">
        <v>5451</v>
      </c>
      <c r="E197" s="522"/>
      <c r="F197" s="226">
        <f>'Input Data Shift C'!D130</f>
        <v>0</v>
      </c>
      <c r="G197" s="227">
        <f>'Input Data Shift C'!E130</f>
        <v>0</v>
      </c>
      <c r="H197" s="227">
        <f>'Input Data Shift C'!F130</f>
        <v>0</v>
      </c>
      <c r="I197" s="227">
        <f>'Input Data Shift C'!G130</f>
        <v>0</v>
      </c>
      <c r="J197" s="227">
        <f>'Input Data Shift C'!H130</f>
        <v>0</v>
      </c>
      <c r="K197" s="227">
        <f>'Input Data Shift C'!I130</f>
        <v>0</v>
      </c>
      <c r="L197" s="227">
        <f>'Input Data Shift C'!J130</f>
        <v>0</v>
      </c>
      <c r="M197" s="227">
        <f>'Input Data Shift C'!K130</f>
        <v>0</v>
      </c>
      <c r="N197" s="227">
        <f>'Input Data Shift C'!L130</f>
        <v>0</v>
      </c>
      <c r="O197" s="227">
        <f>'Input Data Shift C'!M130</f>
        <v>0</v>
      </c>
      <c r="P197" s="227">
        <f>'Input Data Shift C'!N130</f>
        <v>0</v>
      </c>
      <c r="Q197" s="227">
        <f>'Input Data Shift C'!O130</f>
        <v>0</v>
      </c>
      <c r="R197" s="227">
        <f>'Input Data Shift C'!P130</f>
        <v>0</v>
      </c>
      <c r="S197" s="227">
        <f>'Input Data Shift C'!Q130</f>
        <v>0</v>
      </c>
      <c r="T197" s="227">
        <f>'Input Data Shift C'!R130</f>
        <v>0</v>
      </c>
      <c r="U197" s="227">
        <f>'Input Data Shift C'!S130</f>
        <v>0</v>
      </c>
      <c r="V197" s="227">
        <f>'Input Data Shift C'!T130</f>
        <v>0</v>
      </c>
      <c r="W197" s="227">
        <f>'Input Data Shift C'!U130</f>
        <v>0</v>
      </c>
      <c r="X197" s="227">
        <f>'Input Data Shift C'!V130</f>
        <v>0</v>
      </c>
      <c r="Y197" s="227">
        <f>'Input Data Shift C'!W130</f>
        <v>0</v>
      </c>
      <c r="Z197" s="227">
        <f>'Input Data Shift C'!X130</f>
        <v>0</v>
      </c>
      <c r="AA197" s="227">
        <f>'Input Data Shift C'!Y130</f>
        <v>0</v>
      </c>
      <c r="AB197" s="227">
        <f>'Input Data Shift C'!Z130</f>
        <v>0</v>
      </c>
      <c r="AC197" s="227">
        <f>'Input Data Shift C'!AA130</f>
        <v>0</v>
      </c>
      <c r="AD197" s="227">
        <f>'Input Data Shift C'!AB130</f>
        <v>0</v>
      </c>
      <c r="AE197" s="227">
        <f>'Input Data Shift C'!AC130</f>
        <v>0</v>
      </c>
      <c r="AF197" s="227">
        <f>'Input Data Shift C'!AD130</f>
        <v>0</v>
      </c>
      <c r="AG197" s="227">
        <f>'Input Data Shift C'!AE130</f>
        <v>0</v>
      </c>
      <c r="AH197" s="227">
        <f>'Input Data Shift C'!AF130</f>
        <v>0</v>
      </c>
      <c r="AI197" s="227">
        <f>'Input Data Shift C'!AG130</f>
        <v>0</v>
      </c>
      <c r="AJ197" s="242">
        <f>'Input Data Shift C'!AH130</f>
        <v>0</v>
      </c>
      <c r="AK197" s="243">
        <f t="shared" si="99"/>
        <v>0</v>
      </c>
      <c r="AL197" s="305"/>
      <c r="AM197" s="305"/>
      <c r="AN197" s="305"/>
      <c r="AO197" s="305"/>
      <c r="AP197" s="305"/>
      <c r="AQ197" s="305"/>
      <c r="AR197" s="305"/>
      <c r="AS197" s="305"/>
      <c r="AT197" s="305"/>
      <c r="AU197" s="305"/>
      <c r="AV197" s="305"/>
      <c r="AW197" s="305"/>
      <c r="AX197" s="305"/>
      <c r="AY197" s="305"/>
      <c r="AZ197" s="305"/>
      <c r="BA197" s="305"/>
      <c r="BB197" s="305"/>
      <c r="BC197" s="305"/>
      <c r="BD197" s="305"/>
      <c r="BE197" s="305"/>
      <c r="BF197" s="305"/>
      <c r="BG197" s="305"/>
      <c r="BH197" s="305"/>
      <c r="BI197" s="305"/>
      <c r="BJ197" s="305"/>
      <c r="BK197" s="305"/>
      <c r="BL197" s="305"/>
      <c r="BM197" s="305"/>
      <c r="BN197" s="305"/>
      <c r="BO197" s="305"/>
    </row>
    <row r="198" spans="1:67" ht="18.75" customHeight="1" thickBot="1">
      <c r="A198" s="584"/>
      <c r="B198" s="383"/>
      <c r="C198" s="585"/>
      <c r="D198" s="521" t="s">
        <v>5452</v>
      </c>
      <c r="E198" s="522"/>
      <c r="F198" s="226">
        <f>'Input Data Shift C'!D131</f>
        <v>21.5</v>
      </c>
      <c r="G198" s="227">
        <f>'Input Data Shift C'!E131</f>
        <v>0</v>
      </c>
      <c r="H198" s="227">
        <f>'Input Data Shift C'!F131</f>
        <v>0</v>
      </c>
      <c r="I198" s="227">
        <f>'Input Data Shift C'!G131</f>
        <v>0</v>
      </c>
      <c r="J198" s="227">
        <f>'Input Data Shift C'!H131</f>
        <v>0</v>
      </c>
      <c r="K198" s="227">
        <f>'Input Data Shift C'!I131</f>
        <v>0</v>
      </c>
      <c r="L198" s="227">
        <f>'Input Data Shift C'!J131</f>
        <v>0</v>
      </c>
      <c r="M198" s="227">
        <f>'Input Data Shift C'!K131</f>
        <v>0</v>
      </c>
      <c r="N198" s="227">
        <f>'Input Data Shift C'!L131</f>
        <v>41.6</v>
      </c>
      <c r="O198" s="227">
        <f>'Input Data Shift C'!M131</f>
        <v>30</v>
      </c>
      <c r="P198" s="227">
        <f>'Input Data Shift C'!N131</f>
        <v>0</v>
      </c>
      <c r="Q198" s="227">
        <f>'Input Data Shift C'!O131</f>
        <v>0</v>
      </c>
      <c r="R198" s="227">
        <f>'Input Data Shift C'!P131</f>
        <v>0</v>
      </c>
      <c r="S198" s="227">
        <f>'Input Data Shift C'!Q131</f>
        <v>37.299999999999997</v>
      </c>
      <c r="T198" s="227">
        <f>'Input Data Shift C'!R131</f>
        <v>0</v>
      </c>
      <c r="U198" s="227">
        <f>'Input Data Shift C'!S131</f>
        <v>0</v>
      </c>
      <c r="V198" s="227">
        <f>'Input Data Shift C'!T131</f>
        <v>0</v>
      </c>
      <c r="W198" s="227">
        <f>'Input Data Shift C'!U131</f>
        <v>0</v>
      </c>
      <c r="X198" s="227">
        <f>'Input Data Shift C'!V131</f>
        <v>0</v>
      </c>
      <c r="Y198" s="227">
        <f>'Input Data Shift C'!W131</f>
        <v>0</v>
      </c>
      <c r="Z198" s="227">
        <f>'Input Data Shift C'!X131</f>
        <v>0</v>
      </c>
      <c r="AA198" s="227">
        <f>'Input Data Shift C'!Y131</f>
        <v>0</v>
      </c>
      <c r="AB198" s="227">
        <f>'Input Data Shift C'!Z131</f>
        <v>0</v>
      </c>
      <c r="AC198" s="227">
        <f>'Input Data Shift C'!AA131</f>
        <v>0</v>
      </c>
      <c r="AD198" s="227">
        <f>'Input Data Shift C'!AB131</f>
        <v>0</v>
      </c>
      <c r="AE198" s="227">
        <f>'Input Data Shift C'!AC131</f>
        <v>0</v>
      </c>
      <c r="AF198" s="227">
        <f>'Input Data Shift C'!AD131</f>
        <v>0</v>
      </c>
      <c r="AG198" s="227">
        <f>'Input Data Shift C'!AE131</f>
        <v>0</v>
      </c>
      <c r="AH198" s="227">
        <f>'Input Data Shift C'!AF131</f>
        <v>0</v>
      </c>
      <c r="AI198" s="227">
        <f>'Input Data Shift C'!AG131</f>
        <v>0</v>
      </c>
      <c r="AJ198" s="242">
        <f>'Input Data Shift C'!AH131</f>
        <v>0</v>
      </c>
      <c r="AK198" s="243">
        <f t="shared" ref="AK198" si="100">SUM(F198:AJ198)</f>
        <v>130.39999999999998</v>
      </c>
      <c r="AL198" s="305"/>
      <c r="AM198" s="305"/>
      <c r="AN198" s="305"/>
      <c r="AO198" s="305"/>
      <c r="AP198" s="305"/>
      <c r="AQ198" s="305"/>
      <c r="AR198" s="305"/>
      <c r="AS198" s="305"/>
      <c r="AT198" s="305"/>
      <c r="AU198" s="305"/>
      <c r="AV198" s="305"/>
      <c r="AW198" s="305"/>
      <c r="AX198" s="305"/>
      <c r="AY198" s="305"/>
      <c r="AZ198" s="305"/>
      <c r="BA198" s="305"/>
      <c r="BB198" s="305"/>
      <c r="BC198" s="305"/>
      <c r="BD198" s="305"/>
      <c r="BE198" s="305"/>
      <c r="BF198" s="305"/>
      <c r="BG198" s="305"/>
      <c r="BH198" s="305"/>
      <c r="BI198" s="305"/>
      <c r="BJ198" s="305"/>
      <c r="BK198" s="305"/>
      <c r="BL198" s="305"/>
      <c r="BM198" s="305"/>
      <c r="BN198" s="305"/>
      <c r="BO198" s="305"/>
    </row>
    <row r="199" spans="1:67" ht="18.75" customHeight="1" thickBot="1">
      <c r="A199" s="584"/>
      <c r="B199" s="383" t="s">
        <v>4284</v>
      </c>
      <c r="C199" s="585"/>
      <c r="D199" s="521" t="s">
        <v>4275</v>
      </c>
      <c r="E199" s="522"/>
      <c r="F199" s="226">
        <f>'Input Data Shift C'!D132</f>
        <v>0</v>
      </c>
      <c r="G199" s="227">
        <f>'Input Data Shift C'!E132</f>
        <v>0</v>
      </c>
      <c r="H199" s="227">
        <f>'Input Data Shift C'!F132</f>
        <v>0</v>
      </c>
      <c r="I199" s="227">
        <f>'Input Data Shift C'!G132</f>
        <v>0</v>
      </c>
      <c r="J199" s="227">
        <f>'Input Data Shift C'!H132</f>
        <v>0</v>
      </c>
      <c r="K199" s="227">
        <f>'Input Data Shift C'!I132</f>
        <v>0</v>
      </c>
      <c r="L199" s="227">
        <f>'Input Data Shift C'!J132</f>
        <v>0</v>
      </c>
      <c r="M199" s="227">
        <f>'Input Data Shift C'!K132</f>
        <v>0</v>
      </c>
      <c r="N199" s="227">
        <f>'Input Data Shift C'!L132</f>
        <v>0</v>
      </c>
      <c r="O199" s="227">
        <f>'Input Data Shift C'!M132</f>
        <v>0</v>
      </c>
      <c r="P199" s="227">
        <f>'Input Data Shift C'!N132</f>
        <v>0</v>
      </c>
      <c r="Q199" s="227">
        <f>'Input Data Shift C'!O132</f>
        <v>0</v>
      </c>
      <c r="R199" s="227">
        <f>'Input Data Shift C'!P132</f>
        <v>0</v>
      </c>
      <c r="S199" s="227">
        <f>'Input Data Shift C'!Q132</f>
        <v>0</v>
      </c>
      <c r="T199" s="227">
        <f>'Input Data Shift C'!R132</f>
        <v>0</v>
      </c>
      <c r="U199" s="227">
        <f>'Input Data Shift C'!S132</f>
        <v>0</v>
      </c>
      <c r="V199" s="227">
        <f>'Input Data Shift C'!T132</f>
        <v>0</v>
      </c>
      <c r="W199" s="227">
        <f>'Input Data Shift C'!U132</f>
        <v>0</v>
      </c>
      <c r="X199" s="227">
        <f>'Input Data Shift C'!V132</f>
        <v>0</v>
      </c>
      <c r="Y199" s="227">
        <f>'Input Data Shift C'!W132</f>
        <v>0</v>
      </c>
      <c r="Z199" s="227">
        <f>'Input Data Shift C'!X132</f>
        <v>0</v>
      </c>
      <c r="AA199" s="227">
        <f>'Input Data Shift C'!Y132</f>
        <v>0</v>
      </c>
      <c r="AB199" s="227">
        <f>'Input Data Shift C'!Z132</f>
        <v>0</v>
      </c>
      <c r="AC199" s="227">
        <f>'Input Data Shift C'!AA132</f>
        <v>0</v>
      </c>
      <c r="AD199" s="227">
        <f>'Input Data Shift C'!AB132</f>
        <v>0</v>
      </c>
      <c r="AE199" s="227">
        <f>'Input Data Shift C'!AC132</f>
        <v>0</v>
      </c>
      <c r="AF199" s="227">
        <f>'Input Data Shift C'!AD132</f>
        <v>0</v>
      </c>
      <c r="AG199" s="227">
        <f>'Input Data Shift C'!AE132</f>
        <v>0</v>
      </c>
      <c r="AH199" s="227">
        <f>'Input Data Shift C'!AF132</f>
        <v>0</v>
      </c>
      <c r="AI199" s="227">
        <f>'Input Data Shift C'!AG132</f>
        <v>0</v>
      </c>
      <c r="AJ199" s="242">
        <f>'Input Data Shift C'!AH132</f>
        <v>0</v>
      </c>
      <c r="AK199" s="243">
        <f t="shared" si="99"/>
        <v>0</v>
      </c>
      <c r="AL199" s="305"/>
      <c r="AM199" s="305"/>
      <c r="AN199" s="305"/>
      <c r="AO199" s="305"/>
      <c r="AP199" s="305"/>
      <c r="AQ199" s="305"/>
      <c r="AR199" s="305"/>
      <c r="AS199" s="305"/>
      <c r="AT199" s="305"/>
      <c r="AU199" s="305"/>
      <c r="AV199" s="305"/>
      <c r="AW199" s="305"/>
      <c r="AX199" s="305"/>
      <c r="AY199" s="305"/>
      <c r="AZ199" s="305"/>
      <c r="BA199" s="305"/>
      <c r="BB199" s="305"/>
      <c r="BC199" s="305"/>
      <c r="BD199" s="305"/>
      <c r="BE199" s="305"/>
      <c r="BF199" s="305"/>
      <c r="BG199" s="305"/>
      <c r="BH199" s="305"/>
      <c r="BI199" s="305"/>
      <c r="BJ199" s="305"/>
      <c r="BK199" s="305"/>
      <c r="BL199" s="305"/>
      <c r="BM199" s="305"/>
      <c r="BN199" s="305"/>
      <c r="BO199" s="305"/>
    </row>
    <row r="200" spans="1:67" ht="18.75" customHeight="1" thickBot="1">
      <c r="A200" s="584"/>
      <c r="B200" s="383" t="s">
        <v>4284</v>
      </c>
      <c r="C200" s="585"/>
      <c r="D200" s="521" t="s">
        <v>4291</v>
      </c>
      <c r="E200" s="522"/>
      <c r="F200" s="226">
        <f>'Input Data Shift C'!D133</f>
        <v>1.0000000000000002E-2</v>
      </c>
      <c r="G200" s="227">
        <f>'Input Data Shift C'!E133</f>
        <v>6.6666666666666671E-3</v>
      </c>
      <c r="H200" s="227">
        <f>'Input Data Shift C'!F133</f>
        <v>9.9436029341716692E-2</v>
      </c>
      <c r="I200" s="227">
        <f>'Input Data Shift C'!G133</f>
        <v>0.15031936955620079</v>
      </c>
      <c r="J200" s="227">
        <f>'Input Data Shift C'!H133</f>
        <v>0</v>
      </c>
      <c r="K200" s="227">
        <f>'Input Data Shift C'!I133</f>
        <v>0</v>
      </c>
      <c r="L200" s="227">
        <f>'Input Data Shift C'!J133</f>
        <v>1.0000000000000002E-2</v>
      </c>
      <c r="M200" s="227">
        <f>'Input Data Shift C'!K133</f>
        <v>1.0000000000000002E-2</v>
      </c>
      <c r="N200" s="227">
        <f>'Input Data Shift C'!L133</f>
        <v>8.9410973383299716E-2</v>
      </c>
      <c r="O200" s="227">
        <f>'Input Data Shift C'!M133</f>
        <v>0.13184650924024641</v>
      </c>
      <c r="P200" s="227">
        <f>'Input Data Shift C'!N133</f>
        <v>0</v>
      </c>
      <c r="Q200" s="227">
        <f>'Input Data Shift C'!O133</f>
        <v>0</v>
      </c>
      <c r="R200" s="227">
        <f>'Input Data Shift C'!P133</f>
        <v>3.3333333333333335E-3</v>
      </c>
      <c r="S200" s="227">
        <f>'Input Data Shift C'!Q133</f>
        <v>1.0000000000000002E-2</v>
      </c>
      <c r="T200" s="227">
        <f>'Input Data Shift C'!R133</f>
        <v>0.12254729050534591</v>
      </c>
      <c r="U200" s="227">
        <f>'Input Data Shift C'!S133</f>
        <v>0.19175677036142158</v>
      </c>
      <c r="V200" s="227">
        <f>'Input Data Shift C'!T133</f>
        <v>0</v>
      </c>
      <c r="W200" s="227">
        <f>'Input Data Shift C'!U133</f>
        <v>0</v>
      </c>
      <c r="X200" s="227">
        <f>'Input Data Shift C'!V133</f>
        <v>0</v>
      </c>
      <c r="Y200" s="227">
        <f>'Input Data Shift C'!W133</f>
        <v>0</v>
      </c>
      <c r="Z200" s="227">
        <f>'Input Data Shift C'!X133</f>
        <v>0</v>
      </c>
      <c r="AA200" s="227">
        <f>'Input Data Shift C'!Y133</f>
        <v>0</v>
      </c>
      <c r="AB200" s="227">
        <f>'Input Data Shift C'!Z133</f>
        <v>0</v>
      </c>
      <c r="AC200" s="227">
        <f>'Input Data Shift C'!AA133</f>
        <v>0</v>
      </c>
      <c r="AD200" s="227">
        <f>'Input Data Shift C'!AB133</f>
        <v>0</v>
      </c>
      <c r="AE200" s="227">
        <f>'Input Data Shift C'!AC133</f>
        <v>0</v>
      </c>
      <c r="AF200" s="227">
        <f>'Input Data Shift C'!AD133</f>
        <v>0</v>
      </c>
      <c r="AG200" s="227">
        <f>'Input Data Shift C'!AE133</f>
        <v>0</v>
      </c>
      <c r="AH200" s="227">
        <f>'Input Data Shift C'!AF133</f>
        <v>0</v>
      </c>
      <c r="AI200" s="227">
        <f>'Input Data Shift C'!AG133</f>
        <v>0</v>
      </c>
      <c r="AJ200" s="242">
        <f>'Input Data Shift C'!AH133</f>
        <v>0</v>
      </c>
      <c r="AK200" s="243">
        <f t="shared" si="99"/>
        <v>0.83531694238823118</v>
      </c>
      <c r="AL200" s="305"/>
      <c r="AM200" s="305"/>
      <c r="AN200" s="305"/>
      <c r="AO200" s="305"/>
      <c r="AP200" s="305"/>
      <c r="AQ200" s="305"/>
      <c r="AR200" s="305"/>
      <c r="AS200" s="305"/>
      <c r="AT200" s="305"/>
      <c r="AU200" s="305"/>
      <c r="AV200" s="305"/>
      <c r="AW200" s="305"/>
      <c r="AX200" s="305"/>
      <c r="AY200" s="305"/>
      <c r="AZ200" s="305"/>
      <c r="BA200" s="305"/>
      <c r="BB200" s="305"/>
      <c r="BC200" s="305"/>
      <c r="BD200" s="305"/>
      <c r="BE200" s="305"/>
      <c r="BF200" s="305"/>
      <c r="BG200" s="305"/>
      <c r="BH200" s="305"/>
      <c r="BI200" s="305"/>
      <c r="BJ200" s="305"/>
      <c r="BK200" s="305"/>
      <c r="BL200" s="305"/>
      <c r="BM200" s="305"/>
      <c r="BN200" s="305"/>
      <c r="BO200" s="305"/>
    </row>
    <row r="201" spans="1:67" ht="18.75" customHeight="1" thickBot="1">
      <c r="A201" s="584"/>
      <c r="B201" s="383" t="s">
        <v>4284</v>
      </c>
      <c r="C201" s="585"/>
      <c r="D201" s="521" t="s">
        <v>4276</v>
      </c>
      <c r="E201" s="522"/>
      <c r="F201" s="226">
        <f>'Input Data Shift C'!D134</f>
        <v>5</v>
      </c>
      <c r="G201" s="227">
        <f>'Input Data Shift C'!E134</f>
        <v>5</v>
      </c>
      <c r="H201" s="227">
        <f>'Input Data Shift C'!F134</f>
        <v>5</v>
      </c>
      <c r="I201" s="227">
        <f>'Input Data Shift C'!G134</f>
        <v>5</v>
      </c>
      <c r="J201" s="227">
        <f>'Input Data Shift C'!H134</f>
        <v>0</v>
      </c>
      <c r="K201" s="227">
        <f>'Input Data Shift C'!I134</f>
        <v>0</v>
      </c>
      <c r="L201" s="227">
        <f>'Input Data Shift C'!J134</f>
        <v>5</v>
      </c>
      <c r="M201" s="227">
        <f>'Input Data Shift C'!K134</f>
        <v>5</v>
      </c>
      <c r="N201" s="227">
        <f>'Input Data Shift C'!L134</f>
        <v>5</v>
      </c>
      <c r="O201" s="227">
        <f>'Input Data Shift C'!M134</f>
        <v>5</v>
      </c>
      <c r="P201" s="227">
        <f>'Input Data Shift C'!N134</f>
        <v>0</v>
      </c>
      <c r="Q201" s="227">
        <f>'Input Data Shift C'!O134</f>
        <v>0</v>
      </c>
      <c r="R201" s="227">
        <f>'Input Data Shift C'!P134</f>
        <v>5</v>
      </c>
      <c r="S201" s="227">
        <f>'Input Data Shift C'!Q134</f>
        <v>5</v>
      </c>
      <c r="T201" s="227">
        <f>'Input Data Shift C'!R134</f>
        <v>5</v>
      </c>
      <c r="U201" s="227">
        <f>'Input Data Shift C'!S134</f>
        <v>5</v>
      </c>
      <c r="V201" s="227">
        <f>'Input Data Shift C'!T134</f>
        <v>0</v>
      </c>
      <c r="W201" s="227">
        <f>'Input Data Shift C'!U134</f>
        <v>0</v>
      </c>
      <c r="X201" s="227">
        <f>'Input Data Shift C'!V134</f>
        <v>0</v>
      </c>
      <c r="Y201" s="227">
        <f>'Input Data Shift C'!W134</f>
        <v>0</v>
      </c>
      <c r="Z201" s="227">
        <f>'Input Data Shift C'!X134</f>
        <v>0</v>
      </c>
      <c r="AA201" s="227">
        <f>'Input Data Shift C'!Y134</f>
        <v>0</v>
      </c>
      <c r="AB201" s="227">
        <f>'Input Data Shift C'!Z134</f>
        <v>0</v>
      </c>
      <c r="AC201" s="227">
        <f>'Input Data Shift C'!AA134</f>
        <v>0</v>
      </c>
      <c r="AD201" s="227">
        <f>'Input Data Shift C'!AB134</f>
        <v>0</v>
      </c>
      <c r="AE201" s="227">
        <f>'Input Data Shift C'!AC134</f>
        <v>0</v>
      </c>
      <c r="AF201" s="227">
        <f>'Input Data Shift C'!AD134</f>
        <v>0</v>
      </c>
      <c r="AG201" s="227">
        <f>'Input Data Shift C'!AE134</f>
        <v>0</v>
      </c>
      <c r="AH201" s="227">
        <f>'Input Data Shift C'!AF134</f>
        <v>0</v>
      </c>
      <c r="AI201" s="227">
        <f>'Input Data Shift C'!AG134</f>
        <v>0</v>
      </c>
      <c r="AJ201" s="242">
        <f>'Input Data Shift C'!AH134</f>
        <v>0</v>
      </c>
      <c r="AK201" s="243">
        <f t="shared" si="99"/>
        <v>60</v>
      </c>
      <c r="AL201" s="305"/>
      <c r="AM201" s="305"/>
      <c r="AN201" s="305"/>
      <c r="AO201" s="305"/>
      <c r="AP201" s="305"/>
      <c r="AQ201" s="305"/>
      <c r="AR201" s="305"/>
      <c r="AS201" s="305"/>
      <c r="AT201" s="305"/>
      <c r="AU201" s="305"/>
      <c r="AV201" s="305"/>
      <c r="AW201" s="305"/>
      <c r="AX201" s="305"/>
      <c r="AY201" s="305"/>
      <c r="AZ201" s="305"/>
      <c r="BA201" s="305"/>
      <c r="BB201" s="305"/>
      <c r="BC201" s="305"/>
      <c r="BD201" s="305"/>
      <c r="BE201" s="305"/>
      <c r="BF201" s="305"/>
      <c r="BG201" s="305"/>
      <c r="BH201" s="305"/>
      <c r="BI201" s="305"/>
      <c r="BJ201" s="305"/>
      <c r="BK201" s="305"/>
      <c r="BL201" s="305"/>
      <c r="BM201" s="305"/>
      <c r="BN201" s="305"/>
      <c r="BO201" s="305"/>
    </row>
    <row r="202" spans="1:67" ht="18.600000000000001" customHeight="1" thickBot="1">
      <c r="A202" s="584"/>
      <c r="B202" s="383" t="s">
        <v>4284</v>
      </c>
      <c r="C202" s="585"/>
      <c r="D202" s="521" t="s">
        <v>4277</v>
      </c>
      <c r="E202" s="522"/>
      <c r="F202" s="226">
        <f>'Input Data Shift C'!D135</f>
        <v>5</v>
      </c>
      <c r="G202" s="227">
        <f>'Input Data Shift C'!E135</f>
        <v>5</v>
      </c>
      <c r="H202" s="227">
        <f>'Input Data Shift C'!F135</f>
        <v>5</v>
      </c>
      <c r="I202" s="227">
        <f>'Input Data Shift C'!G135</f>
        <v>5</v>
      </c>
      <c r="J202" s="227">
        <f>'Input Data Shift C'!H135</f>
        <v>0</v>
      </c>
      <c r="K202" s="227">
        <f>'Input Data Shift C'!I135</f>
        <v>0</v>
      </c>
      <c r="L202" s="227">
        <f>'Input Data Shift C'!J135</f>
        <v>5</v>
      </c>
      <c r="M202" s="227">
        <f>'Input Data Shift C'!K135</f>
        <v>5</v>
      </c>
      <c r="N202" s="227">
        <f>'Input Data Shift C'!L135</f>
        <v>5</v>
      </c>
      <c r="O202" s="227">
        <f>'Input Data Shift C'!M135</f>
        <v>5</v>
      </c>
      <c r="P202" s="227">
        <f>'Input Data Shift C'!N135</f>
        <v>0</v>
      </c>
      <c r="Q202" s="227">
        <f>'Input Data Shift C'!O135</f>
        <v>0</v>
      </c>
      <c r="R202" s="227">
        <f>'Input Data Shift C'!P135</f>
        <v>5</v>
      </c>
      <c r="S202" s="227">
        <f>'Input Data Shift C'!Q135</f>
        <v>5</v>
      </c>
      <c r="T202" s="227">
        <f>'Input Data Shift C'!R135</f>
        <v>5</v>
      </c>
      <c r="U202" s="227">
        <f>'Input Data Shift C'!S135</f>
        <v>5</v>
      </c>
      <c r="V202" s="227">
        <f>'Input Data Shift C'!T135</f>
        <v>0</v>
      </c>
      <c r="W202" s="227">
        <f>'Input Data Shift C'!U135</f>
        <v>0</v>
      </c>
      <c r="X202" s="227">
        <f>'Input Data Shift C'!V135</f>
        <v>0</v>
      </c>
      <c r="Y202" s="227">
        <f>'Input Data Shift C'!W135</f>
        <v>0</v>
      </c>
      <c r="Z202" s="227">
        <f>'Input Data Shift C'!X135</f>
        <v>0</v>
      </c>
      <c r="AA202" s="227">
        <f>'Input Data Shift C'!Y135</f>
        <v>0</v>
      </c>
      <c r="AB202" s="227">
        <f>'Input Data Shift C'!Z135</f>
        <v>0</v>
      </c>
      <c r="AC202" s="227">
        <f>'Input Data Shift C'!AA135</f>
        <v>0</v>
      </c>
      <c r="AD202" s="227">
        <f>'Input Data Shift C'!AB135</f>
        <v>0</v>
      </c>
      <c r="AE202" s="227">
        <f>'Input Data Shift C'!AC135</f>
        <v>0</v>
      </c>
      <c r="AF202" s="227">
        <f>'Input Data Shift C'!AD135</f>
        <v>0</v>
      </c>
      <c r="AG202" s="227">
        <f>'Input Data Shift C'!AE135</f>
        <v>0</v>
      </c>
      <c r="AH202" s="227">
        <f>'Input Data Shift C'!AF135</f>
        <v>0</v>
      </c>
      <c r="AI202" s="227">
        <f>'Input Data Shift C'!AG135</f>
        <v>0</v>
      </c>
      <c r="AJ202" s="242">
        <f>'Input Data Shift C'!AH135</f>
        <v>0</v>
      </c>
      <c r="AK202" s="243">
        <f t="shared" si="99"/>
        <v>60</v>
      </c>
      <c r="AL202" s="305"/>
      <c r="AM202" s="305"/>
      <c r="AN202" s="305"/>
      <c r="AO202" s="305"/>
      <c r="AP202" s="305"/>
      <c r="AQ202" s="305"/>
      <c r="AR202" s="305"/>
      <c r="AS202" s="305"/>
      <c r="AT202" s="305"/>
      <c r="AU202" s="305"/>
      <c r="AV202" s="305"/>
      <c r="AW202" s="305"/>
      <c r="AX202" s="305"/>
      <c r="AY202" s="305"/>
      <c r="AZ202" s="305"/>
      <c r="BA202" s="305"/>
      <c r="BB202" s="305"/>
      <c r="BC202" s="305"/>
      <c r="BD202" s="305"/>
      <c r="BE202" s="305"/>
      <c r="BF202" s="305"/>
      <c r="BG202" s="305"/>
      <c r="BH202" s="305"/>
      <c r="BI202" s="305"/>
      <c r="BJ202" s="305"/>
      <c r="BK202" s="305"/>
      <c r="BL202" s="305"/>
      <c r="BM202" s="305"/>
      <c r="BN202" s="305"/>
      <c r="BO202" s="305"/>
    </row>
    <row r="203" spans="1:67" ht="18.600000000000001" customHeight="1" thickBot="1">
      <c r="A203" s="584"/>
      <c r="B203" s="383" t="s">
        <v>4284</v>
      </c>
      <c r="C203" s="585"/>
      <c r="D203" s="521" t="s">
        <v>29</v>
      </c>
      <c r="E203" s="522"/>
      <c r="F203" s="226">
        <f>'Input Data Shift C'!D136</f>
        <v>5</v>
      </c>
      <c r="G203" s="227">
        <f>'Input Data Shift C'!E136</f>
        <v>5</v>
      </c>
      <c r="H203" s="227">
        <f>'Input Data Shift C'!F136</f>
        <v>5</v>
      </c>
      <c r="I203" s="227">
        <f>'Input Data Shift C'!G136</f>
        <v>5</v>
      </c>
      <c r="J203" s="227">
        <f>'Input Data Shift C'!H136</f>
        <v>0</v>
      </c>
      <c r="K203" s="227">
        <f>'Input Data Shift C'!I136</f>
        <v>0</v>
      </c>
      <c r="L203" s="227">
        <f>'Input Data Shift C'!J136</f>
        <v>5</v>
      </c>
      <c r="M203" s="227">
        <f>'Input Data Shift C'!K136</f>
        <v>5</v>
      </c>
      <c r="N203" s="227">
        <f>'Input Data Shift C'!L136</f>
        <v>5</v>
      </c>
      <c r="O203" s="227">
        <f>'Input Data Shift C'!M136</f>
        <v>5</v>
      </c>
      <c r="P203" s="227">
        <f>'Input Data Shift C'!N136</f>
        <v>0</v>
      </c>
      <c r="Q203" s="227">
        <f>'Input Data Shift C'!O136</f>
        <v>0</v>
      </c>
      <c r="R203" s="227">
        <f>'Input Data Shift C'!P136</f>
        <v>5</v>
      </c>
      <c r="S203" s="227">
        <f>'Input Data Shift C'!Q136</f>
        <v>5</v>
      </c>
      <c r="T203" s="227">
        <f>'Input Data Shift C'!R136</f>
        <v>5</v>
      </c>
      <c r="U203" s="227">
        <f>'Input Data Shift C'!S136</f>
        <v>5</v>
      </c>
      <c r="V203" s="227">
        <f>'Input Data Shift C'!T136</f>
        <v>0</v>
      </c>
      <c r="W203" s="227">
        <f>'Input Data Shift C'!U136</f>
        <v>0</v>
      </c>
      <c r="X203" s="227">
        <f>'Input Data Shift C'!V136</f>
        <v>0</v>
      </c>
      <c r="Y203" s="227">
        <f>'Input Data Shift C'!W136</f>
        <v>0</v>
      </c>
      <c r="Z203" s="227">
        <f>'Input Data Shift C'!X136</f>
        <v>0</v>
      </c>
      <c r="AA203" s="227">
        <f>'Input Data Shift C'!Y136</f>
        <v>0</v>
      </c>
      <c r="AB203" s="227">
        <f>'Input Data Shift C'!Z136</f>
        <v>0</v>
      </c>
      <c r="AC203" s="227">
        <f>'Input Data Shift C'!AA136</f>
        <v>0</v>
      </c>
      <c r="AD203" s="227">
        <f>'Input Data Shift C'!AB136</f>
        <v>0</v>
      </c>
      <c r="AE203" s="227">
        <f>'Input Data Shift C'!AC136</f>
        <v>0</v>
      </c>
      <c r="AF203" s="227">
        <f>'Input Data Shift C'!AD136</f>
        <v>0</v>
      </c>
      <c r="AG203" s="227">
        <f>'Input Data Shift C'!AE136</f>
        <v>0</v>
      </c>
      <c r="AH203" s="227">
        <f>'Input Data Shift C'!AF136</f>
        <v>0</v>
      </c>
      <c r="AI203" s="227">
        <f>'Input Data Shift C'!AG136</f>
        <v>0</v>
      </c>
      <c r="AJ203" s="242">
        <f>'Input Data Shift C'!AH136</f>
        <v>0</v>
      </c>
      <c r="AK203" s="243">
        <f t="shared" si="99"/>
        <v>60</v>
      </c>
      <c r="AL203" s="305"/>
      <c r="AM203" s="305"/>
      <c r="AN203" s="305"/>
      <c r="AO203" s="305"/>
      <c r="AP203" s="305"/>
      <c r="AQ203" s="305"/>
      <c r="AR203" s="305"/>
      <c r="AS203" s="305"/>
      <c r="AT203" s="305"/>
      <c r="AU203" s="305"/>
      <c r="AV203" s="305"/>
      <c r="AW203" s="305"/>
      <c r="AX203" s="305"/>
      <c r="AY203" s="305"/>
      <c r="AZ203" s="305"/>
      <c r="BA203" s="305"/>
      <c r="BB203" s="305"/>
      <c r="BC203" s="305"/>
      <c r="BD203" s="305"/>
      <c r="BE203" s="305"/>
      <c r="BF203" s="305"/>
      <c r="BG203" s="305"/>
      <c r="BH203" s="305"/>
      <c r="BI203" s="305"/>
      <c r="BJ203" s="305"/>
      <c r="BK203" s="305"/>
      <c r="BL203" s="305"/>
      <c r="BM203" s="305"/>
      <c r="BN203" s="305"/>
      <c r="BO203" s="305"/>
    </row>
    <row r="204" spans="1:67" ht="18.75" customHeight="1" thickBot="1">
      <c r="A204" s="584"/>
      <c r="B204" s="383" t="s">
        <v>4284</v>
      </c>
      <c r="C204" s="585"/>
      <c r="D204" s="521" t="s">
        <v>4292</v>
      </c>
      <c r="E204" s="522"/>
      <c r="F204" s="226">
        <f>'Input Data Shift C'!D137</f>
        <v>60</v>
      </c>
      <c r="G204" s="227">
        <f>'Input Data Shift C'!E137</f>
        <v>0</v>
      </c>
      <c r="H204" s="227">
        <f>'Input Data Shift C'!F137</f>
        <v>0</v>
      </c>
      <c r="I204" s="227">
        <f>'Input Data Shift C'!G137</f>
        <v>0</v>
      </c>
      <c r="J204" s="227">
        <f>'Input Data Shift C'!H137</f>
        <v>0</v>
      </c>
      <c r="K204" s="227">
        <f>'Input Data Shift C'!I137</f>
        <v>0</v>
      </c>
      <c r="L204" s="227">
        <f>'Input Data Shift C'!J137</f>
        <v>0</v>
      </c>
      <c r="M204" s="227">
        <f>'Input Data Shift C'!K137</f>
        <v>0</v>
      </c>
      <c r="N204" s="227">
        <f>'Input Data Shift C'!L137</f>
        <v>0</v>
      </c>
      <c r="O204" s="227">
        <f>'Input Data Shift C'!M137</f>
        <v>0</v>
      </c>
      <c r="P204" s="227">
        <f>'Input Data Shift C'!N137</f>
        <v>0</v>
      </c>
      <c r="Q204" s="227">
        <f>'Input Data Shift C'!O137</f>
        <v>0</v>
      </c>
      <c r="R204" s="227">
        <f>'Input Data Shift C'!P137</f>
        <v>0</v>
      </c>
      <c r="S204" s="227">
        <f>'Input Data Shift C'!Q137</f>
        <v>0</v>
      </c>
      <c r="T204" s="227">
        <f>'Input Data Shift C'!R137</f>
        <v>0</v>
      </c>
      <c r="U204" s="227">
        <f>'Input Data Shift C'!S137</f>
        <v>0</v>
      </c>
      <c r="V204" s="227">
        <f>'Input Data Shift C'!T137</f>
        <v>0</v>
      </c>
      <c r="W204" s="227">
        <f>'Input Data Shift C'!U137</f>
        <v>0</v>
      </c>
      <c r="X204" s="227">
        <f>'Input Data Shift C'!V137</f>
        <v>0</v>
      </c>
      <c r="Y204" s="227">
        <f>'Input Data Shift C'!W137</f>
        <v>0</v>
      </c>
      <c r="Z204" s="227">
        <f>'Input Data Shift C'!X137</f>
        <v>0</v>
      </c>
      <c r="AA204" s="227">
        <f>'Input Data Shift C'!Y137</f>
        <v>0</v>
      </c>
      <c r="AB204" s="227">
        <f>'Input Data Shift C'!Z137</f>
        <v>0</v>
      </c>
      <c r="AC204" s="227">
        <f>'Input Data Shift C'!AA137</f>
        <v>0</v>
      </c>
      <c r="AD204" s="227">
        <f>'Input Data Shift C'!AB137</f>
        <v>0</v>
      </c>
      <c r="AE204" s="227">
        <f>'Input Data Shift C'!AC137</f>
        <v>0</v>
      </c>
      <c r="AF204" s="227">
        <f>'Input Data Shift C'!AD137</f>
        <v>0</v>
      </c>
      <c r="AG204" s="227">
        <f>'Input Data Shift C'!AE137</f>
        <v>0</v>
      </c>
      <c r="AH204" s="227">
        <f>'Input Data Shift C'!AF137</f>
        <v>0</v>
      </c>
      <c r="AI204" s="227">
        <f>'Input Data Shift C'!AG137</f>
        <v>0</v>
      </c>
      <c r="AJ204" s="242">
        <f>'Input Data Shift C'!AH137</f>
        <v>0</v>
      </c>
      <c r="AK204" s="243">
        <f t="shared" si="99"/>
        <v>60</v>
      </c>
      <c r="AL204" s="305"/>
      <c r="AM204" s="305"/>
      <c r="AN204" s="305"/>
      <c r="AO204" s="305"/>
      <c r="AP204" s="305"/>
      <c r="AQ204" s="305"/>
      <c r="AR204" s="305"/>
      <c r="AS204" s="305"/>
      <c r="AT204" s="305"/>
      <c r="AU204" s="305"/>
      <c r="AV204" s="305"/>
      <c r="AW204" s="305"/>
      <c r="AX204" s="305"/>
      <c r="AY204" s="305"/>
      <c r="AZ204" s="305"/>
      <c r="BA204" s="305"/>
      <c r="BB204" s="305"/>
      <c r="BC204" s="305"/>
      <c r="BD204" s="305"/>
      <c r="BE204" s="305"/>
      <c r="BF204" s="305"/>
      <c r="BG204" s="305"/>
      <c r="BH204" s="305"/>
      <c r="BI204" s="305"/>
      <c r="BJ204" s="305"/>
      <c r="BK204" s="305"/>
      <c r="BL204" s="305"/>
      <c r="BM204" s="305"/>
      <c r="BN204" s="305"/>
      <c r="BO204" s="305"/>
    </row>
    <row r="205" spans="1:67" ht="18.600000000000001" customHeight="1" thickBot="1">
      <c r="A205" s="584"/>
      <c r="B205" s="383" t="s">
        <v>4284</v>
      </c>
      <c r="C205" s="585"/>
      <c r="D205" s="521"/>
      <c r="E205" s="522"/>
      <c r="F205" s="226">
        <f>'Input Data Shift C'!D138</f>
        <v>0</v>
      </c>
      <c r="G205" s="227">
        <f>'Input Data Shift C'!E138</f>
        <v>0</v>
      </c>
      <c r="H205" s="227">
        <f>'Input Data Shift C'!F138</f>
        <v>0</v>
      </c>
      <c r="I205" s="227">
        <f>'Input Data Shift C'!G138</f>
        <v>0</v>
      </c>
      <c r="J205" s="227">
        <f>'Input Data Shift C'!H138</f>
        <v>0</v>
      </c>
      <c r="K205" s="227">
        <f>'Input Data Shift C'!I138</f>
        <v>0</v>
      </c>
      <c r="L205" s="227">
        <f>'Input Data Shift C'!J138</f>
        <v>0</v>
      </c>
      <c r="M205" s="227">
        <f>'Input Data Shift C'!K138</f>
        <v>0</v>
      </c>
      <c r="N205" s="227">
        <f>'Input Data Shift C'!L138</f>
        <v>0</v>
      </c>
      <c r="O205" s="227">
        <f>'Input Data Shift C'!M138</f>
        <v>0</v>
      </c>
      <c r="P205" s="227">
        <f>'Input Data Shift C'!N138</f>
        <v>0</v>
      </c>
      <c r="Q205" s="227">
        <f>'Input Data Shift C'!O138</f>
        <v>0</v>
      </c>
      <c r="R205" s="227">
        <f>'Input Data Shift C'!P138</f>
        <v>0</v>
      </c>
      <c r="S205" s="227">
        <f>'Input Data Shift C'!Q138</f>
        <v>0</v>
      </c>
      <c r="T205" s="227">
        <f>'Input Data Shift C'!R138</f>
        <v>0</v>
      </c>
      <c r="U205" s="227">
        <f>'Input Data Shift C'!S138</f>
        <v>0</v>
      </c>
      <c r="V205" s="227">
        <f>'Input Data Shift C'!T138</f>
        <v>0</v>
      </c>
      <c r="W205" s="227">
        <f>'Input Data Shift C'!U138</f>
        <v>0</v>
      </c>
      <c r="X205" s="227">
        <f>'Input Data Shift C'!V138</f>
        <v>0</v>
      </c>
      <c r="Y205" s="227">
        <f>'Input Data Shift C'!W138</f>
        <v>0</v>
      </c>
      <c r="Z205" s="227">
        <f>'Input Data Shift C'!X138</f>
        <v>0</v>
      </c>
      <c r="AA205" s="227">
        <f>'Input Data Shift C'!Y138</f>
        <v>0</v>
      </c>
      <c r="AB205" s="227">
        <f>'Input Data Shift C'!Z138</f>
        <v>0</v>
      </c>
      <c r="AC205" s="227">
        <f>'Input Data Shift C'!AA138</f>
        <v>0</v>
      </c>
      <c r="AD205" s="227">
        <f>'Input Data Shift C'!AB138</f>
        <v>0</v>
      </c>
      <c r="AE205" s="227">
        <f>'Input Data Shift C'!AC138</f>
        <v>0</v>
      </c>
      <c r="AF205" s="227">
        <f>'Input Data Shift C'!AD138</f>
        <v>0</v>
      </c>
      <c r="AG205" s="227">
        <f>'Input Data Shift C'!AE138</f>
        <v>0</v>
      </c>
      <c r="AH205" s="227">
        <f>'Input Data Shift C'!AF138</f>
        <v>0</v>
      </c>
      <c r="AI205" s="227">
        <f>'Input Data Shift C'!AG138</f>
        <v>0</v>
      </c>
      <c r="AJ205" s="242">
        <f>'Input Data Shift C'!AH138</f>
        <v>0</v>
      </c>
      <c r="AK205" s="243">
        <f t="shared" si="99"/>
        <v>0</v>
      </c>
      <c r="AL205" s="305"/>
      <c r="AM205" s="305"/>
      <c r="AN205" s="305"/>
      <c r="AO205" s="305"/>
      <c r="AP205" s="305"/>
      <c r="AQ205" s="305"/>
      <c r="AR205" s="305"/>
      <c r="AS205" s="305"/>
      <c r="AT205" s="305"/>
      <c r="AU205" s="305"/>
      <c r="AV205" s="305"/>
      <c r="AW205" s="305"/>
      <c r="AX205" s="305"/>
      <c r="AY205" s="305"/>
      <c r="AZ205" s="305"/>
      <c r="BA205" s="305"/>
      <c r="BB205" s="305"/>
      <c r="BC205" s="305"/>
      <c r="BD205" s="305"/>
      <c r="BE205" s="305"/>
      <c r="BF205" s="305"/>
      <c r="BG205" s="305"/>
      <c r="BH205" s="305"/>
      <c r="BI205" s="305"/>
      <c r="BJ205" s="305"/>
      <c r="BK205" s="305"/>
      <c r="BL205" s="305"/>
      <c r="BM205" s="305"/>
      <c r="BN205" s="305"/>
      <c r="BO205" s="305"/>
    </row>
    <row r="206" spans="1:67" ht="18.75" customHeight="1" thickBot="1">
      <c r="A206" s="584"/>
      <c r="B206" s="383" t="s">
        <v>4284</v>
      </c>
      <c r="C206" s="585"/>
      <c r="D206" s="523" t="s">
        <v>92</v>
      </c>
      <c r="E206" s="524"/>
      <c r="F206" s="525">
        <f>F101-SUM(F97,F194:F205)</f>
        <v>-4.4999999999959073E-2</v>
      </c>
      <c r="G206" s="526">
        <f t="shared" ref="G206:AJ206" si="101">G101-SUM(G97,G194:G205)</f>
        <v>-4.6666666666624224E-2</v>
      </c>
      <c r="H206" s="526">
        <f t="shared" si="101"/>
        <v>3.5563970658245125E-2</v>
      </c>
      <c r="I206" s="526">
        <f t="shared" si="101"/>
        <v>-3.0319369556195852E-2</v>
      </c>
      <c r="J206" s="526">
        <f t="shared" si="101"/>
        <v>0</v>
      </c>
      <c r="K206" s="526">
        <f t="shared" si="101"/>
        <v>0</v>
      </c>
      <c r="L206" s="526">
        <f t="shared" si="101"/>
        <v>2.9999999999972715E-2</v>
      </c>
      <c r="M206" s="526">
        <f t="shared" si="101"/>
        <v>1.4999999999872671E-2</v>
      </c>
      <c r="N206" s="526">
        <f t="shared" si="101"/>
        <v>-4.4109733834147846E-3</v>
      </c>
      <c r="O206" s="526">
        <f t="shared" si="101"/>
        <v>-3.1846509240267551E-2</v>
      </c>
      <c r="P206" s="526">
        <f t="shared" si="101"/>
        <v>0</v>
      </c>
      <c r="Q206" s="526">
        <f t="shared" si="101"/>
        <v>0</v>
      </c>
      <c r="R206" s="526">
        <f t="shared" si="101"/>
        <v>-1.3333333333321207E-2</v>
      </c>
      <c r="S206" s="526">
        <f t="shared" si="101"/>
        <v>-3.5000000000081855E-2</v>
      </c>
      <c r="T206" s="526">
        <f t="shared" si="101"/>
        <v>4.2452709494568808E-2</v>
      </c>
      <c r="U206" s="526">
        <f t="shared" si="101"/>
        <v>2.3243229638524099E-2</v>
      </c>
      <c r="V206" s="526">
        <f t="shared" si="101"/>
        <v>0</v>
      </c>
      <c r="W206" s="526">
        <f t="shared" si="101"/>
        <v>0</v>
      </c>
      <c r="X206" s="526">
        <f t="shared" si="101"/>
        <v>0</v>
      </c>
      <c r="Y206" s="526">
        <f t="shared" si="101"/>
        <v>0</v>
      </c>
      <c r="Z206" s="526">
        <f t="shared" si="101"/>
        <v>0</v>
      </c>
      <c r="AA206" s="526">
        <f t="shared" si="101"/>
        <v>0</v>
      </c>
      <c r="AB206" s="526">
        <f t="shared" si="101"/>
        <v>0</v>
      </c>
      <c r="AC206" s="526">
        <f t="shared" si="101"/>
        <v>0</v>
      </c>
      <c r="AD206" s="526">
        <f t="shared" si="101"/>
        <v>0</v>
      </c>
      <c r="AE206" s="526">
        <f t="shared" si="101"/>
        <v>0</v>
      </c>
      <c r="AF206" s="526">
        <f t="shared" si="101"/>
        <v>0</v>
      </c>
      <c r="AG206" s="526">
        <f t="shared" si="101"/>
        <v>0</v>
      </c>
      <c r="AH206" s="526">
        <f t="shared" si="101"/>
        <v>0</v>
      </c>
      <c r="AI206" s="526">
        <f t="shared" si="101"/>
        <v>0</v>
      </c>
      <c r="AJ206" s="527">
        <f t="shared" si="101"/>
        <v>0</v>
      </c>
      <c r="AK206" s="528"/>
      <c r="AL206" s="305"/>
      <c r="AM206" s="305"/>
      <c r="AN206" s="305"/>
      <c r="AO206" s="305"/>
      <c r="AP206" s="305"/>
      <c r="AQ206" s="305"/>
      <c r="AR206" s="305"/>
      <c r="AS206" s="305"/>
      <c r="AT206" s="305"/>
      <c r="AU206" s="305"/>
      <c r="AV206" s="305"/>
      <c r="AW206" s="305"/>
      <c r="AX206" s="305"/>
      <c r="AY206" s="305"/>
      <c r="AZ206" s="305"/>
      <c r="BA206" s="305"/>
      <c r="BB206" s="305"/>
      <c r="BC206" s="305"/>
      <c r="BD206" s="305"/>
      <c r="BE206" s="305"/>
      <c r="BF206" s="305"/>
      <c r="BG206" s="305"/>
      <c r="BH206" s="305"/>
      <c r="BI206" s="305"/>
      <c r="BJ206" s="305"/>
      <c r="BK206" s="305"/>
      <c r="BL206" s="305"/>
      <c r="BM206" s="305"/>
      <c r="BN206" s="305"/>
      <c r="BO206" s="305"/>
    </row>
    <row r="207" spans="1:67" ht="15.75" thickBot="1">
      <c r="A207" s="584"/>
      <c r="B207" s="383"/>
    </row>
    <row r="208" spans="1:67" ht="18.75" customHeight="1" thickBot="1">
      <c r="A208" s="584"/>
      <c r="B208" s="383" t="s">
        <v>4285</v>
      </c>
      <c r="C208" s="585" t="s">
        <v>93</v>
      </c>
      <c r="D208" s="519" t="s">
        <v>90</v>
      </c>
      <c r="E208" s="520"/>
      <c r="F208" s="228">
        <f>'Input Data Shift C'!D142</f>
        <v>0</v>
      </c>
      <c r="G208" s="229">
        <f>'Input Data Shift C'!E142</f>
        <v>8.8583333333333325</v>
      </c>
      <c r="H208" s="229">
        <f>'Input Data Shift C'!F142</f>
        <v>0</v>
      </c>
      <c r="I208" s="229">
        <f>'Input Data Shift C'!G142</f>
        <v>5.833333333333333</v>
      </c>
      <c r="J208" s="229">
        <f>'Input Data Shift C'!H142</f>
        <v>0</v>
      </c>
      <c r="K208" s="229">
        <f>'Input Data Shift C'!I142</f>
        <v>0</v>
      </c>
      <c r="L208" s="229">
        <f>'Input Data Shift C'!J142</f>
        <v>8.8416666666666668</v>
      </c>
      <c r="M208" s="229">
        <f>'Input Data Shift C'!K142</f>
        <v>0</v>
      </c>
      <c r="N208" s="229">
        <f>'Input Data Shift C'!L142</f>
        <v>0</v>
      </c>
      <c r="O208" s="229">
        <f>'Input Data Shift C'!M142</f>
        <v>4.7166666666666668</v>
      </c>
      <c r="P208" s="229">
        <f>'Input Data Shift C'!N142</f>
        <v>0</v>
      </c>
      <c r="Q208" s="229">
        <f>'Input Data Shift C'!O142</f>
        <v>0</v>
      </c>
      <c r="R208" s="229">
        <f>'Input Data Shift C'!P142</f>
        <v>0</v>
      </c>
      <c r="S208" s="229">
        <f>'Input Data Shift C'!Q142</f>
        <v>2.9166666666666665</v>
      </c>
      <c r="T208" s="229">
        <f>'Input Data Shift C'!R142</f>
        <v>0</v>
      </c>
      <c r="U208" s="229">
        <f>'Input Data Shift C'!S142</f>
        <v>6.4833333333333334</v>
      </c>
      <c r="V208" s="229">
        <f>'Input Data Shift C'!T142</f>
        <v>0</v>
      </c>
      <c r="W208" s="229">
        <f>'Input Data Shift C'!U142</f>
        <v>0</v>
      </c>
      <c r="X208" s="229">
        <f>'Input Data Shift C'!V142</f>
        <v>0</v>
      </c>
      <c r="Y208" s="229">
        <f>'Input Data Shift C'!W142</f>
        <v>0</v>
      </c>
      <c r="Z208" s="229">
        <f>'Input Data Shift C'!X142</f>
        <v>0</v>
      </c>
      <c r="AA208" s="229">
        <f>'Input Data Shift C'!Y142</f>
        <v>0</v>
      </c>
      <c r="AB208" s="229">
        <f>'Input Data Shift C'!Z142</f>
        <v>0</v>
      </c>
      <c r="AC208" s="229">
        <f>'Input Data Shift C'!AA142</f>
        <v>0</v>
      </c>
      <c r="AD208" s="229">
        <f>'Input Data Shift C'!AB142</f>
        <v>0</v>
      </c>
      <c r="AE208" s="229">
        <f>'Input Data Shift C'!AC142</f>
        <v>0</v>
      </c>
      <c r="AF208" s="229">
        <f>'Input Data Shift C'!AD142</f>
        <v>0</v>
      </c>
      <c r="AG208" s="229">
        <f>'Input Data Shift C'!AE142</f>
        <v>0</v>
      </c>
      <c r="AH208" s="229">
        <f>'Input Data Shift C'!AF142</f>
        <v>0</v>
      </c>
      <c r="AI208" s="229">
        <f>'Input Data Shift C'!AG142</f>
        <v>0</v>
      </c>
      <c r="AJ208" s="244">
        <f>'Input Data Shift C'!AH142</f>
        <v>0</v>
      </c>
      <c r="AK208" s="244">
        <f t="shared" ref="AK208:AK219" si="102">+SUM(F208:AJ208)</f>
        <v>37.65</v>
      </c>
      <c r="AL208" s="305"/>
      <c r="AM208" s="305"/>
      <c r="AN208" s="305"/>
      <c r="AO208" s="305"/>
      <c r="AP208" s="305"/>
      <c r="AQ208" s="305"/>
      <c r="AR208" s="305"/>
      <c r="AS208" s="305"/>
      <c r="AT208" s="305"/>
      <c r="AU208" s="305"/>
      <c r="AV208" s="305"/>
      <c r="AW208" s="305"/>
      <c r="AX208" s="305"/>
      <c r="AY208" s="305"/>
      <c r="AZ208" s="305"/>
      <c r="BA208" s="305"/>
      <c r="BB208" s="305"/>
      <c r="BC208" s="305"/>
      <c r="BD208" s="305"/>
      <c r="BE208" s="305"/>
      <c r="BF208" s="305"/>
      <c r="BG208" s="305"/>
      <c r="BH208" s="305"/>
      <c r="BI208" s="305"/>
      <c r="BJ208" s="305"/>
      <c r="BK208" s="305"/>
      <c r="BL208" s="305"/>
      <c r="BM208" s="305"/>
      <c r="BN208" s="305"/>
      <c r="BO208" s="305"/>
    </row>
    <row r="209" spans="1:67" ht="18.75" customHeight="1" thickBot="1">
      <c r="A209" s="584"/>
      <c r="B209" s="383" t="s">
        <v>4285</v>
      </c>
      <c r="C209" s="585"/>
      <c r="D209" s="521" t="s">
        <v>91</v>
      </c>
      <c r="E209" s="522"/>
      <c r="F209" s="230">
        <f>'Input Data Shift C'!D143</f>
        <v>0</v>
      </c>
      <c r="G209" s="231">
        <f>'Input Data Shift C'!E143</f>
        <v>0</v>
      </c>
      <c r="H209" s="231">
        <f>'Input Data Shift C'!F143</f>
        <v>0</v>
      </c>
      <c r="I209" s="231">
        <f>'Input Data Shift C'!G143</f>
        <v>1.7416666666666667</v>
      </c>
      <c r="J209" s="231">
        <f>'Input Data Shift C'!H143</f>
        <v>0</v>
      </c>
      <c r="K209" s="231">
        <f>'Input Data Shift C'!I143</f>
        <v>0</v>
      </c>
      <c r="L209" s="231">
        <f>'Input Data Shift C'!J143</f>
        <v>0</v>
      </c>
      <c r="M209" s="231">
        <f>'Input Data Shift C'!K143</f>
        <v>2.0166666666666666</v>
      </c>
      <c r="N209" s="231">
        <f>'Input Data Shift C'!L143</f>
        <v>0</v>
      </c>
      <c r="O209" s="231">
        <f>'Input Data Shift C'!M143</f>
        <v>0</v>
      </c>
      <c r="P209" s="231">
        <f>'Input Data Shift C'!N143</f>
        <v>0</v>
      </c>
      <c r="Q209" s="231">
        <f>'Input Data Shift C'!O143</f>
        <v>0</v>
      </c>
      <c r="R209" s="231">
        <f>'Input Data Shift C'!P143</f>
        <v>2.0333333333333332</v>
      </c>
      <c r="S209" s="231">
        <f>'Input Data Shift C'!Q143</f>
        <v>0</v>
      </c>
      <c r="T209" s="231">
        <f>'Input Data Shift C'!R143</f>
        <v>1.45</v>
      </c>
      <c r="U209" s="231">
        <f>'Input Data Shift C'!S143</f>
        <v>0</v>
      </c>
      <c r="V209" s="231">
        <f>'Input Data Shift C'!T143</f>
        <v>0</v>
      </c>
      <c r="W209" s="231">
        <f>'Input Data Shift C'!U143</f>
        <v>0</v>
      </c>
      <c r="X209" s="231">
        <f>'Input Data Shift C'!V143</f>
        <v>0</v>
      </c>
      <c r="Y209" s="231">
        <f>'Input Data Shift C'!W143</f>
        <v>0</v>
      </c>
      <c r="Z209" s="231">
        <f>'Input Data Shift C'!X143</f>
        <v>0</v>
      </c>
      <c r="AA209" s="231">
        <f>'Input Data Shift C'!Y143</f>
        <v>0</v>
      </c>
      <c r="AB209" s="231">
        <f>'Input Data Shift C'!Z143</f>
        <v>0</v>
      </c>
      <c r="AC209" s="231">
        <f>'Input Data Shift C'!AA143</f>
        <v>0</v>
      </c>
      <c r="AD209" s="231">
        <f>'Input Data Shift C'!AB143</f>
        <v>0</v>
      </c>
      <c r="AE209" s="231">
        <f>'Input Data Shift C'!AC143</f>
        <v>0</v>
      </c>
      <c r="AF209" s="231">
        <f>'Input Data Shift C'!AD143</f>
        <v>0</v>
      </c>
      <c r="AG209" s="231">
        <f>'Input Data Shift C'!AE143</f>
        <v>0</v>
      </c>
      <c r="AH209" s="231">
        <f>'Input Data Shift C'!AF143</f>
        <v>0</v>
      </c>
      <c r="AI209" s="231">
        <f>'Input Data Shift C'!AG143</f>
        <v>0</v>
      </c>
      <c r="AJ209" s="245">
        <f>'Input Data Shift C'!AH143</f>
        <v>0</v>
      </c>
      <c r="AK209" s="245">
        <f t="shared" si="102"/>
        <v>7.2416666666666663</v>
      </c>
      <c r="AL209" s="305"/>
      <c r="AM209" s="305"/>
      <c r="AN209" s="305"/>
      <c r="AO209" s="305"/>
      <c r="AP209" s="305"/>
      <c r="AQ209" s="305"/>
      <c r="AR209" s="305"/>
      <c r="AS209" s="305"/>
      <c r="AT209" s="305"/>
      <c r="AU209" s="305"/>
      <c r="AV209" s="305"/>
      <c r="AW209" s="305"/>
      <c r="AX209" s="305"/>
      <c r="AY209" s="305"/>
      <c r="AZ209" s="305"/>
      <c r="BA209" s="305"/>
      <c r="BB209" s="305"/>
      <c r="BC209" s="305"/>
      <c r="BD209" s="305"/>
      <c r="BE209" s="305"/>
      <c r="BF209" s="305"/>
      <c r="BG209" s="305"/>
      <c r="BH209" s="305"/>
      <c r="BI209" s="305"/>
      <c r="BJ209" s="305"/>
      <c r="BK209" s="305"/>
      <c r="BL209" s="305"/>
      <c r="BM209" s="305"/>
      <c r="BN209" s="305"/>
      <c r="BO209" s="305"/>
    </row>
    <row r="210" spans="1:67" ht="18.75" customHeight="1" thickBot="1">
      <c r="A210" s="584"/>
      <c r="B210" s="383" t="s">
        <v>4285</v>
      </c>
      <c r="C210" s="585"/>
      <c r="D210" s="521" t="s">
        <v>4274</v>
      </c>
      <c r="E210" s="522"/>
      <c r="F210" s="230">
        <f>'Input Data Shift C'!D144</f>
        <v>3.75</v>
      </c>
      <c r="G210" s="231">
        <f>'Input Data Shift C'!E144</f>
        <v>3.75</v>
      </c>
      <c r="H210" s="231">
        <f>'Input Data Shift C'!F144</f>
        <v>6.875</v>
      </c>
      <c r="I210" s="231">
        <f>'Input Data Shift C'!G144</f>
        <v>2.5</v>
      </c>
      <c r="J210" s="231">
        <f>'Input Data Shift C'!H144</f>
        <v>0</v>
      </c>
      <c r="K210" s="231">
        <f>'Input Data Shift C'!I144</f>
        <v>0</v>
      </c>
      <c r="L210" s="231">
        <f>'Input Data Shift C'!J144</f>
        <v>2.5</v>
      </c>
      <c r="M210" s="231">
        <f>'Input Data Shift C'!K144</f>
        <v>3.75</v>
      </c>
      <c r="N210" s="231">
        <f>'Input Data Shift C'!L144</f>
        <v>3.75</v>
      </c>
      <c r="O210" s="231">
        <f>'Input Data Shift C'!M144</f>
        <v>2.5</v>
      </c>
      <c r="P210" s="231">
        <f>'Input Data Shift C'!N144</f>
        <v>0</v>
      </c>
      <c r="Q210" s="231">
        <f>'Input Data Shift C'!O144</f>
        <v>0</v>
      </c>
      <c r="R210" s="231">
        <f>'Input Data Shift C'!P144</f>
        <v>2.5</v>
      </c>
      <c r="S210" s="231">
        <f>'Input Data Shift C'!Q144</f>
        <v>2.0833333333333335</v>
      </c>
      <c r="T210" s="231">
        <f>'Input Data Shift C'!R144</f>
        <v>3.75</v>
      </c>
      <c r="U210" s="231">
        <f>'Input Data Shift C'!S144</f>
        <v>2.5</v>
      </c>
      <c r="V210" s="231">
        <f>'Input Data Shift C'!T144</f>
        <v>0</v>
      </c>
      <c r="W210" s="231">
        <f>'Input Data Shift C'!U144</f>
        <v>0</v>
      </c>
      <c r="X210" s="231">
        <f>'Input Data Shift C'!V144</f>
        <v>0</v>
      </c>
      <c r="Y210" s="231">
        <f>'Input Data Shift C'!W144</f>
        <v>0</v>
      </c>
      <c r="Z210" s="231">
        <f>'Input Data Shift C'!X144</f>
        <v>0</v>
      </c>
      <c r="AA210" s="231">
        <f>'Input Data Shift C'!Y144</f>
        <v>0</v>
      </c>
      <c r="AB210" s="231">
        <f>'Input Data Shift C'!Z144</f>
        <v>0</v>
      </c>
      <c r="AC210" s="231">
        <f>'Input Data Shift C'!AA144</f>
        <v>0</v>
      </c>
      <c r="AD210" s="231">
        <f>'Input Data Shift C'!AB144</f>
        <v>0</v>
      </c>
      <c r="AE210" s="231">
        <f>'Input Data Shift C'!AC144</f>
        <v>0</v>
      </c>
      <c r="AF210" s="231">
        <f>'Input Data Shift C'!AD144</f>
        <v>0</v>
      </c>
      <c r="AG210" s="231">
        <f>'Input Data Shift C'!AE144</f>
        <v>0</v>
      </c>
      <c r="AH210" s="231">
        <f>'Input Data Shift C'!AF144</f>
        <v>0</v>
      </c>
      <c r="AI210" s="231">
        <f>'Input Data Shift C'!AG144</f>
        <v>0</v>
      </c>
      <c r="AJ210" s="245">
        <f>'Input Data Shift C'!AH144</f>
        <v>0</v>
      </c>
      <c r="AK210" s="245">
        <f t="shared" si="102"/>
        <v>40.208333333333336</v>
      </c>
      <c r="AL210" s="305"/>
      <c r="AM210" s="305"/>
      <c r="AN210" s="305"/>
      <c r="AO210" s="305"/>
      <c r="AP210" s="305"/>
      <c r="AQ210" s="305"/>
      <c r="AR210" s="305"/>
      <c r="AS210" s="305"/>
      <c r="AT210" s="305"/>
      <c r="AU210" s="305"/>
      <c r="AV210" s="305"/>
      <c r="AW210" s="305"/>
      <c r="AX210" s="305"/>
      <c r="AY210" s="305"/>
      <c r="AZ210" s="305"/>
      <c r="BA210" s="305"/>
      <c r="BB210" s="305"/>
      <c r="BC210" s="305"/>
      <c r="BD210" s="305"/>
      <c r="BE210" s="305"/>
      <c r="BF210" s="305"/>
      <c r="BG210" s="305"/>
      <c r="BH210" s="305"/>
      <c r="BI210" s="305"/>
      <c r="BJ210" s="305"/>
      <c r="BK210" s="305"/>
      <c r="BL210" s="305"/>
      <c r="BM210" s="305"/>
      <c r="BN210" s="305"/>
      <c r="BO210" s="305"/>
    </row>
    <row r="211" spans="1:67" ht="18.75" customHeight="1" thickBot="1">
      <c r="A211" s="584"/>
      <c r="B211" s="383" t="s">
        <v>4285</v>
      </c>
      <c r="C211" s="585"/>
      <c r="D211" s="521" t="s">
        <v>5451</v>
      </c>
      <c r="E211" s="522"/>
      <c r="F211" s="230">
        <f>'Input Data Shift C'!D145</f>
        <v>0</v>
      </c>
      <c r="G211" s="231">
        <f>'Input Data Shift C'!E145</f>
        <v>0</v>
      </c>
      <c r="H211" s="231">
        <f>'Input Data Shift C'!F145</f>
        <v>0</v>
      </c>
      <c r="I211" s="231">
        <f>'Input Data Shift C'!G145</f>
        <v>0</v>
      </c>
      <c r="J211" s="231">
        <f>'Input Data Shift C'!H145</f>
        <v>0</v>
      </c>
      <c r="K211" s="231">
        <f>'Input Data Shift C'!I145</f>
        <v>0</v>
      </c>
      <c r="L211" s="231">
        <f>'Input Data Shift C'!J145</f>
        <v>0</v>
      </c>
      <c r="M211" s="231">
        <f>'Input Data Shift C'!K145</f>
        <v>0</v>
      </c>
      <c r="N211" s="231">
        <f>'Input Data Shift C'!L145</f>
        <v>0</v>
      </c>
      <c r="O211" s="231">
        <f>'Input Data Shift C'!M145</f>
        <v>0</v>
      </c>
      <c r="P211" s="231">
        <f>'Input Data Shift C'!N145</f>
        <v>0</v>
      </c>
      <c r="Q211" s="231">
        <f>'Input Data Shift C'!O145</f>
        <v>0</v>
      </c>
      <c r="R211" s="231">
        <f>'Input Data Shift C'!P145</f>
        <v>0</v>
      </c>
      <c r="S211" s="231">
        <f>'Input Data Shift C'!Q145</f>
        <v>0</v>
      </c>
      <c r="T211" s="231">
        <f>'Input Data Shift C'!R145</f>
        <v>0</v>
      </c>
      <c r="U211" s="231">
        <f>'Input Data Shift C'!S145</f>
        <v>0</v>
      </c>
      <c r="V211" s="231">
        <f>'Input Data Shift C'!T145</f>
        <v>0</v>
      </c>
      <c r="W211" s="231">
        <f>'Input Data Shift C'!U145</f>
        <v>0</v>
      </c>
      <c r="X211" s="231">
        <f>'Input Data Shift C'!V145</f>
        <v>0</v>
      </c>
      <c r="Y211" s="231">
        <f>'Input Data Shift C'!W145</f>
        <v>0</v>
      </c>
      <c r="Z211" s="231">
        <f>'Input Data Shift C'!X145</f>
        <v>0</v>
      </c>
      <c r="AA211" s="231">
        <f>'Input Data Shift C'!Y145</f>
        <v>0</v>
      </c>
      <c r="AB211" s="231">
        <f>'Input Data Shift C'!Z145</f>
        <v>0</v>
      </c>
      <c r="AC211" s="231">
        <f>'Input Data Shift C'!AA145</f>
        <v>0</v>
      </c>
      <c r="AD211" s="231">
        <f>'Input Data Shift C'!AB145</f>
        <v>0</v>
      </c>
      <c r="AE211" s="231">
        <f>'Input Data Shift C'!AC145</f>
        <v>0</v>
      </c>
      <c r="AF211" s="231">
        <f>'Input Data Shift C'!AD145</f>
        <v>0</v>
      </c>
      <c r="AG211" s="231">
        <f>'Input Data Shift C'!AE145</f>
        <v>0</v>
      </c>
      <c r="AH211" s="231">
        <f>'Input Data Shift C'!AF145</f>
        <v>0</v>
      </c>
      <c r="AI211" s="231">
        <f>'Input Data Shift C'!AG145</f>
        <v>0</v>
      </c>
      <c r="AJ211" s="245">
        <f>'Input Data Shift C'!AH145</f>
        <v>0</v>
      </c>
      <c r="AK211" s="245">
        <f t="shared" si="102"/>
        <v>0</v>
      </c>
      <c r="AL211" s="305"/>
      <c r="AM211" s="305"/>
      <c r="AN211" s="305"/>
      <c r="AO211" s="305"/>
      <c r="AP211" s="305"/>
      <c r="AQ211" s="305"/>
      <c r="AR211" s="305"/>
      <c r="AS211" s="305"/>
      <c r="AT211" s="305"/>
      <c r="AU211" s="305"/>
      <c r="AV211" s="305"/>
      <c r="AW211" s="305"/>
      <c r="AX211" s="305"/>
      <c r="AY211" s="305"/>
      <c r="AZ211" s="305"/>
      <c r="BA211" s="305"/>
      <c r="BB211" s="305"/>
      <c r="BC211" s="305"/>
      <c r="BD211" s="305"/>
      <c r="BE211" s="305"/>
      <c r="BF211" s="305"/>
      <c r="BG211" s="305"/>
      <c r="BH211" s="305"/>
      <c r="BI211" s="305"/>
      <c r="BJ211" s="305"/>
      <c r="BK211" s="305"/>
      <c r="BL211" s="305"/>
      <c r="BM211" s="305"/>
      <c r="BN211" s="305"/>
      <c r="BO211" s="305"/>
    </row>
    <row r="212" spans="1:67" ht="18.75" customHeight="1" thickBot="1">
      <c r="A212" s="584"/>
      <c r="B212" s="383"/>
      <c r="C212" s="585"/>
      <c r="D212" s="521" t="s">
        <v>5452</v>
      </c>
      <c r="E212" s="522"/>
      <c r="F212" s="230">
        <f>'Input Data Shift C'!D146</f>
        <v>1.7916666666666667</v>
      </c>
      <c r="G212" s="231">
        <f>'Input Data Shift C'!E146</f>
        <v>0</v>
      </c>
      <c r="H212" s="231">
        <f>'Input Data Shift C'!F146</f>
        <v>0</v>
      </c>
      <c r="I212" s="231">
        <f>'Input Data Shift C'!G146</f>
        <v>0</v>
      </c>
      <c r="J212" s="231">
        <f>'Input Data Shift C'!H146</f>
        <v>0</v>
      </c>
      <c r="K212" s="231">
        <f>'Input Data Shift C'!I146</f>
        <v>0</v>
      </c>
      <c r="L212" s="231">
        <f>'Input Data Shift C'!J146</f>
        <v>0</v>
      </c>
      <c r="M212" s="231">
        <f>'Input Data Shift C'!K146</f>
        <v>0</v>
      </c>
      <c r="N212" s="231">
        <f>'Input Data Shift C'!L146</f>
        <v>3.4666666666666668</v>
      </c>
      <c r="O212" s="231">
        <f>'Input Data Shift C'!M146</f>
        <v>2.5</v>
      </c>
      <c r="P212" s="231">
        <f>'Input Data Shift C'!N146</f>
        <v>0</v>
      </c>
      <c r="Q212" s="231">
        <f>'Input Data Shift C'!O146</f>
        <v>0</v>
      </c>
      <c r="R212" s="231">
        <f>'Input Data Shift C'!P146</f>
        <v>0</v>
      </c>
      <c r="S212" s="231">
        <f>'Input Data Shift C'!Q146</f>
        <v>3.1083333333333334</v>
      </c>
      <c r="T212" s="231">
        <f>'Input Data Shift C'!R146</f>
        <v>0</v>
      </c>
      <c r="U212" s="231">
        <f>'Input Data Shift C'!S146</f>
        <v>0</v>
      </c>
      <c r="V212" s="231">
        <f>'Input Data Shift C'!T146</f>
        <v>0</v>
      </c>
      <c r="W212" s="231">
        <f>'Input Data Shift C'!U146</f>
        <v>0</v>
      </c>
      <c r="X212" s="231">
        <f>'Input Data Shift C'!V146</f>
        <v>0</v>
      </c>
      <c r="Y212" s="231">
        <f>'Input Data Shift C'!W146</f>
        <v>0</v>
      </c>
      <c r="Z212" s="231">
        <f>'Input Data Shift C'!X146</f>
        <v>0</v>
      </c>
      <c r="AA212" s="231">
        <f>'Input Data Shift C'!Y146</f>
        <v>0</v>
      </c>
      <c r="AB212" s="231">
        <f>'Input Data Shift C'!Z146</f>
        <v>0</v>
      </c>
      <c r="AC212" s="231">
        <f>'Input Data Shift C'!AA146</f>
        <v>0</v>
      </c>
      <c r="AD212" s="231">
        <f>'Input Data Shift C'!AB146</f>
        <v>0</v>
      </c>
      <c r="AE212" s="231">
        <f>'Input Data Shift C'!AC146</f>
        <v>0</v>
      </c>
      <c r="AF212" s="231">
        <f>'Input Data Shift C'!AD146</f>
        <v>0</v>
      </c>
      <c r="AG212" s="231">
        <f>'Input Data Shift C'!AE146</f>
        <v>0</v>
      </c>
      <c r="AH212" s="231">
        <f>'Input Data Shift C'!AF146</f>
        <v>0</v>
      </c>
      <c r="AI212" s="231">
        <f>'Input Data Shift C'!AG146</f>
        <v>0</v>
      </c>
      <c r="AJ212" s="245">
        <f>'Input Data Shift C'!AH146</f>
        <v>0</v>
      </c>
      <c r="AK212" s="245">
        <f t="shared" ref="AK212" si="103">+SUM(F212:AJ212)</f>
        <v>10.866666666666667</v>
      </c>
      <c r="AL212" s="305"/>
      <c r="AM212" s="305"/>
      <c r="AN212" s="305"/>
      <c r="AO212" s="305"/>
      <c r="AP212" s="305"/>
      <c r="AQ212" s="305"/>
      <c r="AR212" s="305"/>
      <c r="AS212" s="305"/>
      <c r="AT212" s="305"/>
      <c r="AU212" s="305"/>
      <c r="AV212" s="305"/>
      <c r="AW212" s="305"/>
      <c r="AX212" s="305"/>
      <c r="AY212" s="305"/>
      <c r="AZ212" s="305"/>
      <c r="BA212" s="305"/>
      <c r="BB212" s="305"/>
      <c r="BC212" s="305"/>
      <c r="BD212" s="305"/>
      <c r="BE212" s="305"/>
      <c r="BF212" s="305"/>
      <c r="BG212" s="305"/>
      <c r="BH212" s="305"/>
      <c r="BI212" s="305"/>
      <c r="BJ212" s="305"/>
      <c r="BK212" s="305"/>
      <c r="BL212" s="305"/>
      <c r="BM212" s="305"/>
      <c r="BN212" s="305"/>
      <c r="BO212" s="305"/>
    </row>
    <row r="213" spans="1:67" ht="18.75" customHeight="1" thickBot="1">
      <c r="A213" s="584"/>
      <c r="B213" s="383" t="s">
        <v>4285</v>
      </c>
      <c r="C213" s="585"/>
      <c r="D213" s="521" t="s">
        <v>4275</v>
      </c>
      <c r="E213" s="522"/>
      <c r="F213" s="230">
        <f>'Input Data Shift C'!D147</f>
        <v>0</v>
      </c>
      <c r="G213" s="231">
        <f>'Input Data Shift C'!E147</f>
        <v>0</v>
      </c>
      <c r="H213" s="231">
        <f>'Input Data Shift C'!F147</f>
        <v>0</v>
      </c>
      <c r="I213" s="231">
        <f>'Input Data Shift C'!G147</f>
        <v>0</v>
      </c>
      <c r="J213" s="231">
        <f>'Input Data Shift C'!H147</f>
        <v>0</v>
      </c>
      <c r="K213" s="231">
        <f>'Input Data Shift C'!I147</f>
        <v>0</v>
      </c>
      <c r="L213" s="231">
        <f>'Input Data Shift C'!J147</f>
        <v>0</v>
      </c>
      <c r="M213" s="231">
        <f>'Input Data Shift C'!K147</f>
        <v>0</v>
      </c>
      <c r="N213" s="231">
        <f>'Input Data Shift C'!L147</f>
        <v>0</v>
      </c>
      <c r="O213" s="231">
        <f>'Input Data Shift C'!M147</f>
        <v>0</v>
      </c>
      <c r="P213" s="231">
        <f>'Input Data Shift C'!N147</f>
        <v>0</v>
      </c>
      <c r="Q213" s="231">
        <f>'Input Data Shift C'!O147</f>
        <v>0</v>
      </c>
      <c r="R213" s="231">
        <f>'Input Data Shift C'!P147</f>
        <v>0</v>
      </c>
      <c r="S213" s="231">
        <f>'Input Data Shift C'!Q147</f>
        <v>0</v>
      </c>
      <c r="T213" s="231">
        <f>'Input Data Shift C'!R147</f>
        <v>0</v>
      </c>
      <c r="U213" s="231">
        <f>'Input Data Shift C'!S147</f>
        <v>0</v>
      </c>
      <c r="V213" s="231">
        <f>'Input Data Shift C'!T147</f>
        <v>0</v>
      </c>
      <c r="W213" s="231">
        <f>'Input Data Shift C'!U147</f>
        <v>0</v>
      </c>
      <c r="X213" s="231">
        <f>'Input Data Shift C'!V147</f>
        <v>0</v>
      </c>
      <c r="Y213" s="231">
        <f>'Input Data Shift C'!W147</f>
        <v>0</v>
      </c>
      <c r="Z213" s="231">
        <f>'Input Data Shift C'!X147</f>
        <v>0</v>
      </c>
      <c r="AA213" s="231">
        <f>'Input Data Shift C'!Y147</f>
        <v>0</v>
      </c>
      <c r="AB213" s="231">
        <f>'Input Data Shift C'!Z147</f>
        <v>0</v>
      </c>
      <c r="AC213" s="231">
        <f>'Input Data Shift C'!AA147</f>
        <v>0</v>
      </c>
      <c r="AD213" s="231">
        <f>'Input Data Shift C'!AB147</f>
        <v>0</v>
      </c>
      <c r="AE213" s="231">
        <f>'Input Data Shift C'!AC147</f>
        <v>0</v>
      </c>
      <c r="AF213" s="231">
        <f>'Input Data Shift C'!AD147</f>
        <v>0</v>
      </c>
      <c r="AG213" s="231">
        <f>'Input Data Shift C'!AE147</f>
        <v>0</v>
      </c>
      <c r="AH213" s="231">
        <f>'Input Data Shift C'!AF147</f>
        <v>0</v>
      </c>
      <c r="AI213" s="231">
        <f>'Input Data Shift C'!AG147</f>
        <v>0</v>
      </c>
      <c r="AJ213" s="245">
        <f>'Input Data Shift C'!AH147</f>
        <v>0</v>
      </c>
      <c r="AK213" s="245">
        <f t="shared" si="102"/>
        <v>0</v>
      </c>
      <c r="AL213" s="305"/>
      <c r="AM213" s="305"/>
      <c r="AN213" s="305"/>
      <c r="AO213" s="305"/>
      <c r="AP213" s="305"/>
      <c r="AQ213" s="305"/>
      <c r="AR213" s="305"/>
      <c r="AS213" s="305"/>
      <c r="AT213" s="305"/>
      <c r="AU213" s="305"/>
      <c r="AV213" s="305"/>
      <c r="AW213" s="305"/>
      <c r="AX213" s="305"/>
      <c r="AY213" s="305"/>
      <c r="AZ213" s="305"/>
      <c r="BA213" s="305"/>
      <c r="BB213" s="305"/>
      <c r="BC213" s="305"/>
      <c r="BD213" s="305"/>
      <c r="BE213" s="305"/>
      <c r="BF213" s="305"/>
      <c r="BG213" s="305"/>
      <c r="BH213" s="305"/>
      <c r="BI213" s="305"/>
      <c r="BJ213" s="305"/>
      <c r="BK213" s="305"/>
      <c r="BL213" s="305"/>
      <c r="BM213" s="305"/>
      <c r="BN213" s="305"/>
      <c r="BO213" s="305"/>
    </row>
    <row r="214" spans="1:67" ht="18.75" customHeight="1" thickBot="1">
      <c r="A214" s="584"/>
      <c r="B214" s="383" t="s">
        <v>4285</v>
      </c>
      <c r="C214" s="585"/>
      <c r="D214" s="521" t="s">
        <v>4291</v>
      </c>
      <c r="E214" s="522"/>
      <c r="F214" s="230">
        <f>'Input Data Shift C'!D148</f>
        <v>8.333333333333335E-4</v>
      </c>
      <c r="G214" s="231">
        <f>'Input Data Shift C'!E148</f>
        <v>5.5555555555555556E-4</v>
      </c>
      <c r="H214" s="231">
        <f>'Input Data Shift C'!F148</f>
        <v>8.2863357784763916E-3</v>
      </c>
      <c r="I214" s="231">
        <f>'Input Data Shift C'!G148</f>
        <v>1.25266141296834E-2</v>
      </c>
      <c r="J214" s="231">
        <f>'Input Data Shift C'!H148</f>
        <v>0</v>
      </c>
      <c r="K214" s="231">
        <f>'Input Data Shift C'!I148</f>
        <v>0</v>
      </c>
      <c r="L214" s="231">
        <f>'Input Data Shift C'!J148</f>
        <v>8.333333333333335E-4</v>
      </c>
      <c r="M214" s="231">
        <f>'Input Data Shift C'!K148</f>
        <v>8.333333333333335E-4</v>
      </c>
      <c r="N214" s="231">
        <f>'Input Data Shift C'!L148</f>
        <v>7.4509144486083097E-3</v>
      </c>
      <c r="O214" s="231">
        <f>'Input Data Shift C'!M148</f>
        <v>1.0987209103353868E-2</v>
      </c>
      <c r="P214" s="231">
        <f>'Input Data Shift C'!N148</f>
        <v>0</v>
      </c>
      <c r="Q214" s="231">
        <f>'Input Data Shift C'!O148</f>
        <v>0</v>
      </c>
      <c r="R214" s="231">
        <f>'Input Data Shift C'!P148</f>
        <v>2.7777777777777778E-4</v>
      </c>
      <c r="S214" s="231">
        <f>'Input Data Shift C'!Q148</f>
        <v>8.333333333333335E-4</v>
      </c>
      <c r="T214" s="231">
        <f>'Input Data Shift C'!R148</f>
        <v>1.0212274208778826E-2</v>
      </c>
      <c r="U214" s="231">
        <f>'Input Data Shift C'!S148</f>
        <v>1.5979730863451797E-2</v>
      </c>
      <c r="V214" s="231">
        <f>'Input Data Shift C'!T148</f>
        <v>0</v>
      </c>
      <c r="W214" s="231">
        <f>'Input Data Shift C'!U148</f>
        <v>0</v>
      </c>
      <c r="X214" s="231">
        <f>'Input Data Shift C'!V148</f>
        <v>0</v>
      </c>
      <c r="Y214" s="231">
        <f>'Input Data Shift C'!W148</f>
        <v>0</v>
      </c>
      <c r="Z214" s="231">
        <f>'Input Data Shift C'!X148</f>
        <v>0</v>
      </c>
      <c r="AA214" s="231">
        <f>'Input Data Shift C'!Y148</f>
        <v>0</v>
      </c>
      <c r="AB214" s="231">
        <f>'Input Data Shift C'!Z148</f>
        <v>0</v>
      </c>
      <c r="AC214" s="231">
        <f>'Input Data Shift C'!AA148</f>
        <v>0</v>
      </c>
      <c r="AD214" s="231">
        <f>'Input Data Shift C'!AB148</f>
        <v>0</v>
      </c>
      <c r="AE214" s="231">
        <f>'Input Data Shift C'!AC148</f>
        <v>0</v>
      </c>
      <c r="AF214" s="231">
        <f>'Input Data Shift C'!AD148</f>
        <v>0</v>
      </c>
      <c r="AG214" s="231">
        <f>'Input Data Shift C'!AE148</f>
        <v>0</v>
      </c>
      <c r="AH214" s="231">
        <f>'Input Data Shift C'!AF148</f>
        <v>0</v>
      </c>
      <c r="AI214" s="231">
        <f>'Input Data Shift C'!AG148</f>
        <v>0</v>
      </c>
      <c r="AJ214" s="245">
        <f>'Input Data Shift C'!AH148</f>
        <v>0</v>
      </c>
      <c r="AK214" s="245">
        <f t="shared" si="102"/>
        <v>6.9609745199019246E-2</v>
      </c>
      <c r="AL214" s="305"/>
      <c r="AM214" s="305"/>
      <c r="AN214" s="305"/>
      <c r="AO214" s="305"/>
      <c r="AP214" s="305"/>
      <c r="AQ214" s="305"/>
      <c r="AR214" s="305"/>
      <c r="AS214" s="305"/>
      <c r="AT214" s="305"/>
      <c r="AU214" s="305"/>
      <c r="AV214" s="305"/>
      <c r="AW214" s="305"/>
      <c r="AX214" s="305"/>
      <c r="AY214" s="305"/>
      <c r="AZ214" s="305"/>
      <c r="BA214" s="305"/>
      <c r="BB214" s="305"/>
      <c r="BC214" s="305"/>
      <c r="BD214" s="305"/>
      <c r="BE214" s="305"/>
      <c r="BF214" s="305"/>
      <c r="BG214" s="305"/>
      <c r="BH214" s="305"/>
      <c r="BI214" s="305"/>
      <c r="BJ214" s="305"/>
      <c r="BK214" s="305"/>
      <c r="BL214" s="305"/>
      <c r="BM214" s="305"/>
      <c r="BN214" s="305"/>
      <c r="BO214" s="305"/>
    </row>
    <row r="215" spans="1:67" ht="18.75" customHeight="1" thickBot="1">
      <c r="A215" s="584"/>
      <c r="B215" s="383" t="s">
        <v>4285</v>
      </c>
      <c r="C215" s="585"/>
      <c r="D215" s="521" t="s">
        <v>4276</v>
      </c>
      <c r="E215" s="522"/>
      <c r="F215" s="230">
        <f>'Input Data Shift C'!D149</f>
        <v>0.41666666666666669</v>
      </c>
      <c r="G215" s="231">
        <f>'Input Data Shift C'!E149</f>
        <v>0.41666666666666669</v>
      </c>
      <c r="H215" s="231">
        <f>'Input Data Shift C'!F149</f>
        <v>0.41666666666666669</v>
      </c>
      <c r="I215" s="231">
        <f>'Input Data Shift C'!G149</f>
        <v>0.41666666666666669</v>
      </c>
      <c r="J215" s="231">
        <f>'Input Data Shift C'!H149</f>
        <v>0</v>
      </c>
      <c r="K215" s="231">
        <f>'Input Data Shift C'!I149</f>
        <v>0</v>
      </c>
      <c r="L215" s="231">
        <f>'Input Data Shift C'!J149</f>
        <v>0.41666666666666669</v>
      </c>
      <c r="M215" s="231">
        <f>'Input Data Shift C'!K149</f>
        <v>0.41666666666666669</v>
      </c>
      <c r="N215" s="231">
        <f>'Input Data Shift C'!L149</f>
        <v>0.41666666666666669</v>
      </c>
      <c r="O215" s="231">
        <f>'Input Data Shift C'!M149</f>
        <v>0.41666666666666669</v>
      </c>
      <c r="P215" s="231">
        <f>'Input Data Shift C'!N149</f>
        <v>0</v>
      </c>
      <c r="Q215" s="231">
        <f>'Input Data Shift C'!O149</f>
        <v>0</v>
      </c>
      <c r="R215" s="231">
        <f>'Input Data Shift C'!P149</f>
        <v>0.41666666666666669</v>
      </c>
      <c r="S215" s="231">
        <f>'Input Data Shift C'!Q149</f>
        <v>0.41666666666666669</v>
      </c>
      <c r="T215" s="231">
        <f>'Input Data Shift C'!R149</f>
        <v>0.41666666666666669</v>
      </c>
      <c r="U215" s="231">
        <f>'Input Data Shift C'!S149</f>
        <v>0.41666666666666669</v>
      </c>
      <c r="V215" s="231">
        <f>'Input Data Shift C'!T149</f>
        <v>0</v>
      </c>
      <c r="W215" s="231">
        <f>'Input Data Shift C'!U149</f>
        <v>0</v>
      </c>
      <c r="X215" s="231">
        <f>'Input Data Shift C'!V149</f>
        <v>0</v>
      </c>
      <c r="Y215" s="231">
        <f>'Input Data Shift C'!W149</f>
        <v>0</v>
      </c>
      <c r="Z215" s="231">
        <f>'Input Data Shift C'!X149</f>
        <v>0</v>
      </c>
      <c r="AA215" s="231">
        <f>'Input Data Shift C'!Y149</f>
        <v>0</v>
      </c>
      <c r="AB215" s="231">
        <f>'Input Data Shift C'!Z149</f>
        <v>0</v>
      </c>
      <c r="AC215" s="231">
        <f>'Input Data Shift C'!AA149</f>
        <v>0</v>
      </c>
      <c r="AD215" s="231">
        <f>'Input Data Shift C'!AB149</f>
        <v>0</v>
      </c>
      <c r="AE215" s="231">
        <f>'Input Data Shift C'!AC149</f>
        <v>0</v>
      </c>
      <c r="AF215" s="231">
        <f>'Input Data Shift C'!AD149</f>
        <v>0</v>
      </c>
      <c r="AG215" s="231">
        <f>'Input Data Shift C'!AE149</f>
        <v>0</v>
      </c>
      <c r="AH215" s="231">
        <f>'Input Data Shift C'!AF149</f>
        <v>0</v>
      </c>
      <c r="AI215" s="231">
        <f>'Input Data Shift C'!AG149</f>
        <v>0</v>
      </c>
      <c r="AJ215" s="245">
        <f>'Input Data Shift C'!AH149</f>
        <v>0</v>
      </c>
      <c r="AK215" s="245">
        <f t="shared" si="102"/>
        <v>5</v>
      </c>
      <c r="AL215" s="305"/>
      <c r="AM215" s="305"/>
      <c r="AN215" s="305"/>
      <c r="AO215" s="305"/>
      <c r="AP215" s="305"/>
      <c r="AQ215" s="305"/>
      <c r="AR215" s="305"/>
      <c r="AS215" s="305"/>
      <c r="AT215" s="305"/>
      <c r="AU215" s="305"/>
      <c r="AV215" s="305"/>
      <c r="AW215" s="305"/>
      <c r="AX215" s="305"/>
      <c r="AY215" s="305"/>
      <c r="AZ215" s="305"/>
      <c r="BA215" s="305"/>
      <c r="BB215" s="305"/>
      <c r="BC215" s="305"/>
      <c r="BD215" s="305"/>
      <c r="BE215" s="305"/>
      <c r="BF215" s="305"/>
      <c r="BG215" s="305"/>
      <c r="BH215" s="305"/>
      <c r="BI215" s="305"/>
      <c r="BJ215" s="305"/>
      <c r="BK215" s="305"/>
      <c r="BL215" s="305"/>
      <c r="BM215" s="305"/>
      <c r="BN215" s="305"/>
      <c r="BO215" s="305"/>
    </row>
    <row r="216" spans="1:67" ht="18.75" customHeight="1" thickBot="1">
      <c r="A216" s="584"/>
      <c r="B216" s="383" t="s">
        <v>4285</v>
      </c>
      <c r="C216" s="585"/>
      <c r="D216" s="521" t="s">
        <v>4277</v>
      </c>
      <c r="E216" s="522"/>
      <c r="F216" s="230">
        <f>'Input Data Shift C'!D150</f>
        <v>0.41666666666666669</v>
      </c>
      <c r="G216" s="231">
        <f>'Input Data Shift C'!E150</f>
        <v>0.41666666666666669</v>
      </c>
      <c r="H216" s="231">
        <f>'Input Data Shift C'!F150</f>
        <v>0.41666666666666669</v>
      </c>
      <c r="I216" s="231">
        <f>'Input Data Shift C'!G150</f>
        <v>0.41666666666666669</v>
      </c>
      <c r="J216" s="231">
        <f>'Input Data Shift C'!H150</f>
        <v>0</v>
      </c>
      <c r="K216" s="231">
        <f>'Input Data Shift C'!I150</f>
        <v>0</v>
      </c>
      <c r="L216" s="231">
        <f>'Input Data Shift C'!J150</f>
        <v>0.41666666666666669</v>
      </c>
      <c r="M216" s="231">
        <f>'Input Data Shift C'!K150</f>
        <v>0.41666666666666669</v>
      </c>
      <c r="N216" s="231">
        <f>'Input Data Shift C'!L150</f>
        <v>0.41666666666666669</v>
      </c>
      <c r="O216" s="231">
        <f>'Input Data Shift C'!M150</f>
        <v>0.41666666666666669</v>
      </c>
      <c r="P216" s="231">
        <f>'Input Data Shift C'!N150</f>
        <v>0</v>
      </c>
      <c r="Q216" s="231">
        <f>'Input Data Shift C'!O150</f>
        <v>0</v>
      </c>
      <c r="R216" s="231">
        <f>'Input Data Shift C'!P150</f>
        <v>0.41666666666666669</v>
      </c>
      <c r="S216" s="231">
        <f>'Input Data Shift C'!Q150</f>
        <v>0.41666666666666669</v>
      </c>
      <c r="T216" s="231">
        <f>'Input Data Shift C'!R150</f>
        <v>0.41666666666666669</v>
      </c>
      <c r="U216" s="231">
        <f>'Input Data Shift C'!S150</f>
        <v>0.41666666666666669</v>
      </c>
      <c r="V216" s="231">
        <f>'Input Data Shift C'!T150</f>
        <v>0</v>
      </c>
      <c r="W216" s="231">
        <f>'Input Data Shift C'!U150</f>
        <v>0</v>
      </c>
      <c r="X216" s="231">
        <f>'Input Data Shift C'!V150</f>
        <v>0</v>
      </c>
      <c r="Y216" s="231">
        <f>'Input Data Shift C'!W150</f>
        <v>0</v>
      </c>
      <c r="Z216" s="231">
        <f>'Input Data Shift C'!X150</f>
        <v>0</v>
      </c>
      <c r="AA216" s="231">
        <f>'Input Data Shift C'!Y150</f>
        <v>0</v>
      </c>
      <c r="AB216" s="231">
        <f>'Input Data Shift C'!Z150</f>
        <v>0</v>
      </c>
      <c r="AC216" s="231">
        <f>'Input Data Shift C'!AA150</f>
        <v>0</v>
      </c>
      <c r="AD216" s="231">
        <f>'Input Data Shift C'!AB150</f>
        <v>0</v>
      </c>
      <c r="AE216" s="231">
        <f>'Input Data Shift C'!AC150</f>
        <v>0</v>
      </c>
      <c r="AF216" s="231">
        <f>'Input Data Shift C'!AD150</f>
        <v>0</v>
      </c>
      <c r="AG216" s="231">
        <f>'Input Data Shift C'!AE150</f>
        <v>0</v>
      </c>
      <c r="AH216" s="231">
        <f>'Input Data Shift C'!AF150</f>
        <v>0</v>
      </c>
      <c r="AI216" s="231">
        <f>'Input Data Shift C'!AG150</f>
        <v>0</v>
      </c>
      <c r="AJ216" s="245">
        <f>'Input Data Shift C'!AH150</f>
        <v>0</v>
      </c>
      <c r="AK216" s="245">
        <f t="shared" si="102"/>
        <v>5</v>
      </c>
      <c r="AL216" s="305"/>
      <c r="AM216" s="305"/>
      <c r="AN216" s="305"/>
      <c r="AO216" s="305"/>
      <c r="AP216" s="305"/>
      <c r="AQ216" s="305"/>
      <c r="AR216" s="305"/>
      <c r="AS216" s="305"/>
      <c r="AT216" s="305"/>
      <c r="AU216" s="305"/>
      <c r="AV216" s="305"/>
      <c r="AW216" s="305"/>
      <c r="AX216" s="305"/>
      <c r="AY216" s="305"/>
      <c r="AZ216" s="305"/>
      <c r="BA216" s="305"/>
      <c r="BB216" s="305"/>
      <c r="BC216" s="305"/>
      <c r="BD216" s="305"/>
      <c r="BE216" s="305"/>
      <c r="BF216" s="305"/>
      <c r="BG216" s="305"/>
      <c r="BH216" s="305"/>
      <c r="BI216" s="305"/>
      <c r="BJ216" s="305"/>
      <c r="BK216" s="305"/>
      <c r="BL216" s="305"/>
      <c r="BM216" s="305"/>
      <c r="BN216" s="305"/>
      <c r="BO216" s="305"/>
    </row>
    <row r="217" spans="1:67" ht="18.75" customHeight="1" thickBot="1">
      <c r="A217" s="584"/>
      <c r="B217" s="383" t="s">
        <v>4285</v>
      </c>
      <c r="C217" s="585"/>
      <c r="D217" s="521" t="s">
        <v>29</v>
      </c>
      <c r="E217" s="522"/>
      <c r="F217" s="230">
        <f>'Input Data Shift C'!D151</f>
        <v>0.41666666666666669</v>
      </c>
      <c r="G217" s="231">
        <f>'Input Data Shift C'!E151</f>
        <v>0.41666666666666669</v>
      </c>
      <c r="H217" s="231">
        <f>'Input Data Shift C'!F151</f>
        <v>0.41666666666666669</v>
      </c>
      <c r="I217" s="231">
        <f>'Input Data Shift C'!G151</f>
        <v>0.41666666666666669</v>
      </c>
      <c r="J217" s="231">
        <f>'Input Data Shift C'!H151</f>
        <v>0</v>
      </c>
      <c r="K217" s="231">
        <f>'Input Data Shift C'!I151</f>
        <v>0</v>
      </c>
      <c r="L217" s="231">
        <f>'Input Data Shift C'!J151</f>
        <v>0.41666666666666669</v>
      </c>
      <c r="M217" s="231">
        <f>'Input Data Shift C'!K151</f>
        <v>0.41666666666666669</v>
      </c>
      <c r="N217" s="231">
        <f>'Input Data Shift C'!L151</f>
        <v>0.41666666666666669</v>
      </c>
      <c r="O217" s="231">
        <f>'Input Data Shift C'!M151</f>
        <v>0.41666666666666669</v>
      </c>
      <c r="P217" s="231">
        <f>'Input Data Shift C'!N151</f>
        <v>0</v>
      </c>
      <c r="Q217" s="231">
        <f>'Input Data Shift C'!O151</f>
        <v>0</v>
      </c>
      <c r="R217" s="231">
        <f>'Input Data Shift C'!P151</f>
        <v>0.41666666666666669</v>
      </c>
      <c r="S217" s="231">
        <f>'Input Data Shift C'!Q151</f>
        <v>0.41666666666666669</v>
      </c>
      <c r="T217" s="231">
        <f>'Input Data Shift C'!R151</f>
        <v>0.41666666666666669</v>
      </c>
      <c r="U217" s="231">
        <f>'Input Data Shift C'!S151</f>
        <v>0.41666666666666669</v>
      </c>
      <c r="V217" s="231">
        <f>'Input Data Shift C'!T151</f>
        <v>0</v>
      </c>
      <c r="W217" s="231">
        <f>'Input Data Shift C'!U151</f>
        <v>0</v>
      </c>
      <c r="X217" s="231">
        <f>'Input Data Shift C'!V151</f>
        <v>0</v>
      </c>
      <c r="Y217" s="231">
        <f>'Input Data Shift C'!W151</f>
        <v>0</v>
      </c>
      <c r="Z217" s="231">
        <f>'Input Data Shift C'!X151</f>
        <v>0</v>
      </c>
      <c r="AA217" s="231">
        <f>'Input Data Shift C'!Y151</f>
        <v>0</v>
      </c>
      <c r="AB217" s="231">
        <f>'Input Data Shift C'!Z151</f>
        <v>0</v>
      </c>
      <c r="AC217" s="231">
        <f>'Input Data Shift C'!AA151</f>
        <v>0</v>
      </c>
      <c r="AD217" s="231">
        <f>'Input Data Shift C'!AB151</f>
        <v>0</v>
      </c>
      <c r="AE217" s="231">
        <f>'Input Data Shift C'!AC151</f>
        <v>0</v>
      </c>
      <c r="AF217" s="231">
        <f>'Input Data Shift C'!AD151</f>
        <v>0</v>
      </c>
      <c r="AG217" s="231">
        <f>'Input Data Shift C'!AE151</f>
        <v>0</v>
      </c>
      <c r="AH217" s="231">
        <f>'Input Data Shift C'!AF151</f>
        <v>0</v>
      </c>
      <c r="AI217" s="231">
        <f>'Input Data Shift C'!AG151</f>
        <v>0</v>
      </c>
      <c r="AJ217" s="245">
        <f>'Input Data Shift C'!AH151</f>
        <v>0</v>
      </c>
      <c r="AK217" s="245">
        <f t="shared" si="102"/>
        <v>5</v>
      </c>
      <c r="AL217" s="305"/>
      <c r="AM217" s="305"/>
      <c r="AN217" s="305"/>
      <c r="AO217" s="305"/>
      <c r="AP217" s="305"/>
      <c r="AQ217" s="305"/>
      <c r="AR217" s="305"/>
      <c r="AS217" s="305"/>
      <c r="AT217" s="305"/>
      <c r="AU217" s="305"/>
      <c r="AV217" s="305"/>
      <c r="AW217" s="305"/>
      <c r="AX217" s="305"/>
      <c r="AY217" s="305"/>
      <c r="AZ217" s="305"/>
      <c r="BA217" s="305"/>
      <c r="BB217" s="305"/>
      <c r="BC217" s="305"/>
      <c r="BD217" s="305"/>
      <c r="BE217" s="305"/>
      <c r="BF217" s="305"/>
      <c r="BG217" s="305"/>
      <c r="BH217" s="305"/>
      <c r="BI217" s="305"/>
      <c r="BJ217" s="305"/>
      <c r="BK217" s="305"/>
      <c r="BL217" s="305"/>
      <c r="BM217" s="305"/>
      <c r="BN217" s="305"/>
      <c r="BO217" s="305"/>
    </row>
    <row r="218" spans="1:67" ht="18.75" customHeight="1" thickBot="1">
      <c r="A218" s="584"/>
      <c r="B218" s="383" t="s">
        <v>4285</v>
      </c>
      <c r="C218" s="585"/>
      <c r="D218" s="521" t="s">
        <v>4292</v>
      </c>
      <c r="E218" s="522"/>
      <c r="F218" s="230">
        <f>'Input Data Shift C'!D152</f>
        <v>5</v>
      </c>
      <c r="G218" s="231">
        <f>'Input Data Shift C'!E152</f>
        <v>0</v>
      </c>
      <c r="H218" s="231">
        <f>'Input Data Shift C'!F152</f>
        <v>0</v>
      </c>
      <c r="I218" s="231">
        <f>'Input Data Shift C'!G152</f>
        <v>0</v>
      </c>
      <c r="J218" s="231">
        <f>'Input Data Shift C'!H152</f>
        <v>0</v>
      </c>
      <c r="K218" s="231">
        <f>'Input Data Shift C'!I152</f>
        <v>0</v>
      </c>
      <c r="L218" s="231">
        <f>'Input Data Shift C'!J152</f>
        <v>0</v>
      </c>
      <c r="M218" s="231">
        <f>'Input Data Shift C'!K152</f>
        <v>0</v>
      </c>
      <c r="N218" s="231">
        <f>'Input Data Shift C'!L152</f>
        <v>0</v>
      </c>
      <c r="O218" s="231">
        <f>'Input Data Shift C'!M152</f>
        <v>0</v>
      </c>
      <c r="P218" s="231">
        <f>'Input Data Shift C'!N152</f>
        <v>0</v>
      </c>
      <c r="Q218" s="231">
        <f>'Input Data Shift C'!O152</f>
        <v>0</v>
      </c>
      <c r="R218" s="231">
        <f>'Input Data Shift C'!P152</f>
        <v>0</v>
      </c>
      <c r="S218" s="231">
        <f>'Input Data Shift C'!Q152</f>
        <v>0</v>
      </c>
      <c r="T218" s="231">
        <f>'Input Data Shift C'!R152</f>
        <v>0</v>
      </c>
      <c r="U218" s="231">
        <f>'Input Data Shift C'!S152</f>
        <v>0</v>
      </c>
      <c r="V218" s="231">
        <f>'Input Data Shift C'!T152</f>
        <v>0</v>
      </c>
      <c r="W218" s="231">
        <f>'Input Data Shift C'!U152</f>
        <v>0</v>
      </c>
      <c r="X218" s="231">
        <f>'Input Data Shift C'!V152</f>
        <v>0</v>
      </c>
      <c r="Y218" s="231">
        <f>'Input Data Shift C'!W152</f>
        <v>0</v>
      </c>
      <c r="Z218" s="231">
        <f>'Input Data Shift C'!X152</f>
        <v>0</v>
      </c>
      <c r="AA218" s="231">
        <f>'Input Data Shift C'!Y152</f>
        <v>0</v>
      </c>
      <c r="AB218" s="231">
        <f>'Input Data Shift C'!Z152</f>
        <v>0</v>
      </c>
      <c r="AC218" s="231">
        <f>'Input Data Shift C'!AA152</f>
        <v>0</v>
      </c>
      <c r="AD218" s="231">
        <f>'Input Data Shift C'!AB152</f>
        <v>0</v>
      </c>
      <c r="AE218" s="231">
        <f>'Input Data Shift C'!AC152</f>
        <v>0</v>
      </c>
      <c r="AF218" s="231">
        <f>'Input Data Shift C'!AD152</f>
        <v>0</v>
      </c>
      <c r="AG218" s="231">
        <f>'Input Data Shift C'!AE152</f>
        <v>0</v>
      </c>
      <c r="AH218" s="231">
        <f>'Input Data Shift C'!AF152</f>
        <v>0</v>
      </c>
      <c r="AI218" s="231">
        <f>'Input Data Shift C'!AG152</f>
        <v>0</v>
      </c>
      <c r="AJ218" s="245">
        <f>'Input Data Shift C'!AH152</f>
        <v>0</v>
      </c>
      <c r="AK218" s="245">
        <f t="shared" si="102"/>
        <v>5</v>
      </c>
      <c r="AL218" s="305"/>
      <c r="AM218" s="305"/>
      <c r="AN218" s="305"/>
      <c r="AO218" s="305"/>
      <c r="AP218" s="305"/>
      <c r="AQ218" s="305"/>
      <c r="AR218" s="305"/>
      <c r="AS218" s="305"/>
      <c r="AT218" s="305"/>
      <c r="AU218" s="305"/>
      <c r="AV218" s="305"/>
      <c r="AW218" s="305"/>
      <c r="AX218" s="305"/>
      <c r="AY218" s="305"/>
      <c r="AZ218" s="305"/>
      <c r="BA218" s="305"/>
      <c r="BB218" s="305"/>
      <c r="BC218" s="305"/>
      <c r="BD218" s="305"/>
      <c r="BE218" s="305"/>
      <c r="BF218" s="305"/>
      <c r="BG218" s="305"/>
      <c r="BH218" s="305"/>
      <c r="BI218" s="305"/>
      <c r="BJ218" s="305"/>
      <c r="BK218" s="305"/>
      <c r="BL218" s="305"/>
      <c r="BM218" s="305"/>
      <c r="BN218" s="305"/>
      <c r="BO218" s="305"/>
    </row>
    <row r="219" spans="1:67" ht="18.75" customHeight="1" thickBot="1">
      <c r="A219" s="584"/>
      <c r="B219" s="383" t="s">
        <v>4285</v>
      </c>
      <c r="C219" s="585"/>
      <c r="D219" s="523"/>
      <c r="E219" s="524"/>
      <c r="F219" s="246">
        <f>'Input Data Shift C'!D153</f>
        <v>0</v>
      </c>
      <c r="G219" s="247">
        <f>'Input Data Shift C'!E153</f>
        <v>0</v>
      </c>
      <c r="H219" s="247">
        <f>'Input Data Shift C'!F153</f>
        <v>0</v>
      </c>
      <c r="I219" s="247">
        <f>'Input Data Shift C'!G153</f>
        <v>0</v>
      </c>
      <c r="J219" s="247">
        <f>'Input Data Shift C'!H153</f>
        <v>0</v>
      </c>
      <c r="K219" s="247">
        <f>'Input Data Shift C'!I153</f>
        <v>0</v>
      </c>
      <c r="L219" s="247">
        <f>'Input Data Shift C'!J153</f>
        <v>0</v>
      </c>
      <c r="M219" s="247">
        <f>'Input Data Shift C'!K153</f>
        <v>0</v>
      </c>
      <c r="N219" s="247">
        <f>'Input Data Shift C'!L153</f>
        <v>0</v>
      </c>
      <c r="O219" s="247">
        <f>'Input Data Shift C'!M153</f>
        <v>0</v>
      </c>
      <c r="P219" s="247">
        <f>'Input Data Shift C'!N153</f>
        <v>0</v>
      </c>
      <c r="Q219" s="247">
        <f>'Input Data Shift C'!O153</f>
        <v>0</v>
      </c>
      <c r="R219" s="247">
        <f>'Input Data Shift C'!P153</f>
        <v>0</v>
      </c>
      <c r="S219" s="247">
        <f>'Input Data Shift C'!Q153</f>
        <v>0</v>
      </c>
      <c r="T219" s="247">
        <f>'Input Data Shift C'!R153</f>
        <v>0</v>
      </c>
      <c r="U219" s="247">
        <f>'Input Data Shift C'!S153</f>
        <v>0</v>
      </c>
      <c r="V219" s="247">
        <f>'Input Data Shift C'!T153</f>
        <v>0</v>
      </c>
      <c r="W219" s="247">
        <f>'Input Data Shift C'!U153</f>
        <v>0</v>
      </c>
      <c r="X219" s="247">
        <f>'Input Data Shift C'!V153</f>
        <v>0</v>
      </c>
      <c r="Y219" s="247">
        <f>'Input Data Shift C'!W153</f>
        <v>0</v>
      </c>
      <c r="Z219" s="247">
        <f>'Input Data Shift C'!X153</f>
        <v>0</v>
      </c>
      <c r="AA219" s="247">
        <f>'Input Data Shift C'!Y153</f>
        <v>0</v>
      </c>
      <c r="AB219" s="247">
        <f>'Input Data Shift C'!Z153</f>
        <v>0</v>
      </c>
      <c r="AC219" s="247">
        <f>'Input Data Shift C'!AA153</f>
        <v>0</v>
      </c>
      <c r="AD219" s="247">
        <f>'Input Data Shift C'!AB153</f>
        <v>0</v>
      </c>
      <c r="AE219" s="247">
        <f>'Input Data Shift C'!AC153</f>
        <v>0</v>
      </c>
      <c r="AF219" s="247">
        <f>'Input Data Shift C'!AD153</f>
        <v>0</v>
      </c>
      <c r="AG219" s="247">
        <f>'Input Data Shift C'!AE153</f>
        <v>0</v>
      </c>
      <c r="AH219" s="247">
        <f>'Input Data Shift C'!AF153</f>
        <v>0</v>
      </c>
      <c r="AI219" s="247">
        <f>'Input Data Shift C'!AG153</f>
        <v>0</v>
      </c>
      <c r="AJ219" s="254">
        <f>'Input Data Shift C'!AH153</f>
        <v>0</v>
      </c>
      <c r="AK219" s="254">
        <f t="shared" si="102"/>
        <v>0</v>
      </c>
      <c r="AL219" s="305"/>
      <c r="AM219" s="305"/>
      <c r="AN219" s="305"/>
      <c r="AO219" s="305"/>
      <c r="AP219" s="305"/>
      <c r="AQ219" s="305"/>
      <c r="AR219" s="305"/>
      <c r="AS219" s="305"/>
      <c r="AT219" s="305"/>
      <c r="AU219" s="305"/>
      <c r="AV219" s="305"/>
      <c r="AW219" s="305"/>
      <c r="AX219" s="305"/>
      <c r="AY219" s="305"/>
      <c r="AZ219" s="305"/>
      <c r="BA219" s="305"/>
      <c r="BB219" s="305"/>
      <c r="BC219" s="305"/>
      <c r="BD219" s="305"/>
      <c r="BE219" s="305"/>
      <c r="BF219" s="305"/>
      <c r="BG219" s="305"/>
      <c r="BH219" s="305"/>
      <c r="BI219" s="305"/>
      <c r="BJ219" s="305"/>
      <c r="BK219" s="305"/>
      <c r="BL219" s="305"/>
      <c r="BM219" s="305"/>
      <c r="BN219" s="305"/>
      <c r="BO219" s="305"/>
    </row>
    <row r="220" spans="1:67" ht="15.75" thickBot="1">
      <c r="A220" s="584"/>
      <c r="B220" s="383"/>
    </row>
    <row r="221" spans="1:67" ht="18.75" customHeight="1" thickBot="1">
      <c r="A221" s="584"/>
      <c r="B221" s="383" t="s">
        <v>4286</v>
      </c>
      <c r="C221" s="585" t="s">
        <v>95</v>
      </c>
      <c r="D221" s="519" t="s">
        <v>90</v>
      </c>
      <c r="E221" s="520"/>
      <c r="F221" s="248">
        <f>F194/F$101</f>
        <v>0</v>
      </c>
      <c r="G221" s="249">
        <f t="shared" ref="G221:AK221" si="104">G194/G$101</f>
        <v>0.18649122807017543</v>
      </c>
      <c r="H221" s="249">
        <f t="shared" si="104"/>
        <v>0</v>
      </c>
      <c r="I221" s="249">
        <f t="shared" si="104"/>
        <v>0.12280701754385964</v>
      </c>
      <c r="J221" s="249" t="e">
        <f t="shared" si="104"/>
        <v>#DIV/0!</v>
      </c>
      <c r="K221" s="249" t="e">
        <f t="shared" si="104"/>
        <v>#DIV/0!</v>
      </c>
      <c r="L221" s="249">
        <f t="shared" si="104"/>
        <v>0.18614035087719297</v>
      </c>
      <c r="M221" s="249">
        <f t="shared" si="104"/>
        <v>0</v>
      </c>
      <c r="N221" s="249">
        <f t="shared" si="104"/>
        <v>0</v>
      </c>
      <c r="O221" s="249">
        <f t="shared" si="104"/>
        <v>9.9298245614035094E-2</v>
      </c>
      <c r="P221" s="249" t="e">
        <f t="shared" si="104"/>
        <v>#DIV/0!</v>
      </c>
      <c r="Q221" s="249" t="e">
        <f t="shared" si="104"/>
        <v>#DIV/0!</v>
      </c>
      <c r="R221" s="249">
        <f t="shared" si="104"/>
        <v>0</v>
      </c>
      <c r="S221" s="249">
        <f t="shared" si="104"/>
        <v>6.4814814814814811E-2</v>
      </c>
      <c r="T221" s="249">
        <f t="shared" si="104"/>
        <v>0</v>
      </c>
      <c r="U221" s="249">
        <f t="shared" si="104"/>
        <v>0.13649122807017544</v>
      </c>
      <c r="V221" s="249" t="e">
        <f t="shared" si="104"/>
        <v>#DIV/0!</v>
      </c>
      <c r="W221" s="249" t="e">
        <f t="shared" si="104"/>
        <v>#DIV/0!</v>
      </c>
      <c r="X221" s="249" t="e">
        <f t="shared" si="104"/>
        <v>#DIV/0!</v>
      </c>
      <c r="Y221" s="249" t="e">
        <f t="shared" si="104"/>
        <v>#DIV/0!</v>
      </c>
      <c r="Z221" s="249" t="e">
        <f t="shared" si="104"/>
        <v>#DIV/0!</v>
      </c>
      <c r="AA221" s="249" t="e">
        <f t="shared" si="104"/>
        <v>#DIV/0!</v>
      </c>
      <c r="AB221" s="249" t="e">
        <f t="shared" si="104"/>
        <v>#DIV/0!</v>
      </c>
      <c r="AC221" s="249" t="e">
        <f t="shared" si="104"/>
        <v>#DIV/0!</v>
      </c>
      <c r="AD221" s="249" t="e">
        <f t="shared" si="104"/>
        <v>#DIV/0!</v>
      </c>
      <c r="AE221" s="249" t="e">
        <f t="shared" si="104"/>
        <v>#DIV/0!</v>
      </c>
      <c r="AF221" s="249" t="e">
        <f t="shared" si="104"/>
        <v>#DIV/0!</v>
      </c>
      <c r="AG221" s="249" t="e">
        <f t="shared" si="104"/>
        <v>#DIV/0!</v>
      </c>
      <c r="AH221" s="249" t="e">
        <f t="shared" si="104"/>
        <v>#DIV/0!</v>
      </c>
      <c r="AI221" s="249" t="e">
        <f t="shared" si="104"/>
        <v>#DIV/0!</v>
      </c>
      <c r="AJ221" s="255" t="e">
        <f t="shared" si="104"/>
        <v>#DIV/0!</v>
      </c>
      <c r="AK221" s="255">
        <f t="shared" si="104"/>
        <v>6.9400921658986175E-2</v>
      </c>
      <c r="AL221" s="305"/>
      <c r="AM221" s="305"/>
      <c r="AN221" s="305"/>
      <c r="AO221" s="305"/>
      <c r="AP221" s="305"/>
      <c r="AQ221" s="305"/>
      <c r="AR221" s="305"/>
      <c r="AS221" s="305"/>
      <c r="AT221" s="305"/>
      <c r="AU221" s="305"/>
      <c r="AV221" s="305"/>
      <c r="AW221" s="305"/>
      <c r="AX221" s="305"/>
      <c r="AY221" s="305"/>
      <c r="AZ221" s="305"/>
      <c r="BA221" s="305"/>
      <c r="BB221" s="305"/>
      <c r="BC221" s="305"/>
      <c r="BD221" s="305"/>
      <c r="BE221" s="305"/>
      <c r="BF221" s="305"/>
      <c r="BG221" s="305"/>
      <c r="BH221" s="305"/>
      <c r="BI221" s="305"/>
      <c r="BJ221" s="305"/>
      <c r="BK221" s="305"/>
      <c r="BL221" s="305"/>
      <c r="BM221" s="305"/>
      <c r="BN221" s="305"/>
      <c r="BO221" s="305"/>
    </row>
    <row r="222" spans="1:67" ht="18.75" customHeight="1" thickBot="1">
      <c r="A222" s="584"/>
      <c r="B222" s="383" t="s">
        <v>4286</v>
      </c>
      <c r="C222" s="585"/>
      <c r="D222" s="521" t="s">
        <v>91</v>
      </c>
      <c r="E222" s="522"/>
      <c r="F222" s="250">
        <f t="shared" ref="F222:AK222" si="105">F195/F$101</f>
        <v>0</v>
      </c>
      <c r="G222" s="251">
        <f t="shared" si="105"/>
        <v>0</v>
      </c>
      <c r="H222" s="251">
        <f t="shared" si="105"/>
        <v>0</v>
      </c>
      <c r="I222" s="251">
        <f t="shared" si="105"/>
        <v>3.6666666666666667E-2</v>
      </c>
      <c r="J222" s="251" t="e">
        <f t="shared" si="105"/>
        <v>#DIV/0!</v>
      </c>
      <c r="K222" s="251" t="e">
        <f t="shared" si="105"/>
        <v>#DIV/0!</v>
      </c>
      <c r="L222" s="251">
        <f t="shared" si="105"/>
        <v>0</v>
      </c>
      <c r="M222" s="251">
        <f t="shared" si="105"/>
        <v>4.2456140350877192E-2</v>
      </c>
      <c r="N222" s="251">
        <f t="shared" si="105"/>
        <v>0</v>
      </c>
      <c r="O222" s="251">
        <f t="shared" si="105"/>
        <v>0</v>
      </c>
      <c r="P222" s="251" t="e">
        <f t="shared" si="105"/>
        <v>#DIV/0!</v>
      </c>
      <c r="Q222" s="251" t="e">
        <f t="shared" si="105"/>
        <v>#DIV/0!</v>
      </c>
      <c r="R222" s="251">
        <f t="shared" si="105"/>
        <v>9.0370370370370365E-2</v>
      </c>
      <c r="S222" s="251">
        <f t="shared" si="105"/>
        <v>0</v>
      </c>
      <c r="T222" s="251">
        <f t="shared" si="105"/>
        <v>3.0526315789473683E-2</v>
      </c>
      <c r="U222" s="251">
        <f t="shared" si="105"/>
        <v>0</v>
      </c>
      <c r="V222" s="251" t="e">
        <f t="shared" si="105"/>
        <v>#DIV/0!</v>
      </c>
      <c r="W222" s="251" t="e">
        <f t="shared" si="105"/>
        <v>#DIV/0!</v>
      </c>
      <c r="X222" s="251" t="e">
        <f t="shared" si="105"/>
        <v>#DIV/0!</v>
      </c>
      <c r="Y222" s="251" t="e">
        <f t="shared" si="105"/>
        <v>#DIV/0!</v>
      </c>
      <c r="Z222" s="251" t="e">
        <f t="shared" si="105"/>
        <v>#DIV/0!</v>
      </c>
      <c r="AA222" s="251" t="e">
        <f t="shared" si="105"/>
        <v>#DIV/0!</v>
      </c>
      <c r="AB222" s="251" t="e">
        <f t="shared" si="105"/>
        <v>#DIV/0!</v>
      </c>
      <c r="AC222" s="251" t="e">
        <f t="shared" si="105"/>
        <v>#DIV/0!</v>
      </c>
      <c r="AD222" s="251" t="e">
        <f t="shared" si="105"/>
        <v>#DIV/0!</v>
      </c>
      <c r="AE222" s="251" t="e">
        <f t="shared" si="105"/>
        <v>#DIV/0!</v>
      </c>
      <c r="AF222" s="251" t="e">
        <f t="shared" si="105"/>
        <v>#DIV/0!</v>
      </c>
      <c r="AG222" s="251" t="e">
        <f t="shared" si="105"/>
        <v>#DIV/0!</v>
      </c>
      <c r="AH222" s="251" t="e">
        <f t="shared" si="105"/>
        <v>#DIV/0!</v>
      </c>
      <c r="AI222" s="251" t="e">
        <f t="shared" si="105"/>
        <v>#DIV/0!</v>
      </c>
      <c r="AJ222" s="256" t="e">
        <f t="shared" si="105"/>
        <v>#DIV/0!</v>
      </c>
      <c r="AK222" s="256">
        <f t="shared" si="105"/>
        <v>1.3348694316436253E-2</v>
      </c>
      <c r="AL222" s="305"/>
      <c r="AM222" s="305"/>
      <c r="AN222" s="305"/>
      <c r="AO222" s="305"/>
      <c r="AP222" s="305"/>
      <c r="AQ222" s="305"/>
      <c r="AR222" s="305"/>
      <c r="AS222" s="305"/>
      <c r="AT222" s="305"/>
      <c r="AU222" s="305"/>
      <c r="AV222" s="305"/>
      <c r="AW222" s="305"/>
      <c r="AX222" s="305"/>
      <c r="AY222" s="305"/>
      <c r="AZ222" s="305"/>
      <c r="BA222" s="305"/>
      <c r="BB222" s="305"/>
      <c r="BC222" s="305"/>
      <c r="BD222" s="305"/>
      <c r="BE222" s="305"/>
      <c r="BF222" s="305"/>
      <c r="BG222" s="305"/>
      <c r="BH222" s="305"/>
      <c r="BI222" s="305"/>
      <c r="BJ222" s="305"/>
      <c r="BK222" s="305"/>
      <c r="BL222" s="305"/>
      <c r="BM222" s="305"/>
      <c r="BN222" s="305"/>
      <c r="BO222" s="305"/>
    </row>
    <row r="223" spans="1:67" ht="18.75" customHeight="1" thickBot="1">
      <c r="A223" s="584"/>
      <c r="B223" s="383" t="s">
        <v>4286</v>
      </c>
      <c r="C223" s="585"/>
      <c r="D223" s="521" t="s">
        <v>4274</v>
      </c>
      <c r="E223" s="522"/>
      <c r="F223" s="250">
        <f t="shared" ref="F223:AK223" si="106">F196/F$101</f>
        <v>7.8947368421052627E-2</v>
      </c>
      <c r="G223" s="251">
        <f t="shared" si="106"/>
        <v>7.8947368421052627E-2</v>
      </c>
      <c r="H223" s="251">
        <f t="shared" si="106"/>
        <v>0.14473684210526316</v>
      </c>
      <c r="I223" s="251">
        <f t="shared" si="106"/>
        <v>5.2631578947368418E-2</v>
      </c>
      <c r="J223" s="251" t="e">
        <f t="shared" si="106"/>
        <v>#DIV/0!</v>
      </c>
      <c r="K223" s="251" t="e">
        <f t="shared" si="106"/>
        <v>#DIV/0!</v>
      </c>
      <c r="L223" s="251">
        <f t="shared" si="106"/>
        <v>5.2631578947368418E-2</v>
      </c>
      <c r="M223" s="251">
        <f t="shared" si="106"/>
        <v>7.8947368421052627E-2</v>
      </c>
      <c r="N223" s="251">
        <f t="shared" si="106"/>
        <v>7.8947368421052627E-2</v>
      </c>
      <c r="O223" s="251">
        <f t="shared" si="106"/>
        <v>5.2631578947368418E-2</v>
      </c>
      <c r="P223" s="251" t="e">
        <f t="shared" si="106"/>
        <v>#DIV/0!</v>
      </c>
      <c r="Q223" s="251" t="e">
        <f t="shared" si="106"/>
        <v>#DIV/0!</v>
      </c>
      <c r="R223" s="251">
        <f t="shared" si="106"/>
        <v>0.1111111111111111</v>
      </c>
      <c r="S223" s="251">
        <f t="shared" si="106"/>
        <v>4.6296296296296294E-2</v>
      </c>
      <c r="T223" s="251">
        <f t="shared" si="106"/>
        <v>7.8947368421052627E-2</v>
      </c>
      <c r="U223" s="251">
        <f t="shared" si="106"/>
        <v>5.2631578947368418E-2</v>
      </c>
      <c r="V223" s="251" t="e">
        <f t="shared" si="106"/>
        <v>#DIV/0!</v>
      </c>
      <c r="W223" s="251" t="e">
        <f t="shared" si="106"/>
        <v>#DIV/0!</v>
      </c>
      <c r="X223" s="251" t="e">
        <f t="shared" si="106"/>
        <v>#DIV/0!</v>
      </c>
      <c r="Y223" s="251" t="e">
        <f t="shared" si="106"/>
        <v>#DIV/0!</v>
      </c>
      <c r="Z223" s="251" t="e">
        <f t="shared" si="106"/>
        <v>#DIV/0!</v>
      </c>
      <c r="AA223" s="251" t="e">
        <f t="shared" si="106"/>
        <v>#DIV/0!</v>
      </c>
      <c r="AB223" s="251" t="e">
        <f t="shared" si="106"/>
        <v>#DIV/0!</v>
      </c>
      <c r="AC223" s="251" t="e">
        <f t="shared" si="106"/>
        <v>#DIV/0!</v>
      </c>
      <c r="AD223" s="251" t="e">
        <f t="shared" si="106"/>
        <v>#DIV/0!</v>
      </c>
      <c r="AE223" s="251" t="e">
        <f t="shared" si="106"/>
        <v>#DIV/0!</v>
      </c>
      <c r="AF223" s="251" t="e">
        <f t="shared" si="106"/>
        <v>#DIV/0!</v>
      </c>
      <c r="AG223" s="251" t="e">
        <f t="shared" si="106"/>
        <v>#DIV/0!</v>
      </c>
      <c r="AH223" s="251" t="e">
        <f t="shared" si="106"/>
        <v>#DIV/0!</v>
      </c>
      <c r="AI223" s="251" t="e">
        <f t="shared" si="106"/>
        <v>#DIV/0!</v>
      </c>
      <c r="AJ223" s="256" t="e">
        <f t="shared" si="106"/>
        <v>#DIV/0!</v>
      </c>
      <c r="AK223" s="256">
        <f t="shared" si="106"/>
        <v>7.4116743471582175E-2</v>
      </c>
      <c r="AL223" s="305"/>
      <c r="AM223" s="305"/>
      <c r="AN223" s="305"/>
      <c r="AO223" s="305"/>
      <c r="AP223" s="305"/>
      <c r="AQ223" s="305"/>
      <c r="AR223" s="305"/>
      <c r="AS223" s="305"/>
      <c r="AT223" s="305"/>
      <c r="AU223" s="305"/>
      <c r="AV223" s="305"/>
      <c r="AW223" s="305"/>
      <c r="AX223" s="305"/>
      <c r="AY223" s="305"/>
      <c r="AZ223" s="305"/>
      <c r="BA223" s="305"/>
      <c r="BB223" s="305"/>
      <c r="BC223" s="305"/>
      <c r="BD223" s="305"/>
      <c r="BE223" s="305"/>
      <c r="BF223" s="305"/>
      <c r="BG223" s="305"/>
      <c r="BH223" s="305"/>
      <c r="BI223" s="305"/>
      <c r="BJ223" s="305"/>
      <c r="BK223" s="305"/>
      <c r="BL223" s="305"/>
      <c r="BM223" s="305"/>
      <c r="BN223" s="305"/>
      <c r="BO223" s="305"/>
    </row>
    <row r="224" spans="1:67" ht="18.75" customHeight="1" thickBot="1">
      <c r="A224" s="584"/>
      <c r="B224" s="383" t="s">
        <v>4286</v>
      </c>
      <c r="C224" s="585"/>
      <c r="D224" s="521" t="s">
        <v>5451</v>
      </c>
      <c r="E224" s="522"/>
      <c r="F224" s="250">
        <f t="shared" ref="F224:AK225" si="107">F197/F$101</f>
        <v>0</v>
      </c>
      <c r="G224" s="251">
        <f t="shared" si="107"/>
        <v>0</v>
      </c>
      <c r="H224" s="251">
        <f t="shared" si="107"/>
        <v>0</v>
      </c>
      <c r="I224" s="251">
        <f t="shared" si="107"/>
        <v>0</v>
      </c>
      <c r="J224" s="251" t="e">
        <f t="shared" si="107"/>
        <v>#DIV/0!</v>
      </c>
      <c r="K224" s="251" t="e">
        <f t="shared" si="107"/>
        <v>#DIV/0!</v>
      </c>
      <c r="L224" s="251">
        <f t="shared" si="107"/>
        <v>0</v>
      </c>
      <c r="M224" s="251">
        <f t="shared" si="107"/>
        <v>0</v>
      </c>
      <c r="N224" s="251">
        <f t="shared" si="107"/>
        <v>0</v>
      </c>
      <c r="O224" s="251">
        <f t="shared" si="107"/>
        <v>0</v>
      </c>
      <c r="P224" s="251" t="e">
        <f t="shared" si="107"/>
        <v>#DIV/0!</v>
      </c>
      <c r="Q224" s="251" t="e">
        <f t="shared" si="107"/>
        <v>#DIV/0!</v>
      </c>
      <c r="R224" s="251">
        <f t="shared" si="107"/>
        <v>0</v>
      </c>
      <c r="S224" s="251">
        <f t="shared" si="107"/>
        <v>0</v>
      </c>
      <c r="T224" s="251">
        <f t="shared" si="107"/>
        <v>0</v>
      </c>
      <c r="U224" s="251">
        <f t="shared" si="107"/>
        <v>0</v>
      </c>
      <c r="V224" s="251" t="e">
        <f t="shared" si="107"/>
        <v>#DIV/0!</v>
      </c>
      <c r="W224" s="251" t="e">
        <f t="shared" si="107"/>
        <v>#DIV/0!</v>
      </c>
      <c r="X224" s="251" t="e">
        <f t="shared" si="107"/>
        <v>#DIV/0!</v>
      </c>
      <c r="Y224" s="251" t="e">
        <f t="shared" si="107"/>
        <v>#DIV/0!</v>
      </c>
      <c r="Z224" s="251" t="e">
        <f t="shared" si="107"/>
        <v>#DIV/0!</v>
      </c>
      <c r="AA224" s="251" t="e">
        <f t="shared" si="107"/>
        <v>#DIV/0!</v>
      </c>
      <c r="AB224" s="251" t="e">
        <f t="shared" si="107"/>
        <v>#DIV/0!</v>
      </c>
      <c r="AC224" s="251" t="e">
        <f t="shared" si="107"/>
        <v>#DIV/0!</v>
      </c>
      <c r="AD224" s="251" t="e">
        <f t="shared" si="107"/>
        <v>#DIV/0!</v>
      </c>
      <c r="AE224" s="251" t="e">
        <f t="shared" si="107"/>
        <v>#DIV/0!</v>
      </c>
      <c r="AF224" s="251" t="e">
        <f t="shared" si="107"/>
        <v>#DIV/0!</v>
      </c>
      <c r="AG224" s="251" t="e">
        <f t="shared" si="107"/>
        <v>#DIV/0!</v>
      </c>
      <c r="AH224" s="251" t="e">
        <f t="shared" si="107"/>
        <v>#DIV/0!</v>
      </c>
      <c r="AI224" s="251" t="e">
        <f t="shared" si="107"/>
        <v>#DIV/0!</v>
      </c>
      <c r="AJ224" s="256" t="e">
        <f t="shared" si="107"/>
        <v>#DIV/0!</v>
      </c>
      <c r="AK224" s="256">
        <f t="shared" si="107"/>
        <v>0</v>
      </c>
      <c r="AL224" s="305"/>
      <c r="AM224" s="305"/>
      <c r="AN224" s="305"/>
      <c r="AO224" s="305"/>
      <c r="AP224" s="305"/>
      <c r="AQ224" s="305"/>
      <c r="AR224" s="305"/>
      <c r="AS224" s="305"/>
      <c r="AT224" s="305"/>
      <c r="AU224" s="305"/>
      <c r="AV224" s="305"/>
      <c r="AW224" s="305"/>
      <c r="AX224" s="305"/>
      <c r="AY224" s="305"/>
      <c r="AZ224" s="305"/>
      <c r="BA224" s="305"/>
      <c r="BB224" s="305"/>
      <c r="BC224" s="305"/>
      <c r="BD224" s="305"/>
      <c r="BE224" s="305"/>
      <c r="BF224" s="305"/>
      <c r="BG224" s="305"/>
      <c r="BH224" s="305"/>
      <c r="BI224" s="305"/>
      <c r="BJ224" s="305"/>
      <c r="BK224" s="305"/>
      <c r="BL224" s="305"/>
      <c r="BM224" s="305"/>
      <c r="BN224" s="305"/>
      <c r="BO224" s="305"/>
    </row>
    <row r="225" spans="1:67" ht="18.75" customHeight="1" thickBot="1">
      <c r="A225" s="584"/>
      <c r="B225" s="383"/>
      <c r="C225" s="585"/>
      <c r="D225" s="521" t="s">
        <v>5452</v>
      </c>
      <c r="E225" s="522"/>
      <c r="F225" s="250">
        <f t="shared" si="107"/>
        <v>3.7719298245614034E-2</v>
      </c>
      <c r="G225" s="251">
        <f t="shared" si="107"/>
        <v>0</v>
      </c>
      <c r="H225" s="251">
        <f t="shared" si="107"/>
        <v>0</v>
      </c>
      <c r="I225" s="251">
        <f t="shared" si="107"/>
        <v>0</v>
      </c>
      <c r="J225" s="251" t="e">
        <f t="shared" si="107"/>
        <v>#DIV/0!</v>
      </c>
      <c r="K225" s="251" t="e">
        <f t="shared" si="107"/>
        <v>#DIV/0!</v>
      </c>
      <c r="L225" s="251">
        <f t="shared" si="107"/>
        <v>0</v>
      </c>
      <c r="M225" s="251">
        <f t="shared" si="107"/>
        <v>0</v>
      </c>
      <c r="N225" s="251">
        <f t="shared" si="107"/>
        <v>7.2982456140350885E-2</v>
      </c>
      <c r="O225" s="251">
        <f t="shared" si="107"/>
        <v>5.2631578947368418E-2</v>
      </c>
      <c r="P225" s="251" t="e">
        <f t="shared" si="107"/>
        <v>#DIV/0!</v>
      </c>
      <c r="Q225" s="251" t="e">
        <f t="shared" si="107"/>
        <v>#DIV/0!</v>
      </c>
      <c r="R225" s="251">
        <f t="shared" si="107"/>
        <v>0</v>
      </c>
      <c r="S225" s="251">
        <f t="shared" si="107"/>
        <v>6.9074074074074066E-2</v>
      </c>
      <c r="T225" s="251">
        <f t="shared" si="107"/>
        <v>0</v>
      </c>
      <c r="U225" s="251">
        <f t="shared" si="107"/>
        <v>0</v>
      </c>
      <c r="V225" s="251" t="e">
        <f t="shared" si="107"/>
        <v>#DIV/0!</v>
      </c>
      <c r="W225" s="251" t="e">
        <f t="shared" si="107"/>
        <v>#DIV/0!</v>
      </c>
      <c r="X225" s="251" t="e">
        <f t="shared" si="107"/>
        <v>#DIV/0!</v>
      </c>
      <c r="Y225" s="251" t="e">
        <f t="shared" si="107"/>
        <v>#DIV/0!</v>
      </c>
      <c r="Z225" s="251" t="e">
        <f t="shared" si="107"/>
        <v>#DIV/0!</v>
      </c>
      <c r="AA225" s="251" t="e">
        <f t="shared" si="107"/>
        <v>#DIV/0!</v>
      </c>
      <c r="AB225" s="251" t="e">
        <f t="shared" si="107"/>
        <v>#DIV/0!</v>
      </c>
      <c r="AC225" s="251" t="e">
        <f t="shared" si="107"/>
        <v>#DIV/0!</v>
      </c>
      <c r="AD225" s="251" t="e">
        <f t="shared" si="107"/>
        <v>#DIV/0!</v>
      </c>
      <c r="AE225" s="251" t="e">
        <f t="shared" si="107"/>
        <v>#DIV/0!</v>
      </c>
      <c r="AF225" s="251" t="e">
        <f t="shared" si="107"/>
        <v>#DIV/0!</v>
      </c>
      <c r="AG225" s="251" t="e">
        <f t="shared" si="107"/>
        <v>#DIV/0!</v>
      </c>
      <c r="AH225" s="251" t="e">
        <f t="shared" si="107"/>
        <v>#DIV/0!</v>
      </c>
      <c r="AI225" s="251" t="e">
        <f t="shared" si="107"/>
        <v>#DIV/0!</v>
      </c>
      <c r="AJ225" s="256" t="e">
        <f t="shared" si="107"/>
        <v>#DIV/0!</v>
      </c>
      <c r="AK225" s="256">
        <f t="shared" si="107"/>
        <v>2.0030721966205832E-2</v>
      </c>
      <c r="AL225" s="305"/>
      <c r="AM225" s="305"/>
      <c r="AN225" s="305"/>
      <c r="AO225" s="305"/>
      <c r="AP225" s="305"/>
      <c r="AQ225" s="305"/>
      <c r="AR225" s="305"/>
      <c r="AS225" s="305"/>
      <c r="AT225" s="305"/>
      <c r="AU225" s="305"/>
      <c r="AV225" s="305"/>
      <c r="AW225" s="305"/>
      <c r="AX225" s="305"/>
      <c r="AY225" s="305"/>
      <c r="AZ225" s="305"/>
      <c r="BA225" s="305"/>
      <c r="BB225" s="305"/>
      <c r="BC225" s="305"/>
      <c r="BD225" s="305"/>
      <c r="BE225" s="305"/>
      <c r="BF225" s="305"/>
      <c r="BG225" s="305"/>
      <c r="BH225" s="305"/>
      <c r="BI225" s="305"/>
      <c r="BJ225" s="305"/>
      <c r="BK225" s="305"/>
      <c r="BL225" s="305"/>
      <c r="BM225" s="305"/>
      <c r="BN225" s="305"/>
      <c r="BO225" s="305"/>
    </row>
    <row r="226" spans="1:67" ht="18.75" customHeight="1" thickBot="1">
      <c r="A226" s="584"/>
      <c r="B226" s="383" t="s">
        <v>4286</v>
      </c>
      <c r="C226" s="585"/>
      <c r="D226" s="521" t="s">
        <v>4275</v>
      </c>
      <c r="E226" s="522"/>
      <c r="F226" s="250">
        <f t="shared" ref="F226:AK226" si="108">F199/F$101</f>
        <v>0</v>
      </c>
      <c r="G226" s="251">
        <f t="shared" si="108"/>
        <v>0</v>
      </c>
      <c r="H226" s="251">
        <f t="shared" si="108"/>
        <v>0</v>
      </c>
      <c r="I226" s="251">
        <f t="shared" si="108"/>
        <v>0</v>
      </c>
      <c r="J226" s="251" t="e">
        <f t="shared" si="108"/>
        <v>#DIV/0!</v>
      </c>
      <c r="K226" s="251" t="e">
        <f t="shared" si="108"/>
        <v>#DIV/0!</v>
      </c>
      <c r="L226" s="251">
        <f t="shared" si="108"/>
        <v>0</v>
      </c>
      <c r="M226" s="251">
        <f t="shared" si="108"/>
        <v>0</v>
      </c>
      <c r="N226" s="251">
        <f t="shared" si="108"/>
        <v>0</v>
      </c>
      <c r="O226" s="251">
        <f t="shared" si="108"/>
        <v>0</v>
      </c>
      <c r="P226" s="251" t="e">
        <f t="shared" si="108"/>
        <v>#DIV/0!</v>
      </c>
      <c r="Q226" s="251" t="e">
        <f t="shared" si="108"/>
        <v>#DIV/0!</v>
      </c>
      <c r="R226" s="251">
        <f t="shared" si="108"/>
        <v>0</v>
      </c>
      <c r="S226" s="251">
        <f t="shared" si="108"/>
        <v>0</v>
      </c>
      <c r="T226" s="251">
        <f t="shared" si="108"/>
        <v>0</v>
      </c>
      <c r="U226" s="251">
        <f t="shared" si="108"/>
        <v>0</v>
      </c>
      <c r="V226" s="251" t="e">
        <f t="shared" si="108"/>
        <v>#DIV/0!</v>
      </c>
      <c r="W226" s="251" t="e">
        <f t="shared" si="108"/>
        <v>#DIV/0!</v>
      </c>
      <c r="X226" s="251" t="e">
        <f t="shared" si="108"/>
        <v>#DIV/0!</v>
      </c>
      <c r="Y226" s="251" t="e">
        <f t="shared" si="108"/>
        <v>#DIV/0!</v>
      </c>
      <c r="Z226" s="251" t="e">
        <f t="shared" si="108"/>
        <v>#DIV/0!</v>
      </c>
      <c r="AA226" s="251" t="e">
        <f t="shared" si="108"/>
        <v>#DIV/0!</v>
      </c>
      <c r="AB226" s="251" t="e">
        <f t="shared" si="108"/>
        <v>#DIV/0!</v>
      </c>
      <c r="AC226" s="251" t="e">
        <f t="shared" si="108"/>
        <v>#DIV/0!</v>
      </c>
      <c r="AD226" s="251" t="e">
        <f t="shared" si="108"/>
        <v>#DIV/0!</v>
      </c>
      <c r="AE226" s="251" t="e">
        <f t="shared" si="108"/>
        <v>#DIV/0!</v>
      </c>
      <c r="AF226" s="251" t="e">
        <f t="shared" si="108"/>
        <v>#DIV/0!</v>
      </c>
      <c r="AG226" s="251" t="e">
        <f t="shared" si="108"/>
        <v>#DIV/0!</v>
      </c>
      <c r="AH226" s="251" t="e">
        <f t="shared" si="108"/>
        <v>#DIV/0!</v>
      </c>
      <c r="AI226" s="251" t="e">
        <f t="shared" si="108"/>
        <v>#DIV/0!</v>
      </c>
      <c r="AJ226" s="256" t="e">
        <f t="shared" si="108"/>
        <v>#DIV/0!</v>
      </c>
      <c r="AK226" s="256">
        <f t="shared" si="108"/>
        <v>0</v>
      </c>
      <c r="AL226" s="305"/>
      <c r="AM226" s="305"/>
      <c r="AN226" s="305"/>
      <c r="AO226" s="305"/>
      <c r="AP226" s="305"/>
      <c r="AQ226" s="305"/>
      <c r="AR226" s="305"/>
      <c r="AS226" s="305"/>
      <c r="AT226" s="305"/>
      <c r="AU226" s="305"/>
      <c r="AV226" s="305"/>
      <c r="AW226" s="305"/>
      <c r="AX226" s="305"/>
      <c r="AY226" s="305"/>
      <c r="AZ226" s="305"/>
      <c r="BA226" s="305"/>
      <c r="BB226" s="305"/>
      <c r="BC226" s="305"/>
      <c r="BD226" s="305"/>
      <c r="BE226" s="305"/>
      <c r="BF226" s="305"/>
      <c r="BG226" s="305"/>
      <c r="BH226" s="305"/>
      <c r="BI226" s="305"/>
      <c r="BJ226" s="305"/>
      <c r="BK226" s="305"/>
      <c r="BL226" s="305"/>
      <c r="BM226" s="305"/>
      <c r="BN226" s="305"/>
      <c r="BO226" s="305"/>
    </row>
    <row r="227" spans="1:67" ht="18.75" customHeight="1" thickBot="1">
      <c r="A227" s="584"/>
      <c r="B227" s="383" t="s">
        <v>4286</v>
      </c>
      <c r="C227" s="585"/>
      <c r="D227" s="521" t="s">
        <v>4291</v>
      </c>
      <c r="E227" s="522"/>
      <c r="F227" s="250">
        <f t="shared" ref="F227:AK227" si="109">F200/F$101</f>
        <v>1.7543859649122809E-5</v>
      </c>
      <c r="G227" s="251">
        <f t="shared" si="109"/>
        <v>1.1695906432748539E-5</v>
      </c>
      <c r="H227" s="251">
        <f t="shared" si="109"/>
        <v>1.7444917428371349E-4</v>
      </c>
      <c r="I227" s="251">
        <f t="shared" si="109"/>
        <v>2.6371819220386103E-4</v>
      </c>
      <c r="J227" s="251" t="e">
        <f t="shared" si="109"/>
        <v>#DIV/0!</v>
      </c>
      <c r="K227" s="251" t="e">
        <f t="shared" si="109"/>
        <v>#DIV/0!</v>
      </c>
      <c r="L227" s="251">
        <f t="shared" si="109"/>
        <v>1.7543859649122809E-5</v>
      </c>
      <c r="M227" s="251">
        <f t="shared" si="109"/>
        <v>1.7543859649122809E-5</v>
      </c>
      <c r="N227" s="251">
        <f t="shared" si="109"/>
        <v>1.5686135681280652E-4</v>
      </c>
      <c r="O227" s="251">
        <f t="shared" si="109"/>
        <v>2.3130966533376564E-4</v>
      </c>
      <c r="P227" s="251" t="e">
        <f t="shared" si="109"/>
        <v>#DIV/0!</v>
      </c>
      <c r="Q227" s="251" t="e">
        <f t="shared" si="109"/>
        <v>#DIV/0!</v>
      </c>
      <c r="R227" s="251">
        <f t="shared" si="109"/>
        <v>1.234567901234568E-5</v>
      </c>
      <c r="S227" s="251">
        <f t="shared" si="109"/>
        <v>1.8518518518518522E-5</v>
      </c>
      <c r="T227" s="251">
        <f t="shared" si="109"/>
        <v>2.1499524650060684E-4</v>
      </c>
      <c r="U227" s="251">
        <f t="shared" si="109"/>
        <v>3.364153865989852E-4</v>
      </c>
      <c r="V227" s="251" t="e">
        <f t="shared" si="109"/>
        <v>#DIV/0!</v>
      </c>
      <c r="W227" s="251" t="e">
        <f t="shared" si="109"/>
        <v>#DIV/0!</v>
      </c>
      <c r="X227" s="251" t="e">
        <f t="shared" si="109"/>
        <v>#DIV/0!</v>
      </c>
      <c r="Y227" s="251" t="e">
        <f t="shared" si="109"/>
        <v>#DIV/0!</v>
      </c>
      <c r="Z227" s="251" t="e">
        <f t="shared" si="109"/>
        <v>#DIV/0!</v>
      </c>
      <c r="AA227" s="251" t="e">
        <f t="shared" si="109"/>
        <v>#DIV/0!</v>
      </c>
      <c r="AB227" s="251" t="e">
        <f t="shared" si="109"/>
        <v>#DIV/0!</v>
      </c>
      <c r="AC227" s="251" t="e">
        <f t="shared" si="109"/>
        <v>#DIV/0!</v>
      </c>
      <c r="AD227" s="251" t="e">
        <f t="shared" si="109"/>
        <v>#DIV/0!</v>
      </c>
      <c r="AE227" s="251" t="e">
        <f t="shared" si="109"/>
        <v>#DIV/0!</v>
      </c>
      <c r="AF227" s="251" t="e">
        <f t="shared" si="109"/>
        <v>#DIV/0!</v>
      </c>
      <c r="AG227" s="251" t="e">
        <f t="shared" si="109"/>
        <v>#DIV/0!</v>
      </c>
      <c r="AH227" s="251" t="e">
        <f t="shared" si="109"/>
        <v>#DIV/0!</v>
      </c>
      <c r="AI227" s="251" t="e">
        <f t="shared" si="109"/>
        <v>#DIV/0!</v>
      </c>
      <c r="AJ227" s="256" t="e">
        <f t="shared" si="109"/>
        <v>#DIV/0!</v>
      </c>
      <c r="AK227" s="256">
        <f t="shared" si="109"/>
        <v>1.2831289437607239E-4</v>
      </c>
      <c r="AL227" s="305"/>
      <c r="AM227" s="305"/>
      <c r="AN227" s="305"/>
      <c r="AO227" s="305"/>
      <c r="AP227" s="305"/>
      <c r="AQ227" s="305"/>
      <c r="AR227" s="305"/>
      <c r="AS227" s="305"/>
      <c r="AT227" s="305"/>
      <c r="AU227" s="305"/>
      <c r="AV227" s="305"/>
      <c r="AW227" s="305"/>
      <c r="AX227" s="305"/>
      <c r="AY227" s="305"/>
      <c r="AZ227" s="305"/>
      <c r="BA227" s="305"/>
      <c r="BB227" s="305"/>
      <c r="BC227" s="305"/>
      <c r="BD227" s="305"/>
      <c r="BE227" s="305"/>
      <c r="BF227" s="305"/>
      <c r="BG227" s="305"/>
      <c r="BH227" s="305"/>
      <c r="BI227" s="305"/>
      <c r="BJ227" s="305"/>
      <c r="BK227" s="305"/>
      <c r="BL227" s="305"/>
      <c r="BM227" s="305"/>
      <c r="BN227" s="305"/>
      <c r="BO227" s="305"/>
    </row>
    <row r="228" spans="1:67" ht="18.75" customHeight="1" thickBot="1">
      <c r="A228" s="584"/>
      <c r="B228" s="383" t="s">
        <v>4286</v>
      </c>
      <c r="C228" s="585"/>
      <c r="D228" s="521" t="s">
        <v>4276</v>
      </c>
      <c r="E228" s="522"/>
      <c r="F228" s="250">
        <f t="shared" ref="F228:AK228" si="110">F201/F$101</f>
        <v>8.771929824561403E-3</v>
      </c>
      <c r="G228" s="251">
        <f t="shared" si="110"/>
        <v>8.771929824561403E-3</v>
      </c>
      <c r="H228" s="251">
        <f t="shared" si="110"/>
        <v>8.771929824561403E-3</v>
      </c>
      <c r="I228" s="251">
        <f t="shared" si="110"/>
        <v>8.771929824561403E-3</v>
      </c>
      <c r="J228" s="251" t="e">
        <f t="shared" si="110"/>
        <v>#DIV/0!</v>
      </c>
      <c r="K228" s="251" t="e">
        <f t="shared" si="110"/>
        <v>#DIV/0!</v>
      </c>
      <c r="L228" s="251">
        <f t="shared" si="110"/>
        <v>8.771929824561403E-3</v>
      </c>
      <c r="M228" s="251">
        <f t="shared" si="110"/>
        <v>8.771929824561403E-3</v>
      </c>
      <c r="N228" s="251">
        <f t="shared" si="110"/>
        <v>8.771929824561403E-3</v>
      </c>
      <c r="O228" s="251">
        <f t="shared" si="110"/>
        <v>8.771929824561403E-3</v>
      </c>
      <c r="P228" s="251" t="e">
        <f t="shared" si="110"/>
        <v>#DIV/0!</v>
      </c>
      <c r="Q228" s="251" t="e">
        <f t="shared" si="110"/>
        <v>#DIV/0!</v>
      </c>
      <c r="R228" s="251">
        <f t="shared" si="110"/>
        <v>1.8518518518518517E-2</v>
      </c>
      <c r="S228" s="251">
        <f t="shared" si="110"/>
        <v>9.2592592592592587E-3</v>
      </c>
      <c r="T228" s="251">
        <f t="shared" si="110"/>
        <v>8.771929824561403E-3</v>
      </c>
      <c r="U228" s="251">
        <f t="shared" si="110"/>
        <v>8.771929824561403E-3</v>
      </c>
      <c r="V228" s="251" t="e">
        <f t="shared" si="110"/>
        <v>#DIV/0!</v>
      </c>
      <c r="W228" s="251" t="e">
        <f t="shared" si="110"/>
        <v>#DIV/0!</v>
      </c>
      <c r="X228" s="251" t="e">
        <f t="shared" si="110"/>
        <v>#DIV/0!</v>
      </c>
      <c r="Y228" s="251" t="e">
        <f t="shared" si="110"/>
        <v>#DIV/0!</v>
      </c>
      <c r="Z228" s="251" t="e">
        <f t="shared" si="110"/>
        <v>#DIV/0!</v>
      </c>
      <c r="AA228" s="251" t="e">
        <f t="shared" si="110"/>
        <v>#DIV/0!</v>
      </c>
      <c r="AB228" s="251" t="e">
        <f t="shared" si="110"/>
        <v>#DIV/0!</v>
      </c>
      <c r="AC228" s="251" t="e">
        <f t="shared" si="110"/>
        <v>#DIV/0!</v>
      </c>
      <c r="AD228" s="251" t="e">
        <f t="shared" si="110"/>
        <v>#DIV/0!</v>
      </c>
      <c r="AE228" s="251" t="e">
        <f t="shared" si="110"/>
        <v>#DIV/0!</v>
      </c>
      <c r="AF228" s="251" t="e">
        <f t="shared" si="110"/>
        <v>#DIV/0!</v>
      </c>
      <c r="AG228" s="251" t="e">
        <f t="shared" si="110"/>
        <v>#DIV/0!</v>
      </c>
      <c r="AH228" s="251" t="e">
        <f t="shared" si="110"/>
        <v>#DIV/0!</v>
      </c>
      <c r="AI228" s="251" t="e">
        <f t="shared" si="110"/>
        <v>#DIV/0!</v>
      </c>
      <c r="AJ228" s="256" t="e">
        <f t="shared" si="110"/>
        <v>#DIV/0!</v>
      </c>
      <c r="AK228" s="256">
        <f t="shared" si="110"/>
        <v>9.2165898617511521E-3</v>
      </c>
      <c r="AL228" s="305"/>
      <c r="AM228" s="305"/>
      <c r="AN228" s="305"/>
      <c r="AO228" s="305"/>
      <c r="AP228" s="305"/>
      <c r="AQ228" s="305"/>
      <c r="AR228" s="305"/>
      <c r="AS228" s="305"/>
      <c r="AT228" s="305"/>
      <c r="AU228" s="305"/>
      <c r="AV228" s="305"/>
      <c r="AW228" s="305"/>
      <c r="AX228" s="305"/>
      <c r="AY228" s="305"/>
      <c r="AZ228" s="305"/>
      <c r="BA228" s="305"/>
      <c r="BB228" s="305"/>
      <c r="BC228" s="305"/>
      <c r="BD228" s="305"/>
      <c r="BE228" s="305"/>
      <c r="BF228" s="305"/>
      <c r="BG228" s="305"/>
      <c r="BH228" s="305"/>
      <c r="BI228" s="305"/>
      <c r="BJ228" s="305"/>
      <c r="BK228" s="305"/>
      <c r="BL228" s="305"/>
      <c r="BM228" s="305"/>
      <c r="BN228" s="305"/>
      <c r="BO228" s="305"/>
    </row>
    <row r="229" spans="1:67" ht="18.75" customHeight="1" thickBot="1">
      <c r="A229" s="584"/>
      <c r="B229" s="383" t="s">
        <v>4286</v>
      </c>
      <c r="C229" s="585"/>
      <c r="D229" s="521" t="s">
        <v>4277</v>
      </c>
      <c r="E229" s="522"/>
      <c r="F229" s="250">
        <f t="shared" ref="F229:AK229" si="111">F202/F$101</f>
        <v>8.771929824561403E-3</v>
      </c>
      <c r="G229" s="251">
        <f t="shared" si="111"/>
        <v>8.771929824561403E-3</v>
      </c>
      <c r="H229" s="251">
        <f t="shared" si="111"/>
        <v>8.771929824561403E-3</v>
      </c>
      <c r="I229" s="251">
        <f t="shared" si="111"/>
        <v>8.771929824561403E-3</v>
      </c>
      <c r="J229" s="251" t="e">
        <f t="shared" si="111"/>
        <v>#DIV/0!</v>
      </c>
      <c r="K229" s="251" t="e">
        <f t="shared" si="111"/>
        <v>#DIV/0!</v>
      </c>
      <c r="L229" s="251">
        <f t="shared" si="111"/>
        <v>8.771929824561403E-3</v>
      </c>
      <c r="M229" s="251">
        <f t="shared" si="111"/>
        <v>8.771929824561403E-3</v>
      </c>
      <c r="N229" s="251">
        <f t="shared" si="111"/>
        <v>8.771929824561403E-3</v>
      </c>
      <c r="O229" s="251">
        <f t="shared" si="111"/>
        <v>8.771929824561403E-3</v>
      </c>
      <c r="P229" s="251" t="e">
        <f t="shared" si="111"/>
        <v>#DIV/0!</v>
      </c>
      <c r="Q229" s="251" t="e">
        <f t="shared" si="111"/>
        <v>#DIV/0!</v>
      </c>
      <c r="R229" s="251">
        <f t="shared" si="111"/>
        <v>1.8518518518518517E-2</v>
      </c>
      <c r="S229" s="251">
        <f t="shared" si="111"/>
        <v>9.2592592592592587E-3</v>
      </c>
      <c r="T229" s="251">
        <f t="shared" si="111"/>
        <v>8.771929824561403E-3</v>
      </c>
      <c r="U229" s="251">
        <f t="shared" si="111"/>
        <v>8.771929824561403E-3</v>
      </c>
      <c r="V229" s="251" t="e">
        <f t="shared" si="111"/>
        <v>#DIV/0!</v>
      </c>
      <c r="W229" s="251" t="e">
        <f t="shared" si="111"/>
        <v>#DIV/0!</v>
      </c>
      <c r="X229" s="251" t="e">
        <f t="shared" si="111"/>
        <v>#DIV/0!</v>
      </c>
      <c r="Y229" s="251" t="e">
        <f t="shared" si="111"/>
        <v>#DIV/0!</v>
      </c>
      <c r="Z229" s="251" t="e">
        <f t="shared" si="111"/>
        <v>#DIV/0!</v>
      </c>
      <c r="AA229" s="251" t="e">
        <f t="shared" si="111"/>
        <v>#DIV/0!</v>
      </c>
      <c r="AB229" s="251" t="e">
        <f t="shared" si="111"/>
        <v>#DIV/0!</v>
      </c>
      <c r="AC229" s="251" t="e">
        <f t="shared" si="111"/>
        <v>#DIV/0!</v>
      </c>
      <c r="AD229" s="251" t="e">
        <f t="shared" si="111"/>
        <v>#DIV/0!</v>
      </c>
      <c r="AE229" s="251" t="e">
        <f t="shared" si="111"/>
        <v>#DIV/0!</v>
      </c>
      <c r="AF229" s="251" t="e">
        <f t="shared" si="111"/>
        <v>#DIV/0!</v>
      </c>
      <c r="AG229" s="251" t="e">
        <f t="shared" si="111"/>
        <v>#DIV/0!</v>
      </c>
      <c r="AH229" s="251" t="e">
        <f t="shared" si="111"/>
        <v>#DIV/0!</v>
      </c>
      <c r="AI229" s="251" t="e">
        <f t="shared" si="111"/>
        <v>#DIV/0!</v>
      </c>
      <c r="AJ229" s="256" t="e">
        <f t="shared" si="111"/>
        <v>#DIV/0!</v>
      </c>
      <c r="AK229" s="256">
        <f t="shared" si="111"/>
        <v>9.2165898617511521E-3</v>
      </c>
      <c r="AL229" s="305"/>
      <c r="AM229" s="305"/>
      <c r="AN229" s="305"/>
      <c r="AO229" s="305"/>
      <c r="AP229" s="305"/>
      <c r="AQ229" s="305"/>
      <c r="AR229" s="305"/>
      <c r="AS229" s="305"/>
      <c r="AT229" s="305"/>
      <c r="AU229" s="305"/>
      <c r="AV229" s="305"/>
      <c r="AW229" s="305"/>
      <c r="AX229" s="305"/>
      <c r="AY229" s="305"/>
      <c r="AZ229" s="305"/>
      <c r="BA229" s="305"/>
      <c r="BB229" s="305"/>
      <c r="BC229" s="305"/>
      <c r="BD229" s="305"/>
      <c r="BE229" s="305"/>
      <c r="BF229" s="305"/>
      <c r="BG229" s="305"/>
      <c r="BH229" s="305"/>
      <c r="BI229" s="305"/>
      <c r="BJ229" s="305"/>
      <c r="BK229" s="305"/>
      <c r="BL229" s="305"/>
      <c r="BM229" s="305"/>
      <c r="BN229" s="305"/>
      <c r="BO229" s="305"/>
    </row>
    <row r="230" spans="1:67" ht="18.75" customHeight="1" thickBot="1">
      <c r="A230" s="584"/>
      <c r="B230" s="383" t="s">
        <v>4286</v>
      </c>
      <c r="C230" s="585"/>
      <c r="D230" s="521" t="s">
        <v>29</v>
      </c>
      <c r="E230" s="522"/>
      <c r="F230" s="250">
        <f t="shared" ref="F230:AK230" si="112">F203/F$101</f>
        <v>8.771929824561403E-3</v>
      </c>
      <c r="G230" s="251">
        <f t="shared" si="112"/>
        <v>8.771929824561403E-3</v>
      </c>
      <c r="H230" s="251">
        <f t="shared" si="112"/>
        <v>8.771929824561403E-3</v>
      </c>
      <c r="I230" s="251">
        <f t="shared" si="112"/>
        <v>8.771929824561403E-3</v>
      </c>
      <c r="J230" s="251" t="e">
        <f t="shared" si="112"/>
        <v>#DIV/0!</v>
      </c>
      <c r="K230" s="251" t="e">
        <f t="shared" si="112"/>
        <v>#DIV/0!</v>
      </c>
      <c r="L230" s="251">
        <f t="shared" si="112"/>
        <v>8.771929824561403E-3</v>
      </c>
      <c r="M230" s="251">
        <f t="shared" si="112"/>
        <v>8.771929824561403E-3</v>
      </c>
      <c r="N230" s="251">
        <f t="shared" si="112"/>
        <v>8.771929824561403E-3</v>
      </c>
      <c r="O230" s="251">
        <f t="shared" si="112"/>
        <v>8.771929824561403E-3</v>
      </c>
      <c r="P230" s="251" t="e">
        <f t="shared" si="112"/>
        <v>#DIV/0!</v>
      </c>
      <c r="Q230" s="251" t="e">
        <f t="shared" si="112"/>
        <v>#DIV/0!</v>
      </c>
      <c r="R230" s="251">
        <f t="shared" si="112"/>
        <v>1.8518518518518517E-2</v>
      </c>
      <c r="S230" s="251">
        <f t="shared" si="112"/>
        <v>9.2592592592592587E-3</v>
      </c>
      <c r="T230" s="251">
        <f t="shared" si="112"/>
        <v>8.771929824561403E-3</v>
      </c>
      <c r="U230" s="251">
        <f t="shared" si="112"/>
        <v>8.771929824561403E-3</v>
      </c>
      <c r="V230" s="251" t="e">
        <f t="shared" si="112"/>
        <v>#DIV/0!</v>
      </c>
      <c r="W230" s="251" t="e">
        <f t="shared" si="112"/>
        <v>#DIV/0!</v>
      </c>
      <c r="X230" s="251" t="e">
        <f t="shared" si="112"/>
        <v>#DIV/0!</v>
      </c>
      <c r="Y230" s="251" t="e">
        <f t="shared" si="112"/>
        <v>#DIV/0!</v>
      </c>
      <c r="Z230" s="251" t="e">
        <f t="shared" si="112"/>
        <v>#DIV/0!</v>
      </c>
      <c r="AA230" s="251" t="e">
        <f t="shared" si="112"/>
        <v>#DIV/0!</v>
      </c>
      <c r="AB230" s="251" t="e">
        <f t="shared" si="112"/>
        <v>#DIV/0!</v>
      </c>
      <c r="AC230" s="251" t="e">
        <f t="shared" si="112"/>
        <v>#DIV/0!</v>
      </c>
      <c r="AD230" s="251" t="e">
        <f t="shared" si="112"/>
        <v>#DIV/0!</v>
      </c>
      <c r="AE230" s="251" t="e">
        <f t="shared" si="112"/>
        <v>#DIV/0!</v>
      </c>
      <c r="AF230" s="251" t="e">
        <f t="shared" si="112"/>
        <v>#DIV/0!</v>
      </c>
      <c r="AG230" s="251" t="e">
        <f t="shared" si="112"/>
        <v>#DIV/0!</v>
      </c>
      <c r="AH230" s="251" t="e">
        <f t="shared" si="112"/>
        <v>#DIV/0!</v>
      </c>
      <c r="AI230" s="251" t="e">
        <f t="shared" si="112"/>
        <v>#DIV/0!</v>
      </c>
      <c r="AJ230" s="256" t="e">
        <f t="shared" si="112"/>
        <v>#DIV/0!</v>
      </c>
      <c r="AK230" s="256">
        <f t="shared" si="112"/>
        <v>9.2165898617511521E-3</v>
      </c>
      <c r="AL230" s="305"/>
      <c r="AM230" s="305"/>
      <c r="AN230" s="305"/>
      <c r="AO230" s="305"/>
      <c r="AP230" s="305"/>
      <c r="AQ230" s="305"/>
      <c r="AR230" s="305"/>
      <c r="AS230" s="305"/>
      <c r="AT230" s="305"/>
      <c r="AU230" s="305"/>
      <c r="AV230" s="305"/>
      <c r="AW230" s="305"/>
      <c r="AX230" s="305"/>
      <c r="AY230" s="305"/>
      <c r="AZ230" s="305"/>
      <c r="BA230" s="305"/>
      <c r="BB230" s="305"/>
      <c r="BC230" s="305"/>
      <c r="BD230" s="305"/>
      <c r="BE230" s="305"/>
      <c r="BF230" s="305"/>
      <c r="BG230" s="305"/>
      <c r="BH230" s="305"/>
      <c r="BI230" s="305"/>
      <c r="BJ230" s="305"/>
      <c r="BK230" s="305"/>
      <c r="BL230" s="305"/>
      <c r="BM230" s="305"/>
      <c r="BN230" s="305"/>
      <c r="BO230" s="305"/>
    </row>
    <row r="231" spans="1:67" ht="18.75" customHeight="1" thickBot="1">
      <c r="A231" s="584"/>
      <c r="B231" s="383" t="s">
        <v>4286</v>
      </c>
      <c r="C231" s="585"/>
      <c r="D231" s="521" t="s">
        <v>4292</v>
      </c>
      <c r="E231" s="522"/>
      <c r="F231" s="250">
        <f t="shared" ref="F231:AK231" si="113">F204/F$101</f>
        <v>0.10526315789473684</v>
      </c>
      <c r="G231" s="251">
        <f t="shared" si="113"/>
        <v>0</v>
      </c>
      <c r="H231" s="251">
        <f t="shared" si="113"/>
        <v>0</v>
      </c>
      <c r="I231" s="251">
        <f t="shared" si="113"/>
        <v>0</v>
      </c>
      <c r="J231" s="251" t="e">
        <f t="shared" si="113"/>
        <v>#DIV/0!</v>
      </c>
      <c r="K231" s="251" t="e">
        <f t="shared" si="113"/>
        <v>#DIV/0!</v>
      </c>
      <c r="L231" s="251">
        <f t="shared" si="113"/>
        <v>0</v>
      </c>
      <c r="M231" s="251">
        <f t="shared" si="113"/>
        <v>0</v>
      </c>
      <c r="N231" s="251">
        <f t="shared" si="113"/>
        <v>0</v>
      </c>
      <c r="O231" s="251">
        <f t="shared" si="113"/>
        <v>0</v>
      </c>
      <c r="P231" s="251" t="e">
        <f t="shared" si="113"/>
        <v>#DIV/0!</v>
      </c>
      <c r="Q231" s="251" t="e">
        <f t="shared" si="113"/>
        <v>#DIV/0!</v>
      </c>
      <c r="R231" s="251">
        <f t="shared" si="113"/>
        <v>0</v>
      </c>
      <c r="S231" s="251">
        <f t="shared" si="113"/>
        <v>0</v>
      </c>
      <c r="T231" s="251">
        <f t="shared" si="113"/>
        <v>0</v>
      </c>
      <c r="U231" s="251">
        <f t="shared" si="113"/>
        <v>0</v>
      </c>
      <c r="V231" s="251" t="e">
        <f t="shared" si="113"/>
        <v>#DIV/0!</v>
      </c>
      <c r="W231" s="251" t="e">
        <f t="shared" si="113"/>
        <v>#DIV/0!</v>
      </c>
      <c r="X231" s="251" t="e">
        <f t="shared" si="113"/>
        <v>#DIV/0!</v>
      </c>
      <c r="Y231" s="251" t="e">
        <f t="shared" si="113"/>
        <v>#DIV/0!</v>
      </c>
      <c r="Z231" s="251" t="e">
        <f t="shared" si="113"/>
        <v>#DIV/0!</v>
      </c>
      <c r="AA231" s="251" t="e">
        <f t="shared" si="113"/>
        <v>#DIV/0!</v>
      </c>
      <c r="AB231" s="251" t="e">
        <f t="shared" si="113"/>
        <v>#DIV/0!</v>
      </c>
      <c r="AC231" s="251" t="e">
        <f t="shared" si="113"/>
        <v>#DIV/0!</v>
      </c>
      <c r="AD231" s="251" t="e">
        <f t="shared" si="113"/>
        <v>#DIV/0!</v>
      </c>
      <c r="AE231" s="251" t="e">
        <f t="shared" si="113"/>
        <v>#DIV/0!</v>
      </c>
      <c r="AF231" s="251" t="e">
        <f t="shared" si="113"/>
        <v>#DIV/0!</v>
      </c>
      <c r="AG231" s="251" t="e">
        <f t="shared" si="113"/>
        <v>#DIV/0!</v>
      </c>
      <c r="AH231" s="251" t="e">
        <f t="shared" si="113"/>
        <v>#DIV/0!</v>
      </c>
      <c r="AI231" s="251" t="e">
        <f t="shared" si="113"/>
        <v>#DIV/0!</v>
      </c>
      <c r="AJ231" s="256" t="e">
        <f t="shared" si="113"/>
        <v>#DIV/0!</v>
      </c>
      <c r="AK231" s="256">
        <f t="shared" si="113"/>
        <v>9.2165898617511521E-3</v>
      </c>
      <c r="AL231" s="305"/>
      <c r="AM231" s="305"/>
      <c r="AN231" s="305"/>
      <c r="AO231" s="305"/>
      <c r="AP231" s="305"/>
      <c r="AQ231" s="305"/>
      <c r="AR231" s="305"/>
      <c r="AS231" s="305"/>
      <c r="AT231" s="305"/>
      <c r="AU231" s="305"/>
      <c r="AV231" s="305"/>
      <c r="AW231" s="305"/>
      <c r="AX231" s="305"/>
      <c r="AY231" s="305"/>
      <c r="AZ231" s="305"/>
      <c r="BA231" s="305"/>
      <c r="BB231" s="305"/>
      <c r="BC231" s="305"/>
      <c r="BD231" s="305"/>
      <c r="BE231" s="305"/>
      <c r="BF231" s="305"/>
      <c r="BG231" s="305"/>
      <c r="BH231" s="305"/>
      <c r="BI231" s="305"/>
      <c r="BJ231" s="305"/>
      <c r="BK231" s="305"/>
      <c r="BL231" s="305"/>
      <c r="BM231" s="305"/>
      <c r="BN231" s="305"/>
      <c r="BO231" s="305"/>
    </row>
    <row r="232" spans="1:67" ht="18.75" customHeight="1" thickBot="1">
      <c r="A232" s="584"/>
      <c r="B232" s="383" t="s">
        <v>4286</v>
      </c>
      <c r="C232" s="585"/>
      <c r="D232" s="523"/>
      <c r="E232" s="524"/>
      <c r="F232" s="252">
        <f t="shared" ref="F232:AK232" si="114">F205/F$101</f>
        <v>0</v>
      </c>
      <c r="G232" s="253">
        <f t="shared" si="114"/>
        <v>0</v>
      </c>
      <c r="H232" s="253">
        <f t="shared" si="114"/>
        <v>0</v>
      </c>
      <c r="I232" s="253">
        <f t="shared" si="114"/>
        <v>0</v>
      </c>
      <c r="J232" s="253" t="e">
        <f t="shared" si="114"/>
        <v>#DIV/0!</v>
      </c>
      <c r="K232" s="253" t="e">
        <f t="shared" si="114"/>
        <v>#DIV/0!</v>
      </c>
      <c r="L232" s="253">
        <f t="shared" si="114"/>
        <v>0</v>
      </c>
      <c r="M232" s="253">
        <f t="shared" si="114"/>
        <v>0</v>
      </c>
      <c r="N232" s="253">
        <f t="shared" si="114"/>
        <v>0</v>
      </c>
      <c r="O232" s="253">
        <f t="shared" si="114"/>
        <v>0</v>
      </c>
      <c r="P232" s="253" t="e">
        <f t="shared" si="114"/>
        <v>#DIV/0!</v>
      </c>
      <c r="Q232" s="253" t="e">
        <f t="shared" si="114"/>
        <v>#DIV/0!</v>
      </c>
      <c r="R232" s="253">
        <f t="shared" si="114"/>
        <v>0</v>
      </c>
      <c r="S232" s="253">
        <f t="shared" si="114"/>
        <v>0</v>
      </c>
      <c r="T232" s="253">
        <f t="shared" si="114"/>
        <v>0</v>
      </c>
      <c r="U232" s="253">
        <f t="shared" si="114"/>
        <v>0</v>
      </c>
      <c r="V232" s="253" t="e">
        <f t="shared" si="114"/>
        <v>#DIV/0!</v>
      </c>
      <c r="W232" s="253" t="e">
        <f t="shared" si="114"/>
        <v>#DIV/0!</v>
      </c>
      <c r="X232" s="253" t="e">
        <f t="shared" si="114"/>
        <v>#DIV/0!</v>
      </c>
      <c r="Y232" s="253" t="e">
        <f t="shared" si="114"/>
        <v>#DIV/0!</v>
      </c>
      <c r="Z232" s="253" t="e">
        <f t="shared" si="114"/>
        <v>#DIV/0!</v>
      </c>
      <c r="AA232" s="253" t="e">
        <f t="shared" si="114"/>
        <v>#DIV/0!</v>
      </c>
      <c r="AB232" s="253" t="e">
        <f t="shared" si="114"/>
        <v>#DIV/0!</v>
      </c>
      <c r="AC232" s="253" t="e">
        <f t="shared" si="114"/>
        <v>#DIV/0!</v>
      </c>
      <c r="AD232" s="253" t="e">
        <f t="shared" si="114"/>
        <v>#DIV/0!</v>
      </c>
      <c r="AE232" s="253" t="e">
        <f t="shared" si="114"/>
        <v>#DIV/0!</v>
      </c>
      <c r="AF232" s="253" t="e">
        <f t="shared" si="114"/>
        <v>#DIV/0!</v>
      </c>
      <c r="AG232" s="253" t="e">
        <f t="shared" si="114"/>
        <v>#DIV/0!</v>
      </c>
      <c r="AH232" s="253" t="e">
        <f t="shared" si="114"/>
        <v>#DIV/0!</v>
      </c>
      <c r="AI232" s="253" t="e">
        <f t="shared" si="114"/>
        <v>#DIV/0!</v>
      </c>
      <c r="AJ232" s="257" t="e">
        <f t="shared" si="114"/>
        <v>#DIV/0!</v>
      </c>
      <c r="AK232" s="257">
        <f t="shared" si="114"/>
        <v>0</v>
      </c>
      <c r="AL232" s="305"/>
      <c r="AM232" s="305"/>
      <c r="AN232" s="305"/>
      <c r="AO232" s="305"/>
      <c r="AP232" s="305"/>
      <c r="AQ232" s="305"/>
      <c r="AR232" s="305"/>
      <c r="AS232" s="305"/>
      <c r="AT232" s="305"/>
      <c r="AU232" s="305"/>
      <c r="AV232" s="305"/>
      <c r="AW232" s="305"/>
      <c r="AX232" s="305"/>
      <c r="AY232" s="305"/>
      <c r="AZ232" s="305"/>
      <c r="BA232" s="305"/>
      <c r="BB232" s="305"/>
      <c r="BC232" s="305"/>
      <c r="BD232" s="305"/>
      <c r="BE232" s="305"/>
      <c r="BF232" s="305"/>
      <c r="BG232" s="305"/>
      <c r="BH232" s="305"/>
      <c r="BI232" s="305"/>
      <c r="BJ232" s="305"/>
      <c r="BK232" s="305"/>
      <c r="BL232" s="305"/>
      <c r="BM232" s="305"/>
      <c r="BN232" s="305"/>
      <c r="BO232" s="305"/>
    </row>
    <row r="234" spans="1:67" ht="15" thickBot="1"/>
    <row r="235" spans="1:67" ht="18.75" customHeight="1">
      <c r="A235" s="584" t="s">
        <v>80</v>
      </c>
      <c r="B235" s="383" t="s">
        <v>4287</v>
      </c>
      <c r="C235" s="585" t="s">
        <v>89</v>
      </c>
      <c r="D235" s="519" t="s">
        <v>90</v>
      </c>
      <c r="E235" s="520"/>
      <c r="F235" s="224">
        <f>F114+F154+F194</f>
        <v>180.60000000000002</v>
      </c>
      <c r="G235" s="225">
        <f t="shared" ref="G235:AJ235" si="115">G114+G154+G194</f>
        <v>106.3</v>
      </c>
      <c r="H235" s="225">
        <f t="shared" si="115"/>
        <v>38.1</v>
      </c>
      <c r="I235" s="225">
        <f t="shared" si="115"/>
        <v>143.80000000000001</v>
      </c>
      <c r="J235" s="225">
        <f t="shared" si="115"/>
        <v>186.6</v>
      </c>
      <c r="K235" s="225">
        <f t="shared" si="115"/>
        <v>0</v>
      </c>
      <c r="L235" s="225">
        <f t="shared" si="115"/>
        <v>106.1</v>
      </c>
      <c r="M235" s="225">
        <f t="shared" si="115"/>
        <v>70.7</v>
      </c>
      <c r="N235" s="225">
        <f t="shared" si="115"/>
        <v>0</v>
      </c>
      <c r="O235" s="225">
        <f t="shared" si="115"/>
        <v>56.6</v>
      </c>
      <c r="P235" s="225">
        <f t="shared" si="115"/>
        <v>120</v>
      </c>
      <c r="Q235" s="225">
        <f t="shared" si="115"/>
        <v>0</v>
      </c>
      <c r="R235" s="225">
        <f t="shared" si="115"/>
        <v>30</v>
      </c>
      <c r="S235" s="225">
        <f t="shared" si="115"/>
        <v>35</v>
      </c>
      <c r="T235" s="225">
        <f t="shared" si="115"/>
        <v>80</v>
      </c>
      <c r="U235" s="225">
        <f t="shared" si="115"/>
        <v>77.8</v>
      </c>
      <c r="V235" s="225">
        <f t="shared" si="115"/>
        <v>123.8</v>
      </c>
      <c r="W235" s="225">
        <f t="shared" si="115"/>
        <v>0</v>
      </c>
      <c r="X235" s="225">
        <f t="shared" si="115"/>
        <v>0</v>
      </c>
      <c r="Y235" s="225">
        <f t="shared" si="115"/>
        <v>0</v>
      </c>
      <c r="Z235" s="225">
        <f t="shared" si="115"/>
        <v>0</v>
      </c>
      <c r="AA235" s="225">
        <f t="shared" si="115"/>
        <v>0</v>
      </c>
      <c r="AB235" s="225">
        <f t="shared" si="115"/>
        <v>0</v>
      </c>
      <c r="AC235" s="225">
        <f t="shared" si="115"/>
        <v>0</v>
      </c>
      <c r="AD235" s="225">
        <f t="shared" si="115"/>
        <v>0</v>
      </c>
      <c r="AE235" s="225">
        <f t="shared" si="115"/>
        <v>0</v>
      </c>
      <c r="AF235" s="225">
        <f t="shared" si="115"/>
        <v>0</v>
      </c>
      <c r="AG235" s="225">
        <f t="shared" si="115"/>
        <v>0</v>
      </c>
      <c r="AH235" s="225">
        <f t="shared" si="115"/>
        <v>0</v>
      </c>
      <c r="AI235" s="225">
        <f t="shared" si="115"/>
        <v>0</v>
      </c>
      <c r="AJ235" s="240">
        <f t="shared" si="115"/>
        <v>0</v>
      </c>
      <c r="AK235" s="241">
        <f t="shared" ref="AK235:AK246" si="116">SUM(F235:AJ235)</f>
        <v>1355.4</v>
      </c>
      <c r="AL235" s="305"/>
      <c r="AM235" s="305"/>
      <c r="AN235" s="305"/>
      <c r="AO235" s="305"/>
      <c r="AP235" s="305"/>
      <c r="AQ235" s="305"/>
      <c r="AR235" s="305"/>
      <c r="AS235" s="305"/>
      <c r="AT235" s="305"/>
      <c r="AU235" s="305"/>
      <c r="AV235" s="305"/>
      <c r="AW235" s="305"/>
      <c r="AX235" s="305"/>
      <c r="AY235" s="305"/>
      <c r="AZ235" s="305"/>
      <c r="BA235" s="305"/>
      <c r="BB235" s="305"/>
      <c r="BC235" s="305"/>
      <c r="BD235" s="305"/>
      <c r="BE235" s="305"/>
      <c r="BF235" s="305"/>
      <c r="BG235" s="305"/>
      <c r="BH235" s="305"/>
      <c r="BI235" s="305"/>
      <c r="BJ235" s="305"/>
      <c r="BK235" s="305"/>
      <c r="BL235" s="305"/>
      <c r="BM235" s="305"/>
      <c r="BN235" s="305"/>
      <c r="BO235" s="305"/>
    </row>
    <row r="236" spans="1:67" ht="18.75" customHeight="1">
      <c r="A236" s="584"/>
      <c r="B236" s="383" t="s">
        <v>4287</v>
      </c>
      <c r="C236" s="585"/>
      <c r="D236" s="521" t="s">
        <v>91</v>
      </c>
      <c r="E236" s="522"/>
      <c r="F236" s="226">
        <f t="shared" ref="F236:AJ236" si="117">F115+F155+F195</f>
        <v>0</v>
      </c>
      <c r="G236" s="227">
        <f t="shared" si="117"/>
        <v>30</v>
      </c>
      <c r="H236" s="227">
        <f t="shared" si="117"/>
        <v>0</v>
      </c>
      <c r="I236" s="227">
        <f t="shared" si="117"/>
        <v>20.9</v>
      </c>
      <c r="J236" s="227">
        <f t="shared" si="117"/>
        <v>16.5</v>
      </c>
      <c r="K236" s="227">
        <f t="shared" si="117"/>
        <v>0</v>
      </c>
      <c r="L236" s="227">
        <f t="shared" si="117"/>
        <v>0</v>
      </c>
      <c r="M236" s="227">
        <f t="shared" si="117"/>
        <v>24.2</v>
      </c>
      <c r="N236" s="227">
        <f t="shared" si="117"/>
        <v>0</v>
      </c>
      <c r="O236" s="227">
        <f t="shared" si="117"/>
        <v>9.4</v>
      </c>
      <c r="P236" s="227">
        <f t="shared" si="117"/>
        <v>24.7</v>
      </c>
      <c r="Q236" s="227">
        <f t="shared" si="117"/>
        <v>11</v>
      </c>
      <c r="R236" s="227">
        <f t="shared" si="117"/>
        <v>52.2</v>
      </c>
      <c r="S236" s="227">
        <f t="shared" si="117"/>
        <v>10.199999999999999</v>
      </c>
      <c r="T236" s="227">
        <f t="shared" si="117"/>
        <v>36.799999999999997</v>
      </c>
      <c r="U236" s="227">
        <f t="shared" si="117"/>
        <v>30.5</v>
      </c>
      <c r="V236" s="227">
        <f t="shared" si="117"/>
        <v>10.8</v>
      </c>
      <c r="W236" s="227">
        <f t="shared" si="117"/>
        <v>48.2</v>
      </c>
      <c r="X236" s="227">
        <f t="shared" si="117"/>
        <v>0</v>
      </c>
      <c r="Y236" s="227">
        <f t="shared" si="117"/>
        <v>0</v>
      </c>
      <c r="Z236" s="227">
        <f t="shared" si="117"/>
        <v>0</v>
      </c>
      <c r="AA236" s="227">
        <f t="shared" si="117"/>
        <v>0</v>
      </c>
      <c r="AB236" s="227">
        <f t="shared" si="117"/>
        <v>0</v>
      </c>
      <c r="AC236" s="227">
        <f t="shared" si="117"/>
        <v>0</v>
      </c>
      <c r="AD236" s="227">
        <f t="shared" si="117"/>
        <v>0</v>
      </c>
      <c r="AE236" s="227">
        <f t="shared" si="117"/>
        <v>0</v>
      </c>
      <c r="AF236" s="227">
        <f t="shared" si="117"/>
        <v>0</v>
      </c>
      <c r="AG236" s="227">
        <f t="shared" si="117"/>
        <v>0</v>
      </c>
      <c r="AH236" s="227">
        <f t="shared" si="117"/>
        <v>0</v>
      </c>
      <c r="AI236" s="227">
        <f t="shared" si="117"/>
        <v>0</v>
      </c>
      <c r="AJ236" s="242">
        <f t="shared" si="117"/>
        <v>0</v>
      </c>
      <c r="AK236" s="243">
        <f t="shared" si="116"/>
        <v>325.40000000000003</v>
      </c>
      <c r="AL236" s="305"/>
      <c r="AM236" s="305"/>
      <c r="AN236" s="305"/>
      <c r="AO236" s="305"/>
      <c r="AP236" s="305"/>
      <c r="AQ236" s="305"/>
      <c r="AR236" s="305"/>
      <c r="AS236" s="305"/>
      <c r="AT236" s="305"/>
      <c r="AU236" s="305"/>
      <c r="AV236" s="305"/>
      <c r="AW236" s="305"/>
      <c r="AX236" s="305"/>
      <c r="AY236" s="305"/>
      <c r="AZ236" s="305"/>
      <c r="BA236" s="305"/>
      <c r="BB236" s="305"/>
      <c r="BC236" s="305"/>
      <c r="BD236" s="305"/>
      <c r="BE236" s="305"/>
      <c r="BF236" s="305"/>
      <c r="BG236" s="305"/>
      <c r="BH236" s="305"/>
      <c r="BI236" s="305"/>
      <c r="BJ236" s="305"/>
      <c r="BK236" s="305"/>
      <c r="BL236" s="305"/>
      <c r="BM236" s="305"/>
      <c r="BN236" s="305"/>
      <c r="BO236" s="305"/>
    </row>
    <row r="237" spans="1:67" ht="18.75" customHeight="1">
      <c r="A237" s="584"/>
      <c r="B237" s="383" t="s">
        <v>4287</v>
      </c>
      <c r="C237" s="585"/>
      <c r="D237" s="521" t="s">
        <v>4274</v>
      </c>
      <c r="E237" s="522"/>
      <c r="F237" s="226">
        <f t="shared" ref="F237:AJ237" si="118">F116+F156+F196</f>
        <v>75</v>
      </c>
      <c r="G237" s="227">
        <f t="shared" si="118"/>
        <v>68.099999999999994</v>
      </c>
      <c r="H237" s="227">
        <f t="shared" si="118"/>
        <v>112.5</v>
      </c>
      <c r="I237" s="227">
        <f t="shared" si="118"/>
        <v>60</v>
      </c>
      <c r="J237" s="227">
        <f t="shared" si="118"/>
        <v>60</v>
      </c>
      <c r="K237" s="227">
        <f t="shared" si="118"/>
        <v>45</v>
      </c>
      <c r="L237" s="227">
        <f t="shared" si="118"/>
        <v>63</v>
      </c>
      <c r="M237" s="227">
        <f t="shared" si="118"/>
        <v>75</v>
      </c>
      <c r="N237" s="227">
        <f t="shared" si="118"/>
        <v>90</v>
      </c>
      <c r="O237" s="227">
        <f t="shared" si="118"/>
        <v>75</v>
      </c>
      <c r="P237" s="227">
        <f t="shared" si="118"/>
        <v>60</v>
      </c>
      <c r="Q237" s="227">
        <f t="shared" si="118"/>
        <v>55</v>
      </c>
      <c r="R237" s="227">
        <f t="shared" si="118"/>
        <v>55</v>
      </c>
      <c r="S237" s="227">
        <f t="shared" si="118"/>
        <v>70</v>
      </c>
      <c r="T237" s="227">
        <f t="shared" si="118"/>
        <v>90</v>
      </c>
      <c r="U237" s="227">
        <f t="shared" si="118"/>
        <v>60</v>
      </c>
      <c r="V237" s="227">
        <f t="shared" si="118"/>
        <v>90</v>
      </c>
      <c r="W237" s="227">
        <f t="shared" si="118"/>
        <v>90</v>
      </c>
      <c r="X237" s="227">
        <f t="shared" si="118"/>
        <v>0</v>
      </c>
      <c r="Y237" s="227">
        <f t="shared" si="118"/>
        <v>0</v>
      </c>
      <c r="Z237" s="227">
        <f t="shared" si="118"/>
        <v>0</v>
      </c>
      <c r="AA237" s="227">
        <f t="shared" si="118"/>
        <v>0</v>
      </c>
      <c r="AB237" s="227">
        <f t="shared" si="118"/>
        <v>0</v>
      </c>
      <c r="AC237" s="227">
        <f t="shared" si="118"/>
        <v>0</v>
      </c>
      <c r="AD237" s="227">
        <f t="shared" si="118"/>
        <v>0</v>
      </c>
      <c r="AE237" s="227">
        <f t="shared" si="118"/>
        <v>0</v>
      </c>
      <c r="AF237" s="227">
        <f t="shared" si="118"/>
        <v>0</v>
      </c>
      <c r="AG237" s="227">
        <f t="shared" si="118"/>
        <v>0</v>
      </c>
      <c r="AH237" s="227">
        <f t="shared" si="118"/>
        <v>0</v>
      </c>
      <c r="AI237" s="227">
        <f t="shared" si="118"/>
        <v>0</v>
      </c>
      <c r="AJ237" s="242">
        <f t="shared" si="118"/>
        <v>0</v>
      </c>
      <c r="AK237" s="243">
        <f t="shared" si="116"/>
        <v>1293.5999999999999</v>
      </c>
      <c r="AL237" s="305"/>
      <c r="AM237" s="305"/>
      <c r="AN237" s="305"/>
      <c r="AO237" s="305"/>
      <c r="AP237" s="305"/>
      <c r="AQ237" s="305"/>
      <c r="AR237" s="305"/>
      <c r="AS237" s="305"/>
      <c r="AT237" s="305"/>
      <c r="AU237" s="305"/>
      <c r="AV237" s="305"/>
      <c r="AW237" s="305"/>
      <c r="AX237" s="305"/>
      <c r="AY237" s="305"/>
      <c r="AZ237" s="305"/>
      <c r="BA237" s="305"/>
      <c r="BB237" s="305"/>
      <c r="BC237" s="305"/>
      <c r="BD237" s="305"/>
      <c r="BE237" s="305"/>
      <c r="BF237" s="305"/>
      <c r="BG237" s="305"/>
      <c r="BH237" s="305"/>
      <c r="BI237" s="305"/>
      <c r="BJ237" s="305"/>
      <c r="BK237" s="305"/>
      <c r="BL237" s="305"/>
      <c r="BM237" s="305"/>
      <c r="BN237" s="305"/>
      <c r="BO237" s="305"/>
    </row>
    <row r="238" spans="1:67" ht="18.75" customHeight="1" thickBot="1">
      <c r="A238" s="584"/>
      <c r="B238" s="383" t="s">
        <v>4287</v>
      </c>
      <c r="C238" s="585"/>
      <c r="D238" s="521" t="s">
        <v>5451</v>
      </c>
      <c r="E238" s="522"/>
      <c r="F238" s="226">
        <f t="shared" ref="F238:AJ239" si="119">F117+F157+F197</f>
        <v>0</v>
      </c>
      <c r="G238" s="227">
        <f t="shared" si="119"/>
        <v>0</v>
      </c>
      <c r="H238" s="227">
        <f t="shared" si="119"/>
        <v>0</v>
      </c>
      <c r="I238" s="227">
        <f t="shared" si="119"/>
        <v>0</v>
      </c>
      <c r="J238" s="227">
        <f t="shared" si="119"/>
        <v>0</v>
      </c>
      <c r="K238" s="227">
        <f t="shared" si="119"/>
        <v>0</v>
      </c>
      <c r="L238" s="227">
        <f t="shared" si="119"/>
        <v>0</v>
      </c>
      <c r="M238" s="227">
        <f t="shared" si="119"/>
        <v>0</v>
      </c>
      <c r="N238" s="227">
        <f t="shared" si="119"/>
        <v>0</v>
      </c>
      <c r="O238" s="227">
        <f t="shared" si="119"/>
        <v>0</v>
      </c>
      <c r="P238" s="227">
        <f t="shared" si="119"/>
        <v>0</v>
      </c>
      <c r="Q238" s="227">
        <f t="shared" si="119"/>
        <v>0</v>
      </c>
      <c r="R238" s="227">
        <f t="shared" si="119"/>
        <v>0</v>
      </c>
      <c r="S238" s="227">
        <f t="shared" si="119"/>
        <v>0</v>
      </c>
      <c r="T238" s="227">
        <f t="shared" si="119"/>
        <v>0</v>
      </c>
      <c r="U238" s="227">
        <f t="shared" si="119"/>
        <v>0</v>
      </c>
      <c r="V238" s="227">
        <f t="shared" si="119"/>
        <v>0</v>
      </c>
      <c r="W238" s="227">
        <f t="shared" si="119"/>
        <v>0</v>
      </c>
      <c r="X238" s="227">
        <f t="shared" si="119"/>
        <v>0</v>
      </c>
      <c r="Y238" s="227">
        <f t="shared" si="119"/>
        <v>0</v>
      </c>
      <c r="Z238" s="227">
        <f t="shared" si="119"/>
        <v>0</v>
      </c>
      <c r="AA238" s="227">
        <f t="shared" si="119"/>
        <v>0</v>
      </c>
      <c r="AB238" s="227">
        <f t="shared" si="119"/>
        <v>0</v>
      </c>
      <c r="AC238" s="227">
        <f t="shared" si="119"/>
        <v>0</v>
      </c>
      <c r="AD238" s="227">
        <f t="shared" si="119"/>
        <v>0</v>
      </c>
      <c r="AE238" s="227">
        <f t="shared" si="119"/>
        <v>0</v>
      </c>
      <c r="AF238" s="227">
        <f t="shared" si="119"/>
        <v>0</v>
      </c>
      <c r="AG238" s="227">
        <f t="shared" si="119"/>
        <v>0</v>
      </c>
      <c r="AH238" s="227">
        <f t="shared" si="119"/>
        <v>0</v>
      </c>
      <c r="AI238" s="227">
        <f t="shared" si="119"/>
        <v>0</v>
      </c>
      <c r="AJ238" s="242">
        <f t="shared" si="119"/>
        <v>0</v>
      </c>
      <c r="AK238" s="243">
        <f t="shared" si="116"/>
        <v>0</v>
      </c>
      <c r="AL238" s="305"/>
      <c r="AM238" s="305"/>
      <c r="AN238" s="305"/>
      <c r="AO238" s="305"/>
      <c r="AP238" s="305"/>
      <c r="AQ238" s="305"/>
      <c r="AR238" s="305"/>
      <c r="AS238" s="305"/>
      <c r="AT238" s="305"/>
      <c r="AU238" s="305"/>
      <c r="AV238" s="305"/>
      <c r="AW238" s="305"/>
      <c r="AX238" s="305"/>
      <c r="AY238" s="305"/>
      <c r="AZ238" s="305"/>
      <c r="BA238" s="305"/>
      <c r="BB238" s="305"/>
      <c r="BC238" s="305"/>
      <c r="BD238" s="305"/>
      <c r="BE238" s="305"/>
      <c r="BF238" s="305"/>
      <c r="BG238" s="305"/>
      <c r="BH238" s="305"/>
      <c r="BI238" s="305"/>
      <c r="BJ238" s="305"/>
      <c r="BK238" s="305"/>
      <c r="BL238" s="305"/>
      <c r="BM238" s="305"/>
      <c r="BN238" s="305"/>
      <c r="BO238" s="305"/>
    </row>
    <row r="239" spans="1:67" ht="18.75" customHeight="1" thickBot="1">
      <c r="A239" s="584"/>
      <c r="B239" s="383"/>
      <c r="C239" s="585"/>
      <c r="D239" s="521" t="s">
        <v>5452</v>
      </c>
      <c r="E239" s="522"/>
      <c r="F239" s="226">
        <f t="shared" si="119"/>
        <v>21.5</v>
      </c>
      <c r="G239" s="227">
        <f t="shared" si="119"/>
        <v>0</v>
      </c>
      <c r="H239" s="227">
        <f t="shared" si="119"/>
        <v>0</v>
      </c>
      <c r="I239" s="227">
        <f t="shared" si="119"/>
        <v>0</v>
      </c>
      <c r="J239" s="227">
        <f t="shared" si="119"/>
        <v>0</v>
      </c>
      <c r="K239" s="227">
        <f t="shared" si="119"/>
        <v>253.5</v>
      </c>
      <c r="L239" s="227">
        <f t="shared" si="119"/>
        <v>92.1</v>
      </c>
      <c r="M239" s="227">
        <f t="shared" si="119"/>
        <v>0</v>
      </c>
      <c r="N239" s="227">
        <f t="shared" si="119"/>
        <v>121</v>
      </c>
      <c r="O239" s="227">
        <f t="shared" si="119"/>
        <v>135</v>
      </c>
      <c r="P239" s="227">
        <f t="shared" si="119"/>
        <v>53.8</v>
      </c>
      <c r="Q239" s="227">
        <f t="shared" si="119"/>
        <v>77.3</v>
      </c>
      <c r="R239" s="227">
        <f t="shared" si="119"/>
        <v>0</v>
      </c>
      <c r="S239" s="227">
        <f t="shared" si="119"/>
        <v>102.3</v>
      </c>
      <c r="T239" s="227">
        <f t="shared" si="119"/>
        <v>0</v>
      </c>
      <c r="U239" s="227">
        <f t="shared" si="119"/>
        <v>51.2</v>
      </c>
      <c r="V239" s="227">
        <f t="shared" si="119"/>
        <v>0</v>
      </c>
      <c r="W239" s="227">
        <f t="shared" si="119"/>
        <v>24</v>
      </c>
      <c r="X239" s="227">
        <f t="shared" si="119"/>
        <v>0</v>
      </c>
      <c r="Y239" s="227">
        <f t="shared" si="119"/>
        <v>0</v>
      </c>
      <c r="Z239" s="227">
        <f t="shared" si="119"/>
        <v>0</v>
      </c>
      <c r="AA239" s="227">
        <f t="shared" si="119"/>
        <v>0</v>
      </c>
      <c r="AB239" s="227">
        <f t="shared" si="119"/>
        <v>0</v>
      </c>
      <c r="AC239" s="227">
        <f t="shared" si="119"/>
        <v>0</v>
      </c>
      <c r="AD239" s="227">
        <f t="shared" si="119"/>
        <v>0</v>
      </c>
      <c r="AE239" s="227">
        <f t="shared" si="119"/>
        <v>0</v>
      </c>
      <c r="AF239" s="227">
        <f t="shared" si="119"/>
        <v>0</v>
      </c>
      <c r="AG239" s="227">
        <f t="shared" si="119"/>
        <v>0</v>
      </c>
      <c r="AH239" s="227">
        <f t="shared" si="119"/>
        <v>0</v>
      </c>
      <c r="AI239" s="227">
        <f t="shared" si="119"/>
        <v>0</v>
      </c>
      <c r="AJ239" s="242">
        <f t="shared" si="119"/>
        <v>0</v>
      </c>
      <c r="AK239" s="243">
        <f t="shared" ref="AK239" si="120">SUM(F239:AJ239)</f>
        <v>931.69999999999993</v>
      </c>
      <c r="AL239" s="305"/>
      <c r="AM239" s="305"/>
      <c r="AN239" s="305"/>
      <c r="AO239" s="305"/>
      <c r="AP239" s="305"/>
      <c r="AQ239" s="305"/>
      <c r="AR239" s="305"/>
      <c r="AS239" s="305"/>
      <c r="AT239" s="305"/>
      <c r="AU239" s="305"/>
      <c r="AV239" s="305"/>
      <c r="AW239" s="305"/>
      <c r="AX239" s="305"/>
      <c r="AY239" s="305"/>
      <c r="AZ239" s="305"/>
      <c r="BA239" s="305"/>
      <c r="BB239" s="305"/>
      <c r="BC239" s="305"/>
      <c r="BD239" s="305"/>
      <c r="BE239" s="305"/>
      <c r="BF239" s="305"/>
      <c r="BG239" s="305"/>
      <c r="BH239" s="305"/>
      <c r="BI239" s="305"/>
      <c r="BJ239" s="305"/>
      <c r="BK239" s="305"/>
      <c r="BL239" s="305"/>
      <c r="BM239" s="305"/>
      <c r="BN239" s="305"/>
      <c r="BO239" s="305"/>
    </row>
    <row r="240" spans="1:67" ht="18.75" customHeight="1" thickBot="1">
      <c r="A240" s="584"/>
      <c r="B240" s="383" t="s">
        <v>4287</v>
      </c>
      <c r="C240" s="585"/>
      <c r="D240" s="521" t="s">
        <v>4275</v>
      </c>
      <c r="E240" s="522"/>
      <c r="F240" s="226">
        <f t="shared" ref="F240:AJ240" si="121">F119+F159+F199</f>
        <v>0</v>
      </c>
      <c r="G240" s="227">
        <f t="shared" si="121"/>
        <v>0</v>
      </c>
      <c r="H240" s="227">
        <f t="shared" si="121"/>
        <v>0</v>
      </c>
      <c r="I240" s="227">
        <f t="shared" si="121"/>
        <v>0</v>
      </c>
      <c r="J240" s="227">
        <f t="shared" si="121"/>
        <v>0</v>
      </c>
      <c r="K240" s="227">
        <f t="shared" si="121"/>
        <v>0</v>
      </c>
      <c r="L240" s="227">
        <f t="shared" si="121"/>
        <v>0</v>
      </c>
      <c r="M240" s="227">
        <f t="shared" si="121"/>
        <v>0</v>
      </c>
      <c r="N240" s="227">
        <f t="shared" si="121"/>
        <v>0</v>
      </c>
      <c r="O240" s="227">
        <f t="shared" si="121"/>
        <v>0</v>
      </c>
      <c r="P240" s="227">
        <f t="shared" si="121"/>
        <v>0</v>
      </c>
      <c r="Q240" s="227">
        <f t="shared" si="121"/>
        <v>0</v>
      </c>
      <c r="R240" s="227">
        <f t="shared" si="121"/>
        <v>0</v>
      </c>
      <c r="S240" s="227">
        <f t="shared" si="121"/>
        <v>0</v>
      </c>
      <c r="T240" s="227">
        <f t="shared" si="121"/>
        <v>0</v>
      </c>
      <c r="U240" s="227">
        <f t="shared" si="121"/>
        <v>0</v>
      </c>
      <c r="V240" s="227">
        <f t="shared" si="121"/>
        <v>0</v>
      </c>
      <c r="W240" s="227">
        <f t="shared" si="121"/>
        <v>0</v>
      </c>
      <c r="X240" s="227">
        <f t="shared" si="121"/>
        <v>0</v>
      </c>
      <c r="Y240" s="227">
        <f t="shared" si="121"/>
        <v>0</v>
      </c>
      <c r="Z240" s="227">
        <f t="shared" si="121"/>
        <v>0</v>
      </c>
      <c r="AA240" s="227">
        <f t="shared" si="121"/>
        <v>0</v>
      </c>
      <c r="AB240" s="227">
        <f t="shared" si="121"/>
        <v>0</v>
      </c>
      <c r="AC240" s="227">
        <f t="shared" si="121"/>
        <v>0</v>
      </c>
      <c r="AD240" s="227">
        <f t="shared" si="121"/>
        <v>0</v>
      </c>
      <c r="AE240" s="227">
        <f t="shared" si="121"/>
        <v>0</v>
      </c>
      <c r="AF240" s="227">
        <f t="shared" si="121"/>
        <v>0</v>
      </c>
      <c r="AG240" s="227">
        <f t="shared" si="121"/>
        <v>0</v>
      </c>
      <c r="AH240" s="227">
        <f t="shared" si="121"/>
        <v>0</v>
      </c>
      <c r="AI240" s="227">
        <f t="shared" si="121"/>
        <v>0</v>
      </c>
      <c r="AJ240" s="242">
        <f t="shared" si="121"/>
        <v>0</v>
      </c>
      <c r="AK240" s="243">
        <f t="shared" si="116"/>
        <v>0</v>
      </c>
      <c r="AL240" s="305"/>
      <c r="AM240" s="305"/>
      <c r="AN240" s="305"/>
      <c r="AO240" s="305"/>
      <c r="AP240" s="305"/>
      <c r="AQ240" s="305"/>
      <c r="AR240" s="305"/>
      <c r="AS240" s="305"/>
      <c r="AT240" s="305"/>
      <c r="AU240" s="305"/>
      <c r="AV240" s="305"/>
      <c r="AW240" s="305"/>
      <c r="AX240" s="305"/>
      <c r="AY240" s="305"/>
      <c r="AZ240" s="305"/>
      <c r="BA240" s="305"/>
      <c r="BB240" s="305"/>
      <c r="BC240" s="305"/>
      <c r="BD240" s="305"/>
      <c r="BE240" s="305"/>
      <c r="BF240" s="305"/>
      <c r="BG240" s="305"/>
      <c r="BH240" s="305"/>
      <c r="BI240" s="305"/>
      <c r="BJ240" s="305"/>
      <c r="BK240" s="305"/>
      <c r="BL240" s="305"/>
      <c r="BM240" s="305"/>
      <c r="BN240" s="305"/>
      <c r="BO240" s="305"/>
    </row>
    <row r="241" spans="1:67" ht="18.75" customHeight="1" thickBot="1">
      <c r="A241" s="584"/>
      <c r="B241" s="383" t="s">
        <v>4287</v>
      </c>
      <c r="C241" s="585"/>
      <c r="D241" s="521" t="s">
        <v>4291</v>
      </c>
      <c r="E241" s="522"/>
      <c r="F241" s="226">
        <f t="shared" ref="F241:AJ241" si="122">F120+F160+F200</f>
        <v>0.15500000000000003</v>
      </c>
      <c r="G241" s="227">
        <f t="shared" si="122"/>
        <v>0.15166666666666667</v>
      </c>
      <c r="H241" s="227">
        <f t="shared" si="122"/>
        <v>0.14776936267505003</v>
      </c>
      <c r="I241" s="227">
        <f t="shared" si="122"/>
        <v>0.29531936955620081</v>
      </c>
      <c r="J241" s="227">
        <f t="shared" si="122"/>
        <v>0.19333333333333336</v>
      </c>
      <c r="K241" s="227">
        <f t="shared" si="122"/>
        <v>0.19333333333333336</v>
      </c>
      <c r="L241" s="227">
        <f t="shared" si="122"/>
        <v>0.10666666666666669</v>
      </c>
      <c r="M241" s="227">
        <f t="shared" si="122"/>
        <v>0.20333333333333337</v>
      </c>
      <c r="N241" s="227">
        <f t="shared" si="122"/>
        <v>0.13774430671663307</v>
      </c>
      <c r="O241" s="227">
        <f t="shared" si="122"/>
        <v>0.18017984257357975</v>
      </c>
      <c r="P241" s="227">
        <f t="shared" si="122"/>
        <v>0.33833333333333337</v>
      </c>
      <c r="Q241" s="227">
        <f t="shared" si="122"/>
        <v>0.33833333333333337</v>
      </c>
      <c r="R241" s="227">
        <f t="shared" si="122"/>
        <v>0.19666666666666668</v>
      </c>
      <c r="S241" s="227">
        <f t="shared" si="122"/>
        <v>0.15500000000000003</v>
      </c>
      <c r="T241" s="227">
        <f t="shared" si="122"/>
        <v>0.21921395717201259</v>
      </c>
      <c r="U241" s="227">
        <f t="shared" si="122"/>
        <v>0.43342343702808828</v>
      </c>
      <c r="V241" s="227">
        <f t="shared" si="122"/>
        <v>0</v>
      </c>
      <c r="W241" s="227">
        <f t="shared" si="122"/>
        <v>0</v>
      </c>
      <c r="X241" s="227">
        <f t="shared" si="122"/>
        <v>0</v>
      </c>
      <c r="Y241" s="227">
        <f t="shared" si="122"/>
        <v>0</v>
      </c>
      <c r="Z241" s="227">
        <f t="shared" si="122"/>
        <v>0</v>
      </c>
      <c r="AA241" s="227">
        <f t="shared" si="122"/>
        <v>0</v>
      </c>
      <c r="AB241" s="227">
        <f t="shared" si="122"/>
        <v>0</v>
      </c>
      <c r="AC241" s="227">
        <f t="shared" si="122"/>
        <v>0</v>
      </c>
      <c r="AD241" s="227">
        <f t="shared" si="122"/>
        <v>0</v>
      </c>
      <c r="AE241" s="227">
        <f t="shared" si="122"/>
        <v>0</v>
      </c>
      <c r="AF241" s="227">
        <f t="shared" si="122"/>
        <v>0</v>
      </c>
      <c r="AG241" s="227">
        <f t="shared" si="122"/>
        <v>0</v>
      </c>
      <c r="AH241" s="227">
        <f t="shared" si="122"/>
        <v>0</v>
      </c>
      <c r="AI241" s="227">
        <f t="shared" si="122"/>
        <v>0</v>
      </c>
      <c r="AJ241" s="242">
        <f t="shared" si="122"/>
        <v>0</v>
      </c>
      <c r="AK241" s="243">
        <f t="shared" ref="AK241:AK242" si="123">SUM(F241:AJ241)</f>
        <v>3.4453169423882319</v>
      </c>
      <c r="AL241" s="305"/>
      <c r="AM241" s="305"/>
      <c r="AN241" s="305"/>
      <c r="AO241" s="305"/>
      <c r="AP241" s="305"/>
      <c r="AQ241" s="305"/>
      <c r="AR241" s="305"/>
      <c r="AS241" s="305"/>
      <c r="AT241" s="305"/>
      <c r="AU241" s="305"/>
      <c r="AV241" s="305"/>
      <c r="AW241" s="305"/>
      <c r="AX241" s="305"/>
      <c r="AY241" s="305"/>
      <c r="AZ241" s="305"/>
      <c r="BA241" s="305"/>
      <c r="BB241" s="305"/>
      <c r="BC241" s="305"/>
      <c r="BD241" s="305"/>
      <c r="BE241" s="305"/>
      <c r="BF241" s="305"/>
      <c r="BG241" s="305"/>
      <c r="BH241" s="305"/>
      <c r="BI241" s="305"/>
      <c r="BJ241" s="305"/>
      <c r="BK241" s="305"/>
      <c r="BL241" s="305"/>
      <c r="BM241" s="305"/>
      <c r="BN241" s="305"/>
      <c r="BO241" s="305"/>
    </row>
    <row r="242" spans="1:67" ht="18.75" customHeight="1" thickBot="1">
      <c r="A242" s="584"/>
      <c r="B242" s="383" t="s">
        <v>4287</v>
      </c>
      <c r="C242" s="585"/>
      <c r="D242" s="521" t="s">
        <v>4276</v>
      </c>
      <c r="E242" s="522"/>
      <c r="F242" s="226">
        <f t="shared" ref="F242:AJ242" si="124">F121+F161+F201</f>
        <v>10</v>
      </c>
      <c r="G242" s="227">
        <f t="shared" si="124"/>
        <v>10</v>
      </c>
      <c r="H242" s="227">
        <f t="shared" si="124"/>
        <v>10</v>
      </c>
      <c r="I242" s="227">
        <f t="shared" si="124"/>
        <v>10</v>
      </c>
      <c r="J242" s="227">
        <f t="shared" si="124"/>
        <v>10</v>
      </c>
      <c r="K242" s="227">
        <f t="shared" si="124"/>
        <v>10</v>
      </c>
      <c r="L242" s="227">
        <f t="shared" si="124"/>
        <v>10</v>
      </c>
      <c r="M242" s="227">
        <f t="shared" si="124"/>
        <v>10</v>
      </c>
      <c r="N242" s="227">
        <f t="shared" si="124"/>
        <v>10</v>
      </c>
      <c r="O242" s="227">
        <f t="shared" si="124"/>
        <v>10</v>
      </c>
      <c r="P242" s="227">
        <f t="shared" si="124"/>
        <v>10</v>
      </c>
      <c r="Q242" s="227">
        <f t="shared" si="124"/>
        <v>10</v>
      </c>
      <c r="R242" s="227">
        <f t="shared" si="124"/>
        <v>10</v>
      </c>
      <c r="S242" s="227">
        <f t="shared" si="124"/>
        <v>10</v>
      </c>
      <c r="T242" s="227">
        <f t="shared" si="124"/>
        <v>10</v>
      </c>
      <c r="U242" s="227">
        <f t="shared" si="124"/>
        <v>10</v>
      </c>
      <c r="V242" s="227">
        <f t="shared" si="124"/>
        <v>10</v>
      </c>
      <c r="W242" s="227">
        <f t="shared" si="124"/>
        <v>10</v>
      </c>
      <c r="X242" s="227">
        <f t="shared" si="124"/>
        <v>0</v>
      </c>
      <c r="Y242" s="227">
        <f t="shared" si="124"/>
        <v>0</v>
      </c>
      <c r="Z242" s="227">
        <f t="shared" si="124"/>
        <v>0</v>
      </c>
      <c r="AA242" s="227">
        <f t="shared" si="124"/>
        <v>0</v>
      </c>
      <c r="AB242" s="227">
        <f t="shared" si="124"/>
        <v>0</v>
      </c>
      <c r="AC242" s="227">
        <f t="shared" si="124"/>
        <v>0</v>
      </c>
      <c r="AD242" s="227">
        <f t="shared" si="124"/>
        <v>0</v>
      </c>
      <c r="AE242" s="227">
        <f t="shared" si="124"/>
        <v>0</v>
      </c>
      <c r="AF242" s="227">
        <f t="shared" si="124"/>
        <v>0</v>
      </c>
      <c r="AG242" s="227">
        <f t="shared" si="124"/>
        <v>0</v>
      </c>
      <c r="AH242" s="227">
        <f t="shared" si="124"/>
        <v>0</v>
      </c>
      <c r="AI242" s="227">
        <f t="shared" si="124"/>
        <v>0</v>
      </c>
      <c r="AJ242" s="242">
        <f t="shared" si="124"/>
        <v>0</v>
      </c>
      <c r="AK242" s="243">
        <f t="shared" si="123"/>
        <v>180</v>
      </c>
      <c r="AL242" s="305"/>
      <c r="AM242" s="305"/>
      <c r="AN242" s="305"/>
      <c r="AO242" s="305"/>
      <c r="AP242" s="305"/>
      <c r="AQ242" s="305"/>
      <c r="AR242" s="305"/>
      <c r="AS242" s="305"/>
      <c r="AT242" s="305"/>
      <c r="AU242" s="305"/>
      <c r="AV242" s="305"/>
      <c r="AW242" s="305"/>
      <c r="AX242" s="305"/>
      <c r="AY242" s="305"/>
      <c r="AZ242" s="305"/>
      <c r="BA242" s="305"/>
      <c r="BB242" s="305"/>
      <c r="BC242" s="305"/>
      <c r="BD242" s="305"/>
      <c r="BE242" s="305"/>
      <c r="BF242" s="305"/>
      <c r="BG242" s="305"/>
      <c r="BH242" s="305"/>
      <c r="BI242" s="305"/>
      <c r="BJ242" s="305"/>
      <c r="BK242" s="305"/>
      <c r="BL242" s="305"/>
      <c r="BM242" s="305"/>
      <c r="BN242" s="305"/>
      <c r="BO242" s="305"/>
    </row>
    <row r="243" spans="1:67" ht="18.75" customHeight="1" thickBot="1">
      <c r="A243" s="584"/>
      <c r="B243" s="383" t="s">
        <v>4287</v>
      </c>
      <c r="C243" s="585"/>
      <c r="D243" s="521" t="s">
        <v>4277</v>
      </c>
      <c r="E243" s="522"/>
      <c r="F243" s="226">
        <f t="shared" ref="F243:AJ243" si="125">F122+F162+F202</f>
        <v>10</v>
      </c>
      <c r="G243" s="227">
        <f t="shared" si="125"/>
        <v>10</v>
      </c>
      <c r="H243" s="227">
        <f t="shared" si="125"/>
        <v>10</v>
      </c>
      <c r="I243" s="227">
        <f t="shared" si="125"/>
        <v>10</v>
      </c>
      <c r="J243" s="227">
        <f t="shared" si="125"/>
        <v>10</v>
      </c>
      <c r="K243" s="227">
        <f t="shared" si="125"/>
        <v>10</v>
      </c>
      <c r="L243" s="227">
        <f t="shared" si="125"/>
        <v>10</v>
      </c>
      <c r="M243" s="227">
        <f t="shared" si="125"/>
        <v>10</v>
      </c>
      <c r="N243" s="227">
        <f t="shared" si="125"/>
        <v>10</v>
      </c>
      <c r="O243" s="227">
        <f t="shared" si="125"/>
        <v>10</v>
      </c>
      <c r="P243" s="227">
        <f t="shared" si="125"/>
        <v>10</v>
      </c>
      <c r="Q243" s="227">
        <f t="shared" si="125"/>
        <v>10</v>
      </c>
      <c r="R243" s="227">
        <f t="shared" si="125"/>
        <v>10</v>
      </c>
      <c r="S243" s="227">
        <f t="shared" si="125"/>
        <v>10</v>
      </c>
      <c r="T243" s="227">
        <f t="shared" si="125"/>
        <v>10</v>
      </c>
      <c r="U243" s="227">
        <f t="shared" si="125"/>
        <v>10</v>
      </c>
      <c r="V243" s="227">
        <f t="shared" si="125"/>
        <v>10</v>
      </c>
      <c r="W243" s="227">
        <f t="shared" si="125"/>
        <v>10</v>
      </c>
      <c r="X243" s="227">
        <f t="shared" si="125"/>
        <v>0</v>
      </c>
      <c r="Y243" s="227">
        <f t="shared" si="125"/>
        <v>0</v>
      </c>
      <c r="Z243" s="227">
        <f t="shared" si="125"/>
        <v>0</v>
      </c>
      <c r="AA243" s="227">
        <f t="shared" si="125"/>
        <v>0</v>
      </c>
      <c r="AB243" s="227">
        <f t="shared" si="125"/>
        <v>0</v>
      </c>
      <c r="AC243" s="227">
        <f t="shared" si="125"/>
        <v>0</v>
      </c>
      <c r="AD243" s="227">
        <f t="shared" si="125"/>
        <v>0</v>
      </c>
      <c r="AE243" s="227">
        <f t="shared" si="125"/>
        <v>0</v>
      </c>
      <c r="AF243" s="227">
        <f t="shared" si="125"/>
        <v>0</v>
      </c>
      <c r="AG243" s="227">
        <f t="shared" si="125"/>
        <v>0</v>
      </c>
      <c r="AH243" s="227">
        <f t="shared" si="125"/>
        <v>0</v>
      </c>
      <c r="AI243" s="227">
        <f t="shared" si="125"/>
        <v>0</v>
      </c>
      <c r="AJ243" s="242">
        <f t="shared" si="125"/>
        <v>0</v>
      </c>
      <c r="AK243" s="243">
        <f t="shared" si="116"/>
        <v>180</v>
      </c>
      <c r="AL243" s="305"/>
      <c r="AM243" s="305"/>
      <c r="AN243" s="305"/>
      <c r="AO243" s="305"/>
      <c r="AP243" s="305"/>
      <c r="AQ243" s="305"/>
      <c r="AR243" s="305"/>
      <c r="AS243" s="305"/>
      <c r="AT243" s="305"/>
      <c r="AU243" s="305"/>
      <c r="AV243" s="305"/>
      <c r="AW243" s="305"/>
      <c r="AX243" s="305"/>
      <c r="AY243" s="305"/>
      <c r="AZ243" s="305"/>
      <c r="BA243" s="305"/>
      <c r="BB243" s="305"/>
      <c r="BC243" s="305"/>
      <c r="BD243" s="305"/>
      <c r="BE243" s="305"/>
      <c r="BF243" s="305"/>
      <c r="BG243" s="305"/>
      <c r="BH243" s="305"/>
      <c r="BI243" s="305"/>
      <c r="BJ243" s="305"/>
      <c r="BK243" s="305"/>
      <c r="BL243" s="305"/>
      <c r="BM243" s="305"/>
      <c r="BN243" s="305"/>
      <c r="BO243" s="305"/>
    </row>
    <row r="244" spans="1:67" ht="18.75" customHeight="1">
      <c r="A244" s="584"/>
      <c r="B244" s="383" t="s">
        <v>4287</v>
      </c>
      <c r="C244" s="585"/>
      <c r="D244" s="521" t="s">
        <v>29</v>
      </c>
      <c r="E244" s="522"/>
      <c r="F244" s="226">
        <f t="shared" ref="F244:AJ244" si="126">F123+F163+F203</f>
        <v>10</v>
      </c>
      <c r="G244" s="227">
        <f t="shared" si="126"/>
        <v>10</v>
      </c>
      <c r="H244" s="227">
        <f t="shared" si="126"/>
        <v>10</v>
      </c>
      <c r="I244" s="227">
        <f t="shared" si="126"/>
        <v>10</v>
      </c>
      <c r="J244" s="227">
        <f t="shared" si="126"/>
        <v>10</v>
      </c>
      <c r="K244" s="227">
        <f t="shared" si="126"/>
        <v>10</v>
      </c>
      <c r="L244" s="227">
        <f t="shared" si="126"/>
        <v>10</v>
      </c>
      <c r="M244" s="227">
        <f t="shared" si="126"/>
        <v>10</v>
      </c>
      <c r="N244" s="227">
        <f t="shared" si="126"/>
        <v>10</v>
      </c>
      <c r="O244" s="227">
        <f t="shared" si="126"/>
        <v>10</v>
      </c>
      <c r="P244" s="227">
        <f t="shared" si="126"/>
        <v>10</v>
      </c>
      <c r="Q244" s="227">
        <f t="shared" si="126"/>
        <v>10</v>
      </c>
      <c r="R244" s="227">
        <f t="shared" si="126"/>
        <v>10</v>
      </c>
      <c r="S244" s="227">
        <f t="shared" si="126"/>
        <v>10</v>
      </c>
      <c r="T244" s="227">
        <f t="shared" si="126"/>
        <v>10</v>
      </c>
      <c r="U244" s="227">
        <f t="shared" si="126"/>
        <v>10</v>
      </c>
      <c r="V244" s="227">
        <f t="shared" si="126"/>
        <v>10</v>
      </c>
      <c r="W244" s="227">
        <f t="shared" si="126"/>
        <v>10</v>
      </c>
      <c r="X244" s="227">
        <f t="shared" si="126"/>
        <v>0</v>
      </c>
      <c r="Y244" s="227">
        <f t="shared" si="126"/>
        <v>0</v>
      </c>
      <c r="Z244" s="227">
        <f t="shared" si="126"/>
        <v>0</v>
      </c>
      <c r="AA244" s="227">
        <f t="shared" si="126"/>
        <v>0</v>
      </c>
      <c r="AB244" s="227">
        <f t="shared" si="126"/>
        <v>0</v>
      </c>
      <c r="AC244" s="227">
        <f t="shared" si="126"/>
        <v>0</v>
      </c>
      <c r="AD244" s="227">
        <f t="shared" si="126"/>
        <v>0</v>
      </c>
      <c r="AE244" s="227">
        <f t="shared" si="126"/>
        <v>0</v>
      </c>
      <c r="AF244" s="227">
        <f t="shared" si="126"/>
        <v>0</v>
      </c>
      <c r="AG244" s="227">
        <f t="shared" si="126"/>
        <v>0</v>
      </c>
      <c r="AH244" s="227">
        <f t="shared" si="126"/>
        <v>0</v>
      </c>
      <c r="AI244" s="227">
        <f t="shared" si="126"/>
        <v>0</v>
      </c>
      <c r="AJ244" s="242">
        <f t="shared" si="126"/>
        <v>0</v>
      </c>
      <c r="AK244" s="243">
        <f t="shared" si="116"/>
        <v>180</v>
      </c>
      <c r="AL244" s="305"/>
      <c r="AM244" s="305"/>
      <c r="AN244" s="305"/>
      <c r="AO244" s="305"/>
      <c r="AP244" s="305"/>
      <c r="AQ244" s="305"/>
      <c r="AR244" s="305"/>
      <c r="AS244" s="305"/>
      <c r="AT244" s="305"/>
      <c r="AU244" s="305"/>
      <c r="AV244" s="305"/>
      <c r="AW244" s="305"/>
      <c r="AX244" s="305"/>
      <c r="AY244" s="305"/>
      <c r="AZ244" s="305"/>
      <c r="BA244" s="305"/>
      <c r="BB244" s="305"/>
      <c r="BC244" s="305"/>
      <c r="BD244" s="305"/>
      <c r="BE244" s="305"/>
      <c r="BF244" s="305"/>
      <c r="BG244" s="305"/>
      <c r="BH244" s="305"/>
      <c r="BI244" s="305"/>
      <c r="BJ244" s="305"/>
      <c r="BK244" s="305"/>
      <c r="BL244" s="305"/>
      <c r="BM244" s="305"/>
      <c r="BN244" s="305"/>
      <c r="BO244" s="305"/>
    </row>
    <row r="245" spans="1:67" ht="18.75" customHeight="1">
      <c r="A245" s="584"/>
      <c r="B245" s="383" t="s">
        <v>4287</v>
      </c>
      <c r="C245" s="585"/>
      <c r="D245" s="521" t="s">
        <v>4292</v>
      </c>
      <c r="E245" s="522"/>
      <c r="F245" s="226">
        <f t="shared" ref="F245:AJ245" si="127">F124+F164+F204</f>
        <v>60</v>
      </c>
      <c r="G245" s="227">
        <f t="shared" si="127"/>
        <v>0</v>
      </c>
      <c r="H245" s="227">
        <f t="shared" si="127"/>
        <v>0</v>
      </c>
      <c r="I245" s="227">
        <f t="shared" si="127"/>
        <v>0</v>
      </c>
      <c r="J245" s="227">
        <f t="shared" si="127"/>
        <v>0</v>
      </c>
      <c r="K245" s="227">
        <f t="shared" si="127"/>
        <v>0</v>
      </c>
      <c r="L245" s="227">
        <f t="shared" si="127"/>
        <v>0</v>
      </c>
      <c r="M245" s="227">
        <f t="shared" si="127"/>
        <v>0</v>
      </c>
      <c r="N245" s="227">
        <f t="shared" si="127"/>
        <v>0</v>
      </c>
      <c r="O245" s="227">
        <f t="shared" si="127"/>
        <v>0</v>
      </c>
      <c r="P245" s="227">
        <f t="shared" si="127"/>
        <v>0</v>
      </c>
      <c r="Q245" s="227">
        <f t="shared" si="127"/>
        <v>0</v>
      </c>
      <c r="R245" s="227">
        <f t="shared" si="127"/>
        <v>0</v>
      </c>
      <c r="S245" s="227">
        <f t="shared" si="127"/>
        <v>0</v>
      </c>
      <c r="T245" s="227">
        <f t="shared" si="127"/>
        <v>0</v>
      </c>
      <c r="U245" s="227">
        <f t="shared" si="127"/>
        <v>0</v>
      </c>
      <c r="V245" s="227">
        <f t="shared" si="127"/>
        <v>0</v>
      </c>
      <c r="W245" s="227">
        <f t="shared" si="127"/>
        <v>0</v>
      </c>
      <c r="X245" s="227">
        <f t="shared" si="127"/>
        <v>0</v>
      </c>
      <c r="Y245" s="227">
        <f t="shared" si="127"/>
        <v>0</v>
      </c>
      <c r="Z245" s="227">
        <f t="shared" si="127"/>
        <v>0</v>
      </c>
      <c r="AA245" s="227">
        <f t="shared" si="127"/>
        <v>0</v>
      </c>
      <c r="AB245" s="227">
        <f t="shared" si="127"/>
        <v>0</v>
      </c>
      <c r="AC245" s="227">
        <f t="shared" si="127"/>
        <v>0</v>
      </c>
      <c r="AD245" s="227">
        <f t="shared" si="127"/>
        <v>0</v>
      </c>
      <c r="AE245" s="227">
        <f t="shared" si="127"/>
        <v>0</v>
      </c>
      <c r="AF245" s="227">
        <f t="shared" si="127"/>
        <v>0</v>
      </c>
      <c r="AG245" s="227">
        <f t="shared" si="127"/>
        <v>0</v>
      </c>
      <c r="AH245" s="227">
        <f t="shared" si="127"/>
        <v>0</v>
      </c>
      <c r="AI245" s="227">
        <f t="shared" si="127"/>
        <v>0</v>
      </c>
      <c r="AJ245" s="242">
        <f t="shared" si="127"/>
        <v>0</v>
      </c>
      <c r="AK245" s="243">
        <f t="shared" si="116"/>
        <v>60</v>
      </c>
      <c r="AL245" s="305"/>
      <c r="AM245" s="305"/>
      <c r="AN245" s="305"/>
      <c r="AO245" s="305"/>
      <c r="AP245" s="305"/>
      <c r="AQ245" s="305"/>
      <c r="AR245" s="305"/>
      <c r="AS245" s="305"/>
      <c r="AT245" s="305"/>
      <c r="AU245" s="305"/>
      <c r="AV245" s="305"/>
      <c r="AW245" s="305"/>
      <c r="AX245" s="305"/>
      <c r="AY245" s="305"/>
      <c r="AZ245" s="305"/>
      <c r="BA245" s="305"/>
      <c r="BB245" s="305"/>
      <c r="BC245" s="305"/>
      <c r="BD245" s="305"/>
      <c r="BE245" s="305"/>
      <c r="BF245" s="305"/>
      <c r="BG245" s="305"/>
      <c r="BH245" s="305"/>
      <c r="BI245" s="305"/>
      <c r="BJ245" s="305"/>
      <c r="BK245" s="305"/>
      <c r="BL245" s="305"/>
      <c r="BM245" s="305"/>
      <c r="BN245" s="305"/>
      <c r="BO245" s="305"/>
    </row>
    <row r="246" spans="1:67" ht="18.75" customHeight="1">
      <c r="A246" s="584"/>
      <c r="B246" s="383" t="s">
        <v>4287</v>
      </c>
      <c r="C246" s="585"/>
      <c r="D246" s="521"/>
      <c r="E246" s="522"/>
      <c r="F246" s="226">
        <f t="shared" ref="F246:AJ246" si="128">F125+F165+F205</f>
        <v>0</v>
      </c>
      <c r="G246" s="227">
        <f t="shared" si="128"/>
        <v>0</v>
      </c>
      <c r="H246" s="227">
        <f t="shared" si="128"/>
        <v>0</v>
      </c>
      <c r="I246" s="227">
        <f t="shared" si="128"/>
        <v>0</v>
      </c>
      <c r="J246" s="227">
        <f t="shared" si="128"/>
        <v>0</v>
      </c>
      <c r="K246" s="227">
        <f t="shared" si="128"/>
        <v>0</v>
      </c>
      <c r="L246" s="227">
        <f t="shared" si="128"/>
        <v>0</v>
      </c>
      <c r="M246" s="227">
        <f t="shared" si="128"/>
        <v>0</v>
      </c>
      <c r="N246" s="227">
        <f t="shared" si="128"/>
        <v>0</v>
      </c>
      <c r="O246" s="227">
        <f t="shared" si="128"/>
        <v>0</v>
      </c>
      <c r="P246" s="227">
        <f t="shared" si="128"/>
        <v>0</v>
      </c>
      <c r="Q246" s="227">
        <f t="shared" si="128"/>
        <v>0</v>
      </c>
      <c r="R246" s="227">
        <f t="shared" si="128"/>
        <v>0</v>
      </c>
      <c r="S246" s="227">
        <f t="shared" si="128"/>
        <v>0</v>
      </c>
      <c r="T246" s="227">
        <f t="shared" si="128"/>
        <v>0</v>
      </c>
      <c r="U246" s="227">
        <f t="shared" si="128"/>
        <v>0</v>
      </c>
      <c r="V246" s="227">
        <f t="shared" si="128"/>
        <v>0</v>
      </c>
      <c r="W246" s="227">
        <f t="shared" si="128"/>
        <v>0</v>
      </c>
      <c r="X246" s="227">
        <f t="shared" si="128"/>
        <v>0</v>
      </c>
      <c r="Y246" s="227">
        <f t="shared" si="128"/>
        <v>0</v>
      </c>
      <c r="Z246" s="227">
        <f t="shared" si="128"/>
        <v>0</v>
      </c>
      <c r="AA246" s="227">
        <f t="shared" si="128"/>
        <v>0</v>
      </c>
      <c r="AB246" s="227">
        <f t="shared" si="128"/>
        <v>0</v>
      </c>
      <c r="AC246" s="227">
        <f t="shared" si="128"/>
        <v>0</v>
      </c>
      <c r="AD246" s="227">
        <f t="shared" si="128"/>
        <v>0</v>
      </c>
      <c r="AE246" s="227">
        <f t="shared" si="128"/>
        <v>0</v>
      </c>
      <c r="AF246" s="227">
        <f t="shared" si="128"/>
        <v>0</v>
      </c>
      <c r="AG246" s="227">
        <f t="shared" si="128"/>
        <v>0</v>
      </c>
      <c r="AH246" s="227">
        <f t="shared" si="128"/>
        <v>0</v>
      </c>
      <c r="AI246" s="227">
        <f t="shared" si="128"/>
        <v>0</v>
      </c>
      <c r="AJ246" s="242">
        <f t="shared" si="128"/>
        <v>0</v>
      </c>
      <c r="AK246" s="243">
        <f t="shared" si="116"/>
        <v>0</v>
      </c>
      <c r="AL246" s="305"/>
      <c r="AM246" s="305"/>
      <c r="AN246" s="305"/>
      <c r="AO246" s="305"/>
      <c r="AP246" s="305"/>
      <c r="AQ246" s="305"/>
      <c r="AR246" s="305"/>
      <c r="AS246" s="305"/>
      <c r="AT246" s="305"/>
      <c r="AU246" s="305"/>
      <c r="AV246" s="305"/>
      <c r="AW246" s="305"/>
      <c r="AX246" s="305"/>
      <c r="AY246" s="305"/>
      <c r="AZ246" s="305"/>
      <c r="BA246" s="305"/>
      <c r="BB246" s="305"/>
      <c r="BC246" s="305"/>
      <c r="BD246" s="305"/>
      <c r="BE246" s="305"/>
      <c r="BF246" s="305"/>
      <c r="BG246" s="305"/>
      <c r="BH246" s="305"/>
      <c r="BI246" s="305"/>
      <c r="BJ246" s="305"/>
      <c r="BK246" s="305"/>
      <c r="BL246" s="305"/>
      <c r="BM246" s="305"/>
      <c r="BN246" s="305"/>
      <c r="BO246" s="305"/>
    </row>
    <row r="247" spans="1:67" ht="18.75" customHeight="1">
      <c r="A247" s="584"/>
      <c r="B247" s="383" t="s">
        <v>4287</v>
      </c>
      <c r="C247" s="585"/>
      <c r="D247" s="523" t="s">
        <v>92</v>
      </c>
      <c r="E247" s="524"/>
      <c r="F247" s="525">
        <f t="shared" ref="F247:AJ247" si="129">F126+F166+F206</f>
        <v>4.9999999999954525E-3</v>
      </c>
      <c r="G247" s="526">
        <f t="shared" si="129"/>
        <v>-4.1666666666628771E-2</v>
      </c>
      <c r="H247" s="526">
        <f t="shared" si="129"/>
        <v>-1.2769362675044249E-2</v>
      </c>
      <c r="I247" s="526">
        <f t="shared" si="129"/>
        <v>-5.5319369556173115E-2</v>
      </c>
      <c r="J247" s="526">
        <f t="shared" si="129"/>
        <v>-5.8333333333507653E-2</v>
      </c>
      <c r="K247" s="526">
        <f t="shared" si="129"/>
        <v>1.6666666666651508E-2</v>
      </c>
      <c r="L247" s="526">
        <f t="shared" si="129"/>
        <v>5.333333333317114E-2</v>
      </c>
      <c r="M247" s="526">
        <f t="shared" si="129"/>
        <v>-1.8333333333544033E-2</v>
      </c>
      <c r="N247" s="526">
        <f t="shared" si="129"/>
        <v>-1.2744306716740539E-2</v>
      </c>
      <c r="O247" s="526">
        <f t="shared" si="129"/>
        <v>-7.5179842573561473E-2</v>
      </c>
      <c r="P247" s="526">
        <f t="shared" si="129"/>
        <v>-5.8333333333393966E-2</v>
      </c>
      <c r="Q247" s="526">
        <f t="shared" si="129"/>
        <v>-1.3333333333434894E-2</v>
      </c>
      <c r="R247" s="526">
        <f t="shared" si="129"/>
        <v>-5.6666666666728815E-2</v>
      </c>
      <c r="S247" s="526">
        <f t="shared" si="129"/>
        <v>9.9999999998772182E-3</v>
      </c>
      <c r="T247" s="526">
        <f t="shared" si="129"/>
        <v>1.0786042827930942E-2</v>
      </c>
      <c r="U247" s="526">
        <f t="shared" si="129"/>
        <v>1.1576562971754356E-2</v>
      </c>
      <c r="V247" s="526">
        <f t="shared" si="129"/>
        <v>-6.5000000000168257E-2</v>
      </c>
      <c r="W247" s="526">
        <f t="shared" si="129"/>
        <v>3.9999999999849933E-2</v>
      </c>
      <c r="X247" s="526">
        <f t="shared" si="129"/>
        <v>0</v>
      </c>
      <c r="Y247" s="526">
        <f t="shared" si="129"/>
        <v>0</v>
      </c>
      <c r="Z247" s="526">
        <f t="shared" si="129"/>
        <v>0</v>
      </c>
      <c r="AA247" s="526">
        <f t="shared" si="129"/>
        <v>0</v>
      </c>
      <c r="AB247" s="526">
        <f t="shared" si="129"/>
        <v>0</v>
      </c>
      <c r="AC247" s="526">
        <f t="shared" si="129"/>
        <v>0</v>
      </c>
      <c r="AD247" s="526">
        <f t="shared" si="129"/>
        <v>0</v>
      </c>
      <c r="AE247" s="526">
        <f t="shared" si="129"/>
        <v>0</v>
      </c>
      <c r="AF247" s="526">
        <f t="shared" si="129"/>
        <v>0</v>
      </c>
      <c r="AG247" s="526">
        <f t="shared" si="129"/>
        <v>0</v>
      </c>
      <c r="AH247" s="526">
        <f t="shared" si="129"/>
        <v>0</v>
      </c>
      <c r="AI247" s="526">
        <f t="shared" si="129"/>
        <v>0</v>
      </c>
      <c r="AJ247" s="527">
        <f t="shared" si="129"/>
        <v>0</v>
      </c>
      <c r="AK247" s="528"/>
      <c r="AL247" s="305"/>
      <c r="AM247" s="305"/>
      <c r="AN247" s="305"/>
      <c r="AO247" s="305"/>
      <c r="AP247" s="305"/>
      <c r="AQ247" s="305"/>
      <c r="AR247" s="305"/>
      <c r="AS247" s="305"/>
      <c r="AT247" s="305"/>
      <c r="AU247" s="305"/>
      <c r="AV247" s="305"/>
      <c r="AW247" s="305"/>
      <c r="AX247" s="305"/>
      <c r="AY247" s="305"/>
      <c r="AZ247" s="305"/>
      <c r="BA247" s="305"/>
      <c r="BB247" s="305"/>
      <c r="BC247" s="305"/>
      <c r="BD247" s="305"/>
      <c r="BE247" s="305"/>
      <c r="BF247" s="305"/>
      <c r="BG247" s="305"/>
      <c r="BH247" s="305"/>
      <c r="BI247" s="305"/>
      <c r="BJ247" s="305"/>
      <c r="BK247" s="305"/>
      <c r="BL247" s="305"/>
      <c r="BM247" s="305"/>
      <c r="BN247" s="305"/>
      <c r="BO247" s="305"/>
    </row>
    <row r="248" spans="1:67" ht="15.75" thickBot="1">
      <c r="A248" s="584"/>
      <c r="B248" s="383"/>
    </row>
    <row r="249" spans="1:67" ht="18.75" customHeight="1" thickBot="1">
      <c r="A249" s="584"/>
      <c r="B249" s="383" t="s">
        <v>4288</v>
      </c>
      <c r="C249" s="585" t="s">
        <v>93</v>
      </c>
      <c r="D249" s="519" t="s">
        <v>90</v>
      </c>
      <c r="E249" s="529"/>
      <c r="F249" s="228">
        <f>F128+F168+F208</f>
        <v>15.050000000000002</v>
      </c>
      <c r="G249" s="229">
        <f t="shared" ref="G249:AJ249" si="130">G128+G168+G208</f>
        <v>8.8583333333333325</v>
      </c>
      <c r="H249" s="229">
        <f t="shared" si="130"/>
        <v>3.1749999999999998</v>
      </c>
      <c r="I249" s="229">
        <f t="shared" si="130"/>
        <v>11.983333333333334</v>
      </c>
      <c r="J249" s="229">
        <f t="shared" si="130"/>
        <v>15.55</v>
      </c>
      <c r="K249" s="229">
        <f t="shared" si="130"/>
        <v>0</v>
      </c>
      <c r="L249" s="229">
        <f t="shared" si="130"/>
        <v>8.8416666666666668</v>
      </c>
      <c r="M249" s="229">
        <f t="shared" si="130"/>
        <v>5.8916666666666666</v>
      </c>
      <c r="N249" s="229">
        <f t="shared" si="130"/>
        <v>0</v>
      </c>
      <c r="O249" s="229">
        <f t="shared" si="130"/>
        <v>4.7166666666666668</v>
      </c>
      <c r="P249" s="229">
        <f t="shared" si="130"/>
        <v>10</v>
      </c>
      <c r="Q249" s="229">
        <f t="shared" si="130"/>
        <v>0</v>
      </c>
      <c r="R249" s="229">
        <f t="shared" si="130"/>
        <v>2.5</v>
      </c>
      <c r="S249" s="229">
        <f t="shared" si="130"/>
        <v>2.9166666666666665</v>
      </c>
      <c r="T249" s="229">
        <f t="shared" si="130"/>
        <v>5.333333333333333</v>
      </c>
      <c r="U249" s="229">
        <f t="shared" si="130"/>
        <v>6.4833333333333334</v>
      </c>
      <c r="V249" s="229">
        <f t="shared" si="130"/>
        <v>10.316666666666666</v>
      </c>
      <c r="W249" s="229">
        <f t="shared" si="130"/>
        <v>0</v>
      </c>
      <c r="X249" s="229">
        <f t="shared" si="130"/>
        <v>0</v>
      </c>
      <c r="Y249" s="229">
        <f t="shared" si="130"/>
        <v>0</v>
      </c>
      <c r="Z249" s="229">
        <f t="shared" si="130"/>
        <v>0</v>
      </c>
      <c r="AA249" s="229">
        <f t="shared" si="130"/>
        <v>0</v>
      </c>
      <c r="AB249" s="229">
        <f t="shared" si="130"/>
        <v>0</v>
      </c>
      <c r="AC249" s="229">
        <f t="shared" si="130"/>
        <v>0</v>
      </c>
      <c r="AD249" s="229">
        <f t="shared" si="130"/>
        <v>0</v>
      </c>
      <c r="AE249" s="229">
        <f t="shared" si="130"/>
        <v>0</v>
      </c>
      <c r="AF249" s="229">
        <f t="shared" si="130"/>
        <v>0</v>
      </c>
      <c r="AG249" s="229">
        <f t="shared" si="130"/>
        <v>0</v>
      </c>
      <c r="AH249" s="229">
        <f t="shared" si="130"/>
        <v>0</v>
      </c>
      <c r="AI249" s="229">
        <f t="shared" si="130"/>
        <v>0</v>
      </c>
      <c r="AJ249" s="244">
        <f t="shared" si="130"/>
        <v>0</v>
      </c>
      <c r="AK249" s="244">
        <f t="shared" ref="AK249:AK260" si="131">+SUM(F249:AJ249)</f>
        <v>111.61666666666667</v>
      </c>
      <c r="AL249" s="305"/>
      <c r="AM249" s="305"/>
      <c r="AN249" s="305"/>
      <c r="AO249" s="305"/>
      <c r="AP249" s="305"/>
      <c r="AQ249" s="305"/>
      <c r="AR249" s="305"/>
      <c r="AS249" s="305"/>
      <c r="AT249" s="305"/>
      <c r="AU249" s="305"/>
      <c r="AV249" s="305"/>
      <c r="AW249" s="305"/>
      <c r="AX249" s="305"/>
      <c r="AY249" s="305"/>
      <c r="AZ249" s="305"/>
      <c r="BA249" s="305"/>
      <c r="BB249" s="305"/>
      <c r="BC249" s="305"/>
      <c r="BD249" s="305"/>
      <c r="BE249" s="305"/>
      <c r="BF249" s="305"/>
      <c r="BG249" s="305"/>
      <c r="BH249" s="305"/>
      <c r="BI249" s="305"/>
      <c r="BJ249" s="305"/>
      <c r="BK249" s="305"/>
      <c r="BL249" s="305"/>
      <c r="BM249" s="305"/>
      <c r="BN249" s="305"/>
      <c r="BO249" s="305"/>
    </row>
    <row r="250" spans="1:67" ht="18.75" customHeight="1" thickBot="1">
      <c r="A250" s="584"/>
      <c r="B250" s="383" t="s">
        <v>4288</v>
      </c>
      <c r="C250" s="585"/>
      <c r="D250" s="521" t="s">
        <v>91</v>
      </c>
      <c r="E250" s="530"/>
      <c r="F250" s="230">
        <f t="shared" ref="F250:AJ250" si="132">F129+F169+F209</f>
        <v>0</v>
      </c>
      <c r="G250" s="231">
        <f t="shared" si="132"/>
        <v>2.5</v>
      </c>
      <c r="H250" s="231">
        <f t="shared" si="132"/>
        <v>0</v>
      </c>
      <c r="I250" s="231">
        <f t="shared" si="132"/>
        <v>1.7416666666666667</v>
      </c>
      <c r="J250" s="231">
        <f t="shared" si="132"/>
        <v>1.375</v>
      </c>
      <c r="K250" s="231">
        <f t="shared" si="132"/>
        <v>0</v>
      </c>
      <c r="L250" s="231">
        <f t="shared" si="132"/>
        <v>0</v>
      </c>
      <c r="M250" s="231">
        <f t="shared" si="132"/>
        <v>2.0166666666666666</v>
      </c>
      <c r="N250" s="231">
        <f t="shared" si="132"/>
        <v>0</v>
      </c>
      <c r="O250" s="231">
        <f t="shared" si="132"/>
        <v>0.62666666666666671</v>
      </c>
      <c r="P250" s="231">
        <f t="shared" si="132"/>
        <v>2.0583333333333331</v>
      </c>
      <c r="Q250" s="231">
        <f t="shared" si="132"/>
        <v>0.91666666666666663</v>
      </c>
      <c r="R250" s="231">
        <f t="shared" si="132"/>
        <v>4.3499999999999996</v>
      </c>
      <c r="S250" s="231">
        <f t="shared" si="132"/>
        <v>0.85</v>
      </c>
      <c r="T250" s="231">
        <f t="shared" si="132"/>
        <v>2.7433333333333332</v>
      </c>
      <c r="U250" s="231">
        <f t="shared" si="132"/>
        <v>2.5416666666666665</v>
      </c>
      <c r="V250" s="231">
        <f t="shared" si="132"/>
        <v>0.9</v>
      </c>
      <c r="W250" s="231">
        <f t="shared" si="132"/>
        <v>2.75</v>
      </c>
      <c r="X250" s="231">
        <f t="shared" si="132"/>
        <v>0</v>
      </c>
      <c r="Y250" s="231">
        <f t="shared" si="132"/>
        <v>0</v>
      </c>
      <c r="Z250" s="231">
        <f t="shared" si="132"/>
        <v>0</v>
      </c>
      <c r="AA250" s="231">
        <f t="shared" si="132"/>
        <v>0</v>
      </c>
      <c r="AB250" s="231">
        <f t="shared" si="132"/>
        <v>0</v>
      </c>
      <c r="AC250" s="231">
        <f t="shared" si="132"/>
        <v>0</v>
      </c>
      <c r="AD250" s="231">
        <f t="shared" si="132"/>
        <v>0</v>
      </c>
      <c r="AE250" s="231">
        <f t="shared" si="132"/>
        <v>0</v>
      </c>
      <c r="AF250" s="231">
        <f t="shared" si="132"/>
        <v>0</v>
      </c>
      <c r="AG250" s="231">
        <f t="shared" si="132"/>
        <v>0</v>
      </c>
      <c r="AH250" s="231">
        <f t="shared" si="132"/>
        <v>0</v>
      </c>
      <c r="AI250" s="231">
        <f t="shared" si="132"/>
        <v>0</v>
      </c>
      <c r="AJ250" s="245">
        <f t="shared" si="132"/>
        <v>0</v>
      </c>
      <c r="AK250" s="245">
        <f t="shared" si="131"/>
        <v>25.369999999999997</v>
      </c>
      <c r="AL250" s="305"/>
      <c r="AM250" s="305"/>
      <c r="AN250" s="305"/>
      <c r="AO250" s="305"/>
      <c r="AP250" s="305"/>
      <c r="AQ250" s="305"/>
      <c r="AR250" s="305"/>
      <c r="AS250" s="305"/>
      <c r="AT250" s="305"/>
      <c r="AU250" s="305"/>
      <c r="AV250" s="305"/>
      <c r="AW250" s="305"/>
      <c r="AX250" s="305"/>
      <c r="AY250" s="305"/>
      <c r="AZ250" s="305"/>
      <c r="BA250" s="305"/>
      <c r="BB250" s="305"/>
      <c r="BC250" s="305"/>
      <c r="BD250" s="305"/>
      <c r="BE250" s="305"/>
      <c r="BF250" s="305"/>
      <c r="BG250" s="305"/>
      <c r="BH250" s="305"/>
      <c r="BI250" s="305"/>
      <c r="BJ250" s="305"/>
      <c r="BK250" s="305"/>
      <c r="BL250" s="305"/>
      <c r="BM250" s="305"/>
      <c r="BN250" s="305"/>
      <c r="BO250" s="305"/>
    </row>
    <row r="251" spans="1:67" ht="18.75" customHeight="1" thickBot="1">
      <c r="A251" s="584"/>
      <c r="B251" s="383" t="s">
        <v>4288</v>
      </c>
      <c r="C251" s="585"/>
      <c r="D251" s="521" t="s">
        <v>4274</v>
      </c>
      <c r="E251" s="530"/>
      <c r="F251" s="230">
        <f t="shared" ref="F251:AJ251" si="133">F130+F170+F210</f>
        <v>6.25</v>
      </c>
      <c r="G251" s="231">
        <f t="shared" si="133"/>
        <v>5.6749999999999998</v>
      </c>
      <c r="H251" s="231">
        <f t="shared" si="133"/>
        <v>9.375</v>
      </c>
      <c r="I251" s="231">
        <f t="shared" si="133"/>
        <v>5</v>
      </c>
      <c r="J251" s="231">
        <f t="shared" si="133"/>
        <v>5</v>
      </c>
      <c r="K251" s="231">
        <f t="shared" si="133"/>
        <v>3.75</v>
      </c>
      <c r="L251" s="231">
        <f t="shared" si="133"/>
        <v>5.25</v>
      </c>
      <c r="M251" s="231">
        <f t="shared" si="133"/>
        <v>6.25</v>
      </c>
      <c r="N251" s="231">
        <f t="shared" si="133"/>
        <v>7.5</v>
      </c>
      <c r="O251" s="231">
        <f t="shared" si="133"/>
        <v>5.5</v>
      </c>
      <c r="P251" s="231">
        <f t="shared" si="133"/>
        <v>5</v>
      </c>
      <c r="Q251" s="231">
        <f t="shared" si="133"/>
        <v>4.5833333333333339</v>
      </c>
      <c r="R251" s="231">
        <f t="shared" si="133"/>
        <v>4.5833333333333339</v>
      </c>
      <c r="S251" s="231">
        <f t="shared" si="133"/>
        <v>5.8333333333333339</v>
      </c>
      <c r="T251" s="231">
        <f t="shared" si="133"/>
        <v>6.75</v>
      </c>
      <c r="U251" s="231">
        <f t="shared" si="133"/>
        <v>5</v>
      </c>
      <c r="V251" s="231">
        <f t="shared" si="133"/>
        <v>7.5</v>
      </c>
      <c r="W251" s="231">
        <f t="shared" si="133"/>
        <v>3.75</v>
      </c>
      <c r="X251" s="231">
        <f t="shared" si="133"/>
        <v>0</v>
      </c>
      <c r="Y251" s="231">
        <f t="shared" si="133"/>
        <v>0</v>
      </c>
      <c r="Z251" s="231">
        <f t="shared" si="133"/>
        <v>0</v>
      </c>
      <c r="AA251" s="231">
        <f t="shared" si="133"/>
        <v>0</v>
      </c>
      <c r="AB251" s="231">
        <f t="shared" si="133"/>
        <v>0</v>
      </c>
      <c r="AC251" s="231">
        <f t="shared" si="133"/>
        <v>0</v>
      </c>
      <c r="AD251" s="231">
        <f t="shared" si="133"/>
        <v>0</v>
      </c>
      <c r="AE251" s="231">
        <f t="shared" si="133"/>
        <v>0</v>
      </c>
      <c r="AF251" s="231">
        <f t="shared" si="133"/>
        <v>0</v>
      </c>
      <c r="AG251" s="231">
        <f t="shared" si="133"/>
        <v>0</v>
      </c>
      <c r="AH251" s="231">
        <f t="shared" si="133"/>
        <v>0</v>
      </c>
      <c r="AI251" s="231">
        <f t="shared" si="133"/>
        <v>0</v>
      </c>
      <c r="AJ251" s="245">
        <f t="shared" si="133"/>
        <v>0</v>
      </c>
      <c r="AK251" s="245">
        <f t="shared" si="131"/>
        <v>102.54999999999998</v>
      </c>
      <c r="AL251" s="305"/>
      <c r="AM251" s="305"/>
      <c r="AN251" s="305"/>
      <c r="AO251" s="305"/>
      <c r="AP251" s="305"/>
      <c r="AQ251" s="305"/>
      <c r="AR251" s="305"/>
      <c r="AS251" s="305"/>
      <c r="AT251" s="305"/>
      <c r="AU251" s="305"/>
      <c r="AV251" s="305"/>
      <c r="AW251" s="305"/>
      <c r="AX251" s="305"/>
      <c r="AY251" s="305"/>
      <c r="AZ251" s="305"/>
      <c r="BA251" s="305"/>
      <c r="BB251" s="305"/>
      <c r="BC251" s="305"/>
      <c r="BD251" s="305"/>
      <c r="BE251" s="305"/>
      <c r="BF251" s="305"/>
      <c r="BG251" s="305"/>
      <c r="BH251" s="305"/>
      <c r="BI251" s="305"/>
      <c r="BJ251" s="305"/>
      <c r="BK251" s="305"/>
      <c r="BL251" s="305"/>
      <c r="BM251" s="305"/>
      <c r="BN251" s="305"/>
      <c r="BO251" s="305"/>
    </row>
    <row r="252" spans="1:67" ht="18.75" customHeight="1" thickBot="1">
      <c r="A252" s="584"/>
      <c r="B252" s="383" t="s">
        <v>4288</v>
      </c>
      <c r="C252" s="585"/>
      <c r="D252" s="521" t="s">
        <v>5451</v>
      </c>
      <c r="E252" s="530"/>
      <c r="F252" s="230">
        <f t="shared" ref="F252:AJ253" si="134">F131+F171+F211</f>
        <v>0</v>
      </c>
      <c r="G252" s="231">
        <f t="shared" si="134"/>
        <v>0</v>
      </c>
      <c r="H252" s="231">
        <f t="shared" si="134"/>
        <v>0</v>
      </c>
      <c r="I252" s="231">
        <f t="shared" si="134"/>
        <v>0</v>
      </c>
      <c r="J252" s="231">
        <f t="shared" si="134"/>
        <v>0</v>
      </c>
      <c r="K252" s="231">
        <f t="shared" si="134"/>
        <v>0</v>
      </c>
      <c r="L252" s="231">
        <f t="shared" si="134"/>
        <v>0</v>
      </c>
      <c r="M252" s="231">
        <f t="shared" si="134"/>
        <v>0</v>
      </c>
      <c r="N252" s="231">
        <f t="shared" si="134"/>
        <v>0</v>
      </c>
      <c r="O252" s="231">
        <f t="shared" si="134"/>
        <v>0</v>
      </c>
      <c r="P252" s="231">
        <f t="shared" si="134"/>
        <v>0</v>
      </c>
      <c r="Q252" s="231">
        <f t="shared" si="134"/>
        <v>0</v>
      </c>
      <c r="R252" s="231">
        <f t="shared" si="134"/>
        <v>0</v>
      </c>
      <c r="S252" s="231">
        <f t="shared" si="134"/>
        <v>0</v>
      </c>
      <c r="T252" s="231">
        <f t="shared" si="134"/>
        <v>0</v>
      </c>
      <c r="U252" s="231">
        <f t="shared" si="134"/>
        <v>0</v>
      </c>
      <c r="V252" s="231">
        <f t="shared" si="134"/>
        <v>0</v>
      </c>
      <c r="W252" s="231">
        <f t="shared" si="134"/>
        <v>0</v>
      </c>
      <c r="X252" s="231">
        <f t="shared" si="134"/>
        <v>0</v>
      </c>
      <c r="Y252" s="231">
        <f t="shared" si="134"/>
        <v>0</v>
      </c>
      <c r="Z252" s="231">
        <f t="shared" si="134"/>
        <v>0</v>
      </c>
      <c r="AA252" s="231">
        <f t="shared" si="134"/>
        <v>0</v>
      </c>
      <c r="AB252" s="231">
        <f t="shared" si="134"/>
        <v>0</v>
      </c>
      <c r="AC252" s="231">
        <f t="shared" si="134"/>
        <v>0</v>
      </c>
      <c r="AD252" s="231">
        <f t="shared" si="134"/>
        <v>0</v>
      </c>
      <c r="AE252" s="231">
        <f t="shared" si="134"/>
        <v>0</v>
      </c>
      <c r="AF252" s="231">
        <f t="shared" si="134"/>
        <v>0</v>
      </c>
      <c r="AG252" s="231">
        <f t="shared" si="134"/>
        <v>0</v>
      </c>
      <c r="AH252" s="231">
        <f t="shared" si="134"/>
        <v>0</v>
      </c>
      <c r="AI252" s="231">
        <f t="shared" si="134"/>
        <v>0</v>
      </c>
      <c r="AJ252" s="245">
        <f t="shared" si="134"/>
        <v>0</v>
      </c>
      <c r="AK252" s="245">
        <f t="shared" si="131"/>
        <v>0</v>
      </c>
      <c r="AL252" s="305"/>
      <c r="AM252" s="305"/>
      <c r="AN252" s="305"/>
      <c r="AO252" s="305"/>
      <c r="AP252" s="305"/>
      <c r="AQ252" s="305"/>
      <c r="AR252" s="305"/>
      <c r="AS252" s="305"/>
      <c r="AT252" s="305"/>
      <c r="AU252" s="305"/>
      <c r="AV252" s="305"/>
      <c r="AW252" s="305"/>
      <c r="AX252" s="305"/>
      <c r="AY252" s="305"/>
      <c r="AZ252" s="305"/>
      <c r="BA252" s="305"/>
      <c r="BB252" s="305"/>
      <c r="BC252" s="305"/>
      <c r="BD252" s="305"/>
      <c r="BE252" s="305"/>
      <c r="BF252" s="305"/>
      <c r="BG252" s="305"/>
      <c r="BH252" s="305"/>
      <c r="BI252" s="305"/>
      <c r="BJ252" s="305"/>
      <c r="BK252" s="305"/>
      <c r="BL252" s="305"/>
      <c r="BM252" s="305"/>
      <c r="BN252" s="305"/>
      <c r="BO252" s="305"/>
    </row>
    <row r="253" spans="1:67" ht="18.75" customHeight="1" thickBot="1">
      <c r="A253" s="584"/>
      <c r="B253" s="383"/>
      <c r="C253" s="585"/>
      <c r="D253" s="521" t="s">
        <v>5452</v>
      </c>
      <c r="E253" s="530"/>
      <c r="F253" s="230">
        <f t="shared" si="134"/>
        <v>1.7916666666666667</v>
      </c>
      <c r="G253" s="231">
        <f t="shared" si="134"/>
        <v>0</v>
      </c>
      <c r="H253" s="231">
        <f t="shared" si="134"/>
        <v>0</v>
      </c>
      <c r="I253" s="231">
        <f t="shared" si="134"/>
        <v>0</v>
      </c>
      <c r="J253" s="231">
        <f t="shared" si="134"/>
        <v>0</v>
      </c>
      <c r="K253" s="231">
        <f t="shared" si="134"/>
        <v>21.125</v>
      </c>
      <c r="L253" s="231">
        <f t="shared" si="134"/>
        <v>7.6749999999999998</v>
      </c>
      <c r="M253" s="231">
        <f t="shared" si="134"/>
        <v>0</v>
      </c>
      <c r="N253" s="231">
        <f t="shared" si="134"/>
        <v>10.083333333333332</v>
      </c>
      <c r="O253" s="231">
        <f t="shared" si="134"/>
        <v>9.5</v>
      </c>
      <c r="P253" s="231">
        <f t="shared" si="134"/>
        <v>4.4833333333333334</v>
      </c>
      <c r="Q253" s="231">
        <f t="shared" si="134"/>
        <v>6.4416666666666664</v>
      </c>
      <c r="R253" s="231">
        <f t="shared" si="134"/>
        <v>0</v>
      </c>
      <c r="S253" s="231">
        <f t="shared" si="134"/>
        <v>8.5250000000000004</v>
      </c>
      <c r="T253" s="231">
        <f t="shared" si="134"/>
        <v>0</v>
      </c>
      <c r="U253" s="231">
        <f t="shared" si="134"/>
        <v>4.2666666666666666</v>
      </c>
      <c r="V253" s="231">
        <f t="shared" si="134"/>
        <v>0</v>
      </c>
      <c r="W253" s="231">
        <f t="shared" si="134"/>
        <v>2</v>
      </c>
      <c r="X253" s="231">
        <f t="shared" si="134"/>
        <v>0</v>
      </c>
      <c r="Y253" s="231">
        <f t="shared" si="134"/>
        <v>0</v>
      </c>
      <c r="Z253" s="231">
        <f t="shared" si="134"/>
        <v>0</v>
      </c>
      <c r="AA253" s="231">
        <f t="shared" si="134"/>
        <v>0</v>
      </c>
      <c r="AB253" s="231">
        <f t="shared" si="134"/>
        <v>0</v>
      </c>
      <c r="AC253" s="231">
        <f t="shared" si="134"/>
        <v>0</v>
      </c>
      <c r="AD253" s="231">
        <f t="shared" si="134"/>
        <v>0</v>
      </c>
      <c r="AE253" s="231">
        <f t="shared" si="134"/>
        <v>0</v>
      </c>
      <c r="AF253" s="231">
        <f t="shared" si="134"/>
        <v>0</v>
      </c>
      <c r="AG253" s="231">
        <f t="shared" si="134"/>
        <v>0</v>
      </c>
      <c r="AH253" s="231">
        <f t="shared" si="134"/>
        <v>0</v>
      </c>
      <c r="AI253" s="231">
        <f t="shared" si="134"/>
        <v>0</v>
      </c>
      <c r="AJ253" s="245">
        <f t="shared" si="134"/>
        <v>0</v>
      </c>
      <c r="AK253" s="245">
        <f t="shared" ref="AK253" si="135">+SUM(F253:AJ253)</f>
        <v>75.891666666666666</v>
      </c>
      <c r="AL253" s="305"/>
      <c r="AM253" s="305"/>
      <c r="AN253" s="305"/>
      <c r="AO253" s="305"/>
      <c r="AP253" s="305"/>
      <c r="AQ253" s="305"/>
      <c r="AR253" s="305"/>
      <c r="AS253" s="305"/>
      <c r="AT253" s="305"/>
      <c r="AU253" s="305"/>
      <c r="AV253" s="305"/>
      <c r="AW253" s="305"/>
      <c r="AX253" s="305"/>
      <c r="AY253" s="305"/>
      <c r="AZ253" s="305"/>
      <c r="BA253" s="305"/>
      <c r="BB253" s="305"/>
      <c r="BC253" s="305"/>
      <c r="BD253" s="305"/>
      <c r="BE253" s="305"/>
      <c r="BF253" s="305"/>
      <c r="BG253" s="305"/>
      <c r="BH253" s="305"/>
      <c r="BI253" s="305"/>
      <c r="BJ253" s="305"/>
      <c r="BK253" s="305"/>
      <c r="BL253" s="305"/>
      <c r="BM253" s="305"/>
      <c r="BN253" s="305"/>
      <c r="BO253" s="305"/>
    </row>
    <row r="254" spans="1:67" ht="18.75" customHeight="1" thickBot="1">
      <c r="A254" s="584"/>
      <c r="B254" s="383" t="s">
        <v>4288</v>
      </c>
      <c r="C254" s="585"/>
      <c r="D254" s="521" t="s">
        <v>4275</v>
      </c>
      <c r="E254" s="530"/>
      <c r="F254" s="230">
        <f t="shared" ref="F254:AJ254" si="136">F133+F173+F213</f>
        <v>0</v>
      </c>
      <c r="G254" s="231">
        <f t="shared" si="136"/>
        <v>0</v>
      </c>
      <c r="H254" s="231">
        <f t="shared" si="136"/>
        <v>0</v>
      </c>
      <c r="I254" s="231">
        <f t="shared" si="136"/>
        <v>0</v>
      </c>
      <c r="J254" s="231">
        <f t="shared" si="136"/>
        <v>0</v>
      </c>
      <c r="K254" s="231">
        <f t="shared" si="136"/>
        <v>0</v>
      </c>
      <c r="L254" s="231">
        <f t="shared" si="136"/>
        <v>0</v>
      </c>
      <c r="M254" s="231">
        <f t="shared" si="136"/>
        <v>0</v>
      </c>
      <c r="N254" s="231">
        <f t="shared" si="136"/>
        <v>0</v>
      </c>
      <c r="O254" s="231">
        <f t="shared" si="136"/>
        <v>0</v>
      </c>
      <c r="P254" s="231">
        <f t="shared" si="136"/>
        <v>0</v>
      </c>
      <c r="Q254" s="231">
        <f t="shared" si="136"/>
        <v>0</v>
      </c>
      <c r="R254" s="231">
        <f t="shared" si="136"/>
        <v>0</v>
      </c>
      <c r="S254" s="231">
        <f t="shared" si="136"/>
        <v>0</v>
      </c>
      <c r="T254" s="231">
        <f t="shared" si="136"/>
        <v>0</v>
      </c>
      <c r="U254" s="231">
        <f t="shared" si="136"/>
        <v>0</v>
      </c>
      <c r="V254" s="231">
        <f t="shared" si="136"/>
        <v>0</v>
      </c>
      <c r="W254" s="231">
        <f t="shared" si="136"/>
        <v>0</v>
      </c>
      <c r="X254" s="231">
        <f t="shared" si="136"/>
        <v>0</v>
      </c>
      <c r="Y254" s="231">
        <f t="shared" si="136"/>
        <v>0</v>
      </c>
      <c r="Z254" s="231">
        <f t="shared" si="136"/>
        <v>0</v>
      </c>
      <c r="AA254" s="231">
        <f t="shared" si="136"/>
        <v>0</v>
      </c>
      <c r="AB254" s="231">
        <f t="shared" si="136"/>
        <v>0</v>
      </c>
      <c r="AC254" s="231">
        <f t="shared" si="136"/>
        <v>0</v>
      </c>
      <c r="AD254" s="231">
        <f t="shared" si="136"/>
        <v>0</v>
      </c>
      <c r="AE254" s="231">
        <f t="shared" si="136"/>
        <v>0</v>
      </c>
      <c r="AF254" s="231">
        <f t="shared" si="136"/>
        <v>0</v>
      </c>
      <c r="AG254" s="231">
        <f t="shared" si="136"/>
        <v>0</v>
      </c>
      <c r="AH254" s="231">
        <f t="shared" si="136"/>
        <v>0</v>
      </c>
      <c r="AI254" s="231">
        <f t="shared" si="136"/>
        <v>0</v>
      </c>
      <c r="AJ254" s="245">
        <f t="shared" si="136"/>
        <v>0</v>
      </c>
      <c r="AK254" s="245">
        <f t="shared" si="131"/>
        <v>0</v>
      </c>
      <c r="AL254" s="305"/>
      <c r="AM254" s="305"/>
      <c r="AN254" s="305"/>
      <c r="AO254" s="305"/>
      <c r="AP254" s="305"/>
      <c r="AQ254" s="305"/>
      <c r="AR254" s="305"/>
      <c r="AS254" s="305"/>
      <c r="AT254" s="305"/>
      <c r="AU254" s="305"/>
      <c r="AV254" s="305"/>
      <c r="AW254" s="305"/>
      <c r="AX254" s="305"/>
      <c r="AY254" s="305"/>
      <c r="AZ254" s="305"/>
      <c r="BA254" s="305"/>
      <c r="BB254" s="305"/>
      <c r="BC254" s="305"/>
      <c r="BD254" s="305"/>
      <c r="BE254" s="305"/>
      <c r="BF254" s="305"/>
      <c r="BG254" s="305"/>
      <c r="BH254" s="305"/>
      <c r="BI254" s="305"/>
      <c r="BJ254" s="305"/>
      <c r="BK254" s="305"/>
      <c r="BL254" s="305"/>
      <c r="BM254" s="305"/>
      <c r="BN254" s="305"/>
      <c r="BO254" s="305"/>
    </row>
    <row r="255" spans="1:67" ht="18.75" customHeight="1" thickBot="1">
      <c r="A255" s="584"/>
      <c r="B255" s="383" t="s">
        <v>4288</v>
      </c>
      <c r="C255" s="585"/>
      <c r="D255" s="521" t="s">
        <v>4291</v>
      </c>
      <c r="E255" s="530"/>
      <c r="F255" s="230">
        <f t="shared" ref="F255:AJ255" si="137">F134+F174+F214</f>
        <v>1.2916666666666668E-2</v>
      </c>
      <c r="G255" s="231">
        <f t="shared" si="137"/>
        <v>1.263888888888889E-2</v>
      </c>
      <c r="H255" s="231">
        <f t="shared" si="137"/>
        <v>1.2314113556254169E-2</v>
      </c>
      <c r="I255" s="231">
        <f t="shared" si="137"/>
        <v>2.4609947463016736E-2</v>
      </c>
      <c r="J255" s="231">
        <f t="shared" si="137"/>
        <v>1.6111111111111111E-2</v>
      </c>
      <c r="K255" s="231">
        <f t="shared" si="137"/>
        <v>1.6111111111111114E-2</v>
      </c>
      <c r="L255" s="231">
        <f t="shared" si="137"/>
        <v>8.8888888888888906E-3</v>
      </c>
      <c r="M255" s="231">
        <f t="shared" si="137"/>
        <v>1.6944444444444449E-2</v>
      </c>
      <c r="N255" s="231">
        <f t="shared" si="137"/>
        <v>1.1478692226386089E-2</v>
      </c>
      <c r="O255" s="231">
        <f t="shared" si="137"/>
        <v>1.4209431325576092E-2</v>
      </c>
      <c r="P255" s="231">
        <f t="shared" si="137"/>
        <v>2.8194444444444446E-2</v>
      </c>
      <c r="Q255" s="231">
        <f t="shared" si="137"/>
        <v>2.8194444444444449E-2</v>
      </c>
      <c r="R255" s="231">
        <f t="shared" si="137"/>
        <v>1.638888888888889E-2</v>
      </c>
      <c r="S255" s="231">
        <f t="shared" si="137"/>
        <v>1.2916666666666668E-2</v>
      </c>
      <c r="T255" s="231">
        <f t="shared" si="137"/>
        <v>1.6656718653223272E-2</v>
      </c>
      <c r="U255" s="231">
        <f t="shared" si="137"/>
        <v>3.6118619752340694E-2</v>
      </c>
      <c r="V255" s="231">
        <f t="shared" si="137"/>
        <v>0</v>
      </c>
      <c r="W255" s="231">
        <f t="shared" si="137"/>
        <v>0</v>
      </c>
      <c r="X255" s="231">
        <f t="shared" si="137"/>
        <v>0</v>
      </c>
      <c r="Y255" s="231">
        <f t="shared" si="137"/>
        <v>0</v>
      </c>
      <c r="Z255" s="231">
        <f t="shared" si="137"/>
        <v>0</v>
      </c>
      <c r="AA255" s="231">
        <f t="shared" si="137"/>
        <v>0</v>
      </c>
      <c r="AB255" s="231">
        <f t="shared" si="137"/>
        <v>0</v>
      </c>
      <c r="AC255" s="231">
        <f t="shared" si="137"/>
        <v>0</v>
      </c>
      <c r="AD255" s="231">
        <f t="shared" si="137"/>
        <v>0</v>
      </c>
      <c r="AE255" s="231">
        <f t="shared" si="137"/>
        <v>0</v>
      </c>
      <c r="AF255" s="231">
        <f t="shared" si="137"/>
        <v>0</v>
      </c>
      <c r="AG255" s="231">
        <f t="shared" si="137"/>
        <v>0</v>
      </c>
      <c r="AH255" s="231">
        <f t="shared" si="137"/>
        <v>0</v>
      </c>
      <c r="AI255" s="231">
        <f t="shared" si="137"/>
        <v>0</v>
      </c>
      <c r="AJ255" s="245">
        <f t="shared" si="137"/>
        <v>0</v>
      </c>
      <c r="AK255" s="245">
        <f t="shared" si="131"/>
        <v>0.28469307853235259</v>
      </c>
      <c r="AL255" s="305"/>
      <c r="AM255" s="305"/>
      <c r="AN255" s="305"/>
      <c r="AO255" s="305"/>
      <c r="AP255" s="305"/>
      <c r="AQ255" s="305"/>
      <c r="AR255" s="305"/>
      <c r="AS255" s="305"/>
      <c r="AT255" s="305"/>
      <c r="AU255" s="305"/>
      <c r="AV255" s="305"/>
      <c r="AW255" s="305"/>
      <c r="AX255" s="305"/>
      <c r="AY255" s="305"/>
      <c r="AZ255" s="305"/>
      <c r="BA255" s="305"/>
      <c r="BB255" s="305"/>
      <c r="BC255" s="305"/>
      <c r="BD255" s="305"/>
      <c r="BE255" s="305"/>
      <c r="BF255" s="305"/>
      <c r="BG255" s="305"/>
      <c r="BH255" s="305"/>
      <c r="BI255" s="305"/>
      <c r="BJ255" s="305"/>
      <c r="BK255" s="305"/>
      <c r="BL255" s="305"/>
      <c r="BM255" s="305"/>
      <c r="BN255" s="305"/>
      <c r="BO255" s="305"/>
    </row>
    <row r="256" spans="1:67" ht="18.75" customHeight="1" thickBot="1">
      <c r="A256" s="584"/>
      <c r="B256" s="383" t="s">
        <v>4288</v>
      </c>
      <c r="C256" s="585"/>
      <c r="D256" s="521" t="s">
        <v>4276</v>
      </c>
      <c r="E256" s="530"/>
      <c r="F256" s="230">
        <f t="shared" ref="F256:AJ256" si="138">F135+F175+F215</f>
        <v>0.83333333333333337</v>
      </c>
      <c r="G256" s="231">
        <f t="shared" si="138"/>
        <v>0.83333333333333337</v>
      </c>
      <c r="H256" s="231">
        <f t="shared" si="138"/>
        <v>0.83333333333333337</v>
      </c>
      <c r="I256" s="231">
        <f t="shared" si="138"/>
        <v>0.83333333333333337</v>
      </c>
      <c r="J256" s="231">
        <f t="shared" si="138"/>
        <v>0.83333333333333337</v>
      </c>
      <c r="K256" s="231">
        <f t="shared" si="138"/>
        <v>0.83333333333333337</v>
      </c>
      <c r="L256" s="231">
        <f t="shared" si="138"/>
        <v>0.83333333333333337</v>
      </c>
      <c r="M256" s="231">
        <f t="shared" si="138"/>
        <v>0.83333333333333337</v>
      </c>
      <c r="N256" s="231">
        <f t="shared" si="138"/>
        <v>0.83333333333333337</v>
      </c>
      <c r="O256" s="231">
        <f t="shared" si="138"/>
        <v>0.75</v>
      </c>
      <c r="P256" s="231">
        <f t="shared" si="138"/>
        <v>0.83333333333333337</v>
      </c>
      <c r="Q256" s="231">
        <f t="shared" si="138"/>
        <v>0.83333333333333337</v>
      </c>
      <c r="R256" s="231">
        <f t="shared" si="138"/>
        <v>0.83333333333333337</v>
      </c>
      <c r="S256" s="231">
        <f t="shared" si="138"/>
        <v>0.83333333333333337</v>
      </c>
      <c r="T256" s="231">
        <f t="shared" si="138"/>
        <v>0.75</v>
      </c>
      <c r="U256" s="231">
        <f t="shared" si="138"/>
        <v>0.83333333333333337</v>
      </c>
      <c r="V256" s="231">
        <f t="shared" si="138"/>
        <v>0.83333333333333337</v>
      </c>
      <c r="W256" s="231">
        <f t="shared" si="138"/>
        <v>0.41666666666666669</v>
      </c>
      <c r="X256" s="231">
        <f t="shared" si="138"/>
        <v>0</v>
      </c>
      <c r="Y256" s="231">
        <f t="shared" si="138"/>
        <v>0</v>
      </c>
      <c r="Z256" s="231">
        <f t="shared" si="138"/>
        <v>0</v>
      </c>
      <c r="AA256" s="231">
        <f t="shared" si="138"/>
        <v>0</v>
      </c>
      <c r="AB256" s="231">
        <f t="shared" si="138"/>
        <v>0</v>
      </c>
      <c r="AC256" s="231">
        <f t="shared" si="138"/>
        <v>0</v>
      </c>
      <c r="AD256" s="231">
        <f t="shared" si="138"/>
        <v>0</v>
      </c>
      <c r="AE256" s="231">
        <f t="shared" si="138"/>
        <v>0</v>
      </c>
      <c r="AF256" s="231">
        <f t="shared" si="138"/>
        <v>0</v>
      </c>
      <c r="AG256" s="231">
        <f t="shared" si="138"/>
        <v>0</v>
      </c>
      <c r="AH256" s="231">
        <f t="shared" si="138"/>
        <v>0</v>
      </c>
      <c r="AI256" s="231">
        <f t="shared" si="138"/>
        <v>0</v>
      </c>
      <c r="AJ256" s="245">
        <f t="shared" si="138"/>
        <v>0</v>
      </c>
      <c r="AK256" s="245">
        <f t="shared" ref="AK256:AK257" si="139">+SUM(F256:AJ256)</f>
        <v>14.41666666666667</v>
      </c>
      <c r="AL256" s="305"/>
      <c r="AM256" s="305"/>
      <c r="AN256" s="305"/>
      <c r="AO256" s="305"/>
      <c r="AP256" s="305"/>
      <c r="AQ256" s="305"/>
      <c r="AR256" s="305"/>
      <c r="AS256" s="305"/>
      <c r="AT256" s="305"/>
      <c r="AU256" s="305"/>
      <c r="AV256" s="305"/>
      <c r="AW256" s="305"/>
      <c r="AX256" s="305"/>
      <c r="AY256" s="305"/>
      <c r="AZ256" s="305"/>
      <c r="BA256" s="305"/>
      <c r="BB256" s="305"/>
      <c r="BC256" s="305"/>
      <c r="BD256" s="305"/>
      <c r="BE256" s="305"/>
      <c r="BF256" s="305"/>
      <c r="BG256" s="305"/>
      <c r="BH256" s="305"/>
      <c r="BI256" s="305"/>
      <c r="BJ256" s="305"/>
      <c r="BK256" s="305"/>
      <c r="BL256" s="305"/>
      <c r="BM256" s="305"/>
      <c r="BN256" s="305"/>
      <c r="BO256" s="305"/>
    </row>
    <row r="257" spans="1:67" ht="18.75" customHeight="1" thickBot="1">
      <c r="A257" s="584"/>
      <c r="B257" s="383" t="s">
        <v>4288</v>
      </c>
      <c r="C257" s="585"/>
      <c r="D257" s="521" t="s">
        <v>4277</v>
      </c>
      <c r="E257" s="530"/>
      <c r="F257" s="230">
        <f t="shared" ref="F257:AJ257" si="140">F136+F176+F216</f>
        <v>0.83333333333333337</v>
      </c>
      <c r="G257" s="231">
        <f t="shared" si="140"/>
        <v>0.83333333333333337</v>
      </c>
      <c r="H257" s="231">
        <f t="shared" si="140"/>
        <v>0.83333333333333337</v>
      </c>
      <c r="I257" s="231">
        <f t="shared" si="140"/>
        <v>0.83333333333333337</v>
      </c>
      <c r="J257" s="231">
        <f t="shared" si="140"/>
        <v>0.83333333333333337</v>
      </c>
      <c r="K257" s="231">
        <f t="shared" si="140"/>
        <v>0.83333333333333337</v>
      </c>
      <c r="L257" s="231">
        <f t="shared" si="140"/>
        <v>0.83333333333333337</v>
      </c>
      <c r="M257" s="231">
        <f t="shared" si="140"/>
        <v>0.83333333333333337</v>
      </c>
      <c r="N257" s="231">
        <f t="shared" si="140"/>
        <v>0.83333333333333337</v>
      </c>
      <c r="O257" s="231">
        <f t="shared" si="140"/>
        <v>0.75</v>
      </c>
      <c r="P257" s="231">
        <f t="shared" si="140"/>
        <v>0.83333333333333337</v>
      </c>
      <c r="Q257" s="231">
        <f t="shared" si="140"/>
        <v>0.83333333333333337</v>
      </c>
      <c r="R257" s="231">
        <f t="shared" si="140"/>
        <v>0.83333333333333337</v>
      </c>
      <c r="S257" s="231">
        <f t="shared" si="140"/>
        <v>0.83333333333333337</v>
      </c>
      <c r="T257" s="231">
        <f t="shared" si="140"/>
        <v>0.75</v>
      </c>
      <c r="U257" s="231">
        <f t="shared" si="140"/>
        <v>0.83333333333333337</v>
      </c>
      <c r="V257" s="231">
        <f t="shared" si="140"/>
        <v>0.83333333333333337</v>
      </c>
      <c r="W257" s="231">
        <f t="shared" si="140"/>
        <v>0.41666666666666669</v>
      </c>
      <c r="X257" s="231">
        <f t="shared" si="140"/>
        <v>0</v>
      </c>
      <c r="Y257" s="231">
        <f t="shared" si="140"/>
        <v>0</v>
      </c>
      <c r="Z257" s="231">
        <f t="shared" si="140"/>
        <v>0</v>
      </c>
      <c r="AA257" s="231">
        <f t="shared" si="140"/>
        <v>0</v>
      </c>
      <c r="AB257" s="231">
        <f t="shared" si="140"/>
        <v>0</v>
      </c>
      <c r="AC257" s="231">
        <f t="shared" si="140"/>
        <v>0</v>
      </c>
      <c r="AD257" s="231">
        <f t="shared" si="140"/>
        <v>0</v>
      </c>
      <c r="AE257" s="231">
        <f t="shared" si="140"/>
        <v>0</v>
      </c>
      <c r="AF257" s="231">
        <f t="shared" si="140"/>
        <v>0</v>
      </c>
      <c r="AG257" s="231">
        <f t="shared" si="140"/>
        <v>0</v>
      </c>
      <c r="AH257" s="231">
        <f t="shared" si="140"/>
        <v>0</v>
      </c>
      <c r="AI257" s="231">
        <f t="shared" si="140"/>
        <v>0</v>
      </c>
      <c r="AJ257" s="245">
        <f t="shared" si="140"/>
        <v>0</v>
      </c>
      <c r="AK257" s="245">
        <f t="shared" si="139"/>
        <v>14.41666666666667</v>
      </c>
      <c r="AL257" s="305"/>
      <c r="AM257" s="305"/>
      <c r="AN257" s="305"/>
      <c r="AO257" s="305"/>
      <c r="AP257" s="305"/>
      <c r="AQ257" s="305"/>
      <c r="AR257" s="305"/>
      <c r="AS257" s="305"/>
      <c r="AT257" s="305"/>
      <c r="AU257" s="305"/>
      <c r="AV257" s="305"/>
      <c r="AW257" s="305"/>
      <c r="AX257" s="305"/>
      <c r="AY257" s="305"/>
      <c r="AZ257" s="305"/>
      <c r="BA257" s="305"/>
      <c r="BB257" s="305"/>
      <c r="BC257" s="305"/>
      <c r="BD257" s="305"/>
      <c r="BE257" s="305"/>
      <c r="BF257" s="305"/>
      <c r="BG257" s="305"/>
      <c r="BH257" s="305"/>
      <c r="BI257" s="305"/>
      <c r="BJ257" s="305"/>
      <c r="BK257" s="305"/>
      <c r="BL257" s="305"/>
      <c r="BM257" s="305"/>
      <c r="BN257" s="305"/>
      <c r="BO257" s="305"/>
    </row>
    <row r="258" spans="1:67" ht="18.75" customHeight="1" thickBot="1">
      <c r="A258" s="584"/>
      <c r="B258" s="383" t="s">
        <v>4288</v>
      </c>
      <c r="C258" s="585"/>
      <c r="D258" s="521" t="s">
        <v>29</v>
      </c>
      <c r="E258" s="530"/>
      <c r="F258" s="230">
        <f t="shared" ref="F258:AJ258" si="141">F137+F177+F217</f>
        <v>0.83333333333333337</v>
      </c>
      <c r="G258" s="231">
        <f t="shared" si="141"/>
        <v>0.83333333333333337</v>
      </c>
      <c r="H258" s="231">
        <f t="shared" si="141"/>
        <v>0.83333333333333337</v>
      </c>
      <c r="I258" s="231">
        <f t="shared" si="141"/>
        <v>0.83333333333333337</v>
      </c>
      <c r="J258" s="231">
        <f t="shared" si="141"/>
        <v>0.83333333333333337</v>
      </c>
      <c r="K258" s="231">
        <f t="shared" si="141"/>
        <v>0.83333333333333337</v>
      </c>
      <c r="L258" s="231">
        <f t="shared" si="141"/>
        <v>0.83333333333333337</v>
      </c>
      <c r="M258" s="231">
        <f t="shared" si="141"/>
        <v>0.83333333333333337</v>
      </c>
      <c r="N258" s="231">
        <f t="shared" si="141"/>
        <v>0.83333333333333337</v>
      </c>
      <c r="O258" s="231">
        <f t="shared" si="141"/>
        <v>0.75</v>
      </c>
      <c r="P258" s="231">
        <f t="shared" si="141"/>
        <v>0.83333333333333337</v>
      </c>
      <c r="Q258" s="231">
        <f t="shared" si="141"/>
        <v>0.83333333333333337</v>
      </c>
      <c r="R258" s="231">
        <f t="shared" si="141"/>
        <v>0.83333333333333337</v>
      </c>
      <c r="S258" s="231">
        <f t="shared" si="141"/>
        <v>0.83333333333333337</v>
      </c>
      <c r="T258" s="231">
        <f t="shared" si="141"/>
        <v>0.75</v>
      </c>
      <c r="U258" s="231">
        <f t="shared" si="141"/>
        <v>0.83333333333333337</v>
      </c>
      <c r="V258" s="231">
        <f t="shared" si="141"/>
        <v>0.83333333333333337</v>
      </c>
      <c r="W258" s="231">
        <f t="shared" si="141"/>
        <v>0.41666666666666669</v>
      </c>
      <c r="X258" s="231">
        <f t="shared" si="141"/>
        <v>0</v>
      </c>
      <c r="Y258" s="231">
        <f t="shared" si="141"/>
        <v>0</v>
      </c>
      <c r="Z258" s="231">
        <f t="shared" si="141"/>
        <v>0</v>
      </c>
      <c r="AA258" s="231">
        <f t="shared" si="141"/>
        <v>0</v>
      </c>
      <c r="AB258" s="231">
        <f t="shared" si="141"/>
        <v>0</v>
      </c>
      <c r="AC258" s="231">
        <f t="shared" si="141"/>
        <v>0</v>
      </c>
      <c r="AD258" s="231">
        <f t="shared" si="141"/>
        <v>0</v>
      </c>
      <c r="AE258" s="231">
        <f t="shared" si="141"/>
        <v>0</v>
      </c>
      <c r="AF258" s="231">
        <f t="shared" si="141"/>
        <v>0</v>
      </c>
      <c r="AG258" s="231">
        <f t="shared" si="141"/>
        <v>0</v>
      </c>
      <c r="AH258" s="231">
        <f t="shared" si="141"/>
        <v>0</v>
      </c>
      <c r="AI258" s="231">
        <f t="shared" si="141"/>
        <v>0</v>
      </c>
      <c r="AJ258" s="245">
        <f t="shared" si="141"/>
        <v>0</v>
      </c>
      <c r="AK258" s="245">
        <f t="shared" si="131"/>
        <v>14.41666666666667</v>
      </c>
      <c r="AL258" s="305"/>
      <c r="AM258" s="305"/>
      <c r="AN258" s="305"/>
      <c r="AO258" s="305"/>
      <c r="AP258" s="305"/>
      <c r="AQ258" s="305"/>
      <c r="AR258" s="305"/>
      <c r="AS258" s="305"/>
      <c r="AT258" s="305"/>
      <c r="AU258" s="305"/>
      <c r="AV258" s="305"/>
      <c r="AW258" s="305"/>
      <c r="AX258" s="305"/>
      <c r="AY258" s="305"/>
      <c r="AZ258" s="305"/>
      <c r="BA258" s="305"/>
      <c r="BB258" s="305"/>
      <c r="BC258" s="305"/>
      <c r="BD258" s="305"/>
      <c r="BE258" s="305"/>
      <c r="BF258" s="305"/>
      <c r="BG258" s="305"/>
      <c r="BH258" s="305"/>
      <c r="BI258" s="305"/>
      <c r="BJ258" s="305"/>
      <c r="BK258" s="305"/>
      <c r="BL258" s="305"/>
      <c r="BM258" s="305"/>
      <c r="BN258" s="305"/>
      <c r="BO258" s="305"/>
    </row>
    <row r="259" spans="1:67" ht="18.75" customHeight="1" thickBot="1">
      <c r="A259" s="584"/>
      <c r="B259" s="383" t="s">
        <v>4288</v>
      </c>
      <c r="C259" s="585"/>
      <c r="D259" s="531" t="s">
        <v>4292</v>
      </c>
      <c r="E259" s="293"/>
      <c r="F259" s="230">
        <f t="shared" ref="F259:AJ259" si="142">F138+F178+F218</f>
        <v>5</v>
      </c>
      <c r="G259" s="231">
        <f t="shared" si="142"/>
        <v>0</v>
      </c>
      <c r="H259" s="231">
        <f t="shared" si="142"/>
        <v>0</v>
      </c>
      <c r="I259" s="231">
        <f t="shared" si="142"/>
        <v>0</v>
      </c>
      <c r="J259" s="231">
        <f t="shared" si="142"/>
        <v>0</v>
      </c>
      <c r="K259" s="231">
        <f t="shared" si="142"/>
        <v>0</v>
      </c>
      <c r="L259" s="231">
        <f t="shared" si="142"/>
        <v>0</v>
      </c>
      <c r="M259" s="231">
        <f t="shared" si="142"/>
        <v>0</v>
      </c>
      <c r="N259" s="231">
        <f t="shared" si="142"/>
        <v>0</v>
      </c>
      <c r="O259" s="231">
        <f t="shared" si="142"/>
        <v>0</v>
      </c>
      <c r="P259" s="231">
        <f t="shared" si="142"/>
        <v>0</v>
      </c>
      <c r="Q259" s="231">
        <f t="shared" si="142"/>
        <v>0</v>
      </c>
      <c r="R259" s="231">
        <f t="shared" si="142"/>
        <v>0</v>
      </c>
      <c r="S259" s="231">
        <f t="shared" si="142"/>
        <v>0</v>
      </c>
      <c r="T259" s="231">
        <f t="shared" si="142"/>
        <v>0</v>
      </c>
      <c r="U259" s="231">
        <f t="shared" si="142"/>
        <v>0</v>
      </c>
      <c r="V259" s="231">
        <f t="shared" si="142"/>
        <v>0</v>
      </c>
      <c r="W259" s="231">
        <f t="shared" si="142"/>
        <v>0</v>
      </c>
      <c r="X259" s="231">
        <f t="shared" si="142"/>
        <v>0</v>
      </c>
      <c r="Y259" s="231">
        <f t="shared" si="142"/>
        <v>0</v>
      </c>
      <c r="Z259" s="231">
        <f t="shared" si="142"/>
        <v>0</v>
      </c>
      <c r="AA259" s="231">
        <f t="shared" si="142"/>
        <v>0</v>
      </c>
      <c r="AB259" s="231">
        <f t="shared" si="142"/>
        <v>0</v>
      </c>
      <c r="AC259" s="231">
        <f t="shared" si="142"/>
        <v>0</v>
      </c>
      <c r="AD259" s="231">
        <f t="shared" si="142"/>
        <v>0</v>
      </c>
      <c r="AE259" s="231">
        <f t="shared" si="142"/>
        <v>0</v>
      </c>
      <c r="AF259" s="231">
        <f t="shared" si="142"/>
        <v>0</v>
      </c>
      <c r="AG259" s="231">
        <f t="shared" si="142"/>
        <v>0</v>
      </c>
      <c r="AH259" s="231">
        <f t="shared" si="142"/>
        <v>0</v>
      </c>
      <c r="AI259" s="231">
        <f t="shared" si="142"/>
        <v>0</v>
      </c>
      <c r="AJ259" s="245">
        <f t="shared" si="142"/>
        <v>0</v>
      </c>
      <c r="AK259" s="245">
        <f t="shared" si="131"/>
        <v>5</v>
      </c>
      <c r="AL259" s="305"/>
      <c r="AM259" s="305"/>
      <c r="AN259" s="305"/>
      <c r="AO259" s="305"/>
      <c r="AP259" s="305"/>
      <c r="AQ259" s="305"/>
      <c r="AR259" s="305"/>
      <c r="AS259" s="305"/>
      <c r="AT259" s="305"/>
      <c r="AU259" s="305"/>
      <c r="AV259" s="305"/>
      <c r="AW259" s="305"/>
      <c r="AX259" s="305"/>
      <c r="AY259" s="305"/>
      <c r="AZ259" s="305"/>
      <c r="BA259" s="305"/>
      <c r="BB259" s="305"/>
      <c r="BC259" s="305"/>
      <c r="BD259" s="305"/>
      <c r="BE259" s="305"/>
      <c r="BF259" s="305"/>
      <c r="BG259" s="305"/>
      <c r="BH259" s="305"/>
      <c r="BI259" s="305"/>
      <c r="BJ259" s="305"/>
      <c r="BK259" s="305"/>
      <c r="BL259" s="305"/>
      <c r="BM259" s="305"/>
      <c r="BN259" s="305"/>
      <c r="BO259" s="305"/>
    </row>
    <row r="260" spans="1:67" ht="18.75" customHeight="1" thickBot="1">
      <c r="A260" s="584"/>
      <c r="B260" s="383" t="s">
        <v>4288</v>
      </c>
      <c r="C260" s="586"/>
      <c r="D260" s="532"/>
      <c r="E260" s="533"/>
      <c r="F260" s="388">
        <f t="shared" ref="F260:AJ260" si="143">F139+F179+F219</f>
        <v>0</v>
      </c>
      <c r="G260" s="247">
        <f t="shared" si="143"/>
        <v>0</v>
      </c>
      <c r="H260" s="247">
        <f t="shared" si="143"/>
        <v>0</v>
      </c>
      <c r="I260" s="247">
        <f t="shared" si="143"/>
        <v>0</v>
      </c>
      <c r="J260" s="247">
        <f t="shared" si="143"/>
        <v>0</v>
      </c>
      <c r="K260" s="247">
        <f t="shared" si="143"/>
        <v>0</v>
      </c>
      <c r="L260" s="247">
        <f t="shared" si="143"/>
        <v>0</v>
      </c>
      <c r="M260" s="247">
        <f t="shared" si="143"/>
        <v>0</v>
      </c>
      <c r="N260" s="247">
        <f t="shared" si="143"/>
        <v>0</v>
      </c>
      <c r="O260" s="247">
        <f t="shared" si="143"/>
        <v>0</v>
      </c>
      <c r="P260" s="247">
        <f t="shared" si="143"/>
        <v>0</v>
      </c>
      <c r="Q260" s="247">
        <f t="shared" si="143"/>
        <v>0</v>
      </c>
      <c r="R260" s="247">
        <f t="shared" si="143"/>
        <v>0</v>
      </c>
      <c r="S260" s="247">
        <f t="shared" si="143"/>
        <v>0</v>
      </c>
      <c r="T260" s="247">
        <f t="shared" si="143"/>
        <v>0</v>
      </c>
      <c r="U260" s="247">
        <f t="shared" si="143"/>
        <v>0</v>
      </c>
      <c r="V260" s="247">
        <f t="shared" si="143"/>
        <v>0</v>
      </c>
      <c r="W260" s="247">
        <f t="shared" si="143"/>
        <v>0</v>
      </c>
      <c r="X260" s="247">
        <f t="shared" si="143"/>
        <v>0</v>
      </c>
      <c r="Y260" s="247">
        <f t="shared" si="143"/>
        <v>0</v>
      </c>
      <c r="Z260" s="247">
        <f t="shared" si="143"/>
        <v>0</v>
      </c>
      <c r="AA260" s="247">
        <f t="shared" si="143"/>
        <v>0</v>
      </c>
      <c r="AB260" s="247">
        <f t="shared" si="143"/>
        <v>0</v>
      </c>
      <c r="AC260" s="247">
        <f t="shared" si="143"/>
        <v>0</v>
      </c>
      <c r="AD260" s="247">
        <f t="shared" si="143"/>
        <v>0</v>
      </c>
      <c r="AE260" s="247">
        <f t="shared" si="143"/>
        <v>0</v>
      </c>
      <c r="AF260" s="247">
        <f t="shared" si="143"/>
        <v>0</v>
      </c>
      <c r="AG260" s="247">
        <f t="shared" si="143"/>
        <v>0</v>
      </c>
      <c r="AH260" s="247">
        <f t="shared" si="143"/>
        <v>0</v>
      </c>
      <c r="AI260" s="247">
        <f t="shared" si="143"/>
        <v>0</v>
      </c>
      <c r="AJ260" s="254">
        <f t="shared" si="143"/>
        <v>0</v>
      </c>
      <c r="AK260" s="254">
        <f t="shared" si="131"/>
        <v>0</v>
      </c>
      <c r="AL260" s="305"/>
      <c r="AM260" s="305"/>
      <c r="AN260" s="305"/>
      <c r="AO260" s="305"/>
      <c r="AP260" s="305"/>
      <c r="AQ260" s="305"/>
      <c r="AR260" s="305"/>
      <c r="AS260" s="305"/>
      <c r="AT260" s="305"/>
      <c r="AU260" s="305"/>
      <c r="AV260" s="305"/>
      <c r="AW260" s="305"/>
      <c r="AX260" s="305"/>
      <c r="AY260" s="305"/>
      <c r="AZ260" s="305"/>
      <c r="BA260" s="305"/>
      <c r="BB260" s="305"/>
      <c r="BC260" s="305"/>
      <c r="BD260" s="305"/>
      <c r="BE260" s="305"/>
      <c r="BF260" s="305"/>
      <c r="BG260" s="305"/>
      <c r="BH260" s="305"/>
      <c r="BI260" s="305"/>
      <c r="BJ260" s="305"/>
      <c r="BK260" s="305"/>
      <c r="BL260" s="305"/>
      <c r="BM260" s="305"/>
      <c r="BN260" s="305"/>
      <c r="BO260" s="305"/>
    </row>
    <row r="261" spans="1:67" ht="15.75" thickBot="1">
      <c r="A261" s="584"/>
      <c r="B261" s="383"/>
    </row>
    <row r="262" spans="1:67" ht="18.75" customHeight="1" thickBot="1">
      <c r="A262" s="584"/>
      <c r="B262" s="383" t="s">
        <v>97</v>
      </c>
      <c r="C262" s="585" t="s">
        <v>95</v>
      </c>
      <c r="D262" s="519" t="s">
        <v>90</v>
      </c>
      <c r="E262" s="534"/>
      <c r="F262" s="248">
        <f t="shared" ref="F262:F273" si="144">F235/F$102</f>
        <v>0.15842105263157896</v>
      </c>
      <c r="G262" s="249">
        <f t="shared" ref="G262:AK262" si="145">G235/G$102</f>
        <v>9.3245614035087715E-2</v>
      </c>
      <c r="H262" s="249">
        <f t="shared" si="145"/>
        <v>3.3421052631578949E-2</v>
      </c>
      <c r="I262" s="249">
        <f t="shared" si="145"/>
        <v>0.126140350877193</v>
      </c>
      <c r="J262" s="249">
        <f t="shared" si="145"/>
        <v>0.16368421052631579</v>
      </c>
      <c r="K262" s="249">
        <f t="shared" si="145"/>
        <v>0</v>
      </c>
      <c r="L262" s="249">
        <f t="shared" si="145"/>
        <v>9.5585585585585581E-2</v>
      </c>
      <c r="M262" s="249">
        <f t="shared" si="145"/>
        <v>6.2017543859649124E-2</v>
      </c>
      <c r="N262" s="249">
        <f t="shared" si="145"/>
        <v>0</v>
      </c>
      <c r="O262" s="249">
        <f t="shared" si="145"/>
        <v>4.9649122807017547E-2</v>
      </c>
      <c r="P262" s="249">
        <f t="shared" si="145"/>
        <v>0.10526315789473684</v>
      </c>
      <c r="Q262" s="249">
        <f t="shared" si="145"/>
        <v>0</v>
      </c>
      <c r="R262" s="249">
        <f t="shared" si="145"/>
        <v>3.5714285714285712E-2</v>
      </c>
      <c r="S262" s="249">
        <f t="shared" si="145"/>
        <v>3.1531531531531529E-2</v>
      </c>
      <c r="T262" s="249">
        <f t="shared" si="145"/>
        <v>7.0175438596491224E-2</v>
      </c>
      <c r="U262" s="249">
        <f t="shared" si="145"/>
        <v>6.8245614035087721E-2</v>
      </c>
      <c r="V262" s="249">
        <f t="shared" si="145"/>
        <v>0.10859649122807018</v>
      </c>
      <c r="W262" s="249">
        <f t="shared" si="145"/>
        <v>0</v>
      </c>
      <c r="X262" s="249" t="e">
        <f t="shared" si="145"/>
        <v>#DIV/0!</v>
      </c>
      <c r="Y262" s="249" t="e">
        <f t="shared" si="145"/>
        <v>#DIV/0!</v>
      </c>
      <c r="Z262" s="249" t="e">
        <f t="shared" si="145"/>
        <v>#DIV/0!</v>
      </c>
      <c r="AA262" s="249" t="e">
        <f t="shared" si="145"/>
        <v>#DIV/0!</v>
      </c>
      <c r="AB262" s="249" t="e">
        <f t="shared" si="145"/>
        <v>#DIV/0!</v>
      </c>
      <c r="AC262" s="249" t="e">
        <f t="shared" si="145"/>
        <v>#DIV/0!</v>
      </c>
      <c r="AD262" s="249" t="e">
        <f t="shared" si="145"/>
        <v>#DIV/0!</v>
      </c>
      <c r="AE262" s="249" t="e">
        <f t="shared" si="145"/>
        <v>#DIV/0!</v>
      </c>
      <c r="AF262" s="249" t="e">
        <f t="shared" si="145"/>
        <v>#DIV/0!</v>
      </c>
      <c r="AG262" s="249" t="e">
        <f t="shared" si="145"/>
        <v>#DIV/0!</v>
      </c>
      <c r="AH262" s="249" t="e">
        <f t="shared" si="145"/>
        <v>#DIV/0!</v>
      </c>
      <c r="AI262" s="249" t="e">
        <f t="shared" si="145"/>
        <v>#DIV/0!</v>
      </c>
      <c r="AJ262" s="255" t="e">
        <f t="shared" si="145"/>
        <v>#DIV/0!</v>
      </c>
      <c r="AK262" s="255">
        <f t="shared" si="145"/>
        <v>6.8280739934711648E-2</v>
      </c>
      <c r="AL262" s="305"/>
      <c r="AM262" s="305"/>
      <c r="AN262" s="305"/>
      <c r="AO262" s="305"/>
      <c r="AP262" s="305"/>
      <c r="AQ262" s="305"/>
      <c r="AR262" s="305"/>
      <c r="AS262" s="305"/>
      <c r="AT262" s="305"/>
      <c r="AU262" s="305"/>
      <c r="AV262" s="305"/>
      <c r="AW262" s="305"/>
      <c r="AX262" s="305"/>
      <c r="AY262" s="305"/>
      <c r="AZ262" s="305"/>
      <c r="BA262" s="305"/>
      <c r="BB262" s="305"/>
      <c r="BC262" s="305"/>
      <c r="BD262" s="305"/>
      <c r="BE262" s="305"/>
      <c r="BF262" s="305"/>
      <c r="BG262" s="305"/>
      <c r="BH262" s="305"/>
      <c r="BI262" s="305"/>
      <c r="BJ262" s="305"/>
      <c r="BK262" s="305"/>
      <c r="BL262" s="305"/>
      <c r="BM262" s="305"/>
      <c r="BN262" s="305"/>
      <c r="BO262" s="305"/>
    </row>
    <row r="263" spans="1:67" ht="18.75" customHeight="1" thickBot="1">
      <c r="A263" s="584"/>
      <c r="B263" s="383" t="s">
        <v>97</v>
      </c>
      <c r="C263" s="585"/>
      <c r="D263" s="521" t="s">
        <v>91</v>
      </c>
      <c r="E263" s="535"/>
      <c r="F263" s="250">
        <f t="shared" si="144"/>
        <v>0</v>
      </c>
      <c r="G263" s="251">
        <f t="shared" ref="G263:AK263" si="146">G236/G$102</f>
        <v>2.6315789473684209E-2</v>
      </c>
      <c r="H263" s="251">
        <f t="shared" si="146"/>
        <v>0</v>
      </c>
      <c r="I263" s="251">
        <f t="shared" si="146"/>
        <v>1.8333333333333333E-2</v>
      </c>
      <c r="J263" s="251">
        <f t="shared" si="146"/>
        <v>1.4473684210526316E-2</v>
      </c>
      <c r="K263" s="251">
        <f t="shared" si="146"/>
        <v>0</v>
      </c>
      <c r="L263" s="251">
        <f t="shared" si="146"/>
        <v>0</v>
      </c>
      <c r="M263" s="251">
        <f t="shared" si="146"/>
        <v>2.1228070175438596E-2</v>
      </c>
      <c r="N263" s="251">
        <f t="shared" si="146"/>
        <v>0</v>
      </c>
      <c r="O263" s="251">
        <f t="shared" si="146"/>
        <v>8.2456140350877193E-3</v>
      </c>
      <c r="P263" s="251">
        <f t="shared" si="146"/>
        <v>2.1666666666666667E-2</v>
      </c>
      <c r="Q263" s="251">
        <f t="shared" si="146"/>
        <v>9.6491228070175444E-3</v>
      </c>
      <c r="R263" s="251">
        <f t="shared" si="146"/>
        <v>6.2142857142857146E-2</v>
      </c>
      <c r="S263" s="251">
        <f t="shared" si="146"/>
        <v>9.189189189189189E-3</v>
      </c>
      <c r="T263" s="251">
        <f t="shared" si="146"/>
        <v>3.2280701754385965E-2</v>
      </c>
      <c r="U263" s="251">
        <f t="shared" si="146"/>
        <v>2.6754385964912281E-2</v>
      </c>
      <c r="V263" s="251">
        <f t="shared" si="146"/>
        <v>9.4736842105263164E-3</v>
      </c>
      <c r="W263" s="251">
        <f t="shared" si="146"/>
        <v>4.2639773531493279E-2</v>
      </c>
      <c r="X263" s="251" t="e">
        <f t="shared" si="146"/>
        <v>#DIV/0!</v>
      </c>
      <c r="Y263" s="251" t="e">
        <f t="shared" si="146"/>
        <v>#DIV/0!</v>
      </c>
      <c r="Z263" s="251" t="e">
        <f t="shared" si="146"/>
        <v>#DIV/0!</v>
      </c>
      <c r="AA263" s="251" t="e">
        <f t="shared" si="146"/>
        <v>#DIV/0!</v>
      </c>
      <c r="AB263" s="251" t="e">
        <f t="shared" si="146"/>
        <v>#DIV/0!</v>
      </c>
      <c r="AC263" s="251" t="e">
        <f t="shared" si="146"/>
        <v>#DIV/0!</v>
      </c>
      <c r="AD263" s="251" t="e">
        <f t="shared" si="146"/>
        <v>#DIV/0!</v>
      </c>
      <c r="AE263" s="251" t="e">
        <f t="shared" si="146"/>
        <v>#DIV/0!</v>
      </c>
      <c r="AF263" s="251" t="e">
        <f t="shared" si="146"/>
        <v>#DIV/0!</v>
      </c>
      <c r="AG263" s="251" t="e">
        <f t="shared" si="146"/>
        <v>#DIV/0!</v>
      </c>
      <c r="AH263" s="251" t="e">
        <f t="shared" si="146"/>
        <v>#DIV/0!</v>
      </c>
      <c r="AI263" s="251" t="e">
        <f t="shared" si="146"/>
        <v>#DIV/0!</v>
      </c>
      <c r="AJ263" s="256" t="e">
        <f t="shared" si="146"/>
        <v>#DIV/0!</v>
      </c>
      <c r="AK263" s="256">
        <f t="shared" si="146"/>
        <v>1.6392616773465523E-2</v>
      </c>
      <c r="AL263" s="305"/>
      <c r="AM263" s="305"/>
      <c r="AN263" s="305"/>
      <c r="AO263" s="305"/>
      <c r="AP263" s="305"/>
      <c r="AQ263" s="305"/>
      <c r="AR263" s="305"/>
      <c r="AS263" s="305"/>
      <c r="AT263" s="305"/>
      <c r="AU263" s="305"/>
      <c r="AV263" s="305"/>
      <c r="AW263" s="305"/>
      <c r="AX263" s="305"/>
      <c r="AY263" s="305"/>
      <c r="AZ263" s="305"/>
      <c r="BA263" s="305"/>
      <c r="BB263" s="305"/>
      <c r="BC263" s="305"/>
      <c r="BD263" s="305"/>
      <c r="BE263" s="305"/>
      <c r="BF263" s="305"/>
      <c r="BG263" s="305"/>
      <c r="BH263" s="305"/>
      <c r="BI263" s="305"/>
      <c r="BJ263" s="305"/>
      <c r="BK263" s="305"/>
      <c r="BL263" s="305"/>
      <c r="BM263" s="305"/>
      <c r="BN263" s="305"/>
      <c r="BO263" s="305"/>
    </row>
    <row r="264" spans="1:67" ht="18.75" customHeight="1" thickBot="1">
      <c r="A264" s="584"/>
      <c r="B264" s="383" t="s">
        <v>97</v>
      </c>
      <c r="C264" s="585"/>
      <c r="D264" s="521" t="s">
        <v>4274</v>
      </c>
      <c r="E264" s="535"/>
      <c r="F264" s="250">
        <f t="shared" si="144"/>
        <v>6.5789473684210523E-2</v>
      </c>
      <c r="G264" s="251">
        <f t="shared" ref="G264:AK264" si="147">G237/G$102</f>
        <v>5.9736842105263151E-2</v>
      </c>
      <c r="H264" s="251">
        <f t="shared" si="147"/>
        <v>9.8684210526315791E-2</v>
      </c>
      <c r="I264" s="251">
        <f t="shared" si="147"/>
        <v>5.2631578947368418E-2</v>
      </c>
      <c r="J264" s="251">
        <f t="shared" si="147"/>
        <v>5.2631578947368418E-2</v>
      </c>
      <c r="K264" s="251">
        <f t="shared" si="147"/>
        <v>5.3571428571428568E-2</v>
      </c>
      <c r="L264" s="251">
        <f t="shared" si="147"/>
        <v>5.675675675675676E-2</v>
      </c>
      <c r="M264" s="251">
        <f t="shared" si="147"/>
        <v>6.5789473684210523E-2</v>
      </c>
      <c r="N264" s="251">
        <f t="shared" si="147"/>
        <v>7.8947368421052627E-2</v>
      </c>
      <c r="O264" s="251">
        <f t="shared" si="147"/>
        <v>6.5789473684210523E-2</v>
      </c>
      <c r="P264" s="251">
        <f t="shared" si="147"/>
        <v>5.2631578947368418E-2</v>
      </c>
      <c r="Q264" s="251">
        <f t="shared" si="147"/>
        <v>4.8245614035087717E-2</v>
      </c>
      <c r="R264" s="251">
        <f t="shared" si="147"/>
        <v>6.5476190476190479E-2</v>
      </c>
      <c r="S264" s="251">
        <f t="shared" si="147"/>
        <v>6.3063063063063057E-2</v>
      </c>
      <c r="T264" s="251">
        <f t="shared" si="147"/>
        <v>7.8947368421052627E-2</v>
      </c>
      <c r="U264" s="251">
        <f t="shared" si="147"/>
        <v>5.2631578947368418E-2</v>
      </c>
      <c r="V264" s="251">
        <f t="shared" si="147"/>
        <v>7.8947368421052627E-2</v>
      </c>
      <c r="W264" s="251">
        <f t="shared" si="147"/>
        <v>7.9617834394904455E-2</v>
      </c>
      <c r="X264" s="251" t="e">
        <f t="shared" si="147"/>
        <v>#DIV/0!</v>
      </c>
      <c r="Y264" s="251" t="e">
        <f t="shared" si="147"/>
        <v>#DIV/0!</v>
      </c>
      <c r="Z264" s="251" t="e">
        <f t="shared" si="147"/>
        <v>#DIV/0!</v>
      </c>
      <c r="AA264" s="251" t="e">
        <f t="shared" si="147"/>
        <v>#DIV/0!</v>
      </c>
      <c r="AB264" s="251" t="e">
        <f t="shared" si="147"/>
        <v>#DIV/0!</v>
      </c>
      <c r="AC264" s="251" t="e">
        <f t="shared" si="147"/>
        <v>#DIV/0!</v>
      </c>
      <c r="AD264" s="251" t="e">
        <f t="shared" si="147"/>
        <v>#DIV/0!</v>
      </c>
      <c r="AE264" s="251" t="e">
        <f t="shared" si="147"/>
        <v>#DIV/0!</v>
      </c>
      <c r="AF264" s="251" t="e">
        <f t="shared" si="147"/>
        <v>#DIV/0!</v>
      </c>
      <c r="AG264" s="251" t="e">
        <f t="shared" si="147"/>
        <v>#DIV/0!</v>
      </c>
      <c r="AH264" s="251" t="e">
        <f t="shared" si="147"/>
        <v>#DIV/0!</v>
      </c>
      <c r="AI264" s="251" t="e">
        <f t="shared" si="147"/>
        <v>#DIV/0!</v>
      </c>
      <c r="AJ264" s="256" t="e">
        <f t="shared" si="147"/>
        <v>#DIV/0!</v>
      </c>
      <c r="AK264" s="256">
        <f t="shared" si="147"/>
        <v>6.5167452545036864E-2</v>
      </c>
      <c r="AL264" s="305"/>
      <c r="AM264" s="305"/>
      <c r="AN264" s="305"/>
      <c r="AO264" s="305"/>
      <c r="AP264" s="305"/>
      <c r="AQ264" s="305"/>
      <c r="AR264" s="305"/>
      <c r="AS264" s="305"/>
      <c r="AT264" s="305"/>
      <c r="AU264" s="305"/>
      <c r="AV264" s="305"/>
      <c r="AW264" s="305"/>
      <c r="AX264" s="305"/>
      <c r="AY264" s="305"/>
      <c r="AZ264" s="305"/>
      <c r="BA264" s="305"/>
      <c r="BB264" s="305"/>
      <c r="BC264" s="305"/>
      <c r="BD264" s="305"/>
      <c r="BE264" s="305"/>
      <c r="BF264" s="305"/>
      <c r="BG264" s="305"/>
      <c r="BH264" s="305"/>
      <c r="BI264" s="305"/>
      <c r="BJ264" s="305"/>
      <c r="BK264" s="305"/>
      <c r="BL264" s="305"/>
      <c r="BM264" s="305"/>
      <c r="BN264" s="305"/>
      <c r="BO264" s="305"/>
    </row>
    <row r="265" spans="1:67" ht="18.75" customHeight="1" thickBot="1">
      <c r="A265" s="584"/>
      <c r="B265" s="383" t="s">
        <v>97</v>
      </c>
      <c r="C265" s="585"/>
      <c r="D265" s="521" t="s">
        <v>5451</v>
      </c>
      <c r="E265" s="535"/>
      <c r="F265" s="250">
        <f t="shared" si="144"/>
        <v>0</v>
      </c>
      <c r="G265" s="251">
        <f t="shared" ref="G265:AK266" si="148">G238/G$102</f>
        <v>0</v>
      </c>
      <c r="H265" s="251">
        <f t="shared" si="148"/>
        <v>0</v>
      </c>
      <c r="I265" s="251">
        <f t="shared" si="148"/>
        <v>0</v>
      </c>
      <c r="J265" s="251">
        <f t="shared" si="148"/>
        <v>0</v>
      </c>
      <c r="K265" s="251">
        <f t="shared" si="148"/>
        <v>0</v>
      </c>
      <c r="L265" s="251">
        <f t="shared" si="148"/>
        <v>0</v>
      </c>
      <c r="M265" s="251">
        <f t="shared" si="148"/>
        <v>0</v>
      </c>
      <c r="N265" s="251">
        <f t="shared" si="148"/>
        <v>0</v>
      </c>
      <c r="O265" s="251">
        <f t="shared" si="148"/>
        <v>0</v>
      </c>
      <c r="P265" s="251">
        <f t="shared" si="148"/>
        <v>0</v>
      </c>
      <c r="Q265" s="251">
        <f t="shared" si="148"/>
        <v>0</v>
      </c>
      <c r="R265" s="251">
        <f t="shared" si="148"/>
        <v>0</v>
      </c>
      <c r="S265" s="251">
        <f t="shared" si="148"/>
        <v>0</v>
      </c>
      <c r="T265" s="251">
        <f t="shared" si="148"/>
        <v>0</v>
      </c>
      <c r="U265" s="251">
        <f t="shared" si="148"/>
        <v>0</v>
      </c>
      <c r="V265" s="251">
        <f t="shared" si="148"/>
        <v>0</v>
      </c>
      <c r="W265" s="251">
        <f t="shared" si="148"/>
        <v>0</v>
      </c>
      <c r="X265" s="251" t="e">
        <f t="shared" si="148"/>
        <v>#DIV/0!</v>
      </c>
      <c r="Y265" s="251" t="e">
        <f t="shared" si="148"/>
        <v>#DIV/0!</v>
      </c>
      <c r="Z265" s="251" t="e">
        <f t="shared" si="148"/>
        <v>#DIV/0!</v>
      </c>
      <c r="AA265" s="251" t="e">
        <f t="shared" si="148"/>
        <v>#DIV/0!</v>
      </c>
      <c r="AB265" s="251" t="e">
        <f t="shared" si="148"/>
        <v>#DIV/0!</v>
      </c>
      <c r="AC265" s="251" t="e">
        <f t="shared" si="148"/>
        <v>#DIV/0!</v>
      </c>
      <c r="AD265" s="251" t="e">
        <f t="shared" si="148"/>
        <v>#DIV/0!</v>
      </c>
      <c r="AE265" s="251" t="e">
        <f t="shared" si="148"/>
        <v>#DIV/0!</v>
      </c>
      <c r="AF265" s="251" t="e">
        <f t="shared" si="148"/>
        <v>#DIV/0!</v>
      </c>
      <c r="AG265" s="251" t="e">
        <f t="shared" si="148"/>
        <v>#DIV/0!</v>
      </c>
      <c r="AH265" s="251" t="e">
        <f t="shared" si="148"/>
        <v>#DIV/0!</v>
      </c>
      <c r="AI265" s="251" t="e">
        <f t="shared" si="148"/>
        <v>#DIV/0!</v>
      </c>
      <c r="AJ265" s="256" t="e">
        <f t="shared" si="148"/>
        <v>#DIV/0!</v>
      </c>
      <c r="AK265" s="256">
        <f t="shared" si="148"/>
        <v>0</v>
      </c>
      <c r="AL265" s="305"/>
      <c r="AM265" s="305"/>
      <c r="AN265" s="305"/>
      <c r="AO265" s="305"/>
      <c r="AP265" s="305"/>
      <c r="AQ265" s="305"/>
      <c r="AR265" s="305"/>
      <c r="AS265" s="305"/>
      <c r="AT265" s="305"/>
      <c r="AU265" s="305"/>
      <c r="AV265" s="305"/>
      <c r="AW265" s="305"/>
      <c r="AX265" s="305"/>
      <c r="AY265" s="305"/>
      <c r="AZ265" s="305"/>
      <c r="BA265" s="305"/>
      <c r="BB265" s="305"/>
      <c r="BC265" s="305"/>
      <c r="BD265" s="305"/>
      <c r="BE265" s="305"/>
      <c r="BF265" s="305"/>
      <c r="BG265" s="305"/>
      <c r="BH265" s="305"/>
      <c r="BI265" s="305"/>
      <c r="BJ265" s="305"/>
      <c r="BK265" s="305"/>
      <c r="BL265" s="305"/>
      <c r="BM265" s="305"/>
      <c r="BN265" s="305"/>
      <c r="BO265" s="305"/>
    </row>
    <row r="266" spans="1:67" ht="18.75" customHeight="1" thickBot="1">
      <c r="A266" s="584"/>
      <c r="B266" s="383"/>
      <c r="C266" s="585"/>
      <c r="D266" s="521" t="s">
        <v>5452</v>
      </c>
      <c r="E266" s="535"/>
      <c r="F266" s="250">
        <f t="shared" si="144"/>
        <v>1.8859649122807017E-2</v>
      </c>
      <c r="G266" s="251">
        <f t="shared" si="148"/>
        <v>0</v>
      </c>
      <c r="H266" s="251">
        <f t="shared" si="148"/>
        <v>0</v>
      </c>
      <c r="I266" s="251">
        <f t="shared" si="148"/>
        <v>0</v>
      </c>
      <c r="J266" s="251">
        <f t="shared" si="148"/>
        <v>0</v>
      </c>
      <c r="K266" s="251">
        <f t="shared" si="148"/>
        <v>0.30178571428571427</v>
      </c>
      <c r="L266" s="251">
        <f t="shared" si="148"/>
        <v>8.2972972972972972E-2</v>
      </c>
      <c r="M266" s="251">
        <f t="shared" si="148"/>
        <v>0</v>
      </c>
      <c r="N266" s="251">
        <f t="shared" si="148"/>
        <v>0.10614035087719298</v>
      </c>
      <c r="O266" s="251">
        <f t="shared" si="148"/>
        <v>0.11842105263157894</v>
      </c>
      <c r="P266" s="251">
        <f t="shared" si="148"/>
        <v>4.7192982456140349E-2</v>
      </c>
      <c r="Q266" s="251">
        <f t="shared" si="148"/>
        <v>6.7807017543859649E-2</v>
      </c>
      <c r="R266" s="251">
        <f t="shared" si="148"/>
        <v>0</v>
      </c>
      <c r="S266" s="251">
        <f t="shared" si="148"/>
        <v>9.2162162162162165E-2</v>
      </c>
      <c r="T266" s="251">
        <f t="shared" si="148"/>
        <v>0</v>
      </c>
      <c r="U266" s="251">
        <f t="shared" si="148"/>
        <v>4.491228070175439E-2</v>
      </c>
      <c r="V266" s="251">
        <f t="shared" si="148"/>
        <v>0</v>
      </c>
      <c r="W266" s="251">
        <f t="shared" si="148"/>
        <v>2.1231422505307854E-2</v>
      </c>
      <c r="X266" s="251" t="e">
        <f t="shared" si="148"/>
        <v>#DIV/0!</v>
      </c>
      <c r="Y266" s="251" t="e">
        <f t="shared" si="148"/>
        <v>#DIV/0!</v>
      </c>
      <c r="Z266" s="251" t="e">
        <f t="shared" si="148"/>
        <v>#DIV/0!</v>
      </c>
      <c r="AA266" s="251" t="e">
        <f t="shared" si="148"/>
        <v>#DIV/0!</v>
      </c>
      <c r="AB266" s="251" t="e">
        <f t="shared" si="148"/>
        <v>#DIV/0!</v>
      </c>
      <c r="AC266" s="251" t="e">
        <f t="shared" si="148"/>
        <v>#DIV/0!</v>
      </c>
      <c r="AD266" s="251" t="e">
        <f t="shared" si="148"/>
        <v>#DIV/0!</v>
      </c>
      <c r="AE266" s="251" t="e">
        <f t="shared" si="148"/>
        <v>#DIV/0!</v>
      </c>
      <c r="AF266" s="251" t="e">
        <f t="shared" si="148"/>
        <v>#DIV/0!</v>
      </c>
      <c r="AG266" s="251" t="e">
        <f t="shared" si="148"/>
        <v>#DIV/0!</v>
      </c>
      <c r="AH266" s="251" t="e">
        <f t="shared" si="148"/>
        <v>#DIV/0!</v>
      </c>
      <c r="AI266" s="251" t="e">
        <f t="shared" si="148"/>
        <v>#DIV/0!</v>
      </c>
      <c r="AJ266" s="256" t="e">
        <f t="shared" si="148"/>
        <v>#DIV/0!</v>
      </c>
      <c r="AK266" s="256">
        <f t="shared" si="148"/>
        <v>4.6936081892556311E-2</v>
      </c>
      <c r="AL266" s="305"/>
      <c r="AM266" s="305"/>
      <c r="AN266" s="305"/>
      <c r="AO266" s="305"/>
      <c r="AP266" s="305"/>
      <c r="AQ266" s="305"/>
      <c r="AR266" s="305"/>
      <c r="AS266" s="305"/>
      <c r="AT266" s="305"/>
      <c r="AU266" s="305"/>
      <c r="AV266" s="305"/>
      <c r="AW266" s="305"/>
      <c r="AX266" s="305"/>
      <c r="AY266" s="305"/>
      <c r="AZ266" s="305"/>
      <c r="BA266" s="305"/>
      <c r="BB266" s="305"/>
      <c r="BC266" s="305"/>
      <c r="BD266" s="305"/>
      <c r="BE266" s="305"/>
      <c r="BF266" s="305"/>
      <c r="BG266" s="305"/>
      <c r="BH266" s="305"/>
      <c r="BI266" s="305"/>
      <c r="BJ266" s="305"/>
      <c r="BK266" s="305"/>
      <c r="BL266" s="305"/>
      <c r="BM266" s="305"/>
      <c r="BN266" s="305"/>
      <c r="BO266" s="305"/>
    </row>
    <row r="267" spans="1:67" ht="18.75" customHeight="1" thickBot="1">
      <c r="A267" s="584"/>
      <c r="B267" s="383" t="s">
        <v>97</v>
      </c>
      <c r="C267" s="585"/>
      <c r="D267" s="521" t="s">
        <v>4275</v>
      </c>
      <c r="E267" s="535"/>
      <c r="F267" s="250">
        <f t="shared" si="144"/>
        <v>0</v>
      </c>
      <c r="G267" s="251">
        <f t="shared" ref="G267:AK267" si="149">G240/G$102</f>
        <v>0</v>
      </c>
      <c r="H267" s="251">
        <f t="shared" si="149"/>
        <v>0</v>
      </c>
      <c r="I267" s="251">
        <f t="shared" si="149"/>
        <v>0</v>
      </c>
      <c r="J267" s="251">
        <f t="shared" si="149"/>
        <v>0</v>
      </c>
      <c r="K267" s="251">
        <f t="shared" si="149"/>
        <v>0</v>
      </c>
      <c r="L267" s="251">
        <f t="shared" si="149"/>
        <v>0</v>
      </c>
      <c r="M267" s="251">
        <f t="shared" si="149"/>
        <v>0</v>
      </c>
      <c r="N267" s="251">
        <f t="shared" si="149"/>
        <v>0</v>
      </c>
      <c r="O267" s="251">
        <f t="shared" si="149"/>
        <v>0</v>
      </c>
      <c r="P267" s="251">
        <f t="shared" si="149"/>
        <v>0</v>
      </c>
      <c r="Q267" s="251">
        <f t="shared" si="149"/>
        <v>0</v>
      </c>
      <c r="R267" s="251">
        <f t="shared" si="149"/>
        <v>0</v>
      </c>
      <c r="S267" s="251">
        <f t="shared" si="149"/>
        <v>0</v>
      </c>
      <c r="T267" s="251">
        <f t="shared" si="149"/>
        <v>0</v>
      </c>
      <c r="U267" s="251">
        <f t="shared" si="149"/>
        <v>0</v>
      </c>
      <c r="V267" s="251">
        <f t="shared" si="149"/>
        <v>0</v>
      </c>
      <c r="W267" s="251">
        <f t="shared" si="149"/>
        <v>0</v>
      </c>
      <c r="X267" s="251" t="e">
        <f t="shared" si="149"/>
        <v>#DIV/0!</v>
      </c>
      <c r="Y267" s="251" t="e">
        <f t="shared" si="149"/>
        <v>#DIV/0!</v>
      </c>
      <c r="Z267" s="251" t="e">
        <f t="shared" si="149"/>
        <v>#DIV/0!</v>
      </c>
      <c r="AA267" s="251" t="e">
        <f t="shared" si="149"/>
        <v>#DIV/0!</v>
      </c>
      <c r="AB267" s="251" t="e">
        <f t="shared" si="149"/>
        <v>#DIV/0!</v>
      </c>
      <c r="AC267" s="251" t="e">
        <f t="shared" si="149"/>
        <v>#DIV/0!</v>
      </c>
      <c r="AD267" s="251" t="e">
        <f t="shared" si="149"/>
        <v>#DIV/0!</v>
      </c>
      <c r="AE267" s="251" t="e">
        <f t="shared" si="149"/>
        <v>#DIV/0!</v>
      </c>
      <c r="AF267" s="251" t="e">
        <f t="shared" si="149"/>
        <v>#DIV/0!</v>
      </c>
      <c r="AG267" s="251" t="e">
        <f t="shared" si="149"/>
        <v>#DIV/0!</v>
      </c>
      <c r="AH267" s="251" t="e">
        <f t="shared" si="149"/>
        <v>#DIV/0!</v>
      </c>
      <c r="AI267" s="251" t="e">
        <f t="shared" si="149"/>
        <v>#DIV/0!</v>
      </c>
      <c r="AJ267" s="256" t="e">
        <f t="shared" si="149"/>
        <v>#DIV/0!</v>
      </c>
      <c r="AK267" s="256">
        <f t="shared" si="149"/>
        <v>0</v>
      </c>
      <c r="AL267" s="305"/>
      <c r="AM267" s="305"/>
      <c r="AN267" s="305"/>
      <c r="AO267" s="305"/>
      <c r="AP267" s="305"/>
      <c r="AQ267" s="305"/>
      <c r="AR267" s="305"/>
      <c r="AS267" s="305"/>
      <c r="AT267" s="305"/>
      <c r="AU267" s="305"/>
      <c r="AV267" s="305"/>
      <c r="AW267" s="305"/>
      <c r="AX267" s="305"/>
      <c r="AY267" s="305"/>
      <c r="AZ267" s="305"/>
      <c r="BA267" s="305"/>
      <c r="BB267" s="305"/>
      <c r="BC267" s="305"/>
      <c r="BD267" s="305"/>
      <c r="BE267" s="305"/>
      <c r="BF267" s="305"/>
      <c r="BG267" s="305"/>
      <c r="BH267" s="305"/>
      <c r="BI267" s="305"/>
      <c r="BJ267" s="305"/>
      <c r="BK267" s="305"/>
      <c r="BL267" s="305"/>
      <c r="BM267" s="305"/>
      <c r="BN267" s="305"/>
      <c r="BO267" s="305"/>
    </row>
    <row r="268" spans="1:67" ht="18.75" customHeight="1" thickBot="1">
      <c r="A268" s="584"/>
      <c r="B268" s="383" t="s">
        <v>97</v>
      </c>
      <c r="C268" s="585"/>
      <c r="D268" s="521" t="s">
        <v>4291</v>
      </c>
      <c r="E268" s="535"/>
      <c r="F268" s="250">
        <f t="shared" si="144"/>
        <v>1.3596491228070177E-4</v>
      </c>
      <c r="G268" s="251">
        <f t="shared" ref="G268:AK268" si="150">G241/G$102</f>
        <v>1.3304093567251463E-4</v>
      </c>
      <c r="H268" s="251">
        <f t="shared" si="150"/>
        <v>1.2962224796057021E-4</v>
      </c>
      <c r="I268" s="251">
        <f t="shared" si="150"/>
        <v>2.5905207855807087E-4</v>
      </c>
      <c r="J268" s="251">
        <f t="shared" si="150"/>
        <v>1.6959064327485383E-4</v>
      </c>
      <c r="K268" s="251">
        <f t="shared" si="150"/>
        <v>2.3015873015873019E-4</v>
      </c>
      <c r="L268" s="251">
        <f t="shared" si="150"/>
        <v>9.609609609609611E-5</v>
      </c>
      <c r="M268" s="251">
        <f t="shared" si="150"/>
        <v>1.7836257309941523E-4</v>
      </c>
      <c r="N268" s="251">
        <f t="shared" si="150"/>
        <v>1.2082833922511672E-4</v>
      </c>
      <c r="O268" s="251">
        <f t="shared" si="150"/>
        <v>1.5805249348559627E-4</v>
      </c>
      <c r="P268" s="251">
        <f t="shared" si="150"/>
        <v>2.9678362573099421E-4</v>
      </c>
      <c r="Q268" s="251">
        <f t="shared" si="150"/>
        <v>2.9678362573099421E-4</v>
      </c>
      <c r="R268" s="251">
        <f t="shared" si="150"/>
        <v>2.3412698412698414E-4</v>
      </c>
      <c r="S268" s="251">
        <f t="shared" si="150"/>
        <v>1.3963963963963967E-4</v>
      </c>
      <c r="T268" s="251">
        <f t="shared" si="150"/>
        <v>1.9229294488773034E-4</v>
      </c>
      <c r="U268" s="251">
        <f t="shared" si="150"/>
        <v>3.8019599739305991E-4</v>
      </c>
      <c r="V268" s="251">
        <f t="shared" si="150"/>
        <v>0</v>
      </c>
      <c r="W268" s="251">
        <f t="shared" si="150"/>
        <v>0</v>
      </c>
      <c r="X268" s="251" t="e">
        <f t="shared" si="150"/>
        <v>#DIV/0!</v>
      </c>
      <c r="Y268" s="251" t="e">
        <f t="shared" si="150"/>
        <v>#DIV/0!</v>
      </c>
      <c r="Z268" s="251" t="e">
        <f t="shared" si="150"/>
        <v>#DIV/0!</v>
      </c>
      <c r="AA268" s="251" t="e">
        <f t="shared" si="150"/>
        <v>#DIV/0!</v>
      </c>
      <c r="AB268" s="251" t="e">
        <f t="shared" si="150"/>
        <v>#DIV/0!</v>
      </c>
      <c r="AC268" s="251" t="e">
        <f t="shared" si="150"/>
        <v>#DIV/0!</v>
      </c>
      <c r="AD268" s="251" t="e">
        <f t="shared" si="150"/>
        <v>#DIV/0!</v>
      </c>
      <c r="AE268" s="251" t="e">
        <f t="shared" si="150"/>
        <v>#DIV/0!</v>
      </c>
      <c r="AF268" s="251" t="e">
        <f t="shared" si="150"/>
        <v>#DIV/0!</v>
      </c>
      <c r="AG268" s="251" t="e">
        <f t="shared" si="150"/>
        <v>#DIV/0!</v>
      </c>
      <c r="AH268" s="251" t="e">
        <f t="shared" si="150"/>
        <v>#DIV/0!</v>
      </c>
      <c r="AI268" s="251" t="e">
        <f t="shared" si="150"/>
        <v>#DIV/0!</v>
      </c>
      <c r="AJ268" s="256" t="e">
        <f t="shared" si="150"/>
        <v>#DIV/0!</v>
      </c>
      <c r="AK268" s="256">
        <f t="shared" si="150"/>
        <v>1.7356410663705676E-4</v>
      </c>
      <c r="AL268" s="305"/>
      <c r="AM268" s="305"/>
      <c r="AN268" s="305"/>
      <c r="AO268" s="305"/>
      <c r="AP268" s="305"/>
      <c r="AQ268" s="305"/>
      <c r="AR268" s="305"/>
      <c r="AS268" s="305"/>
      <c r="AT268" s="305"/>
      <c r="AU268" s="305"/>
      <c r="AV268" s="305"/>
      <c r="AW268" s="305"/>
      <c r="AX268" s="305"/>
      <c r="AY268" s="305"/>
      <c r="AZ268" s="305"/>
      <c r="BA268" s="305"/>
      <c r="BB268" s="305"/>
      <c r="BC268" s="305"/>
      <c r="BD268" s="305"/>
      <c r="BE268" s="305"/>
      <c r="BF268" s="305"/>
      <c r="BG268" s="305"/>
      <c r="BH268" s="305"/>
      <c r="BI268" s="305"/>
      <c r="BJ268" s="305"/>
      <c r="BK268" s="305"/>
      <c r="BL268" s="305"/>
      <c r="BM268" s="305"/>
      <c r="BN268" s="305"/>
      <c r="BO268" s="305"/>
    </row>
    <row r="269" spans="1:67" ht="18.75" customHeight="1" thickBot="1">
      <c r="A269" s="584"/>
      <c r="B269" s="383" t="s">
        <v>97</v>
      </c>
      <c r="C269" s="585"/>
      <c r="D269" s="521" t="s">
        <v>4276</v>
      </c>
      <c r="E269" s="535"/>
      <c r="F269" s="250">
        <f t="shared" si="144"/>
        <v>8.771929824561403E-3</v>
      </c>
      <c r="G269" s="251">
        <f t="shared" ref="G269:AK269" si="151">G242/G$102</f>
        <v>8.771929824561403E-3</v>
      </c>
      <c r="H269" s="251">
        <f t="shared" si="151"/>
        <v>8.771929824561403E-3</v>
      </c>
      <c r="I269" s="251">
        <f t="shared" si="151"/>
        <v>8.771929824561403E-3</v>
      </c>
      <c r="J269" s="251">
        <f t="shared" si="151"/>
        <v>8.771929824561403E-3</v>
      </c>
      <c r="K269" s="251">
        <f t="shared" si="151"/>
        <v>1.1904761904761904E-2</v>
      </c>
      <c r="L269" s="251">
        <f t="shared" si="151"/>
        <v>9.0090090090090089E-3</v>
      </c>
      <c r="M269" s="251">
        <f t="shared" si="151"/>
        <v>8.771929824561403E-3</v>
      </c>
      <c r="N269" s="251">
        <f t="shared" si="151"/>
        <v>8.771929824561403E-3</v>
      </c>
      <c r="O269" s="251">
        <f t="shared" si="151"/>
        <v>8.771929824561403E-3</v>
      </c>
      <c r="P269" s="251">
        <f t="shared" si="151"/>
        <v>8.771929824561403E-3</v>
      </c>
      <c r="Q269" s="251">
        <f t="shared" si="151"/>
        <v>8.771929824561403E-3</v>
      </c>
      <c r="R269" s="251">
        <f t="shared" si="151"/>
        <v>1.1904761904761904E-2</v>
      </c>
      <c r="S269" s="251">
        <f t="shared" si="151"/>
        <v>9.0090090090090089E-3</v>
      </c>
      <c r="T269" s="251">
        <f t="shared" si="151"/>
        <v>8.771929824561403E-3</v>
      </c>
      <c r="U269" s="251">
        <f t="shared" si="151"/>
        <v>8.771929824561403E-3</v>
      </c>
      <c r="V269" s="251">
        <f t="shared" si="151"/>
        <v>8.771929824561403E-3</v>
      </c>
      <c r="W269" s="251">
        <f t="shared" si="151"/>
        <v>8.8464260438782718E-3</v>
      </c>
      <c r="X269" s="251" t="e">
        <f t="shared" si="151"/>
        <v>#DIV/0!</v>
      </c>
      <c r="Y269" s="251" t="e">
        <f t="shared" si="151"/>
        <v>#DIV/0!</v>
      </c>
      <c r="Z269" s="251" t="e">
        <f t="shared" si="151"/>
        <v>#DIV/0!</v>
      </c>
      <c r="AA269" s="251" t="e">
        <f t="shared" si="151"/>
        <v>#DIV/0!</v>
      </c>
      <c r="AB269" s="251" t="e">
        <f t="shared" si="151"/>
        <v>#DIV/0!</v>
      </c>
      <c r="AC269" s="251" t="e">
        <f t="shared" si="151"/>
        <v>#DIV/0!</v>
      </c>
      <c r="AD269" s="251" t="e">
        <f t="shared" si="151"/>
        <v>#DIV/0!</v>
      </c>
      <c r="AE269" s="251" t="e">
        <f t="shared" si="151"/>
        <v>#DIV/0!</v>
      </c>
      <c r="AF269" s="251" t="e">
        <f t="shared" si="151"/>
        <v>#DIV/0!</v>
      </c>
      <c r="AG269" s="251" t="e">
        <f t="shared" si="151"/>
        <v>#DIV/0!</v>
      </c>
      <c r="AH269" s="251" t="e">
        <f t="shared" si="151"/>
        <v>#DIV/0!</v>
      </c>
      <c r="AI269" s="251" t="e">
        <f t="shared" si="151"/>
        <v>#DIV/0!</v>
      </c>
      <c r="AJ269" s="256" t="e">
        <f t="shared" si="151"/>
        <v>#DIV/0!</v>
      </c>
      <c r="AK269" s="256">
        <f t="shared" si="151"/>
        <v>9.0678273485672832E-3</v>
      </c>
      <c r="AL269" s="305"/>
      <c r="AM269" s="305"/>
      <c r="AN269" s="305"/>
      <c r="AO269" s="305"/>
      <c r="AP269" s="305"/>
      <c r="AQ269" s="305"/>
      <c r="AR269" s="305"/>
      <c r="AS269" s="305"/>
      <c r="AT269" s="305"/>
      <c r="AU269" s="305"/>
      <c r="AV269" s="305"/>
      <c r="AW269" s="305"/>
      <c r="AX269" s="305"/>
      <c r="AY269" s="305"/>
      <c r="AZ269" s="305"/>
      <c r="BA269" s="305"/>
      <c r="BB269" s="305"/>
      <c r="BC269" s="305"/>
      <c r="BD269" s="305"/>
      <c r="BE269" s="305"/>
      <c r="BF269" s="305"/>
      <c r="BG269" s="305"/>
      <c r="BH269" s="305"/>
      <c r="BI269" s="305"/>
      <c r="BJ269" s="305"/>
      <c r="BK269" s="305"/>
      <c r="BL269" s="305"/>
      <c r="BM269" s="305"/>
      <c r="BN269" s="305"/>
      <c r="BO269" s="305"/>
    </row>
    <row r="270" spans="1:67" ht="18.75" customHeight="1" thickBot="1">
      <c r="A270" s="584"/>
      <c r="B270" s="383" t="s">
        <v>97</v>
      </c>
      <c r="C270" s="585"/>
      <c r="D270" s="521" t="s">
        <v>4277</v>
      </c>
      <c r="E270" s="535"/>
      <c r="F270" s="250">
        <f t="shared" si="144"/>
        <v>8.771929824561403E-3</v>
      </c>
      <c r="G270" s="251">
        <f t="shared" ref="G270:AK270" si="152">G243/G$102</f>
        <v>8.771929824561403E-3</v>
      </c>
      <c r="H270" s="251">
        <f t="shared" si="152"/>
        <v>8.771929824561403E-3</v>
      </c>
      <c r="I270" s="251">
        <f t="shared" si="152"/>
        <v>8.771929824561403E-3</v>
      </c>
      <c r="J270" s="251">
        <f t="shared" si="152"/>
        <v>8.771929824561403E-3</v>
      </c>
      <c r="K270" s="251">
        <f t="shared" si="152"/>
        <v>1.1904761904761904E-2</v>
      </c>
      <c r="L270" s="251">
        <f t="shared" si="152"/>
        <v>9.0090090090090089E-3</v>
      </c>
      <c r="M270" s="251">
        <f t="shared" si="152"/>
        <v>8.771929824561403E-3</v>
      </c>
      <c r="N270" s="251">
        <f t="shared" si="152"/>
        <v>8.771929824561403E-3</v>
      </c>
      <c r="O270" s="251">
        <f t="shared" si="152"/>
        <v>8.771929824561403E-3</v>
      </c>
      <c r="P270" s="251">
        <f t="shared" si="152"/>
        <v>8.771929824561403E-3</v>
      </c>
      <c r="Q270" s="251">
        <f t="shared" si="152"/>
        <v>8.771929824561403E-3</v>
      </c>
      <c r="R270" s="251">
        <f t="shared" si="152"/>
        <v>1.1904761904761904E-2</v>
      </c>
      <c r="S270" s="251">
        <f t="shared" si="152"/>
        <v>9.0090090090090089E-3</v>
      </c>
      <c r="T270" s="251">
        <f t="shared" si="152"/>
        <v>8.771929824561403E-3</v>
      </c>
      <c r="U270" s="251">
        <f t="shared" si="152"/>
        <v>8.771929824561403E-3</v>
      </c>
      <c r="V270" s="251">
        <f t="shared" si="152"/>
        <v>8.771929824561403E-3</v>
      </c>
      <c r="W270" s="251">
        <f t="shared" si="152"/>
        <v>8.8464260438782718E-3</v>
      </c>
      <c r="X270" s="251" t="e">
        <f t="shared" si="152"/>
        <v>#DIV/0!</v>
      </c>
      <c r="Y270" s="251" t="e">
        <f t="shared" si="152"/>
        <v>#DIV/0!</v>
      </c>
      <c r="Z270" s="251" t="e">
        <f t="shared" si="152"/>
        <v>#DIV/0!</v>
      </c>
      <c r="AA270" s="251" t="e">
        <f t="shared" si="152"/>
        <v>#DIV/0!</v>
      </c>
      <c r="AB270" s="251" t="e">
        <f t="shared" si="152"/>
        <v>#DIV/0!</v>
      </c>
      <c r="AC270" s="251" t="e">
        <f t="shared" si="152"/>
        <v>#DIV/0!</v>
      </c>
      <c r="AD270" s="251" t="e">
        <f t="shared" si="152"/>
        <v>#DIV/0!</v>
      </c>
      <c r="AE270" s="251" t="e">
        <f t="shared" si="152"/>
        <v>#DIV/0!</v>
      </c>
      <c r="AF270" s="251" t="e">
        <f t="shared" si="152"/>
        <v>#DIV/0!</v>
      </c>
      <c r="AG270" s="251" t="e">
        <f t="shared" si="152"/>
        <v>#DIV/0!</v>
      </c>
      <c r="AH270" s="251" t="e">
        <f t="shared" si="152"/>
        <v>#DIV/0!</v>
      </c>
      <c r="AI270" s="251" t="e">
        <f t="shared" si="152"/>
        <v>#DIV/0!</v>
      </c>
      <c r="AJ270" s="256" t="e">
        <f t="shared" si="152"/>
        <v>#DIV/0!</v>
      </c>
      <c r="AK270" s="256">
        <f t="shared" si="152"/>
        <v>9.0678273485672832E-3</v>
      </c>
      <c r="AL270" s="305"/>
      <c r="AM270" s="305"/>
      <c r="AN270" s="305"/>
      <c r="AO270" s="305"/>
      <c r="AP270" s="305"/>
      <c r="AQ270" s="305"/>
      <c r="AR270" s="305"/>
      <c r="AS270" s="305"/>
      <c r="AT270" s="305"/>
      <c r="AU270" s="305"/>
      <c r="AV270" s="305"/>
      <c r="AW270" s="305"/>
      <c r="AX270" s="305"/>
      <c r="AY270" s="305"/>
      <c r="AZ270" s="305"/>
      <c r="BA270" s="305"/>
      <c r="BB270" s="305"/>
      <c r="BC270" s="305"/>
      <c r="BD270" s="305"/>
      <c r="BE270" s="305"/>
      <c r="BF270" s="305"/>
      <c r="BG270" s="305"/>
      <c r="BH270" s="305"/>
      <c r="BI270" s="305"/>
      <c r="BJ270" s="305"/>
      <c r="BK270" s="305"/>
      <c r="BL270" s="305"/>
      <c r="BM270" s="305"/>
      <c r="BN270" s="305"/>
      <c r="BO270" s="305"/>
    </row>
    <row r="271" spans="1:67" ht="18.75" customHeight="1" thickBot="1">
      <c r="A271" s="584"/>
      <c r="B271" s="383" t="s">
        <v>97</v>
      </c>
      <c r="C271" s="585"/>
      <c r="D271" s="521" t="s">
        <v>29</v>
      </c>
      <c r="E271" s="535"/>
      <c r="F271" s="250">
        <f t="shared" si="144"/>
        <v>8.771929824561403E-3</v>
      </c>
      <c r="G271" s="251">
        <f t="shared" ref="G271:AK271" si="153">G244/G$102</f>
        <v>8.771929824561403E-3</v>
      </c>
      <c r="H271" s="251">
        <f t="shared" si="153"/>
        <v>8.771929824561403E-3</v>
      </c>
      <c r="I271" s="251">
        <f t="shared" si="153"/>
        <v>8.771929824561403E-3</v>
      </c>
      <c r="J271" s="251">
        <f t="shared" si="153"/>
        <v>8.771929824561403E-3</v>
      </c>
      <c r="K271" s="251">
        <f t="shared" si="153"/>
        <v>1.1904761904761904E-2</v>
      </c>
      <c r="L271" s="251">
        <f t="shared" si="153"/>
        <v>9.0090090090090089E-3</v>
      </c>
      <c r="M271" s="251">
        <f t="shared" si="153"/>
        <v>8.771929824561403E-3</v>
      </c>
      <c r="N271" s="251">
        <f t="shared" si="153"/>
        <v>8.771929824561403E-3</v>
      </c>
      <c r="O271" s="251">
        <f t="shared" si="153"/>
        <v>8.771929824561403E-3</v>
      </c>
      <c r="P271" s="251">
        <f t="shared" si="153"/>
        <v>8.771929824561403E-3</v>
      </c>
      <c r="Q271" s="251">
        <f t="shared" si="153"/>
        <v>8.771929824561403E-3</v>
      </c>
      <c r="R271" s="251">
        <f t="shared" si="153"/>
        <v>1.1904761904761904E-2</v>
      </c>
      <c r="S271" s="251">
        <f t="shared" si="153"/>
        <v>9.0090090090090089E-3</v>
      </c>
      <c r="T271" s="251">
        <f t="shared" si="153"/>
        <v>8.771929824561403E-3</v>
      </c>
      <c r="U271" s="251">
        <f t="shared" si="153"/>
        <v>8.771929824561403E-3</v>
      </c>
      <c r="V271" s="251">
        <f t="shared" si="153"/>
        <v>8.771929824561403E-3</v>
      </c>
      <c r="W271" s="251">
        <f t="shared" si="153"/>
        <v>8.8464260438782718E-3</v>
      </c>
      <c r="X271" s="251" t="e">
        <f t="shared" si="153"/>
        <v>#DIV/0!</v>
      </c>
      <c r="Y271" s="251" t="e">
        <f t="shared" si="153"/>
        <v>#DIV/0!</v>
      </c>
      <c r="Z271" s="251" t="e">
        <f t="shared" si="153"/>
        <v>#DIV/0!</v>
      </c>
      <c r="AA271" s="251" t="e">
        <f t="shared" si="153"/>
        <v>#DIV/0!</v>
      </c>
      <c r="AB271" s="251" t="e">
        <f t="shared" si="153"/>
        <v>#DIV/0!</v>
      </c>
      <c r="AC271" s="251" t="e">
        <f t="shared" si="153"/>
        <v>#DIV/0!</v>
      </c>
      <c r="AD271" s="251" t="e">
        <f t="shared" si="153"/>
        <v>#DIV/0!</v>
      </c>
      <c r="AE271" s="251" t="e">
        <f t="shared" si="153"/>
        <v>#DIV/0!</v>
      </c>
      <c r="AF271" s="251" t="e">
        <f t="shared" si="153"/>
        <v>#DIV/0!</v>
      </c>
      <c r="AG271" s="251" t="e">
        <f t="shared" si="153"/>
        <v>#DIV/0!</v>
      </c>
      <c r="AH271" s="251" t="e">
        <f t="shared" si="153"/>
        <v>#DIV/0!</v>
      </c>
      <c r="AI271" s="251" t="e">
        <f t="shared" si="153"/>
        <v>#DIV/0!</v>
      </c>
      <c r="AJ271" s="256" t="e">
        <f t="shared" si="153"/>
        <v>#DIV/0!</v>
      </c>
      <c r="AK271" s="256">
        <f t="shared" si="153"/>
        <v>9.0678273485672832E-3</v>
      </c>
      <c r="AL271" s="305"/>
      <c r="AM271" s="305"/>
      <c r="AN271" s="305"/>
      <c r="AO271" s="305"/>
      <c r="AP271" s="305"/>
      <c r="AQ271" s="305"/>
      <c r="AR271" s="305"/>
      <c r="AS271" s="305"/>
      <c r="AT271" s="305"/>
      <c r="AU271" s="305"/>
      <c r="AV271" s="305"/>
      <c r="AW271" s="305"/>
      <c r="AX271" s="305"/>
      <c r="AY271" s="305"/>
      <c r="AZ271" s="305"/>
      <c r="BA271" s="305"/>
      <c r="BB271" s="305"/>
      <c r="BC271" s="305"/>
      <c r="BD271" s="305"/>
      <c r="BE271" s="305"/>
      <c r="BF271" s="305"/>
      <c r="BG271" s="305"/>
      <c r="BH271" s="305"/>
      <c r="BI271" s="305"/>
      <c r="BJ271" s="305"/>
      <c r="BK271" s="305"/>
      <c r="BL271" s="305"/>
      <c r="BM271" s="305"/>
      <c r="BN271" s="305"/>
      <c r="BO271" s="305"/>
    </row>
    <row r="272" spans="1:67" ht="18.75" customHeight="1" thickBot="1">
      <c r="A272" s="584"/>
      <c r="B272" s="383" t="s">
        <v>97</v>
      </c>
      <c r="C272" s="585"/>
      <c r="D272" s="521" t="s">
        <v>4292</v>
      </c>
      <c r="E272" s="535"/>
      <c r="F272" s="250">
        <f t="shared" si="144"/>
        <v>5.2631578947368418E-2</v>
      </c>
      <c r="G272" s="251">
        <f t="shared" ref="G272:AK272" si="154">G245/G$102</f>
        <v>0</v>
      </c>
      <c r="H272" s="251">
        <f t="shared" si="154"/>
        <v>0</v>
      </c>
      <c r="I272" s="251">
        <f t="shared" si="154"/>
        <v>0</v>
      </c>
      <c r="J272" s="251">
        <f t="shared" si="154"/>
        <v>0</v>
      </c>
      <c r="K272" s="251">
        <f t="shared" si="154"/>
        <v>0</v>
      </c>
      <c r="L272" s="251">
        <f t="shared" si="154"/>
        <v>0</v>
      </c>
      <c r="M272" s="251">
        <f t="shared" si="154"/>
        <v>0</v>
      </c>
      <c r="N272" s="251">
        <f t="shared" si="154"/>
        <v>0</v>
      </c>
      <c r="O272" s="251">
        <f t="shared" si="154"/>
        <v>0</v>
      </c>
      <c r="P272" s="251">
        <f t="shared" si="154"/>
        <v>0</v>
      </c>
      <c r="Q272" s="251">
        <f t="shared" si="154"/>
        <v>0</v>
      </c>
      <c r="R272" s="251">
        <f t="shared" si="154"/>
        <v>0</v>
      </c>
      <c r="S272" s="251">
        <f t="shared" si="154"/>
        <v>0</v>
      </c>
      <c r="T272" s="251">
        <f t="shared" si="154"/>
        <v>0</v>
      </c>
      <c r="U272" s="251">
        <f t="shared" si="154"/>
        <v>0</v>
      </c>
      <c r="V272" s="251">
        <f t="shared" si="154"/>
        <v>0</v>
      </c>
      <c r="W272" s="251">
        <f t="shared" si="154"/>
        <v>0</v>
      </c>
      <c r="X272" s="251" t="e">
        <f t="shared" si="154"/>
        <v>#DIV/0!</v>
      </c>
      <c r="Y272" s="251" t="e">
        <f t="shared" si="154"/>
        <v>#DIV/0!</v>
      </c>
      <c r="Z272" s="251" t="e">
        <f t="shared" si="154"/>
        <v>#DIV/0!</v>
      </c>
      <c r="AA272" s="251" t="e">
        <f t="shared" si="154"/>
        <v>#DIV/0!</v>
      </c>
      <c r="AB272" s="251" t="e">
        <f t="shared" si="154"/>
        <v>#DIV/0!</v>
      </c>
      <c r="AC272" s="251" t="e">
        <f t="shared" si="154"/>
        <v>#DIV/0!</v>
      </c>
      <c r="AD272" s="251" t="e">
        <f t="shared" si="154"/>
        <v>#DIV/0!</v>
      </c>
      <c r="AE272" s="251" t="e">
        <f t="shared" si="154"/>
        <v>#DIV/0!</v>
      </c>
      <c r="AF272" s="251" t="e">
        <f t="shared" si="154"/>
        <v>#DIV/0!</v>
      </c>
      <c r="AG272" s="251" t="e">
        <f t="shared" si="154"/>
        <v>#DIV/0!</v>
      </c>
      <c r="AH272" s="251" t="e">
        <f t="shared" si="154"/>
        <v>#DIV/0!</v>
      </c>
      <c r="AI272" s="251" t="e">
        <f t="shared" si="154"/>
        <v>#DIV/0!</v>
      </c>
      <c r="AJ272" s="256" t="e">
        <f t="shared" si="154"/>
        <v>#DIV/0!</v>
      </c>
      <c r="AK272" s="256">
        <f t="shared" si="154"/>
        <v>3.0226091161890943E-3</v>
      </c>
      <c r="AL272" s="305"/>
      <c r="AM272" s="305"/>
      <c r="AN272" s="305"/>
      <c r="AO272" s="305"/>
      <c r="AP272" s="305"/>
      <c r="AQ272" s="305"/>
      <c r="AR272" s="305"/>
      <c r="AS272" s="305"/>
      <c r="AT272" s="305"/>
      <c r="AU272" s="305"/>
      <c r="AV272" s="305"/>
      <c r="AW272" s="305"/>
      <c r="AX272" s="305"/>
      <c r="AY272" s="305"/>
      <c r="AZ272" s="305"/>
      <c r="BA272" s="305"/>
      <c r="BB272" s="305"/>
      <c r="BC272" s="305"/>
      <c r="BD272" s="305"/>
      <c r="BE272" s="305"/>
      <c r="BF272" s="305"/>
      <c r="BG272" s="305"/>
      <c r="BH272" s="305"/>
      <c r="BI272" s="305"/>
      <c r="BJ272" s="305"/>
      <c r="BK272" s="305"/>
      <c r="BL272" s="305"/>
      <c r="BM272" s="305"/>
      <c r="BN272" s="305"/>
      <c r="BO272" s="305"/>
    </row>
    <row r="273" spans="1:67" ht="18.75" customHeight="1" thickBot="1">
      <c r="A273" s="584"/>
      <c r="B273" s="383" t="s">
        <v>97</v>
      </c>
      <c r="C273" s="585"/>
      <c r="D273" s="532"/>
      <c r="E273" s="533"/>
      <c r="F273" s="252">
        <f t="shared" si="144"/>
        <v>0</v>
      </c>
      <c r="G273" s="253">
        <f t="shared" ref="G273:AK273" si="155">G246/G$102</f>
        <v>0</v>
      </c>
      <c r="H273" s="253">
        <f t="shared" si="155"/>
        <v>0</v>
      </c>
      <c r="I273" s="253">
        <f t="shared" si="155"/>
        <v>0</v>
      </c>
      <c r="J273" s="253">
        <f t="shared" si="155"/>
        <v>0</v>
      </c>
      <c r="K273" s="253">
        <f t="shared" si="155"/>
        <v>0</v>
      </c>
      <c r="L273" s="253">
        <f t="shared" si="155"/>
        <v>0</v>
      </c>
      <c r="M273" s="253">
        <f t="shared" si="155"/>
        <v>0</v>
      </c>
      <c r="N273" s="253">
        <f t="shared" si="155"/>
        <v>0</v>
      </c>
      <c r="O273" s="253">
        <f t="shared" si="155"/>
        <v>0</v>
      </c>
      <c r="P273" s="253">
        <f t="shared" si="155"/>
        <v>0</v>
      </c>
      <c r="Q273" s="253">
        <f t="shared" si="155"/>
        <v>0</v>
      </c>
      <c r="R273" s="253">
        <f t="shared" si="155"/>
        <v>0</v>
      </c>
      <c r="S273" s="253">
        <f t="shared" si="155"/>
        <v>0</v>
      </c>
      <c r="T273" s="253">
        <f t="shared" si="155"/>
        <v>0</v>
      </c>
      <c r="U273" s="253">
        <f t="shared" si="155"/>
        <v>0</v>
      </c>
      <c r="V273" s="253">
        <f t="shared" si="155"/>
        <v>0</v>
      </c>
      <c r="W273" s="253">
        <f t="shared" si="155"/>
        <v>0</v>
      </c>
      <c r="X273" s="253" t="e">
        <f t="shared" si="155"/>
        <v>#DIV/0!</v>
      </c>
      <c r="Y273" s="253" t="e">
        <f t="shared" si="155"/>
        <v>#DIV/0!</v>
      </c>
      <c r="Z273" s="253" t="e">
        <f t="shared" si="155"/>
        <v>#DIV/0!</v>
      </c>
      <c r="AA273" s="253" t="e">
        <f t="shared" si="155"/>
        <v>#DIV/0!</v>
      </c>
      <c r="AB273" s="253" t="e">
        <f t="shared" si="155"/>
        <v>#DIV/0!</v>
      </c>
      <c r="AC273" s="253" t="e">
        <f t="shared" si="155"/>
        <v>#DIV/0!</v>
      </c>
      <c r="AD273" s="253" t="e">
        <f t="shared" si="155"/>
        <v>#DIV/0!</v>
      </c>
      <c r="AE273" s="253" t="e">
        <f t="shared" si="155"/>
        <v>#DIV/0!</v>
      </c>
      <c r="AF273" s="253" t="e">
        <f t="shared" si="155"/>
        <v>#DIV/0!</v>
      </c>
      <c r="AG273" s="253" t="e">
        <f t="shared" si="155"/>
        <v>#DIV/0!</v>
      </c>
      <c r="AH273" s="253" t="e">
        <f t="shared" si="155"/>
        <v>#DIV/0!</v>
      </c>
      <c r="AI273" s="253" t="e">
        <f t="shared" si="155"/>
        <v>#DIV/0!</v>
      </c>
      <c r="AJ273" s="257" t="e">
        <f t="shared" si="155"/>
        <v>#DIV/0!</v>
      </c>
      <c r="AK273" s="257">
        <f t="shared" si="155"/>
        <v>0</v>
      </c>
      <c r="AL273" s="305"/>
      <c r="AM273" s="305"/>
      <c r="AN273" s="305"/>
      <c r="AO273" s="305"/>
      <c r="AP273" s="305"/>
      <c r="AQ273" s="305"/>
      <c r="AR273" s="305"/>
      <c r="AS273" s="305"/>
      <c r="AT273" s="305"/>
      <c r="AU273" s="305"/>
      <c r="AV273" s="305"/>
      <c r="AW273" s="305"/>
      <c r="AX273" s="305"/>
      <c r="AY273" s="305"/>
      <c r="AZ273" s="305"/>
      <c r="BA273" s="305"/>
      <c r="BB273" s="305"/>
      <c r="BC273" s="305"/>
      <c r="BD273" s="305"/>
      <c r="BE273" s="305"/>
      <c r="BF273" s="305"/>
      <c r="BG273" s="305"/>
      <c r="BH273" s="305"/>
      <c r="BI273" s="305"/>
      <c r="BJ273" s="305"/>
      <c r="BK273" s="305"/>
      <c r="BL273" s="305"/>
      <c r="BM273" s="305"/>
      <c r="BN273" s="305"/>
      <c r="BO273" s="305"/>
    </row>
    <row r="275" spans="1:67">
      <c r="C275" s="299" t="s">
        <v>4</v>
      </c>
    </row>
    <row r="276" spans="1:67">
      <c r="F276" s="299">
        <v>1</v>
      </c>
      <c r="G276" s="299">
        <v>2</v>
      </c>
      <c r="H276" s="299">
        <v>3</v>
      </c>
      <c r="I276" s="299">
        <v>4</v>
      </c>
      <c r="J276" s="299">
        <v>5</v>
      </c>
      <c r="K276" s="299">
        <v>6</v>
      </c>
      <c r="L276" s="299">
        <v>7</v>
      </c>
      <c r="M276" s="299">
        <v>8</v>
      </c>
      <c r="N276" s="299">
        <v>9</v>
      </c>
      <c r="O276" s="299">
        <v>10</v>
      </c>
      <c r="P276" s="299">
        <v>11</v>
      </c>
      <c r="Q276" s="299">
        <v>12</v>
      </c>
      <c r="R276" s="299">
        <v>13</v>
      </c>
      <c r="S276" s="299">
        <v>14</v>
      </c>
      <c r="T276" s="299">
        <v>15</v>
      </c>
      <c r="U276" s="299">
        <v>16</v>
      </c>
      <c r="V276" s="299">
        <v>17</v>
      </c>
      <c r="W276" s="299">
        <v>18</v>
      </c>
      <c r="X276" s="299">
        <v>19</v>
      </c>
      <c r="Y276" s="299">
        <v>20</v>
      </c>
      <c r="Z276" s="299">
        <v>21</v>
      </c>
      <c r="AA276" s="299">
        <v>22</v>
      </c>
      <c r="AB276" s="299">
        <v>23</v>
      </c>
      <c r="AC276" s="299">
        <v>24</v>
      </c>
      <c r="AD276" s="299">
        <v>25</v>
      </c>
      <c r="AE276" s="299">
        <v>26</v>
      </c>
      <c r="AF276" s="299">
        <v>27</v>
      </c>
      <c r="AG276" s="299">
        <v>28</v>
      </c>
      <c r="AH276" s="299">
        <v>29</v>
      </c>
      <c r="AI276" s="299">
        <v>30</v>
      </c>
      <c r="AJ276" s="299">
        <v>31</v>
      </c>
      <c r="AK276" s="299" t="s">
        <v>98</v>
      </c>
    </row>
    <row r="277" spans="1:67">
      <c r="C277" t="s">
        <v>99</v>
      </c>
      <c r="E277" s="299" t="s">
        <v>4289</v>
      </c>
      <c r="F277" s="384">
        <f t="shared" ref="F277:AK277" si="156">+$E$103</f>
        <v>0.85</v>
      </c>
      <c r="G277" s="384">
        <f t="shared" si="156"/>
        <v>0.85</v>
      </c>
      <c r="H277" s="384">
        <f t="shared" si="156"/>
        <v>0.85</v>
      </c>
      <c r="I277" s="384">
        <f t="shared" si="156"/>
        <v>0.85</v>
      </c>
      <c r="J277" s="384">
        <f t="shared" si="156"/>
        <v>0.85</v>
      </c>
      <c r="K277" s="384">
        <f t="shared" si="156"/>
        <v>0.85</v>
      </c>
      <c r="L277" s="384">
        <f t="shared" si="156"/>
        <v>0.85</v>
      </c>
      <c r="M277" s="384">
        <f t="shared" si="156"/>
        <v>0.85</v>
      </c>
      <c r="N277" s="384">
        <f t="shared" si="156"/>
        <v>0.85</v>
      </c>
      <c r="O277" s="384">
        <f t="shared" si="156"/>
        <v>0.85</v>
      </c>
      <c r="P277" s="384">
        <f t="shared" si="156"/>
        <v>0.85</v>
      </c>
      <c r="Q277" s="384">
        <f t="shared" si="156"/>
        <v>0.85</v>
      </c>
      <c r="R277" s="384">
        <f t="shared" si="156"/>
        <v>0.85</v>
      </c>
      <c r="S277" s="384">
        <f t="shared" si="156"/>
        <v>0.85</v>
      </c>
      <c r="T277" s="384">
        <f t="shared" si="156"/>
        <v>0.85</v>
      </c>
      <c r="U277" s="384">
        <f t="shared" si="156"/>
        <v>0.85</v>
      </c>
      <c r="V277" s="384">
        <f t="shared" si="156"/>
        <v>0.85</v>
      </c>
      <c r="W277" s="384">
        <f t="shared" si="156"/>
        <v>0.85</v>
      </c>
      <c r="X277" s="384">
        <f t="shared" si="156"/>
        <v>0.85</v>
      </c>
      <c r="Y277" s="384">
        <f t="shared" si="156"/>
        <v>0.85</v>
      </c>
      <c r="Z277" s="384">
        <f t="shared" si="156"/>
        <v>0.85</v>
      </c>
      <c r="AA277" s="384">
        <f t="shared" si="156"/>
        <v>0.85</v>
      </c>
      <c r="AB277" s="384">
        <f t="shared" si="156"/>
        <v>0.85</v>
      </c>
      <c r="AC277" s="384">
        <f t="shared" si="156"/>
        <v>0.85</v>
      </c>
      <c r="AD277" s="384">
        <f t="shared" si="156"/>
        <v>0.85</v>
      </c>
      <c r="AE277" s="384">
        <f t="shared" si="156"/>
        <v>0.85</v>
      </c>
      <c r="AF277" s="384">
        <f t="shared" si="156"/>
        <v>0.85</v>
      </c>
      <c r="AG277" s="384">
        <f t="shared" si="156"/>
        <v>0.85</v>
      </c>
      <c r="AH277" s="384">
        <f t="shared" si="156"/>
        <v>0.85</v>
      </c>
      <c r="AI277" s="384">
        <f t="shared" si="156"/>
        <v>0.85</v>
      </c>
      <c r="AJ277" s="384">
        <f t="shared" si="156"/>
        <v>0.85</v>
      </c>
      <c r="AK277" s="384">
        <f t="shared" si="156"/>
        <v>0.85</v>
      </c>
    </row>
    <row r="278" spans="1:67">
      <c r="C278" t="s">
        <v>4</v>
      </c>
      <c r="E278" s="299" t="s">
        <v>4290</v>
      </c>
      <c r="F278" s="385">
        <f>+F107</f>
        <v>0.67784210526315791</v>
      </c>
      <c r="G278" s="385">
        <f t="shared" ref="G278:AK278" si="157">+G107</f>
        <v>0.79428947368421055</v>
      </c>
      <c r="H278" s="385">
        <f t="shared" si="157"/>
        <v>0.8414605263157896</v>
      </c>
      <c r="I278" s="385">
        <f t="shared" si="157"/>
        <v>0.77636842105263149</v>
      </c>
      <c r="J278" s="385">
        <f t="shared" si="157"/>
        <v>0.74277631578947378</v>
      </c>
      <c r="K278" s="385">
        <f t="shared" si="157"/>
        <v>0.60867857142857151</v>
      </c>
      <c r="L278" s="385">
        <f t="shared" si="157"/>
        <v>0.73751351351351369</v>
      </c>
      <c r="M278" s="385">
        <f t="shared" si="157"/>
        <v>0.82448684210526335</v>
      </c>
      <c r="N278" s="385">
        <f t="shared" si="157"/>
        <v>0.78848684210526321</v>
      </c>
      <c r="O278" s="385">
        <f t="shared" si="157"/>
        <v>0.73148684210526316</v>
      </c>
      <c r="P278" s="385">
        <f t="shared" si="157"/>
        <v>0.74668421052631584</v>
      </c>
      <c r="Q278" s="385">
        <f t="shared" si="157"/>
        <v>0.84769736842105259</v>
      </c>
      <c r="R278" s="385">
        <f t="shared" si="157"/>
        <v>0.80078571428571443</v>
      </c>
      <c r="S278" s="385">
        <f t="shared" si="157"/>
        <v>0.77687837837837848</v>
      </c>
      <c r="T278" s="385">
        <f t="shared" si="157"/>
        <v>0.7920789473684211</v>
      </c>
      <c r="U278" s="385">
        <f t="shared" si="157"/>
        <v>0.78075000000000017</v>
      </c>
      <c r="V278" s="385">
        <f t="shared" si="157"/>
        <v>0.7767236842105264</v>
      </c>
      <c r="W278" s="385">
        <f t="shared" si="157"/>
        <v>0.82993630573248411</v>
      </c>
      <c r="X278" s="385" t="e">
        <f t="shared" si="157"/>
        <v>#DIV/0!</v>
      </c>
      <c r="Y278" s="385" t="e">
        <f t="shared" si="157"/>
        <v>#DIV/0!</v>
      </c>
      <c r="Z278" s="385" t="e">
        <f t="shared" si="157"/>
        <v>#DIV/0!</v>
      </c>
      <c r="AA278" s="385" t="e">
        <f t="shared" si="157"/>
        <v>#DIV/0!</v>
      </c>
      <c r="AB278" s="385" t="e">
        <f t="shared" si="157"/>
        <v>#DIV/0!</v>
      </c>
      <c r="AC278" s="385" t="e">
        <f t="shared" si="157"/>
        <v>#DIV/0!</v>
      </c>
      <c r="AD278" s="385" t="e">
        <f t="shared" si="157"/>
        <v>#DIV/0!</v>
      </c>
      <c r="AE278" s="385" t="e">
        <f t="shared" si="157"/>
        <v>#DIV/0!</v>
      </c>
      <c r="AF278" s="385" t="e">
        <f t="shared" si="157"/>
        <v>#DIV/0!</v>
      </c>
      <c r="AG278" s="385" t="e">
        <f t="shared" si="157"/>
        <v>#DIV/0!</v>
      </c>
      <c r="AH278" s="385" t="e">
        <f t="shared" si="157"/>
        <v>#DIV/0!</v>
      </c>
      <c r="AI278" s="385" t="e">
        <f t="shared" si="157"/>
        <v>#DIV/0!</v>
      </c>
      <c r="AJ278" s="385" t="e">
        <f t="shared" si="157"/>
        <v>#DIV/0!</v>
      </c>
      <c r="AK278" s="385">
        <f t="shared" si="157"/>
        <v>0.77283959013420389</v>
      </c>
    </row>
    <row r="279" spans="1:67">
      <c r="C279"/>
      <c r="E279" s="299" t="s">
        <v>90</v>
      </c>
      <c r="F279" s="385">
        <f>F262</f>
        <v>0.15842105263157896</v>
      </c>
      <c r="G279" s="385">
        <f t="shared" ref="G279:AK279" si="158">G262</f>
        <v>9.3245614035087715E-2</v>
      </c>
      <c r="H279" s="385">
        <f t="shared" si="158"/>
        <v>3.3421052631578949E-2</v>
      </c>
      <c r="I279" s="385">
        <f t="shared" si="158"/>
        <v>0.126140350877193</v>
      </c>
      <c r="J279" s="385">
        <f t="shared" si="158"/>
        <v>0.16368421052631579</v>
      </c>
      <c r="K279" s="385">
        <f t="shared" si="158"/>
        <v>0</v>
      </c>
      <c r="L279" s="385">
        <f t="shared" si="158"/>
        <v>9.5585585585585581E-2</v>
      </c>
      <c r="M279" s="385">
        <f t="shared" si="158"/>
        <v>6.2017543859649124E-2</v>
      </c>
      <c r="N279" s="385">
        <f t="shared" si="158"/>
        <v>0</v>
      </c>
      <c r="O279" s="385">
        <f t="shared" si="158"/>
        <v>4.9649122807017547E-2</v>
      </c>
      <c r="P279" s="385">
        <f t="shared" si="158"/>
        <v>0.10526315789473684</v>
      </c>
      <c r="Q279" s="385">
        <f t="shared" si="158"/>
        <v>0</v>
      </c>
      <c r="R279" s="385">
        <f t="shared" si="158"/>
        <v>3.5714285714285712E-2</v>
      </c>
      <c r="S279" s="385">
        <f t="shared" si="158"/>
        <v>3.1531531531531529E-2</v>
      </c>
      <c r="T279" s="385">
        <f t="shared" si="158"/>
        <v>7.0175438596491224E-2</v>
      </c>
      <c r="U279" s="385">
        <f t="shared" si="158"/>
        <v>6.8245614035087721E-2</v>
      </c>
      <c r="V279" s="385">
        <f t="shared" si="158"/>
        <v>0.10859649122807018</v>
      </c>
      <c r="W279" s="385">
        <f t="shared" si="158"/>
        <v>0</v>
      </c>
      <c r="X279" s="385" t="e">
        <f t="shared" si="158"/>
        <v>#DIV/0!</v>
      </c>
      <c r="Y279" s="385" t="e">
        <f t="shared" si="158"/>
        <v>#DIV/0!</v>
      </c>
      <c r="Z279" s="385" t="e">
        <f t="shared" si="158"/>
        <v>#DIV/0!</v>
      </c>
      <c r="AA279" s="385" t="e">
        <f t="shared" si="158"/>
        <v>#DIV/0!</v>
      </c>
      <c r="AB279" s="385" t="e">
        <f t="shared" si="158"/>
        <v>#DIV/0!</v>
      </c>
      <c r="AC279" s="385" t="e">
        <f t="shared" si="158"/>
        <v>#DIV/0!</v>
      </c>
      <c r="AD279" s="385" t="e">
        <f t="shared" si="158"/>
        <v>#DIV/0!</v>
      </c>
      <c r="AE279" s="385" t="e">
        <f t="shared" si="158"/>
        <v>#DIV/0!</v>
      </c>
      <c r="AF279" s="385" t="e">
        <f t="shared" si="158"/>
        <v>#DIV/0!</v>
      </c>
      <c r="AG279" s="385" t="e">
        <f t="shared" si="158"/>
        <v>#DIV/0!</v>
      </c>
      <c r="AH279" s="385" t="e">
        <f t="shared" si="158"/>
        <v>#DIV/0!</v>
      </c>
      <c r="AI279" s="385" t="e">
        <f t="shared" si="158"/>
        <v>#DIV/0!</v>
      </c>
      <c r="AJ279" s="385" t="e">
        <f t="shared" si="158"/>
        <v>#DIV/0!</v>
      </c>
      <c r="AK279" s="385">
        <f t="shared" si="158"/>
        <v>6.8280739934711648E-2</v>
      </c>
    </row>
    <row r="280" spans="1:67">
      <c r="C280"/>
      <c r="E280" s="299" t="s">
        <v>91</v>
      </c>
      <c r="F280" s="385">
        <f t="shared" ref="F280:AK280" si="159">F263</f>
        <v>0</v>
      </c>
      <c r="G280" s="385">
        <f t="shared" si="159"/>
        <v>2.6315789473684209E-2</v>
      </c>
      <c r="H280" s="385">
        <f t="shared" si="159"/>
        <v>0</v>
      </c>
      <c r="I280" s="385">
        <f t="shared" si="159"/>
        <v>1.8333333333333333E-2</v>
      </c>
      <c r="J280" s="385">
        <f t="shared" si="159"/>
        <v>1.4473684210526316E-2</v>
      </c>
      <c r="K280" s="385">
        <f t="shared" si="159"/>
        <v>0</v>
      </c>
      <c r="L280" s="385">
        <f t="shared" si="159"/>
        <v>0</v>
      </c>
      <c r="M280" s="385">
        <f t="shared" si="159"/>
        <v>2.1228070175438596E-2</v>
      </c>
      <c r="N280" s="385">
        <f t="shared" si="159"/>
        <v>0</v>
      </c>
      <c r="O280" s="385">
        <f t="shared" si="159"/>
        <v>8.2456140350877193E-3</v>
      </c>
      <c r="P280" s="385">
        <f t="shared" si="159"/>
        <v>2.1666666666666667E-2</v>
      </c>
      <c r="Q280" s="385">
        <f t="shared" si="159"/>
        <v>9.6491228070175444E-3</v>
      </c>
      <c r="R280" s="385">
        <f t="shared" si="159"/>
        <v>6.2142857142857146E-2</v>
      </c>
      <c r="S280" s="385">
        <f t="shared" si="159"/>
        <v>9.189189189189189E-3</v>
      </c>
      <c r="T280" s="385">
        <f t="shared" si="159"/>
        <v>3.2280701754385965E-2</v>
      </c>
      <c r="U280" s="385">
        <f t="shared" si="159"/>
        <v>2.6754385964912281E-2</v>
      </c>
      <c r="V280" s="385">
        <f t="shared" si="159"/>
        <v>9.4736842105263164E-3</v>
      </c>
      <c r="W280" s="385">
        <f t="shared" si="159"/>
        <v>4.2639773531493279E-2</v>
      </c>
      <c r="X280" s="385" t="e">
        <f t="shared" si="159"/>
        <v>#DIV/0!</v>
      </c>
      <c r="Y280" s="385" t="e">
        <f t="shared" si="159"/>
        <v>#DIV/0!</v>
      </c>
      <c r="Z280" s="385" t="e">
        <f t="shared" si="159"/>
        <v>#DIV/0!</v>
      </c>
      <c r="AA280" s="385" t="e">
        <f t="shared" si="159"/>
        <v>#DIV/0!</v>
      </c>
      <c r="AB280" s="385" t="e">
        <f t="shared" si="159"/>
        <v>#DIV/0!</v>
      </c>
      <c r="AC280" s="385" t="e">
        <f t="shared" si="159"/>
        <v>#DIV/0!</v>
      </c>
      <c r="AD280" s="385" t="e">
        <f t="shared" si="159"/>
        <v>#DIV/0!</v>
      </c>
      <c r="AE280" s="385" t="e">
        <f t="shared" si="159"/>
        <v>#DIV/0!</v>
      </c>
      <c r="AF280" s="385" t="e">
        <f t="shared" si="159"/>
        <v>#DIV/0!</v>
      </c>
      <c r="AG280" s="385" t="e">
        <f t="shared" si="159"/>
        <v>#DIV/0!</v>
      </c>
      <c r="AH280" s="385" t="e">
        <f t="shared" si="159"/>
        <v>#DIV/0!</v>
      </c>
      <c r="AI280" s="385" t="e">
        <f t="shared" si="159"/>
        <v>#DIV/0!</v>
      </c>
      <c r="AJ280" s="385" t="e">
        <f t="shared" si="159"/>
        <v>#DIV/0!</v>
      </c>
      <c r="AK280" s="385">
        <f t="shared" si="159"/>
        <v>1.6392616773465523E-2</v>
      </c>
    </row>
    <row r="281" spans="1:67">
      <c r="C281"/>
      <c r="E281" s="299" t="s">
        <v>4274</v>
      </c>
      <c r="F281" s="385">
        <f t="shared" ref="F281:AK281" si="160">F264</f>
        <v>6.5789473684210523E-2</v>
      </c>
      <c r="G281" s="385">
        <f t="shared" si="160"/>
        <v>5.9736842105263151E-2</v>
      </c>
      <c r="H281" s="385">
        <f t="shared" si="160"/>
        <v>9.8684210526315791E-2</v>
      </c>
      <c r="I281" s="385">
        <f t="shared" si="160"/>
        <v>5.2631578947368418E-2</v>
      </c>
      <c r="J281" s="385">
        <f t="shared" si="160"/>
        <v>5.2631578947368418E-2</v>
      </c>
      <c r="K281" s="385">
        <f t="shared" si="160"/>
        <v>5.3571428571428568E-2</v>
      </c>
      <c r="L281" s="385">
        <f t="shared" si="160"/>
        <v>5.675675675675676E-2</v>
      </c>
      <c r="M281" s="385">
        <f t="shared" si="160"/>
        <v>6.5789473684210523E-2</v>
      </c>
      <c r="N281" s="385">
        <f t="shared" si="160"/>
        <v>7.8947368421052627E-2</v>
      </c>
      <c r="O281" s="385">
        <f t="shared" si="160"/>
        <v>6.5789473684210523E-2</v>
      </c>
      <c r="P281" s="385">
        <f t="shared" si="160"/>
        <v>5.2631578947368418E-2</v>
      </c>
      <c r="Q281" s="385">
        <f t="shared" si="160"/>
        <v>4.8245614035087717E-2</v>
      </c>
      <c r="R281" s="385">
        <f t="shared" si="160"/>
        <v>6.5476190476190479E-2</v>
      </c>
      <c r="S281" s="385">
        <f t="shared" si="160"/>
        <v>6.3063063063063057E-2</v>
      </c>
      <c r="T281" s="385">
        <f t="shared" si="160"/>
        <v>7.8947368421052627E-2</v>
      </c>
      <c r="U281" s="385">
        <f t="shared" si="160"/>
        <v>5.2631578947368418E-2</v>
      </c>
      <c r="V281" s="385">
        <f t="shared" si="160"/>
        <v>7.8947368421052627E-2</v>
      </c>
      <c r="W281" s="385">
        <f t="shared" si="160"/>
        <v>7.9617834394904455E-2</v>
      </c>
      <c r="X281" s="385" t="e">
        <f t="shared" si="160"/>
        <v>#DIV/0!</v>
      </c>
      <c r="Y281" s="385" t="e">
        <f t="shared" si="160"/>
        <v>#DIV/0!</v>
      </c>
      <c r="Z281" s="385" t="e">
        <f t="shared" si="160"/>
        <v>#DIV/0!</v>
      </c>
      <c r="AA281" s="385" t="e">
        <f t="shared" si="160"/>
        <v>#DIV/0!</v>
      </c>
      <c r="AB281" s="385" t="e">
        <f t="shared" si="160"/>
        <v>#DIV/0!</v>
      </c>
      <c r="AC281" s="385" t="e">
        <f t="shared" si="160"/>
        <v>#DIV/0!</v>
      </c>
      <c r="AD281" s="385" t="e">
        <f t="shared" si="160"/>
        <v>#DIV/0!</v>
      </c>
      <c r="AE281" s="385" t="e">
        <f t="shared" si="160"/>
        <v>#DIV/0!</v>
      </c>
      <c r="AF281" s="385" t="e">
        <f t="shared" si="160"/>
        <v>#DIV/0!</v>
      </c>
      <c r="AG281" s="385" t="e">
        <f t="shared" si="160"/>
        <v>#DIV/0!</v>
      </c>
      <c r="AH281" s="385" t="e">
        <f t="shared" si="160"/>
        <v>#DIV/0!</v>
      </c>
      <c r="AI281" s="385" t="e">
        <f t="shared" si="160"/>
        <v>#DIV/0!</v>
      </c>
      <c r="AJ281" s="385" t="e">
        <f t="shared" si="160"/>
        <v>#DIV/0!</v>
      </c>
      <c r="AK281" s="385">
        <f t="shared" si="160"/>
        <v>6.5167452545036864E-2</v>
      </c>
    </row>
    <row r="282" spans="1:67">
      <c r="C282"/>
      <c r="E282" s="299" t="s">
        <v>5451</v>
      </c>
      <c r="F282" s="385">
        <f t="shared" ref="F282:AK283" si="161">F265</f>
        <v>0</v>
      </c>
      <c r="G282" s="385">
        <f t="shared" si="161"/>
        <v>0</v>
      </c>
      <c r="H282" s="385">
        <f t="shared" si="161"/>
        <v>0</v>
      </c>
      <c r="I282" s="385">
        <f t="shared" si="161"/>
        <v>0</v>
      </c>
      <c r="J282" s="385">
        <f t="shared" si="161"/>
        <v>0</v>
      </c>
      <c r="K282" s="385">
        <f t="shared" si="161"/>
        <v>0</v>
      </c>
      <c r="L282" s="385">
        <f t="shared" si="161"/>
        <v>0</v>
      </c>
      <c r="M282" s="385">
        <f t="shared" si="161"/>
        <v>0</v>
      </c>
      <c r="N282" s="385">
        <f t="shared" si="161"/>
        <v>0</v>
      </c>
      <c r="O282" s="385">
        <f t="shared" si="161"/>
        <v>0</v>
      </c>
      <c r="P282" s="385">
        <f t="shared" si="161"/>
        <v>0</v>
      </c>
      <c r="Q282" s="385">
        <f t="shared" si="161"/>
        <v>0</v>
      </c>
      <c r="R282" s="385">
        <f t="shared" si="161"/>
        <v>0</v>
      </c>
      <c r="S282" s="385">
        <f t="shared" si="161"/>
        <v>0</v>
      </c>
      <c r="T282" s="385">
        <f t="shared" si="161"/>
        <v>0</v>
      </c>
      <c r="U282" s="385">
        <f t="shared" si="161"/>
        <v>0</v>
      </c>
      <c r="V282" s="385">
        <f t="shared" si="161"/>
        <v>0</v>
      </c>
      <c r="W282" s="385">
        <f t="shared" si="161"/>
        <v>0</v>
      </c>
      <c r="X282" s="385" t="e">
        <f t="shared" si="161"/>
        <v>#DIV/0!</v>
      </c>
      <c r="Y282" s="385" t="e">
        <f t="shared" si="161"/>
        <v>#DIV/0!</v>
      </c>
      <c r="Z282" s="385" t="e">
        <f t="shared" si="161"/>
        <v>#DIV/0!</v>
      </c>
      <c r="AA282" s="385" t="e">
        <f t="shared" si="161"/>
        <v>#DIV/0!</v>
      </c>
      <c r="AB282" s="385" t="e">
        <f t="shared" si="161"/>
        <v>#DIV/0!</v>
      </c>
      <c r="AC282" s="385" t="e">
        <f t="shared" si="161"/>
        <v>#DIV/0!</v>
      </c>
      <c r="AD282" s="385" t="e">
        <f t="shared" si="161"/>
        <v>#DIV/0!</v>
      </c>
      <c r="AE282" s="385" t="e">
        <f t="shared" si="161"/>
        <v>#DIV/0!</v>
      </c>
      <c r="AF282" s="385" t="e">
        <f t="shared" si="161"/>
        <v>#DIV/0!</v>
      </c>
      <c r="AG282" s="385" t="e">
        <f t="shared" si="161"/>
        <v>#DIV/0!</v>
      </c>
      <c r="AH282" s="385" t="e">
        <f t="shared" si="161"/>
        <v>#DIV/0!</v>
      </c>
      <c r="AI282" s="385" t="e">
        <f t="shared" si="161"/>
        <v>#DIV/0!</v>
      </c>
      <c r="AJ282" s="385" t="e">
        <f t="shared" si="161"/>
        <v>#DIV/0!</v>
      </c>
      <c r="AK282" s="385">
        <f t="shared" si="161"/>
        <v>0</v>
      </c>
    </row>
    <row r="283" spans="1:67">
      <c r="C283"/>
      <c r="E283" s="299" t="s">
        <v>5452</v>
      </c>
      <c r="F283" s="385">
        <f t="shared" si="161"/>
        <v>1.8859649122807017E-2</v>
      </c>
      <c r="G283" s="385">
        <f t="shared" si="161"/>
        <v>0</v>
      </c>
      <c r="H283" s="385">
        <f t="shared" si="161"/>
        <v>0</v>
      </c>
      <c r="I283" s="385">
        <f t="shared" si="161"/>
        <v>0</v>
      </c>
      <c r="J283" s="385">
        <f t="shared" si="161"/>
        <v>0</v>
      </c>
      <c r="K283" s="385">
        <f t="shared" si="161"/>
        <v>0.30178571428571427</v>
      </c>
      <c r="L283" s="385">
        <f t="shared" si="161"/>
        <v>8.2972972972972972E-2</v>
      </c>
      <c r="M283" s="385">
        <f t="shared" si="161"/>
        <v>0</v>
      </c>
      <c r="N283" s="385">
        <f t="shared" si="161"/>
        <v>0.10614035087719298</v>
      </c>
      <c r="O283" s="385">
        <f t="shared" si="161"/>
        <v>0.11842105263157894</v>
      </c>
      <c r="P283" s="385">
        <f t="shared" si="161"/>
        <v>4.7192982456140349E-2</v>
      </c>
      <c r="Q283" s="385">
        <f t="shared" si="161"/>
        <v>6.7807017543859649E-2</v>
      </c>
      <c r="R283" s="385">
        <f t="shared" si="161"/>
        <v>0</v>
      </c>
      <c r="S283" s="385">
        <f t="shared" si="161"/>
        <v>9.2162162162162165E-2</v>
      </c>
      <c r="T283" s="385">
        <f t="shared" si="161"/>
        <v>0</v>
      </c>
      <c r="U283" s="385">
        <f t="shared" si="161"/>
        <v>4.491228070175439E-2</v>
      </c>
      <c r="V283" s="385">
        <f t="shared" si="161"/>
        <v>0</v>
      </c>
      <c r="W283" s="385">
        <f t="shared" si="161"/>
        <v>2.1231422505307854E-2</v>
      </c>
      <c r="X283" s="385" t="e">
        <f t="shared" si="161"/>
        <v>#DIV/0!</v>
      </c>
      <c r="Y283" s="385" t="e">
        <f t="shared" si="161"/>
        <v>#DIV/0!</v>
      </c>
      <c r="Z283" s="385" t="e">
        <f t="shared" si="161"/>
        <v>#DIV/0!</v>
      </c>
      <c r="AA283" s="385" t="e">
        <f t="shared" si="161"/>
        <v>#DIV/0!</v>
      </c>
      <c r="AB283" s="385" t="e">
        <f t="shared" si="161"/>
        <v>#DIV/0!</v>
      </c>
      <c r="AC283" s="385" t="e">
        <f t="shared" si="161"/>
        <v>#DIV/0!</v>
      </c>
      <c r="AD283" s="385" t="e">
        <f t="shared" si="161"/>
        <v>#DIV/0!</v>
      </c>
      <c r="AE283" s="385" t="e">
        <f t="shared" si="161"/>
        <v>#DIV/0!</v>
      </c>
      <c r="AF283" s="385" t="e">
        <f t="shared" si="161"/>
        <v>#DIV/0!</v>
      </c>
      <c r="AG283" s="385" t="e">
        <f t="shared" si="161"/>
        <v>#DIV/0!</v>
      </c>
      <c r="AH283" s="385" t="e">
        <f t="shared" si="161"/>
        <v>#DIV/0!</v>
      </c>
      <c r="AI283" s="385" t="e">
        <f t="shared" si="161"/>
        <v>#DIV/0!</v>
      </c>
      <c r="AJ283" s="385" t="e">
        <f t="shared" si="161"/>
        <v>#DIV/0!</v>
      </c>
      <c r="AK283" s="385">
        <f t="shared" si="161"/>
        <v>4.6936081892556311E-2</v>
      </c>
    </row>
    <row r="284" spans="1:67">
      <c r="C284"/>
      <c r="E284" s="299" t="s">
        <v>4275</v>
      </c>
      <c r="F284" s="385">
        <f t="shared" ref="F284:AK284" si="162">F267</f>
        <v>0</v>
      </c>
      <c r="G284" s="385">
        <f t="shared" si="162"/>
        <v>0</v>
      </c>
      <c r="H284" s="385">
        <f t="shared" si="162"/>
        <v>0</v>
      </c>
      <c r="I284" s="385">
        <f t="shared" si="162"/>
        <v>0</v>
      </c>
      <c r="J284" s="385">
        <f t="shared" si="162"/>
        <v>0</v>
      </c>
      <c r="K284" s="385">
        <f t="shared" si="162"/>
        <v>0</v>
      </c>
      <c r="L284" s="385">
        <f t="shared" si="162"/>
        <v>0</v>
      </c>
      <c r="M284" s="385">
        <f t="shared" si="162"/>
        <v>0</v>
      </c>
      <c r="N284" s="385">
        <f t="shared" si="162"/>
        <v>0</v>
      </c>
      <c r="O284" s="385">
        <f t="shared" si="162"/>
        <v>0</v>
      </c>
      <c r="P284" s="385">
        <f t="shared" si="162"/>
        <v>0</v>
      </c>
      <c r="Q284" s="385">
        <f t="shared" si="162"/>
        <v>0</v>
      </c>
      <c r="R284" s="385">
        <f t="shared" si="162"/>
        <v>0</v>
      </c>
      <c r="S284" s="385">
        <f t="shared" si="162"/>
        <v>0</v>
      </c>
      <c r="T284" s="385">
        <f t="shared" si="162"/>
        <v>0</v>
      </c>
      <c r="U284" s="385">
        <f t="shared" si="162"/>
        <v>0</v>
      </c>
      <c r="V284" s="385">
        <f t="shared" si="162"/>
        <v>0</v>
      </c>
      <c r="W284" s="385">
        <f t="shared" si="162"/>
        <v>0</v>
      </c>
      <c r="X284" s="385" t="e">
        <f t="shared" si="162"/>
        <v>#DIV/0!</v>
      </c>
      <c r="Y284" s="385" t="e">
        <f t="shared" si="162"/>
        <v>#DIV/0!</v>
      </c>
      <c r="Z284" s="385" t="e">
        <f t="shared" si="162"/>
        <v>#DIV/0!</v>
      </c>
      <c r="AA284" s="385" t="e">
        <f t="shared" si="162"/>
        <v>#DIV/0!</v>
      </c>
      <c r="AB284" s="385" t="e">
        <f t="shared" si="162"/>
        <v>#DIV/0!</v>
      </c>
      <c r="AC284" s="385" t="e">
        <f t="shared" si="162"/>
        <v>#DIV/0!</v>
      </c>
      <c r="AD284" s="385" t="e">
        <f t="shared" si="162"/>
        <v>#DIV/0!</v>
      </c>
      <c r="AE284" s="385" t="e">
        <f t="shared" si="162"/>
        <v>#DIV/0!</v>
      </c>
      <c r="AF284" s="385" t="e">
        <f t="shared" si="162"/>
        <v>#DIV/0!</v>
      </c>
      <c r="AG284" s="385" t="e">
        <f t="shared" si="162"/>
        <v>#DIV/0!</v>
      </c>
      <c r="AH284" s="385" t="e">
        <f t="shared" si="162"/>
        <v>#DIV/0!</v>
      </c>
      <c r="AI284" s="385" t="e">
        <f t="shared" si="162"/>
        <v>#DIV/0!</v>
      </c>
      <c r="AJ284" s="385" t="e">
        <f t="shared" si="162"/>
        <v>#DIV/0!</v>
      </c>
      <c r="AK284" s="385">
        <f t="shared" si="162"/>
        <v>0</v>
      </c>
    </row>
    <row r="285" spans="1:67">
      <c r="C285"/>
      <c r="E285" s="386" t="s">
        <v>4291</v>
      </c>
      <c r="F285" s="385">
        <f t="shared" ref="F285:AK285" si="163">F268</f>
        <v>1.3596491228070177E-4</v>
      </c>
      <c r="G285" s="385">
        <f t="shared" si="163"/>
        <v>1.3304093567251463E-4</v>
      </c>
      <c r="H285" s="385">
        <f t="shared" si="163"/>
        <v>1.2962224796057021E-4</v>
      </c>
      <c r="I285" s="385">
        <f t="shared" si="163"/>
        <v>2.5905207855807087E-4</v>
      </c>
      <c r="J285" s="385">
        <f t="shared" si="163"/>
        <v>1.6959064327485383E-4</v>
      </c>
      <c r="K285" s="385">
        <f t="shared" si="163"/>
        <v>2.3015873015873019E-4</v>
      </c>
      <c r="L285" s="385">
        <f t="shared" si="163"/>
        <v>9.609609609609611E-5</v>
      </c>
      <c r="M285" s="385">
        <f t="shared" si="163"/>
        <v>1.7836257309941523E-4</v>
      </c>
      <c r="N285" s="385">
        <f t="shared" si="163"/>
        <v>1.2082833922511672E-4</v>
      </c>
      <c r="O285" s="385">
        <f t="shared" si="163"/>
        <v>1.5805249348559627E-4</v>
      </c>
      <c r="P285" s="385">
        <f t="shared" si="163"/>
        <v>2.9678362573099421E-4</v>
      </c>
      <c r="Q285" s="385">
        <f t="shared" si="163"/>
        <v>2.9678362573099421E-4</v>
      </c>
      <c r="R285" s="385">
        <f t="shared" si="163"/>
        <v>2.3412698412698414E-4</v>
      </c>
      <c r="S285" s="385">
        <f t="shared" si="163"/>
        <v>1.3963963963963967E-4</v>
      </c>
      <c r="T285" s="385">
        <f t="shared" si="163"/>
        <v>1.9229294488773034E-4</v>
      </c>
      <c r="U285" s="385">
        <f t="shared" si="163"/>
        <v>3.8019599739305991E-4</v>
      </c>
      <c r="V285" s="385">
        <f t="shared" si="163"/>
        <v>0</v>
      </c>
      <c r="W285" s="385">
        <f t="shared" si="163"/>
        <v>0</v>
      </c>
      <c r="X285" s="385" t="e">
        <f t="shared" si="163"/>
        <v>#DIV/0!</v>
      </c>
      <c r="Y285" s="385" t="e">
        <f t="shared" si="163"/>
        <v>#DIV/0!</v>
      </c>
      <c r="Z285" s="385" t="e">
        <f t="shared" si="163"/>
        <v>#DIV/0!</v>
      </c>
      <c r="AA285" s="385" t="e">
        <f t="shared" si="163"/>
        <v>#DIV/0!</v>
      </c>
      <c r="AB285" s="385" t="e">
        <f t="shared" si="163"/>
        <v>#DIV/0!</v>
      </c>
      <c r="AC285" s="385" t="e">
        <f t="shared" si="163"/>
        <v>#DIV/0!</v>
      </c>
      <c r="AD285" s="385" t="e">
        <f t="shared" si="163"/>
        <v>#DIV/0!</v>
      </c>
      <c r="AE285" s="385" t="e">
        <f t="shared" si="163"/>
        <v>#DIV/0!</v>
      </c>
      <c r="AF285" s="385" t="e">
        <f t="shared" si="163"/>
        <v>#DIV/0!</v>
      </c>
      <c r="AG285" s="385" t="e">
        <f t="shared" si="163"/>
        <v>#DIV/0!</v>
      </c>
      <c r="AH285" s="385" t="e">
        <f t="shared" si="163"/>
        <v>#DIV/0!</v>
      </c>
      <c r="AI285" s="385" t="e">
        <f t="shared" si="163"/>
        <v>#DIV/0!</v>
      </c>
      <c r="AJ285" s="385" t="e">
        <f t="shared" si="163"/>
        <v>#DIV/0!</v>
      </c>
      <c r="AK285" s="385">
        <f t="shared" si="163"/>
        <v>1.7356410663705676E-4</v>
      </c>
    </row>
    <row r="286" spans="1:67">
      <c r="C286"/>
      <c r="E286" s="299" t="s">
        <v>4276</v>
      </c>
      <c r="F286" s="385">
        <f t="shared" ref="F286:AK286" si="164">F269</f>
        <v>8.771929824561403E-3</v>
      </c>
      <c r="G286" s="385">
        <f t="shared" si="164"/>
        <v>8.771929824561403E-3</v>
      </c>
      <c r="H286" s="385">
        <f t="shared" si="164"/>
        <v>8.771929824561403E-3</v>
      </c>
      <c r="I286" s="385">
        <f t="shared" si="164"/>
        <v>8.771929824561403E-3</v>
      </c>
      <c r="J286" s="385">
        <f t="shared" si="164"/>
        <v>8.771929824561403E-3</v>
      </c>
      <c r="K286" s="385">
        <f t="shared" si="164"/>
        <v>1.1904761904761904E-2</v>
      </c>
      <c r="L286" s="385">
        <f t="shared" si="164"/>
        <v>9.0090090090090089E-3</v>
      </c>
      <c r="M286" s="385">
        <f t="shared" si="164"/>
        <v>8.771929824561403E-3</v>
      </c>
      <c r="N286" s="385">
        <f t="shared" si="164"/>
        <v>8.771929824561403E-3</v>
      </c>
      <c r="O286" s="385">
        <f t="shared" si="164"/>
        <v>8.771929824561403E-3</v>
      </c>
      <c r="P286" s="385">
        <f t="shared" si="164"/>
        <v>8.771929824561403E-3</v>
      </c>
      <c r="Q286" s="385">
        <f t="shared" si="164"/>
        <v>8.771929824561403E-3</v>
      </c>
      <c r="R286" s="385">
        <f t="shared" si="164"/>
        <v>1.1904761904761904E-2</v>
      </c>
      <c r="S286" s="385">
        <f t="shared" si="164"/>
        <v>9.0090090090090089E-3</v>
      </c>
      <c r="T286" s="385">
        <f t="shared" si="164"/>
        <v>8.771929824561403E-3</v>
      </c>
      <c r="U286" s="385">
        <f t="shared" si="164"/>
        <v>8.771929824561403E-3</v>
      </c>
      <c r="V286" s="385">
        <f t="shared" si="164"/>
        <v>8.771929824561403E-3</v>
      </c>
      <c r="W286" s="385">
        <f t="shared" si="164"/>
        <v>8.8464260438782718E-3</v>
      </c>
      <c r="X286" s="385" t="e">
        <f t="shared" si="164"/>
        <v>#DIV/0!</v>
      </c>
      <c r="Y286" s="385" t="e">
        <f t="shared" si="164"/>
        <v>#DIV/0!</v>
      </c>
      <c r="Z286" s="385" t="e">
        <f t="shared" si="164"/>
        <v>#DIV/0!</v>
      </c>
      <c r="AA286" s="385" t="e">
        <f t="shared" si="164"/>
        <v>#DIV/0!</v>
      </c>
      <c r="AB286" s="385" t="e">
        <f t="shared" si="164"/>
        <v>#DIV/0!</v>
      </c>
      <c r="AC286" s="385" t="e">
        <f t="shared" si="164"/>
        <v>#DIV/0!</v>
      </c>
      <c r="AD286" s="385" t="e">
        <f t="shared" si="164"/>
        <v>#DIV/0!</v>
      </c>
      <c r="AE286" s="385" t="e">
        <f t="shared" si="164"/>
        <v>#DIV/0!</v>
      </c>
      <c r="AF286" s="385" t="e">
        <f t="shared" si="164"/>
        <v>#DIV/0!</v>
      </c>
      <c r="AG286" s="385" t="e">
        <f t="shared" si="164"/>
        <v>#DIV/0!</v>
      </c>
      <c r="AH286" s="385" t="e">
        <f t="shared" si="164"/>
        <v>#DIV/0!</v>
      </c>
      <c r="AI286" s="385" t="e">
        <f t="shared" si="164"/>
        <v>#DIV/0!</v>
      </c>
      <c r="AJ286" s="385" t="e">
        <f t="shared" si="164"/>
        <v>#DIV/0!</v>
      </c>
      <c r="AK286" s="385">
        <f t="shared" si="164"/>
        <v>9.0678273485672832E-3</v>
      </c>
    </row>
    <row r="287" spans="1:67">
      <c r="C287"/>
      <c r="E287" s="299" t="s">
        <v>4277</v>
      </c>
      <c r="F287" s="385">
        <f t="shared" ref="F287:AK287" si="165">F270</f>
        <v>8.771929824561403E-3</v>
      </c>
      <c r="G287" s="385">
        <f t="shared" si="165"/>
        <v>8.771929824561403E-3</v>
      </c>
      <c r="H287" s="385">
        <f t="shared" si="165"/>
        <v>8.771929824561403E-3</v>
      </c>
      <c r="I287" s="385">
        <f t="shared" si="165"/>
        <v>8.771929824561403E-3</v>
      </c>
      <c r="J287" s="385">
        <f t="shared" si="165"/>
        <v>8.771929824561403E-3</v>
      </c>
      <c r="K287" s="385">
        <f t="shared" si="165"/>
        <v>1.1904761904761904E-2</v>
      </c>
      <c r="L287" s="385">
        <f t="shared" si="165"/>
        <v>9.0090090090090089E-3</v>
      </c>
      <c r="M287" s="385">
        <f t="shared" si="165"/>
        <v>8.771929824561403E-3</v>
      </c>
      <c r="N287" s="385">
        <f t="shared" si="165"/>
        <v>8.771929824561403E-3</v>
      </c>
      <c r="O287" s="385">
        <f t="shared" si="165"/>
        <v>8.771929824561403E-3</v>
      </c>
      <c r="P287" s="385">
        <f t="shared" si="165"/>
        <v>8.771929824561403E-3</v>
      </c>
      <c r="Q287" s="385">
        <f t="shared" si="165"/>
        <v>8.771929824561403E-3</v>
      </c>
      <c r="R287" s="385">
        <f t="shared" si="165"/>
        <v>1.1904761904761904E-2</v>
      </c>
      <c r="S287" s="385">
        <f t="shared" si="165"/>
        <v>9.0090090090090089E-3</v>
      </c>
      <c r="T287" s="385">
        <f t="shared" si="165"/>
        <v>8.771929824561403E-3</v>
      </c>
      <c r="U287" s="385">
        <f t="shared" si="165"/>
        <v>8.771929824561403E-3</v>
      </c>
      <c r="V287" s="385">
        <f t="shared" si="165"/>
        <v>8.771929824561403E-3</v>
      </c>
      <c r="W287" s="385">
        <f t="shared" si="165"/>
        <v>8.8464260438782718E-3</v>
      </c>
      <c r="X287" s="385" t="e">
        <f t="shared" si="165"/>
        <v>#DIV/0!</v>
      </c>
      <c r="Y287" s="385" t="e">
        <f t="shared" si="165"/>
        <v>#DIV/0!</v>
      </c>
      <c r="Z287" s="385" t="e">
        <f t="shared" si="165"/>
        <v>#DIV/0!</v>
      </c>
      <c r="AA287" s="385" t="e">
        <f t="shared" si="165"/>
        <v>#DIV/0!</v>
      </c>
      <c r="AB287" s="385" t="e">
        <f t="shared" si="165"/>
        <v>#DIV/0!</v>
      </c>
      <c r="AC287" s="385" t="e">
        <f t="shared" si="165"/>
        <v>#DIV/0!</v>
      </c>
      <c r="AD287" s="385" t="e">
        <f t="shared" si="165"/>
        <v>#DIV/0!</v>
      </c>
      <c r="AE287" s="385" t="e">
        <f t="shared" si="165"/>
        <v>#DIV/0!</v>
      </c>
      <c r="AF287" s="385" t="e">
        <f t="shared" si="165"/>
        <v>#DIV/0!</v>
      </c>
      <c r="AG287" s="385" t="e">
        <f t="shared" si="165"/>
        <v>#DIV/0!</v>
      </c>
      <c r="AH287" s="385" t="e">
        <f t="shared" si="165"/>
        <v>#DIV/0!</v>
      </c>
      <c r="AI287" s="385" t="e">
        <f t="shared" si="165"/>
        <v>#DIV/0!</v>
      </c>
      <c r="AJ287" s="385" t="e">
        <f t="shared" si="165"/>
        <v>#DIV/0!</v>
      </c>
      <c r="AK287" s="385">
        <f t="shared" si="165"/>
        <v>9.0678273485672832E-3</v>
      </c>
    </row>
    <row r="288" spans="1:67">
      <c r="C288"/>
      <c r="E288" s="299" t="s">
        <v>29</v>
      </c>
      <c r="F288" s="385">
        <f t="shared" ref="F288:AK288" si="166">F271</f>
        <v>8.771929824561403E-3</v>
      </c>
      <c r="G288" s="385">
        <f t="shared" si="166"/>
        <v>8.771929824561403E-3</v>
      </c>
      <c r="H288" s="385">
        <f t="shared" si="166"/>
        <v>8.771929824561403E-3</v>
      </c>
      <c r="I288" s="385">
        <f t="shared" si="166"/>
        <v>8.771929824561403E-3</v>
      </c>
      <c r="J288" s="385">
        <f t="shared" si="166"/>
        <v>8.771929824561403E-3</v>
      </c>
      <c r="K288" s="385">
        <f t="shared" si="166"/>
        <v>1.1904761904761904E-2</v>
      </c>
      <c r="L288" s="385">
        <f t="shared" si="166"/>
        <v>9.0090090090090089E-3</v>
      </c>
      <c r="M288" s="385">
        <f t="shared" si="166"/>
        <v>8.771929824561403E-3</v>
      </c>
      <c r="N288" s="385">
        <f t="shared" si="166"/>
        <v>8.771929824561403E-3</v>
      </c>
      <c r="O288" s="385">
        <f t="shared" si="166"/>
        <v>8.771929824561403E-3</v>
      </c>
      <c r="P288" s="385">
        <f t="shared" si="166"/>
        <v>8.771929824561403E-3</v>
      </c>
      <c r="Q288" s="385">
        <f t="shared" si="166"/>
        <v>8.771929824561403E-3</v>
      </c>
      <c r="R288" s="385">
        <f t="shared" si="166"/>
        <v>1.1904761904761904E-2</v>
      </c>
      <c r="S288" s="385">
        <f t="shared" si="166"/>
        <v>9.0090090090090089E-3</v>
      </c>
      <c r="T288" s="385">
        <f t="shared" si="166"/>
        <v>8.771929824561403E-3</v>
      </c>
      <c r="U288" s="385">
        <f t="shared" si="166"/>
        <v>8.771929824561403E-3</v>
      </c>
      <c r="V288" s="385">
        <f t="shared" si="166"/>
        <v>8.771929824561403E-3</v>
      </c>
      <c r="W288" s="385">
        <f t="shared" si="166"/>
        <v>8.8464260438782718E-3</v>
      </c>
      <c r="X288" s="385" t="e">
        <f t="shared" si="166"/>
        <v>#DIV/0!</v>
      </c>
      <c r="Y288" s="385" t="e">
        <f t="shared" si="166"/>
        <v>#DIV/0!</v>
      </c>
      <c r="Z288" s="385" t="e">
        <f t="shared" si="166"/>
        <v>#DIV/0!</v>
      </c>
      <c r="AA288" s="385" t="e">
        <f t="shared" si="166"/>
        <v>#DIV/0!</v>
      </c>
      <c r="AB288" s="385" t="e">
        <f t="shared" si="166"/>
        <v>#DIV/0!</v>
      </c>
      <c r="AC288" s="385" t="e">
        <f t="shared" si="166"/>
        <v>#DIV/0!</v>
      </c>
      <c r="AD288" s="385" t="e">
        <f t="shared" si="166"/>
        <v>#DIV/0!</v>
      </c>
      <c r="AE288" s="385" t="e">
        <f t="shared" si="166"/>
        <v>#DIV/0!</v>
      </c>
      <c r="AF288" s="385" t="e">
        <f t="shared" si="166"/>
        <v>#DIV/0!</v>
      </c>
      <c r="AG288" s="385" t="e">
        <f t="shared" si="166"/>
        <v>#DIV/0!</v>
      </c>
      <c r="AH288" s="385" t="e">
        <f t="shared" si="166"/>
        <v>#DIV/0!</v>
      </c>
      <c r="AI288" s="385" t="e">
        <f t="shared" si="166"/>
        <v>#DIV/0!</v>
      </c>
      <c r="AJ288" s="385" t="e">
        <f t="shared" si="166"/>
        <v>#DIV/0!</v>
      </c>
      <c r="AK288" s="385">
        <f t="shared" si="166"/>
        <v>9.0678273485672832E-3</v>
      </c>
    </row>
    <row r="289" spans="3:131">
      <c r="C289"/>
      <c r="E289" s="299" t="s">
        <v>4292</v>
      </c>
      <c r="F289" s="385">
        <f t="shared" ref="F289:AK289" si="167">F272</f>
        <v>5.2631578947368418E-2</v>
      </c>
      <c r="G289" s="385">
        <f t="shared" si="167"/>
        <v>0</v>
      </c>
      <c r="H289" s="385">
        <f t="shared" si="167"/>
        <v>0</v>
      </c>
      <c r="I289" s="385">
        <f t="shared" si="167"/>
        <v>0</v>
      </c>
      <c r="J289" s="385">
        <f t="shared" si="167"/>
        <v>0</v>
      </c>
      <c r="K289" s="385">
        <f t="shared" si="167"/>
        <v>0</v>
      </c>
      <c r="L289" s="385">
        <f t="shared" si="167"/>
        <v>0</v>
      </c>
      <c r="M289" s="385">
        <f t="shared" si="167"/>
        <v>0</v>
      </c>
      <c r="N289" s="385">
        <f t="shared" si="167"/>
        <v>0</v>
      </c>
      <c r="O289" s="385">
        <f t="shared" si="167"/>
        <v>0</v>
      </c>
      <c r="P289" s="385">
        <f t="shared" si="167"/>
        <v>0</v>
      </c>
      <c r="Q289" s="385">
        <f t="shared" si="167"/>
        <v>0</v>
      </c>
      <c r="R289" s="385">
        <f t="shared" si="167"/>
        <v>0</v>
      </c>
      <c r="S289" s="385">
        <f t="shared" si="167"/>
        <v>0</v>
      </c>
      <c r="T289" s="385">
        <f t="shared" si="167"/>
        <v>0</v>
      </c>
      <c r="U289" s="385">
        <f t="shared" si="167"/>
        <v>0</v>
      </c>
      <c r="V289" s="385">
        <f t="shared" si="167"/>
        <v>0</v>
      </c>
      <c r="W289" s="385">
        <f t="shared" si="167"/>
        <v>0</v>
      </c>
      <c r="X289" s="385" t="e">
        <f t="shared" si="167"/>
        <v>#DIV/0!</v>
      </c>
      <c r="Y289" s="385" t="e">
        <f t="shared" si="167"/>
        <v>#DIV/0!</v>
      </c>
      <c r="Z289" s="385" t="e">
        <f t="shared" si="167"/>
        <v>#DIV/0!</v>
      </c>
      <c r="AA289" s="385" t="e">
        <f t="shared" si="167"/>
        <v>#DIV/0!</v>
      </c>
      <c r="AB289" s="385" t="e">
        <f t="shared" si="167"/>
        <v>#DIV/0!</v>
      </c>
      <c r="AC289" s="385" t="e">
        <f t="shared" si="167"/>
        <v>#DIV/0!</v>
      </c>
      <c r="AD289" s="385" t="e">
        <f t="shared" si="167"/>
        <v>#DIV/0!</v>
      </c>
      <c r="AE289" s="385" t="e">
        <f t="shared" si="167"/>
        <v>#DIV/0!</v>
      </c>
      <c r="AF289" s="385" t="e">
        <f t="shared" si="167"/>
        <v>#DIV/0!</v>
      </c>
      <c r="AG289" s="385" t="e">
        <f t="shared" si="167"/>
        <v>#DIV/0!</v>
      </c>
      <c r="AH289" s="385" t="e">
        <f t="shared" si="167"/>
        <v>#DIV/0!</v>
      </c>
      <c r="AI289" s="385" t="e">
        <f t="shared" si="167"/>
        <v>#DIV/0!</v>
      </c>
      <c r="AJ289" s="385" t="e">
        <f t="shared" si="167"/>
        <v>#DIV/0!</v>
      </c>
      <c r="AK289" s="385">
        <f t="shared" si="167"/>
        <v>3.0226091161890943E-3</v>
      </c>
    </row>
    <row r="290" spans="3:131">
      <c r="C290" t="s">
        <v>100</v>
      </c>
      <c r="E290" s="299" t="s">
        <v>100</v>
      </c>
      <c r="F290" s="385">
        <f t="shared" ref="F290:AK290" si="168">IF(AND(100%-SUM(F278:F289)&gt;0,F98&gt;0),100%-SUM(F278:F289),0)</f>
        <v>4.3859649121458233E-6</v>
      </c>
      <c r="G290" s="385">
        <f t="shared" si="168"/>
        <v>0</v>
      </c>
      <c r="H290" s="385">
        <f t="shared" si="168"/>
        <v>0</v>
      </c>
      <c r="I290" s="385">
        <f t="shared" si="168"/>
        <v>0</v>
      </c>
      <c r="J290" s="385">
        <f t="shared" si="168"/>
        <v>0</v>
      </c>
      <c r="K290" s="385">
        <f t="shared" si="168"/>
        <v>1.9841269841336384E-5</v>
      </c>
      <c r="L290" s="385">
        <f t="shared" si="168"/>
        <v>4.804804804781071E-5</v>
      </c>
      <c r="M290" s="385">
        <f t="shared" si="168"/>
        <v>0</v>
      </c>
      <c r="N290" s="385">
        <f t="shared" si="168"/>
        <v>0</v>
      </c>
      <c r="O290" s="385">
        <f t="shared" si="168"/>
        <v>0</v>
      </c>
      <c r="P290" s="385">
        <f t="shared" si="168"/>
        <v>0</v>
      </c>
      <c r="Q290" s="385">
        <f t="shared" si="168"/>
        <v>0</v>
      </c>
      <c r="R290" s="385">
        <f t="shared" si="168"/>
        <v>0</v>
      </c>
      <c r="S290" s="385">
        <f t="shared" si="168"/>
        <v>9.0090090089089969E-6</v>
      </c>
      <c r="T290" s="385">
        <f t="shared" si="168"/>
        <v>9.461441076941135E-6</v>
      </c>
      <c r="U290" s="385">
        <f t="shared" si="168"/>
        <v>1.015487979971752E-5</v>
      </c>
      <c r="V290" s="385">
        <f t="shared" si="168"/>
        <v>0</v>
      </c>
      <c r="W290" s="385">
        <f t="shared" si="168"/>
        <v>3.5385704175383559E-5</v>
      </c>
      <c r="X290" s="385" t="e">
        <f t="shared" si="168"/>
        <v>#DIV/0!</v>
      </c>
      <c r="Y290" s="385" t="e">
        <f t="shared" si="168"/>
        <v>#DIV/0!</v>
      </c>
      <c r="Z290" s="385" t="e">
        <f t="shared" si="168"/>
        <v>#DIV/0!</v>
      </c>
      <c r="AA290" s="385" t="e">
        <f t="shared" si="168"/>
        <v>#DIV/0!</v>
      </c>
      <c r="AB290" s="385" t="e">
        <f t="shared" si="168"/>
        <v>#DIV/0!</v>
      </c>
      <c r="AC290" s="385" t="e">
        <f t="shared" si="168"/>
        <v>#DIV/0!</v>
      </c>
      <c r="AD290" s="385" t="e">
        <f t="shared" si="168"/>
        <v>#DIV/0!</v>
      </c>
      <c r="AE290" s="385" t="e">
        <f t="shared" si="168"/>
        <v>#DIV/0!</v>
      </c>
      <c r="AF290" s="385" t="e">
        <f t="shared" si="168"/>
        <v>#DIV/0!</v>
      </c>
      <c r="AG290" s="385" t="e">
        <f t="shared" si="168"/>
        <v>#DIV/0!</v>
      </c>
      <c r="AH290" s="385" t="e">
        <f t="shared" si="168"/>
        <v>#DIV/0!</v>
      </c>
      <c r="AI290" s="385" t="e">
        <f t="shared" si="168"/>
        <v>#DIV/0!</v>
      </c>
      <c r="AJ290" s="385" t="e">
        <f t="shared" si="168"/>
        <v>#DIV/0!</v>
      </c>
      <c r="AK290" s="385">
        <f t="shared" si="168"/>
        <v>0</v>
      </c>
    </row>
    <row r="292" spans="3:131">
      <c r="F292" s="561">
        <v>1</v>
      </c>
      <c r="G292" s="561"/>
      <c r="H292" s="561"/>
      <c r="I292" s="561">
        <v>2</v>
      </c>
      <c r="J292" s="561"/>
      <c r="K292" s="561"/>
      <c r="L292" s="561">
        <v>3</v>
      </c>
      <c r="M292" s="561"/>
      <c r="N292" s="561"/>
      <c r="O292" s="561">
        <v>4</v>
      </c>
      <c r="P292" s="561"/>
      <c r="Q292" s="561"/>
      <c r="R292" s="561">
        <v>5</v>
      </c>
      <c r="S292" s="561"/>
      <c r="T292" s="561"/>
      <c r="U292" s="561">
        <v>6</v>
      </c>
      <c r="V292" s="561"/>
      <c r="W292" s="561"/>
      <c r="X292" s="561">
        <v>7</v>
      </c>
      <c r="Y292" s="561"/>
      <c r="Z292" s="561"/>
      <c r="AA292" s="561">
        <v>8</v>
      </c>
      <c r="AB292" s="561"/>
      <c r="AC292" s="561"/>
      <c r="AD292" s="561">
        <v>9</v>
      </c>
      <c r="AE292" s="561"/>
      <c r="AF292" s="561"/>
      <c r="AG292" s="561">
        <v>10</v>
      </c>
      <c r="AH292" s="561"/>
      <c r="AI292" s="561"/>
      <c r="AJ292" s="561">
        <v>11</v>
      </c>
      <c r="AK292" s="561"/>
      <c r="AL292" s="561"/>
      <c r="AM292" s="561">
        <v>12</v>
      </c>
      <c r="AN292" s="561"/>
      <c r="AO292" s="561"/>
      <c r="AP292" s="561">
        <v>13</v>
      </c>
      <c r="AQ292" s="561"/>
      <c r="AR292" s="561"/>
      <c r="AS292" s="561">
        <v>14</v>
      </c>
      <c r="AT292" s="561"/>
      <c r="AU292" s="561"/>
      <c r="AV292" s="561">
        <v>15</v>
      </c>
      <c r="AW292" s="561"/>
      <c r="AX292" s="561"/>
      <c r="AY292" s="561">
        <v>16</v>
      </c>
      <c r="AZ292" s="561"/>
      <c r="BA292" s="561"/>
      <c r="BB292" s="561">
        <v>17</v>
      </c>
      <c r="BC292" s="561"/>
      <c r="BD292" s="561"/>
      <c r="BE292" s="561">
        <v>18</v>
      </c>
      <c r="BF292" s="561"/>
      <c r="BG292" s="561"/>
      <c r="BH292" s="561">
        <v>19</v>
      </c>
      <c r="BI292" s="561"/>
      <c r="BJ292" s="561"/>
      <c r="BK292" s="561">
        <v>20</v>
      </c>
      <c r="BL292" s="561"/>
      <c r="BM292" s="561"/>
      <c r="BN292" s="561">
        <v>21</v>
      </c>
      <c r="BO292" s="561"/>
      <c r="BP292" s="561"/>
      <c r="BQ292" s="561">
        <v>22</v>
      </c>
      <c r="BR292" s="561"/>
      <c r="BS292" s="561"/>
      <c r="BT292" s="561">
        <v>23</v>
      </c>
      <c r="BU292" s="561"/>
      <c r="BV292" s="561"/>
      <c r="BW292" s="561">
        <v>24</v>
      </c>
      <c r="BX292" s="561"/>
      <c r="BY292" s="561"/>
      <c r="BZ292" s="561">
        <v>25</v>
      </c>
      <c r="CA292" s="561"/>
      <c r="CB292" s="561"/>
      <c r="CC292" s="561">
        <v>26</v>
      </c>
      <c r="CD292" s="561"/>
      <c r="CE292" s="561"/>
      <c r="CF292" s="561">
        <v>27</v>
      </c>
      <c r="CG292" s="561"/>
      <c r="CH292" s="561"/>
      <c r="CI292" s="561">
        <v>28</v>
      </c>
      <c r="CJ292" s="561"/>
      <c r="CK292" s="561"/>
      <c r="CL292" s="561">
        <v>29</v>
      </c>
      <c r="CM292" s="561"/>
      <c r="CN292" s="561"/>
      <c r="CO292" s="561">
        <v>30</v>
      </c>
      <c r="CP292" s="561"/>
      <c r="CQ292" s="561"/>
      <c r="CR292" s="561">
        <v>31</v>
      </c>
      <c r="CS292" s="561"/>
      <c r="CT292" s="561"/>
    </row>
    <row r="293" spans="3:131">
      <c r="F293" s="119" t="s">
        <v>9</v>
      </c>
      <c r="G293" s="119" t="s">
        <v>10</v>
      </c>
      <c r="H293" s="119" t="s">
        <v>3566</v>
      </c>
      <c r="I293" s="119" t="s">
        <v>9</v>
      </c>
      <c r="J293" s="119" t="s">
        <v>10</v>
      </c>
      <c r="K293" s="119" t="s">
        <v>3566</v>
      </c>
      <c r="L293" s="119" t="s">
        <v>9</v>
      </c>
      <c r="M293" s="119" t="s">
        <v>10</v>
      </c>
      <c r="N293" s="119" t="s">
        <v>3566</v>
      </c>
      <c r="O293" s="119" t="s">
        <v>9</v>
      </c>
      <c r="P293" s="119" t="s">
        <v>10</v>
      </c>
      <c r="Q293" s="119" t="s">
        <v>3566</v>
      </c>
      <c r="R293" s="119" t="s">
        <v>9</v>
      </c>
      <c r="S293" s="119" t="s">
        <v>10</v>
      </c>
      <c r="T293" s="119" t="s">
        <v>3566</v>
      </c>
      <c r="U293" s="119" t="s">
        <v>9</v>
      </c>
      <c r="V293" s="119" t="s">
        <v>10</v>
      </c>
      <c r="W293" s="119" t="s">
        <v>3566</v>
      </c>
      <c r="X293" s="119" t="s">
        <v>9</v>
      </c>
      <c r="Y293" s="119" t="s">
        <v>10</v>
      </c>
      <c r="Z293" s="119" t="s">
        <v>3566</v>
      </c>
      <c r="AA293" s="119" t="s">
        <v>9</v>
      </c>
      <c r="AB293" s="119" t="s">
        <v>10</v>
      </c>
      <c r="AC293" s="119" t="s">
        <v>3566</v>
      </c>
      <c r="AD293" s="119" t="s">
        <v>9</v>
      </c>
      <c r="AE293" s="119" t="s">
        <v>10</v>
      </c>
      <c r="AF293" s="119" t="s">
        <v>3566</v>
      </c>
      <c r="AG293" s="119" t="s">
        <v>9</v>
      </c>
      <c r="AH293" s="119" t="s">
        <v>10</v>
      </c>
      <c r="AI293" s="119" t="s">
        <v>3566</v>
      </c>
      <c r="AJ293" s="119" t="s">
        <v>9</v>
      </c>
      <c r="AK293" s="119" t="s">
        <v>10</v>
      </c>
      <c r="AL293" s="119" t="s">
        <v>3566</v>
      </c>
      <c r="AM293" s="119" t="s">
        <v>9</v>
      </c>
      <c r="AN293" s="119" t="s">
        <v>10</v>
      </c>
      <c r="AO293" s="119" t="s">
        <v>3566</v>
      </c>
      <c r="AP293" s="119" t="s">
        <v>9</v>
      </c>
      <c r="AQ293" s="119" t="s">
        <v>10</v>
      </c>
      <c r="AR293" s="119" t="s">
        <v>3566</v>
      </c>
      <c r="AS293" s="119" t="s">
        <v>9</v>
      </c>
      <c r="AT293" s="119" t="s">
        <v>10</v>
      </c>
      <c r="AU293" s="119" t="s">
        <v>3566</v>
      </c>
      <c r="AV293" s="119" t="s">
        <v>9</v>
      </c>
      <c r="AW293" s="119" t="s">
        <v>10</v>
      </c>
      <c r="AX293" s="119" t="s">
        <v>3566</v>
      </c>
      <c r="AY293" s="119" t="s">
        <v>9</v>
      </c>
      <c r="AZ293" s="119" t="s">
        <v>10</v>
      </c>
      <c r="BA293" s="119" t="s">
        <v>3566</v>
      </c>
      <c r="BB293" s="119" t="s">
        <v>9</v>
      </c>
      <c r="BC293" s="119" t="s">
        <v>10</v>
      </c>
      <c r="BD293" s="119" t="s">
        <v>3566</v>
      </c>
      <c r="BE293" s="119" t="s">
        <v>9</v>
      </c>
      <c r="BF293" s="119" t="s">
        <v>10</v>
      </c>
      <c r="BG293" s="119" t="s">
        <v>3566</v>
      </c>
      <c r="BH293" s="119" t="s">
        <v>9</v>
      </c>
      <c r="BI293" s="119" t="s">
        <v>10</v>
      </c>
      <c r="BJ293" s="119" t="s">
        <v>3566</v>
      </c>
      <c r="BK293" s="119" t="s">
        <v>9</v>
      </c>
      <c r="BL293" s="119" t="s">
        <v>10</v>
      </c>
      <c r="BM293" s="119" t="s">
        <v>3566</v>
      </c>
      <c r="BN293" s="119" t="s">
        <v>9</v>
      </c>
      <c r="BO293" s="119" t="s">
        <v>10</v>
      </c>
      <c r="BP293" s="119" t="s">
        <v>3566</v>
      </c>
      <c r="BQ293" s="119" t="s">
        <v>9</v>
      </c>
      <c r="BR293" s="119" t="s">
        <v>10</v>
      </c>
      <c r="BS293" s="119" t="s">
        <v>3566</v>
      </c>
      <c r="BT293" s="119" t="s">
        <v>9</v>
      </c>
      <c r="BU293" s="119" t="s">
        <v>10</v>
      </c>
      <c r="BV293" s="119" t="s">
        <v>3566</v>
      </c>
      <c r="BW293" s="119" t="s">
        <v>9</v>
      </c>
      <c r="BX293" s="119" t="s">
        <v>10</v>
      </c>
      <c r="BY293" s="119" t="s">
        <v>3566</v>
      </c>
      <c r="BZ293" s="119" t="s">
        <v>9</v>
      </c>
      <c r="CA293" s="119" t="s">
        <v>10</v>
      </c>
      <c r="CB293" s="119" t="s">
        <v>3566</v>
      </c>
      <c r="CC293" s="119" t="s">
        <v>9</v>
      </c>
      <c r="CD293" s="119" t="s">
        <v>10</v>
      </c>
      <c r="CE293" s="119" t="s">
        <v>3566</v>
      </c>
      <c r="CF293" s="119" t="s">
        <v>9</v>
      </c>
      <c r="CG293" s="119" t="s">
        <v>10</v>
      </c>
      <c r="CH293" s="119" t="s">
        <v>3566</v>
      </c>
      <c r="CI293" s="119" t="s">
        <v>9</v>
      </c>
      <c r="CJ293" s="119" t="s">
        <v>10</v>
      </c>
      <c r="CK293" s="119" t="s">
        <v>3566</v>
      </c>
      <c r="CL293" s="119" t="s">
        <v>9</v>
      </c>
      <c r="CM293" s="119" t="s">
        <v>10</v>
      </c>
      <c r="CN293" s="119" t="s">
        <v>3566</v>
      </c>
      <c r="CO293" s="119" t="s">
        <v>9</v>
      </c>
      <c r="CP293" s="119" t="s">
        <v>10</v>
      </c>
      <c r="CQ293" s="119" t="s">
        <v>3566</v>
      </c>
      <c r="CR293" s="119" t="s">
        <v>9</v>
      </c>
      <c r="CS293" s="119" t="s">
        <v>10</v>
      </c>
      <c r="CT293" s="119" t="s">
        <v>3566</v>
      </c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  <c r="DO293" s="119"/>
      <c r="DP293" s="119"/>
      <c r="DQ293" s="119"/>
      <c r="DR293" s="119"/>
      <c r="DS293" s="119"/>
      <c r="DT293" s="119"/>
      <c r="DU293" s="119"/>
      <c r="DV293" s="119"/>
      <c r="DW293" s="119"/>
      <c r="DX293" s="119"/>
      <c r="DY293" s="119"/>
      <c r="DZ293" s="119"/>
      <c r="EA293" s="119"/>
    </row>
    <row r="294" spans="3:131">
      <c r="C294" t="s">
        <v>99</v>
      </c>
      <c r="E294" s="299" t="s">
        <v>4289</v>
      </c>
      <c r="F294" s="384">
        <f>+$E$103</f>
        <v>0.85</v>
      </c>
      <c r="G294" s="384">
        <f t="shared" ref="G294:H294" si="169">+$E$103</f>
        <v>0.85</v>
      </c>
      <c r="H294" s="384">
        <f t="shared" si="169"/>
        <v>0.85</v>
      </c>
      <c r="I294" s="384">
        <f t="shared" ref="I294:AN294" si="170">+$E$103</f>
        <v>0.85</v>
      </c>
      <c r="J294" s="384">
        <f t="shared" si="170"/>
        <v>0.85</v>
      </c>
      <c r="K294" s="384">
        <f t="shared" si="170"/>
        <v>0.85</v>
      </c>
      <c r="L294" s="384">
        <f t="shared" si="170"/>
        <v>0.85</v>
      </c>
      <c r="M294" s="384">
        <f t="shared" si="170"/>
        <v>0.85</v>
      </c>
      <c r="N294" s="384">
        <f t="shared" si="170"/>
        <v>0.85</v>
      </c>
      <c r="O294" s="384">
        <f t="shared" si="170"/>
        <v>0.85</v>
      </c>
      <c r="P294" s="384">
        <f t="shared" si="170"/>
        <v>0.85</v>
      </c>
      <c r="Q294" s="384">
        <f t="shared" si="170"/>
        <v>0.85</v>
      </c>
      <c r="R294" s="384">
        <f t="shared" si="170"/>
        <v>0.85</v>
      </c>
      <c r="S294" s="384">
        <f t="shared" si="170"/>
        <v>0.85</v>
      </c>
      <c r="T294" s="384">
        <f t="shared" si="170"/>
        <v>0.85</v>
      </c>
      <c r="U294" s="384">
        <f t="shared" si="170"/>
        <v>0.85</v>
      </c>
      <c r="V294" s="384">
        <f t="shared" si="170"/>
        <v>0.85</v>
      </c>
      <c r="W294" s="384">
        <f t="shared" si="170"/>
        <v>0.85</v>
      </c>
      <c r="X294" s="384">
        <f t="shared" si="170"/>
        <v>0.85</v>
      </c>
      <c r="Y294" s="384">
        <f t="shared" si="170"/>
        <v>0.85</v>
      </c>
      <c r="Z294" s="384">
        <f t="shared" si="170"/>
        <v>0.85</v>
      </c>
      <c r="AA294" s="384">
        <f t="shared" si="170"/>
        <v>0.85</v>
      </c>
      <c r="AB294" s="384">
        <f t="shared" si="170"/>
        <v>0.85</v>
      </c>
      <c r="AC294" s="384">
        <f t="shared" si="170"/>
        <v>0.85</v>
      </c>
      <c r="AD294" s="384">
        <f t="shared" si="170"/>
        <v>0.85</v>
      </c>
      <c r="AE294" s="384">
        <f t="shared" si="170"/>
        <v>0.85</v>
      </c>
      <c r="AF294" s="384">
        <f t="shared" si="170"/>
        <v>0.85</v>
      </c>
      <c r="AG294" s="384">
        <f t="shared" si="170"/>
        <v>0.85</v>
      </c>
      <c r="AH294" s="384">
        <f t="shared" si="170"/>
        <v>0.85</v>
      </c>
      <c r="AI294" s="384">
        <f t="shared" si="170"/>
        <v>0.85</v>
      </c>
      <c r="AJ294" s="384">
        <f t="shared" si="170"/>
        <v>0.85</v>
      </c>
      <c r="AK294" s="384">
        <f t="shared" si="170"/>
        <v>0.85</v>
      </c>
      <c r="AL294" s="384">
        <f t="shared" si="170"/>
        <v>0.85</v>
      </c>
      <c r="AM294" s="384">
        <f t="shared" si="170"/>
        <v>0.85</v>
      </c>
      <c r="AN294" s="384">
        <f t="shared" si="170"/>
        <v>0.85</v>
      </c>
      <c r="AO294" s="384">
        <f t="shared" ref="AO294:BT294" si="171">+$E$103</f>
        <v>0.85</v>
      </c>
      <c r="AP294" s="384">
        <f t="shared" si="171"/>
        <v>0.85</v>
      </c>
      <c r="AQ294" s="384">
        <f t="shared" si="171"/>
        <v>0.85</v>
      </c>
      <c r="AR294" s="384">
        <f t="shared" si="171"/>
        <v>0.85</v>
      </c>
      <c r="AS294" s="384">
        <f t="shared" si="171"/>
        <v>0.85</v>
      </c>
      <c r="AT294" s="384">
        <f t="shared" si="171"/>
        <v>0.85</v>
      </c>
      <c r="AU294" s="384">
        <f t="shared" si="171"/>
        <v>0.85</v>
      </c>
      <c r="AV294" s="384">
        <f t="shared" si="171"/>
        <v>0.85</v>
      </c>
      <c r="AW294" s="384">
        <f t="shared" si="171"/>
        <v>0.85</v>
      </c>
      <c r="AX294" s="384">
        <f t="shared" si="171"/>
        <v>0.85</v>
      </c>
      <c r="AY294" s="384">
        <f t="shared" si="171"/>
        <v>0.85</v>
      </c>
      <c r="AZ294" s="384">
        <f t="shared" si="171"/>
        <v>0.85</v>
      </c>
      <c r="BA294" s="384">
        <f t="shared" si="171"/>
        <v>0.85</v>
      </c>
      <c r="BB294" s="384">
        <f t="shared" si="171"/>
        <v>0.85</v>
      </c>
      <c r="BC294" s="384">
        <f t="shared" si="171"/>
        <v>0.85</v>
      </c>
      <c r="BD294" s="384">
        <f t="shared" si="171"/>
        <v>0.85</v>
      </c>
      <c r="BE294" s="384">
        <f t="shared" si="171"/>
        <v>0.85</v>
      </c>
      <c r="BF294" s="384">
        <f t="shared" si="171"/>
        <v>0.85</v>
      </c>
      <c r="BG294" s="384">
        <f t="shared" si="171"/>
        <v>0.85</v>
      </c>
      <c r="BH294" s="384">
        <f t="shared" si="171"/>
        <v>0.85</v>
      </c>
      <c r="BI294" s="384">
        <f t="shared" si="171"/>
        <v>0.85</v>
      </c>
      <c r="BJ294" s="384">
        <f t="shared" si="171"/>
        <v>0.85</v>
      </c>
      <c r="BK294" s="384">
        <f t="shared" si="171"/>
        <v>0.85</v>
      </c>
      <c r="BL294" s="384">
        <f t="shared" si="171"/>
        <v>0.85</v>
      </c>
      <c r="BM294" s="384">
        <f t="shared" si="171"/>
        <v>0.85</v>
      </c>
      <c r="BN294" s="384">
        <f t="shared" si="171"/>
        <v>0.85</v>
      </c>
      <c r="BO294" s="384">
        <f t="shared" si="171"/>
        <v>0.85</v>
      </c>
      <c r="BP294" s="384">
        <f t="shared" si="171"/>
        <v>0.85</v>
      </c>
      <c r="BQ294" s="384">
        <f t="shared" si="171"/>
        <v>0.85</v>
      </c>
      <c r="BR294" s="384">
        <f t="shared" si="171"/>
        <v>0.85</v>
      </c>
      <c r="BS294" s="384">
        <f t="shared" si="171"/>
        <v>0.85</v>
      </c>
      <c r="BT294" s="384">
        <f t="shared" si="171"/>
        <v>0.85</v>
      </c>
      <c r="BU294" s="384">
        <f t="shared" ref="BU294:CT294" si="172">+$E$103</f>
        <v>0.85</v>
      </c>
      <c r="BV294" s="384">
        <f t="shared" si="172"/>
        <v>0.85</v>
      </c>
      <c r="BW294" s="384">
        <f t="shared" si="172"/>
        <v>0.85</v>
      </c>
      <c r="BX294" s="384">
        <f t="shared" si="172"/>
        <v>0.85</v>
      </c>
      <c r="BY294" s="384">
        <f t="shared" si="172"/>
        <v>0.85</v>
      </c>
      <c r="BZ294" s="384">
        <f t="shared" si="172"/>
        <v>0.85</v>
      </c>
      <c r="CA294" s="384">
        <f t="shared" si="172"/>
        <v>0.85</v>
      </c>
      <c r="CB294" s="384">
        <f t="shared" si="172"/>
        <v>0.85</v>
      </c>
      <c r="CC294" s="384">
        <f t="shared" si="172"/>
        <v>0.85</v>
      </c>
      <c r="CD294" s="384">
        <f t="shared" si="172"/>
        <v>0.85</v>
      </c>
      <c r="CE294" s="384">
        <f t="shared" si="172"/>
        <v>0.85</v>
      </c>
      <c r="CF294" s="384">
        <f t="shared" si="172"/>
        <v>0.85</v>
      </c>
      <c r="CG294" s="384">
        <f t="shared" si="172"/>
        <v>0.85</v>
      </c>
      <c r="CH294" s="384">
        <f t="shared" si="172"/>
        <v>0.85</v>
      </c>
      <c r="CI294" s="384">
        <f t="shared" si="172"/>
        <v>0.85</v>
      </c>
      <c r="CJ294" s="384">
        <f t="shared" si="172"/>
        <v>0.85</v>
      </c>
      <c r="CK294" s="384">
        <f t="shared" si="172"/>
        <v>0.85</v>
      </c>
      <c r="CL294" s="384">
        <f t="shared" si="172"/>
        <v>0.85</v>
      </c>
      <c r="CM294" s="384">
        <f t="shared" si="172"/>
        <v>0.85</v>
      </c>
      <c r="CN294" s="384">
        <f t="shared" si="172"/>
        <v>0.85</v>
      </c>
      <c r="CO294" s="384">
        <f t="shared" si="172"/>
        <v>0.85</v>
      </c>
      <c r="CP294" s="384">
        <f t="shared" si="172"/>
        <v>0.85</v>
      </c>
      <c r="CQ294" s="384">
        <f t="shared" si="172"/>
        <v>0.85</v>
      </c>
      <c r="CR294" s="384">
        <f t="shared" si="172"/>
        <v>0.85</v>
      </c>
      <c r="CS294" s="384">
        <f t="shared" si="172"/>
        <v>0.85</v>
      </c>
      <c r="CT294" s="384">
        <f t="shared" si="172"/>
        <v>0.85</v>
      </c>
    </row>
    <row r="295" spans="3:131">
      <c r="C295" t="s">
        <v>4</v>
      </c>
      <c r="E295" s="299" t="s">
        <v>4290</v>
      </c>
      <c r="F295" s="385">
        <f>F104</f>
        <v>0.60386842105263161</v>
      </c>
      <c r="G295" s="385" t="e">
        <f>F105</f>
        <v>#DIV/0!</v>
      </c>
      <c r="H295" s="385">
        <f>F106</f>
        <v>0.7518157894736841</v>
      </c>
      <c r="I295" s="385">
        <f>G104</f>
        <v>0.88026315789473697</v>
      </c>
      <c r="J295" s="385" t="e">
        <f>G105</f>
        <v>#DIV/0!</v>
      </c>
      <c r="K295" s="385">
        <f>G106</f>
        <v>0.70831578947368423</v>
      </c>
      <c r="L295" s="385" t="e">
        <f>H104</f>
        <v>#DIV/0!</v>
      </c>
      <c r="M295" s="385">
        <f>H105</f>
        <v>0.85421052631578953</v>
      </c>
      <c r="N295" s="385">
        <f>H106</f>
        <v>0.82871052631578945</v>
      </c>
      <c r="O295" s="385" t="e">
        <f>I104</f>
        <v>#DIV/0!</v>
      </c>
      <c r="P295" s="385">
        <f>I105</f>
        <v>0.79136842105263161</v>
      </c>
      <c r="Q295" s="385">
        <f>I106</f>
        <v>0.76136842105263147</v>
      </c>
      <c r="R295" s="385">
        <f>J104</f>
        <v>0.69900000000000007</v>
      </c>
      <c r="S295" s="385">
        <f>J105</f>
        <v>0.78655263157894739</v>
      </c>
      <c r="T295" s="385" t="e">
        <f>J106</f>
        <v>#DIV/0!</v>
      </c>
      <c r="U295" s="385">
        <f>K104</f>
        <v>0.49083333333333334</v>
      </c>
      <c r="V295" s="385">
        <f>K105</f>
        <v>0.66450000000000009</v>
      </c>
      <c r="W295" s="385" t="e">
        <f>K106</f>
        <v>#DIV/0!</v>
      </c>
      <c r="X295" s="385">
        <f>L104</f>
        <v>0.74033333333333362</v>
      </c>
      <c r="Y295" s="385" t="e">
        <f>L105</f>
        <v>#DIV/0!</v>
      </c>
      <c r="Z295" s="385">
        <f>L106</f>
        <v>0.73484210526315796</v>
      </c>
      <c r="AA295" s="385">
        <f>M104</f>
        <v>0.79673684210526319</v>
      </c>
      <c r="AB295" s="385" t="e">
        <f>M105</f>
        <v>#DIV/0!</v>
      </c>
      <c r="AC295" s="385">
        <f>M106</f>
        <v>0.85223684210526329</v>
      </c>
      <c r="AD295" s="385" t="e">
        <f>N104</f>
        <v>#DIV/0!</v>
      </c>
      <c r="AE295" s="385">
        <f>N105</f>
        <v>0.75536842105263158</v>
      </c>
      <c r="AF295" s="385">
        <f>N106</f>
        <v>0.82160526315789473</v>
      </c>
      <c r="AG295" s="385" t="e">
        <f>O104</f>
        <v>#DIV/0!</v>
      </c>
      <c r="AH295" s="385">
        <f>O105</f>
        <v>0.69402631578947371</v>
      </c>
      <c r="AI295" s="385">
        <f>O106</f>
        <v>0.7689473684210526</v>
      </c>
      <c r="AJ295" s="385">
        <f>P104</f>
        <v>0.82476315789473686</v>
      </c>
      <c r="AK295" s="385">
        <f>P105</f>
        <v>0.66860526315789481</v>
      </c>
      <c r="AL295" s="385" t="e">
        <f>P106</f>
        <v>#DIV/0!</v>
      </c>
      <c r="AM295" s="385">
        <f>Q104</f>
        <v>0.91026315789473689</v>
      </c>
      <c r="AN295" s="385">
        <f>Q105</f>
        <v>0.78513157894736851</v>
      </c>
      <c r="AO295" s="385" t="e">
        <f>Q106</f>
        <v>#DIV/0!</v>
      </c>
      <c r="AP295" s="385">
        <f>R104</f>
        <v>0.82815789473684209</v>
      </c>
      <c r="AQ295" s="385" t="e">
        <f>R105</f>
        <v>#DIV/0!</v>
      </c>
      <c r="AR295" s="385">
        <f>R106</f>
        <v>0.7430000000000001</v>
      </c>
      <c r="AS295" s="385">
        <f>S104</f>
        <v>0.76247368421052641</v>
      </c>
      <c r="AT295" s="385" t="e">
        <f>S105</f>
        <v>#DIV/0!</v>
      </c>
      <c r="AU295" s="385">
        <f>S106</f>
        <v>0.79208333333333347</v>
      </c>
      <c r="AV295" s="385" t="e">
        <f>T104</f>
        <v>#DIV/0!</v>
      </c>
      <c r="AW295" s="385">
        <f>T105</f>
        <v>0.72023684210526318</v>
      </c>
      <c r="AX295" s="385">
        <f>T106</f>
        <v>0.86392105263157892</v>
      </c>
      <c r="AY295" s="385" t="e">
        <f>U104</f>
        <v>#DIV/0!</v>
      </c>
      <c r="AZ295" s="385">
        <f>U105</f>
        <v>0.77731578947368429</v>
      </c>
      <c r="BA295" s="385">
        <f>U106</f>
        <v>0.78418421052631604</v>
      </c>
      <c r="BB295" s="385">
        <f>V104</f>
        <v>0.67760526315789471</v>
      </c>
      <c r="BC295" s="385">
        <f>V105</f>
        <v>0.87584210526315798</v>
      </c>
      <c r="BD295" s="385" t="e">
        <f>V106</f>
        <v>#DIV/0!</v>
      </c>
      <c r="BE295" s="385">
        <f>W104</f>
        <v>0.79468421052631588</v>
      </c>
      <c r="BF295" s="385">
        <f>W105</f>
        <v>0.8657922912205569</v>
      </c>
      <c r="BG295" s="385" t="e">
        <f>W106</f>
        <v>#DIV/0!</v>
      </c>
      <c r="BH295" s="385" t="e">
        <f>X104</f>
        <v>#DIV/0!</v>
      </c>
      <c r="BI295" s="385" t="e">
        <f>X105</f>
        <v>#DIV/0!</v>
      </c>
      <c r="BJ295" s="385" t="e">
        <f>X106</f>
        <v>#DIV/0!</v>
      </c>
      <c r="BK295" s="385" t="e">
        <f>Y104</f>
        <v>#DIV/0!</v>
      </c>
      <c r="BL295" s="385" t="e">
        <f>Y105</f>
        <v>#DIV/0!</v>
      </c>
      <c r="BM295" s="385" t="e">
        <f>Y106</f>
        <v>#DIV/0!</v>
      </c>
      <c r="BN295" s="385" t="e">
        <f>Z104</f>
        <v>#DIV/0!</v>
      </c>
      <c r="BO295" s="385" t="e">
        <f>Z105</f>
        <v>#DIV/0!</v>
      </c>
      <c r="BP295" s="387" t="e">
        <f>Z106</f>
        <v>#DIV/0!</v>
      </c>
      <c r="BQ295" s="387" t="e">
        <f>AA104</f>
        <v>#DIV/0!</v>
      </c>
      <c r="BR295" s="387" t="e">
        <f>AA105</f>
        <v>#DIV/0!</v>
      </c>
      <c r="BS295" s="387" t="e">
        <f>AA106</f>
        <v>#DIV/0!</v>
      </c>
      <c r="BT295" s="387" t="e">
        <f>AB104</f>
        <v>#DIV/0!</v>
      </c>
      <c r="BU295" s="387" t="e">
        <f>AB105</f>
        <v>#DIV/0!</v>
      </c>
      <c r="BV295" s="387" t="e">
        <f>AB106</f>
        <v>#DIV/0!</v>
      </c>
      <c r="BW295" s="387" t="e">
        <f>AC104</f>
        <v>#DIV/0!</v>
      </c>
      <c r="BX295" s="387" t="e">
        <f>AC105</f>
        <v>#DIV/0!</v>
      </c>
      <c r="BY295" s="387" t="e">
        <f>AC106</f>
        <v>#DIV/0!</v>
      </c>
      <c r="BZ295" s="387" t="e">
        <f>AD104</f>
        <v>#DIV/0!</v>
      </c>
      <c r="CA295" s="387" t="e">
        <f>AD105</f>
        <v>#DIV/0!</v>
      </c>
      <c r="CB295" s="387" t="e">
        <f>AD106</f>
        <v>#DIV/0!</v>
      </c>
      <c r="CC295" s="387" t="e">
        <f>AE104</f>
        <v>#DIV/0!</v>
      </c>
      <c r="CD295" s="387" t="e">
        <f>AE105</f>
        <v>#DIV/0!</v>
      </c>
      <c r="CE295" s="387" t="e">
        <f>AE106</f>
        <v>#DIV/0!</v>
      </c>
      <c r="CF295" s="387" t="e">
        <f>AF104</f>
        <v>#DIV/0!</v>
      </c>
      <c r="CG295" s="387" t="e">
        <f>AF105</f>
        <v>#DIV/0!</v>
      </c>
      <c r="CH295" s="387" t="e">
        <f>AF106</f>
        <v>#DIV/0!</v>
      </c>
      <c r="CI295" s="387" t="e">
        <f>AG104</f>
        <v>#DIV/0!</v>
      </c>
      <c r="CJ295" s="387" t="e">
        <f>AG105</f>
        <v>#DIV/0!</v>
      </c>
      <c r="CK295" s="387" t="e">
        <f>AG106</f>
        <v>#DIV/0!</v>
      </c>
      <c r="CL295" s="387" t="e">
        <f>AH104</f>
        <v>#DIV/0!</v>
      </c>
      <c r="CM295" s="387" t="e">
        <f>AH105</f>
        <v>#DIV/0!</v>
      </c>
      <c r="CN295" s="387" t="e">
        <f>AH106</f>
        <v>#DIV/0!</v>
      </c>
      <c r="CO295" s="387" t="e">
        <f>AI104</f>
        <v>#DIV/0!</v>
      </c>
      <c r="CP295" s="387" t="e">
        <f>AI105</f>
        <v>#DIV/0!</v>
      </c>
      <c r="CQ295" s="387" t="e">
        <f>AI106</f>
        <v>#DIV/0!</v>
      </c>
      <c r="CR295" s="387" t="e">
        <f>AJ104</f>
        <v>#DIV/0!</v>
      </c>
      <c r="CS295" s="387" t="e">
        <f>AJ105</f>
        <v>#DIV/0!</v>
      </c>
      <c r="CT295" s="387" t="e">
        <f>AJ106</f>
        <v>#DIV/0!</v>
      </c>
    </row>
    <row r="296" spans="3:131">
      <c r="C296"/>
      <c r="E296" s="299" t="s">
        <v>90</v>
      </c>
      <c r="F296" s="385">
        <f t="shared" ref="F296:F306" si="173">F141</f>
        <v>0.31684210526315792</v>
      </c>
      <c r="G296" s="385" t="e">
        <f t="shared" ref="G296:G306" si="174">F181</f>
        <v>#DIV/0!</v>
      </c>
      <c r="H296" s="385">
        <f t="shared" ref="H296:H306" si="175">F221</f>
        <v>0</v>
      </c>
      <c r="I296" s="385">
        <f t="shared" ref="I296:I306" si="176">G141</f>
        <v>0</v>
      </c>
      <c r="J296" s="385" t="e">
        <f t="shared" ref="J296:J306" si="177">G181</f>
        <v>#DIV/0!</v>
      </c>
      <c r="K296" s="385">
        <f t="shared" ref="K296:K306" si="178">G221</f>
        <v>0.18649122807017543</v>
      </c>
      <c r="L296" s="385" t="e">
        <f t="shared" ref="L296:L306" si="179">H141</f>
        <v>#DIV/0!</v>
      </c>
      <c r="M296" s="385">
        <f t="shared" ref="M296:M306" si="180">H181</f>
        <v>6.6842105263157897E-2</v>
      </c>
      <c r="N296" s="385">
        <f t="shared" ref="N296:N306" si="181">H221</f>
        <v>0</v>
      </c>
      <c r="O296" s="385" t="e">
        <f t="shared" ref="O296:O306" si="182">I141</f>
        <v>#DIV/0!</v>
      </c>
      <c r="P296" s="385">
        <f t="shared" ref="P296:P306" si="183">I181</f>
        <v>0.12947368421052632</v>
      </c>
      <c r="Q296" s="385">
        <f t="shared" ref="Q296:Q306" si="184">I221</f>
        <v>0.12280701754385964</v>
      </c>
      <c r="R296" s="385">
        <f t="shared" ref="R296:R306" si="185">J141</f>
        <v>0.19298245614035087</v>
      </c>
      <c r="S296" s="385">
        <f t="shared" ref="S296:S306" si="186">J181</f>
        <v>0.13438596491228069</v>
      </c>
      <c r="T296" s="385" t="e">
        <f t="shared" ref="T296:T306" si="187">J221</f>
        <v>#DIV/0!</v>
      </c>
      <c r="U296" s="385">
        <f t="shared" ref="U296:U306" si="188">K141</f>
        <v>0</v>
      </c>
      <c r="V296" s="385">
        <f t="shared" ref="V296:V306" si="189">K181</f>
        <v>0</v>
      </c>
      <c r="W296" s="385" t="e">
        <f t="shared" ref="W296:W306" si="190">K221</f>
        <v>#DIV/0!</v>
      </c>
      <c r="X296" s="385">
        <f t="shared" ref="X296:X306" si="191">L141</f>
        <v>0</v>
      </c>
      <c r="Y296" s="385" t="e">
        <f t="shared" ref="Y296:Y306" si="192">L181</f>
        <v>#DIV/0!</v>
      </c>
      <c r="Z296" s="385">
        <f t="shared" ref="Z296:Z306" si="193">L221</f>
        <v>0.18614035087719297</v>
      </c>
      <c r="AA296" s="385">
        <f t="shared" ref="AA296:AA306" si="194">M141</f>
        <v>0.12403508771929825</v>
      </c>
      <c r="AB296" s="385" t="e">
        <f t="shared" ref="AB296:AB306" si="195">M181</f>
        <v>#DIV/0!</v>
      </c>
      <c r="AC296" s="385">
        <f t="shared" ref="AC296:AC306" si="196">M221</f>
        <v>0</v>
      </c>
      <c r="AD296" s="385" t="e">
        <f t="shared" ref="AD296:AD306" si="197">N141</f>
        <v>#DIV/0!</v>
      </c>
      <c r="AE296" s="385">
        <f t="shared" ref="AE296:AE306" si="198">N181</f>
        <v>0</v>
      </c>
      <c r="AF296" s="385">
        <f t="shared" ref="AF296:AF306" si="199">N221</f>
        <v>0</v>
      </c>
      <c r="AG296" s="385" t="e">
        <f t="shared" ref="AG296:AG306" si="200">O141</f>
        <v>#DIV/0!</v>
      </c>
      <c r="AH296" s="385">
        <f t="shared" ref="AH296:AH306" si="201">O181</f>
        <v>0</v>
      </c>
      <c r="AI296" s="385">
        <f t="shared" ref="AI296:AI306" si="202">O221</f>
        <v>9.9298245614035094E-2</v>
      </c>
      <c r="AJ296" s="385">
        <f t="shared" ref="AJ296:AJ306" si="203">P141</f>
        <v>5.2631578947368418E-2</v>
      </c>
      <c r="AK296" s="385">
        <f t="shared" ref="AK296:AK306" si="204">P181</f>
        <v>0.15789473684210525</v>
      </c>
      <c r="AL296" s="385" t="e">
        <f t="shared" ref="AL296:AL306" si="205">P221</f>
        <v>#DIV/0!</v>
      </c>
      <c r="AM296" s="385">
        <f t="shared" ref="AM296:AM306" si="206">Q141</f>
        <v>0</v>
      </c>
      <c r="AN296" s="385">
        <f t="shared" ref="AN296:AN306" si="207">Q181</f>
        <v>0</v>
      </c>
      <c r="AO296" s="385" t="e">
        <f t="shared" ref="AO296:AO306" si="208">Q221</f>
        <v>#DIV/0!</v>
      </c>
      <c r="AP296" s="385">
        <f t="shared" ref="AP296:AP306" si="209">R141</f>
        <v>5.2631578947368418E-2</v>
      </c>
      <c r="AQ296" s="385" t="e">
        <f t="shared" ref="AQ296:AQ306" si="210">R181</f>
        <v>#DIV/0!</v>
      </c>
      <c r="AR296" s="385">
        <f t="shared" ref="AR296:AR306" si="211">R221</f>
        <v>0</v>
      </c>
      <c r="AS296" s="385">
        <f t="shared" ref="AS296:AS306" si="212">S141</f>
        <v>0</v>
      </c>
      <c r="AT296" s="385" t="e">
        <f t="shared" ref="AT296:AT306" si="213">S181</f>
        <v>#DIV/0!</v>
      </c>
      <c r="AU296" s="385">
        <f t="shared" ref="AU296:AU306" si="214">S221</f>
        <v>6.4814814814814811E-2</v>
      </c>
      <c r="AV296" s="385" t="e">
        <f t="shared" ref="AV296:AV306" si="215">T141</f>
        <v>#DIV/0!</v>
      </c>
      <c r="AW296" s="385">
        <f t="shared" ref="AW296:AW306" si="216">T181</f>
        <v>0.14035087719298245</v>
      </c>
      <c r="AX296" s="385">
        <f t="shared" ref="AX296:AX306" si="217">T221</f>
        <v>0</v>
      </c>
      <c r="AY296" s="385" t="e">
        <f t="shared" ref="AY296:AY306" si="218">U141</f>
        <v>#DIV/0!</v>
      </c>
      <c r="AZ296" s="385">
        <f t="shared" ref="AZ296:AZ306" si="219">U181</f>
        <v>0</v>
      </c>
      <c r="BA296" s="385">
        <f t="shared" ref="BA296:BA306" si="220">U221</f>
        <v>0.13649122807017544</v>
      </c>
      <c r="BB296" s="385">
        <f t="shared" ref="BB296:BB306" si="221">V141</f>
        <v>0.21719298245614035</v>
      </c>
      <c r="BC296" s="385">
        <f t="shared" ref="BC296:BC306" si="222">V181</f>
        <v>0</v>
      </c>
      <c r="BD296" s="385" t="e">
        <f t="shared" ref="BD296:BD306" si="223">V221</f>
        <v>#DIV/0!</v>
      </c>
      <c r="BE296" s="385">
        <f t="shared" ref="BE296:BE306" si="224">W141</f>
        <v>0</v>
      </c>
      <c r="BF296" s="385">
        <f t="shared" ref="BF296:BF306" si="225">W181</f>
        <v>0</v>
      </c>
      <c r="BG296" s="385" t="e">
        <f t="shared" ref="BG296:BG306" si="226">W221</f>
        <v>#DIV/0!</v>
      </c>
      <c r="BH296" s="385" t="e">
        <f t="shared" ref="BH296:BH306" si="227">X141</f>
        <v>#DIV/0!</v>
      </c>
      <c r="BI296" s="385" t="e">
        <f t="shared" ref="BI296:BI306" si="228">X181</f>
        <v>#DIV/0!</v>
      </c>
      <c r="BJ296" s="385" t="e">
        <f t="shared" ref="BJ296:BJ306" si="229">X221</f>
        <v>#DIV/0!</v>
      </c>
      <c r="BK296" s="385" t="e">
        <f t="shared" ref="BK296:BK306" si="230">Y141</f>
        <v>#DIV/0!</v>
      </c>
      <c r="BL296" s="385" t="e">
        <f t="shared" ref="BL296:BL306" si="231">Y181</f>
        <v>#DIV/0!</v>
      </c>
      <c r="BM296" s="385" t="e">
        <f t="shared" ref="BM296:BM306" si="232">Y221</f>
        <v>#DIV/0!</v>
      </c>
      <c r="BN296" s="385" t="e">
        <f t="shared" ref="BN296:BN306" si="233">Z141</f>
        <v>#DIV/0!</v>
      </c>
      <c r="BO296" s="385" t="e">
        <f t="shared" ref="BO296:BO306" si="234">Z181</f>
        <v>#DIV/0!</v>
      </c>
      <c r="BP296" s="387" t="e">
        <f t="shared" ref="BP296:BP306" si="235">Z221</f>
        <v>#DIV/0!</v>
      </c>
      <c r="BQ296" s="387" t="e">
        <f t="shared" ref="BQ296:BQ306" si="236">AA141</f>
        <v>#DIV/0!</v>
      </c>
      <c r="BR296" s="387" t="e">
        <f t="shared" ref="BR296:BR306" si="237">AA181</f>
        <v>#DIV/0!</v>
      </c>
      <c r="BS296" s="387" t="e">
        <f t="shared" ref="BS296:BS306" si="238">AA221</f>
        <v>#DIV/0!</v>
      </c>
      <c r="BT296" s="387" t="e">
        <f t="shared" ref="BT296:BT306" si="239">AB141</f>
        <v>#DIV/0!</v>
      </c>
      <c r="BU296" s="387" t="e">
        <f t="shared" ref="BU296:BU306" si="240">AB181</f>
        <v>#DIV/0!</v>
      </c>
      <c r="BV296" s="387" t="e">
        <f t="shared" ref="BV296:BV306" si="241">AB221</f>
        <v>#DIV/0!</v>
      </c>
      <c r="BW296" s="387" t="e">
        <f t="shared" ref="BW296:BW306" si="242">AC141</f>
        <v>#DIV/0!</v>
      </c>
      <c r="BX296" s="387" t="e">
        <f t="shared" ref="BX296:BX306" si="243">AC181</f>
        <v>#DIV/0!</v>
      </c>
      <c r="BY296" s="387" t="e">
        <f t="shared" ref="BY296:BY306" si="244">AC221</f>
        <v>#DIV/0!</v>
      </c>
      <c r="BZ296" s="387" t="e">
        <f t="shared" ref="BZ296:BZ306" si="245">AD141</f>
        <v>#DIV/0!</v>
      </c>
      <c r="CA296" s="387" t="e">
        <f t="shared" ref="CA296:CA306" si="246">AD181</f>
        <v>#DIV/0!</v>
      </c>
      <c r="CB296" s="387" t="e">
        <f t="shared" ref="CB296:CB306" si="247">AD221</f>
        <v>#DIV/0!</v>
      </c>
      <c r="CC296" s="387" t="e">
        <f t="shared" ref="CC296:CC306" si="248">AE141</f>
        <v>#DIV/0!</v>
      </c>
      <c r="CD296" s="387" t="e">
        <f t="shared" ref="CD296:CD306" si="249">AE181</f>
        <v>#DIV/0!</v>
      </c>
      <c r="CE296" s="387" t="e">
        <f t="shared" ref="CE296:CE306" si="250">AE221</f>
        <v>#DIV/0!</v>
      </c>
      <c r="CF296" s="387" t="e">
        <f t="shared" ref="CF296:CF306" si="251">AF141</f>
        <v>#DIV/0!</v>
      </c>
      <c r="CG296" s="387" t="e">
        <f t="shared" ref="CG296:CG306" si="252">AF181</f>
        <v>#DIV/0!</v>
      </c>
      <c r="CH296" s="387" t="e">
        <f t="shared" ref="CH296:CH306" si="253">AF221</f>
        <v>#DIV/0!</v>
      </c>
      <c r="CI296" s="387" t="e">
        <f t="shared" ref="CI296:CI306" si="254">AG141</f>
        <v>#DIV/0!</v>
      </c>
      <c r="CJ296" s="387" t="e">
        <f t="shared" ref="CJ296:CJ306" si="255">AG181</f>
        <v>#DIV/0!</v>
      </c>
      <c r="CK296" s="387" t="e">
        <f t="shared" ref="CK296:CK306" si="256">AG221</f>
        <v>#DIV/0!</v>
      </c>
      <c r="CL296" s="387" t="e">
        <f t="shared" ref="CL296:CL306" si="257">AH141</f>
        <v>#DIV/0!</v>
      </c>
      <c r="CM296" s="387" t="e">
        <f t="shared" ref="CM296:CM306" si="258">AH181</f>
        <v>#DIV/0!</v>
      </c>
      <c r="CN296" s="387" t="e">
        <f t="shared" ref="CN296:CN306" si="259">AH221</f>
        <v>#DIV/0!</v>
      </c>
      <c r="CO296" s="387" t="e">
        <f t="shared" ref="CO296:CO306" si="260">AI141</f>
        <v>#DIV/0!</v>
      </c>
      <c r="CP296" s="387" t="e">
        <f t="shared" ref="CP296:CP306" si="261">AI181</f>
        <v>#DIV/0!</v>
      </c>
      <c r="CQ296" s="387" t="e">
        <f t="shared" ref="CQ296:CQ306" si="262">AI221</f>
        <v>#DIV/0!</v>
      </c>
      <c r="CR296" s="387" t="e">
        <f t="shared" ref="CR296:CR306" si="263">AJ141</f>
        <v>#DIV/0!</v>
      </c>
      <c r="CS296" s="387" t="e">
        <f t="shared" ref="CS296:CS306" si="264">AJ181</f>
        <v>#DIV/0!</v>
      </c>
      <c r="CT296" s="387" t="e">
        <f t="shared" ref="CT296:CT306" si="265">AJ221</f>
        <v>#DIV/0!</v>
      </c>
    </row>
    <row r="297" spans="3:131">
      <c r="C297"/>
      <c r="E297" s="299" t="s">
        <v>91</v>
      </c>
      <c r="F297" s="385">
        <f t="shared" si="173"/>
        <v>0</v>
      </c>
      <c r="G297" s="385" t="e">
        <f t="shared" si="174"/>
        <v>#DIV/0!</v>
      </c>
      <c r="H297" s="385">
        <f t="shared" si="175"/>
        <v>0</v>
      </c>
      <c r="I297" s="385">
        <f t="shared" si="176"/>
        <v>5.2631578947368418E-2</v>
      </c>
      <c r="J297" s="385" t="e">
        <f t="shared" si="177"/>
        <v>#DIV/0!</v>
      </c>
      <c r="K297" s="385">
        <f t="shared" si="178"/>
        <v>0</v>
      </c>
      <c r="L297" s="385" t="e">
        <f t="shared" si="179"/>
        <v>#DIV/0!</v>
      </c>
      <c r="M297" s="385">
        <f t="shared" si="180"/>
        <v>0</v>
      </c>
      <c r="N297" s="385">
        <f t="shared" si="181"/>
        <v>0</v>
      </c>
      <c r="O297" s="385" t="e">
        <f t="shared" si="182"/>
        <v>#DIV/0!</v>
      </c>
      <c r="P297" s="385">
        <f t="shared" si="183"/>
        <v>0</v>
      </c>
      <c r="Q297" s="385">
        <f t="shared" si="184"/>
        <v>3.6666666666666667E-2</v>
      </c>
      <c r="R297" s="385">
        <f t="shared" si="185"/>
        <v>2.8947368421052631E-2</v>
      </c>
      <c r="S297" s="385">
        <f t="shared" si="186"/>
        <v>0</v>
      </c>
      <c r="T297" s="385" t="e">
        <f t="shared" si="187"/>
        <v>#DIV/0!</v>
      </c>
      <c r="U297" s="385">
        <f t="shared" si="188"/>
        <v>0</v>
      </c>
      <c r="V297" s="385">
        <f t="shared" si="189"/>
        <v>0</v>
      </c>
      <c r="W297" s="385" t="e">
        <f t="shared" si="190"/>
        <v>#DIV/0!</v>
      </c>
      <c r="X297" s="385">
        <f t="shared" si="191"/>
        <v>0</v>
      </c>
      <c r="Y297" s="385" t="e">
        <f t="shared" si="192"/>
        <v>#DIV/0!</v>
      </c>
      <c r="Z297" s="385">
        <f t="shared" si="193"/>
        <v>0</v>
      </c>
      <c r="AA297" s="385">
        <f t="shared" si="194"/>
        <v>0</v>
      </c>
      <c r="AB297" s="385" t="e">
        <f t="shared" si="195"/>
        <v>#DIV/0!</v>
      </c>
      <c r="AC297" s="385">
        <f t="shared" si="196"/>
        <v>4.2456140350877192E-2</v>
      </c>
      <c r="AD297" s="385" t="e">
        <f t="shared" si="197"/>
        <v>#DIV/0!</v>
      </c>
      <c r="AE297" s="385">
        <f t="shared" si="198"/>
        <v>0</v>
      </c>
      <c r="AF297" s="385">
        <f t="shared" si="199"/>
        <v>0</v>
      </c>
      <c r="AG297" s="385" t="e">
        <f t="shared" si="200"/>
        <v>#DIV/0!</v>
      </c>
      <c r="AH297" s="385">
        <f t="shared" si="201"/>
        <v>1.6491228070175439E-2</v>
      </c>
      <c r="AI297" s="385">
        <f t="shared" si="202"/>
        <v>0</v>
      </c>
      <c r="AJ297" s="385">
        <f t="shared" si="203"/>
        <v>4.3333333333333335E-2</v>
      </c>
      <c r="AK297" s="385">
        <f t="shared" si="204"/>
        <v>0</v>
      </c>
      <c r="AL297" s="385" t="e">
        <f t="shared" si="205"/>
        <v>#DIV/0!</v>
      </c>
      <c r="AM297" s="385">
        <f t="shared" si="206"/>
        <v>1.9298245614035089E-2</v>
      </c>
      <c r="AN297" s="385">
        <f t="shared" si="207"/>
        <v>0</v>
      </c>
      <c r="AO297" s="385" t="e">
        <f t="shared" si="208"/>
        <v>#DIV/0!</v>
      </c>
      <c r="AP297" s="385">
        <f t="shared" si="209"/>
        <v>4.8771929824561404E-2</v>
      </c>
      <c r="AQ297" s="385" t="e">
        <f t="shared" si="210"/>
        <v>#DIV/0!</v>
      </c>
      <c r="AR297" s="385">
        <f t="shared" si="211"/>
        <v>9.0370370370370365E-2</v>
      </c>
      <c r="AS297" s="385">
        <f t="shared" si="212"/>
        <v>1.7894736842105262E-2</v>
      </c>
      <c r="AT297" s="385" t="e">
        <f t="shared" si="213"/>
        <v>#DIV/0!</v>
      </c>
      <c r="AU297" s="385">
        <f t="shared" si="214"/>
        <v>0</v>
      </c>
      <c r="AV297" s="385" t="e">
        <f t="shared" si="215"/>
        <v>#DIV/0!</v>
      </c>
      <c r="AW297" s="385">
        <f t="shared" si="216"/>
        <v>3.4035087719298245E-2</v>
      </c>
      <c r="AX297" s="385">
        <f t="shared" si="217"/>
        <v>3.0526315789473683E-2</v>
      </c>
      <c r="AY297" s="385" t="e">
        <f t="shared" si="218"/>
        <v>#DIV/0!</v>
      </c>
      <c r="AZ297" s="385">
        <f t="shared" si="219"/>
        <v>5.3508771929824561E-2</v>
      </c>
      <c r="BA297" s="385">
        <f t="shared" si="220"/>
        <v>0</v>
      </c>
      <c r="BB297" s="385">
        <f t="shared" si="221"/>
        <v>0</v>
      </c>
      <c r="BC297" s="385">
        <f t="shared" si="222"/>
        <v>1.8947368421052633E-2</v>
      </c>
      <c r="BD297" s="385" t="e">
        <f t="shared" si="223"/>
        <v>#DIV/0!</v>
      </c>
      <c r="BE297" s="385">
        <f t="shared" si="224"/>
        <v>5.7894736842105263E-2</v>
      </c>
      <c r="BF297" s="385">
        <f t="shared" si="225"/>
        <v>2.7123483226266953E-2</v>
      </c>
      <c r="BG297" s="385" t="e">
        <f t="shared" si="226"/>
        <v>#DIV/0!</v>
      </c>
      <c r="BH297" s="385" t="e">
        <f t="shared" si="227"/>
        <v>#DIV/0!</v>
      </c>
      <c r="BI297" s="385" t="e">
        <f t="shared" si="228"/>
        <v>#DIV/0!</v>
      </c>
      <c r="BJ297" s="385" t="e">
        <f t="shared" si="229"/>
        <v>#DIV/0!</v>
      </c>
      <c r="BK297" s="385" t="e">
        <f t="shared" si="230"/>
        <v>#DIV/0!</v>
      </c>
      <c r="BL297" s="385" t="e">
        <f t="shared" si="231"/>
        <v>#DIV/0!</v>
      </c>
      <c r="BM297" s="385" t="e">
        <f t="shared" si="232"/>
        <v>#DIV/0!</v>
      </c>
      <c r="BN297" s="385" t="e">
        <f t="shared" si="233"/>
        <v>#DIV/0!</v>
      </c>
      <c r="BO297" s="385" t="e">
        <f t="shared" si="234"/>
        <v>#DIV/0!</v>
      </c>
      <c r="BP297" s="387" t="e">
        <f t="shared" si="235"/>
        <v>#DIV/0!</v>
      </c>
      <c r="BQ297" s="387" t="e">
        <f t="shared" si="236"/>
        <v>#DIV/0!</v>
      </c>
      <c r="BR297" s="387" t="e">
        <f t="shared" si="237"/>
        <v>#DIV/0!</v>
      </c>
      <c r="BS297" s="387" t="e">
        <f t="shared" si="238"/>
        <v>#DIV/0!</v>
      </c>
      <c r="BT297" s="387" t="e">
        <f t="shared" si="239"/>
        <v>#DIV/0!</v>
      </c>
      <c r="BU297" s="387" t="e">
        <f t="shared" si="240"/>
        <v>#DIV/0!</v>
      </c>
      <c r="BV297" s="387" t="e">
        <f t="shared" si="241"/>
        <v>#DIV/0!</v>
      </c>
      <c r="BW297" s="387" t="e">
        <f t="shared" si="242"/>
        <v>#DIV/0!</v>
      </c>
      <c r="BX297" s="387" t="e">
        <f t="shared" si="243"/>
        <v>#DIV/0!</v>
      </c>
      <c r="BY297" s="387" t="e">
        <f t="shared" si="244"/>
        <v>#DIV/0!</v>
      </c>
      <c r="BZ297" s="387" t="e">
        <f t="shared" si="245"/>
        <v>#DIV/0!</v>
      </c>
      <c r="CA297" s="387" t="e">
        <f t="shared" si="246"/>
        <v>#DIV/0!</v>
      </c>
      <c r="CB297" s="387" t="e">
        <f t="shared" si="247"/>
        <v>#DIV/0!</v>
      </c>
      <c r="CC297" s="387" t="e">
        <f t="shared" si="248"/>
        <v>#DIV/0!</v>
      </c>
      <c r="CD297" s="387" t="e">
        <f t="shared" si="249"/>
        <v>#DIV/0!</v>
      </c>
      <c r="CE297" s="387" t="e">
        <f t="shared" si="250"/>
        <v>#DIV/0!</v>
      </c>
      <c r="CF297" s="387" t="e">
        <f t="shared" si="251"/>
        <v>#DIV/0!</v>
      </c>
      <c r="CG297" s="387" t="e">
        <f t="shared" si="252"/>
        <v>#DIV/0!</v>
      </c>
      <c r="CH297" s="387" t="e">
        <f t="shared" si="253"/>
        <v>#DIV/0!</v>
      </c>
      <c r="CI297" s="387" t="e">
        <f t="shared" si="254"/>
        <v>#DIV/0!</v>
      </c>
      <c r="CJ297" s="387" t="e">
        <f t="shared" si="255"/>
        <v>#DIV/0!</v>
      </c>
      <c r="CK297" s="387" t="e">
        <f t="shared" si="256"/>
        <v>#DIV/0!</v>
      </c>
      <c r="CL297" s="387" t="e">
        <f t="shared" si="257"/>
        <v>#DIV/0!</v>
      </c>
      <c r="CM297" s="387" t="e">
        <f t="shared" si="258"/>
        <v>#DIV/0!</v>
      </c>
      <c r="CN297" s="387" t="e">
        <f t="shared" si="259"/>
        <v>#DIV/0!</v>
      </c>
      <c r="CO297" s="387" t="e">
        <f t="shared" si="260"/>
        <v>#DIV/0!</v>
      </c>
      <c r="CP297" s="387" t="e">
        <f t="shared" si="261"/>
        <v>#DIV/0!</v>
      </c>
      <c r="CQ297" s="387" t="e">
        <f t="shared" si="262"/>
        <v>#DIV/0!</v>
      </c>
      <c r="CR297" s="387" t="e">
        <f t="shared" si="263"/>
        <v>#DIV/0!</v>
      </c>
      <c r="CS297" s="387" t="e">
        <f t="shared" si="264"/>
        <v>#DIV/0!</v>
      </c>
      <c r="CT297" s="387" t="e">
        <f t="shared" si="265"/>
        <v>#DIV/0!</v>
      </c>
    </row>
    <row r="298" spans="3:131">
      <c r="C298"/>
      <c r="E298" s="299" t="s">
        <v>4274</v>
      </c>
      <c r="F298" s="385">
        <f t="shared" si="173"/>
        <v>5.2631578947368418E-2</v>
      </c>
      <c r="G298" s="385" t="e">
        <f t="shared" si="174"/>
        <v>#DIV/0!</v>
      </c>
      <c r="H298" s="385">
        <f t="shared" si="175"/>
        <v>7.8947368421052627E-2</v>
      </c>
      <c r="I298" s="385">
        <f t="shared" si="176"/>
        <v>4.0526315789473688E-2</v>
      </c>
      <c r="J298" s="385" t="e">
        <f t="shared" si="177"/>
        <v>#DIV/0!</v>
      </c>
      <c r="K298" s="385">
        <f t="shared" si="178"/>
        <v>7.8947368421052627E-2</v>
      </c>
      <c r="L298" s="385" t="e">
        <f t="shared" si="179"/>
        <v>#DIV/0!</v>
      </c>
      <c r="M298" s="385">
        <f t="shared" si="180"/>
        <v>5.2631578947368418E-2</v>
      </c>
      <c r="N298" s="385">
        <f t="shared" si="181"/>
        <v>0.14473684210526316</v>
      </c>
      <c r="O298" s="385" t="e">
        <f t="shared" si="182"/>
        <v>#DIV/0!</v>
      </c>
      <c r="P298" s="385">
        <f t="shared" si="183"/>
        <v>5.2631578947368418E-2</v>
      </c>
      <c r="Q298" s="385">
        <f t="shared" si="184"/>
        <v>5.2631578947368418E-2</v>
      </c>
      <c r="R298" s="385">
        <f t="shared" si="185"/>
        <v>5.2631578947368418E-2</v>
      </c>
      <c r="S298" s="385">
        <f t="shared" si="186"/>
        <v>5.2631578947368418E-2</v>
      </c>
      <c r="T298" s="385" t="e">
        <f t="shared" si="187"/>
        <v>#DIV/0!</v>
      </c>
      <c r="U298" s="385">
        <f t="shared" si="188"/>
        <v>5.5555555555555552E-2</v>
      </c>
      <c r="V298" s="385">
        <f t="shared" si="189"/>
        <v>5.2631578947368418E-2</v>
      </c>
      <c r="W298" s="385" t="e">
        <f t="shared" si="190"/>
        <v>#DIV/0!</v>
      </c>
      <c r="X298" s="385">
        <f t="shared" si="191"/>
        <v>6.1111111111111109E-2</v>
      </c>
      <c r="Y298" s="385" t="e">
        <f t="shared" si="192"/>
        <v>#DIV/0!</v>
      </c>
      <c r="Z298" s="385">
        <f t="shared" si="193"/>
        <v>5.2631578947368418E-2</v>
      </c>
      <c r="AA298" s="385">
        <f t="shared" si="194"/>
        <v>5.2631578947368418E-2</v>
      </c>
      <c r="AB298" s="385" t="e">
        <f t="shared" si="195"/>
        <v>#DIV/0!</v>
      </c>
      <c r="AC298" s="385">
        <f t="shared" si="196"/>
        <v>7.8947368421052627E-2</v>
      </c>
      <c r="AD298" s="385" t="e">
        <f t="shared" si="197"/>
        <v>#DIV/0!</v>
      </c>
      <c r="AE298" s="385">
        <f t="shared" si="198"/>
        <v>7.8947368421052627E-2</v>
      </c>
      <c r="AF298" s="385">
        <f t="shared" si="199"/>
        <v>7.8947368421052627E-2</v>
      </c>
      <c r="AG298" s="385" t="e">
        <f t="shared" si="200"/>
        <v>#DIV/0!</v>
      </c>
      <c r="AH298" s="385">
        <f t="shared" si="201"/>
        <v>7.8947368421052627E-2</v>
      </c>
      <c r="AI298" s="385">
        <f t="shared" si="202"/>
        <v>5.2631578947368418E-2</v>
      </c>
      <c r="AJ298" s="385">
        <f t="shared" si="203"/>
        <v>5.2631578947368418E-2</v>
      </c>
      <c r="AK298" s="385">
        <f t="shared" si="204"/>
        <v>5.2631578947368418E-2</v>
      </c>
      <c r="AL298" s="385" t="e">
        <f t="shared" si="205"/>
        <v>#DIV/0!</v>
      </c>
      <c r="AM298" s="385">
        <f t="shared" si="206"/>
        <v>4.3859649122807015E-2</v>
      </c>
      <c r="AN298" s="385">
        <f t="shared" si="207"/>
        <v>5.2631578947368418E-2</v>
      </c>
      <c r="AO298" s="385" t="e">
        <f t="shared" si="208"/>
        <v>#DIV/0!</v>
      </c>
      <c r="AP298" s="385">
        <f t="shared" si="209"/>
        <v>4.3859649122807015E-2</v>
      </c>
      <c r="AQ298" s="385" t="e">
        <f t="shared" si="210"/>
        <v>#DIV/0!</v>
      </c>
      <c r="AR298" s="385">
        <f t="shared" si="211"/>
        <v>0.1111111111111111</v>
      </c>
      <c r="AS298" s="385">
        <f t="shared" si="212"/>
        <v>7.8947368421052627E-2</v>
      </c>
      <c r="AT298" s="385" t="e">
        <f t="shared" si="213"/>
        <v>#DIV/0!</v>
      </c>
      <c r="AU298" s="385">
        <f t="shared" si="214"/>
        <v>4.6296296296296294E-2</v>
      </c>
      <c r="AV298" s="385" t="e">
        <f t="shared" si="215"/>
        <v>#DIV/0!</v>
      </c>
      <c r="AW298" s="385">
        <f t="shared" si="216"/>
        <v>7.8947368421052627E-2</v>
      </c>
      <c r="AX298" s="385">
        <f t="shared" si="217"/>
        <v>7.8947368421052627E-2</v>
      </c>
      <c r="AY298" s="385" t="e">
        <f t="shared" si="218"/>
        <v>#DIV/0!</v>
      </c>
      <c r="AZ298" s="385">
        <f t="shared" si="219"/>
        <v>5.2631578947368418E-2</v>
      </c>
      <c r="BA298" s="385">
        <f t="shared" si="220"/>
        <v>5.2631578947368418E-2</v>
      </c>
      <c r="BB298" s="385">
        <f t="shared" si="221"/>
        <v>7.8947368421052627E-2</v>
      </c>
      <c r="BC298" s="385">
        <f t="shared" si="222"/>
        <v>7.8947368421052627E-2</v>
      </c>
      <c r="BD298" s="385" t="e">
        <f t="shared" si="223"/>
        <v>#DIV/0!</v>
      </c>
      <c r="BE298" s="385">
        <f t="shared" si="224"/>
        <v>7.8947368421052627E-2</v>
      </c>
      <c r="BF298" s="385">
        <f t="shared" si="225"/>
        <v>8.0299785867237697E-2</v>
      </c>
      <c r="BG298" s="385" t="e">
        <f t="shared" si="226"/>
        <v>#DIV/0!</v>
      </c>
      <c r="BH298" s="385" t="e">
        <f t="shared" si="227"/>
        <v>#DIV/0!</v>
      </c>
      <c r="BI298" s="385" t="e">
        <f t="shared" si="228"/>
        <v>#DIV/0!</v>
      </c>
      <c r="BJ298" s="385" t="e">
        <f t="shared" si="229"/>
        <v>#DIV/0!</v>
      </c>
      <c r="BK298" s="385" t="e">
        <f t="shared" si="230"/>
        <v>#DIV/0!</v>
      </c>
      <c r="BL298" s="385" t="e">
        <f t="shared" si="231"/>
        <v>#DIV/0!</v>
      </c>
      <c r="BM298" s="385" t="e">
        <f t="shared" si="232"/>
        <v>#DIV/0!</v>
      </c>
      <c r="BN298" s="385" t="e">
        <f t="shared" si="233"/>
        <v>#DIV/0!</v>
      </c>
      <c r="BO298" s="385" t="e">
        <f t="shared" si="234"/>
        <v>#DIV/0!</v>
      </c>
      <c r="BP298" s="387" t="e">
        <f t="shared" si="235"/>
        <v>#DIV/0!</v>
      </c>
      <c r="BQ298" s="387" t="e">
        <f t="shared" si="236"/>
        <v>#DIV/0!</v>
      </c>
      <c r="BR298" s="387" t="e">
        <f t="shared" si="237"/>
        <v>#DIV/0!</v>
      </c>
      <c r="BS298" s="387" t="e">
        <f t="shared" si="238"/>
        <v>#DIV/0!</v>
      </c>
      <c r="BT298" s="387" t="e">
        <f t="shared" si="239"/>
        <v>#DIV/0!</v>
      </c>
      <c r="BU298" s="387" t="e">
        <f t="shared" si="240"/>
        <v>#DIV/0!</v>
      </c>
      <c r="BV298" s="387" t="e">
        <f t="shared" si="241"/>
        <v>#DIV/0!</v>
      </c>
      <c r="BW298" s="387" t="e">
        <f t="shared" si="242"/>
        <v>#DIV/0!</v>
      </c>
      <c r="BX298" s="387" t="e">
        <f t="shared" si="243"/>
        <v>#DIV/0!</v>
      </c>
      <c r="BY298" s="387" t="e">
        <f t="shared" si="244"/>
        <v>#DIV/0!</v>
      </c>
      <c r="BZ298" s="387" t="e">
        <f t="shared" si="245"/>
        <v>#DIV/0!</v>
      </c>
      <c r="CA298" s="387" t="e">
        <f t="shared" si="246"/>
        <v>#DIV/0!</v>
      </c>
      <c r="CB298" s="387" t="e">
        <f t="shared" si="247"/>
        <v>#DIV/0!</v>
      </c>
      <c r="CC298" s="387" t="e">
        <f t="shared" si="248"/>
        <v>#DIV/0!</v>
      </c>
      <c r="CD298" s="387" t="e">
        <f t="shared" si="249"/>
        <v>#DIV/0!</v>
      </c>
      <c r="CE298" s="387" t="e">
        <f t="shared" si="250"/>
        <v>#DIV/0!</v>
      </c>
      <c r="CF298" s="387" t="e">
        <f t="shared" si="251"/>
        <v>#DIV/0!</v>
      </c>
      <c r="CG298" s="387" t="e">
        <f t="shared" si="252"/>
        <v>#DIV/0!</v>
      </c>
      <c r="CH298" s="387" t="e">
        <f t="shared" si="253"/>
        <v>#DIV/0!</v>
      </c>
      <c r="CI298" s="387" t="e">
        <f t="shared" si="254"/>
        <v>#DIV/0!</v>
      </c>
      <c r="CJ298" s="387" t="e">
        <f t="shared" si="255"/>
        <v>#DIV/0!</v>
      </c>
      <c r="CK298" s="387" t="e">
        <f t="shared" si="256"/>
        <v>#DIV/0!</v>
      </c>
      <c r="CL298" s="387" t="e">
        <f t="shared" si="257"/>
        <v>#DIV/0!</v>
      </c>
      <c r="CM298" s="387" t="e">
        <f t="shared" si="258"/>
        <v>#DIV/0!</v>
      </c>
      <c r="CN298" s="387" t="e">
        <f t="shared" si="259"/>
        <v>#DIV/0!</v>
      </c>
      <c r="CO298" s="387" t="e">
        <f t="shared" si="260"/>
        <v>#DIV/0!</v>
      </c>
      <c r="CP298" s="387" t="e">
        <f t="shared" si="261"/>
        <v>#DIV/0!</v>
      </c>
      <c r="CQ298" s="387" t="e">
        <f t="shared" si="262"/>
        <v>#DIV/0!</v>
      </c>
      <c r="CR298" s="387" t="e">
        <f t="shared" si="263"/>
        <v>#DIV/0!</v>
      </c>
      <c r="CS298" s="387" t="e">
        <f t="shared" si="264"/>
        <v>#DIV/0!</v>
      </c>
      <c r="CT298" s="387" t="e">
        <f t="shared" si="265"/>
        <v>#DIV/0!</v>
      </c>
    </row>
    <row r="299" spans="3:131">
      <c r="C299"/>
      <c r="E299" s="299" t="s">
        <v>5451</v>
      </c>
      <c r="F299" s="385">
        <f t="shared" si="173"/>
        <v>0</v>
      </c>
      <c r="G299" s="385" t="e">
        <f t="shared" si="174"/>
        <v>#DIV/0!</v>
      </c>
      <c r="H299" s="385">
        <f t="shared" si="175"/>
        <v>0</v>
      </c>
      <c r="I299" s="385">
        <f t="shared" si="176"/>
        <v>0</v>
      </c>
      <c r="J299" s="385" t="e">
        <f t="shared" si="177"/>
        <v>#DIV/0!</v>
      </c>
      <c r="K299" s="385">
        <f t="shared" si="178"/>
        <v>0</v>
      </c>
      <c r="L299" s="385" t="e">
        <f t="shared" si="179"/>
        <v>#DIV/0!</v>
      </c>
      <c r="M299" s="385">
        <f t="shared" si="180"/>
        <v>0</v>
      </c>
      <c r="N299" s="385">
        <f t="shared" si="181"/>
        <v>0</v>
      </c>
      <c r="O299" s="385" t="e">
        <f t="shared" si="182"/>
        <v>#DIV/0!</v>
      </c>
      <c r="P299" s="385">
        <f t="shared" si="183"/>
        <v>0</v>
      </c>
      <c r="Q299" s="385">
        <f t="shared" si="184"/>
        <v>0</v>
      </c>
      <c r="R299" s="385">
        <f t="shared" si="185"/>
        <v>0</v>
      </c>
      <c r="S299" s="385">
        <f t="shared" si="186"/>
        <v>0</v>
      </c>
      <c r="T299" s="385" t="e">
        <f t="shared" si="187"/>
        <v>#DIV/0!</v>
      </c>
      <c r="U299" s="385">
        <f t="shared" si="188"/>
        <v>0</v>
      </c>
      <c r="V299" s="385">
        <f t="shared" si="189"/>
        <v>0</v>
      </c>
      <c r="W299" s="385" t="e">
        <f t="shared" si="190"/>
        <v>#DIV/0!</v>
      </c>
      <c r="X299" s="385">
        <f t="shared" si="191"/>
        <v>0</v>
      </c>
      <c r="Y299" s="385" t="e">
        <f t="shared" si="192"/>
        <v>#DIV/0!</v>
      </c>
      <c r="Z299" s="385">
        <f t="shared" si="193"/>
        <v>0</v>
      </c>
      <c r="AA299" s="385">
        <f t="shared" si="194"/>
        <v>0</v>
      </c>
      <c r="AB299" s="385" t="e">
        <f t="shared" si="195"/>
        <v>#DIV/0!</v>
      </c>
      <c r="AC299" s="385">
        <f t="shared" si="196"/>
        <v>0</v>
      </c>
      <c r="AD299" s="385" t="e">
        <f t="shared" si="197"/>
        <v>#DIV/0!</v>
      </c>
      <c r="AE299" s="385">
        <f t="shared" si="198"/>
        <v>0</v>
      </c>
      <c r="AF299" s="385">
        <f t="shared" si="199"/>
        <v>0</v>
      </c>
      <c r="AG299" s="385" t="e">
        <f t="shared" si="200"/>
        <v>#DIV/0!</v>
      </c>
      <c r="AH299" s="385">
        <f t="shared" si="201"/>
        <v>0</v>
      </c>
      <c r="AI299" s="385">
        <f t="shared" si="202"/>
        <v>0</v>
      </c>
      <c r="AJ299" s="385">
        <f t="shared" si="203"/>
        <v>0</v>
      </c>
      <c r="AK299" s="385">
        <f t="shared" si="204"/>
        <v>0</v>
      </c>
      <c r="AL299" s="385" t="e">
        <f t="shared" si="205"/>
        <v>#DIV/0!</v>
      </c>
      <c r="AM299" s="385">
        <f t="shared" si="206"/>
        <v>0</v>
      </c>
      <c r="AN299" s="385">
        <f t="shared" si="207"/>
        <v>0</v>
      </c>
      <c r="AO299" s="385" t="e">
        <f t="shared" si="208"/>
        <v>#DIV/0!</v>
      </c>
      <c r="AP299" s="385">
        <f t="shared" si="209"/>
        <v>0</v>
      </c>
      <c r="AQ299" s="385" t="e">
        <f t="shared" si="210"/>
        <v>#DIV/0!</v>
      </c>
      <c r="AR299" s="385">
        <f t="shared" si="211"/>
        <v>0</v>
      </c>
      <c r="AS299" s="385">
        <f t="shared" si="212"/>
        <v>0</v>
      </c>
      <c r="AT299" s="385" t="e">
        <f t="shared" si="213"/>
        <v>#DIV/0!</v>
      </c>
      <c r="AU299" s="385">
        <f t="shared" si="214"/>
        <v>0</v>
      </c>
      <c r="AV299" s="385" t="e">
        <f t="shared" si="215"/>
        <v>#DIV/0!</v>
      </c>
      <c r="AW299" s="385">
        <f t="shared" si="216"/>
        <v>0</v>
      </c>
      <c r="AX299" s="385">
        <f t="shared" si="217"/>
        <v>0</v>
      </c>
      <c r="AY299" s="385" t="e">
        <f t="shared" si="218"/>
        <v>#DIV/0!</v>
      </c>
      <c r="AZ299" s="385">
        <f t="shared" si="219"/>
        <v>0</v>
      </c>
      <c r="BA299" s="385">
        <f t="shared" si="220"/>
        <v>0</v>
      </c>
      <c r="BB299" s="385">
        <f t="shared" si="221"/>
        <v>0</v>
      </c>
      <c r="BC299" s="385">
        <f t="shared" si="222"/>
        <v>0</v>
      </c>
      <c r="BD299" s="385" t="e">
        <f t="shared" si="223"/>
        <v>#DIV/0!</v>
      </c>
      <c r="BE299" s="385">
        <f t="shared" si="224"/>
        <v>0</v>
      </c>
      <c r="BF299" s="385">
        <f t="shared" si="225"/>
        <v>0</v>
      </c>
      <c r="BG299" s="385" t="e">
        <f t="shared" si="226"/>
        <v>#DIV/0!</v>
      </c>
      <c r="BH299" s="385" t="e">
        <f t="shared" si="227"/>
        <v>#DIV/0!</v>
      </c>
      <c r="BI299" s="385" t="e">
        <f t="shared" si="228"/>
        <v>#DIV/0!</v>
      </c>
      <c r="BJ299" s="385" t="e">
        <f t="shared" si="229"/>
        <v>#DIV/0!</v>
      </c>
      <c r="BK299" s="385" t="e">
        <f t="shared" si="230"/>
        <v>#DIV/0!</v>
      </c>
      <c r="BL299" s="385" t="e">
        <f t="shared" si="231"/>
        <v>#DIV/0!</v>
      </c>
      <c r="BM299" s="385" t="e">
        <f t="shared" si="232"/>
        <v>#DIV/0!</v>
      </c>
      <c r="BN299" s="385" t="e">
        <f t="shared" si="233"/>
        <v>#DIV/0!</v>
      </c>
      <c r="BO299" s="385" t="e">
        <f t="shared" si="234"/>
        <v>#DIV/0!</v>
      </c>
      <c r="BP299" s="387" t="e">
        <f t="shared" si="235"/>
        <v>#DIV/0!</v>
      </c>
      <c r="BQ299" s="387" t="e">
        <f t="shared" si="236"/>
        <v>#DIV/0!</v>
      </c>
      <c r="BR299" s="387" t="e">
        <f t="shared" si="237"/>
        <v>#DIV/0!</v>
      </c>
      <c r="BS299" s="387" t="e">
        <f t="shared" si="238"/>
        <v>#DIV/0!</v>
      </c>
      <c r="BT299" s="387" t="e">
        <f t="shared" si="239"/>
        <v>#DIV/0!</v>
      </c>
      <c r="BU299" s="387" t="e">
        <f t="shared" si="240"/>
        <v>#DIV/0!</v>
      </c>
      <c r="BV299" s="387" t="e">
        <f t="shared" si="241"/>
        <v>#DIV/0!</v>
      </c>
      <c r="BW299" s="387" t="e">
        <f t="shared" si="242"/>
        <v>#DIV/0!</v>
      </c>
      <c r="BX299" s="387" t="e">
        <f t="shared" si="243"/>
        <v>#DIV/0!</v>
      </c>
      <c r="BY299" s="387" t="e">
        <f t="shared" si="244"/>
        <v>#DIV/0!</v>
      </c>
      <c r="BZ299" s="387" t="e">
        <f t="shared" si="245"/>
        <v>#DIV/0!</v>
      </c>
      <c r="CA299" s="387" t="e">
        <f t="shared" si="246"/>
        <v>#DIV/0!</v>
      </c>
      <c r="CB299" s="387" t="e">
        <f t="shared" si="247"/>
        <v>#DIV/0!</v>
      </c>
      <c r="CC299" s="387" t="e">
        <f t="shared" si="248"/>
        <v>#DIV/0!</v>
      </c>
      <c r="CD299" s="387" t="e">
        <f t="shared" si="249"/>
        <v>#DIV/0!</v>
      </c>
      <c r="CE299" s="387" t="e">
        <f t="shared" si="250"/>
        <v>#DIV/0!</v>
      </c>
      <c r="CF299" s="387" t="e">
        <f t="shared" si="251"/>
        <v>#DIV/0!</v>
      </c>
      <c r="CG299" s="387" t="e">
        <f t="shared" si="252"/>
        <v>#DIV/0!</v>
      </c>
      <c r="CH299" s="387" t="e">
        <f t="shared" si="253"/>
        <v>#DIV/0!</v>
      </c>
      <c r="CI299" s="387" t="e">
        <f t="shared" si="254"/>
        <v>#DIV/0!</v>
      </c>
      <c r="CJ299" s="387" t="e">
        <f t="shared" si="255"/>
        <v>#DIV/0!</v>
      </c>
      <c r="CK299" s="387" t="e">
        <f t="shared" si="256"/>
        <v>#DIV/0!</v>
      </c>
      <c r="CL299" s="387" t="e">
        <f t="shared" si="257"/>
        <v>#DIV/0!</v>
      </c>
      <c r="CM299" s="387" t="e">
        <f t="shared" si="258"/>
        <v>#DIV/0!</v>
      </c>
      <c r="CN299" s="387" t="e">
        <f t="shared" si="259"/>
        <v>#DIV/0!</v>
      </c>
      <c r="CO299" s="387" t="e">
        <f t="shared" si="260"/>
        <v>#DIV/0!</v>
      </c>
      <c r="CP299" s="387" t="e">
        <f t="shared" si="261"/>
        <v>#DIV/0!</v>
      </c>
      <c r="CQ299" s="387" t="e">
        <f t="shared" si="262"/>
        <v>#DIV/0!</v>
      </c>
      <c r="CR299" s="387" t="e">
        <f t="shared" si="263"/>
        <v>#DIV/0!</v>
      </c>
      <c r="CS299" s="387" t="e">
        <f t="shared" si="264"/>
        <v>#DIV/0!</v>
      </c>
      <c r="CT299" s="387" t="e">
        <f t="shared" si="265"/>
        <v>#DIV/0!</v>
      </c>
    </row>
    <row r="300" spans="3:131">
      <c r="C300"/>
      <c r="E300" s="299" t="s">
        <v>5452</v>
      </c>
      <c r="F300" s="385">
        <f t="shared" si="173"/>
        <v>0</v>
      </c>
      <c r="G300" s="385" t="e">
        <f t="shared" si="174"/>
        <v>#DIV/0!</v>
      </c>
      <c r="H300" s="385">
        <f t="shared" si="175"/>
        <v>3.7719298245614034E-2</v>
      </c>
      <c r="I300" s="385">
        <f t="shared" si="176"/>
        <v>0</v>
      </c>
      <c r="J300" s="385" t="e">
        <f t="shared" si="177"/>
        <v>#DIV/0!</v>
      </c>
      <c r="K300" s="385">
        <f t="shared" si="178"/>
        <v>0</v>
      </c>
      <c r="L300" s="385" t="e">
        <f t="shared" si="179"/>
        <v>#DIV/0!</v>
      </c>
      <c r="M300" s="385">
        <f t="shared" si="180"/>
        <v>0</v>
      </c>
      <c r="N300" s="385">
        <f t="shared" si="181"/>
        <v>0</v>
      </c>
      <c r="O300" s="385" t="e">
        <f t="shared" si="182"/>
        <v>#DIV/0!</v>
      </c>
      <c r="P300" s="385">
        <f t="shared" si="183"/>
        <v>0</v>
      </c>
      <c r="Q300" s="385">
        <f t="shared" si="184"/>
        <v>0</v>
      </c>
      <c r="R300" s="385">
        <f t="shared" si="185"/>
        <v>0</v>
      </c>
      <c r="S300" s="385">
        <f t="shared" si="186"/>
        <v>0</v>
      </c>
      <c r="T300" s="385" t="e">
        <f t="shared" si="187"/>
        <v>#DIV/0!</v>
      </c>
      <c r="U300" s="385">
        <f t="shared" si="188"/>
        <v>0.39777777777777779</v>
      </c>
      <c r="V300" s="385">
        <f t="shared" si="189"/>
        <v>0.25631578947368422</v>
      </c>
      <c r="W300" s="385" t="e">
        <f t="shared" si="190"/>
        <v>#DIV/0!</v>
      </c>
      <c r="X300" s="385">
        <f t="shared" si="191"/>
        <v>0.17055555555555554</v>
      </c>
      <c r="Y300" s="385" t="e">
        <f t="shared" si="192"/>
        <v>#DIV/0!</v>
      </c>
      <c r="Z300" s="385">
        <f t="shared" si="193"/>
        <v>0</v>
      </c>
      <c r="AA300" s="385">
        <f t="shared" si="194"/>
        <v>0</v>
      </c>
      <c r="AB300" s="385" t="e">
        <f t="shared" si="195"/>
        <v>#DIV/0!</v>
      </c>
      <c r="AC300" s="385">
        <f t="shared" si="196"/>
        <v>0</v>
      </c>
      <c r="AD300" s="385" t="e">
        <f t="shared" si="197"/>
        <v>#DIV/0!</v>
      </c>
      <c r="AE300" s="385">
        <f t="shared" si="198"/>
        <v>0.13929824561403509</v>
      </c>
      <c r="AF300" s="385">
        <f t="shared" si="199"/>
        <v>7.2982456140350885E-2</v>
      </c>
      <c r="AG300" s="385" t="e">
        <f t="shared" si="200"/>
        <v>#DIV/0!</v>
      </c>
      <c r="AH300" s="385">
        <f t="shared" si="201"/>
        <v>0.18421052631578946</v>
      </c>
      <c r="AI300" s="385">
        <f t="shared" si="202"/>
        <v>5.2631578947368418E-2</v>
      </c>
      <c r="AJ300" s="385">
        <f t="shared" si="203"/>
        <v>0</v>
      </c>
      <c r="AK300" s="385">
        <f t="shared" si="204"/>
        <v>9.4385964912280698E-2</v>
      </c>
      <c r="AL300" s="385" t="e">
        <f t="shared" si="205"/>
        <v>#DIV/0!</v>
      </c>
      <c r="AM300" s="385">
        <f t="shared" si="206"/>
        <v>0</v>
      </c>
      <c r="AN300" s="385">
        <f t="shared" si="207"/>
        <v>0.1356140350877193</v>
      </c>
      <c r="AO300" s="385" t="e">
        <f t="shared" si="208"/>
        <v>#DIV/0!</v>
      </c>
      <c r="AP300" s="385">
        <f t="shared" si="209"/>
        <v>0</v>
      </c>
      <c r="AQ300" s="385" t="e">
        <f t="shared" si="210"/>
        <v>#DIV/0!</v>
      </c>
      <c r="AR300" s="385">
        <f t="shared" si="211"/>
        <v>0</v>
      </c>
      <c r="AS300" s="385">
        <f t="shared" si="212"/>
        <v>0.11403508771929824</v>
      </c>
      <c r="AT300" s="385" t="e">
        <f t="shared" si="213"/>
        <v>#DIV/0!</v>
      </c>
      <c r="AU300" s="385">
        <f t="shared" si="214"/>
        <v>6.9074074074074066E-2</v>
      </c>
      <c r="AV300" s="385" t="e">
        <f t="shared" si="215"/>
        <v>#DIV/0!</v>
      </c>
      <c r="AW300" s="385">
        <f t="shared" si="216"/>
        <v>0</v>
      </c>
      <c r="AX300" s="385">
        <f t="shared" si="217"/>
        <v>0</v>
      </c>
      <c r="AY300" s="385" t="e">
        <f t="shared" si="218"/>
        <v>#DIV/0!</v>
      </c>
      <c r="AZ300" s="385">
        <f t="shared" si="219"/>
        <v>8.9824561403508779E-2</v>
      </c>
      <c r="BA300" s="385">
        <f t="shared" si="220"/>
        <v>0</v>
      </c>
      <c r="BB300" s="385">
        <f t="shared" si="221"/>
        <v>0</v>
      </c>
      <c r="BC300" s="385">
        <f t="shared" si="222"/>
        <v>0</v>
      </c>
      <c r="BD300" s="385" t="e">
        <f t="shared" si="223"/>
        <v>#DIV/0!</v>
      </c>
      <c r="BE300" s="385">
        <f t="shared" si="224"/>
        <v>4.2105263157894736E-2</v>
      </c>
      <c r="BF300" s="385">
        <f t="shared" si="225"/>
        <v>0</v>
      </c>
      <c r="BG300" s="385" t="e">
        <f t="shared" si="226"/>
        <v>#DIV/0!</v>
      </c>
      <c r="BH300" s="385" t="e">
        <f t="shared" si="227"/>
        <v>#DIV/0!</v>
      </c>
      <c r="BI300" s="385" t="e">
        <f t="shared" si="228"/>
        <v>#DIV/0!</v>
      </c>
      <c r="BJ300" s="385" t="e">
        <f t="shared" si="229"/>
        <v>#DIV/0!</v>
      </c>
      <c r="BK300" s="385" t="e">
        <f t="shared" si="230"/>
        <v>#DIV/0!</v>
      </c>
      <c r="BL300" s="385" t="e">
        <f t="shared" si="231"/>
        <v>#DIV/0!</v>
      </c>
      <c r="BM300" s="385" t="e">
        <f t="shared" si="232"/>
        <v>#DIV/0!</v>
      </c>
      <c r="BN300" s="385" t="e">
        <f t="shared" si="233"/>
        <v>#DIV/0!</v>
      </c>
      <c r="BO300" s="385" t="e">
        <f t="shared" si="234"/>
        <v>#DIV/0!</v>
      </c>
      <c r="BP300" s="387" t="e">
        <f t="shared" si="235"/>
        <v>#DIV/0!</v>
      </c>
      <c r="BQ300" s="387" t="e">
        <f t="shared" si="236"/>
        <v>#DIV/0!</v>
      </c>
      <c r="BR300" s="387" t="e">
        <f t="shared" si="237"/>
        <v>#DIV/0!</v>
      </c>
      <c r="BS300" s="387" t="e">
        <f t="shared" si="238"/>
        <v>#DIV/0!</v>
      </c>
      <c r="BT300" s="387" t="e">
        <f t="shared" si="239"/>
        <v>#DIV/0!</v>
      </c>
      <c r="BU300" s="387" t="e">
        <f t="shared" si="240"/>
        <v>#DIV/0!</v>
      </c>
      <c r="BV300" s="387" t="e">
        <f t="shared" si="241"/>
        <v>#DIV/0!</v>
      </c>
      <c r="BW300" s="387" t="e">
        <f t="shared" si="242"/>
        <v>#DIV/0!</v>
      </c>
      <c r="BX300" s="387" t="e">
        <f t="shared" si="243"/>
        <v>#DIV/0!</v>
      </c>
      <c r="BY300" s="387" t="e">
        <f t="shared" si="244"/>
        <v>#DIV/0!</v>
      </c>
      <c r="BZ300" s="387" t="e">
        <f t="shared" si="245"/>
        <v>#DIV/0!</v>
      </c>
      <c r="CA300" s="387" t="e">
        <f t="shared" si="246"/>
        <v>#DIV/0!</v>
      </c>
      <c r="CB300" s="387" t="e">
        <f t="shared" si="247"/>
        <v>#DIV/0!</v>
      </c>
      <c r="CC300" s="387" t="e">
        <f t="shared" si="248"/>
        <v>#DIV/0!</v>
      </c>
      <c r="CD300" s="387" t="e">
        <f t="shared" si="249"/>
        <v>#DIV/0!</v>
      </c>
      <c r="CE300" s="387" t="e">
        <f t="shared" si="250"/>
        <v>#DIV/0!</v>
      </c>
      <c r="CF300" s="387" t="e">
        <f t="shared" si="251"/>
        <v>#DIV/0!</v>
      </c>
      <c r="CG300" s="387" t="e">
        <f t="shared" si="252"/>
        <v>#DIV/0!</v>
      </c>
      <c r="CH300" s="387" t="e">
        <f t="shared" si="253"/>
        <v>#DIV/0!</v>
      </c>
      <c r="CI300" s="387" t="e">
        <f t="shared" si="254"/>
        <v>#DIV/0!</v>
      </c>
      <c r="CJ300" s="387" t="e">
        <f t="shared" si="255"/>
        <v>#DIV/0!</v>
      </c>
      <c r="CK300" s="387" t="e">
        <f t="shared" si="256"/>
        <v>#DIV/0!</v>
      </c>
      <c r="CL300" s="387" t="e">
        <f t="shared" si="257"/>
        <v>#DIV/0!</v>
      </c>
      <c r="CM300" s="387" t="e">
        <f t="shared" si="258"/>
        <v>#DIV/0!</v>
      </c>
      <c r="CN300" s="387" t="e">
        <f t="shared" si="259"/>
        <v>#DIV/0!</v>
      </c>
      <c r="CO300" s="387" t="e">
        <f t="shared" si="260"/>
        <v>#DIV/0!</v>
      </c>
      <c r="CP300" s="387" t="e">
        <f t="shared" si="261"/>
        <v>#DIV/0!</v>
      </c>
      <c r="CQ300" s="387" t="e">
        <f t="shared" si="262"/>
        <v>#DIV/0!</v>
      </c>
      <c r="CR300" s="387" t="e">
        <f t="shared" si="263"/>
        <v>#DIV/0!</v>
      </c>
      <c r="CS300" s="387" t="e">
        <f t="shared" si="264"/>
        <v>#DIV/0!</v>
      </c>
      <c r="CT300" s="387" t="e">
        <f t="shared" si="265"/>
        <v>#DIV/0!</v>
      </c>
    </row>
    <row r="301" spans="3:131">
      <c r="C301"/>
      <c r="E301" s="299" t="s">
        <v>4275</v>
      </c>
      <c r="F301" s="385">
        <f t="shared" si="173"/>
        <v>0</v>
      </c>
      <c r="G301" s="385" t="e">
        <f t="shared" si="174"/>
        <v>#DIV/0!</v>
      </c>
      <c r="H301" s="385">
        <f t="shared" si="175"/>
        <v>0</v>
      </c>
      <c r="I301" s="385">
        <f t="shared" si="176"/>
        <v>0</v>
      </c>
      <c r="J301" s="385" t="e">
        <f t="shared" si="177"/>
        <v>#DIV/0!</v>
      </c>
      <c r="K301" s="385">
        <f t="shared" si="178"/>
        <v>0</v>
      </c>
      <c r="L301" s="385" t="e">
        <f t="shared" si="179"/>
        <v>#DIV/0!</v>
      </c>
      <c r="M301" s="385">
        <f t="shared" si="180"/>
        <v>0</v>
      </c>
      <c r="N301" s="385">
        <f t="shared" si="181"/>
        <v>0</v>
      </c>
      <c r="O301" s="385" t="e">
        <f t="shared" si="182"/>
        <v>#DIV/0!</v>
      </c>
      <c r="P301" s="385">
        <f t="shared" si="183"/>
        <v>0</v>
      </c>
      <c r="Q301" s="385">
        <f t="shared" si="184"/>
        <v>0</v>
      </c>
      <c r="R301" s="385">
        <f t="shared" si="185"/>
        <v>0</v>
      </c>
      <c r="S301" s="385">
        <f t="shared" si="186"/>
        <v>0</v>
      </c>
      <c r="T301" s="385" t="e">
        <f t="shared" si="187"/>
        <v>#DIV/0!</v>
      </c>
      <c r="U301" s="385">
        <f t="shared" si="188"/>
        <v>0</v>
      </c>
      <c r="V301" s="385">
        <f t="shared" si="189"/>
        <v>0</v>
      </c>
      <c r="W301" s="385" t="e">
        <f t="shared" si="190"/>
        <v>#DIV/0!</v>
      </c>
      <c r="X301" s="385">
        <f t="shared" si="191"/>
        <v>0</v>
      </c>
      <c r="Y301" s="385" t="e">
        <f t="shared" si="192"/>
        <v>#DIV/0!</v>
      </c>
      <c r="Z301" s="385">
        <f t="shared" si="193"/>
        <v>0</v>
      </c>
      <c r="AA301" s="385">
        <f t="shared" si="194"/>
        <v>0</v>
      </c>
      <c r="AB301" s="385" t="e">
        <f t="shared" si="195"/>
        <v>#DIV/0!</v>
      </c>
      <c r="AC301" s="385">
        <f t="shared" si="196"/>
        <v>0</v>
      </c>
      <c r="AD301" s="385" t="e">
        <f t="shared" si="197"/>
        <v>#DIV/0!</v>
      </c>
      <c r="AE301" s="385">
        <f t="shared" si="198"/>
        <v>0</v>
      </c>
      <c r="AF301" s="385">
        <f t="shared" si="199"/>
        <v>0</v>
      </c>
      <c r="AG301" s="385" t="e">
        <f t="shared" si="200"/>
        <v>#DIV/0!</v>
      </c>
      <c r="AH301" s="385">
        <f t="shared" si="201"/>
        <v>0</v>
      </c>
      <c r="AI301" s="385">
        <f t="shared" si="202"/>
        <v>0</v>
      </c>
      <c r="AJ301" s="385">
        <f t="shared" si="203"/>
        <v>0</v>
      </c>
      <c r="AK301" s="385">
        <f t="shared" si="204"/>
        <v>0</v>
      </c>
      <c r="AL301" s="385" t="e">
        <f t="shared" si="205"/>
        <v>#DIV/0!</v>
      </c>
      <c r="AM301" s="385">
        <f t="shared" si="206"/>
        <v>0</v>
      </c>
      <c r="AN301" s="385">
        <f t="shared" si="207"/>
        <v>0</v>
      </c>
      <c r="AO301" s="385" t="e">
        <f t="shared" si="208"/>
        <v>#DIV/0!</v>
      </c>
      <c r="AP301" s="385">
        <f t="shared" si="209"/>
        <v>0</v>
      </c>
      <c r="AQ301" s="385" t="e">
        <f t="shared" si="210"/>
        <v>#DIV/0!</v>
      </c>
      <c r="AR301" s="385">
        <f t="shared" si="211"/>
        <v>0</v>
      </c>
      <c r="AS301" s="385">
        <f t="shared" si="212"/>
        <v>0</v>
      </c>
      <c r="AT301" s="385" t="e">
        <f t="shared" si="213"/>
        <v>#DIV/0!</v>
      </c>
      <c r="AU301" s="385">
        <f t="shared" si="214"/>
        <v>0</v>
      </c>
      <c r="AV301" s="385" t="e">
        <f t="shared" si="215"/>
        <v>#DIV/0!</v>
      </c>
      <c r="AW301" s="385">
        <f t="shared" si="216"/>
        <v>0</v>
      </c>
      <c r="AX301" s="385">
        <f t="shared" si="217"/>
        <v>0</v>
      </c>
      <c r="AY301" s="385" t="e">
        <f t="shared" si="218"/>
        <v>#DIV/0!</v>
      </c>
      <c r="AZ301" s="385">
        <f t="shared" si="219"/>
        <v>0</v>
      </c>
      <c r="BA301" s="385">
        <f t="shared" si="220"/>
        <v>0</v>
      </c>
      <c r="BB301" s="385">
        <f t="shared" si="221"/>
        <v>0</v>
      </c>
      <c r="BC301" s="385">
        <f t="shared" si="222"/>
        <v>0</v>
      </c>
      <c r="BD301" s="385" t="e">
        <f t="shared" si="223"/>
        <v>#DIV/0!</v>
      </c>
      <c r="BE301" s="385">
        <f t="shared" si="224"/>
        <v>0</v>
      </c>
      <c r="BF301" s="385">
        <f t="shared" si="225"/>
        <v>0</v>
      </c>
      <c r="BG301" s="385" t="e">
        <f t="shared" si="226"/>
        <v>#DIV/0!</v>
      </c>
      <c r="BH301" s="385" t="e">
        <f t="shared" si="227"/>
        <v>#DIV/0!</v>
      </c>
      <c r="BI301" s="385" t="e">
        <f t="shared" si="228"/>
        <v>#DIV/0!</v>
      </c>
      <c r="BJ301" s="385" t="e">
        <f t="shared" si="229"/>
        <v>#DIV/0!</v>
      </c>
      <c r="BK301" s="385" t="e">
        <f t="shared" si="230"/>
        <v>#DIV/0!</v>
      </c>
      <c r="BL301" s="385" t="e">
        <f t="shared" si="231"/>
        <v>#DIV/0!</v>
      </c>
      <c r="BM301" s="385" t="e">
        <f t="shared" si="232"/>
        <v>#DIV/0!</v>
      </c>
      <c r="BN301" s="385" t="e">
        <f t="shared" si="233"/>
        <v>#DIV/0!</v>
      </c>
      <c r="BO301" s="385" t="e">
        <f t="shared" si="234"/>
        <v>#DIV/0!</v>
      </c>
      <c r="BP301" s="387" t="e">
        <f t="shared" si="235"/>
        <v>#DIV/0!</v>
      </c>
      <c r="BQ301" s="387" t="e">
        <f t="shared" si="236"/>
        <v>#DIV/0!</v>
      </c>
      <c r="BR301" s="387" t="e">
        <f t="shared" si="237"/>
        <v>#DIV/0!</v>
      </c>
      <c r="BS301" s="387" t="e">
        <f t="shared" si="238"/>
        <v>#DIV/0!</v>
      </c>
      <c r="BT301" s="387" t="e">
        <f t="shared" si="239"/>
        <v>#DIV/0!</v>
      </c>
      <c r="BU301" s="387" t="e">
        <f t="shared" si="240"/>
        <v>#DIV/0!</v>
      </c>
      <c r="BV301" s="387" t="e">
        <f t="shared" si="241"/>
        <v>#DIV/0!</v>
      </c>
      <c r="BW301" s="387" t="e">
        <f t="shared" si="242"/>
        <v>#DIV/0!</v>
      </c>
      <c r="BX301" s="387" t="e">
        <f t="shared" si="243"/>
        <v>#DIV/0!</v>
      </c>
      <c r="BY301" s="387" t="e">
        <f t="shared" si="244"/>
        <v>#DIV/0!</v>
      </c>
      <c r="BZ301" s="387" t="e">
        <f t="shared" si="245"/>
        <v>#DIV/0!</v>
      </c>
      <c r="CA301" s="387" t="e">
        <f t="shared" si="246"/>
        <v>#DIV/0!</v>
      </c>
      <c r="CB301" s="387" t="e">
        <f t="shared" si="247"/>
        <v>#DIV/0!</v>
      </c>
      <c r="CC301" s="387" t="e">
        <f t="shared" si="248"/>
        <v>#DIV/0!</v>
      </c>
      <c r="CD301" s="387" t="e">
        <f t="shared" si="249"/>
        <v>#DIV/0!</v>
      </c>
      <c r="CE301" s="387" t="e">
        <f t="shared" si="250"/>
        <v>#DIV/0!</v>
      </c>
      <c r="CF301" s="387" t="e">
        <f t="shared" si="251"/>
        <v>#DIV/0!</v>
      </c>
      <c r="CG301" s="387" t="e">
        <f t="shared" si="252"/>
        <v>#DIV/0!</v>
      </c>
      <c r="CH301" s="387" t="e">
        <f t="shared" si="253"/>
        <v>#DIV/0!</v>
      </c>
      <c r="CI301" s="387" t="e">
        <f t="shared" si="254"/>
        <v>#DIV/0!</v>
      </c>
      <c r="CJ301" s="387" t="e">
        <f t="shared" si="255"/>
        <v>#DIV/0!</v>
      </c>
      <c r="CK301" s="387" t="e">
        <f t="shared" si="256"/>
        <v>#DIV/0!</v>
      </c>
      <c r="CL301" s="387" t="e">
        <f t="shared" si="257"/>
        <v>#DIV/0!</v>
      </c>
      <c r="CM301" s="387" t="e">
        <f t="shared" si="258"/>
        <v>#DIV/0!</v>
      </c>
      <c r="CN301" s="387" t="e">
        <f t="shared" si="259"/>
        <v>#DIV/0!</v>
      </c>
      <c r="CO301" s="387" t="e">
        <f t="shared" si="260"/>
        <v>#DIV/0!</v>
      </c>
      <c r="CP301" s="387" t="e">
        <f t="shared" si="261"/>
        <v>#DIV/0!</v>
      </c>
      <c r="CQ301" s="387" t="e">
        <f t="shared" si="262"/>
        <v>#DIV/0!</v>
      </c>
      <c r="CR301" s="387" t="e">
        <f t="shared" si="263"/>
        <v>#DIV/0!</v>
      </c>
      <c r="CS301" s="387" t="e">
        <f t="shared" si="264"/>
        <v>#DIV/0!</v>
      </c>
      <c r="CT301" s="387" t="e">
        <f t="shared" si="265"/>
        <v>#DIV/0!</v>
      </c>
    </row>
    <row r="302" spans="3:131">
      <c r="C302"/>
      <c r="E302" s="386" t="s">
        <v>4291</v>
      </c>
      <c r="F302" s="385">
        <f t="shared" si="173"/>
        <v>2.5438596491228076E-4</v>
      </c>
      <c r="G302" s="385" t="e">
        <f t="shared" si="174"/>
        <v>#DIV/0!</v>
      </c>
      <c r="H302" s="385">
        <f t="shared" si="175"/>
        <v>1.7543859649122809E-5</v>
      </c>
      <c r="I302" s="385">
        <f t="shared" si="176"/>
        <v>2.5438596491228076E-4</v>
      </c>
      <c r="J302" s="385" t="e">
        <f t="shared" si="177"/>
        <v>#DIV/0!</v>
      </c>
      <c r="K302" s="385">
        <f t="shared" si="178"/>
        <v>1.1695906432748539E-5</v>
      </c>
      <c r="L302" s="385" t="e">
        <f t="shared" si="179"/>
        <v>#DIV/0!</v>
      </c>
      <c r="M302" s="385">
        <f t="shared" si="180"/>
        <v>8.4795321637426915E-5</v>
      </c>
      <c r="N302" s="385">
        <f t="shared" si="181"/>
        <v>1.7444917428371349E-4</v>
      </c>
      <c r="O302" s="385" t="e">
        <f t="shared" si="182"/>
        <v>#DIV/0!</v>
      </c>
      <c r="P302" s="385">
        <f t="shared" si="183"/>
        <v>2.5438596491228076E-4</v>
      </c>
      <c r="Q302" s="385">
        <f t="shared" si="184"/>
        <v>2.6371819220386103E-4</v>
      </c>
      <c r="R302" s="385">
        <f t="shared" si="185"/>
        <v>1.695906432748538E-4</v>
      </c>
      <c r="S302" s="385">
        <f t="shared" si="186"/>
        <v>1.6959064327485383E-4</v>
      </c>
      <c r="T302" s="385" t="e">
        <f t="shared" si="187"/>
        <v>#DIV/0!</v>
      </c>
      <c r="U302" s="385">
        <f t="shared" si="188"/>
        <v>1.7901234567901236E-4</v>
      </c>
      <c r="V302" s="385">
        <f t="shared" si="189"/>
        <v>2.5438596491228076E-4</v>
      </c>
      <c r="W302" s="385" t="e">
        <f t="shared" si="190"/>
        <v>#DIV/0!</v>
      </c>
      <c r="X302" s="385">
        <f t="shared" si="191"/>
        <v>1.7901234567901239E-4</v>
      </c>
      <c r="Y302" s="385" t="e">
        <f t="shared" si="192"/>
        <v>#DIV/0!</v>
      </c>
      <c r="Z302" s="385">
        <f t="shared" si="193"/>
        <v>1.7543859649122809E-5</v>
      </c>
      <c r="AA302" s="385">
        <f t="shared" si="194"/>
        <v>3.3918128654970766E-4</v>
      </c>
      <c r="AB302" s="385" t="e">
        <f t="shared" si="195"/>
        <v>#DIV/0!</v>
      </c>
      <c r="AC302" s="385">
        <f t="shared" si="196"/>
        <v>1.7543859649122809E-5</v>
      </c>
      <c r="AD302" s="385" t="e">
        <f t="shared" si="197"/>
        <v>#DIV/0!</v>
      </c>
      <c r="AE302" s="385">
        <f t="shared" si="198"/>
        <v>8.4795321637426915E-5</v>
      </c>
      <c r="AF302" s="385">
        <f t="shared" si="199"/>
        <v>1.5686135681280652E-4</v>
      </c>
      <c r="AG302" s="385" t="e">
        <f t="shared" si="200"/>
        <v>#DIV/0!</v>
      </c>
      <c r="AH302" s="385">
        <f t="shared" si="201"/>
        <v>8.4795321637426915E-5</v>
      </c>
      <c r="AI302" s="385">
        <f t="shared" si="202"/>
        <v>2.3130966533376564E-4</v>
      </c>
      <c r="AJ302" s="385">
        <f t="shared" si="203"/>
        <v>3.3918128654970766E-4</v>
      </c>
      <c r="AK302" s="385">
        <f t="shared" si="204"/>
        <v>2.543859649122807E-4</v>
      </c>
      <c r="AL302" s="385" t="e">
        <f t="shared" si="205"/>
        <v>#DIV/0!</v>
      </c>
      <c r="AM302" s="385">
        <f t="shared" si="206"/>
        <v>3.3918128654970766E-4</v>
      </c>
      <c r="AN302" s="385">
        <f t="shared" si="207"/>
        <v>2.5438596491228076E-4</v>
      </c>
      <c r="AO302" s="385" t="e">
        <f t="shared" si="208"/>
        <v>#DIV/0!</v>
      </c>
      <c r="AP302" s="385">
        <f t="shared" si="209"/>
        <v>3.3918128654970766E-4</v>
      </c>
      <c r="AQ302" s="385" t="e">
        <f t="shared" si="210"/>
        <v>#DIV/0!</v>
      </c>
      <c r="AR302" s="385">
        <f t="shared" si="211"/>
        <v>1.234567901234568E-5</v>
      </c>
      <c r="AS302" s="385">
        <f t="shared" si="212"/>
        <v>2.5438596491228076E-4</v>
      </c>
      <c r="AT302" s="385" t="e">
        <f t="shared" si="213"/>
        <v>#DIV/0!</v>
      </c>
      <c r="AU302" s="385">
        <f t="shared" si="214"/>
        <v>1.8518518518518522E-5</v>
      </c>
      <c r="AV302" s="385" t="e">
        <f t="shared" si="215"/>
        <v>#DIV/0!</v>
      </c>
      <c r="AW302" s="385">
        <f t="shared" si="216"/>
        <v>1.6959064327485383E-4</v>
      </c>
      <c r="AX302" s="385">
        <f t="shared" si="217"/>
        <v>2.1499524650060684E-4</v>
      </c>
      <c r="AY302" s="385" t="e">
        <f t="shared" si="218"/>
        <v>#DIV/0!</v>
      </c>
      <c r="AZ302" s="385">
        <f t="shared" si="219"/>
        <v>4.2397660818713461E-4</v>
      </c>
      <c r="BA302" s="385">
        <f t="shared" si="220"/>
        <v>3.364153865989852E-4</v>
      </c>
      <c r="BB302" s="385">
        <f t="shared" si="221"/>
        <v>0</v>
      </c>
      <c r="BC302" s="385">
        <f t="shared" si="222"/>
        <v>0</v>
      </c>
      <c r="BD302" s="385" t="e">
        <f t="shared" si="223"/>
        <v>#DIV/0!</v>
      </c>
      <c r="BE302" s="385">
        <f t="shared" si="224"/>
        <v>0</v>
      </c>
      <c r="BF302" s="385">
        <f t="shared" si="225"/>
        <v>0</v>
      </c>
      <c r="BG302" s="385" t="e">
        <f t="shared" si="226"/>
        <v>#DIV/0!</v>
      </c>
      <c r="BH302" s="385" t="e">
        <f t="shared" si="227"/>
        <v>#DIV/0!</v>
      </c>
      <c r="BI302" s="385" t="e">
        <f t="shared" si="228"/>
        <v>#DIV/0!</v>
      </c>
      <c r="BJ302" s="385" t="e">
        <f t="shared" si="229"/>
        <v>#DIV/0!</v>
      </c>
      <c r="BK302" s="385" t="e">
        <f t="shared" si="230"/>
        <v>#DIV/0!</v>
      </c>
      <c r="BL302" s="385" t="e">
        <f t="shared" si="231"/>
        <v>#DIV/0!</v>
      </c>
      <c r="BM302" s="385" t="e">
        <f t="shared" si="232"/>
        <v>#DIV/0!</v>
      </c>
      <c r="BN302" s="385" t="e">
        <f t="shared" si="233"/>
        <v>#DIV/0!</v>
      </c>
      <c r="BO302" s="385" t="e">
        <f t="shared" si="234"/>
        <v>#DIV/0!</v>
      </c>
      <c r="BP302" s="387" t="e">
        <f t="shared" si="235"/>
        <v>#DIV/0!</v>
      </c>
      <c r="BQ302" s="387" t="e">
        <f t="shared" si="236"/>
        <v>#DIV/0!</v>
      </c>
      <c r="BR302" s="387" t="e">
        <f t="shared" si="237"/>
        <v>#DIV/0!</v>
      </c>
      <c r="BS302" s="387" t="e">
        <f t="shared" si="238"/>
        <v>#DIV/0!</v>
      </c>
      <c r="BT302" s="387" t="e">
        <f t="shared" si="239"/>
        <v>#DIV/0!</v>
      </c>
      <c r="BU302" s="387" t="e">
        <f t="shared" si="240"/>
        <v>#DIV/0!</v>
      </c>
      <c r="BV302" s="387" t="e">
        <f t="shared" si="241"/>
        <v>#DIV/0!</v>
      </c>
      <c r="BW302" s="387" t="e">
        <f t="shared" si="242"/>
        <v>#DIV/0!</v>
      </c>
      <c r="BX302" s="387" t="e">
        <f t="shared" si="243"/>
        <v>#DIV/0!</v>
      </c>
      <c r="BY302" s="387" t="e">
        <f t="shared" si="244"/>
        <v>#DIV/0!</v>
      </c>
      <c r="BZ302" s="387" t="e">
        <f t="shared" si="245"/>
        <v>#DIV/0!</v>
      </c>
      <c r="CA302" s="387" t="e">
        <f t="shared" si="246"/>
        <v>#DIV/0!</v>
      </c>
      <c r="CB302" s="387" t="e">
        <f t="shared" si="247"/>
        <v>#DIV/0!</v>
      </c>
      <c r="CC302" s="387" t="e">
        <f t="shared" si="248"/>
        <v>#DIV/0!</v>
      </c>
      <c r="CD302" s="387" t="e">
        <f t="shared" si="249"/>
        <v>#DIV/0!</v>
      </c>
      <c r="CE302" s="387" t="e">
        <f t="shared" si="250"/>
        <v>#DIV/0!</v>
      </c>
      <c r="CF302" s="387" t="e">
        <f t="shared" si="251"/>
        <v>#DIV/0!</v>
      </c>
      <c r="CG302" s="387" t="e">
        <f t="shared" si="252"/>
        <v>#DIV/0!</v>
      </c>
      <c r="CH302" s="387" t="e">
        <f t="shared" si="253"/>
        <v>#DIV/0!</v>
      </c>
      <c r="CI302" s="387" t="e">
        <f t="shared" si="254"/>
        <v>#DIV/0!</v>
      </c>
      <c r="CJ302" s="387" t="e">
        <f t="shared" si="255"/>
        <v>#DIV/0!</v>
      </c>
      <c r="CK302" s="387" t="e">
        <f t="shared" si="256"/>
        <v>#DIV/0!</v>
      </c>
      <c r="CL302" s="387" t="e">
        <f t="shared" si="257"/>
        <v>#DIV/0!</v>
      </c>
      <c r="CM302" s="387" t="e">
        <f t="shared" si="258"/>
        <v>#DIV/0!</v>
      </c>
      <c r="CN302" s="387" t="e">
        <f t="shared" si="259"/>
        <v>#DIV/0!</v>
      </c>
      <c r="CO302" s="387" t="e">
        <f t="shared" si="260"/>
        <v>#DIV/0!</v>
      </c>
      <c r="CP302" s="387" t="e">
        <f t="shared" si="261"/>
        <v>#DIV/0!</v>
      </c>
      <c r="CQ302" s="387" t="e">
        <f t="shared" si="262"/>
        <v>#DIV/0!</v>
      </c>
      <c r="CR302" s="387" t="e">
        <f t="shared" si="263"/>
        <v>#DIV/0!</v>
      </c>
      <c r="CS302" s="387" t="e">
        <f t="shared" si="264"/>
        <v>#DIV/0!</v>
      </c>
      <c r="CT302" s="387" t="e">
        <f t="shared" si="265"/>
        <v>#DIV/0!</v>
      </c>
    </row>
    <row r="303" spans="3:131">
      <c r="C303"/>
      <c r="E303" s="299" t="s">
        <v>4276</v>
      </c>
      <c r="F303" s="385">
        <f t="shared" si="173"/>
        <v>8.771929824561403E-3</v>
      </c>
      <c r="G303" s="385" t="e">
        <f t="shared" si="174"/>
        <v>#DIV/0!</v>
      </c>
      <c r="H303" s="385">
        <f t="shared" si="175"/>
        <v>8.771929824561403E-3</v>
      </c>
      <c r="I303" s="385">
        <f t="shared" si="176"/>
        <v>8.771929824561403E-3</v>
      </c>
      <c r="J303" s="385" t="e">
        <f t="shared" si="177"/>
        <v>#DIV/0!</v>
      </c>
      <c r="K303" s="385">
        <f t="shared" si="178"/>
        <v>8.771929824561403E-3</v>
      </c>
      <c r="L303" s="385" t="e">
        <f t="shared" si="179"/>
        <v>#DIV/0!</v>
      </c>
      <c r="M303" s="385">
        <f t="shared" si="180"/>
        <v>8.771929824561403E-3</v>
      </c>
      <c r="N303" s="385">
        <f t="shared" si="181"/>
        <v>8.771929824561403E-3</v>
      </c>
      <c r="O303" s="385" t="e">
        <f t="shared" si="182"/>
        <v>#DIV/0!</v>
      </c>
      <c r="P303" s="385">
        <f t="shared" si="183"/>
        <v>8.771929824561403E-3</v>
      </c>
      <c r="Q303" s="385">
        <f t="shared" si="184"/>
        <v>8.771929824561403E-3</v>
      </c>
      <c r="R303" s="385">
        <f t="shared" si="185"/>
        <v>8.771929824561403E-3</v>
      </c>
      <c r="S303" s="385">
        <f t="shared" si="186"/>
        <v>8.771929824561403E-3</v>
      </c>
      <c r="T303" s="385" t="e">
        <f t="shared" si="187"/>
        <v>#DIV/0!</v>
      </c>
      <c r="U303" s="385">
        <f t="shared" si="188"/>
        <v>1.8518518518518517E-2</v>
      </c>
      <c r="V303" s="385">
        <f t="shared" si="189"/>
        <v>8.771929824561403E-3</v>
      </c>
      <c r="W303" s="385" t="e">
        <f t="shared" si="190"/>
        <v>#DIV/0!</v>
      </c>
      <c r="X303" s="385">
        <f t="shared" si="191"/>
        <v>9.2592592592592587E-3</v>
      </c>
      <c r="Y303" s="385" t="e">
        <f t="shared" si="192"/>
        <v>#DIV/0!</v>
      </c>
      <c r="Z303" s="385">
        <f t="shared" si="193"/>
        <v>8.771929824561403E-3</v>
      </c>
      <c r="AA303" s="385">
        <f t="shared" si="194"/>
        <v>8.771929824561403E-3</v>
      </c>
      <c r="AB303" s="385" t="e">
        <f t="shared" si="195"/>
        <v>#DIV/0!</v>
      </c>
      <c r="AC303" s="385">
        <f t="shared" si="196"/>
        <v>8.771929824561403E-3</v>
      </c>
      <c r="AD303" s="385" t="e">
        <f t="shared" si="197"/>
        <v>#DIV/0!</v>
      </c>
      <c r="AE303" s="385">
        <f t="shared" si="198"/>
        <v>8.771929824561403E-3</v>
      </c>
      <c r="AF303" s="385">
        <f t="shared" si="199"/>
        <v>8.771929824561403E-3</v>
      </c>
      <c r="AG303" s="385" t="e">
        <f t="shared" si="200"/>
        <v>#DIV/0!</v>
      </c>
      <c r="AH303" s="385">
        <f t="shared" si="201"/>
        <v>8.771929824561403E-3</v>
      </c>
      <c r="AI303" s="385">
        <f t="shared" si="202"/>
        <v>8.771929824561403E-3</v>
      </c>
      <c r="AJ303" s="385">
        <f t="shared" si="203"/>
        <v>8.771929824561403E-3</v>
      </c>
      <c r="AK303" s="385">
        <f t="shared" si="204"/>
        <v>8.771929824561403E-3</v>
      </c>
      <c r="AL303" s="385" t="e">
        <f t="shared" si="205"/>
        <v>#DIV/0!</v>
      </c>
      <c r="AM303" s="385">
        <f t="shared" si="206"/>
        <v>8.771929824561403E-3</v>
      </c>
      <c r="AN303" s="385">
        <f t="shared" si="207"/>
        <v>8.771929824561403E-3</v>
      </c>
      <c r="AO303" s="385" t="e">
        <f t="shared" si="208"/>
        <v>#DIV/0!</v>
      </c>
      <c r="AP303" s="385">
        <f t="shared" si="209"/>
        <v>8.771929824561403E-3</v>
      </c>
      <c r="AQ303" s="385" t="e">
        <f t="shared" si="210"/>
        <v>#DIV/0!</v>
      </c>
      <c r="AR303" s="385">
        <f t="shared" si="211"/>
        <v>1.8518518518518517E-2</v>
      </c>
      <c r="AS303" s="385">
        <f t="shared" si="212"/>
        <v>8.771929824561403E-3</v>
      </c>
      <c r="AT303" s="385" t="e">
        <f t="shared" si="213"/>
        <v>#DIV/0!</v>
      </c>
      <c r="AU303" s="385">
        <f t="shared" si="214"/>
        <v>9.2592592592592587E-3</v>
      </c>
      <c r="AV303" s="385" t="e">
        <f t="shared" si="215"/>
        <v>#DIV/0!</v>
      </c>
      <c r="AW303" s="385">
        <f t="shared" si="216"/>
        <v>8.771929824561403E-3</v>
      </c>
      <c r="AX303" s="385">
        <f t="shared" si="217"/>
        <v>8.771929824561403E-3</v>
      </c>
      <c r="AY303" s="385" t="e">
        <f t="shared" si="218"/>
        <v>#DIV/0!</v>
      </c>
      <c r="AZ303" s="385">
        <f t="shared" si="219"/>
        <v>8.771929824561403E-3</v>
      </c>
      <c r="BA303" s="385">
        <f t="shared" si="220"/>
        <v>8.771929824561403E-3</v>
      </c>
      <c r="BB303" s="385">
        <f t="shared" si="221"/>
        <v>8.771929824561403E-3</v>
      </c>
      <c r="BC303" s="385">
        <f t="shared" si="222"/>
        <v>8.771929824561403E-3</v>
      </c>
      <c r="BD303" s="385" t="e">
        <f t="shared" si="223"/>
        <v>#DIV/0!</v>
      </c>
      <c r="BE303" s="385">
        <f t="shared" si="224"/>
        <v>8.771929824561403E-3</v>
      </c>
      <c r="BF303" s="385">
        <f t="shared" si="225"/>
        <v>8.9221984296930772E-3</v>
      </c>
      <c r="BG303" s="385" t="e">
        <f t="shared" si="226"/>
        <v>#DIV/0!</v>
      </c>
      <c r="BH303" s="385" t="e">
        <f t="shared" si="227"/>
        <v>#DIV/0!</v>
      </c>
      <c r="BI303" s="385" t="e">
        <f t="shared" si="228"/>
        <v>#DIV/0!</v>
      </c>
      <c r="BJ303" s="385" t="e">
        <f t="shared" si="229"/>
        <v>#DIV/0!</v>
      </c>
      <c r="BK303" s="385" t="e">
        <f t="shared" si="230"/>
        <v>#DIV/0!</v>
      </c>
      <c r="BL303" s="385" t="e">
        <f t="shared" si="231"/>
        <v>#DIV/0!</v>
      </c>
      <c r="BM303" s="385" t="e">
        <f t="shared" si="232"/>
        <v>#DIV/0!</v>
      </c>
      <c r="BN303" s="385" t="e">
        <f t="shared" si="233"/>
        <v>#DIV/0!</v>
      </c>
      <c r="BO303" s="385" t="e">
        <f t="shared" si="234"/>
        <v>#DIV/0!</v>
      </c>
      <c r="BP303" s="387" t="e">
        <f t="shared" si="235"/>
        <v>#DIV/0!</v>
      </c>
      <c r="BQ303" s="387" t="e">
        <f t="shared" si="236"/>
        <v>#DIV/0!</v>
      </c>
      <c r="BR303" s="387" t="e">
        <f t="shared" si="237"/>
        <v>#DIV/0!</v>
      </c>
      <c r="BS303" s="387" t="e">
        <f t="shared" si="238"/>
        <v>#DIV/0!</v>
      </c>
      <c r="BT303" s="387" t="e">
        <f t="shared" si="239"/>
        <v>#DIV/0!</v>
      </c>
      <c r="BU303" s="387" t="e">
        <f t="shared" si="240"/>
        <v>#DIV/0!</v>
      </c>
      <c r="BV303" s="387" t="e">
        <f t="shared" si="241"/>
        <v>#DIV/0!</v>
      </c>
      <c r="BW303" s="387" t="e">
        <f t="shared" si="242"/>
        <v>#DIV/0!</v>
      </c>
      <c r="BX303" s="387" t="e">
        <f t="shared" si="243"/>
        <v>#DIV/0!</v>
      </c>
      <c r="BY303" s="387" t="e">
        <f t="shared" si="244"/>
        <v>#DIV/0!</v>
      </c>
      <c r="BZ303" s="387" t="e">
        <f t="shared" si="245"/>
        <v>#DIV/0!</v>
      </c>
      <c r="CA303" s="387" t="e">
        <f t="shared" si="246"/>
        <v>#DIV/0!</v>
      </c>
      <c r="CB303" s="387" t="e">
        <f t="shared" si="247"/>
        <v>#DIV/0!</v>
      </c>
      <c r="CC303" s="387" t="e">
        <f t="shared" si="248"/>
        <v>#DIV/0!</v>
      </c>
      <c r="CD303" s="387" t="e">
        <f t="shared" si="249"/>
        <v>#DIV/0!</v>
      </c>
      <c r="CE303" s="387" t="e">
        <f t="shared" si="250"/>
        <v>#DIV/0!</v>
      </c>
      <c r="CF303" s="387" t="e">
        <f t="shared" si="251"/>
        <v>#DIV/0!</v>
      </c>
      <c r="CG303" s="387" t="e">
        <f t="shared" si="252"/>
        <v>#DIV/0!</v>
      </c>
      <c r="CH303" s="387" t="e">
        <f t="shared" si="253"/>
        <v>#DIV/0!</v>
      </c>
      <c r="CI303" s="387" t="e">
        <f t="shared" si="254"/>
        <v>#DIV/0!</v>
      </c>
      <c r="CJ303" s="387" t="e">
        <f t="shared" si="255"/>
        <v>#DIV/0!</v>
      </c>
      <c r="CK303" s="387" t="e">
        <f t="shared" si="256"/>
        <v>#DIV/0!</v>
      </c>
      <c r="CL303" s="387" t="e">
        <f t="shared" si="257"/>
        <v>#DIV/0!</v>
      </c>
      <c r="CM303" s="387" t="e">
        <f t="shared" si="258"/>
        <v>#DIV/0!</v>
      </c>
      <c r="CN303" s="387" t="e">
        <f t="shared" si="259"/>
        <v>#DIV/0!</v>
      </c>
      <c r="CO303" s="387" t="e">
        <f t="shared" si="260"/>
        <v>#DIV/0!</v>
      </c>
      <c r="CP303" s="387" t="e">
        <f t="shared" si="261"/>
        <v>#DIV/0!</v>
      </c>
      <c r="CQ303" s="387" t="e">
        <f t="shared" si="262"/>
        <v>#DIV/0!</v>
      </c>
      <c r="CR303" s="387" t="e">
        <f t="shared" si="263"/>
        <v>#DIV/0!</v>
      </c>
      <c r="CS303" s="387" t="e">
        <f t="shared" si="264"/>
        <v>#DIV/0!</v>
      </c>
      <c r="CT303" s="387" t="e">
        <f t="shared" si="265"/>
        <v>#DIV/0!</v>
      </c>
    </row>
    <row r="304" spans="3:131">
      <c r="C304"/>
      <c r="E304" s="299" t="s">
        <v>4277</v>
      </c>
      <c r="F304" s="385">
        <f t="shared" si="173"/>
        <v>8.771929824561403E-3</v>
      </c>
      <c r="G304" s="385" t="e">
        <f t="shared" si="174"/>
        <v>#DIV/0!</v>
      </c>
      <c r="H304" s="385">
        <f t="shared" si="175"/>
        <v>8.771929824561403E-3</v>
      </c>
      <c r="I304" s="385">
        <f t="shared" si="176"/>
        <v>8.771929824561403E-3</v>
      </c>
      <c r="J304" s="385" t="e">
        <f t="shared" si="177"/>
        <v>#DIV/0!</v>
      </c>
      <c r="K304" s="385">
        <f t="shared" si="178"/>
        <v>8.771929824561403E-3</v>
      </c>
      <c r="L304" s="385" t="e">
        <f t="shared" si="179"/>
        <v>#DIV/0!</v>
      </c>
      <c r="M304" s="385">
        <f t="shared" si="180"/>
        <v>8.771929824561403E-3</v>
      </c>
      <c r="N304" s="385">
        <f t="shared" si="181"/>
        <v>8.771929824561403E-3</v>
      </c>
      <c r="O304" s="385" t="e">
        <f t="shared" si="182"/>
        <v>#DIV/0!</v>
      </c>
      <c r="P304" s="385">
        <f t="shared" si="183"/>
        <v>8.771929824561403E-3</v>
      </c>
      <c r="Q304" s="385">
        <f t="shared" si="184"/>
        <v>8.771929824561403E-3</v>
      </c>
      <c r="R304" s="385">
        <f t="shared" si="185"/>
        <v>8.771929824561403E-3</v>
      </c>
      <c r="S304" s="385">
        <f t="shared" si="186"/>
        <v>8.771929824561403E-3</v>
      </c>
      <c r="T304" s="385" t="e">
        <f t="shared" si="187"/>
        <v>#DIV/0!</v>
      </c>
      <c r="U304" s="385">
        <f t="shared" si="188"/>
        <v>1.8518518518518517E-2</v>
      </c>
      <c r="V304" s="385">
        <f t="shared" si="189"/>
        <v>8.771929824561403E-3</v>
      </c>
      <c r="W304" s="385" t="e">
        <f t="shared" si="190"/>
        <v>#DIV/0!</v>
      </c>
      <c r="X304" s="385">
        <f t="shared" si="191"/>
        <v>9.2592592592592587E-3</v>
      </c>
      <c r="Y304" s="385" t="e">
        <f t="shared" si="192"/>
        <v>#DIV/0!</v>
      </c>
      <c r="Z304" s="385">
        <f t="shared" si="193"/>
        <v>8.771929824561403E-3</v>
      </c>
      <c r="AA304" s="385">
        <f t="shared" si="194"/>
        <v>8.771929824561403E-3</v>
      </c>
      <c r="AB304" s="385" t="e">
        <f t="shared" si="195"/>
        <v>#DIV/0!</v>
      </c>
      <c r="AC304" s="385">
        <f t="shared" si="196"/>
        <v>8.771929824561403E-3</v>
      </c>
      <c r="AD304" s="385" t="e">
        <f t="shared" si="197"/>
        <v>#DIV/0!</v>
      </c>
      <c r="AE304" s="385">
        <f t="shared" si="198"/>
        <v>8.771929824561403E-3</v>
      </c>
      <c r="AF304" s="385">
        <f t="shared" si="199"/>
        <v>8.771929824561403E-3</v>
      </c>
      <c r="AG304" s="385" t="e">
        <f t="shared" si="200"/>
        <v>#DIV/0!</v>
      </c>
      <c r="AH304" s="385">
        <f t="shared" si="201"/>
        <v>8.771929824561403E-3</v>
      </c>
      <c r="AI304" s="385">
        <f t="shared" si="202"/>
        <v>8.771929824561403E-3</v>
      </c>
      <c r="AJ304" s="385">
        <f t="shared" si="203"/>
        <v>8.771929824561403E-3</v>
      </c>
      <c r="AK304" s="385">
        <f t="shared" si="204"/>
        <v>8.771929824561403E-3</v>
      </c>
      <c r="AL304" s="385" t="e">
        <f t="shared" si="205"/>
        <v>#DIV/0!</v>
      </c>
      <c r="AM304" s="385">
        <f t="shared" si="206"/>
        <v>8.771929824561403E-3</v>
      </c>
      <c r="AN304" s="385">
        <f t="shared" si="207"/>
        <v>8.771929824561403E-3</v>
      </c>
      <c r="AO304" s="385" t="e">
        <f t="shared" si="208"/>
        <v>#DIV/0!</v>
      </c>
      <c r="AP304" s="385">
        <f t="shared" si="209"/>
        <v>8.771929824561403E-3</v>
      </c>
      <c r="AQ304" s="385" t="e">
        <f t="shared" si="210"/>
        <v>#DIV/0!</v>
      </c>
      <c r="AR304" s="385">
        <f t="shared" si="211"/>
        <v>1.8518518518518517E-2</v>
      </c>
      <c r="AS304" s="385">
        <f t="shared" si="212"/>
        <v>8.771929824561403E-3</v>
      </c>
      <c r="AT304" s="385" t="e">
        <f t="shared" si="213"/>
        <v>#DIV/0!</v>
      </c>
      <c r="AU304" s="385">
        <f t="shared" si="214"/>
        <v>9.2592592592592587E-3</v>
      </c>
      <c r="AV304" s="385" t="e">
        <f t="shared" si="215"/>
        <v>#DIV/0!</v>
      </c>
      <c r="AW304" s="385">
        <f t="shared" si="216"/>
        <v>8.771929824561403E-3</v>
      </c>
      <c r="AX304" s="385">
        <f t="shared" si="217"/>
        <v>8.771929824561403E-3</v>
      </c>
      <c r="AY304" s="385" t="e">
        <f t="shared" si="218"/>
        <v>#DIV/0!</v>
      </c>
      <c r="AZ304" s="385">
        <f t="shared" si="219"/>
        <v>8.771929824561403E-3</v>
      </c>
      <c r="BA304" s="385">
        <f t="shared" si="220"/>
        <v>8.771929824561403E-3</v>
      </c>
      <c r="BB304" s="385">
        <f t="shared" si="221"/>
        <v>8.771929824561403E-3</v>
      </c>
      <c r="BC304" s="385">
        <f t="shared" si="222"/>
        <v>8.771929824561403E-3</v>
      </c>
      <c r="BD304" s="385" t="e">
        <f t="shared" si="223"/>
        <v>#DIV/0!</v>
      </c>
      <c r="BE304" s="385">
        <f t="shared" si="224"/>
        <v>8.771929824561403E-3</v>
      </c>
      <c r="BF304" s="385">
        <f t="shared" si="225"/>
        <v>8.9221984296930772E-3</v>
      </c>
      <c r="BG304" s="385" t="e">
        <f t="shared" si="226"/>
        <v>#DIV/0!</v>
      </c>
      <c r="BH304" s="385" t="e">
        <f t="shared" si="227"/>
        <v>#DIV/0!</v>
      </c>
      <c r="BI304" s="385" t="e">
        <f t="shared" si="228"/>
        <v>#DIV/0!</v>
      </c>
      <c r="BJ304" s="385" t="e">
        <f t="shared" si="229"/>
        <v>#DIV/0!</v>
      </c>
      <c r="BK304" s="385" t="e">
        <f t="shared" si="230"/>
        <v>#DIV/0!</v>
      </c>
      <c r="BL304" s="385" t="e">
        <f t="shared" si="231"/>
        <v>#DIV/0!</v>
      </c>
      <c r="BM304" s="385" t="e">
        <f t="shared" si="232"/>
        <v>#DIV/0!</v>
      </c>
      <c r="BN304" s="385" t="e">
        <f t="shared" si="233"/>
        <v>#DIV/0!</v>
      </c>
      <c r="BO304" s="385" t="e">
        <f t="shared" si="234"/>
        <v>#DIV/0!</v>
      </c>
      <c r="BP304" s="387" t="e">
        <f t="shared" si="235"/>
        <v>#DIV/0!</v>
      </c>
      <c r="BQ304" s="387" t="e">
        <f t="shared" si="236"/>
        <v>#DIV/0!</v>
      </c>
      <c r="BR304" s="387" t="e">
        <f t="shared" si="237"/>
        <v>#DIV/0!</v>
      </c>
      <c r="BS304" s="387" t="e">
        <f t="shared" si="238"/>
        <v>#DIV/0!</v>
      </c>
      <c r="BT304" s="387" t="e">
        <f t="shared" si="239"/>
        <v>#DIV/0!</v>
      </c>
      <c r="BU304" s="387" t="e">
        <f t="shared" si="240"/>
        <v>#DIV/0!</v>
      </c>
      <c r="BV304" s="387" t="e">
        <f t="shared" si="241"/>
        <v>#DIV/0!</v>
      </c>
      <c r="BW304" s="387" t="e">
        <f t="shared" si="242"/>
        <v>#DIV/0!</v>
      </c>
      <c r="BX304" s="387" t="e">
        <f t="shared" si="243"/>
        <v>#DIV/0!</v>
      </c>
      <c r="BY304" s="387" t="e">
        <f t="shared" si="244"/>
        <v>#DIV/0!</v>
      </c>
      <c r="BZ304" s="387" t="e">
        <f t="shared" si="245"/>
        <v>#DIV/0!</v>
      </c>
      <c r="CA304" s="387" t="e">
        <f t="shared" si="246"/>
        <v>#DIV/0!</v>
      </c>
      <c r="CB304" s="387" t="e">
        <f t="shared" si="247"/>
        <v>#DIV/0!</v>
      </c>
      <c r="CC304" s="387" t="e">
        <f t="shared" si="248"/>
        <v>#DIV/0!</v>
      </c>
      <c r="CD304" s="387" t="e">
        <f t="shared" si="249"/>
        <v>#DIV/0!</v>
      </c>
      <c r="CE304" s="387" t="e">
        <f t="shared" si="250"/>
        <v>#DIV/0!</v>
      </c>
      <c r="CF304" s="387" t="e">
        <f t="shared" si="251"/>
        <v>#DIV/0!</v>
      </c>
      <c r="CG304" s="387" t="e">
        <f t="shared" si="252"/>
        <v>#DIV/0!</v>
      </c>
      <c r="CH304" s="387" t="e">
        <f t="shared" si="253"/>
        <v>#DIV/0!</v>
      </c>
      <c r="CI304" s="387" t="e">
        <f t="shared" si="254"/>
        <v>#DIV/0!</v>
      </c>
      <c r="CJ304" s="387" t="e">
        <f t="shared" si="255"/>
        <v>#DIV/0!</v>
      </c>
      <c r="CK304" s="387" t="e">
        <f t="shared" si="256"/>
        <v>#DIV/0!</v>
      </c>
      <c r="CL304" s="387" t="e">
        <f t="shared" si="257"/>
        <v>#DIV/0!</v>
      </c>
      <c r="CM304" s="387" t="e">
        <f t="shared" si="258"/>
        <v>#DIV/0!</v>
      </c>
      <c r="CN304" s="387" t="e">
        <f t="shared" si="259"/>
        <v>#DIV/0!</v>
      </c>
      <c r="CO304" s="387" t="e">
        <f t="shared" si="260"/>
        <v>#DIV/0!</v>
      </c>
      <c r="CP304" s="387" t="e">
        <f t="shared" si="261"/>
        <v>#DIV/0!</v>
      </c>
      <c r="CQ304" s="387" t="e">
        <f t="shared" si="262"/>
        <v>#DIV/0!</v>
      </c>
      <c r="CR304" s="387" t="e">
        <f t="shared" si="263"/>
        <v>#DIV/0!</v>
      </c>
      <c r="CS304" s="387" t="e">
        <f t="shared" si="264"/>
        <v>#DIV/0!</v>
      </c>
      <c r="CT304" s="387" t="e">
        <f t="shared" si="265"/>
        <v>#DIV/0!</v>
      </c>
    </row>
    <row r="305" spans="3:98">
      <c r="C305"/>
      <c r="E305" s="299" t="s">
        <v>29</v>
      </c>
      <c r="F305" s="385">
        <f t="shared" si="173"/>
        <v>8.771929824561403E-3</v>
      </c>
      <c r="G305" s="385" t="e">
        <f t="shared" si="174"/>
        <v>#DIV/0!</v>
      </c>
      <c r="H305" s="385">
        <f t="shared" si="175"/>
        <v>8.771929824561403E-3</v>
      </c>
      <c r="I305" s="385">
        <f t="shared" si="176"/>
        <v>8.771929824561403E-3</v>
      </c>
      <c r="J305" s="385" t="e">
        <f t="shared" si="177"/>
        <v>#DIV/0!</v>
      </c>
      <c r="K305" s="385">
        <f t="shared" si="178"/>
        <v>8.771929824561403E-3</v>
      </c>
      <c r="L305" s="385" t="e">
        <f t="shared" si="179"/>
        <v>#DIV/0!</v>
      </c>
      <c r="M305" s="385">
        <f t="shared" si="180"/>
        <v>8.771929824561403E-3</v>
      </c>
      <c r="N305" s="385">
        <f t="shared" si="181"/>
        <v>8.771929824561403E-3</v>
      </c>
      <c r="O305" s="385" t="e">
        <f t="shared" si="182"/>
        <v>#DIV/0!</v>
      </c>
      <c r="P305" s="385">
        <f t="shared" si="183"/>
        <v>8.771929824561403E-3</v>
      </c>
      <c r="Q305" s="385">
        <f t="shared" si="184"/>
        <v>8.771929824561403E-3</v>
      </c>
      <c r="R305" s="385">
        <f t="shared" si="185"/>
        <v>8.771929824561403E-3</v>
      </c>
      <c r="S305" s="385">
        <f t="shared" si="186"/>
        <v>8.771929824561403E-3</v>
      </c>
      <c r="T305" s="385" t="e">
        <f t="shared" si="187"/>
        <v>#DIV/0!</v>
      </c>
      <c r="U305" s="385">
        <f t="shared" si="188"/>
        <v>1.8518518518518517E-2</v>
      </c>
      <c r="V305" s="385">
        <f t="shared" si="189"/>
        <v>8.771929824561403E-3</v>
      </c>
      <c r="W305" s="385" t="e">
        <f t="shared" si="190"/>
        <v>#DIV/0!</v>
      </c>
      <c r="X305" s="385">
        <f t="shared" si="191"/>
        <v>9.2592592592592587E-3</v>
      </c>
      <c r="Y305" s="385" t="e">
        <f t="shared" si="192"/>
        <v>#DIV/0!</v>
      </c>
      <c r="Z305" s="385">
        <f t="shared" si="193"/>
        <v>8.771929824561403E-3</v>
      </c>
      <c r="AA305" s="385">
        <f t="shared" si="194"/>
        <v>8.771929824561403E-3</v>
      </c>
      <c r="AB305" s="385" t="e">
        <f t="shared" si="195"/>
        <v>#DIV/0!</v>
      </c>
      <c r="AC305" s="385">
        <f t="shared" si="196"/>
        <v>8.771929824561403E-3</v>
      </c>
      <c r="AD305" s="385" t="e">
        <f t="shared" si="197"/>
        <v>#DIV/0!</v>
      </c>
      <c r="AE305" s="385">
        <f t="shared" si="198"/>
        <v>8.771929824561403E-3</v>
      </c>
      <c r="AF305" s="385">
        <f t="shared" si="199"/>
        <v>8.771929824561403E-3</v>
      </c>
      <c r="AG305" s="385" t="e">
        <f t="shared" si="200"/>
        <v>#DIV/0!</v>
      </c>
      <c r="AH305" s="385">
        <f t="shared" si="201"/>
        <v>8.771929824561403E-3</v>
      </c>
      <c r="AI305" s="385">
        <f t="shared" si="202"/>
        <v>8.771929824561403E-3</v>
      </c>
      <c r="AJ305" s="385">
        <f t="shared" si="203"/>
        <v>8.771929824561403E-3</v>
      </c>
      <c r="AK305" s="385">
        <f t="shared" si="204"/>
        <v>8.771929824561403E-3</v>
      </c>
      <c r="AL305" s="385" t="e">
        <f t="shared" si="205"/>
        <v>#DIV/0!</v>
      </c>
      <c r="AM305" s="385">
        <f t="shared" si="206"/>
        <v>8.771929824561403E-3</v>
      </c>
      <c r="AN305" s="385">
        <f t="shared" si="207"/>
        <v>8.771929824561403E-3</v>
      </c>
      <c r="AO305" s="385" t="e">
        <f t="shared" si="208"/>
        <v>#DIV/0!</v>
      </c>
      <c r="AP305" s="385">
        <f t="shared" si="209"/>
        <v>8.771929824561403E-3</v>
      </c>
      <c r="AQ305" s="385" t="e">
        <f t="shared" si="210"/>
        <v>#DIV/0!</v>
      </c>
      <c r="AR305" s="385">
        <f t="shared" si="211"/>
        <v>1.8518518518518517E-2</v>
      </c>
      <c r="AS305" s="385">
        <f t="shared" si="212"/>
        <v>8.771929824561403E-3</v>
      </c>
      <c r="AT305" s="385" t="e">
        <f t="shared" si="213"/>
        <v>#DIV/0!</v>
      </c>
      <c r="AU305" s="385">
        <f t="shared" si="214"/>
        <v>9.2592592592592587E-3</v>
      </c>
      <c r="AV305" s="385" t="e">
        <f t="shared" si="215"/>
        <v>#DIV/0!</v>
      </c>
      <c r="AW305" s="385">
        <f t="shared" si="216"/>
        <v>8.771929824561403E-3</v>
      </c>
      <c r="AX305" s="385">
        <f t="shared" si="217"/>
        <v>8.771929824561403E-3</v>
      </c>
      <c r="AY305" s="385" t="e">
        <f t="shared" si="218"/>
        <v>#DIV/0!</v>
      </c>
      <c r="AZ305" s="385">
        <f t="shared" si="219"/>
        <v>8.771929824561403E-3</v>
      </c>
      <c r="BA305" s="385">
        <f t="shared" si="220"/>
        <v>8.771929824561403E-3</v>
      </c>
      <c r="BB305" s="385">
        <f t="shared" si="221"/>
        <v>8.771929824561403E-3</v>
      </c>
      <c r="BC305" s="385">
        <f t="shared" si="222"/>
        <v>8.771929824561403E-3</v>
      </c>
      <c r="BD305" s="385" t="e">
        <f t="shared" si="223"/>
        <v>#DIV/0!</v>
      </c>
      <c r="BE305" s="385">
        <f t="shared" si="224"/>
        <v>8.771929824561403E-3</v>
      </c>
      <c r="BF305" s="385">
        <f t="shared" si="225"/>
        <v>8.9221984296930772E-3</v>
      </c>
      <c r="BG305" s="385" t="e">
        <f t="shared" si="226"/>
        <v>#DIV/0!</v>
      </c>
      <c r="BH305" s="385" t="e">
        <f t="shared" si="227"/>
        <v>#DIV/0!</v>
      </c>
      <c r="BI305" s="385" t="e">
        <f t="shared" si="228"/>
        <v>#DIV/0!</v>
      </c>
      <c r="BJ305" s="385" t="e">
        <f t="shared" si="229"/>
        <v>#DIV/0!</v>
      </c>
      <c r="BK305" s="385" t="e">
        <f t="shared" si="230"/>
        <v>#DIV/0!</v>
      </c>
      <c r="BL305" s="385" t="e">
        <f t="shared" si="231"/>
        <v>#DIV/0!</v>
      </c>
      <c r="BM305" s="385" t="e">
        <f t="shared" si="232"/>
        <v>#DIV/0!</v>
      </c>
      <c r="BN305" s="385" t="e">
        <f t="shared" si="233"/>
        <v>#DIV/0!</v>
      </c>
      <c r="BO305" s="385" t="e">
        <f t="shared" si="234"/>
        <v>#DIV/0!</v>
      </c>
      <c r="BP305" s="387" t="e">
        <f t="shared" si="235"/>
        <v>#DIV/0!</v>
      </c>
      <c r="BQ305" s="387" t="e">
        <f t="shared" si="236"/>
        <v>#DIV/0!</v>
      </c>
      <c r="BR305" s="387" t="e">
        <f t="shared" si="237"/>
        <v>#DIV/0!</v>
      </c>
      <c r="BS305" s="387" t="e">
        <f t="shared" si="238"/>
        <v>#DIV/0!</v>
      </c>
      <c r="BT305" s="387" t="e">
        <f t="shared" si="239"/>
        <v>#DIV/0!</v>
      </c>
      <c r="BU305" s="387" t="e">
        <f t="shared" si="240"/>
        <v>#DIV/0!</v>
      </c>
      <c r="BV305" s="387" t="e">
        <f t="shared" si="241"/>
        <v>#DIV/0!</v>
      </c>
      <c r="BW305" s="387" t="e">
        <f t="shared" si="242"/>
        <v>#DIV/0!</v>
      </c>
      <c r="BX305" s="387" t="e">
        <f t="shared" si="243"/>
        <v>#DIV/0!</v>
      </c>
      <c r="BY305" s="387" t="e">
        <f t="shared" si="244"/>
        <v>#DIV/0!</v>
      </c>
      <c r="BZ305" s="387" t="e">
        <f t="shared" si="245"/>
        <v>#DIV/0!</v>
      </c>
      <c r="CA305" s="387" t="e">
        <f t="shared" si="246"/>
        <v>#DIV/0!</v>
      </c>
      <c r="CB305" s="387" t="e">
        <f t="shared" si="247"/>
        <v>#DIV/0!</v>
      </c>
      <c r="CC305" s="387" t="e">
        <f t="shared" si="248"/>
        <v>#DIV/0!</v>
      </c>
      <c r="CD305" s="387" t="e">
        <f t="shared" si="249"/>
        <v>#DIV/0!</v>
      </c>
      <c r="CE305" s="387" t="e">
        <f t="shared" si="250"/>
        <v>#DIV/0!</v>
      </c>
      <c r="CF305" s="387" t="e">
        <f t="shared" si="251"/>
        <v>#DIV/0!</v>
      </c>
      <c r="CG305" s="387" t="e">
        <f t="shared" si="252"/>
        <v>#DIV/0!</v>
      </c>
      <c r="CH305" s="387" t="e">
        <f t="shared" si="253"/>
        <v>#DIV/0!</v>
      </c>
      <c r="CI305" s="387" t="e">
        <f t="shared" si="254"/>
        <v>#DIV/0!</v>
      </c>
      <c r="CJ305" s="387" t="e">
        <f t="shared" si="255"/>
        <v>#DIV/0!</v>
      </c>
      <c r="CK305" s="387" t="e">
        <f t="shared" si="256"/>
        <v>#DIV/0!</v>
      </c>
      <c r="CL305" s="387" t="e">
        <f t="shared" si="257"/>
        <v>#DIV/0!</v>
      </c>
      <c r="CM305" s="387" t="e">
        <f t="shared" si="258"/>
        <v>#DIV/0!</v>
      </c>
      <c r="CN305" s="387" t="e">
        <f t="shared" si="259"/>
        <v>#DIV/0!</v>
      </c>
      <c r="CO305" s="387" t="e">
        <f t="shared" si="260"/>
        <v>#DIV/0!</v>
      </c>
      <c r="CP305" s="387" t="e">
        <f t="shared" si="261"/>
        <v>#DIV/0!</v>
      </c>
      <c r="CQ305" s="387" t="e">
        <f t="shared" si="262"/>
        <v>#DIV/0!</v>
      </c>
      <c r="CR305" s="387" t="e">
        <f t="shared" si="263"/>
        <v>#DIV/0!</v>
      </c>
      <c r="CS305" s="387" t="e">
        <f t="shared" si="264"/>
        <v>#DIV/0!</v>
      </c>
      <c r="CT305" s="387" t="e">
        <f t="shared" si="265"/>
        <v>#DIV/0!</v>
      </c>
    </row>
    <row r="306" spans="3:98">
      <c r="C306"/>
      <c r="E306" s="299" t="s">
        <v>4292</v>
      </c>
      <c r="F306" s="385">
        <f t="shared" si="173"/>
        <v>0</v>
      </c>
      <c r="G306" s="385" t="e">
        <f t="shared" si="174"/>
        <v>#DIV/0!</v>
      </c>
      <c r="H306" s="385">
        <f t="shared" si="175"/>
        <v>0.10526315789473684</v>
      </c>
      <c r="I306" s="385">
        <f t="shared" si="176"/>
        <v>0</v>
      </c>
      <c r="J306" s="385" t="e">
        <f t="shared" si="177"/>
        <v>#DIV/0!</v>
      </c>
      <c r="K306" s="385">
        <f t="shared" si="178"/>
        <v>0</v>
      </c>
      <c r="L306" s="385" t="e">
        <f t="shared" si="179"/>
        <v>#DIV/0!</v>
      </c>
      <c r="M306" s="385">
        <f t="shared" si="180"/>
        <v>0</v>
      </c>
      <c r="N306" s="385">
        <f t="shared" si="181"/>
        <v>0</v>
      </c>
      <c r="O306" s="385" t="e">
        <f t="shared" si="182"/>
        <v>#DIV/0!</v>
      </c>
      <c r="P306" s="385">
        <f t="shared" si="183"/>
        <v>0</v>
      </c>
      <c r="Q306" s="385">
        <f t="shared" si="184"/>
        <v>0</v>
      </c>
      <c r="R306" s="385">
        <f t="shared" si="185"/>
        <v>0</v>
      </c>
      <c r="S306" s="385">
        <f t="shared" si="186"/>
        <v>0</v>
      </c>
      <c r="T306" s="385" t="e">
        <f t="shared" si="187"/>
        <v>#DIV/0!</v>
      </c>
      <c r="U306" s="385">
        <f t="shared" si="188"/>
        <v>0</v>
      </c>
      <c r="V306" s="385">
        <f t="shared" si="189"/>
        <v>0</v>
      </c>
      <c r="W306" s="385" t="e">
        <f t="shared" si="190"/>
        <v>#DIV/0!</v>
      </c>
      <c r="X306" s="385">
        <f t="shared" si="191"/>
        <v>0</v>
      </c>
      <c r="Y306" s="385" t="e">
        <f t="shared" si="192"/>
        <v>#DIV/0!</v>
      </c>
      <c r="Z306" s="385">
        <f t="shared" si="193"/>
        <v>0</v>
      </c>
      <c r="AA306" s="385">
        <f t="shared" si="194"/>
        <v>0</v>
      </c>
      <c r="AB306" s="385" t="e">
        <f t="shared" si="195"/>
        <v>#DIV/0!</v>
      </c>
      <c r="AC306" s="385">
        <f t="shared" si="196"/>
        <v>0</v>
      </c>
      <c r="AD306" s="385" t="e">
        <f t="shared" si="197"/>
        <v>#DIV/0!</v>
      </c>
      <c r="AE306" s="385">
        <f t="shared" si="198"/>
        <v>0</v>
      </c>
      <c r="AF306" s="385">
        <f t="shared" si="199"/>
        <v>0</v>
      </c>
      <c r="AG306" s="385" t="e">
        <f t="shared" si="200"/>
        <v>#DIV/0!</v>
      </c>
      <c r="AH306" s="385">
        <f t="shared" si="201"/>
        <v>0</v>
      </c>
      <c r="AI306" s="385">
        <f t="shared" si="202"/>
        <v>0</v>
      </c>
      <c r="AJ306" s="385">
        <f t="shared" si="203"/>
        <v>0</v>
      </c>
      <c r="AK306" s="385">
        <f t="shared" si="204"/>
        <v>0</v>
      </c>
      <c r="AL306" s="385" t="e">
        <f t="shared" si="205"/>
        <v>#DIV/0!</v>
      </c>
      <c r="AM306" s="385">
        <f t="shared" si="206"/>
        <v>0</v>
      </c>
      <c r="AN306" s="385">
        <f t="shared" si="207"/>
        <v>0</v>
      </c>
      <c r="AO306" s="385" t="e">
        <f t="shared" si="208"/>
        <v>#DIV/0!</v>
      </c>
      <c r="AP306" s="385">
        <f t="shared" si="209"/>
        <v>0</v>
      </c>
      <c r="AQ306" s="385" t="e">
        <f t="shared" si="210"/>
        <v>#DIV/0!</v>
      </c>
      <c r="AR306" s="385">
        <f t="shared" si="211"/>
        <v>0</v>
      </c>
      <c r="AS306" s="385">
        <f t="shared" si="212"/>
        <v>0</v>
      </c>
      <c r="AT306" s="385" t="e">
        <f t="shared" si="213"/>
        <v>#DIV/0!</v>
      </c>
      <c r="AU306" s="385">
        <f t="shared" si="214"/>
        <v>0</v>
      </c>
      <c r="AV306" s="385" t="e">
        <f t="shared" si="215"/>
        <v>#DIV/0!</v>
      </c>
      <c r="AW306" s="385">
        <f t="shared" si="216"/>
        <v>0</v>
      </c>
      <c r="AX306" s="385">
        <f t="shared" si="217"/>
        <v>0</v>
      </c>
      <c r="AY306" s="385" t="e">
        <f t="shared" si="218"/>
        <v>#DIV/0!</v>
      </c>
      <c r="AZ306" s="385">
        <f t="shared" si="219"/>
        <v>0</v>
      </c>
      <c r="BA306" s="385">
        <f t="shared" si="220"/>
        <v>0</v>
      </c>
      <c r="BB306" s="385">
        <f t="shared" si="221"/>
        <v>0</v>
      </c>
      <c r="BC306" s="385">
        <f t="shared" si="222"/>
        <v>0</v>
      </c>
      <c r="BD306" s="385" t="e">
        <f t="shared" si="223"/>
        <v>#DIV/0!</v>
      </c>
      <c r="BE306" s="385">
        <f t="shared" si="224"/>
        <v>0</v>
      </c>
      <c r="BF306" s="385">
        <f t="shared" si="225"/>
        <v>0</v>
      </c>
      <c r="BG306" s="385" t="e">
        <f t="shared" si="226"/>
        <v>#DIV/0!</v>
      </c>
      <c r="BH306" s="385" t="e">
        <f t="shared" si="227"/>
        <v>#DIV/0!</v>
      </c>
      <c r="BI306" s="385" t="e">
        <f t="shared" si="228"/>
        <v>#DIV/0!</v>
      </c>
      <c r="BJ306" s="385" t="e">
        <f t="shared" si="229"/>
        <v>#DIV/0!</v>
      </c>
      <c r="BK306" s="385" t="e">
        <f t="shared" si="230"/>
        <v>#DIV/0!</v>
      </c>
      <c r="BL306" s="385" t="e">
        <f t="shared" si="231"/>
        <v>#DIV/0!</v>
      </c>
      <c r="BM306" s="385" t="e">
        <f t="shared" si="232"/>
        <v>#DIV/0!</v>
      </c>
      <c r="BN306" s="385" t="e">
        <f t="shared" si="233"/>
        <v>#DIV/0!</v>
      </c>
      <c r="BO306" s="385" t="e">
        <f t="shared" si="234"/>
        <v>#DIV/0!</v>
      </c>
      <c r="BP306" s="387" t="e">
        <f t="shared" si="235"/>
        <v>#DIV/0!</v>
      </c>
      <c r="BQ306" s="387" t="e">
        <f t="shared" si="236"/>
        <v>#DIV/0!</v>
      </c>
      <c r="BR306" s="387" t="e">
        <f t="shared" si="237"/>
        <v>#DIV/0!</v>
      </c>
      <c r="BS306" s="387" t="e">
        <f t="shared" si="238"/>
        <v>#DIV/0!</v>
      </c>
      <c r="BT306" s="387" t="e">
        <f t="shared" si="239"/>
        <v>#DIV/0!</v>
      </c>
      <c r="BU306" s="387" t="e">
        <f t="shared" si="240"/>
        <v>#DIV/0!</v>
      </c>
      <c r="BV306" s="387" t="e">
        <f t="shared" si="241"/>
        <v>#DIV/0!</v>
      </c>
      <c r="BW306" s="387" t="e">
        <f t="shared" si="242"/>
        <v>#DIV/0!</v>
      </c>
      <c r="BX306" s="387" t="e">
        <f t="shared" si="243"/>
        <v>#DIV/0!</v>
      </c>
      <c r="BY306" s="387" t="e">
        <f t="shared" si="244"/>
        <v>#DIV/0!</v>
      </c>
      <c r="BZ306" s="387" t="e">
        <f t="shared" si="245"/>
        <v>#DIV/0!</v>
      </c>
      <c r="CA306" s="387" t="e">
        <f t="shared" si="246"/>
        <v>#DIV/0!</v>
      </c>
      <c r="CB306" s="387" t="e">
        <f t="shared" si="247"/>
        <v>#DIV/0!</v>
      </c>
      <c r="CC306" s="387" t="e">
        <f t="shared" si="248"/>
        <v>#DIV/0!</v>
      </c>
      <c r="CD306" s="387" t="e">
        <f t="shared" si="249"/>
        <v>#DIV/0!</v>
      </c>
      <c r="CE306" s="387" t="e">
        <f t="shared" si="250"/>
        <v>#DIV/0!</v>
      </c>
      <c r="CF306" s="387" t="e">
        <f t="shared" si="251"/>
        <v>#DIV/0!</v>
      </c>
      <c r="CG306" s="387" t="e">
        <f t="shared" si="252"/>
        <v>#DIV/0!</v>
      </c>
      <c r="CH306" s="387" t="e">
        <f t="shared" si="253"/>
        <v>#DIV/0!</v>
      </c>
      <c r="CI306" s="387" t="e">
        <f t="shared" si="254"/>
        <v>#DIV/0!</v>
      </c>
      <c r="CJ306" s="387" t="e">
        <f t="shared" si="255"/>
        <v>#DIV/0!</v>
      </c>
      <c r="CK306" s="387" t="e">
        <f t="shared" si="256"/>
        <v>#DIV/0!</v>
      </c>
      <c r="CL306" s="387" t="e">
        <f t="shared" si="257"/>
        <v>#DIV/0!</v>
      </c>
      <c r="CM306" s="387" t="e">
        <f t="shared" si="258"/>
        <v>#DIV/0!</v>
      </c>
      <c r="CN306" s="387" t="e">
        <f t="shared" si="259"/>
        <v>#DIV/0!</v>
      </c>
      <c r="CO306" s="387" t="e">
        <f t="shared" si="260"/>
        <v>#DIV/0!</v>
      </c>
      <c r="CP306" s="387" t="e">
        <f t="shared" si="261"/>
        <v>#DIV/0!</v>
      </c>
      <c r="CQ306" s="387" t="e">
        <f t="shared" si="262"/>
        <v>#DIV/0!</v>
      </c>
      <c r="CR306" s="387" t="e">
        <f t="shared" si="263"/>
        <v>#DIV/0!</v>
      </c>
      <c r="CS306" s="387" t="e">
        <f t="shared" si="264"/>
        <v>#DIV/0!</v>
      </c>
      <c r="CT306" s="387" t="e">
        <f t="shared" si="265"/>
        <v>#DIV/0!</v>
      </c>
    </row>
    <row r="307" spans="3:98">
      <c r="C307" t="s">
        <v>100</v>
      </c>
      <c r="E307" s="299" t="s">
        <v>100</v>
      </c>
      <c r="F307" s="385">
        <f t="shared" ref="F307:G307" si="266">IF(AND(100%-SUM(F295:F306)&gt;0,F295&gt;0),100%-SUM(F295:F306),0)</f>
        <v>8.7719298245581001E-5</v>
      </c>
      <c r="G307" s="385" t="e">
        <f t="shared" si="266"/>
        <v>#DIV/0!</v>
      </c>
      <c r="H307" s="385">
        <f t="shared" ref="H307:AM307" si="267">IF(AND(100%-SUM(H295:H306)&gt;0,H295&gt;0),100%-SUM(H295:H306),0)</f>
        <v>0</v>
      </c>
      <c r="I307" s="385">
        <f t="shared" si="267"/>
        <v>8.7719298242916466E-6</v>
      </c>
      <c r="J307" s="385" t="e">
        <f t="shared" si="267"/>
        <v>#DIV/0!</v>
      </c>
      <c r="K307" s="385">
        <f t="shared" si="267"/>
        <v>0</v>
      </c>
      <c r="L307" s="385" t="e">
        <f t="shared" si="267"/>
        <v>#DIV/0!</v>
      </c>
      <c r="M307" s="385">
        <f t="shared" si="267"/>
        <v>0</v>
      </c>
      <c r="N307" s="385">
        <f t="shared" si="267"/>
        <v>6.2392930979426886E-5</v>
      </c>
      <c r="O307" s="385" t="e">
        <f t="shared" si="267"/>
        <v>#DIV/0!</v>
      </c>
      <c r="P307" s="385">
        <f t="shared" si="267"/>
        <v>0</v>
      </c>
      <c r="Q307" s="385">
        <f t="shared" si="267"/>
        <v>0</v>
      </c>
      <c r="R307" s="385">
        <f t="shared" si="267"/>
        <v>0</v>
      </c>
      <c r="S307" s="385">
        <f t="shared" si="267"/>
        <v>0</v>
      </c>
      <c r="T307" s="385" t="e">
        <f t="shared" si="267"/>
        <v>#DIV/0!</v>
      </c>
      <c r="U307" s="385">
        <f t="shared" si="267"/>
        <v>9.8765432098857353E-5</v>
      </c>
      <c r="V307" s="385">
        <f t="shared" si="267"/>
        <v>0</v>
      </c>
      <c r="W307" s="385" t="e">
        <f t="shared" si="267"/>
        <v>#DIV/0!</v>
      </c>
      <c r="X307" s="385">
        <f t="shared" si="267"/>
        <v>4.3209876542826819E-5</v>
      </c>
      <c r="Y307" s="385" t="e">
        <f t="shared" si="267"/>
        <v>#DIV/0!</v>
      </c>
      <c r="Z307" s="385">
        <f t="shared" si="267"/>
        <v>5.2631578947193169E-5</v>
      </c>
      <c r="AA307" s="385">
        <f t="shared" si="267"/>
        <v>0</v>
      </c>
      <c r="AB307" s="385" t="e">
        <f t="shared" si="267"/>
        <v>#DIV/0!</v>
      </c>
      <c r="AC307" s="385">
        <f t="shared" si="267"/>
        <v>2.6315789473430051E-5</v>
      </c>
      <c r="AD307" s="385" t="e">
        <f t="shared" si="267"/>
        <v>#DIV/0!</v>
      </c>
      <c r="AE307" s="385">
        <f t="shared" si="267"/>
        <v>0</v>
      </c>
      <c r="AF307" s="385">
        <f t="shared" si="267"/>
        <v>0</v>
      </c>
      <c r="AG307" s="385" t="e">
        <f t="shared" si="267"/>
        <v>#DIV/0!</v>
      </c>
      <c r="AH307" s="385">
        <f t="shared" si="267"/>
        <v>0</v>
      </c>
      <c r="AI307" s="385">
        <f t="shared" si="267"/>
        <v>0</v>
      </c>
      <c r="AJ307" s="385">
        <f t="shared" si="267"/>
        <v>0</v>
      </c>
      <c r="AK307" s="385">
        <f t="shared" si="267"/>
        <v>0</v>
      </c>
      <c r="AL307" s="385" t="e">
        <f t="shared" si="267"/>
        <v>#DIV/0!</v>
      </c>
      <c r="AM307" s="385">
        <f t="shared" si="267"/>
        <v>0</v>
      </c>
      <c r="AN307" s="385">
        <f t="shared" ref="AN307:BS307" si="268">IF(AND(100%-SUM(AN295:AN306)&gt;0,AN295&gt;0),100%-SUM(AN295:AN306),0)</f>
        <v>5.2631578947304192E-5</v>
      </c>
      <c r="AO307" s="385" t="e">
        <f t="shared" si="268"/>
        <v>#DIV/0!</v>
      </c>
      <c r="AP307" s="385">
        <f t="shared" si="268"/>
        <v>0</v>
      </c>
      <c r="AQ307" s="385" t="e">
        <f t="shared" si="268"/>
        <v>#DIV/0!</v>
      </c>
      <c r="AR307" s="385">
        <f t="shared" si="268"/>
        <v>0</v>
      </c>
      <c r="AS307" s="385">
        <f t="shared" si="268"/>
        <v>7.8947368420845265E-5</v>
      </c>
      <c r="AT307" s="385" t="e">
        <f t="shared" si="268"/>
        <v>#DIV/0!</v>
      </c>
      <c r="AU307" s="385">
        <f t="shared" si="268"/>
        <v>0</v>
      </c>
      <c r="AV307" s="385" t="e">
        <f t="shared" si="268"/>
        <v>#DIV/0!</v>
      </c>
      <c r="AW307" s="385">
        <f t="shared" si="268"/>
        <v>0</v>
      </c>
      <c r="AX307" s="385">
        <f t="shared" si="268"/>
        <v>7.4478437709801781E-5</v>
      </c>
      <c r="AY307" s="385" t="e">
        <f t="shared" si="268"/>
        <v>#DIV/0!</v>
      </c>
      <c r="AZ307" s="385">
        <f t="shared" si="268"/>
        <v>0</v>
      </c>
      <c r="BA307" s="385">
        <f t="shared" si="268"/>
        <v>4.0777595856855697E-5</v>
      </c>
      <c r="BB307" s="385">
        <f t="shared" si="268"/>
        <v>0</v>
      </c>
      <c r="BC307" s="385">
        <f t="shared" si="268"/>
        <v>0</v>
      </c>
      <c r="BD307" s="385" t="e">
        <f t="shared" si="268"/>
        <v>#DIV/0!</v>
      </c>
      <c r="BE307" s="385">
        <f t="shared" si="268"/>
        <v>5.2631578947193169E-5</v>
      </c>
      <c r="BF307" s="385">
        <f t="shared" si="268"/>
        <v>1.7844396859034717E-5</v>
      </c>
      <c r="BG307" s="385" t="e">
        <f t="shared" si="268"/>
        <v>#DIV/0!</v>
      </c>
      <c r="BH307" s="385" t="e">
        <f t="shared" si="268"/>
        <v>#DIV/0!</v>
      </c>
      <c r="BI307" s="385" t="e">
        <f t="shared" si="268"/>
        <v>#DIV/0!</v>
      </c>
      <c r="BJ307" s="385" t="e">
        <f t="shared" si="268"/>
        <v>#DIV/0!</v>
      </c>
      <c r="BK307" s="385" t="e">
        <f t="shared" si="268"/>
        <v>#DIV/0!</v>
      </c>
      <c r="BL307" s="385" t="e">
        <f t="shared" si="268"/>
        <v>#DIV/0!</v>
      </c>
      <c r="BM307" s="385" t="e">
        <f t="shared" si="268"/>
        <v>#DIV/0!</v>
      </c>
      <c r="BN307" s="385" t="e">
        <f t="shared" si="268"/>
        <v>#DIV/0!</v>
      </c>
      <c r="BO307" s="385" t="e">
        <f t="shared" si="268"/>
        <v>#DIV/0!</v>
      </c>
      <c r="BP307" s="385" t="e">
        <f t="shared" si="268"/>
        <v>#DIV/0!</v>
      </c>
      <c r="BQ307" s="385" t="e">
        <f t="shared" si="268"/>
        <v>#DIV/0!</v>
      </c>
      <c r="BR307" s="385" t="e">
        <f t="shared" si="268"/>
        <v>#DIV/0!</v>
      </c>
      <c r="BS307" s="385" t="e">
        <f t="shared" si="268"/>
        <v>#DIV/0!</v>
      </c>
      <c r="BT307" s="385" t="e">
        <f t="shared" ref="BT307:CT307" si="269">IF(AND(100%-SUM(BT295:BT306)&gt;0,BT295&gt;0),100%-SUM(BT295:BT306),0)</f>
        <v>#DIV/0!</v>
      </c>
      <c r="BU307" s="385" t="e">
        <f t="shared" si="269"/>
        <v>#DIV/0!</v>
      </c>
      <c r="BV307" s="385" t="e">
        <f t="shared" si="269"/>
        <v>#DIV/0!</v>
      </c>
      <c r="BW307" s="385" t="e">
        <f t="shared" si="269"/>
        <v>#DIV/0!</v>
      </c>
      <c r="BX307" s="385" t="e">
        <f t="shared" si="269"/>
        <v>#DIV/0!</v>
      </c>
      <c r="BY307" s="385" t="e">
        <f t="shared" si="269"/>
        <v>#DIV/0!</v>
      </c>
      <c r="BZ307" s="385" t="e">
        <f t="shared" si="269"/>
        <v>#DIV/0!</v>
      </c>
      <c r="CA307" s="385" t="e">
        <f t="shared" si="269"/>
        <v>#DIV/0!</v>
      </c>
      <c r="CB307" s="385" t="e">
        <f t="shared" si="269"/>
        <v>#DIV/0!</v>
      </c>
      <c r="CC307" s="385" t="e">
        <f t="shared" si="269"/>
        <v>#DIV/0!</v>
      </c>
      <c r="CD307" s="385" t="e">
        <f t="shared" si="269"/>
        <v>#DIV/0!</v>
      </c>
      <c r="CE307" s="385" t="e">
        <f t="shared" si="269"/>
        <v>#DIV/0!</v>
      </c>
      <c r="CF307" s="385" t="e">
        <f t="shared" si="269"/>
        <v>#DIV/0!</v>
      </c>
      <c r="CG307" s="385" t="e">
        <f t="shared" si="269"/>
        <v>#DIV/0!</v>
      </c>
      <c r="CH307" s="385" t="e">
        <f t="shared" si="269"/>
        <v>#DIV/0!</v>
      </c>
      <c r="CI307" s="385" t="e">
        <f t="shared" si="269"/>
        <v>#DIV/0!</v>
      </c>
      <c r="CJ307" s="385" t="e">
        <f t="shared" si="269"/>
        <v>#DIV/0!</v>
      </c>
      <c r="CK307" s="385" t="e">
        <f t="shared" si="269"/>
        <v>#DIV/0!</v>
      </c>
      <c r="CL307" s="385" t="e">
        <f t="shared" si="269"/>
        <v>#DIV/0!</v>
      </c>
      <c r="CM307" s="385" t="e">
        <f t="shared" si="269"/>
        <v>#DIV/0!</v>
      </c>
      <c r="CN307" s="385" t="e">
        <f t="shared" si="269"/>
        <v>#DIV/0!</v>
      </c>
      <c r="CO307" s="385" t="e">
        <f t="shared" si="269"/>
        <v>#DIV/0!</v>
      </c>
      <c r="CP307" s="385" t="e">
        <f t="shared" si="269"/>
        <v>#DIV/0!</v>
      </c>
      <c r="CQ307" s="385" t="e">
        <f t="shared" si="269"/>
        <v>#DIV/0!</v>
      </c>
      <c r="CR307" s="385" t="e">
        <f t="shared" si="269"/>
        <v>#DIV/0!</v>
      </c>
      <c r="CS307" s="385" t="e">
        <f t="shared" si="269"/>
        <v>#DIV/0!</v>
      </c>
      <c r="CT307" s="385" t="e">
        <f t="shared" si="269"/>
        <v>#DIV/0!</v>
      </c>
    </row>
  </sheetData>
  <sheetProtection algorithmName="SHA-512" hashValue="EHgpOBItwq8Rw7gjiUB23rfqopDxyf5Snrd36kB4aWDf7+serrY8vV+ka4zsP5V0kciTt2Tg4Qx0NBlLzToVug==" saltValue="TlWlczy3gz90di07JbA6wA==" spinCount="100000" sheet="1" objects="1" scenarios="1"/>
  <mergeCells count="85">
    <mergeCell ref="C110:E110"/>
    <mergeCell ref="C111:E111"/>
    <mergeCell ref="C112:E112"/>
    <mergeCell ref="C56:E56"/>
    <mergeCell ref="C57:E57"/>
    <mergeCell ref="C58:E58"/>
    <mergeCell ref="C59:E59"/>
    <mergeCell ref="C61:C83"/>
    <mergeCell ref="D83:E83"/>
    <mergeCell ref="C99:D101"/>
    <mergeCell ref="C103:D103"/>
    <mergeCell ref="C109:E109"/>
    <mergeCell ref="A114:A152"/>
    <mergeCell ref="A235:A273"/>
    <mergeCell ref="C114:C126"/>
    <mergeCell ref="C128:C139"/>
    <mergeCell ref="C141:C152"/>
    <mergeCell ref="C235:C247"/>
    <mergeCell ref="C249:C260"/>
    <mergeCell ref="C262:C273"/>
    <mergeCell ref="A154:A192"/>
    <mergeCell ref="C154:C166"/>
    <mergeCell ref="C168:C179"/>
    <mergeCell ref="C181:C192"/>
    <mergeCell ref="A194:A232"/>
    <mergeCell ref="C194:C206"/>
    <mergeCell ref="C208:C219"/>
    <mergeCell ref="C221:C232"/>
    <mergeCell ref="D2:F2"/>
    <mergeCell ref="D3:F3"/>
    <mergeCell ref="C51:E51"/>
    <mergeCell ref="C52:E52"/>
    <mergeCell ref="C55:E55"/>
    <mergeCell ref="I2:AA3"/>
    <mergeCell ref="AC2:AD3"/>
    <mergeCell ref="AE2:AF3"/>
    <mergeCell ref="AG2:AH3"/>
    <mergeCell ref="AI2:AJ3"/>
    <mergeCell ref="AK47:AK48"/>
    <mergeCell ref="AM58:AM59"/>
    <mergeCell ref="C104:D107"/>
    <mergeCell ref="C84:D85"/>
    <mergeCell ref="C49:D50"/>
    <mergeCell ref="C53:D54"/>
    <mergeCell ref="C47:E48"/>
    <mergeCell ref="C60:E60"/>
    <mergeCell ref="C87:E87"/>
    <mergeCell ref="C88:E88"/>
    <mergeCell ref="C89:E89"/>
    <mergeCell ref="C90:E90"/>
    <mergeCell ref="C98:D98"/>
    <mergeCell ref="C102:D102"/>
    <mergeCell ref="C86:E86"/>
    <mergeCell ref="C95:D97"/>
    <mergeCell ref="I292:K292"/>
    <mergeCell ref="L292:N292"/>
    <mergeCell ref="O292:Q292"/>
    <mergeCell ref="R292:T292"/>
    <mergeCell ref="F292:H292"/>
    <mergeCell ref="U292:W292"/>
    <mergeCell ref="X292:Z292"/>
    <mergeCell ref="AA292:AC292"/>
    <mergeCell ref="AD292:AF292"/>
    <mergeCell ref="AG292:AI292"/>
    <mergeCell ref="AJ292:AL292"/>
    <mergeCell ref="AM292:AO292"/>
    <mergeCell ref="AP292:AR292"/>
    <mergeCell ref="AS292:AU292"/>
    <mergeCell ref="AV292:AX292"/>
    <mergeCell ref="AY292:BA292"/>
    <mergeCell ref="BB292:BD292"/>
    <mergeCell ref="BE292:BG292"/>
    <mergeCell ref="BH292:BJ292"/>
    <mergeCell ref="BK292:BM292"/>
    <mergeCell ref="BN292:BP292"/>
    <mergeCell ref="BQ292:BS292"/>
    <mergeCell ref="CI292:CK292"/>
    <mergeCell ref="CL292:CN292"/>
    <mergeCell ref="CO292:CQ292"/>
    <mergeCell ref="CR292:CT292"/>
    <mergeCell ref="BT292:BV292"/>
    <mergeCell ref="BW292:BY292"/>
    <mergeCell ref="BZ292:CB292"/>
    <mergeCell ref="CC292:CE292"/>
    <mergeCell ref="CF292:CH292"/>
  </mergeCells>
  <conditionalFormatting sqref="F48:AJ48">
    <cfRule type="expression" dxfId="52" priority="4">
      <formula>OR(TEXT(F$47,"ddd")="Sat",TEXT(F$47,"ddd")="Sun")</formula>
    </cfRule>
  </conditionalFormatting>
  <conditionalFormatting sqref="F92:AJ93">
    <cfRule type="cellIs" dxfId="51" priority="6" operator="lessThan">
      <formula>$F$91</formula>
    </cfRule>
    <cfRule type="cellIs" dxfId="50" priority="7" operator="greaterThan">
      <formula>$F$91</formula>
    </cfRule>
  </conditionalFormatting>
  <conditionalFormatting sqref="F104:AJ108">
    <cfRule type="cellIs" dxfId="49" priority="14" operator="between">
      <formula>1%</formula>
      <formula>$E$103</formula>
    </cfRule>
    <cfRule type="cellIs" dxfId="48" priority="15" operator="greaterThan">
      <formula>$E$103</formula>
    </cfRule>
  </conditionalFormatting>
  <conditionalFormatting sqref="F126:AJ126">
    <cfRule type="cellIs" dxfId="47" priority="5" operator="lessThan">
      <formula>0</formula>
    </cfRule>
  </conditionalFormatting>
  <conditionalFormatting sqref="F166:AJ166">
    <cfRule type="cellIs" dxfId="46" priority="2" operator="lessThan">
      <formula>0</formula>
    </cfRule>
  </conditionalFormatting>
  <conditionalFormatting sqref="F206:AJ206">
    <cfRule type="cellIs" dxfId="45" priority="1" operator="lessThan">
      <formula>0</formula>
    </cfRule>
  </conditionalFormatting>
  <conditionalFormatting sqref="F247:AJ247">
    <cfRule type="cellIs" dxfId="44" priority="23" operator="lessThan">
      <formula>0</formula>
    </cfRule>
  </conditionalFormatting>
  <conditionalFormatting sqref="AE2:AF3">
    <cfRule type="cellIs" dxfId="43" priority="24" operator="lessThan">
      <formula>$F$91</formula>
    </cfRule>
    <cfRule type="cellIs" dxfId="42" priority="25" operator="greaterThan">
      <formula>$F$91</formula>
    </cfRule>
  </conditionalFormatting>
  <conditionalFormatting sqref="AI2:AJ3">
    <cfRule type="cellIs" dxfId="41" priority="26" operator="lessThan">
      <formula>$E$103</formula>
    </cfRule>
    <cfRule type="cellIs" dxfId="40" priority="27" operator="greaterThan">
      <formula>$E$103</formula>
    </cfRule>
  </conditionalFormatting>
  <conditionalFormatting sqref="AK107:AK108">
    <cfRule type="cellIs" dxfId="39" priority="16" operator="between">
      <formula>1%</formula>
      <formula>$E$103</formula>
    </cfRule>
    <cfRule type="cellIs" dxfId="38" priority="17" operator="greaterThan">
      <formula>$E$103</formula>
    </cfRule>
  </conditionalFormatting>
  <conditionalFormatting sqref="AL63">
    <cfRule type="cellIs" dxfId="37" priority="28" operator="greaterThan">
      <formula>0</formula>
    </cfRule>
  </conditionalFormatting>
  <conditionalFormatting sqref="AL65">
    <cfRule type="cellIs" dxfId="36" priority="29" operator="greaterThan">
      <formula>0</formula>
    </cfRule>
  </conditionalFormatting>
  <pageMargins left="0.7" right="0.7" top="0.75" bottom="0.75" header="0.51180555555555496" footer="0.51180555555555496"/>
  <pageSetup paperSize="9" firstPageNumber="0" orientation="portrait" useFirstPageNumber="1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L159"/>
  <sheetViews>
    <sheetView zoomScale="98" zoomScaleNormal="98" workbookViewId="0">
      <pane xSplit="3" ySplit="6" topLeftCell="T67" activePane="bottomRight" state="frozen"/>
      <selection activeCell="D86" sqref="D86:AH95"/>
      <selection pane="topRight" activeCell="D86" sqref="D86:AH95"/>
      <selection pane="bottomLeft" activeCell="D86" sqref="D86:AH95"/>
      <selection pane="bottomRight" activeCell="U21" sqref="U21"/>
    </sheetView>
  </sheetViews>
  <sheetFormatPr defaultColWidth="9" defaultRowHeight="13.5"/>
  <cols>
    <col min="1" max="1" width="4.375" customWidth="1"/>
    <col min="2" max="2" width="5" customWidth="1"/>
    <col min="3" max="3" width="31.875" bestFit="1" customWidth="1"/>
    <col min="4" max="34" width="9.5" customWidth="1"/>
  </cols>
  <sheetData>
    <row r="1" spans="1:64" ht="14.25">
      <c r="C1" s="261" t="s">
        <v>0</v>
      </c>
      <c r="D1" s="601" t="str">
        <f>+Summary!D2</f>
        <v>BF23 Main Assy TR1</v>
      </c>
      <c r="E1" s="601"/>
      <c r="F1" s="601"/>
    </row>
    <row r="2" spans="1:64" ht="14.25">
      <c r="C2" s="261" t="s">
        <v>101</v>
      </c>
      <c r="D2" s="262" t="s">
        <v>10</v>
      </c>
      <c r="E2" s="263"/>
      <c r="F2" s="264"/>
    </row>
    <row r="3" spans="1:64" ht="14.25">
      <c r="C3" s="261" t="s">
        <v>5</v>
      </c>
      <c r="D3" s="602">
        <f>+Summary!D3</f>
        <v>44255</v>
      </c>
      <c r="E3" s="602"/>
      <c r="F3" s="602"/>
    </row>
    <row r="5" spans="1:64">
      <c r="C5" s="265"/>
      <c r="D5" s="398">
        <f>+D3</f>
        <v>44255</v>
      </c>
      <c r="E5" s="398">
        <f t="shared" ref="E5:AH5" si="0">D5+1</f>
        <v>44256</v>
      </c>
      <c r="F5" s="398">
        <f t="shared" si="0"/>
        <v>44257</v>
      </c>
      <c r="G5" s="398">
        <f t="shared" si="0"/>
        <v>44258</v>
      </c>
      <c r="H5" s="398">
        <f t="shared" si="0"/>
        <v>44259</v>
      </c>
      <c r="I5" s="398">
        <f t="shared" si="0"/>
        <v>44260</v>
      </c>
      <c r="J5" s="398">
        <f t="shared" si="0"/>
        <v>44261</v>
      </c>
      <c r="K5" s="398">
        <f t="shared" si="0"/>
        <v>44262</v>
      </c>
      <c r="L5" s="398">
        <f t="shared" si="0"/>
        <v>44263</v>
      </c>
      <c r="M5" s="398">
        <f t="shared" si="0"/>
        <v>44264</v>
      </c>
      <c r="N5" s="398">
        <f t="shared" si="0"/>
        <v>44265</v>
      </c>
      <c r="O5" s="398">
        <f t="shared" si="0"/>
        <v>44266</v>
      </c>
      <c r="P5" s="398">
        <f t="shared" si="0"/>
        <v>44267</v>
      </c>
      <c r="Q5" s="398">
        <f t="shared" si="0"/>
        <v>44268</v>
      </c>
      <c r="R5" s="398">
        <f t="shared" si="0"/>
        <v>44269</v>
      </c>
      <c r="S5" s="398">
        <f t="shared" si="0"/>
        <v>44270</v>
      </c>
      <c r="T5" s="398">
        <f t="shared" si="0"/>
        <v>44271</v>
      </c>
      <c r="U5" s="398">
        <f t="shared" si="0"/>
        <v>44272</v>
      </c>
      <c r="V5" s="398">
        <f t="shared" si="0"/>
        <v>44273</v>
      </c>
      <c r="W5" s="398">
        <f t="shared" si="0"/>
        <v>44274</v>
      </c>
      <c r="X5" s="398">
        <f t="shared" si="0"/>
        <v>44275</v>
      </c>
      <c r="Y5" s="398">
        <f t="shared" si="0"/>
        <v>44276</v>
      </c>
      <c r="Z5" s="398">
        <f t="shared" si="0"/>
        <v>44277</v>
      </c>
      <c r="AA5" s="398">
        <f t="shared" si="0"/>
        <v>44278</v>
      </c>
      <c r="AB5" s="398">
        <f t="shared" si="0"/>
        <v>44279</v>
      </c>
      <c r="AC5" s="398">
        <f t="shared" si="0"/>
        <v>44280</v>
      </c>
      <c r="AD5" s="398">
        <f t="shared" si="0"/>
        <v>44281</v>
      </c>
      <c r="AE5" s="398">
        <f t="shared" si="0"/>
        <v>44282</v>
      </c>
      <c r="AF5" s="398">
        <f t="shared" si="0"/>
        <v>44283</v>
      </c>
      <c r="AG5" s="398">
        <f t="shared" si="0"/>
        <v>44284</v>
      </c>
      <c r="AH5" s="398">
        <f t="shared" si="0"/>
        <v>44285</v>
      </c>
      <c r="AI5" s="607" t="s">
        <v>7</v>
      </c>
    </row>
    <row r="6" spans="1:64">
      <c r="B6" s="266" t="s">
        <v>102</v>
      </c>
      <c r="C6" s="267" t="s">
        <v>103</v>
      </c>
      <c r="D6" s="399">
        <v>1</v>
      </c>
      <c r="E6" s="399">
        <v>2</v>
      </c>
      <c r="F6" s="399">
        <v>3</v>
      </c>
      <c r="G6" s="399">
        <v>4</v>
      </c>
      <c r="H6" s="399">
        <v>5</v>
      </c>
      <c r="I6" s="399">
        <v>6</v>
      </c>
      <c r="J6" s="399">
        <v>7</v>
      </c>
      <c r="K6" s="399">
        <v>8</v>
      </c>
      <c r="L6" s="399">
        <v>9</v>
      </c>
      <c r="M6" s="399">
        <v>10</v>
      </c>
      <c r="N6" s="399">
        <v>11</v>
      </c>
      <c r="O6" s="399">
        <v>12</v>
      </c>
      <c r="P6" s="399">
        <v>13</v>
      </c>
      <c r="Q6" s="399">
        <v>14</v>
      </c>
      <c r="R6" s="399">
        <v>15</v>
      </c>
      <c r="S6" s="399">
        <v>16</v>
      </c>
      <c r="T6" s="399">
        <v>17</v>
      </c>
      <c r="U6" s="399">
        <v>18</v>
      </c>
      <c r="V6" s="399">
        <v>19</v>
      </c>
      <c r="W6" s="399">
        <v>20</v>
      </c>
      <c r="X6" s="399">
        <v>21</v>
      </c>
      <c r="Y6" s="399">
        <v>22</v>
      </c>
      <c r="Z6" s="399">
        <v>23</v>
      </c>
      <c r="AA6" s="399">
        <v>24</v>
      </c>
      <c r="AB6" s="399">
        <v>25</v>
      </c>
      <c r="AC6" s="399">
        <v>26</v>
      </c>
      <c r="AD6" s="399">
        <v>27</v>
      </c>
      <c r="AE6" s="399">
        <v>28</v>
      </c>
      <c r="AF6" s="399">
        <v>29</v>
      </c>
      <c r="AG6" s="399">
        <v>30</v>
      </c>
      <c r="AH6" s="399">
        <v>31</v>
      </c>
      <c r="AI6" s="607"/>
    </row>
    <row r="7" spans="1:64" ht="19.5" customHeight="1">
      <c r="A7" s="69"/>
      <c r="B7" s="268">
        <v>1</v>
      </c>
      <c r="C7" s="269" t="str">
        <f>Kousu!B11</f>
        <v>AE062040-3550</v>
      </c>
      <c r="D7" s="196"/>
      <c r="E7" s="196"/>
      <c r="F7" s="196"/>
      <c r="G7" s="196">
        <v>193</v>
      </c>
      <c r="H7" s="196"/>
      <c r="I7" s="196"/>
      <c r="J7" s="196"/>
      <c r="K7" s="196"/>
      <c r="L7" s="196"/>
      <c r="M7" s="196">
        <v>2044</v>
      </c>
      <c r="N7" s="196">
        <v>828</v>
      </c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270">
        <f t="shared" ref="AI7:AI38" si="1">+SUM(D7:AH7)</f>
        <v>3065</v>
      </c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</row>
    <row r="8" spans="1:64" ht="19.5" customHeight="1">
      <c r="A8" s="69"/>
      <c r="B8" s="268">
        <v>2</v>
      </c>
      <c r="C8" s="269" t="str">
        <f>Kousu!B12</f>
        <v>AE062040-3570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271">
        <f t="shared" si="1"/>
        <v>0</v>
      </c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</row>
    <row r="9" spans="1:64" ht="19.5" customHeight="1">
      <c r="A9" s="69"/>
      <c r="B9" s="268">
        <v>3</v>
      </c>
      <c r="C9" s="269" t="str">
        <f>Kousu!B13</f>
        <v>AE062040-3580</v>
      </c>
      <c r="D9" s="197"/>
      <c r="E9" s="197"/>
      <c r="F9" s="197"/>
      <c r="G9" s="197"/>
      <c r="H9" s="197">
        <v>700</v>
      </c>
      <c r="I9" s="197"/>
      <c r="J9" s="197"/>
      <c r="K9" s="197"/>
      <c r="L9" s="197"/>
      <c r="M9" s="197"/>
      <c r="N9" s="197">
        <v>518</v>
      </c>
      <c r="O9" s="197"/>
      <c r="P9" s="197"/>
      <c r="Q9" s="197"/>
      <c r="R9" s="197"/>
      <c r="S9" s="197"/>
      <c r="T9" s="197"/>
      <c r="U9" s="197">
        <v>699</v>
      </c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271">
        <f t="shared" si="1"/>
        <v>1917</v>
      </c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</row>
    <row r="10" spans="1:64" ht="19.5" customHeight="1">
      <c r="A10" s="69"/>
      <c r="B10" s="268">
        <v>4</v>
      </c>
      <c r="C10" s="269" t="str">
        <f>Kousu!B14</f>
        <v>AE062040-3600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>
        <v>19</v>
      </c>
      <c r="O10" s="197"/>
      <c r="P10" s="197"/>
      <c r="Q10" s="197"/>
      <c r="R10" s="197">
        <v>9123</v>
      </c>
      <c r="S10" s="197"/>
      <c r="T10" s="197">
        <v>20</v>
      </c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271">
        <f t="shared" si="1"/>
        <v>9162</v>
      </c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</row>
    <row r="11" spans="1:64" ht="19.5" customHeight="1">
      <c r="A11" s="69"/>
      <c r="B11" s="268">
        <v>5</v>
      </c>
      <c r="C11" s="269" t="str">
        <f>Kousu!B15</f>
        <v>AE062040-3610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>
        <v>620</v>
      </c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271">
        <f t="shared" si="1"/>
        <v>620</v>
      </c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</row>
    <row r="12" spans="1:64" ht="19.5" customHeight="1">
      <c r="A12" s="69"/>
      <c r="B12" s="268">
        <v>6</v>
      </c>
      <c r="C12" s="269" t="str">
        <f>Kousu!B16</f>
        <v>AE062040-3620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271">
        <f t="shared" si="1"/>
        <v>0</v>
      </c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</row>
    <row r="13" spans="1:64" ht="19.5" customHeight="1">
      <c r="A13" s="69"/>
      <c r="B13" s="268">
        <v>7</v>
      </c>
      <c r="C13" s="269" t="str">
        <f>Kousu!B17</f>
        <v>AE062040-3640</v>
      </c>
      <c r="D13" s="197"/>
      <c r="E13" s="197"/>
      <c r="F13" s="197">
        <v>349</v>
      </c>
      <c r="G13" s="197"/>
      <c r="H13" s="197"/>
      <c r="I13" s="197">
        <v>637</v>
      </c>
      <c r="J13" s="197"/>
      <c r="K13" s="197"/>
      <c r="L13" s="197">
        <v>601</v>
      </c>
      <c r="M13" s="197"/>
      <c r="N13" s="197">
        <v>464</v>
      </c>
      <c r="O13" s="197">
        <v>1318</v>
      </c>
      <c r="P13" s="197"/>
      <c r="Q13" s="197"/>
      <c r="R13" s="197"/>
      <c r="S13" s="197"/>
      <c r="T13" s="197">
        <v>1806</v>
      </c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271">
        <f t="shared" si="1"/>
        <v>5175</v>
      </c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</row>
    <row r="14" spans="1:64" ht="19.5" customHeight="1">
      <c r="A14" s="69"/>
      <c r="B14" s="268">
        <v>8</v>
      </c>
      <c r="C14" s="269" t="str">
        <f>Kousu!B18</f>
        <v>AE062040-3650</v>
      </c>
      <c r="D14" s="197"/>
      <c r="E14" s="197"/>
      <c r="F14" s="197"/>
      <c r="G14" s="197"/>
      <c r="H14" s="197">
        <v>757</v>
      </c>
      <c r="I14" s="197">
        <v>700</v>
      </c>
      <c r="J14" s="197"/>
      <c r="K14" s="197"/>
      <c r="L14" s="197"/>
      <c r="M14" s="197">
        <v>1440</v>
      </c>
      <c r="N14" s="197">
        <v>720</v>
      </c>
      <c r="O14" s="197">
        <v>1608</v>
      </c>
      <c r="P14" s="197"/>
      <c r="Q14" s="197"/>
      <c r="R14" s="197"/>
      <c r="S14" s="197">
        <v>576</v>
      </c>
      <c r="T14" s="197">
        <v>659</v>
      </c>
      <c r="U14" s="197">
        <v>699</v>
      </c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271">
        <f t="shared" si="1"/>
        <v>7159</v>
      </c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</row>
    <row r="15" spans="1:64" ht="20.25" customHeight="1">
      <c r="A15" s="69"/>
      <c r="B15" s="268">
        <v>9</v>
      </c>
      <c r="C15" s="269" t="str">
        <f>Kousu!B19</f>
        <v>AE062040-3680</v>
      </c>
      <c r="D15" s="197"/>
      <c r="E15" s="197"/>
      <c r="F15" s="197">
        <v>719</v>
      </c>
      <c r="G15" s="197">
        <v>700</v>
      </c>
      <c r="H15" s="197"/>
      <c r="I15" s="197">
        <v>720</v>
      </c>
      <c r="J15" s="197"/>
      <c r="K15" s="197"/>
      <c r="L15" s="197"/>
      <c r="M15" s="197"/>
      <c r="N15" s="197">
        <v>760</v>
      </c>
      <c r="O15" s="197"/>
      <c r="P15" s="197"/>
      <c r="Q15" s="197"/>
      <c r="R15" s="197"/>
      <c r="S15" s="197"/>
      <c r="T15" s="197">
        <v>278</v>
      </c>
      <c r="U15" s="197">
        <v>1167</v>
      </c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271">
        <f t="shared" si="1"/>
        <v>4344</v>
      </c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</row>
    <row r="16" spans="1:64" ht="19.5" customHeight="1">
      <c r="A16" s="69"/>
      <c r="B16" s="268">
        <v>10</v>
      </c>
      <c r="C16" s="269" t="str">
        <f>Kousu!B20</f>
        <v>AE062040-3690</v>
      </c>
      <c r="D16" s="197"/>
      <c r="E16" s="197"/>
      <c r="F16" s="197">
        <v>438</v>
      </c>
      <c r="G16" s="197"/>
      <c r="H16" s="197">
        <v>320</v>
      </c>
      <c r="I16" s="197">
        <v>359</v>
      </c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271">
        <f t="shared" si="1"/>
        <v>1117</v>
      </c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</row>
    <row r="17" spans="1:64" ht="19.5" customHeight="1">
      <c r="A17" s="69"/>
      <c r="B17" s="268">
        <v>11</v>
      </c>
      <c r="C17" s="269" t="str">
        <f>Kousu!B21</f>
        <v>AE062040-3700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271">
        <f t="shared" si="1"/>
        <v>0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</row>
    <row r="18" spans="1:64" ht="20.25" customHeight="1">
      <c r="A18" s="69"/>
      <c r="B18" s="268">
        <v>12</v>
      </c>
      <c r="C18" s="269" t="str">
        <f>Kousu!B22</f>
        <v>AE062040-3900</v>
      </c>
      <c r="D18" s="197"/>
      <c r="E18" s="197"/>
      <c r="F18" s="197">
        <v>720</v>
      </c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271">
        <f t="shared" si="1"/>
        <v>720</v>
      </c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</row>
    <row r="19" spans="1:64" ht="19.5" customHeight="1">
      <c r="A19" s="69"/>
      <c r="B19" s="268">
        <v>13</v>
      </c>
      <c r="C19" s="269" t="str">
        <f>Kousu!B23</f>
        <v>AE062040-3910</v>
      </c>
      <c r="D19" s="197"/>
      <c r="E19" s="197"/>
      <c r="F19" s="197"/>
      <c r="G19" s="197">
        <v>720</v>
      </c>
      <c r="H19" s="197"/>
      <c r="I19" s="197">
        <v>600</v>
      </c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>
        <v>297</v>
      </c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271">
        <f t="shared" si="1"/>
        <v>1617</v>
      </c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</row>
    <row r="20" spans="1:64" ht="19.5" customHeight="1">
      <c r="A20" s="69"/>
      <c r="B20" s="268">
        <v>14</v>
      </c>
      <c r="C20" s="269" t="str">
        <f>Kousu!B24</f>
        <v>AE062040-3920</v>
      </c>
      <c r="D20" s="197"/>
      <c r="E20" s="197"/>
      <c r="F20" s="197"/>
      <c r="G20" s="197">
        <v>698</v>
      </c>
      <c r="H20" s="197"/>
      <c r="I20" s="197">
        <v>163</v>
      </c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>
        <v>453</v>
      </c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271">
        <f t="shared" si="1"/>
        <v>1314</v>
      </c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</row>
    <row r="21" spans="1:64" ht="19.5" customHeight="1">
      <c r="A21" s="69"/>
      <c r="B21" s="268">
        <v>15</v>
      </c>
      <c r="C21" s="269" t="str">
        <f>Kousu!B25</f>
        <v>AE062040-4090</v>
      </c>
      <c r="D21" s="197"/>
      <c r="E21" s="197"/>
      <c r="F21" s="197">
        <v>719</v>
      </c>
      <c r="G21" s="197">
        <v>827</v>
      </c>
      <c r="H21" s="197">
        <v>1029</v>
      </c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>
        <f>718+859</f>
        <v>1577</v>
      </c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271">
        <f t="shared" si="1"/>
        <v>4152</v>
      </c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</row>
    <row r="22" spans="1:64" ht="19.5" customHeight="1">
      <c r="A22" s="69"/>
      <c r="B22" s="268">
        <v>16</v>
      </c>
      <c r="C22" s="269" t="str">
        <f>Kousu!B26</f>
        <v>AE062070-0010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271">
        <f t="shared" si="1"/>
        <v>0</v>
      </c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</row>
    <row r="23" spans="1:64" ht="19.5" customHeight="1">
      <c r="A23" s="69"/>
      <c r="B23" s="268">
        <v>17</v>
      </c>
      <c r="C23" s="269" t="str">
        <f>Kousu!B27</f>
        <v>AE062070-0150</v>
      </c>
      <c r="D23" s="197"/>
      <c r="E23" s="197"/>
      <c r="F23" s="197">
        <v>726</v>
      </c>
      <c r="G23" s="197">
        <f>480+2386</f>
        <v>2866</v>
      </c>
      <c r="H23" s="197">
        <f>1100+1079</f>
        <v>2179</v>
      </c>
      <c r="I23" s="197">
        <v>1299</v>
      </c>
      <c r="J23" s="197"/>
      <c r="K23" s="197"/>
      <c r="L23" s="197"/>
      <c r="M23" s="197"/>
      <c r="N23" s="197"/>
      <c r="O23" s="197">
        <f>959</f>
        <v>959</v>
      </c>
      <c r="P23" s="197"/>
      <c r="Q23" s="197"/>
      <c r="R23" s="197"/>
      <c r="S23" s="197">
        <f>554+959</f>
        <v>1513</v>
      </c>
      <c r="T23" s="197">
        <v>539</v>
      </c>
      <c r="U23" s="197">
        <v>540</v>
      </c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271">
        <f t="shared" si="1"/>
        <v>10621</v>
      </c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</row>
    <row r="24" spans="1:64" ht="19.5" customHeight="1">
      <c r="A24" s="69"/>
      <c r="B24" s="268">
        <v>18</v>
      </c>
      <c r="C24" s="269" t="str">
        <f>Kousu!B28</f>
        <v>AE062070-0160</v>
      </c>
      <c r="D24" s="197"/>
      <c r="E24" s="197"/>
      <c r="F24" s="197">
        <v>1434</v>
      </c>
      <c r="G24" s="197">
        <f>1620+953</f>
        <v>2573</v>
      </c>
      <c r="H24" s="197">
        <v>1080</v>
      </c>
      <c r="I24" s="197">
        <f>480+720</f>
        <v>1200</v>
      </c>
      <c r="J24" s="197"/>
      <c r="K24" s="197"/>
      <c r="L24" s="197">
        <v>2684</v>
      </c>
      <c r="M24" s="197"/>
      <c r="N24" s="197">
        <v>480</v>
      </c>
      <c r="O24" s="197">
        <v>275</v>
      </c>
      <c r="P24" s="197"/>
      <c r="Q24" s="197"/>
      <c r="R24" s="197"/>
      <c r="S24" s="197">
        <v>9</v>
      </c>
      <c r="T24" s="197">
        <f>1077+2407</f>
        <v>3484</v>
      </c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271">
        <f t="shared" si="1"/>
        <v>13219</v>
      </c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</row>
    <row r="25" spans="1:64" ht="19.5" customHeight="1">
      <c r="A25" s="69"/>
      <c r="B25" s="268">
        <v>19</v>
      </c>
      <c r="C25" s="269" t="str">
        <f>Kousu!B29</f>
        <v>AE062070-0171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271">
        <f t="shared" si="1"/>
        <v>0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</row>
    <row r="26" spans="1:64" ht="19.5" customHeight="1">
      <c r="A26" s="69"/>
      <c r="B26" s="268">
        <v>20</v>
      </c>
      <c r="C26" s="269" t="str">
        <f>Kousu!B30</f>
        <v>AE062070-0181</v>
      </c>
      <c r="D26" s="197"/>
      <c r="E26" s="197"/>
      <c r="F26" s="197"/>
      <c r="G26" s="197"/>
      <c r="H26" s="197"/>
      <c r="I26" s="197"/>
      <c r="J26" s="197"/>
      <c r="K26" s="195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271">
        <f t="shared" si="1"/>
        <v>0</v>
      </c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</row>
    <row r="27" spans="1:64" ht="19.5" customHeight="1">
      <c r="A27" s="69"/>
      <c r="B27" s="268">
        <v>21</v>
      </c>
      <c r="C27" s="269" t="str">
        <f>Kousu!B31</f>
        <v>AE062070-0280</v>
      </c>
      <c r="D27" s="197"/>
      <c r="E27" s="197"/>
      <c r="F27" s="197">
        <v>700</v>
      </c>
      <c r="G27" s="197">
        <f>161+748</f>
        <v>909</v>
      </c>
      <c r="H27" s="197">
        <v>1080</v>
      </c>
      <c r="I27" s="197">
        <v>580</v>
      </c>
      <c r="J27" s="197"/>
      <c r="K27" s="197"/>
      <c r="L27" s="197">
        <f>1446+518</f>
        <v>1964</v>
      </c>
      <c r="M27" s="197">
        <f>82+2170+1440+895</f>
        <v>4587</v>
      </c>
      <c r="N27" s="197">
        <v>700</v>
      </c>
      <c r="O27" s="197">
        <v>720</v>
      </c>
      <c r="P27" s="197"/>
      <c r="Q27" s="197"/>
      <c r="R27" s="197"/>
      <c r="S27" s="197">
        <f>720+714+719+477</f>
        <v>2630</v>
      </c>
      <c r="T27" s="197">
        <v>718</v>
      </c>
      <c r="U27" s="197">
        <f>316+1200+488</f>
        <v>2004</v>
      </c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271">
        <f t="shared" si="1"/>
        <v>16592</v>
      </c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</row>
    <row r="28" spans="1:64" ht="19.5" customHeight="1">
      <c r="A28" s="69"/>
      <c r="B28" s="268">
        <v>22</v>
      </c>
      <c r="C28" s="269" t="str">
        <f>Kousu!B32</f>
        <v>AE062070-0290</v>
      </c>
      <c r="D28" s="197"/>
      <c r="E28" s="197"/>
      <c r="F28" s="197">
        <v>710</v>
      </c>
      <c r="G28" s="197">
        <v>538</v>
      </c>
      <c r="H28" s="197">
        <v>1620</v>
      </c>
      <c r="I28" s="197"/>
      <c r="J28" s="197"/>
      <c r="K28" s="197"/>
      <c r="L28" s="197"/>
      <c r="M28" s="197">
        <v>720</v>
      </c>
      <c r="N28" s="197">
        <f>1920+720+720</f>
        <v>3360</v>
      </c>
      <c r="O28" s="197">
        <f>720+726</f>
        <v>1446</v>
      </c>
      <c r="P28" s="197"/>
      <c r="Q28" s="197"/>
      <c r="R28" s="197"/>
      <c r="S28" s="197">
        <f>719+478+719</f>
        <v>1916</v>
      </c>
      <c r="T28" s="197">
        <f>1601+20+392</f>
        <v>2013</v>
      </c>
      <c r="U28" s="197">
        <f>1440+1738+1020+725</f>
        <v>4923</v>
      </c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271">
        <f t="shared" si="1"/>
        <v>17246</v>
      </c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</row>
    <row r="29" spans="1:64" ht="19.5" customHeight="1">
      <c r="A29" s="69"/>
      <c r="B29" s="268">
        <v>23</v>
      </c>
      <c r="C29" s="269" t="str">
        <f>Kousu!B33</f>
        <v>AE062070-0300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271">
        <f t="shared" si="1"/>
        <v>0</v>
      </c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</row>
    <row r="30" spans="1:64" ht="19.5" customHeight="1">
      <c r="A30" s="69"/>
      <c r="B30" s="268">
        <v>24</v>
      </c>
      <c r="C30" s="269" t="str">
        <f>Kousu!B34</f>
        <v>AE062070-0310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271">
        <f t="shared" si="1"/>
        <v>0</v>
      </c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</row>
    <row r="31" spans="1:64" ht="19.5" customHeight="1">
      <c r="A31" s="69"/>
      <c r="B31" s="268">
        <v>25</v>
      </c>
      <c r="C31" s="269" t="str">
        <f>Kousu!B35</f>
        <v>AE062070-0390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271">
        <f t="shared" si="1"/>
        <v>0</v>
      </c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</row>
    <row r="32" spans="1:64" ht="19.5" customHeight="1">
      <c r="A32" s="69"/>
      <c r="B32" s="268">
        <v>26</v>
      </c>
      <c r="C32" s="269" t="str">
        <f>Kousu!B36</f>
        <v>AE062070-0400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271">
        <f t="shared" si="1"/>
        <v>0</v>
      </c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</row>
    <row r="33" spans="1:64" ht="19.5" customHeight="1">
      <c r="A33" s="69"/>
      <c r="B33" s="268">
        <v>27</v>
      </c>
      <c r="C33" s="269" t="str">
        <f>Kousu!B37</f>
        <v>AE062070-0490</v>
      </c>
      <c r="D33" s="197"/>
      <c r="E33" s="197"/>
      <c r="F33" s="197">
        <f>705+1440</f>
        <v>2145</v>
      </c>
      <c r="G33" s="197"/>
      <c r="H33" s="197"/>
      <c r="I33" s="197"/>
      <c r="J33" s="197"/>
      <c r="K33" s="197"/>
      <c r="L33" s="197"/>
      <c r="M33" s="197"/>
      <c r="N33" s="197"/>
      <c r="O33" s="197">
        <v>2166</v>
      </c>
      <c r="P33" s="197"/>
      <c r="Q33" s="197"/>
      <c r="R33" s="197"/>
      <c r="S33" s="197">
        <v>725</v>
      </c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271">
        <f t="shared" si="1"/>
        <v>5036</v>
      </c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</row>
    <row r="34" spans="1:64" ht="19.5" customHeight="1">
      <c r="A34" s="69"/>
      <c r="B34" s="268">
        <v>28</v>
      </c>
      <c r="C34" s="269" t="str">
        <f>Kousu!B38</f>
        <v>AE062070-0500</v>
      </c>
      <c r="D34" s="197"/>
      <c r="E34" s="197"/>
      <c r="F34" s="197">
        <v>2160</v>
      </c>
      <c r="G34" s="197"/>
      <c r="H34" s="197">
        <v>1198</v>
      </c>
      <c r="I34" s="197">
        <v>2159</v>
      </c>
      <c r="J34" s="197"/>
      <c r="K34" s="197"/>
      <c r="L34" s="197">
        <v>4319</v>
      </c>
      <c r="M34" s="197"/>
      <c r="N34" s="197"/>
      <c r="O34" s="197">
        <v>1453</v>
      </c>
      <c r="P34" s="197"/>
      <c r="Q34" s="197"/>
      <c r="R34" s="197"/>
      <c r="S34" s="197">
        <v>1867</v>
      </c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271">
        <f t="shared" si="1"/>
        <v>13156</v>
      </c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</row>
    <row r="35" spans="1:64" ht="19.5" customHeight="1">
      <c r="A35" s="69"/>
      <c r="B35" s="268">
        <v>29</v>
      </c>
      <c r="C35" s="269" t="str">
        <f>Kousu!B39</f>
        <v>AE262100-5750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271">
        <f t="shared" si="1"/>
        <v>0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</row>
    <row r="36" spans="1:64" ht="19.5" customHeight="1">
      <c r="A36" s="69"/>
      <c r="B36" s="268">
        <v>30</v>
      </c>
      <c r="C36" s="269" t="str">
        <f>Kousu!B40</f>
        <v>AE262100-5940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271">
        <f t="shared" si="1"/>
        <v>0</v>
      </c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</row>
    <row r="37" spans="1:64" ht="19.5" customHeight="1">
      <c r="A37" s="69"/>
      <c r="B37" s="268">
        <v>31</v>
      </c>
      <c r="C37" s="269" t="str">
        <f>Kousu!B41</f>
        <v>AE262100-5950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271">
        <f t="shared" si="1"/>
        <v>0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</row>
    <row r="38" spans="1:64" ht="19.5" customHeight="1">
      <c r="A38" s="69"/>
      <c r="B38" s="268">
        <v>32</v>
      </c>
      <c r="C38" s="269" t="str">
        <f>Kousu!B42</f>
        <v>AE262100-6040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271">
        <f t="shared" si="1"/>
        <v>0</v>
      </c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</row>
    <row r="39" spans="1:64" ht="19.5" customHeight="1">
      <c r="A39" s="69"/>
      <c r="B39" s="268">
        <v>33</v>
      </c>
      <c r="C39" s="269" t="str">
        <f>Kousu!B43</f>
        <v>AE262100-6050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271">
        <f t="shared" ref="AI39:AI70" si="2">+SUM(D39:AH39)</f>
        <v>0</v>
      </c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</row>
    <row r="40" spans="1:64" ht="19.5" customHeight="1">
      <c r="A40" s="69"/>
      <c r="B40" s="268">
        <v>34</v>
      </c>
      <c r="C40" s="269" t="str">
        <f>Kousu!B44</f>
        <v>AE262100-6060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271">
        <f t="shared" si="2"/>
        <v>0</v>
      </c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</row>
    <row r="41" spans="1:64" ht="19.5" customHeight="1">
      <c r="A41" s="69"/>
      <c r="B41" s="268">
        <v>35</v>
      </c>
      <c r="C41" s="269" t="str">
        <f>Kousu!B45</f>
        <v>AE262100-6070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271">
        <f t="shared" si="2"/>
        <v>0</v>
      </c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</row>
    <row r="42" spans="1:64" ht="19.5" customHeight="1">
      <c r="A42" s="69"/>
      <c r="B42" s="268">
        <v>36</v>
      </c>
      <c r="C42" s="269" t="str">
        <f>Kousu!B46</f>
        <v>AE262100-6110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271">
        <f t="shared" si="2"/>
        <v>0</v>
      </c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</row>
    <row r="43" spans="1:64" ht="19.5" customHeight="1">
      <c r="A43" s="69"/>
      <c r="B43" s="268">
        <v>37</v>
      </c>
      <c r="C43" s="269" t="str">
        <f>Kousu!B47</f>
        <v>AE262100-6120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>
        <v>610</v>
      </c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271">
        <f t="shared" si="2"/>
        <v>610</v>
      </c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</row>
    <row r="44" spans="1:64" ht="19.5" customHeight="1">
      <c r="A44" s="69"/>
      <c r="B44" s="268">
        <v>38</v>
      </c>
      <c r="C44" s="269" t="str">
        <f>Kousu!B48</f>
        <v>AE262100-6161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271">
        <f t="shared" si="2"/>
        <v>0</v>
      </c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</row>
    <row r="45" spans="1:64" ht="19.5" customHeight="1">
      <c r="A45" s="69"/>
      <c r="B45" s="268">
        <v>39</v>
      </c>
      <c r="C45" s="269" t="str">
        <f>Kousu!B49</f>
        <v>AE262100-6171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271">
        <f t="shared" si="2"/>
        <v>0</v>
      </c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</row>
    <row r="46" spans="1:64" ht="19.5" customHeight="1">
      <c r="A46" s="69"/>
      <c r="B46" s="268">
        <v>40</v>
      </c>
      <c r="C46" s="269" t="str">
        <f>Kousu!B50</f>
        <v>AE262100-6560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271">
        <f t="shared" si="2"/>
        <v>0</v>
      </c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</row>
    <row r="47" spans="1:64" ht="19.5" customHeight="1">
      <c r="A47" s="69"/>
      <c r="B47" s="268">
        <v>41</v>
      </c>
      <c r="C47" s="269" t="str">
        <f>Kousu!B51</f>
        <v>AE262100-6570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271">
        <f t="shared" si="2"/>
        <v>0</v>
      </c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</row>
    <row r="48" spans="1:64" ht="19.5" customHeight="1">
      <c r="A48" s="69"/>
      <c r="B48" s="268">
        <v>42</v>
      </c>
      <c r="C48" s="269" t="str">
        <f>Kousu!B52</f>
        <v>AE262100-6751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271">
        <f t="shared" si="2"/>
        <v>0</v>
      </c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</row>
    <row r="49" spans="1:64" ht="19.5" customHeight="1">
      <c r="A49" s="69"/>
      <c r="B49" s="268">
        <v>43</v>
      </c>
      <c r="C49" s="269" t="str">
        <f>Kousu!B53</f>
        <v>AE262100-6761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271">
        <f t="shared" si="2"/>
        <v>0</v>
      </c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</row>
    <row r="50" spans="1:64" ht="19.5" customHeight="1">
      <c r="A50" s="69"/>
      <c r="B50" s="268">
        <v>44</v>
      </c>
      <c r="C50" s="269" t="str">
        <f>Kousu!B54</f>
        <v>AE262100-6850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271">
        <f t="shared" si="2"/>
        <v>0</v>
      </c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</row>
    <row r="51" spans="1:64" ht="19.5" customHeight="1">
      <c r="A51" s="69"/>
      <c r="B51" s="268">
        <v>45</v>
      </c>
      <c r="C51" s="269" t="str">
        <f>Kousu!B55</f>
        <v>AE262100-6860</v>
      </c>
      <c r="D51" s="197"/>
      <c r="E51" s="197"/>
      <c r="F51" s="197"/>
      <c r="G51" s="197"/>
      <c r="H51" s="197"/>
      <c r="I51" s="197"/>
      <c r="J51" s="197"/>
      <c r="K51" s="195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271">
        <f t="shared" si="2"/>
        <v>0</v>
      </c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</row>
    <row r="52" spans="1:64" ht="19.5" customHeight="1">
      <c r="A52" s="69"/>
      <c r="B52" s="268">
        <v>46</v>
      </c>
      <c r="C52" s="269" t="str">
        <f>Kousu!B56</f>
        <v>AE262100-6961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271">
        <f t="shared" si="2"/>
        <v>0</v>
      </c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</row>
    <row r="53" spans="1:64" ht="19.5" customHeight="1">
      <c r="A53" s="69"/>
      <c r="B53" s="268">
        <v>47</v>
      </c>
      <c r="C53" s="269" t="str">
        <f>Kousu!B57</f>
        <v>AE262100-6971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271">
        <f t="shared" si="2"/>
        <v>0</v>
      </c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</row>
    <row r="54" spans="1:64" ht="19.5" customHeight="1">
      <c r="A54" s="69"/>
      <c r="B54" s="268">
        <v>48</v>
      </c>
      <c r="C54" s="269" t="str">
        <f>Kousu!B58</f>
        <v>AE262100-7260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271">
        <f t="shared" si="2"/>
        <v>0</v>
      </c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</row>
    <row r="55" spans="1:64" ht="19.5" customHeight="1">
      <c r="A55" s="69"/>
      <c r="B55" s="268">
        <v>49</v>
      </c>
      <c r="C55" s="269" t="str">
        <f>Kousu!B59</f>
        <v>AE262100-7270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271">
        <f t="shared" si="2"/>
        <v>0</v>
      </c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</row>
    <row r="56" spans="1:64" ht="19.5" customHeight="1">
      <c r="A56" s="69"/>
      <c r="B56" s="268">
        <v>50</v>
      </c>
      <c r="C56" s="269" t="str">
        <f>Kousu!B60</f>
        <v>AE262100-7800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271">
        <f t="shared" si="2"/>
        <v>0</v>
      </c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</row>
    <row r="57" spans="1:64" ht="19.5" customHeight="1">
      <c r="A57" s="69"/>
      <c r="B57" s="268">
        <v>51</v>
      </c>
      <c r="C57" s="269" t="str">
        <f>Kousu!B61</f>
        <v>AE262100-7810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271">
        <f t="shared" si="2"/>
        <v>0</v>
      </c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</row>
    <row r="58" spans="1:64" ht="19.5" customHeight="1">
      <c r="A58" s="69"/>
      <c r="B58" s="268">
        <v>52</v>
      </c>
      <c r="C58" s="269" t="str">
        <f>Kousu!B62</f>
        <v>AE262100-7820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271">
        <f t="shared" si="2"/>
        <v>0</v>
      </c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</row>
    <row r="59" spans="1:64" ht="19.5" customHeight="1">
      <c r="A59" s="69"/>
      <c r="B59" s="268">
        <v>53</v>
      </c>
      <c r="C59" s="269" t="str">
        <f>Kousu!B63</f>
        <v>AE262100-7830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271">
        <f t="shared" si="2"/>
        <v>0</v>
      </c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</row>
    <row r="60" spans="1:64" ht="19.5" customHeight="1">
      <c r="A60" s="69"/>
      <c r="B60" s="268">
        <v>54</v>
      </c>
      <c r="C60" s="269" t="str">
        <f>Kousu!B64</f>
        <v>AE262100-7840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271">
        <f t="shared" si="2"/>
        <v>0</v>
      </c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</row>
    <row r="61" spans="1:64" ht="19.5" customHeight="1">
      <c r="A61" s="69"/>
      <c r="B61" s="268">
        <v>55</v>
      </c>
      <c r="C61" s="269" t="str">
        <f>Kousu!B65</f>
        <v>AE262100-7850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271">
        <f t="shared" si="2"/>
        <v>0</v>
      </c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</row>
    <row r="62" spans="1:64" ht="19.5" customHeight="1">
      <c r="A62" s="69"/>
      <c r="B62" s="268">
        <v>56</v>
      </c>
      <c r="C62" s="269">
        <f>Kousu!B66</f>
        <v>0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271">
        <f t="shared" si="2"/>
        <v>0</v>
      </c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</row>
    <row r="63" spans="1:64" ht="19.5" customHeight="1">
      <c r="A63" s="69"/>
      <c r="B63" s="268">
        <v>57</v>
      </c>
      <c r="C63" s="269">
        <f>Kousu!B67</f>
        <v>0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271">
        <f t="shared" si="2"/>
        <v>0</v>
      </c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</row>
    <row r="64" spans="1:64" ht="19.5" customHeight="1">
      <c r="A64" s="69"/>
      <c r="B64" s="268">
        <v>58</v>
      </c>
      <c r="C64" s="269">
        <f>Kousu!B68</f>
        <v>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271">
        <f t="shared" si="2"/>
        <v>0</v>
      </c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</row>
    <row r="65" spans="1:64" ht="19.5" customHeight="1">
      <c r="A65" s="69"/>
      <c r="B65" s="268">
        <v>59</v>
      </c>
      <c r="C65" s="269">
        <f>Kousu!B69</f>
        <v>0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271">
        <f t="shared" si="2"/>
        <v>0</v>
      </c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</row>
    <row r="66" spans="1:64" ht="19.5" customHeight="1">
      <c r="A66" s="69"/>
      <c r="B66" s="268">
        <v>60</v>
      </c>
      <c r="C66" s="269">
        <f>Kousu!B70</f>
        <v>0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271">
        <f t="shared" si="2"/>
        <v>0</v>
      </c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</row>
    <row r="67" spans="1:64" ht="19.5" customHeight="1">
      <c r="A67" s="69"/>
      <c r="B67" s="268">
        <v>61</v>
      </c>
      <c r="C67" s="269">
        <f>Kousu!B71</f>
        <v>0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7"/>
      <c r="AI67" s="271">
        <f t="shared" si="2"/>
        <v>0</v>
      </c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</row>
    <row r="68" spans="1:64" ht="19.5" customHeight="1">
      <c r="A68" s="69"/>
      <c r="B68" s="268">
        <v>62</v>
      </c>
      <c r="C68" s="269">
        <f>Kousu!B72</f>
        <v>0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271">
        <f t="shared" si="2"/>
        <v>0</v>
      </c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</row>
    <row r="69" spans="1:64" ht="19.5" customHeight="1">
      <c r="A69" s="69"/>
      <c r="B69" s="268">
        <v>63</v>
      </c>
      <c r="C69" s="269">
        <f>Kousu!B73</f>
        <v>0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271">
        <f t="shared" si="2"/>
        <v>0</v>
      </c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</row>
    <row r="70" spans="1:64" ht="19.5" customHeight="1">
      <c r="A70" s="69"/>
      <c r="B70" s="268">
        <v>64</v>
      </c>
      <c r="C70" s="269">
        <f>Kousu!B74</f>
        <v>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5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271">
        <f t="shared" si="2"/>
        <v>0</v>
      </c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</row>
    <row r="71" spans="1:64" ht="19.5" customHeight="1">
      <c r="A71" s="69"/>
      <c r="B71" s="268">
        <v>65</v>
      </c>
      <c r="C71" s="269">
        <f>Kousu!B75</f>
        <v>0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271">
        <f t="shared" ref="AI71:AI76" si="3">+SUM(D71:AH71)</f>
        <v>0</v>
      </c>
      <c r="AJ71" s="69"/>
      <c r="AK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</row>
    <row r="72" spans="1:64" ht="19.5" customHeight="1">
      <c r="A72" s="69"/>
      <c r="B72" s="268">
        <v>66</v>
      </c>
      <c r="C72" s="269">
        <f>Kousu!B76</f>
        <v>0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  <c r="AG72" s="197"/>
      <c r="AH72" s="197"/>
      <c r="AI72" s="271">
        <f t="shared" si="3"/>
        <v>0</v>
      </c>
      <c r="AJ72" s="69"/>
      <c r="AK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</row>
    <row r="73" spans="1:64" ht="19.5" customHeight="1">
      <c r="A73" s="69"/>
      <c r="B73" s="268">
        <v>67</v>
      </c>
      <c r="C73" s="269">
        <f>Kousu!B77</f>
        <v>0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271">
        <f t="shared" si="3"/>
        <v>0</v>
      </c>
      <c r="AJ73" s="69"/>
      <c r="AK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</row>
    <row r="74" spans="1:64" ht="19.5" customHeight="1">
      <c r="A74" s="69"/>
      <c r="B74" s="268">
        <v>68</v>
      </c>
      <c r="C74" s="269">
        <f>Kousu!B78</f>
        <v>0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271">
        <f t="shared" si="3"/>
        <v>0</v>
      </c>
      <c r="AJ74" s="69"/>
      <c r="AK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</row>
    <row r="75" spans="1:64" ht="19.5" customHeight="1">
      <c r="A75" s="69"/>
      <c r="B75" s="268">
        <v>69</v>
      </c>
      <c r="C75" s="269">
        <f>Kousu!B79</f>
        <v>0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271">
        <f t="shared" si="3"/>
        <v>0</v>
      </c>
      <c r="AJ75" s="69"/>
      <c r="AK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spans="1:64" ht="19.5" customHeight="1">
      <c r="A76" s="69"/>
      <c r="B76" s="268">
        <v>70</v>
      </c>
      <c r="C76" s="269">
        <f>Kousu!B80</f>
        <v>0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271">
        <f t="shared" si="3"/>
        <v>0</v>
      </c>
      <c r="AJ76" s="69"/>
      <c r="AK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spans="1:64" ht="19.5" customHeight="1">
      <c r="A77" s="69"/>
      <c r="B77" s="597" t="s">
        <v>104</v>
      </c>
      <c r="C77" s="597"/>
      <c r="D77" s="272">
        <f t="shared" ref="D77:AH77" si="4">SUM(D7:D76)</f>
        <v>0</v>
      </c>
      <c r="E77" s="272">
        <f t="shared" si="4"/>
        <v>0</v>
      </c>
      <c r="F77" s="272">
        <f t="shared" si="4"/>
        <v>10820</v>
      </c>
      <c r="G77" s="272">
        <f t="shared" si="4"/>
        <v>10024</v>
      </c>
      <c r="H77" s="272">
        <f t="shared" si="4"/>
        <v>9963</v>
      </c>
      <c r="I77" s="272">
        <f t="shared" si="4"/>
        <v>8417</v>
      </c>
      <c r="J77" s="272">
        <f t="shared" si="4"/>
        <v>0</v>
      </c>
      <c r="K77" s="272">
        <f t="shared" si="4"/>
        <v>0</v>
      </c>
      <c r="L77" s="272">
        <f t="shared" si="4"/>
        <v>9568</v>
      </c>
      <c r="M77" s="272">
        <f t="shared" si="4"/>
        <v>8791</v>
      </c>
      <c r="N77" s="272">
        <f t="shared" si="4"/>
        <v>8469</v>
      </c>
      <c r="O77" s="272">
        <f t="shared" si="4"/>
        <v>9945</v>
      </c>
      <c r="P77" s="272">
        <f t="shared" si="4"/>
        <v>0</v>
      </c>
      <c r="Q77" s="272">
        <f t="shared" si="4"/>
        <v>0</v>
      </c>
      <c r="R77" s="272">
        <f t="shared" si="4"/>
        <v>9123</v>
      </c>
      <c r="S77" s="272">
        <f t="shared" si="4"/>
        <v>9846</v>
      </c>
      <c r="T77" s="272">
        <f t="shared" si="4"/>
        <v>11094</v>
      </c>
      <c r="U77" s="272">
        <f t="shared" si="4"/>
        <v>10782</v>
      </c>
      <c r="V77" s="272">
        <f t="shared" si="4"/>
        <v>0</v>
      </c>
      <c r="W77" s="272">
        <f t="shared" si="4"/>
        <v>0</v>
      </c>
      <c r="X77" s="272">
        <f t="shared" si="4"/>
        <v>0</v>
      </c>
      <c r="Y77" s="272">
        <f t="shared" si="4"/>
        <v>0</v>
      </c>
      <c r="Z77" s="272">
        <f t="shared" si="4"/>
        <v>0</v>
      </c>
      <c r="AA77" s="272">
        <f t="shared" si="4"/>
        <v>0</v>
      </c>
      <c r="AB77" s="272">
        <f t="shared" si="4"/>
        <v>0</v>
      </c>
      <c r="AC77" s="272">
        <f t="shared" si="4"/>
        <v>0</v>
      </c>
      <c r="AD77" s="272">
        <f t="shared" si="4"/>
        <v>0</v>
      </c>
      <c r="AE77" s="272">
        <f t="shared" si="4"/>
        <v>0</v>
      </c>
      <c r="AF77" s="272">
        <f t="shared" si="4"/>
        <v>0</v>
      </c>
      <c r="AG77" s="272">
        <f t="shared" si="4"/>
        <v>0</v>
      </c>
      <c r="AH77" s="272">
        <f t="shared" si="4"/>
        <v>0</v>
      </c>
      <c r="AI77" s="273">
        <f t="shared" ref="AI77" si="5">+SUM(D77:AH77)</f>
        <v>116842</v>
      </c>
      <c r="AJ77" s="69"/>
      <c r="AK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spans="1:64" ht="19.5" customHeight="1">
      <c r="A78" s="69"/>
      <c r="B78" s="597" t="s">
        <v>105</v>
      </c>
      <c r="C78" s="597"/>
      <c r="D78" s="272">
        <f>+D77</f>
        <v>0</v>
      </c>
      <c r="E78" s="272">
        <f t="shared" ref="E78:AH78" si="6">+E77+D78</f>
        <v>0</v>
      </c>
      <c r="F78" s="272">
        <f t="shared" si="6"/>
        <v>10820</v>
      </c>
      <c r="G78" s="272">
        <f t="shared" si="6"/>
        <v>20844</v>
      </c>
      <c r="H78" s="272">
        <f t="shared" si="6"/>
        <v>30807</v>
      </c>
      <c r="I78" s="272">
        <f t="shared" si="6"/>
        <v>39224</v>
      </c>
      <c r="J78" s="272">
        <f t="shared" si="6"/>
        <v>39224</v>
      </c>
      <c r="K78" s="272">
        <f t="shared" si="6"/>
        <v>39224</v>
      </c>
      <c r="L78" s="272">
        <f t="shared" si="6"/>
        <v>48792</v>
      </c>
      <c r="M78" s="272">
        <f t="shared" si="6"/>
        <v>57583</v>
      </c>
      <c r="N78" s="272">
        <f t="shared" si="6"/>
        <v>66052</v>
      </c>
      <c r="O78" s="272">
        <f t="shared" si="6"/>
        <v>75997</v>
      </c>
      <c r="P78" s="272">
        <f t="shared" si="6"/>
        <v>75997</v>
      </c>
      <c r="Q78" s="272">
        <f t="shared" si="6"/>
        <v>75997</v>
      </c>
      <c r="R78" s="272">
        <f t="shared" si="6"/>
        <v>85120</v>
      </c>
      <c r="S78" s="272">
        <f t="shared" si="6"/>
        <v>94966</v>
      </c>
      <c r="T78" s="272">
        <f t="shared" si="6"/>
        <v>106060</v>
      </c>
      <c r="U78" s="272">
        <f t="shared" si="6"/>
        <v>116842</v>
      </c>
      <c r="V78" s="272">
        <f t="shared" si="6"/>
        <v>116842</v>
      </c>
      <c r="W78" s="272">
        <f t="shared" si="6"/>
        <v>116842</v>
      </c>
      <c r="X78" s="272">
        <f t="shared" si="6"/>
        <v>116842</v>
      </c>
      <c r="Y78" s="272">
        <f t="shared" si="6"/>
        <v>116842</v>
      </c>
      <c r="Z78" s="272">
        <f t="shared" si="6"/>
        <v>116842</v>
      </c>
      <c r="AA78" s="272">
        <f t="shared" si="6"/>
        <v>116842</v>
      </c>
      <c r="AB78" s="272">
        <f t="shared" si="6"/>
        <v>116842</v>
      </c>
      <c r="AC78" s="272">
        <f t="shared" si="6"/>
        <v>116842</v>
      </c>
      <c r="AD78" s="272">
        <f t="shared" si="6"/>
        <v>116842</v>
      </c>
      <c r="AE78" s="272">
        <f t="shared" si="6"/>
        <v>116842</v>
      </c>
      <c r="AF78" s="272">
        <f t="shared" si="6"/>
        <v>116842</v>
      </c>
      <c r="AG78" s="272">
        <f t="shared" si="6"/>
        <v>116842</v>
      </c>
      <c r="AH78" s="272">
        <f t="shared" si="6"/>
        <v>116842</v>
      </c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80" spans="1:64" ht="19.5" customHeight="1">
      <c r="B80" s="609" t="s">
        <v>106</v>
      </c>
      <c r="C80" s="60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479"/>
    </row>
    <row r="81" spans="1:64" ht="19.5" customHeight="1">
      <c r="A81" s="69"/>
      <c r="B81" s="596" t="s">
        <v>107</v>
      </c>
      <c r="C81" s="596"/>
      <c r="D81" s="557">
        <f>IF(LEN(D82)=0,0+D84,VLOOKUP(D82,$AL$81:$AM$87,2,0)-D83+D84)</f>
        <v>0</v>
      </c>
      <c r="E81" s="557">
        <f t="shared" ref="E81:AH81" si="7">IF(LEN(E82)=0,0+E84,VLOOKUP(E82,$AL$81:$AM$87,2,0)-E83+E84)</f>
        <v>0</v>
      </c>
      <c r="F81" s="557">
        <f t="shared" si="7"/>
        <v>9.5</v>
      </c>
      <c r="G81" s="557">
        <f t="shared" si="7"/>
        <v>9.5</v>
      </c>
      <c r="H81" s="557">
        <f t="shared" si="7"/>
        <v>9.5</v>
      </c>
      <c r="I81" s="557">
        <f t="shared" si="7"/>
        <v>9.5</v>
      </c>
      <c r="J81" s="557">
        <f t="shared" si="7"/>
        <v>0</v>
      </c>
      <c r="K81" s="557">
        <f t="shared" si="7"/>
        <v>0</v>
      </c>
      <c r="L81" s="557">
        <f t="shared" si="7"/>
        <v>9.5</v>
      </c>
      <c r="M81" s="557">
        <f t="shared" si="7"/>
        <v>9.5</v>
      </c>
      <c r="N81" s="557">
        <f t="shared" si="7"/>
        <v>9.5</v>
      </c>
      <c r="O81" s="557">
        <f t="shared" si="7"/>
        <v>9.5</v>
      </c>
      <c r="P81" s="557">
        <f t="shared" si="7"/>
        <v>0</v>
      </c>
      <c r="Q81" s="557">
        <f t="shared" si="7"/>
        <v>0</v>
      </c>
      <c r="R81" s="557">
        <f t="shared" si="7"/>
        <v>9.5</v>
      </c>
      <c r="S81" s="557">
        <f t="shared" si="7"/>
        <v>9.5</v>
      </c>
      <c r="T81" s="557">
        <f t="shared" si="7"/>
        <v>9.5</v>
      </c>
      <c r="U81" s="557">
        <f t="shared" si="7"/>
        <v>9.34</v>
      </c>
      <c r="V81" s="557">
        <f t="shared" si="7"/>
        <v>0</v>
      </c>
      <c r="W81" s="557">
        <f t="shared" si="7"/>
        <v>0</v>
      </c>
      <c r="X81" s="557">
        <f t="shared" si="7"/>
        <v>0</v>
      </c>
      <c r="Y81" s="557">
        <f t="shared" si="7"/>
        <v>0</v>
      </c>
      <c r="Z81" s="557">
        <f t="shared" si="7"/>
        <v>0</v>
      </c>
      <c r="AA81" s="557">
        <f t="shared" si="7"/>
        <v>0</v>
      </c>
      <c r="AB81" s="557">
        <f t="shared" si="7"/>
        <v>0</v>
      </c>
      <c r="AC81" s="557">
        <f t="shared" si="7"/>
        <v>0</v>
      </c>
      <c r="AD81" s="557">
        <f t="shared" si="7"/>
        <v>0</v>
      </c>
      <c r="AE81" s="557">
        <f t="shared" si="7"/>
        <v>0</v>
      </c>
      <c r="AF81" s="557">
        <f t="shared" si="7"/>
        <v>0</v>
      </c>
      <c r="AG81" s="557">
        <f t="shared" si="7"/>
        <v>0</v>
      </c>
      <c r="AH81" s="557">
        <f t="shared" si="7"/>
        <v>0</v>
      </c>
      <c r="AI81" s="508">
        <f>SUM(D81:AH81)</f>
        <v>113.84</v>
      </c>
      <c r="AJ81" s="69"/>
      <c r="AK81" s="69"/>
      <c r="AL81" s="442" t="s">
        <v>5268</v>
      </c>
      <c r="AM81" s="442" t="s">
        <v>5269</v>
      </c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spans="1:64" s="441" customFormat="1" ht="19.5" customHeight="1">
      <c r="B82" s="608" t="s">
        <v>5259</v>
      </c>
      <c r="C82" s="608"/>
      <c r="D82" s="198"/>
      <c r="E82" s="198"/>
      <c r="F82" s="198" t="s">
        <v>5267</v>
      </c>
      <c r="G82" s="198" t="s">
        <v>5267</v>
      </c>
      <c r="H82" s="198" t="s">
        <v>5267</v>
      </c>
      <c r="I82" s="198" t="s">
        <v>5267</v>
      </c>
      <c r="J82" s="198"/>
      <c r="K82" s="198"/>
      <c r="L82" s="198" t="s">
        <v>5267</v>
      </c>
      <c r="M82" s="198" t="s">
        <v>5267</v>
      </c>
      <c r="N82" s="198" t="s">
        <v>5267</v>
      </c>
      <c r="O82" s="198" t="s">
        <v>5267</v>
      </c>
      <c r="P82" s="198"/>
      <c r="Q82" s="198"/>
      <c r="R82" s="198" t="s">
        <v>5267</v>
      </c>
      <c r="S82" s="198" t="s">
        <v>5267</v>
      </c>
      <c r="T82" s="198" t="s">
        <v>5267</v>
      </c>
      <c r="U82" s="198" t="s">
        <v>5267</v>
      </c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274"/>
      <c r="AL82" s="442" t="s">
        <v>5260</v>
      </c>
      <c r="AM82" s="442">
        <v>8</v>
      </c>
    </row>
    <row r="83" spans="1:64" s="441" customFormat="1" ht="19.5" customHeight="1">
      <c r="B83" s="603" t="s">
        <v>5261</v>
      </c>
      <c r="C83" s="603"/>
      <c r="D83" s="507">
        <f>SUMIFS('Input Exclusion Time (All)'!$I$14:$I$1004,'Input Exclusion Time (All)'!$A$14:$A$1004,'Input Data Shift B'!D$6,'Input Exclusion Time (All)'!$B$14:$B$1004,'Input Data Shift B'!$D$2)-'Input Data Shift B'!D84</f>
        <v>0</v>
      </c>
      <c r="E83" s="507">
        <f>SUMIFS('Input Exclusion Time (All)'!$I$14:$I$1004,'Input Exclusion Time (All)'!$A$14:$A$1004,'Input Data Shift B'!E$6,'Input Exclusion Time (All)'!$B$14:$B$1004,'Input Data Shift B'!$D$2)-'Input Data Shift B'!E84</f>
        <v>0</v>
      </c>
      <c r="F83" s="507">
        <f>SUMIFS('Input Exclusion Time (All)'!$I$14:$I$1004,'Input Exclusion Time (All)'!$A$14:$A$1004,'Input Data Shift B'!F$6,'Input Exclusion Time (All)'!$B$14:$B$1004,'Input Data Shift B'!$D$2)-'Input Data Shift B'!F84</f>
        <v>0</v>
      </c>
      <c r="G83" s="507">
        <f>SUMIFS('Input Exclusion Time (All)'!$I$14:$I$1004,'Input Exclusion Time (All)'!$A$14:$A$1004,'Input Data Shift B'!G$6,'Input Exclusion Time (All)'!$B$14:$B$1004,'Input Data Shift B'!$D$2)-'Input Data Shift B'!G84</f>
        <v>0</v>
      </c>
      <c r="H83" s="507">
        <f>SUMIFS('Input Exclusion Time (All)'!$I$14:$I$1004,'Input Exclusion Time (All)'!$A$14:$A$1004,'Input Data Shift B'!H$6,'Input Exclusion Time (All)'!$B$14:$B$1004,'Input Data Shift B'!$D$2)-'Input Data Shift B'!H84</f>
        <v>0</v>
      </c>
      <c r="I83" s="507">
        <f>SUMIFS('Input Exclusion Time (All)'!$I$14:$I$1004,'Input Exclusion Time (All)'!$A$14:$A$1004,'Input Data Shift B'!I$6,'Input Exclusion Time (All)'!$B$14:$B$1004,'Input Data Shift B'!$D$2)-'Input Data Shift B'!I84</f>
        <v>0</v>
      </c>
      <c r="J83" s="507">
        <f>SUMIFS('Input Exclusion Time (All)'!$I$14:$I$1004,'Input Exclusion Time (All)'!$A$14:$A$1004,'Input Data Shift B'!J$6,'Input Exclusion Time (All)'!$B$14:$B$1004,'Input Data Shift B'!$D$2)-'Input Data Shift B'!J84</f>
        <v>0</v>
      </c>
      <c r="K83" s="507">
        <f>SUMIFS('Input Exclusion Time (All)'!$I$14:$I$1004,'Input Exclusion Time (All)'!$A$14:$A$1004,'Input Data Shift B'!K$6,'Input Exclusion Time (All)'!$B$14:$B$1004,'Input Data Shift B'!$D$2)-'Input Data Shift B'!K84</f>
        <v>0</v>
      </c>
      <c r="L83" s="507">
        <f>SUMIFS('Input Exclusion Time (All)'!$I$14:$I$1004,'Input Exclusion Time (All)'!$A$14:$A$1004,'Input Data Shift B'!L$6,'Input Exclusion Time (All)'!$B$14:$B$1004,'Input Data Shift B'!$D$2)-'Input Data Shift B'!L84</f>
        <v>0</v>
      </c>
      <c r="M83" s="507">
        <f>SUMIFS('Input Exclusion Time (All)'!$I$14:$I$1004,'Input Exclusion Time (All)'!$A$14:$A$1004,'Input Data Shift B'!M$6,'Input Exclusion Time (All)'!$B$14:$B$1004,'Input Data Shift B'!$D$2)-'Input Data Shift B'!M84</f>
        <v>0</v>
      </c>
      <c r="N83" s="507">
        <f>SUMIFS('Input Exclusion Time (All)'!$I$14:$I$1004,'Input Exclusion Time (All)'!$A$14:$A$1004,'Input Data Shift B'!N$6,'Input Exclusion Time (All)'!$B$14:$B$1004,'Input Data Shift B'!$D$2)-'Input Data Shift B'!N84</f>
        <v>0</v>
      </c>
      <c r="O83" s="507">
        <f>SUMIFS('Input Exclusion Time (All)'!$I$14:$I$1004,'Input Exclusion Time (All)'!$A$14:$A$1004,'Input Data Shift B'!O$6,'Input Exclusion Time (All)'!$B$14:$B$1004,'Input Data Shift B'!$D$2)-'Input Data Shift B'!O84</f>
        <v>0</v>
      </c>
      <c r="P83" s="507">
        <f>SUMIFS('Input Exclusion Time (All)'!$I$14:$I$1004,'Input Exclusion Time (All)'!$A$14:$A$1004,'Input Data Shift B'!P$6,'Input Exclusion Time (All)'!$B$14:$B$1004,'Input Data Shift B'!$D$2)-'Input Data Shift B'!P84</f>
        <v>0</v>
      </c>
      <c r="Q83" s="507">
        <f>SUMIFS('Input Exclusion Time (All)'!$I$14:$I$1004,'Input Exclusion Time (All)'!$A$14:$A$1004,'Input Data Shift B'!Q$6,'Input Exclusion Time (All)'!$B$14:$B$1004,'Input Data Shift B'!$D$2)-'Input Data Shift B'!Q84</f>
        <v>0</v>
      </c>
      <c r="R83" s="507">
        <f>SUMIFS('Input Exclusion Time (All)'!$I$14:$I$1004,'Input Exclusion Time (All)'!$A$14:$A$1004,'Input Data Shift B'!R$6,'Input Exclusion Time (All)'!$B$14:$B$1004,'Input Data Shift B'!$D$2)-'Input Data Shift B'!R84</f>
        <v>0</v>
      </c>
      <c r="S83" s="507">
        <f>SUMIFS('Input Exclusion Time (All)'!$I$14:$I$1004,'Input Exclusion Time (All)'!$A$14:$A$1004,'Input Data Shift B'!S$6,'Input Exclusion Time (All)'!$B$14:$B$1004,'Input Data Shift B'!$D$2)-'Input Data Shift B'!S84</f>
        <v>0</v>
      </c>
      <c r="T83" s="507">
        <f>SUMIFS('Input Exclusion Time (All)'!$I$14:$I$1004,'Input Exclusion Time (All)'!$A$14:$A$1004,'Input Data Shift B'!T$6,'Input Exclusion Time (All)'!$B$14:$B$1004,'Input Data Shift B'!$D$2)-'Input Data Shift B'!T84</f>
        <v>0</v>
      </c>
      <c r="U83" s="507">
        <f>SUMIFS('Input Exclusion Time (All)'!$I$14:$I$1004,'Input Exclusion Time (All)'!$A$14:$A$1004,'Input Data Shift B'!U$6,'Input Exclusion Time (All)'!$B$14:$B$1004,'Input Data Shift B'!$D$2)-'Input Data Shift B'!U84</f>
        <v>0.16</v>
      </c>
      <c r="V83" s="507">
        <f>SUMIFS('Input Exclusion Time (All)'!$I$14:$I$1004,'Input Exclusion Time (All)'!$A$14:$A$1004,'Input Data Shift B'!V$6,'Input Exclusion Time (All)'!$B$14:$B$1004,'Input Data Shift B'!$D$2)-'Input Data Shift B'!V84</f>
        <v>0</v>
      </c>
      <c r="W83" s="507">
        <f>SUMIFS('Input Exclusion Time (All)'!$I$14:$I$1004,'Input Exclusion Time (All)'!$A$14:$A$1004,'Input Data Shift B'!W$6,'Input Exclusion Time (All)'!$B$14:$B$1004,'Input Data Shift B'!$D$2)-'Input Data Shift B'!W84</f>
        <v>0</v>
      </c>
      <c r="X83" s="507">
        <f>SUMIFS('Input Exclusion Time (All)'!$I$14:$I$1004,'Input Exclusion Time (All)'!$A$14:$A$1004,'Input Data Shift B'!X$6,'Input Exclusion Time (All)'!$B$14:$B$1004,'Input Data Shift B'!$D$2)-'Input Data Shift B'!X84</f>
        <v>0</v>
      </c>
      <c r="Y83" s="507">
        <f>SUMIFS('Input Exclusion Time (All)'!$I$14:$I$1004,'Input Exclusion Time (All)'!$A$14:$A$1004,'Input Data Shift B'!Y$6,'Input Exclusion Time (All)'!$B$14:$B$1004,'Input Data Shift B'!$D$2)-'Input Data Shift B'!Y84</f>
        <v>0</v>
      </c>
      <c r="Z83" s="507">
        <f>SUMIFS('Input Exclusion Time (All)'!$I$14:$I$1004,'Input Exclusion Time (All)'!$A$14:$A$1004,'Input Data Shift B'!Z$6,'Input Exclusion Time (All)'!$B$14:$B$1004,'Input Data Shift B'!$D$2)-'Input Data Shift B'!Z84</f>
        <v>0</v>
      </c>
      <c r="AA83" s="507">
        <f>SUMIFS('Input Exclusion Time (All)'!$I$14:$I$1004,'Input Exclusion Time (All)'!$A$14:$A$1004,'Input Data Shift B'!AA$6,'Input Exclusion Time (All)'!$B$14:$B$1004,'Input Data Shift B'!$D$2)-'Input Data Shift B'!AA84</f>
        <v>0</v>
      </c>
      <c r="AB83" s="507">
        <f>SUMIFS('Input Exclusion Time (All)'!$I$14:$I$1004,'Input Exclusion Time (All)'!$A$14:$A$1004,'Input Data Shift B'!AB$6,'Input Exclusion Time (All)'!$B$14:$B$1004,'Input Data Shift B'!$D$2)-'Input Data Shift B'!AB84</f>
        <v>0</v>
      </c>
      <c r="AC83" s="507">
        <f>SUMIFS('Input Exclusion Time (All)'!$I$14:$I$1004,'Input Exclusion Time (All)'!$A$14:$A$1004,'Input Data Shift B'!AC$6,'Input Exclusion Time (All)'!$B$14:$B$1004,'Input Data Shift B'!$D$2)-'Input Data Shift B'!AC84</f>
        <v>0</v>
      </c>
      <c r="AD83" s="507">
        <f>SUMIFS('Input Exclusion Time (All)'!$I$14:$I$1004,'Input Exclusion Time (All)'!$A$14:$A$1004,'Input Data Shift B'!AD$6,'Input Exclusion Time (All)'!$B$14:$B$1004,'Input Data Shift B'!$D$2)-'Input Data Shift B'!AD84</f>
        <v>0</v>
      </c>
      <c r="AE83" s="507">
        <f>SUMIFS('Input Exclusion Time (All)'!$I$14:$I$1004,'Input Exclusion Time (All)'!$A$14:$A$1004,'Input Data Shift B'!AE$6,'Input Exclusion Time (All)'!$B$14:$B$1004,'Input Data Shift B'!$D$2)-'Input Data Shift B'!AE84</f>
        <v>0</v>
      </c>
      <c r="AF83" s="507">
        <f>SUMIFS('Input Exclusion Time (All)'!$I$14:$I$1004,'Input Exclusion Time (All)'!$A$14:$A$1004,'Input Data Shift B'!AF$6,'Input Exclusion Time (All)'!$B$14:$B$1004,'Input Data Shift B'!$D$2)-'Input Data Shift B'!AF84</f>
        <v>0</v>
      </c>
      <c r="AG83" s="507">
        <f>SUMIFS('Input Exclusion Time (All)'!$I$14:$I$1004,'Input Exclusion Time (All)'!$A$14:$A$1004,'Input Data Shift B'!AG$6,'Input Exclusion Time (All)'!$B$14:$B$1004,'Input Data Shift B'!$D$2)-'Input Data Shift B'!AG84</f>
        <v>0</v>
      </c>
      <c r="AH83" s="507">
        <f>SUMIFS('Input Exclusion Time (All)'!$I$14:$I$1004,'Input Exclusion Time (All)'!$A$14:$A$1004,'Input Data Shift B'!AH$6,'Input Exclusion Time (All)'!$B$14:$B$1004,'Input Data Shift B'!$D$2)-'Input Data Shift B'!AH84</f>
        <v>0</v>
      </c>
      <c r="AI83" s="274"/>
      <c r="AL83" s="442" t="s">
        <v>5262</v>
      </c>
      <c r="AM83" s="442">
        <v>10</v>
      </c>
    </row>
    <row r="84" spans="1:64" s="441" customFormat="1" ht="19.5" customHeight="1">
      <c r="B84" s="603" t="s">
        <v>5266</v>
      </c>
      <c r="C84" s="603"/>
      <c r="D84" s="507">
        <f>SUMIFS('Input Exclusion Time (All)'!$I$14:$I$1004,'Input Exclusion Time (All)'!$A$14:$A$1004,'Input Data Shift B'!D$6,'Input Exclusion Time (All)'!$B$14:$B$1004,'Input Data Shift B'!$D$2,'Input Exclusion Time (All)'!$C$14:$C$1004,'Input Data Shift B'!$B$94)</f>
        <v>0</v>
      </c>
      <c r="E84" s="507">
        <f>SUMIFS('Input Exclusion Time (All)'!$I$14:$I$1004,'Input Exclusion Time (All)'!$A$14:$A$1004,'Input Data Shift B'!E$6,'Input Exclusion Time (All)'!$B$14:$B$1004,'Input Data Shift B'!$D$2,'Input Exclusion Time (All)'!$C$14:$C$1004,'Input Data Shift B'!$B$94)</f>
        <v>0</v>
      </c>
      <c r="F84" s="507">
        <f>SUMIFS('Input Exclusion Time (All)'!$I$14:$I$1004,'Input Exclusion Time (All)'!$A$14:$A$1004,'Input Data Shift B'!F$6,'Input Exclusion Time (All)'!$B$14:$B$1004,'Input Data Shift B'!$D$2,'Input Exclusion Time (All)'!$C$14:$C$1004,'Input Data Shift B'!$B$94)</f>
        <v>0</v>
      </c>
      <c r="G84" s="507">
        <f>SUMIFS('Input Exclusion Time (All)'!$I$14:$I$1004,'Input Exclusion Time (All)'!$A$14:$A$1004,'Input Data Shift B'!G$6,'Input Exclusion Time (All)'!$B$14:$B$1004,'Input Data Shift B'!$D$2,'Input Exclusion Time (All)'!$C$14:$C$1004,'Input Data Shift B'!$B$94)</f>
        <v>0</v>
      </c>
      <c r="H84" s="507">
        <f>SUMIFS('Input Exclusion Time (All)'!$I$14:$I$1004,'Input Exclusion Time (All)'!$A$14:$A$1004,'Input Data Shift B'!H$6,'Input Exclusion Time (All)'!$B$14:$B$1004,'Input Data Shift B'!$D$2,'Input Exclusion Time (All)'!$C$14:$C$1004,'Input Data Shift B'!$B$94)</f>
        <v>0</v>
      </c>
      <c r="I84" s="507">
        <f>SUMIFS('Input Exclusion Time (All)'!$I$14:$I$1004,'Input Exclusion Time (All)'!$A$14:$A$1004,'Input Data Shift B'!I$6,'Input Exclusion Time (All)'!$B$14:$B$1004,'Input Data Shift B'!$D$2,'Input Exclusion Time (All)'!$C$14:$C$1004,'Input Data Shift B'!$B$94)</f>
        <v>0</v>
      </c>
      <c r="J84" s="507">
        <f>SUMIFS('Input Exclusion Time (All)'!$I$14:$I$1004,'Input Exclusion Time (All)'!$A$14:$A$1004,'Input Data Shift B'!J$6,'Input Exclusion Time (All)'!$B$14:$B$1004,'Input Data Shift B'!$D$2,'Input Exclusion Time (All)'!$C$14:$C$1004,'Input Data Shift B'!$B$94)</f>
        <v>0</v>
      </c>
      <c r="K84" s="507">
        <f>SUMIFS('Input Exclusion Time (All)'!$I$14:$I$1004,'Input Exclusion Time (All)'!$A$14:$A$1004,'Input Data Shift B'!K$6,'Input Exclusion Time (All)'!$B$14:$B$1004,'Input Data Shift B'!$D$2,'Input Exclusion Time (All)'!$C$14:$C$1004,'Input Data Shift B'!$B$94)</f>
        <v>0</v>
      </c>
      <c r="L84" s="507">
        <f>SUMIFS('Input Exclusion Time (All)'!$I$14:$I$1004,'Input Exclusion Time (All)'!$A$14:$A$1004,'Input Data Shift B'!L$6,'Input Exclusion Time (All)'!$B$14:$B$1004,'Input Data Shift B'!$D$2,'Input Exclusion Time (All)'!$C$14:$C$1004,'Input Data Shift B'!$B$94)</f>
        <v>0</v>
      </c>
      <c r="M84" s="507">
        <f>SUMIFS('Input Exclusion Time (All)'!$I$14:$I$1004,'Input Exclusion Time (All)'!$A$14:$A$1004,'Input Data Shift B'!M$6,'Input Exclusion Time (All)'!$B$14:$B$1004,'Input Data Shift B'!$D$2,'Input Exclusion Time (All)'!$C$14:$C$1004,'Input Data Shift B'!$B$94)</f>
        <v>0</v>
      </c>
      <c r="N84" s="507">
        <f>SUMIFS('Input Exclusion Time (All)'!$I$14:$I$1004,'Input Exclusion Time (All)'!$A$14:$A$1004,'Input Data Shift B'!N$6,'Input Exclusion Time (All)'!$B$14:$B$1004,'Input Data Shift B'!$D$2,'Input Exclusion Time (All)'!$C$14:$C$1004,'Input Data Shift B'!$B$94)</f>
        <v>0</v>
      </c>
      <c r="O84" s="507">
        <f>SUMIFS('Input Exclusion Time (All)'!$I$14:$I$1004,'Input Exclusion Time (All)'!$A$14:$A$1004,'Input Data Shift B'!O$6,'Input Exclusion Time (All)'!$B$14:$B$1004,'Input Data Shift B'!$D$2,'Input Exclusion Time (All)'!$C$14:$C$1004,'Input Data Shift B'!$B$94)</f>
        <v>0</v>
      </c>
      <c r="P84" s="507">
        <f>SUMIFS('Input Exclusion Time (All)'!$I$14:$I$1004,'Input Exclusion Time (All)'!$A$14:$A$1004,'Input Data Shift B'!P$6,'Input Exclusion Time (All)'!$B$14:$B$1004,'Input Data Shift B'!$D$2,'Input Exclusion Time (All)'!$C$14:$C$1004,'Input Data Shift B'!$B$94)</f>
        <v>0</v>
      </c>
      <c r="Q84" s="507">
        <f>SUMIFS('Input Exclusion Time (All)'!$I$14:$I$1004,'Input Exclusion Time (All)'!$A$14:$A$1004,'Input Data Shift B'!Q$6,'Input Exclusion Time (All)'!$B$14:$B$1004,'Input Data Shift B'!$D$2,'Input Exclusion Time (All)'!$C$14:$C$1004,'Input Data Shift B'!$B$94)</f>
        <v>0</v>
      </c>
      <c r="R84" s="507">
        <f>SUMIFS('Input Exclusion Time (All)'!$I$14:$I$1004,'Input Exclusion Time (All)'!$A$14:$A$1004,'Input Data Shift B'!R$6,'Input Exclusion Time (All)'!$B$14:$B$1004,'Input Data Shift B'!$D$2,'Input Exclusion Time (All)'!$C$14:$C$1004,'Input Data Shift B'!$B$94)</f>
        <v>0</v>
      </c>
      <c r="S84" s="507">
        <f>SUMIFS('Input Exclusion Time (All)'!$I$14:$I$1004,'Input Exclusion Time (All)'!$A$14:$A$1004,'Input Data Shift B'!S$6,'Input Exclusion Time (All)'!$B$14:$B$1004,'Input Data Shift B'!$D$2,'Input Exclusion Time (All)'!$C$14:$C$1004,'Input Data Shift B'!$B$94)</f>
        <v>0</v>
      </c>
      <c r="T84" s="507">
        <f>SUMIFS('Input Exclusion Time (All)'!$I$14:$I$1004,'Input Exclusion Time (All)'!$A$14:$A$1004,'Input Data Shift B'!T$6,'Input Exclusion Time (All)'!$B$14:$B$1004,'Input Data Shift B'!$D$2,'Input Exclusion Time (All)'!$C$14:$C$1004,'Input Data Shift B'!$B$94)</f>
        <v>0</v>
      </c>
      <c r="U84" s="507">
        <f>SUMIFS('Input Exclusion Time (All)'!$I$14:$I$1004,'Input Exclusion Time (All)'!$A$14:$A$1004,'Input Data Shift B'!U$6,'Input Exclusion Time (All)'!$B$14:$B$1004,'Input Data Shift B'!$D$2,'Input Exclusion Time (All)'!$C$14:$C$1004,'Input Data Shift B'!$B$94)</f>
        <v>0</v>
      </c>
      <c r="V84" s="507">
        <f>SUMIFS('Input Exclusion Time (All)'!$I$14:$I$1004,'Input Exclusion Time (All)'!$A$14:$A$1004,'Input Data Shift B'!V$6,'Input Exclusion Time (All)'!$B$14:$B$1004,'Input Data Shift B'!$D$2,'Input Exclusion Time (All)'!$C$14:$C$1004,'Input Data Shift B'!$B$94)</f>
        <v>0</v>
      </c>
      <c r="W84" s="507">
        <f>SUMIFS('Input Exclusion Time (All)'!$I$14:$I$1004,'Input Exclusion Time (All)'!$A$14:$A$1004,'Input Data Shift B'!W$6,'Input Exclusion Time (All)'!$B$14:$B$1004,'Input Data Shift B'!$D$2,'Input Exclusion Time (All)'!$C$14:$C$1004,'Input Data Shift B'!$B$94)</f>
        <v>0</v>
      </c>
      <c r="X84" s="507">
        <f>SUMIFS('Input Exclusion Time (All)'!$I$14:$I$1004,'Input Exclusion Time (All)'!$A$14:$A$1004,'Input Data Shift B'!X$6,'Input Exclusion Time (All)'!$B$14:$B$1004,'Input Data Shift B'!$D$2,'Input Exclusion Time (All)'!$C$14:$C$1004,'Input Data Shift B'!$B$94)</f>
        <v>0</v>
      </c>
      <c r="Y84" s="507">
        <f>SUMIFS('Input Exclusion Time (All)'!$I$14:$I$1004,'Input Exclusion Time (All)'!$A$14:$A$1004,'Input Data Shift B'!Y$6,'Input Exclusion Time (All)'!$B$14:$B$1004,'Input Data Shift B'!$D$2,'Input Exclusion Time (All)'!$C$14:$C$1004,'Input Data Shift B'!$B$94)</f>
        <v>0</v>
      </c>
      <c r="Z84" s="507">
        <f>SUMIFS('Input Exclusion Time (All)'!$I$14:$I$1004,'Input Exclusion Time (All)'!$A$14:$A$1004,'Input Data Shift B'!Z$6,'Input Exclusion Time (All)'!$B$14:$B$1004,'Input Data Shift B'!$D$2,'Input Exclusion Time (All)'!$C$14:$C$1004,'Input Data Shift B'!$B$94)</f>
        <v>0</v>
      </c>
      <c r="AA84" s="507">
        <f>SUMIFS('Input Exclusion Time (All)'!$I$14:$I$1004,'Input Exclusion Time (All)'!$A$14:$A$1004,'Input Data Shift B'!AA$6,'Input Exclusion Time (All)'!$B$14:$B$1004,'Input Data Shift B'!$D$2,'Input Exclusion Time (All)'!$C$14:$C$1004,'Input Data Shift B'!$B$94)</f>
        <v>0</v>
      </c>
      <c r="AB84" s="507">
        <f>SUMIFS('Input Exclusion Time (All)'!$I$14:$I$1004,'Input Exclusion Time (All)'!$A$14:$A$1004,'Input Data Shift B'!AB$6,'Input Exclusion Time (All)'!$B$14:$B$1004,'Input Data Shift B'!$D$2,'Input Exclusion Time (All)'!$C$14:$C$1004,'Input Data Shift B'!$B$94)</f>
        <v>0</v>
      </c>
      <c r="AC84" s="507">
        <f>SUMIFS('Input Exclusion Time (All)'!$I$14:$I$1004,'Input Exclusion Time (All)'!$A$14:$A$1004,'Input Data Shift B'!AC$6,'Input Exclusion Time (All)'!$B$14:$B$1004,'Input Data Shift B'!$D$2,'Input Exclusion Time (All)'!$C$14:$C$1004,'Input Data Shift B'!$B$94)</f>
        <v>0</v>
      </c>
      <c r="AD84" s="507">
        <f>SUMIFS('Input Exclusion Time (All)'!$I$14:$I$1004,'Input Exclusion Time (All)'!$A$14:$A$1004,'Input Data Shift B'!AD$6,'Input Exclusion Time (All)'!$B$14:$B$1004,'Input Data Shift B'!$D$2,'Input Exclusion Time (All)'!$C$14:$C$1004,'Input Data Shift B'!$B$94)</f>
        <v>0</v>
      </c>
      <c r="AE84" s="507">
        <f>SUMIFS('Input Exclusion Time (All)'!$I$14:$I$1004,'Input Exclusion Time (All)'!$A$14:$A$1004,'Input Data Shift B'!AE$6,'Input Exclusion Time (All)'!$B$14:$B$1004,'Input Data Shift B'!$D$2,'Input Exclusion Time (All)'!$C$14:$C$1004,'Input Data Shift B'!$B$94)</f>
        <v>0</v>
      </c>
      <c r="AF84" s="507">
        <f>SUMIFS('Input Exclusion Time (All)'!$I$14:$I$1004,'Input Exclusion Time (All)'!$A$14:$A$1004,'Input Data Shift B'!AF$6,'Input Exclusion Time (All)'!$B$14:$B$1004,'Input Data Shift B'!$D$2,'Input Exclusion Time (All)'!$C$14:$C$1004,'Input Data Shift B'!$B$94)</f>
        <v>0</v>
      </c>
      <c r="AG84" s="507">
        <f>SUMIFS('Input Exclusion Time (All)'!$I$14:$I$1004,'Input Exclusion Time (All)'!$A$14:$A$1004,'Input Data Shift B'!AG$6,'Input Exclusion Time (All)'!$B$14:$B$1004,'Input Data Shift B'!$D$2,'Input Exclusion Time (All)'!$C$14:$C$1004,'Input Data Shift B'!$B$94)</f>
        <v>0</v>
      </c>
      <c r="AH84" s="507">
        <f>SUMIFS('Input Exclusion Time (All)'!$I$14:$I$1004,'Input Exclusion Time (All)'!$A$14:$A$1004,'Input Data Shift B'!AH$6,'Input Exclusion Time (All)'!$B$14:$B$1004,'Input Data Shift B'!$D$2,'Input Exclusion Time (All)'!$C$14:$C$1004,'Input Data Shift B'!$B$94)</f>
        <v>0</v>
      </c>
      <c r="AI84" s="274"/>
      <c r="AL84" s="442" t="s">
        <v>5263</v>
      </c>
      <c r="AM84" s="442">
        <v>9</v>
      </c>
    </row>
    <row r="85" spans="1:64">
      <c r="AL85" s="442" t="s">
        <v>5264</v>
      </c>
      <c r="AM85" s="442">
        <v>8</v>
      </c>
    </row>
    <row r="86" spans="1:64" ht="19.5" customHeight="1">
      <c r="A86" s="605" t="s">
        <v>108</v>
      </c>
      <c r="B86" s="606" t="s">
        <v>109</v>
      </c>
      <c r="C86" s="606"/>
      <c r="D86" s="547">
        <f>B班!F140</f>
        <v>2</v>
      </c>
      <c r="E86" s="547">
        <f>B班!G140</f>
        <v>0</v>
      </c>
      <c r="F86" s="547">
        <f>B班!H140</f>
        <v>5</v>
      </c>
      <c r="G86" s="547">
        <f>B班!I140</f>
        <v>5</v>
      </c>
      <c r="H86" s="547">
        <f>B班!J140</f>
        <v>5</v>
      </c>
      <c r="I86" s="547">
        <f>B班!K140</f>
        <v>5</v>
      </c>
      <c r="J86" s="547">
        <f>B班!L140</f>
        <v>0</v>
      </c>
      <c r="K86" s="547">
        <f>B班!M140</f>
        <v>0</v>
      </c>
      <c r="L86" s="547">
        <f>B班!N140</f>
        <v>5</v>
      </c>
      <c r="M86" s="547">
        <f>B班!O140</f>
        <v>4</v>
      </c>
      <c r="N86" s="547">
        <f>B班!P140</f>
        <v>5</v>
      </c>
      <c r="O86" s="547">
        <f>B班!Q140</f>
        <v>5</v>
      </c>
      <c r="P86" s="547">
        <f>B班!R140</f>
        <v>0</v>
      </c>
      <c r="Q86" s="547">
        <f>B班!S140</f>
        <v>0</v>
      </c>
      <c r="R86" s="547">
        <f>B班!T140</f>
        <v>4</v>
      </c>
      <c r="S86" s="547">
        <f>B班!U140</f>
        <v>5</v>
      </c>
      <c r="T86" s="547">
        <f>B班!V140</f>
        <v>5</v>
      </c>
      <c r="U86" s="547">
        <f>B班!W140</f>
        <v>0</v>
      </c>
      <c r="V86" s="547">
        <f>B班!X140</f>
        <v>0</v>
      </c>
      <c r="W86" s="547">
        <f>B班!Y140</f>
        <v>0</v>
      </c>
      <c r="X86" s="547">
        <f>B班!Z140</f>
        <v>0</v>
      </c>
      <c r="Y86" s="547">
        <f>B班!AA140</f>
        <v>0</v>
      </c>
      <c r="Z86" s="547">
        <f>B班!AB140</f>
        <v>0</v>
      </c>
      <c r="AA86" s="547">
        <f>B班!AC140</f>
        <v>0</v>
      </c>
      <c r="AB86" s="547">
        <f>B班!AD140</f>
        <v>0</v>
      </c>
      <c r="AC86" s="547">
        <f>B班!AE140</f>
        <v>0</v>
      </c>
      <c r="AD86" s="547">
        <f>B班!AF140</f>
        <v>0</v>
      </c>
      <c r="AE86" s="547">
        <f>B班!AG140</f>
        <v>0</v>
      </c>
      <c r="AF86" s="547">
        <f>B班!AH140</f>
        <v>0</v>
      </c>
      <c r="AG86" s="547">
        <f>B班!AI140</f>
        <v>0</v>
      </c>
      <c r="AH86" s="547">
        <f>B班!AJ140</f>
        <v>0</v>
      </c>
      <c r="AI86" s="275">
        <f>SUM(D86:AH86)</f>
        <v>55</v>
      </c>
      <c r="AJ86" s="69"/>
      <c r="AK86" s="69"/>
      <c r="AL86" s="442" t="s">
        <v>5265</v>
      </c>
      <c r="AM86" s="442">
        <v>10</v>
      </c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spans="1:64" ht="19.5" customHeight="1">
      <c r="A87" s="605"/>
      <c r="B87" s="606" t="s">
        <v>110</v>
      </c>
      <c r="C87" s="606"/>
      <c r="D87" s="271">
        <f>B班!F141</f>
        <v>0</v>
      </c>
      <c r="E87" s="271">
        <f>B班!G141</f>
        <v>0</v>
      </c>
      <c r="F87" s="271">
        <f>B班!H141</f>
        <v>0</v>
      </c>
      <c r="G87" s="271">
        <f>B班!I141</f>
        <v>0</v>
      </c>
      <c r="H87" s="271">
        <f>B班!J141</f>
        <v>0</v>
      </c>
      <c r="I87" s="271">
        <f>B班!K141</f>
        <v>0</v>
      </c>
      <c r="J87" s="271">
        <f>B班!L141</f>
        <v>0</v>
      </c>
      <c r="K87" s="271">
        <f>B班!M141</f>
        <v>0</v>
      </c>
      <c r="L87" s="271">
        <f>B班!N141</f>
        <v>0</v>
      </c>
      <c r="M87" s="271">
        <f>B班!O141</f>
        <v>1</v>
      </c>
      <c r="N87" s="271">
        <f>B班!P141</f>
        <v>0</v>
      </c>
      <c r="O87" s="271">
        <f>B班!Q141</f>
        <v>0</v>
      </c>
      <c r="P87" s="271">
        <f>B班!R141</f>
        <v>0</v>
      </c>
      <c r="Q87" s="271">
        <f>B班!S141</f>
        <v>0</v>
      </c>
      <c r="R87" s="271">
        <f>B班!T141</f>
        <v>1</v>
      </c>
      <c r="S87" s="271">
        <f>B班!U141</f>
        <v>0</v>
      </c>
      <c r="T87" s="271">
        <f>B班!V141</f>
        <v>0</v>
      </c>
      <c r="U87" s="271">
        <f>B班!W141</f>
        <v>0</v>
      </c>
      <c r="V87" s="271">
        <f>B班!X141</f>
        <v>0</v>
      </c>
      <c r="W87" s="271">
        <f>B班!Y141</f>
        <v>0</v>
      </c>
      <c r="X87" s="271">
        <f>B班!Z141</f>
        <v>0</v>
      </c>
      <c r="Y87" s="271">
        <f>B班!AA141</f>
        <v>0</v>
      </c>
      <c r="Z87" s="271">
        <f>B班!AB141</f>
        <v>0</v>
      </c>
      <c r="AA87" s="271">
        <f>B班!AC141</f>
        <v>0</v>
      </c>
      <c r="AB87" s="271">
        <f>B班!AD141</f>
        <v>0</v>
      </c>
      <c r="AC87" s="271">
        <f>B班!AE141</f>
        <v>0</v>
      </c>
      <c r="AD87" s="271">
        <f>B班!AF141</f>
        <v>0</v>
      </c>
      <c r="AE87" s="271">
        <f>B班!AG141</f>
        <v>0</v>
      </c>
      <c r="AF87" s="271">
        <f>B班!AH141</f>
        <v>0</v>
      </c>
      <c r="AG87" s="271">
        <f>B班!AI141</f>
        <v>0</v>
      </c>
      <c r="AH87" s="271">
        <f>B班!AJ141</f>
        <v>0</v>
      </c>
      <c r="AI87" s="271">
        <f>SUM(D87:AH87)</f>
        <v>2</v>
      </c>
      <c r="AJ87" s="69"/>
      <c r="AK87" s="69"/>
      <c r="AL87" s="442" t="s">
        <v>5267</v>
      </c>
      <c r="AM87" s="442">
        <v>9.5</v>
      </c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spans="1:64" ht="19.5" customHeight="1">
      <c r="A88" s="605"/>
      <c r="B88" s="606" t="s">
        <v>111</v>
      </c>
      <c r="C88" s="606"/>
      <c r="D88" s="271">
        <f t="shared" ref="D88:AH88" si="8">IF(D91&gt;0,0,D86*8)</f>
        <v>0</v>
      </c>
      <c r="E88" s="271">
        <f t="shared" si="8"/>
        <v>0</v>
      </c>
      <c r="F88" s="271">
        <f t="shared" si="8"/>
        <v>40</v>
      </c>
      <c r="G88" s="271">
        <f t="shared" si="8"/>
        <v>40</v>
      </c>
      <c r="H88" s="271">
        <f t="shared" si="8"/>
        <v>40</v>
      </c>
      <c r="I88" s="271">
        <f t="shared" si="8"/>
        <v>40</v>
      </c>
      <c r="J88" s="271">
        <f t="shared" si="8"/>
        <v>0</v>
      </c>
      <c r="K88" s="271">
        <f t="shared" si="8"/>
        <v>0</v>
      </c>
      <c r="L88" s="271">
        <f t="shared" si="8"/>
        <v>40</v>
      </c>
      <c r="M88" s="271">
        <f t="shared" si="8"/>
        <v>32</v>
      </c>
      <c r="N88" s="271">
        <f t="shared" si="8"/>
        <v>40</v>
      </c>
      <c r="O88" s="271">
        <f t="shared" si="8"/>
        <v>40</v>
      </c>
      <c r="P88" s="271">
        <f t="shared" si="8"/>
        <v>0</v>
      </c>
      <c r="Q88" s="271">
        <f t="shared" si="8"/>
        <v>0</v>
      </c>
      <c r="R88" s="271">
        <f t="shared" si="8"/>
        <v>32</v>
      </c>
      <c r="S88" s="271">
        <f t="shared" si="8"/>
        <v>40</v>
      </c>
      <c r="T88" s="271">
        <f t="shared" si="8"/>
        <v>40</v>
      </c>
      <c r="U88" s="271">
        <f t="shared" si="8"/>
        <v>0</v>
      </c>
      <c r="V88" s="271">
        <f t="shared" si="8"/>
        <v>0</v>
      </c>
      <c r="W88" s="271">
        <f t="shared" si="8"/>
        <v>0</v>
      </c>
      <c r="X88" s="271">
        <f t="shared" si="8"/>
        <v>0</v>
      </c>
      <c r="Y88" s="271">
        <f t="shared" si="8"/>
        <v>0</v>
      </c>
      <c r="Z88" s="271">
        <f t="shared" si="8"/>
        <v>0</v>
      </c>
      <c r="AA88" s="271">
        <f t="shared" si="8"/>
        <v>0</v>
      </c>
      <c r="AB88" s="271">
        <f t="shared" si="8"/>
        <v>0</v>
      </c>
      <c r="AC88" s="271">
        <f t="shared" si="8"/>
        <v>0</v>
      </c>
      <c r="AD88" s="271">
        <f t="shared" si="8"/>
        <v>0</v>
      </c>
      <c r="AE88" s="271">
        <f t="shared" si="8"/>
        <v>0</v>
      </c>
      <c r="AF88" s="271">
        <f t="shared" si="8"/>
        <v>0</v>
      </c>
      <c r="AG88" s="271">
        <f t="shared" si="8"/>
        <v>0</v>
      </c>
      <c r="AH88" s="271">
        <f t="shared" si="8"/>
        <v>0</v>
      </c>
      <c r="AI88" s="271">
        <f>SUM(D88:AH88)</f>
        <v>424</v>
      </c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spans="1:64" ht="19.5" customHeight="1">
      <c r="A89" s="605"/>
      <c r="B89" s="606"/>
      <c r="C89" s="606"/>
      <c r="D89" s="271">
        <f>D88</f>
        <v>0</v>
      </c>
      <c r="E89" s="271">
        <f t="shared" ref="E89:AH89" si="9">+E88+D89</f>
        <v>0</v>
      </c>
      <c r="F89" s="271">
        <f t="shared" si="9"/>
        <v>40</v>
      </c>
      <c r="G89" s="271">
        <f t="shared" si="9"/>
        <v>80</v>
      </c>
      <c r="H89" s="271">
        <f t="shared" si="9"/>
        <v>120</v>
      </c>
      <c r="I89" s="271">
        <f t="shared" si="9"/>
        <v>160</v>
      </c>
      <c r="J89" s="271">
        <f t="shared" si="9"/>
        <v>160</v>
      </c>
      <c r="K89" s="271">
        <f t="shared" si="9"/>
        <v>160</v>
      </c>
      <c r="L89" s="271">
        <f t="shared" si="9"/>
        <v>200</v>
      </c>
      <c r="M89" s="271">
        <f t="shared" si="9"/>
        <v>232</v>
      </c>
      <c r="N89" s="271">
        <f t="shared" si="9"/>
        <v>272</v>
      </c>
      <c r="O89" s="271">
        <f t="shared" si="9"/>
        <v>312</v>
      </c>
      <c r="P89" s="271">
        <f t="shared" si="9"/>
        <v>312</v>
      </c>
      <c r="Q89" s="271">
        <f t="shared" si="9"/>
        <v>312</v>
      </c>
      <c r="R89" s="271">
        <f t="shared" si="9"/>
        <v>344</v>
      </c>
      <c r="S89" s="271">
        <f t="shared" si="9"/>
        <v>384</v>
      </c>
      <c r="T89" s="271">
        <f t="shared" si="9"/>
        <v>424</v>
      </c>
      <c r="U89" s="271">
        <f t="shared" si="9"/>
        <v>424</v>
      </c>
      <c r="V89" s="271">
        <f t="shared" si="9"/>
        <v>424</v>
      </c>
      <c r="W89" s="271">
        <f t="shared" si="9"/>
        <v>424</v>
      </c>
      <c r="X89" s="271">
        <f t="shared" si="9"/>
        <v>424</v>
      </c>
      <c r="Y89" s="271">
        <f t="shared" si="9"/>
        <v>424</v>
      </c>
      <c r="Z89" s="271">
        <f t="shared" si="9"/>
        <v>424</v>
      </c>
      <c r="AA89" s="271">
        <f t="shared" si="9"/>
        <v>424</v>
      </c>
      <c r="AB89" s="271">
        <f t="shared" si="9"/>
        <v>424</v>
      </c>
      <c r="AC89" s="271">
        <f t="shared" si="9"/>
        <v>424</v>
      </c>
      <c r="AD89" s="271">
        <f t="shared" si="9"/>
        <v>424</v>
      </c>
      <c r="AE89" s="271">
        <f t="shared" si="9"/>
        <v>424</v>
      </c>
      <c r="AF89" s="271">
        <f t="shared" si="9"/>
        <v>424</v>
      </c>
      <c r="AG89" s="271">
        <f t="shared" si="9"/>
        <v>424</v>
      </c>
      <c r="AH89" s="271">
        <f t="shared" si="9"/>
        <v>424</v>
      </c>
      <c r="AI89" s="271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spans="1:64" ht="19.5" customHeight="1">
      <c r="A90" s="605"/>
      <c r="B90" s="606" t="s">
        <v>14</v>
      </c>
      <c r="C90" s="606"/>
      <c r="D90" s="271">
        <f>B班!F147</f>
        <v>0</v>
      </c>
      <c r="E90" s="271">
        <f>B班!G147</f>
        <v>0</v>
      </c>
      <c r="F90" s="271">
        <f>B班!H147</f>
        <v>7.5</v>
      </c>
      <c r="G90" s="271">
        <f>B班!I147</f>
        <v>7.5</v>
      </c>
      <c r="H90" s="271">
        <f>B班!J147</f>
        <v>7.5</v>
      </c>
      <c r="I90" s="271">
        <f>B班!K147</f>
        <v>7.5</v>
      </c>
      <c r="J90" s="271">
        <f>B班!L147</f>
        <v>0</v>
      </c>
      <c r="K90" s="271">
        <f>B班!M147</f>
        <v>0</v>
      </c>
      <c r="L90" s="271">
        <f>B班!N147</f>
        <v>7.5</v>
      </c>
      <c r="M90" s="271">
        <f>B班!O147</f>
        <v>6</v>
      </c>
      <c r="N90" s="271">
        <f>B班!P147</f>
        <v>7.5</v>
      </c>
      <c r="O90" s="271">
        <f>B班!Q147</f>
        <v>7.5</v>
      </c>
      <c r="P90" s="271">
        <f>B班!R147</f>
        <v>0</v>
      </c>
      <c r="Q90" s="271">
        <f>B班!S147</f>
        <v>0</v>
      </c>
      <c r="R90" s="271">
        <f>B班!T147</f>
        <v>6</v>
      </c>
      <c r="S90" s="271">
        <f>B班!U147</f>
        <v>7.5</v>
      </c>
      <c r="T90" s="271">
        <f>B班!V147</f>
        <v>7.5</v>
      </c>
      <c r="U90" s="271">
        <f>B班!W147</f>
        <v>0</v>
      </c>
      <c r="V90" s="271">
        <f>B班!X147</f>
        <v>0</v>
      </c>
      <c r="W90" s="271">
        <f>B班!Y147</f>
        <v>0</v>
      </c>
      <c r="X90" s="271">
        <f>B班!Z147</f>
        <v>0</v>
      </c>
      <c r="Y90" s="271">
        <f>B班!AA147</f>
        <v>0</v>
      </c>
      <c r="Z90" s="271">
        <f>B班!AB147</f>
        <v>0</v>
      </c>
      <c r="AA90" s="271">
        <f>B班!AC147</f>
        <v>0</v>
      </c>
      <c r="AB90" s="271">
        <f>B班!AD147</f>
        <v>0</v>
      </c>
      <c r="AC90" s="271">
        <f>B班!AE147</f>
        <v>0</v>
      </c>
      <c r="AD90" s="271">
        <f>B班!AF147</f>
        <v>0</v>
      </c>
      <c r="AE90" s="271">
        <f>B班!AG147</f>
        <v>0</v>
      </c>
      <c r="AF90" s="271">
        <f>B班!AH147</f>
        <v>0</v>
      </c>
      <c r="AG90" s="271">
        <f>B班!AI147</f>
        <v>0</v>
      </c>
      <c r="AH90" s="271">
        <f>B班!AJ147</f>
        <v>0</v>
      </c>
      <c r="AI90" s="271">
        <f>SUM(D90:AH90)</f>
        <v>79.5</v>
      </c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spans="1:64" ht="19.5" customHeight="1">
      <c r="A91" s="605"/>
      <c r="B91" s="606" t="s">
        <v>15</v>
      </c>
      <c r="C91" s="606"/>
      <c r="D91" s="271">
        <f>B班!F148</f>
        <v>16</v>
      </c>
      <c r="E91" s="271">
        <f>B班!G148</f>
        <v>0</v>
      </c>
      <c r="F91" s="271">
        <f>B班!H148</f>
        <v>0</v>
      </c>
      <c r="G91" s="271">
        <f>B班!I148</f>
        <v>0</v>
      </c>
      <c r="H91" s="271">
        <f>B班!J148</f>
        <v>0</v>
      </c>
      <c r="I91" s="271">
        <f>B班!K148</f>
        <v>0</v>
      </c>
      <c r="J91" s="271">
        <f>B班!L148</f>
        <v>0</v>
      </c>
      <c r="K91" s="271">
        <f>B班!M148</f>
        <v>0</v>
      </c>
      <c r="L91" s="271">
        <f>B班!N148</f>
        <v>0</v>
      </c>
      <c r="M91" s="271">
        <f>B班!O148</f>
        <v>0</v>
      </c>
      <c r="N91" s="271">
        <f>B班!P148</f>
        <v>0</v>
      </c>
      <c r="O91" s="271"/>
      <c r="P91" s="271">
        <f>B班!R148</f>
        <v>0</v>
      </c>
      <c r="Q91" s="271">
        <f>B班!S148</f>
        <v>0</v>
      </c>
      <c r="R91" s="271">
        <f>B班!T148</f>
        <v>0</v>
      </c>
      <c r="S91" s="271">
        <f>B班!U148</f>
        <v>0</v>
      </c>
      <c r="T91" s="271">
        <f>B班!V148</f>
        <v>0</v>
      </c>
      <c r="U91" s="271">
        <f>B班!W148</f>
        <v>0</v>
      </c>
      <c r="V91" s="271">
        <f>B班!X148</f>
        <v>0</v>
      </c>
      <c r="W91" s="271">
        <f>B班!Y148</f>
        <v>0</v>
      </c>
      <c r="X91" s="271">
        <f>B班!Z148</f>
        <v>0</v>
      </c>
      <c r="Y91" s="271">
        <f>B班!AA148</f>
        <v>0</v>
      </c>
      <c r="Z91" s="271">
        <f>B班!AB148</f>
        <v>0</v>
      </c>
      <c r="AA91" s="271">
        <f>B班!AC148</f>
        <v>0</v>
      </c>
      <c r="AB91" s="271">
        <f>B班!AD148</f>
        <v>0</v>
      </c>
      <c r="AC91" s="271">
        <f>B班!AE148</f>
        <v>0</v>
      </c>
      <c r="AD91" s="271">
        <f>B班!AF148</f>
        <v>0</v>
      </c>
      <c r="AE91" s="271">
        <f>B班!AG148</f>
        <v>0</v>
      </c>
      <c r="AF91" s="271">
        <f>B班!AH148</f>
        <v>0</v>
      </c>
      <c r="AG91" s="271">
        <f>B班!AI148</f>
        <v>0</v>
      </c>
      <c r="AH91" s="271">
        <f>B班!AJ148</f>
        <v>0</v>
      </c>
      <c r="AI91" s="271">
        <f>SUM(D91:AH91)</f>
        <v>16</v>
      </c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spans="1:64" ht="19.5" customHeight="1">
      <c r="A92" s="605"/>
      <c r="B92" s="606" t="s">
        <v>16</v>
      </c>
      <c r="C92" s="606"/>
      <c r="D92" s="271">
        <f t="shared" ref="D92:AH92" si="10">+D90+D91</f>
        <v>16</v>
      </c>
      <c r="E92" s="271">
        <f t="shared" si="10"/>
        <v>0</v>
      </c>
      <c r="F92" s="271">
        <f t="shared" si="10"/>
        <v>7.5</v>
      </c>
      <c r="G92" s="271">
        <f t="shared" si="10"/>
        <v>7.5</v>
      </c>
      <c r="H92" s="271">
        <f t="shared" si="10"/>
        <v>7.5</v>
      </c>
      <c r="I92" s="271">
        <f t="shared" si="10"/>
        <v>7.5</v>
      </c>
      <c r="J92" s="271">
        <f t="shared" si="10"/>
        <v>0</v>
      </c>
      <c r="K92" s="271">
        <f t="shared" si="10"/>
        <v>0</v>
      </c>
      <c r="L92" s="271">
        <f t="shared" si="10"/>
        <v>7.5</v>
      </c>
      <c r="M92" s="271">
        <f t="shared" si="10"/>
        <v>6</v>
      </c>
      <c r="N92" s="271">
        <f t="shared" si="10"/>
        <v>7.5</v>
      </c>
      <c r="O92" s="271">
        <f t="shared" si="10"/>
        <v>7.5</v>
      </c>
      <c r="P92" s="271">
        <f t="shared" si="10"/>
        <v>0</v>
      </c>
      <c r="Q92" s="271">
        <f t="shared" si="10"/>
        <v>0</v>
      </c>
      <c r="R92" s="271">
        <f t="shared" si="10"/>
        <v>6</v>
      </c>
      <c r="S92" s="271">
        <f t="shared" si="10"/>
        <v>7.5</v>
      </c>
      <c r="T92" s="271">
        <f t="shared" si="10"/>
        <v>7.5</v>
      </c>
      <c r="U92" s="271">
        <f t="shared" si="10"/>
        <v>0</v>
      </c>
      <c r="V92" s="271">
        <f t="shared" si="10"/>
        <v>0</v>
      </c>
      <c r="W92" s="271">
        <f t="shared" si="10"/>
        <v>0</v>
      </c>
      <c r="X92" s="271">
        <f t="shared" si="10"/>
        <v>0</v>
      </c>
      <c r="Y92" s="271">
        <f t="shared" si="10"/>
        <v>0</v>
      </c>
      <c r="Z92" s="271">
        <f t="shared" si="10"/>
        <v>0</v>
      </c>
      <c r="AA92" s="271">
        <f t="shared" si="10"/>
        <v>0</v>
      </c>
      <c r="AB92" s="271">
        <f t="shared" si="10"/>
        <v>0</v>
      </c>
      <c r="AC92" s="271">
        <f t="shared" si="10"/>
        <v>0</v>
      </c>
      <c r="AD92" s="271">
        <f t="shared" si="10"/>
        <v>0</v>
      </c>
      <c r="AE92" s="271">
        <f t="shared" si="10"/>
        <v>0</v>
      </c>
      <c r="AF92" s="271">
        <f t="shared" si="10"/>
        <v>0</v>
      </c>
      <c r="AG92" s="271">
        <f t="shared" si="10"/>
        <v>0</v>
      </c>
      <c r="AH92" s="271">
        <f t="shared" si="10"/>
        <v>0</v>
      </c>
      <c r="AI92" s="271">
        <f>SUM(D92:AH92)</f>
        <v>95.5</v>
      </c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spans="1:64" ht="19.5" customHeight="1">
      <c r="A93" s="605"/>
      <c r="B93" s="606" t="s">
        <v>17</v>
      </c>
      <c r="C93" s="606"/>
      <c r="D93" s="271">
        <f>D92</f>
        <v>16</v>
      </c>
      <c r="E93" s="271">
        <f>D93+E92</f>
        <v>16</v>
      </c>
      <c r="F93" s="271">
        <f t="shared" ref="F93:AH93" si="11">E93+F92</f>
        <v>23.5</v>
      </c>
      <c r="G93" s="271">
        <f t="shared" si="11"/>
        <v>31</v>
      </c>
      <c r="H93" s="271">
        <f t="shared" si="11"/>
        <v>38.5</v>
      </c>
      <c r="I93" s="271">
        <f t="shared" si="11"/>
        <v>46</v>
      </c>
      <c r="J93" s="271">
        <f t="shared" si="11"/>
        <v>46</v>
      </c>
      <c r="K93" s="271">
        <f t="shared" si="11"/>
        <v>46</v>
      </c>
      <c r="L93" s="271">
        <f t="shared" si="11"/>
        <v>53.5</v>
      </c>
      <c r="M93" s="271">
        <f t="shared" si="11"/>
        <v>59.5</v>
      </c>
      <c r="N93" s="271">
        <f t="shared" si="11"/>
        <v>67</v>
      </c>
      <c r="O93" s="271">
        <f t="shared" si="11"/>
        <v>74.5</v>
      </c>
      <c r="P93" s="271">
        <f t="shared" si="11"/>
        <v>74.5</v>
      </c>
      <c r="Q93" s="271">
        <f t="shared" si="11"/>
        <v>74.5</v>
      </c>
      <c r="R93" s="271">
        <f t="shared" si="11"/>
        <v>80.5</v>
      </c>
      <c r="S93" s="271">
        <f t="shared" si="11"/>
        <v>88</v>
      </c>
      <c r="T93" s="271">
        <f t="shared" si="11"/>
        <v>95.5</v>
      </c>
      <c r="U93" s="271">
        <f t="shared" si="11"/>
        <v>95.5</v>
      </c>
      <c r="V93" s="271">
        <f t="shared" si="11"/>
        <v>95.5</v>
      </c>
      <c r="W93" s="271">
        <f t="shared" si="11"/>
        <v>95.5</v>
      </c>
      <c r="X93" s="271">
        <f t="shared" si="11"/>
        <v>95.5</v>
      </c>
      <c r="Y93" s="271">
        <f t="shared" si="11"/>
        <v>95.5</v>
      </c>
      <c r="Z93" s="271">
        <f t="shared" si="11"/>
        <v>95.5</v>
      </c>
      <c r="AA93" s="271">
        <f t="shared" si="11"/>
        <v>95.5</v>
      </c>
      <c r="AB93" s="271">
        <f t="shared" si="11"/>
        <v>95.5</v>
      </c>
      <c r="AC93" s="271">
        <f t="shared" si="11"/>
        <v>95.5</v>
      </c>
      <c r="AD93" s="271">
        <f t="shared" si="11"/>
        <v>95.5</v>
      </c>
      <c r="AE93" s="271">
        <f t="shared" si="11"/>
        <v>95.5</v>
      </c>
      <c r="AF93" s="271">
        <f t="shared" si="11"/>
        <v>95.5</v>
      </c>
      <c r="AG93" s="271">
        <f t="shared" si="11"/>
        <v>95.5</v>
      </c>
      <c r="AH93" s="271">
        <f t="shared" si="11"/>
        <v>95.5</v>
      </c>
      <c r="AI93" s="271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spans="1:64" ht="19.5" customHeight="1">
      <c r="A94" s="605"/>
      <c r="B94" s="276" t="s">
        <v>112</v>
      </c>
      <c r="C94" s="276"/>
      <c r="D94" s="506">
        <f>SUMIFS('Input Exclusion Time (All)'!$G$14:$G$1004,'Input Exclusion Time (All)'!$A$14:$A$1004,'Input Data Shift C'!D$6,'Input Exclusion Time (All)'!$B$14:$B$1004,'Input Data Shift C'!$D$2,'Input Exclusion Time (All)'!$C$14:$C$1004,'Input Data Shift C'!$B94)+SUMIFS('Input Exclusion Time (Partial)'!$I$14:$I$988,'Input Exclusion Time (Partial)'!$A$14:$A$988,'Input Data Shift C'!D$6,'Input Exclusion Time (Partial)'!$B$14:$B$988,'Input Data Shift C'!$D$2,'Input Exclusion Time (Partial)'!$C$14:$C$988,'Input Data Shift C'!$B94)</f>
        <v>0</v>
      </c>
      <c r="E94" s="506">
        <f>SUMIFS('Input Exclusion Time (All)'!$G$14:$G$1004,'Input Exclusion Time (All)'!$A$14:$A$1004,'Input Data Shift C'!E$6,'Input Exclusion Time (All)'!$B$14:$B$1004,'Input Data Shift C'!$D$2,'Input Exclusion Time (All)'!$C$14:$C$1004,'Input Data Shift C'!$B94)+SUMIFS('Input Exclusion Time (Partial)'!$I$14:$I$988,'Input Exclusion Time (Partial)'!$A$14:$A$988,'Input Data Shift C'!E$6,'Input Exclusion Time (Partial)'!$B$14:$B$988,'Input Data Shift C'!$D$2,'Input Exclusion Time (Partial)'!$C$14:$C$988,'Input Data Shift C'!$B94)</f>
        <v>0</v>
      </c>
      <c r="F94" s="506">
        <f>SUMIFS('Input Exclusion Time (All)'!$G$14:$G$1004,'Input Exclusion Time (All)'!$A$14:$A$1004,'Input Data Shift C'!F$6,'Input Exclusion Time (All)'!$B$14:$B$1004,'Input Data Shift C'!$D$2,'Input Exclusion Time (All)'!$C$14:$C$1004,'Input Data Shift C'!$B94)+SUMIFS('Input Exclusion Time (Partial)'!$I$14:$I$988,'Input Exclusion Time (Partial)'!$A$14:$A$988,'Input Data Shift C'!F$6,'Input Exclusion Time (Partial)'!$B$14:$B$988,'Input Data Shift C'!$D$2,'Input Exclusion Time (Partial)'!$C$14:$C$988,'Input Data Shift C'!$B94)</f>
        <v>0</v>
      </c>
      <c r="G94" s="506">
        <f>SUMIFS('Input Exclusion Time (All)'!$G$14:$G$1004,'Input Exclusion Time (All)'!$A$14:$A$1004,'Input Data Shift C'!G$6,'Input Exclusion Time (All)'!$B$14:$B$1004,'Input Data Shift C'!$D$2,'Input Exclusion Time (All)'!$C$14:$C$1004,'Input Data Shift C'!$B94)+SUMIFS('Input Exclusion Time (Partial)'!$I$14:$I$988,'Input Exclusion Time (Partial)'!$A$14:$A$988,'Input Data Shift C'!G$6,'Input Exclusion Time (Partial)'!$B$14:$B$988,'Input Data Shift C'!$D$2,'Input Exclusion Time (Partial)'!$C$14:$C$988,'Input Data Shift C'!$B94)</f>
        <v>0</v>
      </c>
      <c r="H94" s="506">
        <f>SUMIFS('Input Exclusion Time (All)'!$G$14:$G$1004,'Input Exclusion Time (All)'!$A$14:$A$1004,'Input Data Shift C'!H$6,'Input Exclusion Time (All)'!$B$14:$B$1004,'Input Data Shift C'!$D$2,'Input Exclusion Time (All)'!$C$14:$C$1004,'Input Data Shift C'!$B94)+SUMIFS('Input Exclusion Time (Partial)'!$I$14:$I$988,'Input Exclusion Time (Partial)'!$A$14:$A$988,'Input Data Shift C'!H$6,'Input Exclusion Time (Partial)'!$B$14:$B$988,'Input Data Shift C'!$D$2,'Input Exclusion Time (Partial)'!$C$14:$C$988,'Input Data Shift C'!$B94)</f>
        <v>0</v>
      </c>
      <c r="I94" s="506">
        <f>SUMIFS('Input Exclusion Time (All)'!$G$14:$G$1004,'Input Exclusion Time (All)'!$A$14:$A$1004,'Input Data Shift C'!I$6,'Input Exclusion Time (All)'!$B$14:$B$1004,'Input Data Shift C'!$D$2,'Input Exclusion Time (All)'!$C$14:$C$1004,'Input Data Shift C'!$B94)+SUMIFS('Input Exclusion Time (Partial)'!$I$14:$I$988,'Input Exclusion Time (Partial)'!$A$14:$A$988,'Input Data Shift C'!I$6,'Input Exclusion Time (Partial)'!$B$14:$B$988,'Input Data Shift C'!$D$2,'Input Exclusion Time (Partial)'!$C$14:$C$988,'Input Data Shift C'!$B94)</f>
        <v>0</v>
      </c>
      <c r="J94" s="506">
        <f>SUMIFS('Input Exclusion Time (All)'!$G$14:$G$1004,'Input Exclusion Time (All)'!$A$14:$A$1004,'Input Data Shift C'!J$6,'Input Exclusion Time (All)'!$B$14:$B$1004,'Input Data Shift C'!$D$2,'Input Exclusion Time (All)'!$C$14:$C$1004,'Input Data Shift C'!$B94)+SUMIFS('Input Exclusion Time (Partial)'!$I$14:$I$988,'Input Exclusion Time (Partial)'!$A$14:$A$988,'Input Data Shift C'!J$6,'Input Exclusion Time (Partial)'!$B$14:$B$988,'Input Data Shift C'!$D$2,'Input Exclusion Time (Partial)'!$C$14:$C$988,'Input Data Shift C'!$B94)</f>
        <v>0</v>
      </c>
      <c r="K94" s="506">
        <f>SUMIFS('Input Exclusion Time (All)'!$G$14:$G$1004,'Input Exclusion Time (All)'!$A$14:$A$1004,'Input Data Shift C'!K$6,'Input Exclusion Time (All)'!$B$14:$B$1004,'Input Data Shift C'!$D$2,'Input Exclusion Time (All)'!$C$14:$C$1004,'Input Data Shift C'!$B94)+SUMIFS('Input Exclusion Time (Partial)'!$I$14:$I$988,'Input Exclusion Time (Partial)'!$A$14:$A$988,'Input Data Shift C'!K$6,'Input Exclusion Time (Partial)'!$B$14:$B$988,'Input Data Shift C'!$D$2,'Input Exclusion Time (Partial)'!$C$14:$C$988,'Input Data Shift C'!$B94)</f>
        <v>0</v>
      </c>
      <c r="L94" s="506">
        <f>SUMIFS('Input Exclusion Time (All)'!$G$14:$G$1004,'Input Exclusion Time (All)'!$A$14:$A$1004,'Input Data Shift C'!L$6,'Input Exclusion Time (All)'!$B$14:$B$1004,'Input Data Shift C'!$D$2,'Input Exclusion Time (All)'!$C$14:$C$1004,'Input Data Shift C'!$B94)+SUMIFS('Input Exclusion Time (Partial)'!$I$14:$I$988,'Input Exclusion Time (Partial)'!$A$14:$A$988,'Input Data Shift C'!L$6,'Input Exclusion Time (Partial)'!$B$14:$B$988,'Input Data Shift C'!$D$2,'Input Exclusion Time (Partial)'!$C$14:$C$988,'Input Data Shift C'!$B94)</f>
        <v>0</v>
      </c>
      <c r="M94" s="506">
        <f>SUMIFS('Input Exclusion Time (All)'!$G$14:$G$1004,'Input Exclusion Time (All)'!$A$14:$A$1004,'Input Data Shift C'!M$6,'Input Exclusion Time (All)'!$B$14:$B$1004,'Input Data Shift C'!$D$2,'Input Exclusion Time (All)'!$C$14:$C$1004,'Input Data Shift C'!$B94)+SUMIFS('Input Exclusion Time (Partial)'!$I$14:$I$988,'Input Exclusion Time (Partial)'!$A$14:$A$988,'Input Data Shift C'!M$6,'Input Exclusion Time (Partial)'!$B$14:$B$988,'Input Data Shift C'!$D$2,'Input Exclusion Time (Partial)'!$C$14:$C$988,'Input Data Shift C'!$B94)</f>
        <v>0</v>
      </c>
      <c r="N94" s="506">
        <f>SUMIFS('Input Exclusion Time (All)'!$G$14:$G$1004,'Input Exclusion Time (All)'!$A$14:$A$1004,'Input Data Shift C'!N$6,'Input Exclusion Time (All)'!$B$14:$B$1004,'Input Data Shift C'!$D$2,'Input Exclusion Time (All)'!$C$14:$C$1004,'Input Data Shift C'!$B94)+SUMIFS('Input Exclusion Time (Partial)'!$I$14:$I$988,'Input Exclusion Time (Partial)'!$A$14:$A$988,'Input Data Shift C'!N$6,'Input Exclusion Time (Partial)'!$B$14:$B$988,'Input Data Shift C'!$D$2,'Input Exclusion Time (Partial)'!$C$14:$C$988,'Input Data Shift C'!$B94)</f>
        <v>0</v>
      </c>
      <c r="O94" s="506">
        <f>SUMIFS('Input Exclusion Time (All)'!$G$14:$G$1004,'Input Exclusion Time (All)'!$A$14:$A$1004,'Input Data Shift C'!O$6,'Input Exclusion Time (All)'!$B$14:$B$1004,'Input Data Shift C'!$D$2,'Input Exclusion Time (All)'!$C$14:$C$1004,'Input Data Shift C'!$B94)+SUMIFS('Input Exclusion Time (Partial)'!$I$14:$I$988,'Input Exclusion Time (Partial)'!$A$14:$A$988,'Input Data Shift C'!O$6,'Input Exclusion Time (Partial)'!$B$14:$B$988,'Input Data Shift C'!$D$2,'Input Exclusion Time (Partial)'!$C$14:$C$988,'Input Data Shift C'!$B94)</f>
        <v>0</v>
      </c>
      <c r="P94" s="506">
        <f>SUMIFS('Input Exclusion Time (All)'!$G$14:$G$1004,'Input Exclusion Time (All)'!$A$14:$A$1004,'Input Data Shift C'!P$6,'Input Exclusion Time (All)'!$B$14:$B$1004,'Input Data Shift C'!$D$2,'Input Exclusion Time (All)'!$C$14:$C$1004,'Input Data Shift C'!$B94)+SUMIFS('Input Exclusion Time (Partial)'!$I$14:$I$988,'Input Exclusion Time (Partial)'!$A$14:$A$988,'Input Data Shift C'!P$6,'Input Exclusion Time (Partial)'!$B$14:$B$988,'Input Data Shift C'!$D$2,'Input Exclusion Time (Partial)'!$C$14:$C$988,'Input Data Shift C'!$B94)</f>
        <v>0</v>
      </c>
      <c r="Q94" s="506">
        <f>SUMIFS('Input Exclusion Time (All)'!$G$14:$G$1004,'Input Exclusion Time (All)'!$A$14:$A$1004,'Input Data Shift C'!Q$6,'Input Exclusion Time (All)'!$B$14:$B$1004,'Input Data Shift C'!$D$2,'Input Exclusion Time (All)'!$C$14:$C$1004,'Input Data Shift C'!$B94)+SUMIFS('Input Exclusion Time (Partial)'!$I$14:$I$988,'Input Exclusion Time (Partial)'!$A$14:$A$988,'Input Data Shift C'!Q$6,'Input Exclusion Time (Partial)'!$B$14:$B$988,'Input Data Shift C'!$D$2,'Input Exclusion Time (Partial)'!$C$14:$C$988,'Input Data Shift C'!$B94)</f>
        <v>0</v>
      </c>
      <c r="R94" s="506">
        <f>SUMIFS('Input Exclusion Time (All)'!$G$14:$G$1004,'Input Exclusion Time (All)'!$A$14:$A$1004,'Input Data Shift C'!R$6,'Input Exclusion Time (All)'!$B$14:$B$1004,'Input Data Shift C'!$D$2,'Input Exclusion Time (All)'!$C$14:$C$1004,'Input Data Shift C'!$B94)+SUMIFS('Input Exclusion Time (Partial)'!$I$14:$I$988,'Input Exclusion Time (Partial)'!$A$14:$A$988,'Input Data Shift C'!R$6,'Input Exclusion Time (Partial)'!$B$14:$B$988,'Input Data Shift C'!$D$2,'Input Exclusion Time (Partial)'!$C$14:$C$988,'Input Data Shift C'!$B94)</f>
        <v>0</v>
      </c>
      <c r="S94" s="506">
        <f>SUMIFS('Input Exclusion Time (All)'!$G$14:$G$1004,'Input Exclusion Time (All)'!$A$14:$A$1004,'Input Data Shift C'!S$6,'Input Exclusion Time (All)'!$B$14:$B$1004,'Input Data Shift C'!$D$2,'Input Exclusion Time (All)'!$C$14:$C$1004,'Input Data Shift C'!$B94)+SUMIFS('Input Exclusion Time (Partial)'!$I$14:$I$988,'Input Exclusion Time (Partial)'!$A$14:$A$988,'Input Data Shift C'!S$6,'Input Exclusion Time (Partial)'!$B$14:$B$988,'Input Data Shift C'!$D$2,'Input Exclusion Time (Partial)'!$C$14:$C$988,'Input Data Shift C'!$B94)</f>
        <v>0</v>
      </c>
      <c r="T94" s="506">
        <f>SUMIFS('Input Exclusion Time (All)'!$G$14:$G$1004,'Input Exclusion Time (All)'!$A$14:$A$1004,'Input Data Shift C'!T$6,'Input Exclusion Time (All)'!$B$14:$B$1004,'Input Data Shift C'!$D$2,'Input Exclusion Time (All)'!$C$14:$C$1004,'Input Data Shift C'!$B94)+SUMIFS('Input Exclusion Time (Partial)'!$I$14:$I$988,'Input Exclusion Time (Partial)'!$A$14:$A$988,'Input Data Shift C'!T$6,'Input Exclusion Time (Partial)'!$B$14:$B$988,'Input Data Shift C'!$D$2,'Input Exclusion Time (Partial)'!$C$14:$C$988,'Input Data Shift C'!$B94)</f>
        <v>0</v>
      </c>
      <c r="U94" s="506">
        <f>SUMIFS('Input Exclusion Time (All)'!$G$14:$G$1004,'Input Exclusion Time (All)'!$A$14:$A$1004,'Input Data Shift C'!U$6,'Input Exclusion Time (All)'!$B$14:$B$1004,'Input Data Shift C'!$D$2,'Input Exclusion Time (All)'!$C$14:$C$1004,'Input Data Shift C'!$B94)+SUMIFS('Input Exclusion Time (Partial)'!$I$14:$I$988,'Input Exclusion Time (Partial)'!$A$14:$A$988,'Input Data Shift C'!U$6,'Input Exclusion Time (Partial)'!$B$14:$B$988,'Input Data Shift C'!$D$2,'Input Exclusion Time (Partial)'!$C$14:$C$988,'Input Data Shift C'!$B94)</f>
        <v>0</v>
      </c>
      <c r="V94" s="506">
        <f>SUMIFS('Input Exclusion Time (All)'!$G$14:$G$1004,'Input Exclusion Time (All)'!$A$14:$A$1004,'Input Data Shift C'!V$6,'Input Exclusion Time (All)'!$B$14:$B$1004,'Input Data Shift C'!$D$2,'Input Exclusion Time (All)'!$C$14:$C$1004,'Input Data Shift C'!$B94)+SUMIFS('Input Exclusion Time (Partial)'!$I$14:$I$988,'Input Exclusion Time (Partial)'!$A$14:$A$988,'Input Data Shift C'!V$6,'Input Exclusion Time (Partial)'!$B$14:$B$988,'Input Data Shift C'!$D$2,'Input Exclusion Time (Partial)'!$C$14:$C$988,'Input Data Shift C'!$B94)</f>
        <v>0</v>
      </c>
      <c r="W94" s="506">
        <f>SUMIFS('Input Exclusion Time (All)'!$G$14:$G$1004,'Input Exclusion Time (All)'!$A$14:$A$1004,'Input Data Shift C'!W$6,'Input Exclusion Time (All)'!$B$14:$B$1004,'Input Data Shift C'!$D$2,'Input Exclusion Time (All)'!$C$14:$C$1004,'Input Data Shift C'!$B94)+SUMIFS('Input Exclusion Time (Partial)'!$I$14:$I$988,'Input Exclusion Time (Partial)'!$A$14:$A$988,'Input Data Shift C'!W$6,'Input Exclusion Time (Partial)'!$B$14:$B$988,'Input Data Shift C'!$D$2,'Input Exclusion Time (Partial)'!$C$14:$C$988,'Input Data Shift C'!$B94)</f>
        <v>0</v>
      </c>
      <c r="X94" s="506">
        <f>SUMIFS('Input Exclusion Time (All)'!$G$14:$G$1004,'Input Exclusion Time (All)'!$A$14:$A$1004,'Input Data Shift C'!X$6,'Input Exclusion Time (All)'!$B$14:$B$1004,'Input Data Shift C'!$D$2,'Input Exclusion Time (All)'!$C$14:$C$1004,'Input Data Shift C'!$B94)+SUMIFS('Input Exclusion Time (Partial)'!$I$14:$I$988,'Input Exclusion Time (Partial)'!$A$14:$A$988,'Input Data Shift C'!X$6,'Input Exclusion Time (Partial)'!$B$14:$B$988,'Input Data Shift C'!$D$2,'Input Exclusion Time (Partial)'!$C$14:$C$988,'Input Data Shift C'!$B94)</f>
        <v>0</v>
      </c>
      <c r="Y94" s="506">
        <f>SUMIFS('Input Exclusion Time (All)'!$G$14:$G$1004,'Input Exclusion Time (All)'!$A$14:$A$1004,'Input Data Shift C'!Y$6,'Input Exclusion Time (All)'!$B$14:$B$1004,'Input Data Shift C'!$D$2,'Input Exclusion Time (All)'!$C$14:$C$1004,'Input Data Shift C'!$B94)+SUMIFS('Input Exclusion Time (Partial)'!$I$14:$I$988,'Input Exclusion Time (Partial)'!$A$14:$A$988,'Input Data Shift C'!Y$6,'Input Exclusion Time (Partial)'!$B$14:$B$988,'Input Data Shift C'!$D$2,'Input Exclusion Time (Partial)'!$C$14:$C$988,'Input Data Shift C'!$B94)</f>
        <v>0</v>
      </c>
      <c r="Z94" s="506">
        <f>SUMIFS('Input Exclusion Time (All)'!$G$14:$G$1004,'Input Exclusion Time (All)'!$A$14:$A$1004,'Input Data Shift C'!Z$6,'Input Exclusion Time (All)'!$B$14:$B$1004,'Input Data Shift C'!$D$2,'Input Exclusion Time (All)'!$C$14:$C$1004,'Input Data Shift C'!$B94)+SUMIFS('Input Exclusion Time (Partial)'!$I$14:$I$988,'Input Exclusion Time (Partial)'!$A$14:$A$988,'Input Data Shift C'!Z$6,'Input Exclusion Time (Partial)'!$B$14:$B$988,'Input Data Shift C'!$D$2,'Input Exclusion Time (Partial)'!$C$14:$C$988,'Input Data Shift C'!$B94)</f>
        <v>0</v>
      </c>
      <c r="AA94" s="506">
        <f>SUMIFS('Input Exclusion Time (All)'!$G$14:$G$1004,'Input Exclusion Time (All)'!$A$14:$A$1004,'Input Data Shift C'!AA$6,'Input Exclusion Time (All)'!$B$14:$B$1004,'Input Data Shift C'!$D$2,'Input Exclusion Time (All)'!$C$14:$C$1004,'Input Data Shift C'!$B94)+SUMIFS('Input Exclusion Time (Partial)'!$I$14:$I$988,'Input Exclusion Time (Partial)'!$A$14:$A$988,'Input Data Shift C'!AA$6,'Input Exclusion Time (Partial)'!$B$14:$B$988,'Input Data Shift C'!$D$2,'Input Exclusion Time (Partial)'!$C$14:$C$988,'Input Data Shift C'!$B94)</f>
        <v>0</v>
      </c>
      <c r="AB94" s="506">
        <f>SUMIFS('Input Exclusion Time (All)'!$G$14:$G$1004,'Input Exclusion Time (All)'!$A$14:$A$1004,'Input Data Shift C'!AB$6,'Input Exclusion Time (All)'!$B$14:$B$1004,'Input Data Shift C'!$D$2,'Input Exclusion Time (All)'!$C$14:$C$1004,'Input Data Shift C'!$B94)+SUMIFS('Input Exclusion Time (Partial)'!$I$14:$I$988,'Input Exclusion Time (Partial)'!$A$14:$A$988,'Input Data Shift C'!AB$6,'Input Exclusion Time (Partial)'!$B$14:$B$988,'Input Data Shift C'!$D$2,'Input Exclusion Time (Partial)'!$C$14:$C$988,'Input Data Shift C'!$B94)</f>
        <v>0</v>
      </c>
      <c r="AC94" s="506">
        <f>SUMIFS('Input Exclusion Time (All)'!$G$14:$G$1004,'Input Exclusion Time (All)'!$A$14:$A$1004,'Input Data Shift C'!AC$6,'Input Exclusion Time (All)'!$B$14:$B$1004,'Input Data Shift C'!$D$2,'Input Exclusion Time (All)'!$C$14:$C$1004,'Input Data Shift C'!$B94)+SUMIFS('Input Exclusion Time (Partial)'!$I$14:$I$988,'Input Exclusion Time (Partial)'!$A$14:$A$988,'Input Data Shift C'!AC$6,'Input Exclusion Time (Partial)'!$B$14:$B$988,'Input Data Shift C'!$D$2,'Input Exclusion Time (Partial)'!$C$14:$C$988,'Input Data Shift C'!$B94)</f>
        <v>0</v>
      </c>
      <c r="AD94" s="506">
        <f>SUMIFS('Input Exclusion Time (All)'!$G$14:$G$1004,'Input Exclusion Time (All)'!$A$14:$A$1004,'Input Data Shift C'!AD$6,'Input Exclusion Time (All)'!$B$14:$B$1004,'Input Data Shift C'!$D$2,'Input Exclusion Time (All)'!$C$14:$C$1004,'Input Data Shift C'!$B94)+SUMIFS('Input Exclusion Time (Partial)'!$I$14:$I$988,'Input Exclusion Time (Partial)'!$A$14:$A$988,'Input Data Shift C'!AD$6,'Input Exclusion Time (Partial)'!$B$14:$B$988,'Input Data Shift C'!$D$2,'Input Exclusion Time (Partial)'!$C$14:$C$988,'Input Data Shift C'!$B94)</f>
        <v>0</v>
      </c>
      <c r="AE94" s="506">
        <f>SUMIFS('Input Exclusion Time (All)'!$G$14:$G$1004,'Input Exclusion Time (All)'!$A$14:$A$1004,'Input Data Shift C'!AE$6,'Input Exclusion Time (All)'!$B$14:$B$1004,'Input Data Shift C'!$D$2,'Input Exclusion Time (All)'!$C$14:$C$1004,'Input Data Shift C'!$B94)+SUMIFS('Input Exclusion Time (Partial)'!$I$14:$I$988,'Input Exclusion Time (Partial)'!$A$14:$A$988,'Input Data Shift C'!AE$6,'Input Exclusion Time (Partial)'!$B$14:$B$988,'Input Data Shift C'!$D$2,'Input Exclusion Time (Partial)'!$C$14:$C$988,'Input Data Shift C'!$B94)</f>
        <v>0</v>
      </c>
      <c r="AF94" s="506">
        <f>SUMIFS('Input Exclusion Time (All)'!$G$14:$G$1004,'Input Exclusion Time (All)'!$A$14:$A$1004,'Input Data Shift C'!AF$6,'Input Exclusion Time (All)'!$B$14:$B$1004,'Input Data Shift C'!$D$2,'Input Exclusion Time (All)'!$C$14:$C$1004,'Input Data Shift C'!$B94)+SUMIFS('Input Exclusion Time (Partial)'!$I$14:$I$988,'Input Exclusion Time (Partial)'!$A$14:$A$988,'Input Data Shift C'!AF$6,'Input Exclusion Time (Partial)'!$B$14:$B$988,'Input Data Shift C'!$D$2,'Input Exclusion Time (Partial)'!$C$14:$C$988,'Input Data Shift C'!$B94)</f>
        <v>0</v>
      </c>
      <c r="AG94" s="506">
        <f>SUMIFS('Input Exclusion Time (All)'!$G$14:$G$1004,'Input Exclusion Time (All)'!$A$14:$A$1004,'Input Data Shift C'!AG$6,'Input Exclusion Time (All)'!$B$14:$B$1004,'Input Data Shift C'!$D$2,'Input Exclusion Time (All)'!$C$14:$C$1004,'Input Data Shift C'!$B94)+SUMIFS('Input Exclusion Time (Partial)'!$I$14:$I$988,'Input Exclusion Time (Partial)'!$A$14:$A$988,'Input Data Shift C'!AG$6,'Input Exclusion Time (Partial)'!$B$14:$B$988,'Input Data Shift C'!$D$2,'Input Exclusion Time (Partial)'!$C$14:$C$988,'Input Data Shift C'!$B94)</f>
        <v>0</v>
      </c>
      <c r="AH94" s="506">
        <f>SUMIFS('Input Exclusion Time (All)'!$G$14:$G$1004,'Input Exclusion Time (All)'!$A$14:$A$1004,'Input Data Shift C'!AH$6,'Input Exclusion Time (All)'!$B$14:$B$1004,'Input Data Shift C'!$D$2,'Input Exclusion Time (All)'!$C$14:$C$1004,'Input Data Shift C'!$B94)+SUMIFS('Input Exclusion Time (Partial)'!$I$14:$I$988,'Input Exclusion Time (Partial)'!$A$14:$A$988,'Input Data Shift C'!AH$6,'Input Exclusion Time (Partial)'!$B$14:$B$988,'Input Data Shift C'!$D$2,'Input Exclusion Time (Partial)'!$C$14:$C$988,'Input Data Shift C'!$B94)</f>
        <v>0</v>
      </c>
      <c r="AI94" s="271">
        <f>SUM(D94:AH94)</f>
        <v>0</v>
      </c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spans="1:64" ht="19.5" customHeight="1">
      <c r="A95" s="605"/>
      <c r="B95" s="276" t="s">
        <v>113</v>
      </c>
      <c r="C95" s="277"/>
      <c r="D95" s="506">
        <f>SUMIFS('Input Exclusion Time (All)'!$G$14:$G$1004,'Input Exclusion Time (All)'!$A$14:$A$1004,'Input Data Shift C'!D$6,'Input Exclusion Time (All)'!$B$14:$B$1004,'Input Data Shift C'!$D$2,'Input Exclusion Time (All)'!$C$14:$C$1004,'Input Data Shift C'!$B95)+SUMIFS('Input Exclusion Time (Partial)'!$I$14:$I$988,'Input Exclusion Time (Partial)'!$A$14:$A$988,'Input Data Shift C'!D$6,'Input Exclusion Time (Partial)'!$B$14:$B$988,'Input Data Shift C'!$D$2,'Input Exclusion Time (Partial)'!$C$14:$C$988,'Input Data Shift C'!$B95)</f>
        <v>0</v>
      </c>
      <c r="E95" s="506">
        <f>SUMIFS('Input Exclusion Time (All)'!$G$14:$G$1004,'Input Exclusion Time (All)'!$A$14:$A$1004,'Input Data Shift C'!E$6,'Input Exclusion Time (All)'!$B$14:$B$1004,'Input Data Shift C'!$D$2,'Input Exclusion Time (All)'!$C$14:$C$1004,'Input Data Shift C'!$B95)+SUMIFS('Input Exclusion Time (Partial)'!$I$14:$I$988,'Input Exclusion Time (Partial)'!$A$14:$A$988,'Input Data Shift C'!E$6,'Input Exclusion Time (Partial)'!$B$14:$B$988,'Input Data Shift C'!$D$2,'Input Exclusion Time (Partial)'!$C$14:$C$988,'Input Data Shift C'!$B95)</f>
        <v>0</v>
      </c>
      <c r="F95" s="506">
        <f>SUMIFS('Input Exclusion Time (All)'!$G$14:$G$1004,'Input Exclusion Time (All)'!$A$14:$A$1004,'Input Data Shift C'!F$6,'Input Exclusion Time (All)'!$B$14:$B$1004,'Input Data Shift C'!$D$2,'Input Exclusion Time (All)'!$C$14:$C$1004,'Input Data Shift C'!$B95)+SUMIFS('Input Exclusion Time (Partial)'!$I$14:$I$988,'Input Exclusion Time (Partial)'!$A$14:$A$988,'Input Data Shift C'!F$6,'Input Exclusion Time (Partial)'!$B$14:$B$988,'Input Data Shift C'!$D$2,'Input Exclusion Time (Partial)'!$C$14:$C$988,'Input Data Shift C'!$B95)</f>
        <v>0</v>
      </c>
      <c r="G95" s="506">
        <f>SUMIFS('Input Exclusion Time (All)'!$G$14:$G$1004,'Input Exclusion Time (All)'!$A$14:$A$1004,'Input Data Shift C'!G$6,'Input Exclusion Time (All)'!$B$14:$B$1004,'Input Data Shift C'!$D$2,'Input Exclusion Time (All)'!$C$14:$C$1004,'Input Data Shift C'!$B95)+SUMIFS('Input Exclusion Time (Partial)'!$I$14:$I$988,'Input Exclusion Time (Partial)'!$A$14:$A$988,'Input Data Shift C'!G$6,'Input Exclusion Time (Partial)'!$B$14:$B$988,'Input Data Shift C'!$D$2,'Input Exclusion Time (Partial)'!$C$14:$C$988,'Input Data Shift C'!$B95)</f>
        <v>0</v>
      </c>
      <c r="H95" s="506">
        <f>SUMIFS('Input Exclusion Time (All)'!$G$14:$G$1004,'Input Exclusion Time (All)'!$A$14:$A$1004,'Input Data Shift C'!H$6,'Input Exclusion Time (All)'!$B$14:$B$1004,'Input Data Shift C'!$D$2,'Input Exclusion Time (All)'!$C$14:$C$1004,'Input Data Shift C'!$B95)+SUMIFS('Input Exclusion Time (Partial)'!$I$14:$I$988,'Input Exclusion Time (Partial)'!$A$14:$A$988,'Input Data Shift C'!H$6,'Input Exclusion Time (Partial)'!$B$14:$B$988,'Input Data Shift C'!$D$2,'Input Exclusion Time (Partial)'!$C$14:$C$988,'Input Data Shift C'!$B95)</f>
        <v>0</v>
      </c>
      <c r="I95" s="506">
        <f>SUMIFS('Input Exclusion Time (All)'!$G$14:$G$1004,'Input Exclusion Time (All)'!$A$14:$A$1004,'Input Data Shift C'!I$6,'Input Exclusion Time (All)'!$B$14:$B$1004,'Input Data Shift C'!$D$2,'Input Exclusion Time (All)'!$C$14:$C$1004,'Input Data Shift C'!$B95)+SUMIFS('Input Exclusion Time (Partial)'!$I$14:$I$988,'Input Exclusion Time (Partial)'!$A$14:$A$988,'Input Data Shift C'!I$6,'Input Exclusion Time (Partial)'!$B$14:$B$988,'Input Data Shift C'!$D$2,'Input Exclusion Time (Partial)'!$C$14:$C$988,'Input Data Shift C'!$B95)</f>
        <v>0</v>
      </c>
      <c r="J95" s="506">
        <f>SUMIFS('Input Exclusion Time (All)'!$G$14:$G$1004,'Input Exclusion Time (All)'!$A$14:$A$1004,'Input Data Shift C'!J$6,'Input Exclusion Time (All)'!$B$14:$B$1004,'Input Data Shift C'!$D$2,'Input Exclusion Time (All)'!$C$14:$C$1004,'Input Data Shift C'!$B95)+SUMIFS('Input Exclusion Time (Partial)'!$I$14:$I$988,'Input Exclusion Time (Partial)'!$A$14:$A$988,'Input Data Shift C'!J$6,'Input Exclusion Time (Partial)'!$B$14:$B$988,'Input Data Shift C'!$D$2,'Input Exclusion Time (Partial)'!$C$14:$C$988,'Input Data Shift C'!$B95)</f>
        <v>0</v>
      </c>
      <c r="K95" s="506">
        <f>SUMIFS('Input Exclusion Time (All)'!$G$14:$G$1004,'Input Exclusion Time (All)'!$A$14:$A$1004,'Input Data Shift C'!K$6,'Input Exclusion Time (All)'!$B$14:$B$1004,'Input Data Shift C'!$D$2,'Input Exclusion Time (All)'!$C$14:$C$1004,'Input Data Shift C'!$B95)+SUMIFS('Input Exclusion Time (Partial)'!$I$14:$I$988,'Input Exclusion Time (Partial)'!$A$14:$A$988,'Input Data Shift C'!K$6,'Input Exclusion Time (Partial)'!$B$14:$B$988,'Input Data Shift C'!$D$2,'Input Exclusion Time (Partial)'!$C$14:$C$988,'Input Data Shift C'!$B95)</f>
        <v>0</v>
      </c>
      <c r="L95" s="506">
        <f>SUMIFS('Input Exclusion Time (All)'!$G$14:$G$1004,'Input Exclusion Time (All)'!$A$14:$A$1004,'Input Data Shift C'!L$6,'Input Exclusion Time (All)'!$B$14:$B$1004,'Input Data Shift C'!$D$2,'Input Exclusion Time (All)'!$C$14:$C$1004,'Input Data Shift C'!$B95)+SUMIFS('Input Exclusion Time (Partial)'!$I$14:$I$988,'Input Exclusion Time (Partial)'!$A$14:$A$988,'Input Data Shift C'!L$6,'Input Exclusion Time (Partial)'!$B$14:$B$988,'Input Data Shift C'!$D$2,'Input Exclusion Time (Partial)'!$C$14:$C$988,'Input Data Shift C'!$B95)</f>
        <v>0</v>
      </c>
      <c r="M95" s="506">
        <f>SUMIFS('Input Exclusion Time (All)'!$G$14:$G$1004,'Input Exclusion Time (All)'!$A$14:$A$1004,'Input Data Shift C'!M$6,'Input Exclusion Time (All)'!$B$14:$B$1004,'Input Data Shift C'!$D$2,'Input Exclusion Time (All)'!$C$14:$C$1004,'Input Data Shift C'!$B95)+SUMIFS('Input Exclusion Time (Partial)'!$I$14:$I$988,'Input Exclusion Time (Partial)'!$A$14:$A$988,'Input Data Shift C'!M$6,'Input Exclusion Time (Partial)'!$B$14:$B$988,'Input Data Shift C'!$D$2,'Input Exclusion Time (Partial)'!$C$14:$C$988,'Input Data Shift C'!$B95)</f>
        <v>0</v>
      </c>
      <c r="N95" s="506">
        <f>SUMIFS('Input Exclusion Time (All)'!$G$14:$G$1004,'Input Exclusion Time (All)'!$A$14:$A$1004,'Input Data Shift C'!N$6,'Input Exclusion Time (All)'!$B$14:$B$1004,'Input Data Shift C'!$D$2,'Input Exclusion Time (All)'!$C$14:$C$1004,'Input Data Shift C'!$B95)+SUMIFS('Input Exclusion Time (Partial)'!$I$14:$I$988,'Input Exclusion Time (Partial)'!$A$14:$A$988,'Input Data Shift C'!N$6,'Input Exclusion Time (Partial)'!$B$14:$B$988,'Input Data Shift C'!$D$2,'Input Exclusion Time (Partial)'!$C$14:$C$988,'Input Data Shift C'!$B95)</f>
        <v>0</v>
      </c>
      <c r="O95" s="506">
        <f>SUMIFS('Input Exclusion Time (All)'!$G$14:$G$1004,'Input Exclusion Time (All)'!$A$14:$A$1004,'Input Data Shift C'!O$6,'Input Exclusion Time (All)'!$B$14:$B$1004,'Input Data Shift C'!$D$2,'Input Exclusion Time (All)'!$C$14:$C$1004,'Input Data Shift C'!$B95)+SUMIFS('Input Exclusion Time (Partial)'!$I$14:$I$988,'Input Exclusion Time (Partial)'!$A$14:$A$988,'Input Data Shift C'!O$6,'Input Exclusion Time (Partial)'!$B$14:$B$988,'Input Data Shift C'!$D$2,'Input Exclusion Time (Partial)'!$C$14:$C$988,'Input Data Shift C'!$B95)</f>
        <v>0</v>
      </c>
      <c r="P95" s="506">
        <f>SUMIFS('Input Exclusion Time (All)'!$G$14:$G$1004,'Input Exclusion Time (All)'!$A$14:$A$1004,'Input Data Shift C'!P$6,'Input Exclusion Time (All)'!$B$14:$B$1004,'Input Data Shift C'!$D$2,'Input Exclusion Time (All)'!$C$14:$C$1004,'Input Data Shift C'!$B95)+SUMIFS('Input Exclusion Time (Partial)'!$I$14:$I$988,'Input Exclusion Time (Partial)'!$A$14:$A$988,'Input Data Shift C'!P$6,'Input Exclusion Time (Partial)'!$B$14:$B$988,'Input Data Shift C'!$D$2,'Input Exclusion Time (Partial)'!$C$14:$C$988,'Input Data Shift C'!$B95)</f>
        <v>0</v>
      </c>
      <c r="Q95" s="506">
        <f>SUMIFS('Input Exclusion Time (All)'!$G$14:$G$1004,'Input Exclusion Time (All)'!$A$14:$A$1004,'Input Data Shift C'!Q$6,'Input Exclusion Time (All)'!$B$14:$B$1004,'Input Data Shift C'!$D$2,'Input Exclusion Time (All)'!$C$14:$C$1004,'Input Data Shift C'!$B95)+SUMIFS('Input Exclusion Time (Partial)'!$I$14:$I$988,'Input Exclusion Time (Partial)'!$A$14:$A$988,'Input Data Shift C'!Q$6,'Input Exclusion Time (Partial)'!$B$14:$B$988,'Input Data Shift C'!$D$2,'Input Exclusion Time (Partial)'!$C$14:$C$988,'Input Data Shift C'!$B95)</f>
        <v>0</v>
      </c>
      <c r="R95" s="506">
        <f>SUMIFS('Input Exclusion Time (All)'!$G$14:$G$1004,'Input Exclusion Time (All)'!$A$14:$A$1004,'Input Data Shift C'!R$6,'Input Exclusion Time (All)'!$B$14:$B$1004,'Input Data Shift C'!$D$2,'Input Exclusion Time (All)'!$C$14:$C$1004,'Input Data Shift C'!$B95)+SUMIFS('Input Exclusion Time (Partial)'!$I$14:$I$988,'Input Exclusion Time (Partial)'!$A$14:$A$988,'Input Data Shift C'!R$6,'Input Exclusion Time (Partial)'!$B$14:$B$988,'Input Data Shift C'!$D$2,'Input Exclusion Time (Partial)'!$C$14:$C$988,'Input Data Shift C'!$B95)</f>
        <v>0</v>
      </c>
      <c r="S95" s="506">
        <f>SUMIFS('Input Exclusion Time (All)'!$G$14:$G$1004,'Input Exclusion Time (All)'!$A$14:$A$1004,'Input Data Shift C'!S$6,'Input Exclusion Time (All)'!$B$14:$B$1004,'Input Data Shift C'!$D$2,'Input Exclusion Time (All)'!$C$14:$C$1004,'Input Data Shift C'!$B95)+SUMIFS('Input Exclusion Time (Partial)'!$I$14:$I$988,'Input Exclusion Time (Partial)'!$A$14:$A$988,'Input Data Shift C'!S$6,'Input Exclusion Time (Partial)'!$B$14:$B$988,'Input Data Shift C'!$D$2,'Input Exclusion Time (Partial)'!$C$14:$C$988,'Input Data Shift C'!$B95)</f>
        <v>0</v>
      </c>
      <c r="T95" s="506">
        <f>SUMIFS('Input Exclusion Time (All)'!$G$14:$G$1004,'Input Exclusion Time (All)'!$A$14:$A$1004,'Input Data Shift C'!T$6,'Input Exclusion Time (All)'!$B$14:$B$1004,'Input Data Shift C'!$D$2,'Input Exclusion Time (All)'!$C$14:$C$1004,'Input Data Shift C'!$B95)+SUMIFS('Input Exclusion Time (Partial)'!$I$14:$I$988,'Input Exclusion Time (Partial)'!$A$14:$A$988,'Input Data Shift C'!T$6,'Input Exclusion Time (Partial)'!$B$14:$B$988,'Input Data Shift C'!$D$2,'Input Exclusion Time (Partial)'!$C$14:$C$988,'Input Data Shift C'!$B95)</f>
        <v>8</v>
      </c>
      <c r="U95" s="506">
        <f>SUMIFS('Input Exclusion Time (All)'!$G$14:$G$1004,'Input Exclusion Time (All)'!$A$14:$A$1004,'Input Data Shift C'!U$6,'Input Exclusion Time (All)'!$B$14:$B$1004,'Input Data Shift C'!$D$2,'Input Exclusion Time (All)'!$C$14:$C$1004,'Input Data Shift C'!$B95)+SUMIFS('Input Exclusion Time (Partial)'!$I$14:$I$988,'Input Exclusion Time (Partial)'!$A$14:$A$988,'Input Data Shift C'!U$6,'Input Exclusion Time (Partial)'!$B$14:$B$988,'Input Data Shift C'!$D$2,'Input Exclusion Time (Partial)'!$C$14:$C$988,'Input Data Shift C'!$B95)</f>
        <v>0</v>
      </c>
      <c r="V95" s="506">
        <f>SUMIFS('Input Exclusion Time (All)'!$G$14:$G$1004,'Input Exclusion Time (All)'!$A$14:$A$1004,'Input Data Shift C'!V$6,'Input Exclusion Time (All)'!$B$14:$B$1004,'Input Data Shift C'!$D$2,'Input Exclusion Time (All)'!$C$14:$C$1004,'Input Data Shift C'!$B95)+SUMIFS('Input Exclusion Time (Partial)'!$I$14:$I$988,'Input Exclusion Time (Partial)'!$A$14:$A$988,'Input Data Shift C'!V$6,'Input Exclusion Time (Partial)'!$B$14:$B$988,'Input Data Shift C'!$D$2,'Input Exclusion Time (Partial)'!$C$14:$C$988,'Input Data Shift C'!$B95)</f>
        <v>0</v>
      </c>
      <c r="W95" s="506">
        <f>SUMIFS('Input Exclusion Time (All)'!$G$14:$G$1004,'Input Exclusion Time (All)'!$A$14:$A$1004,'Input Data Shift C'!W$6,'Input Exclusion Time (All)'!$B$14:$B$1004,'Input Data Shift C'!$D$2,'Input Exclusion Time (All)'!$C$14:$C$1004,'Input Data Shift C'!$B95)+SUMIFS('Input Exclusion Time (Partial)'!$I$14:$I$988,'Input Exclusion Time (Partial)'!$A$14:$A$988,'Input Data Shift C'!W$6,'Input Exclusion Time (Partial)'!$B$14:$B$988,'Input Data Shift C'!$D$2,'Input Exclusion Time (Partial)'!$C$14:$C$988,'Input Data Shift C'!$B95)</f>
        <v>0</v>
      </c>
      <c r="X95" s="506">
        <f>SUMIFS('Input Exclusion Time (All)'!$G$14:$G$1004,'Input Exclusion Time (All)'!$A$14:$A$1004,'Input Data Shift C'!X$6,'Input Exclusion Time (All)'!$B$14:$B$1004,'Input Data Shift C'!$D$2,'Input Exclusion Time (All)'!$C$14:$C$1004,'Input Data Shift C'!$B95)+SUMIFS('Input Exclusion Time (Partial)'!$I$14:$I$988,'Input Exclusion Time (Partial)'!$A$14:$A$988,'Input Data Shift C'!X$6,'Input Exclusion Time (Partial)'!$B$14:$B$988,'Input Data Shift C'!$D$2,'Input Exclusion Time (Partial)'!$C$14:$C$988,'Input Data Shift C'!$B95)</f>
        <v>0</v>
      </c>
      <c r="Y95" s="506">
        <f>SUMIFS('Input Exclusion Time (All)'!$G$14:$G$1004,'Input Exclusion Time (All)'!$A$14:$A$1004,'Input Data Shift C'!Y$6,'Input Exclusion Time (All)'!$B$14:$B$1004,'Input Data Shift C'!$D$2,'Input Exclusion Time (All)'!$C$14:$C$1004,'Input Data Shift C'!$B95)+SUMIFS('Input Exclusion Time (Partial)'!$I$14:$I$988,'Input Exclusion Time (Partial)'!$A$14:$A$988,'Input Data Shift C'!Y$6,'Input Exclusion Time (Partial)'!$B$14:$B$988,'Input Data Shift C'!$D$2,'Input Exclusion Time (Partial)'!$C$14:$C$988,'Input Data Shift C'!$B95)</f>
        <v>0</v>
      </c>
      <c r="Z95" s="506">
        <f>SUMIFS('Input Exclusion Time (All)'!$G$14:$G$1004,'Input Exclusion Time (All)'!$A$14:$A$1004,'Input Data Shift C'!Z$6,'Input Exclusion Time (All)'!$B$14:$B$1004,'Input Data Shift C'!$D$2,'Input Exclusion Time (All)'!$C$14:$C$1004,'Input Data Shift C'!$B95)+SUMIFS('Input Exclusion Time (Partial)'!$I$14:$I$988,'Input Exclusion Time (Partial)'!$A$14:$A$988,'Input Data Shift C'!Z$6,'Input Exclusion Time (Partial)'!$B$14:$B$988,'Input Data Shift C'!$D$2,'Input Exclusion Time (Partial)'!$C$14:$C$988,'Input Data Shift C'!$B95)</f>
        <v>0</v>
      </c>
      <c r="AA95" s="506">
        <f>SUMIFS('Input Exclusion Time (All)'!$G$14:$G$1004,'Input Exclusion Time (All)'!$A$14:$A$1004,'Input Data Shift C'!AA$6,'Input Exclusion Time (All)'!$B$14:$B$1004,'Input Data Shift C'!$D$2,'Input Exclusion Time (All)'!$C$14:$C$1004,'Input Data Shift C'!$B95)+SUMIFS('Input Exclusion Time (Partial)'!$I$14:$I$988,'Input Exclusion Time (Partial)'!$A$14:$A$988,'Input Data Shift C'!AA$6,'Input Exclusion Time (Partial)'!$B$14:$B$988,'Input Data Shift C'!$D$2,'Input Exclusion Time (Partial)'!$C$14:$C$988,'Input Data Shift C'!$B95)</f>
        <v>0</v>
      </c>
      <c r="AB95" s="506">
        <f>SUMIFS('Input Exclusion Time (All)'!$G$14:$G$1004,'Input Exclusion Time (All)'!$A$14:$A$1004,'Input Data Shift C'!AB$6,'Input Exclusion Time (All)'!$B$14:$B$1004,'Input Data Shift C'!$D$2,'Input Exclusion Time (All)'!$C$14:$C$1004,'Input Data Shift C'!$B95)+SUMIFS('Input Exclusion Time (Partial)'!$I$14:$I$988,'Input Exclusion Time (Partial)'!$A$14:$A$988,'Input Data Shift C'!AB$6,'Input Exclusion Time (Partial)'!$B$14:$B$988,'Input Data Shift C'!$D$2,'Input Exclusion Time (Partial)'!$C$14:$C$988,'Input Data Shift C'!$B95)</f>
        <v>0</v>
      </c>
      <c r="AC95" s="506">
        <f>SUMIFS('Input Exclusion Time (All)'!$G$14:$G$1004,'Input Exclusion Time (All)'!$A$14:$A$1004,'Input Data Shift C'!AC$6,'Input Exclusion Time (All)'!$B$14:$B$1004,'Input Data Shift C'!$D$2,'Input Exclusion Time (All)'!$C$14:$C$1004,'Input Data Shift C'!$B95)+SUMIFS('Input Exclusion Time (Partial)'!$I$14:$I$988,'Input Exclusion Time (Partial)'!$A$14:$A$988,'Input Data Shift C'!AC$6,'Input Exclusion Time (Partial)'!$B$14:$B$988,'Input Data Shift C'!$D$2,'Input Exclusion Time (Partial)'!$C$14:$C$988,'Input Data Shift C'!$B95)</f>
        <v>0</v>
      </c>
      <c r="AD95" s="506">
        <f>SUMIFS('Input Exclusion Time (All)'!$G$14:$G$1004,'Input Exclusion Time (All)'!$A$14:$A$1004,'Input Data Shift C'!AD$6,'Input Exclusion Time (All)'!$B$14:$B$1004,'Input Data Shift C'!$D$2,'Input Exclusion Time (All)'!$C$14:$C$1004,'Input Data Shift C'!$B95)+SUMIFS('Input Exclusion Time (Partial)'!$I$14:$I$988,'Input Exclusion Time (Partial)'!$A$14:$A$988,'Input Data Shift C'!AD$6,'Input Exclusion Time (Partial)'!$B$14:$B$988,'Input Data Shift C'!$D$2,'Input Exclusion Time (Partial)'!$C$14:$C$988,'Input Data Shift C'!$B95)</f>
        <v>0</v>
      </c>
      <c r="AE95" s="506">
        <f>SUMIFS('Input Exclusion Time (All)'!$G$14:$G$1004,'Input Exclusion Time (All)'!$A$14:$A$1004,'Input Data Shift C'!AE$6,'Input Exclusion Time (All)'!$B$14:$B$1004,'Input Data Shift C'!$D$2,'Input Exclusion Time (All)'!$C$14:$C$1004,'Input Data Shift C'!$B95)+SUMIFS('Input Exclusion Time (Partial)'!$I$14:$I$988,'Input Exclusion Time (Partial)'!$A$14:$A$988,'Input Data Shift C'!AE$6,'Input Exclusion Time (Partial)'!$B$14:$B$988,'Input Data Shift C'!$D$2,'Input Exclusion Time (Partial)'!$C$14:$C$988,'Input Data Shift C'!$B95)</f>
        <v>0</v>
      </c>
      <c r="AF95" s="506">
        <f>SUMIFS('Input Exclusion Time (All)'!$G$14:$G$1004,'Input Exclusion Time (All)'!$A$14:$A$1004,'Input Data Shift C'!AF$6,'Input Exclusion Time (All)'!$B$14:$B$1004,'Input Data Shift C'!$D$2,'Input Exclusion Time (All)'!$C$14:$C$1004,'Input Data Shift C'!$B95)+SUMIFS('Input Exclusion Time (Partial)'!$I$14:$I$988,'Input Exclusion Time (Partial)'!$A$14:$A$988,'Input Data Shift C'!AF$6,'Input Exclusion Time (Partial)'!$B$14:$B$988,'Input Data Shift C'!$D$2,'Input Exclusion Time (Partial)'!$C$14:$C$988,'Input Data Shift C'!$B95)</f>
        <v>0</v>
      </c>
      <c r="AG95" s="506">
        <f>SUMIFS('Input Exclusion Time (All)'!$G$14:$G$1004,'Input Exclusion Time (All)'!$A$14:$A$1004,'Input Data Shift C'!AG$6,'Input Exclusion Time (All)'!$B$14:$B$1004,'Input Data Shift C'!$D$2,'Input Exclusion Time (All)'!$C$14:$C$1004,'Input Data Shift C'!$B95)+SUMIFS('Input Exclusion Time (Partial)'!$I$14:$I$988,'Input Exclusion Time (Partial)'!$A$14:$A$988,'Input Data Shift C'!AG$6,'Input Exclusion Time (Partial)'!$B$14:$B$988,'Input Data Shift C'!$D$2,'Input Exclusion Time (Partial)'!$C$14:$C$988,'Input Data Shift C'!$B95)</f>
        <v>0</v>
      </c>
      <c r="AH95" s="506">
        <f>SUMIFS('Input Exclusion Time (All)'!$G$14:$G$1004,'Input Exclusion Time (All)'!$A$14:$A$1004,'Input Data Shift C'!AH$6,'Input Exclusion Time (All)'!$B$14:$B$1004,'Input Data Shift C'!$D$2,'Input Exclusion Time (All)'!$C$14:$C$1004,'Input Data Shift C'!$B95)+SUMIFS('Input Exclusion Time (Partial)'!$I$14:$I$988,'Input Exclusion Time (Partial)'!$A$14:$A$988,'Input Data Shift C'!AH$6,'Input Exclusion Time (Partial)'!$B$14:$B$988,'Input Data Shift C'!$D$2,'Input Exclusion Time (Partial)'!$C$14:$C$988,'Input Data Shift C'!$B95)</f>
        <v>0</v>
      </c>
      <c r="AI95" s="271">
        <f>SUM(D95:AH95)</f>
        <v>8</v>
      </c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spans="1:64">
      <c r="B96" s="278"/>
      <c r="C96" s="278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  <c r="AB96" s="279"/>
      <c r="AC96" s="279"/>
      <c r="AD96" s="279"/>
      <c r="AE96" s="279"/>
      <c r="AF96" s="279"/>
      <c r="AG96" s="279"/>
      <c r="AH96" s="279"/>
    </row>
    <row r="97" spans="1:36" ht="19.5" customHeight="1">
      <c r="A97" s="605" t="s">
        <v>21</v>
      </c>
      <c r="B97" s="280" t="s">
        <v>22</v>
      </c>
      <c r="C97" s="281" t="s">
        <v>23</v>
      </c>
      <c r="D97" s="509">
        <f>SUMIFS('Input Exclusion Time (All)'!$G$14:$G$1004,'Input Exclusion Time (All)'!$A$14:$A$1004,'Input Data Shift B'!D$6,'Input Exclusion Time (All)'!$B$14:$B$1004,'Input Data Shift B'!$D$2,'Input Exclusion Time (All)'!$C$14:$C$1004,'Input Data Shift B'!$C97)+SUMIFS('Input Exclusion Time (Partial)'!$I$14:$I$988,'Input Exclusion Time (Partial)'!$A$14:$A$988,'Input Data Shift B'!D$6,'Input Exclusion Time (Partial)'!$B$14:$B$988,'Input Data Shift B'!$D$2,'Input Exclusion Time (Partial)'!$C$14:$C$988,'Input Data Shift B'!$C97)</f>
        <v>0</v>
      </c>
      <c r="E97" s="509">
        <f>SUMIFS('Input Exclusion Time (All)'!$G$14:$G$1004,'Input Exclusion Time (All)'!$A$14:$A$1004,'Input Data Shift B'!E$6,'Input Exclusion Time (All)'!$B$14:$B$1004,'Input Data Shift B'!$D$2,'Input Exclusion Time (All)'!$C$14:$C$1004,'Input Data Shift B'!$C97)+SUMIFS('Input Exclusion Time (Partial)'!$I$14:$I$988,'Input Exclusion Time (Partial)'!$A$14:$A$988,'Input Data Shift B'!E$6,'Input Exclusion Time (Partial)'!$B$14:$B$988,'Input Data Shift B'!$D$2,'Input Exclusion Time (Partial)'!$C$14:$C$988,'Input Data Shift B'!$C97)</f>
        <v>0</v>
      </c>
      <c r="F97" s="509">
        <f>SUMIFS('Input Exclusion Time (All)'!$G$14:$G$1004,'Input Exclusion Time (All)'!$A$14:$A$1004,'Input Data Shift B'!F$6,'Input Exclusion Time (All)'!$B$14:$B$1004,'Input Data Shift B'!$D$2,'Input Exclusion Time (All)'!$C$14:$C$1004,'Input Data Shift B'!$C97)+SUMIFS('Input Exclusion Time (Partial)'!$I$14:$I$988,'Input Exclusion Time (Partial)'!$A$14:$A$988,'Input Data Shift B'!F$6,'Input Exclusion Time (Partial)'!$B$14:$B$988,'Input Data Shift B'!$D$2,'Input Exclusion Time (Partial)'!$C$14:$C$988,'Input Data Shift B'!$C97)</f>
        <v>4</v>
      </c>
      <c r="G97" s="509">
        <f>SUMIFS('Input Exclusion Time (All)'!$G$14:$G$1004,'Input Exclusion Time (All)'!$A$14:$A$1004,'Input Data Shift B'!G$6,'Input Exclusion Time (All)'!$B$14:$B$1004,'Input Data Shift B'!$D$2,'Input Exclusion Time (All)'!$C$14:$C$1004,'Input Data Shift B'!$C97)+SUMIFS('Input Exclusion Time (Partial)'!$I$14:$I$988,'Input Exclusion Time (Partial)'!$A$14:$A$988,'Input Data Shift B'!G$6,'Input Exclusion Time (Partial)'!$B$14:$B$988,'Input Data Shift B'!$D$2,'Input Exclusion Time (Partial)'!$C$14:$C$988,'Input Data Shift B'!$C97)</f>
        <v>4</v>
      </c>
      <c r="H97" s="509">
        <f>SUMIFS('Input Exclusion Time (All)'!$G$14:$G$1004,'Input Exclusion Time (All)'!$A$14:$A$1004,'Input Data Shift B'!H$6,'Input Exclusion Time (All)'!$B$14:$B$1004,'Input Data Shift B'!$D$2,'Input Exclusion Time (All)'!$C$14:$C$1004,'Input Data Shift B'!$C97)+SUMIFS('Input Exclusion Time (Partial)'!$I$14:$I$988,'Input Exclusion Time (Partial)'!$A$14:$A$988,'Input Data Shift B'!H$6,'Input Exclusion Time (Partial)'!$B$14:$B$988,'Input Data Shift B'!$D$2,'Input Exclusion Time (Partial)'!$C$14:$C$988,'Input Data Shift B'!$C97)</f>
        <v>4</v>
      </c>
      <c r="I97" s="509">
        <f>SUMIFS('Input Exclusion Time (All)'!$G$14:$G$1004,'Input Exclusion Time (All)'!$A$14:$A$1004,'Input Data Shift B'!I$6,'Input Exclusion Time (All)'!$B$14:$B$1004,'Input Data Shift B'!$D$2,'Input Exclusion Time (All)'!$C$14:$C$1004,'Input Data Shift B'!$C97)+SUMIFS('Input Exclusion Time (Partial)'!$I$14:$I$988,'Input Exclusion Time (Partial)'!$A$14:$A$988,'Input Data Shift B'!I$6,'Input Exclusion Time (Partial)'!$B$14:$B$988,'Input Data Shift B'!$D$2,'Input Exclusion Time (Partial)'!$C$14:$C$988,'Input Data Shift B'!$C97)</f>
        <v>4</v>
      </c>
      <c r="J97" s="509">
        <f>SUMIFS('Input Exclusion Time (All)'!$G$14:$G$1004,'Input Exclusion Time (All)'!$A$14:$A$1004,'Input Data Shift B'!J$6,'Input Exclusion Time (All)'!$B$14:$B$1004,'Input Data Shift B'!$D$2,'Input Exclusion Time (All)'!$C$14:$C$1004,'Input Data Shift B'!$C97)+SUMIFS('Input Exclusion Time (Partial)'!$I$14:$I$988,'Input Exclusion Time (Partial)'!$A$14:$A$988,'Input Data Shift B'!J$6,'Input Exclusion Time (Partial)'!$B$14:$B$988,'Input Data Shift B'!$D$2,'Input Exclusion Time (Partial)'!$C$14:$C$988,'Input Data Shift B'!$C97)</f>
        <v>0</v>
      </c>
      <c r="K97" s="509">
        <f>SUMIFS('Input Exclusion Time (All)'!$G$14:$G$1004,'Input Exclusion Time (All)'!$A$14:$A$1004,'Input Data Shift B'!K$6,'Input Exclusion Time (All)'!$B$14:$B$1004,'Input Data Shift B'!$D$2,'Input Exclusion Time (All)'!$C$14:$C$1004,'Input Data Shift B'!$C97)+SUMIFS('Input Exclusion Time (Partial)'!$I$14:$I$988,'Input Exclusion Time (Partial)'!$A$14:$A$988,'Input Data Shift B'!K$6,'Input Exclusion Time (Partial)'!$B$14:$B$988,'Input Data Shift B'!$D$2,'Input Exclusion Time (Partial)'!$C$14:$C$988,'Input Data Shift B'!$C97)</f>
        <v>0</v>
      </c>
      <c r="L97" s="509">
        <f>SUMIFS('Input Exclusion Time (All)'!$G$14:$G$1004,'Input Exclusion Time (All)'!$A$14:$A$1004,'Input Data Shift B'!L$6,'Input Exclusion Time (All)'!$B$14:$B$1004,'Input Data Shift B'!$D$2,'Input Exclusion Time (All)'!$C$14:$C$1004,'Input Data Shift B'!$C97)+SUMIFS('Input Exclusion Time (Partial)'!$I$14:$I$988,'Input Exclusion Time (Partial)'!$A$14:$A$988,'Input Data Shift B'!L$6,'Input Exclusion Time (Partial)'!$B$14:$B$988,'Input Data Shift B'!$D$2,'Input Exclusion Time (Partial)'!$C$14:$C$988,'Input Data Shift B'!$C97)</f>
        <v>4</v>
      </c>
      <c r="M97" s="509">
        <f>SUMIFS('Input Exclusion Time (All)'!$G$14:$G$1004,'Input Exclusion Time (All)'!$A$14:$A$1004,'Input Data Shift B'!M$6,'Input Exclusion Time (All)'!$B$14:$B$1004,'Input Data Shift B'!$D$2,'Input Exclusion Time (All)'!$C$14:$C$1004,'Input Data Shift B'!$C97)+SUMIFS('Input Exclusion Time (Partial)'!$I$14:$I$988,'Input Exclusion Time (Partial)'!$A$14:$A$988,'Input Data Shift B'!M$6,'Input Exclusion Time (Partial)'!$B$14:$B$988,'Input Data Shift B'!$D$2,'Input Exclusion Time (Partial)'!$C$14:$C$988,'Input Data Shift B'!$C97)</f>
        <v>0</v>
      </c>
      <c r="N97" s="509">
        <f>SUMIFS('Input Exclusion Time (All)'!$G$14:$G$1004,'Input Exclusion Time (All)'!$A$14:$A$1004,'Input Data Shift B'!N$6,'Input Exclusion Time (All)'!$B$14:$B$1004,'Input Data Shift B'!$D$2,'Input Exclusion Time (All)'!$C$14:$C$1004,'Input Data Shift B'!$C97)+SUMIFS('Input Exclusion Time (Partial)'!$I$14:$I$988,'Input Exclusion Time (Partial)'!$A$14:$A$988,'Input Data Shift B'!N$6,'Input Exclusion Time (Partial)'!$B$14:$B$988,'Input Data Shift B'!$D$2,'Input Exclusion Time (Partial)'!$C$14:$C$988,'Input Data Shift B'!$C97)</f>
        <v>4</v>
      </c>
      <c r="O97" s="509">
        <f>SUMIFS('Input Exclusion Time (All)'!$G$14:$G$1004,'Input Exclusion Time (All)'!$A$14:$A$1004,'Input Data Shift B'!O$6,'Input Exclusion Time (All)'!$B$14:$B$1004,'Input Data Shift B'!$D$2,'Input Exclusion Time (All)'!$C$14:$C$1004,'Input Data Shift B'!$C97)+SUMIFS('Input Exclusion Time (Partial)'!$I$14:$I$988,'Input Exclusion Time (Partial)'!$A$14:$A$988,'Input Data Shift B'!O$6,'Input Exclusion Time (Partial)'!$B$14:$B$988,'Input Data Shift B'!$D$2,'Input Exclusion Time (Partial)'!$C$14:$C$988,'Input Data Shift B'!$C97)</f>
        <v>4</v>
      </c>
      <c r="P97" s="509">
        <f>SUMIFS('Input Exclusion Time (All)'!$G$14:$G$1004,'Input Exclusion Time (All)'!$A$14:$A$1004,'Input Data Shift B'!P$6,'Input Exclusion Time (All)'!$B$14:$B$1004,'Input Data Shift B'!$D$2,'Input Exclusion Time (All)'!$C$14:$C$1004,'Input Data Shift B'!$C97)+SUMIFS('Input Exclusion Time (Partial)'!$I$14:$I$988,'Input Exclusion Time (Partial)'!$A$14:$A$988,'Input Data Shift B'!P$6,'Input Exclusion Time (Partial)'!$B$14:$B$988,'Input Data Shift B'!$D$2,'Input Exclusion Time (Partial)'!$C$14:$C$988,'Input Data Shift B'!$C97)</f>
        <v>0</v>
      </c>
      <c r="Q97" s="509">
        <f>SUMIFS('Input Exclusion Time (All)'!$G$14:$G$1004,'Input Exclusion Time (All)'!$A$14:$A$1004,'Input Data Shift B'!Q$6,'Input Exclusion Time (All)'!$B$14:$B$1004,'Input Data Shift B'!$D$2,'Input Exclusion Time (All)'!$C$14:$C$1004,'Input Data Shift B'!$C97)+SUMIFS('Input Exclusion Time (Partial)'!$I$14:$I$988,'Input Exclusion Time (Partial)'!$A$14:$A$988,'Input Data Shift B'!Q$6,'Input Exclusion Time (Partial)'!$B$14:$B$988,'Input Data Shift B'!$D$2,'Input Exclusion Time (Partial)'!$C$14:$C$988,'Input Data Shift B'!$C97)</f>
        <v>0</v>
      </c>
      <c r="R97" s="509">
        <f>SUMIFS('Input Exclusion Time (All)'!$G$14:$G$1004,'Input Exclusion Time (All)'!$A$14:$A$1004,'Input Data Shift B'!R$6,'Input Exclusion Time (All)'!$B$14:$B$1004,'Input Data Shift B'!$D$2,'Input Exclusion Time (All)'!$C$14:$C$1004,'Input Data Shift B'!$C97)+SUMIFS('Input Exclusion Time (Partial)'!$I$14:$I$988,'Input Exclusion Time (Partial)'!$A$14:$A$988,'Input Data Shift B'!R$6,'Input Exclusion Time (Partial)'!$B$14:$B$988,'Input Data Shift B'!$D$2,'Input Exclusion Time (Partial)'!$C$14:$C$988,'Input Data Shift B'!$C97)</f>
        <v>4</v>
      </c>
      <c r="S97" s="509">
        <f>SUMIFS('Input Exclusion Time (All)'!$G$14:$G$1004,'Input Exclusion Time (All)'!$A$14:$A$1004,'Input Data Shift B'!S$6,'Input Exclusion Time (All)'!$B$14:$B$1004,'Input Data Shift B'!$D$2,'Input Exclusion Time (All)'!$C$14:$C$1004,'Input Data Shift B'!$C97)+SUMIFS('Input Exclusion Time (Partial)'!$I$14:$I$988,'Input Exclusion Time (Partial)'!$A$14:$A$988,'Input Data Shift B'!S$6,'Input Exclusion Time (Partial)'!$B$14:$B$988,'Input Data Shift B'!$D$2,'Input Exclusion Time (Partial)'!$C$14:$C$988,'Input Data Shift B'!$C97)</f>
        <v>4</v>
      </c>
      <c r="T97" s="509">
        <f>SUMIFS('Input Exclusion Time (All)'!$G$14:$G$1004,'Input Exclusion Time (All)'!$A$14:$A$1004,'Input Data Shift B'!T$6,'Input Exclusion Time (All)'!$B$14:$B$1004,'Input Data Shift B'!$D$2,'Input Exclusion Time (All)'!$C$14:$C$1004,'Input Data Shift B'!$C97)+SUMIFS('Input Exclusion Time (Partial)'!$I$14:$I$988,'Input Exclusion Time (Partial)'!$A$14:$A$988,'Input Data Shift B'!T$6,'Input Exclusion Time (Partial)'!$B$14:$B$988,'Input Data Shift B'!$D$2,'Input Exclusion Time (Partial)'!$C$14:$C$988,'Input Data Shift B'!$C97)</f>
        <v>4</v>
      </c>
      <c r="U97" s="509">
        <f>SUMIFS('Input Exclusion Time (All)'!$G$14:$G$1004,'Input Exclusion Time (All)'!$A$14:$A$1004,'Input Data Shift B'!U$6,'Input Exclusion Time (All)'!$B$14:$B$1004,'Input Data Shift B'!$D$2,'Input Exclusion Time (All)'!$C$14:$C$1004,'Input Data Shift B'!$C97)+SUMIFS('Input Exclusion Time (Partial)'!$I$14:$I$988,'Input Exclusion Time (Partial)'!$A$14:$A$988,'Input Data Shift B'!U$6,'Input Exclusion Time (Partial)'!$B$14:$B$988,'Input Data Shift B'!$D$2,'Input Exclusion Time (Partial)'!$C$14:$C$988,'Input Data Shift B'!$C97)</f>
        <v>4</v>
      </c>
      <c r="V97" s="509">
        <f>SUMIFS('Input Exclusion Time (All)'!$G$14:$G$1004,'Input Exclusion Time (All)'!$A$14:$A$1004,'Input Data Shift B'!V$6,'Input Exclusion Time (All)'!$B$14:$B$1004,'Input Data Shift B'!$D$2,'Input Exclusion Time (All)'!$C$14:$C$1004,'Input Data Shift B'!$C97)+SUMIFS('Input Exclusion Time (Partial)'!$I$14:$I$988,'Input Exclusion Time (Partial)'!$A$14:$A$988,'Input Data Shift B'!V$6,'Input Exclusion Time (Partial)'!$B$14:$B$988,'Input Data Shift B'!$D$2,'Input Exclusion Time (Partial)'!$C$14:$C$988,'Input Data Shift B'!$C97)</f>
        <v>0</v>
      </c>
      <c r="W97" s="509">
        <f>SUMIFS('Input Exclusion Time (All)'!$G$14:$G$1004,'Input Exclusion Time (All)'!$A$14:$A$1004,'Input Data Shift B'!W$6,'Input Exclusion Time (All)'!$B$14:$B$1004,'Input Data Shift B'!$D$2,'Input Exclusion Time (All)'!$C$14:$C$1004,'Input Data Shift B'!$C97)+SUMIFS('Input Exclusion Time (Partial)'!$I$14:$I$988,'Input Exclusion Time (Partial)'!$A$14:$A$988,'Input Data Shift B'!W$6,'Input Exclusion Time (Partial)'!$B$14:$B$988,'Input Data Shift B'!$D$2,'Input Exclusion Time (Partial)'!$C$14:$C$988,'Input Data Shift B'!$C97)</f>
        <v>0</v>
      </c>
      <c r="X97" s="509">
        <f>SUMIFS('Input Exclusion Time (All)'!$G$14:$G$1004,'Input Exclusion Time (All)'!$A$14:$A$1004,'Input Data Shift B'!X$6,'Input Exclusion Time (All)'!$B$14:$B$1004,'Input Data Shift B'!$D$2,'Input Exclusion Time (All)'!$C$14:$C$1004,'Input Data Shift B'!$C97)+SUMIFS('Input Exclusion Time (Partial)'!$I$14:$I$988,'Input Exclusion Time (Partial)'!$A$14:$A$988,'Input Data Shift B'!X$6,'Input Exclusion Time (Partial)'!$B$14:$B$988,'Input Data Shift B'!$D$2,'Input Exclusion Time (Partial)'!$C$14:$C$988,'Input Data Shift B'!$C97)</f>
        <v>0</v>
      </c>
      <c r="Y97" s="509">
        <f>SUMIFS('Input Exclusion Time (All)'!$G$14:$G$1004,'Input Exclusion Time (All)'!$A$14:$A$1004,'Input Data Shift B'!Y$6,'Input Exclusion Time (All)'!$B$14:$B$1004,'Input Data Shift B'!$D$2,'Input Exclusion Time (All)'!$C$14:$C$1004,'Input Data Shift B'!$C97)+SUMIFS('Input Exclusion Time (Partial)'!$I$14:$I$988,'Input Exclusion Time (Partial)'!$A$14:$A$988,'Input Data Shift B'!Y$6,'Input Exclusion Time (Partial)'!$B$14:$B$988,'Input Data Shift B'!$D$2,'Input Exclusion Time (Partial)'!$C$14:$C$988,'Input Data Shift B'!$C97)</f>
        <v>0</v>
      </c>
      <c r="Z97" s="509">
        <f>SUMIFS('Input Exclusion Time (All)'!$G$14:$G$1004,'Input Exclusion Time (All)'!$A$14:$A$1004,'Input Data Shift B'!Z$6,'Input Exclusion Time (All)'!$B$14:$B$1004,'Input Data Shift B'!$D$2,'Input Exclusion Time (All)'!$C$14:$C$1004,'Input Data Shift B'!$C97)+SUMIFS('Input Exclusion Time (Partial)'!$I$14:$I$988,'Input Exclusion Time (Partial)'!$A$14:$A$988,'Input Data Shift B'!Z$6,'Input Exclusion Time (Partial)'!$B$14:$B$988,'Input Data Shift B'!$D$2,'Input Exclusion Time (Partial)'!$C$14:$C$988,'Input Data Shift B'!$C97)</f>
        <v>0</v>
      </c>
      <c r="AA97" s="509">
        <f>SUMIFS('Input Exclusion Time (All)'!$G$14:$G$1004,'Input Exclusion Time (All)'!$A$14:$A$1004,'Input Data Shift B'!AA$6,'Input Exclusion Time (All)'!$B$14:$B$1004,'Input Data Shift B'!$D$2,'Input Exclusion Time (All)'!$C$14:$C$1004,'Input Data Shift B'!$C97)+SUMIFS('Input Exclusion Time (Partial)'!$I$14:$I$988,'Input Exclusion Time (Partial)'!$A$14:$A$988,'Input Data Shift B'!AA$6,'Input Exclusion Time (Partial)'!$B$14:$B$988,'Input Data Shift B'!$D$2,'Input Exclusion Time (Partial)'!$C$14:$C$988,'Input Data Shift B'!$C97)</f>
        <v>0</v>
      </c>
      <c r="AB97" s="509">
        <f>SUMIFS('Input Exclusion Time (All)'!$G$14:$G$1004,'Input Exclusion Time (All)'!$A$14:$A$1004,'Input Data Shift B'!AB$6,'Input Exclusion Time (All)'!$B$14:$B$1004,'Input Data Shift B'!$D$2,'Input Exclusion Time (All)'!$C$14:$C$1004,'Input Data Shift B'!$C97)+SUMIFS('Input Exclusion Time (Partial)'!$I$14:$I$988,'Input Exclusion Time (Partial)'!$A$14:$A$988,'Input Data Shift B'!AB$6,'Input Exclusion Time (Partial)'!$B$14:$B$988,'Input Data Shift B'!$D$2,'Input Exclusion Time (Partial)'!$C$14:$C$988,'Input Data Shift B'!$C97)</f>
        <v>0</v>
      </c>
      <c r="AC97" s="509">
        <f>SUMIFS('Input Exclusion Time (All)'!$G$14:$G$1004,'Input Exclusion Time (All)'!$A$14:$A$1004,'Input Data Shift B'!AC$6,'Input Exclusion Time (All)'!$B$14:$B$1004,'Input Data Shift B'!$D$2,'Input Exclusion Time (All)'!$C$14:$C$1004,'Input Data Shift B'!$C97)+SUMIFS('Input Exclusion Time (Partial)'!$I$14:$I$988,'Input Exclusion Time (Partial)'!$A$14:$A$988,'Input Data Shift B'!AC$6,'Input Exclusion Time (Partial)'!$B$14:$B$988,'Input Data Shift B'!$D$2,'Input Exclusion Time (Partial)'!$C$14:$C$988,'Input Data Shift B'!$C97)</f>
        <v>0</v>
      </c>
      <c r="AD97" s="509">
        <f>SUMIFS('Input Exclusion Time (All)'!$G$14:$G$1004,'Input Exclusion Time (All)'!$A$14:$A$1004,'Input Data Shift B'!AD$6,'Input Exclusion Time (All)'!$B$14:$B$1004,'Input Data Shift B'!$D$2,'Input Exclusion Time (All)'!$C$14:$C$1004,'Input Data Shift B'!$C97)+SUMIFS('Input Exclusion Time (Partial)'!$I$14:$I$988,'Input Exclusion Time (Partial)'!$A$14:$A$988,'Input Data Shift B'!AD$6,'Input Exclusion Time (Partial)'!$B$14:$B$988,'Input Data Shift B'!$D$2,'Input Exclusion Time (Partial)'!$C$14:$C$988,'Input Data Shift B'!$C97)</f>
        <v>0</v>
      </c>
      <c r="AE97" s="509">
        <f>SUMIFS('Input Exclusion Time (All)'!$G$14:$G$1004,'Input Exclusion Time (All)'!$A$14:$A$1004,'Input Data Shift B'!AE$6,'Input Exclusion Time (All)'!$B$14:$B$1004,'Input Data Shift B'!$D$2,'Input Exclusion Time (All)'!$C$14:$C$1004,'Input Data Shift B'!$C97)+SUMIFS('Input Exclusion Time (Partial)'!$I$14:$I$988,'Input Exclusion Time (Partial)'!$A$14:$A$988,'Input Data Shift B'!AE$6,'Input Exclusion Time (Partial)'!$B$14:$B$988,'Input Data Shift B'!$D$2,'Input Exclusion Time (Partial)'!$C$14:$C$988,'Input Data Shift B'!$C97)</f>
        <v>0</v>
      </c>
      <c r="AF97" s="509">
        <f>SUMIFS('Input Exclusion Time (All)'!$G$14:$G$1004,'Input Exclusion Time (All)'!$A$14:$A$1004,'Input Data Shift B'!AF$6,'Input Exclusion Time (All)'!$B$14:$B$1004,'Input Data Shift B'!$D$2,'Input Exclusion Time (All)'!$C$14:$C$1004,'Input Data Shift B'!$C97)+SUMIFS('Input Exclusion Time (Partial)'!$I$14:$I$988,'Input Exclusion Time (Partial)'!$A$14:$A$988,'Input Data Shift B'!AF$6,'Input Exclusion Time (Partial)'!$B$14:$B$988,'Input Data Shift B'!$D$2,'Input Exclusion Time (Partial)'!$C$14:$C$988,'Input Data Shift B'!$C97)</f>
        <v>0</v>
      </c>
      <c r="AG97" s="509">
        <f>SUMIFS('Input Exclusion Time (All)'!$G$14:$G$1004,'Input Exclusion Time (All)'!$A$14:$A$1004,'Input Data Shift B'!AG$6,'Input Exclusion Time (All)'!$B$14:$B$1004,'Input Data Shift B'!$D$2,'Input Exclusion Time (All)'!$C$14:$C$1004,'Input Data Shift B'!$C97)+SUMIFS('Input Exclusion Time (Partial)'!$I$14:$I$988,'Input Exclusion Time (Partial)'!$A$14:$A$988,'Input Data Shift B'!AG$6,'Input Exclusion Time (Partial)'!$B$14:$B$988,'Input Data Shift B'!$D$2,'Input Exclusion Time (Partial)'!$C$14:$C$988,'Input Data Shift B'!$C97)</f>
        <v>0</v>
      </c>
      <c r="AH97" s="509">
        <f>SUMIFS('Input Exclusion Time (All)'!$G$14:$G$1004,'Input Exclusion Time (All)'!$A$14:$A$1004,'Input Data Shift B'!AH$6,'Input Exclusion Time (All)'!$B$14:$B$1004,'Input Data Shift B'!$D$2,'Input Exclusion Time (All)'!$C$14:$C$1004,'Input Data Shift B'!$C97)+SUMIFS('Input Exclusion Time (Partial)'!$I$14:$I$988,'Input Exclusion Time (Partial)'!$A$14:$A$988,'Input Data Shift B'!AH$6,'Input Exclusion Time (Partial)'!$B$14:$B$988,'Input Data Shift B'!$D$2,'Input Exclusion Time (Partial)'!$C$14:$C$988,'Input Data Shift B'!$C97)</f>
        <v>0</v>
      </c>
      <c r="AI97" s="510">
        <f t="shared" ref="AI97:AI118" si="12">SUM(D97:AH97)</f>
        <v>44</v>
      </c>
      <c r="AJ97" s="282">
        <f t="shared" ref="AJ97:AJ118" si="13">+AI97/($AI$120+SUM($AI$97:$AI$118))</f>
        <v>8.6021505376344093E-2</v>
      </c>
    </row>
    <row r="98" spans="1:36" ht="19.5" customHeight="1">
      <c r="A98" s="605"/>
      <c r="B98" s="283" t="s">
        <v>24</v>
      </c>
      <c r="C98" s="284" t="s">
        <v>25</v>
      </c>
      <c r="D98" s="511"/>
      <c r="E98" s="511"/>
      <c r="F98" s="511"/>
      <c r="G98" s="511"/>
      <c r="H98" s="511"/>
      <c r="I98" s="511"/>
      <c r="J98" s="511"/>
      <c r="K98" s="511"/>
      <c r="L98" s="511"/>
      <c r="M98" s="511"/>
      <c r="N98" s="511"/>
      <c r="O98" s="511"/>
      <c r="P98" s="511"/>
      <c r="Q98" s="511"/>
      <c r="R98" s="511"/>
      <c r="S98" s="511"/>
      <c r="T98" s="511"/>
      <c r="U98" s="511"/>
      <c r="V98" s="511"/>
      <c r="W98" s="511"/>
      <c r="X98" s="511"/>
      <c r="Y98" s="511"/>
      <c r="Z98" s="511"/>
      <c r="AA98" s="511"/>
      <c r="AB98" s="511"/>
      <c r="AC98" s="511"/>
      <c r="AD98" s="511"/>
      <c r="AE98" s="511"/>
      <c r="AF98" s="511"/>
      <c r="AG98" s="511"/>
      <c r="AH98" s="511"/>
      <c r="AI98" s="512">
        <f t="shared" si="12"/>
        <v>0</v>
      </c>
      <c r="AJ98" s="285">
        <f t="shared" si="13"/>
        <v>0</v>
      </c>
    </row>
    <row r="99" spans="1:36" ht="19.5" customHeight="1">
      <c r="A99" s="605"/>
      <c r="B99" s="286" t="s">
        <v>26</v>
      </c>
      <c r="C99" s="287" t="s">
        <v>27</v>
      </c>
      <c r="D99" s="511"/>
      <c r="E99" s="511"/>
      <c r="F99" s="511"/>
      <c r="G99" s="511"/>
      <c r="H99" s="511"/>
      <c r="I99" s="511"/>
      <c r="J99" s="511"/>
      <c r="K99" s="511"/>
      <c r="L99" s="511"/>
      <c r="M99" s="511"/>
      <c r="N99" s="511"/>
      <c r="O99" s="511"/>
      <c r="P99" s="511"/>
      <c r="Q99" s="511"/>
      <c r="R99" s="511"/>
      <c r="S99" s="511"/>
      <c r="T99" s="511"/>
      <c r="U99" s="511"/>
      <c r="V99" s="511"/>
      <c r="W99" s="511"/>
      <c r="X99" s="511"/>
      <c r="Y99" s="511"/>
      <c r="Z99" s="511"/>
      <c r="AA99" s="511"/>
      <c r="AB99" s="511"/>
      <c r="AC99" s="511"/>
      <c r="AD99" s="511"/>
      <c r="AE99" s="511"/>
      <c r="AF99" s="511"/>
      <c r="AG99" s="511"/>
      <c r="AH99" s="511"/>
      <c r="AI99" s="512">
        <f t="shared" si="12"/>
        <v>0</v>
      </c>
      <c r="AJ99" s="285">
        <f t="shared" si="13"/>
        <v>0</v>
      </c>
    </row>
    <row r="100" spans="1:36" ht="19.5" customHeight="1">
      <c r="A100" s="605"/>
      <c r="B100" s="283" t="s">
        <v>28</v>
      </c>
      <c r="C100" s="284" t="s">
        <v>29</v>
      </c>
      <c r="D100" s="511"/>
      <c r="E100" s="511"/>
      <c r="F100" s="511"/>
      <c r="G100" s="511"/>
      <c r="H100" s="511"/>
      <c r="I100" s="511"/>
      <c r="J100" s="511"/>
      <c r="K100" s="511"/>
      <c r="L100" s="511"/>
      <c r="M100" s="511"/>
      <c r="N100" s="511"/>
      <c r="O100" s="511"/>
      <c r="P100" s="511"/>
      <c r="Q100" s="511"/>
      <c r="R100" s="511"/>
      <c r="S100" s="511"/>
      <c r="T100" s="511"/>
      <c r="U100" s="511"/>
      <c r="V100" s="511"/>
      <c r="W100" s="511"/>
      <c r="X100" s="511"/>
      <c r="Y100" s="511"/>
      <c r="Z100" s="511"/>
      <c r="AA100" s="511"/>
      <c r="AB100" s="511"/>
      <c r="AC100" s="511"/>
      <c r="AD100" s="511"/>
      <c r="AE100" s="511"/>
      <c r="AF100" s="511"/>
      <c r="AG100" s="511"/>
      <c r="AH100" s="511"/>
      <c r="AI100" s="512">
        <f t="shared" si="12"/>
        <v>0</v>
      </c>
      <c r="AJ100" s="285">
        <f t="shared" si="13"/>
        <v>0</v>
      </c>
    </row>
    <row r="101" spans="1:36" ht="19.5" customHeight="1">
      <c r="A101" s="605"/>
      <c r="B101" s="288" t="s">
        <v>30</v>
      </c>
      <c r="C101" s="289" t="s">
        <v>31</v>
      </c>
      <c r="D101" s="511"/>
      <c r="E101" s="511"/>
      <c r="F101" s="511"/>
      <c r="G101" s="511"/>
      <c r="H101" s="511"/>
      <c r="I101" s="511"/>
      <c r="J101" s="511"/>
      <c r="K101" s="511"/>
      <c r="L101" s="511"/>
      <c r="M101" s="511"/>
      <c r="N101" s="511"/>
      <c r="O101" s="511"/>
      <c r="P101" s="511"/>
      <c r="Q101" s="511"/>
      <c r="R101" s="511"/>
      <c r="S101" s="511"/>
      <c r="T101" s="511"/>
      <c r="U101" s="511"/>
      <c r="V101" s="511"/>
      <c r="W101" s="511"/>
      <c r="X101" s="511"/>
      <c r="Y101" s="511"/>
      <c r="Z101" s="511"/>
      <c r="AA101" s="511"/>
      <c r="AB101" s="511"/>
      <c r="AC101" s="511"/>
      <c r="AD101" s="511"/>
      <c r="AE101" s="511"/>
      <c r="AF101" s="511"/>
      <c r="AG101" s="511"/>
      <c r="AH101" s="511"/>
      <c r="AI101" s="512">
        <f t="shared" si="12"/>
        <v>0</v>
      </c>
      <c r="AJ101" s="285">
        <f t="shared" si="13"/>
        <v>0</v>
      </c>
    </row>
    <row r="102" spans="1:36" ht="19.5" customHeight="1">
      <c r="A102" s="605"/>
      <c r="B102" s="280" t="s">
        <v>32</v>
      </c>
      <c r="C102" s="281" t="s">
        <v>33</v>
      </c>
      <c r="D102" s="506">
        <f>SUMIFS('Input Exclusion Time (All)'!$G$14:$G$1004,'Input Exclusion Time (All)'!$A$14:$A$1004,'Input Data Shift B'!D$6,'Input Exclusion Time (All)'!$B$14:$B$1004,'Input Data Shift B'!$D$2,'Input Exclusion Time (All)'!$C$14:$C$1004,'Input Data Shift B'!$C102)+SUMIFS('Input Exclusion Time (Partial)'!$I$14:$I$988,'Input Exclusion Time (Partial)'!$A$14:$A$988,'Input Data Shift B'!D$6,'Input Exclusion Time (Partial)'!$B$14:$B$988,'Input Data Shift B'!$D$2,'Input Exclusion Time (Partial)'!$C$14:$C$988,'Input Data Shift B'!$C102)</f>
        <v>0</v>
      </c>
      <c r="E102" s="506">
        <f>SUMIFS('Input Exclusion Time (All)'!$G$14:$G$1004,'Input Exclusion Time (All)'!$A$14:$A$1004,'Input Data Shift B'!E$6,'Input Exclusion Time (All)'!$B$14:$B$1004,'Input Data Shift B'!$D$2,'Input Exclusion Time (All)'!$C$14:$C$1004,'Input Data Shift B'!$C102)+SUMIFS('Input Exclusion Time (Partial)'!$I$14:$I$988,'Input Exclusion Time (Partial)'!$A$14:$A$988,'Input Data Shift B'!E$6,'Input Exclusion Time (Partial)'!$B$14:$B$988,'Input Data Shift B'!$D$2,'Input Exclusion Time (Partial)'!$C$14:$C$988,'Input Data Shift B'!$C102)</f>
        <v>0</v>
      </c>
      <c r="F102" s="506">
        <f>SUMIFS('Input Exclusion Time (All)'!$G$14:$G$1004,'Input Exclusion Time (All)'!$A$14:$A$1004,'Input Data Shift B'!F$6,'Input Exclusion Time (All)'!$B$14:$B$1004,'Input Data Shift B'!$D$2,'Input Exclusion Time (All)'!$C$14:$C$1004,'Input Data Shift B'!$C102)+SUMIFS('Input Exclusion Time (Partial)'!$I$14:$I$988,'Input Exclusion Time (Partial)'!$A$14:$A$988,'Input Data Shift B'!F$6,'Input Exclusion Time (Partial)'!$B$14:$B$988,'Input Data Shift B'!$D$2,'Input Exclusion Time (Partial)'!$C$14:$C$988,'Input Data Shift B'!$C102)</f>
        <v>0</v>
      </c>
      <c r="G102" s="506">
        <f>SUMIFS('Input Exclusion Time (All)'!$G$14:$G$1004,'Input Exclusion Time (All)'!$A$14:$A$1004,'Input Data Shift B'!G$6,'Input Exclusion Time (All)'!$B$14:$B$1004,'Input Data Shift B'!$D$2,'Input Exclusion Time (All)'!$C$14:$C$1004,'Input Data Shift B'!$C102)+SUMIFS('Input Exclusion Time (Partial)'!$I$14:$I$988,'Input Exclusion Time (Partial)'!$A$14:$A$988,'Input Data Shift B'!G$6,'Input Exclusion Time (Partial)'!$B$14:$B$988,'Input Data Shift B'!$D$2,'Input Exclusion Time (Partial)'!$C$14:$C$988,'Input Data Shift B'!$C102)</f>
        <v>0</v>
      </c>
      <c r="H102" s="506">
        <f>SUMIFS('Input Exclusion Time (All)'!$G$14:$G$1004,'Input Exclusion Time (All)'!$A$14:$A$1004,'Input Data Shift B'!H$6,'Input Exclusion Time (All)'!$B$14:$B$1004,'Input Data Shift B'!$D$2,'Input Exclusion Time (All)'!$C$14:$C$1004,'Input Data Shift B'!$C102)+SUMIFS('Input Exclusion Time (Partial)'!$I$14:$I$988,'Input Exclusion Time (Partial)'!$A$14:$A$988,'Input Data Shift B'!H$6,'Input Exclusion Time (Partial)'!$B$14:$B$988,'Input Data Shift B'!$D$2,'Input Exclusion Time (Partial)'!$C$14:$C$988,'Input Data Shift B'!$C102)</f>
        <v>0</v>
      </c>
      <c r="I102" s="506">
        <f>SUMIFS('Input Exclusion Time (All)'!$G$14:$G$1004,'Input Exclusion Time (All)'!$A$14:$A$1004,'Input Data Shift B'!I$6,'Input Exclusion Time (All)'!$B$14:$B$1004,'Input Data Shift B'!$D$2,'Input Exclusion Time (All)'!$C$14:$C$1004,'Input Data Shift B'!$C102)+SUMIFS('Input Exclusion Time (Partial)'!$I$14:$I$988,'Input Exclusion Time (Partial)'!$A$14:$A$988,'Input Data Shift B'!I$6,'Input Exclusion Time (Partial)'!$B$14:$B$988,'Input Data Shift B'!$D$2,'Input Exclusion Time (Partial)'!$C$14:$C$988,'Input Data Shift B'!$C102)</f>
        <v>0</v>
      </c>
      <c r="J102" s="506">
        <f>SUMIFS('Input Exclusion Time (All)'!$G$14:$G$1004,'Input Exclusion Time (All)'!$A$14:$A$1004,'Input Data Shift B'!J$6,'Input Exclusion Time (All)'!$B$14:$B$1004,'Input Data Shift B'!$D$2,'Input Exclusion Time (All)'!$C$14:$C$1004,'Input Data Shift B'!$C102)+SUMIFS('Input Exclusion Time (Partial)'!$I$14:$I$988,'Input Exclusion Time (Partial)'!$A$14:$A$988,'Input Data Shift B'!J$6,'Input Exclusion Time (Partial)'!$B$14:$B$988,'Input Data Shift B'!$D$2,'Input Exclusion Time (Partial)'!$C$14:$C$988,'Input Data Shift B'!$C102)</f>
        <v>0</v>
      </c>
      <c r="K102" s="506">
        <f>SUMIFS('Input Exclusion Time (All)'!$G$14:$G$1004,'Input Exclusion Time (All)'!$A$14:$A$1004,'Input Data Shift B'!K$6,'Input Exclusion Time (All)'!$B$14:$B$1004,'Input Data Shift B'!$D$2,'Input Exclusion Time (All)'!$C$14:$C$1004,'Input Data Shift B'!$C102)+SUMIFS('Input Exclusion Time (Partial)'!$I$14:$I$988,'Input Exclusion Time (Partial)'!$A$14:$A$988,'Input Data Shift B'!K$6,'Input Exclusion Time (Partial)'!$B$14:$B$988,'Input Data Shift B'!$D$2,'Input Exclusion Time (Partial)'!$C$14:$C$988,'Input Data Shift B'!$C102)</f>
        <v>0</v>
      </c>
      <c r="L102" s="506">
        <f>SUMIFS('Input Exclusion Time (All)'!$G$14:$G$1004,'Input Exclusion Time (All)'!$A$14:$A$1004,'Input Data Shift B'!L$6,'Input Exclusion Time (All)'!$B$14:$B$1004,'Input Data Shift B'!$D$2,'Input Exclusion Time (All)'!$C$14:$C$1004,'Input Data Shift B'!$C102)+SUMIFS('Input Exclusion Time (Partial)'!$I$14:$I$988,'Input Exclusion Time (Partial)'!$A$14:$A$988,'Input Data Shift B'!L$6,'Input Exclusion Time (Partial)'!$B$14:$B$988,'Input Data Shift B'!$D$2,'Input Exclusion Time (Partial)'!$C$14:$C$988,'Input Data Shift B'!$C102)</f>
        <v>0</v>
      </c>
      <c r="M102" s="506">
        <f>SUMIFS('Input Exclusion Time (All)'!$G$14:$G$1004,'Input Exclusion Time (All)'!$A$14:$A$1004,'Input Data Shift B'!M$6,'Input Exclusion Time (All)'!$B$14:$B$1004,'Input Data Shift B'!$D$2,'Input Exclusion Time (All)'!$C$14:$C$1004,'Input Data Shift B'!$C102)+SUMIFS('Input Exclusion Time (Partial)'!$I$14:$I$988,'Input Exclusion Time (Partial)'!$A$14:$A$988,'Input Data Shift B'!M$6,'Input Exclusion Time (Partial)'!$B$14:$B$988,'Input Data Shift B'!$D$2,'Input Exclusion Time (Partial)'!$C$14:$C$988,'Input Data Shift B'!$C102)</f>
        <v>0</v>
      </c>
      <c r="N102" s="506">
        <f>SUMIFS('Input Exclusion Time (All)'!$G$14:$G$1004,'Input Exclusion Time (All)'!$A$14:$A$1004,'Input Data Shift B'!N$6,'Input Exclusion Time (All)'!$B$14:$B$1004,'Input Data Shift B'!$D$2,'Input Exclusion Time (All)'!$C$14:$C$1004,'Input Data Shift B'!$C102)+SUMIFS('Input Exclusion Time (Partial)'!$I$14:$I$988,'Input Exclusion Time (Partial)'!$A$14:$A$988,'Input Data Shift B'!N$6,'Input Exclusion Time (Partial)'!$B$14:$B$988,'Input Data Shift B'!$D$2,'Input Exclusion Time (Partial)'!$C$14:$C$988,'Input Data Shift B'!$C102)</f>
        <v>0</v>
      </c>
      <c r="O102" s="506">
        <f>SUMIFS('Input Exclusion Time (All)'!$G$14:$G$1004,'Input Exclusion Time (All)'!$A$14:$A$1004,'Input Data Shift B'!O$6,'Input Exclusion Time (All)'!$B$14:$B$1004,'Input Data Shift B'!$D$2,'Input Exclusion Time (All)'!$C$14:$C$1004,'Input Data Shift B'!$C102)+SUMIFS('Input Exclusion Time (Partial)'!$I$14:$I$988,'Input Exclusion Time (Partial)'!$A$14:$A$988,'Input Data Shift B'!O$6,'Input Exclusion Time (Partial)'!$B$14:$B$988,'Input Data Shift B'!$D$2,'Input Exclusion Time (Partial)'!$C$14:$C$988,'Input Data Shift B'!$C102)</f>
        <v>0</v>
      </c>
      <c r="P102" s="506">
        <f>SUMIFS('Input Exclusion Time (All)'!$G$14:$G$1004,'Input Exclusion Time (All)'!$A$14:$A$1004,'Input Data Shift B'!P$6,'Input Exclusion Time (All)'!$B$14:$B$1004,'Input Data Shift B'!$D$2,'Input Exclusion Time (All)'!$C$14:$C$1004,'Input Data Shift B'!$C102)+SUMIFS('Input Exclusion Time (Partial)'!$I$14:$I$988,'Input Exclusion Time (Partial)'!$A$14:$A$988,'Input Data Shift B'!P$6,'Input Exclusion Time (Partial)'!$B$14:$B$988,'Input Data Shift B'!$D$2,'Input Exclusion Time (Partial)'!$C$14:$C$988,'Input Data Shift B'!$C102)</f>
        <v>0</v>
      </c>
      <c r="Q102" s="506">
        <f>SUMIFS('Input Exclusion Time (All)'!$G$14:$G$1004,'Input Exclusion Time (All)'!$A$14:$A$1004,'Input Data Shift B'!Q$6,'Input Exclusion Time (All)'!$B$14:$B$1004,'Input Data Shift B'!$D$2,'Input Exclusion Time (All)'!$C$14:$C$1004,'Input Data Shift B'!$C102)+SUMIFS('Input Exclusion Time (Partial)'!$I$14:$I$988,'Input Exclusion Time (Partial)'!$A$14:$A$988,'Input Data Shift B'!Q$6,'Input Exclusion Time (Partial)'!$B$14:$B$988,'Input Data Shift B'!$D$2,'Input Exclusion Time (Partial)'!$C$14:$C$988,'Input Data Shift B'!$C102)</f>
        <v>0</v>
      </c>
      <c r="R102" s="506">
        <f>SUMIFS('Input Exclusion Time (All)'!$G$14:$G$1004,'Input Exclusion Time (All)'!$A$14:$A$1004,'Input Data Shift B'!R$6,'Input Exclusion Time (All)'!$B$14:$B$1004,'Input Data Shift B'!$D$2,'Input Exclusion Time (All)'!$C$14:$C$1004,'Input Data Shift B'!$C102)+SUMIFS('Input Exclusion Time (Partial)'!$I$14:$I$988,'Input Exclusion Time (Partial)'!$A$14:$A$988,'Input Data Shift B'!R$6,'Input Exclusion Time (Partial)'!$B$14:$B$988,'Input Data Shift B'!$D$2,'Input Exclusion Time (Partial)'!$C$14:$C$988,'Input Data Shift B'!$C102)</f>
        <v>0</v>
      </c>
      <c r="S102" s="506">
        <f>SUMIFS('Input Exclusion Time (All)'!$G$14:$G$1004,'Input Exclusion Time (All)'!$A$14:$A$1004,'Input Data Shift B'!S$6,'Input Exclusion Time (All)'!$B$14:$B$1004,'Input Data Shift B'!$D$2,'Input Exclusion Time (All)'!$C$14:$C$1004,'Input Data Shift B'!$C102)+SUMIFS('Input Exclusion Time (Partial)'!$I$14:$I$988,'Input Exclusion Time (Partial)'!$A$14:$A$988,'Input Data Shift B'!S$6,'Input Exclusion Time (Partial)'!$B$14:$B$988,'Input Data Shift B'!$D$2,'Input Exclusion Time (Partial)'!$C$14:$C$988,'Input Data Shift B'!$C102)</f>
        <v>0</v>
      </c>
      <c r="T102" s="506">
        <f>SUMIFS('Input Exclusion Time (All)'!$G$14:$G$1004,'Input Exclusion Time (All)'!$A$14:$A$1004,'Input Data Shift B'!T$6,'Input Exclusion Time (All)'!$B$14:$B$1004,'Input Data Shift B'!$D$2,'Input Exclusion Time (All)'!$C$14:$C$1004,'Input Data Shift B'!$C102)+SUMIFS('Input Exclusion Time (Partial)'!$I$14:$I$988,'Input Exclusion Time (Partial)'!$A$14:$A$988,'Input Data Shift B'!T$6,'Input Exclusion Time (Partial)'!$B$14:$B$988,'Input Data Shift B'!$D$2,'Input Exclusion Time (Partial)'!$C$14:$C$988,'Input Data Shift B'!$C102)</f>
        <v>0</v>
      </c>
      <c r="U102" s="506">
        <f>SUMIFS('Input Exclusion Time (All)'!$G$14:$G$1004,'Input Exclusion Time (All)'!$A$14:$A$1004,'Input Data Shift B'!U$6,'Input Exclusion Time (All)'!$B$14:$B$1004,'Input Data Shift B'!$D$2,'Input Exclusion Time (All)'!$C$14:$C$1004,'Input Data Shift B'!$C102)+SUMIFS('Input Exclusion Time (Partial)'!$I$14:$I$988,'Input Exclusion Time (Partial)'!$A$14:$A$988,'Input Data Shift B'!U$6,'Input Exclusion Time (Partial)'!$B$14:$B$988,'Input Data Shift B'!$D$2,'Input Exclusion Time (Partial)'!$C$14:$C$988,'Input Data Shift B'!$C102)</f>
        <v>0</v>
      </c>
      <c r="V102" s="506">
        <f>SUMIFS('Input Exclusion Time (All)'!$G$14:$G$1004,'Input Exclusion Time (All)'!$A$14:$A$1004,'Input Data Shift B'!V$6,'Input Exclusion Time (All)'!$B$14:$B$1004,'Input Data Shift B'!$D$2,'Input Exclusion Time (All)'!$C$14:$C$1004,'Input Data Shift B'!$C102)+SUMIFS('Input Exclusion Time (Partial)'!$I$14:$I$988,'Input Exclusion Time (Partial)'!$A$14:$A$988,'Input Data Shift B'!V$6,'Input Exclusion Time (Partial)'!$B$14:$B$988,'Input Data Shift B'!$D$2,'Input Exclusion Time (Partial)'!$C$14:$C$988,'Input Data Shift B'!$C102)</f>
        <v>0</v>
      </c>
      <c r="W102" s="506">
        <f>SUMIFS('Input Exclusion Time (All)'!$G$14:$G$1004,'Input Exclusion Time (All)'!$A$14:$A$1004,'Input Data Shift B'!W$6,'Input Exclusion Time (All)'!$B$14:$B$1004,'Input Data Shift B'!$D$2,'Input Exclusion Time (All)'!$C$14:$C$1004,'Input Data Shift B'!$C102)+SUMIFS('Input Exclusion Time (Partial)'!$I$14:$I$988,'Input Exclusion Time (Partial)'!$A$14:$A$988,'Input Data Shift B'!W$6,'Input Exclusion Time (Partial)'!$B$14:$B$988,'Input Data Shift B'!$D$2,'Input Exclusion Time (Partial)'!$C$14:$C$988,'Input Data Shift B'!$C102)</f>
        <v>0</v>
      </c>
      <c r="X102" s="506">
        <f>SUMIFS('Input Exclusion Time (All)'!$G$14:$G$1004,'Input Exclusion Time (All)'!$A$14:$A$1004,'Input Data Shift B'!X$6,'Input Exclusion Time (All)'!$B$14:$B$1004,'Input Data Shift B'!$D$2,'Input Exclusion Time (All)'!$C$14:$C$1004,'Input Data Shift B'!$C102)+SUMIFS('Input Exclusion Time (Partial)'!$I$14:$I$988,'Input Exclusion Time (Partial)'!$A$14:$A$988,'Input Data Shift B'!X$6,'Input Exclusion Time (Partial)'!$B$14:$B$988,'Input Data Shift B'!$D$2,'Input Exclusion Time (Partial)'!$C$14:$C$988,'Input Data Shift B'!$C102)</f>
        <v>0</v>
      </c>
      <c r="Y102" s="506">
        <f>SUMIFS('Input Exclusion Time (All)'!$G$14:$G$1004,'Input Exclusion Time (All)'!$A$14:$A$1004,'Input Data Shift B'!Y$6,'Input Exclusion Time (All)'!$B$14:$B$1004,'Input Data Shift B'!$D$2,'Input Exclusion Time (All)'!$C$14:$C$1004,'Input Data Shift B'!$C102)+SUMIFS('Input Exclusion Time (Partial)'!$I$14:$I$988,'Input Exclusion Time (Partial)'!$A$14:$A$988,'Input Data Shift B'!Y$6,'Input Exclusion Time (Partial)'!$B$14:$B$988,'Input Data Shift B'!$D$2,'Input Exclusion Time (Partial)'!$C$14:$C$988,'Input Data Shift B'!$C102)</f>
        <v>0</v>
      </c>
      <c r="Z102" s="506">
        <f>SUMIFS('Input Exclusion Time (All)'!$G$14:$G$1004,'Input Exclusion Time (All)'!$A$14:$A$1004,'Input Data Shift B'!Z$6,'Input Exclusion Time (All)'!$B$14:$B$1004,'Input Data Shift B'!$D$2,'Input Exclusion Time (All)'!$C$14:$C$1004,'Input Data Shift B'!$C102)+SUMIFS('Input Exclusion Time (Partial)'!$I$14:$I$988,'Input Exclusion Time (Partial)'!$A$14:$A$988,'Input Data Shift B'!Z$6,'Input Exclusion Time (Partial)'!$B$14:$B$988,'Input Data Shift B'!$D$2,'Input Exclusion Time (Partial)'!$C$14:$C$988,'Input Data Shift B'!$C102)</f>
        <v>0</v>
      </c>
      <c r="AA102" s="506">
        <f>SUMIFS('Input Exclusion Time (All)'!$G$14:$G$1004,'Input Exclusion Time (All)'!$A$14:$A$1004,'Input Data Shift B'!AA$6,'Input Exclusion Time (All)'!$B$14:$B$1004,'Input Data Shift B'!$D$2,'Input Exclusion Time (All)'!$C$14:$C$1004,'Input Data Shift B'!$C102)+SUMIFS('Input Exclusion Time (Partial)'!$I$14:$I$988,'Input Exclusion Time (Partial)'!$A$14:$A$988,'Input Data Shift B'!AA$6,'Input Exclusion Time (Partial)'!$B$14:$B$988,'Input Data Shift B'!$D$2,'Input Exclusion Time (Partial)'!$C$14:$C$988,'Input Data Shift B'!$C102)</f>
        <v>0</v>
      </c>
      <c r="AB102" s="506">
        <f>SUMIFS('Input Exclusion Time (All)'!$G$14:$G$1004,'Input Exclusion Time (All)'!$A$14:$A$1004,'Input Data Shift B'!AB$6,'Input Exclusion Time (All)'!$B$14:$B$1004,'Input Data Shift B'!$D$2,'Input Exclusion Time (All)'!$C$14:$C$1004,'Input Data Shift B'!$C102)+SUMIFS('Input Exclusion Time (Partial)'!$I$14:$I$988,'Input Exclusion Time (Partial)'!$A$14:$A$988,'Input Data Shift B'!AB$6,'Input Exclusion Time (Partial)'!$B$14:$B$988,'Input Data Shift B'!$D$2,'Input Exclusion Time (Partial)'!$C$14:$C$988,'Input Data Shift B'!$C102)</f>
        <v>0</v>
      </c>
      <c r="AC102" s="506">
        <f>SUMIFS('Input Exclusion Time (All)'!$G$14:$G$1004,'Input Exclusion Time (All)'!$A$14:$A$1004,'Input Data Shift B'!AC$6,'Input Exclusion Time (All)'!$B$14:$B$1004,'Input Data Shift B'!$D$2,'Input Exclusion Time (All)'!$C$14:$C$1004,'Input Data Shift B'!$C102)+SUMIFS('Input Exclusion Time (Partial)'!$I$14:$I$988,'Input Exclusion Time (Partial)'!$A$14:$A$988,'Input Data Shift B'!AC$6,'Input Exclusion Time (Partial)'!$B$14:$B$988,'Input Data Shift B'!$D$2,'Input Exclusion Time (Partial)'!$C$14:$C$988,'Input Data Shift B'!$C102)</f>
        <v>0</v>
      </c>
      <c r="AD102" s="506">
        <f>SUMIFS('Input Exclusion Time (All)'!$G$14:$G$1004,'Input Exclusion Time (All)'!$A$14:$A$1004,'Input Data Shift B'!AD$6,'Input Exclusion Time (All)'!$B$14:$B$1004,'Input Data Shift B'!$D$2,'Input Exclusion Time (All)'!$C$14:$C$1004,'Input Data Shift B'!$C102)+SUMIFS('Input Exclusion Time (Partial)'!$I$14:$I$988,'Input Exclusion Time (Partial)'!$A$14:$A$988,'Input Data Shift B'!AD$6,'Input Exclusion Time (Partial)'!$B$14:$B$988,'Input Data Shift B'!$D$2,'Input Exclusion Time (Partial)'!$C$14:$C$988,'Input Data Shift B'!$C102)</f>
        <v>0</v>
      </c>
      <c r="AE102" s="506">
        <f>SUMIFS('Input Exclusion Time (All)'!$G$14:$G$1004,'Input Exclusion Time (All)'!$A$14:$A$1004,'Input Data Shift B'!AE$6,'Input Exclusion Time (All)'!$B$14:$B$1004,'Input Data Shift B'!$D$2,'Input Exclusion Time (All)'!$C$14:$C$1004,'Input Data Shift B'!$C102)+SUMIFS('Input Exclusion Time (Partial)'!$I$14:$I$988,'Input Exclusion Time (Partial)'!$A$14:$A$988,'Input Data Shift B'!AE$6,'Input Exclusion Time (Partial)'!$B$14:$B$988,'Input Data Shift B'!$D$2,'Input Exclusion Time (Partial)'!$C$14:$C$988,'Input Data Shift B'!$C102)</f>
        <v>0</v>
      </c>
      <c r="AF102" s="506">
        <f>SUMIFS('Input Exclusion Time (All)'!$G$14:$G$1004,'Input Exclusion Time (All)'!$A$14:$A$1004,'Input Data Shift B'!AF$6,'Input Exclusion Time (All)'!$B$14:$B$1004,'Input Data Shift B'!$D$2,'Input Exclusion Time (All)'!$C$14:$C$1004,'Input Data Shift B'!$C102)+SUMIFS('Input Exclusion Time (Partial)'!$I$14:$I$988,'Input Exclusion Time (Partial)'!$A$14:$A$988,'Input Data Shift B'!AF$6,'Input Exclusion Time (Partial)'!$B$14:$B$988,'Input Data Shift B'!$D$2,'Input Exclusion Time (Partial)'!$C$14:$C$988,'Input Data Shift B'!$C102)</f>
        <v>0</v>
      </c>
      <c r="AG102" s="506">
        <f>SUMIFS('Input Exclusion Time (All)'!$G$14:$G$1004,'Input Exclusion Time (All)'!$A$14:$A$1004,'Input Data Shift B'!AG$6,'Input Exclusion Time (All)'!$B$14:$B$1004,'Input Data Shift B'!$D$2,'Input Exclusion Time (All)'!$C$14:$C$1004,'Input Data Shift B'!$C102)+SUMIFS('Input Exclusion Time (Partial)'!$I$14:$I$988,'Input Exclusion Time (Partial)'!$A$14:$A$988,'Input Data Shift B'!AG$6,'Input Exclusion Time (Partial)'!$B$14:$B$988,'Input Data Shift B'!$D$2,'Input Exclusion Time (Partial)'!$C$14:$C$988,'Input Data Shift B'!$C102)</f>
        <v>0</v>
      </c>
      <c r="AH102" s="506">
        <f>SUMIFS('Input Exclusion Time (All)'!$G$14:$G$1004,'Input Exclusion Time (All)'!$A$14:$A$1004,'Input Data Shift B'!AH$6,'Input Exclusion Time (All)'!$B$14:$B$1004,'Input Data Shift B'!$D$2,'Input Exclusion Time (All)'!$C$14:$C$1004,'Input Data Shift B'!$C102)+SUMIFS('Input Exclusion Time (Partial)'!$I$14:$I$988,'Input Exclusion Time (Partial)'!$A$14:$A$988,'Input Data Shift B'!AH$6,'Input Exclusion Time (Partial)'!$B$14:$B$988,'Input Data Shift B'!$D$2,'Input Exclusion Time (Partial)'!$C$14:$C$988,'Input Data Shift B'!$C102)</f>
        <v>0</v>
      </c>
      <c r="AI102" s="512">
        <f t="shared" si="12"/>
        <v>0</v>
      </c>
      <c r="AJ102" s="285">
        <f t="shared" si="13"/>
        <v>0</v>
      </c>
    </row>
    <row r="103" spans="1:36" ht="19.5" customHeight="1">
      <c r="A103" s="605"/>
      <c r="B103" s="280" t="s">
        <v>34</v>
      </c>
      <c r="C103" s="281" t="s">
        <v>35</v>
      </c>
      <c r="D103" s="506">
        <f>SUMIFS('Input Exclusion Time (All)'!$G$14:$G$1004,'Input Exclusion Time (All)'!$A$14:$A$1004,'Input Data Shift B'!D$6,'Input Exclusion Time (All)'!$B$14:$B$1004,'Input Data Shift B'!$D$2,'Input Exclusion Time (All)'!$C$14:$C$1004,'Input Data Shift B'!$C103)+SUMIFS('Input Exclusion Time (Partial)'!$I$14:$I$988,'Input Exclusion Time (Partial)'!$A$14:$A$988,'Input Data Shift B'!D$6,'Input Exclusion Time (Partial)'!$B$14:$B$988,'Input Data Shift B'!$D$2,'Input Exclusion Time (Partial)'!$C$14:$C$988,'Input Data Shift B'!$C103)</f>
        <v>0</v>
      </c>
      <c r="E103" s="506">
        <f>SUMIFS('Input Exclusion Time (All)'!$G$14:$G$1004,'Input Exclusion Time (All)'!$A$14:$A$1004,'Input Data Shift B'!E$6,'Input Exclusion Time (All)'!$B$14:$B$1004,'Input Data Shift B'!$D$2,'Input Exclusion Time (All)'!$C$14:$C$1004,'Input Data Shift B'!$C103)+SUMIFS('Input Exclusion Time (Partial)'!$I$14:$I$988,'Input Exclusion Time (Partial)'!$A$14:$A$988,'Input Data Shift B'!E$6,'Input Exclusion Time (Partial)'!$B$14:$B$988,'Input Data Shift B'!$D$2,'Input Exclusion Time (Partial)'!$C$14:$C$988,'Input Data Shift B'!$C103)</f>
        <v>0</v>
      </c>
      <c r="F103" s="506">
        <f>SUMIFS('Input Exclusion Time (All)'!$G$14:$G$1004,'Input Exclusion Time (All)'!$A$14:$A$1004,'Input Data Shift B'!F$6,'Input Exclusion Time (All)'!$B$14:$B$1004,'Input Data Shift B'!$D$2,'Input Exclusion Time (All)'!$C$14:$C$1004,'Input Data Shift B'!$C103)+SUMIFS('Input Exclusion Time (Partial)'!$I$14:$I$988,'Input Exclusion Time (Partial)'!$A$14:$A$988,'Input Data Shift B'!F$6,'Input Exclusion Time (Partial)'!$B$14:$B$988,'Input Data Shift B'!$D$2,'Input Exclusion Time (Partial)'!$C$14:$C$988,'Input Data Shift B'!$C103)</f>
        <v>0</v>
      </c>
      <c r="G103" s="506">
        <f>SUMIFS('Input Exclusion Time (All)'!$G$14:$G$1004,'Input Exclusion Time (All)'!$A$14:$A$1004,'Input Data Shift B'!G$6,'Input Exclusion Time (All)'!$B$14:$B$1004,'Input Data Shift B'!$D$2,'Input Exclusion Time (All)'!$C$14:$C$1004,'Input Data Shift B'!$C103)+SUMIFS('Input Exclusion Time (Partial)'!$I$14:$I$988,'Input Exclusion Time (Partial)'!$A$14:$A$988,'Input Data Shift B'!G$6,'Input Exclusion Time (Partial)'!$B$14:$B$988,'Input Data Shift B'!$D$2,'Input Exclusion Time (Partial)'!$C$14:$C$988,'Input Data Shift B'!$C103)</f>
        <v>0</v>
      </c>
      <c r="H103" s="506">
        <f>SUMIFS('Input Exclusion Time (All)'!$G$14:$G$1004,'Input Exclusion Time (All)'!$A$14:$A$1004,'Input Data Shift B'!H$6,'Input Exclusion Time (All)'!$B$14:$B$1004,'Input Data Shift B'!$D$2,'Input Exclusion Time (All)'!$C$14:$C$1004,'Input Data Shift B'!$C103)+SUMIFS('Input Exclusion Time (Partial)'!$I$14:$I$988,'Input Exclusion Time (Partial)'!$A$14:$A$988,'Input Data Shift B'!H$6,'Input Exclusion Time (Partial)'!$B$14:$B$988,'Input Data Shift B'!$D$2,'Input Exclusion Time (Partial)'!$C$14:$C$988,'Input Data Shift B'!$C103)</f>
        <v>0</v>
      </c>
      <c r="I103" s="506">
        <f>SUMIFS('Input Exclusion Time (All)'!$G$14:$G$1004,'Input Exclusion Time (All)'!$A$14:$A$1004,'Input Data Shift B'!I$6,'Input Exclusion Time (All)'!$B$14:$B$1004,'Input Data Shift B'!$D$2,'Input Exclusion Time (All)'!$C$14:$C$1004,'Input Data Shift B'!$C103)+SUMIFS('Input Exclusion Time (Partial)'!$I$14:$I$988,'Input Exclusion Time (Partial)'!$A$14:$A$988,'Input Data Shift B'!I$6,'Input Exclusion Time (Partial)'!$B$14:$B$988,'Input Data Shift B'!$D$2,'Input Exclusion Time (Partial)'!$C$14:$C$988,'Input Data Shift B'!$C103)</f>
        <v>0</v>
      </c>
      <c r="J103" s="506">
        <f>SUMIFS('Input Exclusion Time (All)'!$G$14:$G$1004,'Input Exclusion Time (All)'!$A$14:$A$1004,'Input Data Shift B'!J$6,'Input Exclusion Time (All)'!$B$14:$B$1004,'Input Data Shift B'!$D$2,'Input Exclusion Time (All)'!$C$14:$C$1004,'Input Data Shift B'!$C103)+SUMIFS('Input Exclusion Time (Partial)'!$I$14:$I$988,'Input Exclusion Time (Partial)'!$A$14:$A$988,'Input Data Shift B'!J$6,'Input Exclusion Time (Partial)'!$B$14:$B$988,'Input Data Shift B'!$D$2,'Input Exclusion Time (Partial)'!$C$14:$C$988,'Input Data Shift B'!$C103)</f>
        <v>0</v>
      </c>
      <c r="K103" s="506">
        <f>SUMIFS('Input Exclusion Time (All)'!$G$14:$G$1004,'Input Exclusion Time (All)'!$A$14:$A$1004,'Input Data Shift B'!K$6,'Input Exclusion Time (All)'!$B$14:$B$1004,'Input Data Shift B'!$D$2,'Input Exclusion Time (All)'!$C$14:$C$1004,'Input Data Shift B'!$C103)+SUMIFS('Input Exclusion Time (Partial)'!$I$14:$I$988,'Input Exclusion Time (Partial)'!$A$14:$A$988,'Input Data Shift B'!K$6,'Input Exclusion Time (Partial)'!$B$14:$B$988,'Input Data Shift B'!$D$2,'Input Exclusion Time (Partial)'!$C$14:$C$988,'Input Data Shift B'!$C103)</f>
        <v>0</v>
      </c>
      <c r="L103" s="506">
        <f>SUMIFS('Input Exclusion Time (All)'!$G$14:$G$1004,'Input Exclusion Time (All)'!$A$14:$A$1004,'Input Data Shift B'!L$6,'Input Exclusion Time (All)'!$B$14:$B$1004,'Input Data Shift B'!$D$2,'Input Exclusion Time (All)'!$C$14:$C$1004,'Input Data Shift B'!$C103)+SUMIFS('Input Exclusion Time (Partial)'!$I$14:$I$988,'Input Exclusion Time (Partial)'!$A$14:$A$988,'Input Data Shift B'!L$6,'Input Exclusion Time (Partial)'!$B$14:$B$988,'Input Data Shift B'!$D$2,'Input Exclusion Time (Partial)'!$C$14:$C$988,'Input Data Shift B'!$C103)</f>
        <v>0</v>
      </c>
      <c r="M103" s="506">
        <f>SUMIFS('Input Exclusion Time (All)'!$G$14:$G$1004,'Input Exclusion Time (All)'!$A$14:$A$1004,'Input Data Shift B'!M$6,'Input Exclusion Time (All)'!$B$14:$B$1004,'Input Data Shift B'!$D$2,'Input Exclusion Time (All)'!$C$14:$C$1004,'Input Data Shift B'!$C103)+SUMIFS('Input Exclusion Time (Partial)'!$I$14:$I$988,'Input Exclusion Time (Partial)'!$A$14:$A$988,'Input Data Shift B'!M$6,'Input Exclusion Time (Partial)'!$B$14:$B$988,'Input Data Shift B'!$D$2,'Input Exclusion Time (Partial)'!$C$14:$C$988,'Input Data Shift B'!$C103)</f>
        <v>0</v>
      </c>
      <c r="N103" s="506">
        <f>SUMIFS('Input Exclusion Time (All)'!$G$14:$G$1004,'Input Exclusion Time (All)'!$A$14:$A$1004,'Input Data Shift B'!N$6,'Input Exclusion Time (All)'!$B$14:$B$1004,'Input Data Shift B'!$D$2,'Input Exclusion Time (All)'!$C$14:$C$1004,'Input Data Shift B'!$C103)+SUMIFS('Input Exclusion Time (Partial)'!$I$14:$I$988,'Input Exclusion Time (Partial)'!$A$14:$A$988,'Input Data Shift B'!N$6,'Input Exclusion Time (Partial)'!$B$14:$B$988,'Input Data Shift B'!$D$2,'Input Exclusion Time (Partial)'!$C$14:$C$988,'Input Data Shift B'!$C103)</f>
        <v>0</v>
      </c>
      <c r="O103" s="506">
        <f>SUMIFS('Input Exclusion Time (All)'!$G$14:$G$1004,'Input Exclusion Time (All)'!$A$14:$A$1004,'Input Data Shift B'!O$6,'Input Exclusion Time (All)'!$B$14:$B$1004,'Input Data Shift B'!$D$2,'Input Exclusion Time (All)'!$C$14:$C$1004,'Input Data Shift B'!$C103)+SUMIFS('Input Exclusion Time (Partial)'!$I$14:$I$988,'Input Exclusion Time (Partial)'!$A$14:$A$988,'Input Data Shift B'!O$6,'Input Exclusion Time (Partial)'!$B$14:$B$988,'Input Data Shift B'!$D$2,'Input Exclusion Time (Partial)'!$C$14:$C$988,'Input Data Shift B'!$C103)</f>
        <v>0</v>
      </c>
      <c r="P103" s="506">
        <f>SUMIFS('Input Exclusion Time (All)'!$G$14:$G$1004,'Input Exclusion Time (All)'!$A$14:$A$1004,'Input Data Shift B'!P$6,'Input Exclusion Time (All)'!$B$14:$B$1004,'Input Data Shift B'!$D$2,'Input Exclusion Time (All)'!$C$14:$C$1004,'Input Data Shift B'!$C103)+SUMIFS('Input Exclusion Time (Partial)'!$I$14:$I$988,'Input Exclusion Time (Partial)'!$A$14:$A$988,'Input Data Shift B'!P$6,'Input Exclusion Time (Partial)'!$B$14:$B$988,'Input Data Shift B'!$D$2,'Input Exclusion Time (Partial)'!$C$14:$C$988,'Input Data Shift B'!$C103)</f>
        <v>0</v>
      </c>
      <c r="Q103" s="506">
        <f>SUMIFS('Input Exclusion Time (All)'!$G$14:$G$1004,'Input Exclusion Time (All)'!$A$14:$A$1004,'Input Data Shift B'!Q$6,'Input Exclusion Time (All)'!$B$14:$B$1004,'Input Data Shift B'!$D$2,'Input Exclusion Time (All)'!$C$14:$C$1004,'Input Data Shift B'!$C103)+SUMIFS('Input Exclusion Time (Partial)'!$I$14:$I$988,'Input Exclusion Time (Partial)'!$A$14:$A$988,'Input Data Shift B'!Q$6,'Input Exclusion Time (Partial)'!$B$14:$B$988,'Input Data Shift B'!$D$2,'Input Exclusion Time (Partial)'!$C$14:$C$988,'Input Data Shift B'!$C103)</f>
        <v>0</v>
      </c>
      <c r="R103" s="506">
        <f>SUMIFS('Input Exclusion Time (All)'!$G$14:$G$1004,'Input Exclusion Time (All)'!$A$14:$A$1004,'Input Data Shift B'!R$6,'Input Exclusion Time (All)'!$B$14:$B$1004,'Input Data Shift B'!$D$2,'Input Exclusion Time (All)'!$C$14:$C$1004,'Input Data Shift B'!$C103)+SUMIFS('Input Exclusion Time (Partial)'!$I$14:$I$988,'Input Exclusion Time (Partial)'!$A$14:$A$988,'Input Data Shift B'!R$6,'Input Exclusion Time (Partial)'!$B$14:$B$988,'Input Data Shift B'!$D$2,'Input Exclusion Time (Partial)'!$C$14:$C$988,'Input Data Shift B'!$C103)</f>
        <v>0</v>
      </c>
      <c r="S103" s="506">
        <f>SUMIFS('Input Exclusion Time (All)'!$G$14:$G$1004,'Input Exclusion Time (All)'!$A$14:$A$1004,'Input Data Shift B'!S$6,'Input Exclusion Time (All)'!$B$14:$B$1004,'Input Data Shift B'!$D$2,'Input Exclusion Time (All)'!$C$14:$C$1004,'Input Data Shift B'!$C103)+SUMIFS('Input Exclusion Time (Partial)'!$I$14:$I$988,'Input Exclusion Time (Partial)'!$A$14:$A$988,'Input Data Shift B'!S$6,'Input Exclusion Time (Partial)'!$B$14:$B$988,'Input Data Shift B'!$D$2,'Input Exclusion Time (Partial)'!$C$14:$C$988,'Input Data Shift B'!$C103)</f>
        <v>0</v>
      </c>
      <c r="T103" s="506">
        <f>SUMIFS('Input Exclusion Time (All)'!$G$14:$G$1004,'Input Exclusion Time (All)'!$A$14:$A$1004,'Input Data Shift B'!T$6,'Input Exclusion Time (All)'!$B$14:$B$1004,'Input Data Shift B'!$D$2,'Input Exclusion Time (All)'!$C$14:$C$1004,'Input Data Shift B'!$C103)+SUMIFS('Input Exclusion Time (Partial)'!$I$14:$I$988,'Input Exclusion Time (Partial)'!$A$14:$A$988,'Input Data Shift B'!T$6,'Input Exclusion Time (Partial)'!$B$14:$B$988,'Input Data Shift B'!$D$2,'Input Exclusion Time (Partial)'!$C$14:$C$988,'Input Data Shift B'!$C103)</f>
        <v>0</v>
      </c>
      <c r="U103" s="506">
        <f>SUMIFS('Input Exclusion Time (All)'!$G$14:$G$1004,'Input Exclusion Time (All)'!$A$14:$A$1004,'Input Data Shift B'!U$6,'Input Exclusion Time (All)'!$B$14:$B$1004,'Input Data Shift B'!$D$2,'Input Exclusion Time (All)'!$C$14:$C$1004,'Input Data Shift B'!$C103)+SUMIFS('Input Exclusion Time (Partial)'!$I$14:$I$988,'Input Exclusion Time (Partial)'!$A$14:$A$988,'Input Data Shift B'!U$6,'Input Exclusion Time (Partial)'!$B$14:$B$988,'Input Data Shift B'!$D$2,'Input Exclusion Time (Partial)'!$C$14:$C$988,'Input Data Shift B'!$C103)</f>
        <v>0</v>
      </c>
      <c r="V103" s="506">
        <f>SUMIFS('Input Exclusion Time (All)'!$G$14:$G$1004,'Input Exclusion Time (All)'!$A$14:$A$1004,'Input Data Shift B'!V$6,'Input Exclusion Time (All)'!$B$14:$B$1004,'Input Data Shift B'!$D$2,'Input Exclusion Time (All)'!$C$14:$C$1004,'Input Data Shift B'!$C103)+SUMIFS('Input Exclusion Time (Partial)'!$I$14:$I$988,'Input Exclusion Time (Partial)'!$A$14:$A$988,'Input Data Shift B'!V$6,'Input Exclusion Time (Partial)'!$B$14:$B$988,'Input Data Shift B'!$D$2,'Input Exclusion Time (Partial)'!$C$14:$C$988,'Input Data Shift B'!$C103)</f>
        <v>0</v>
      </c>
      <c r="W103" s="506">
        <f>SUMIFS('Input Exclusion Time (All)'!$G$14:$G$1004,'Input Exclusion Time (All)'!$A$14:$A$1004,'Input Data Shift B'!W$6,'Input Exclusion Time (All)'!$B$14:$B$1004,'Input Data Shift B'!$D$2,'Input Exclusion Time (All)'!$C$14:$C$1004,'Input Data Shift B'!$C103)+SUMIFS('Input Exclusion Time (Partial)'!$I$14:$I$988,'Input Exclusion Time (Partial)'!$A$14:$A$988,'Input Data Shift B'!W$6,'Input Exclusion Time (Partial)'!$B$14:$B$988,'Input Data Shift B'!$D$2,'Input Exclusion Time (Partial)'!$C$14:$C$988,'Input Data Shift B'!$C103)</f>
        <v>0</v>
      </c>
      <c r="X103" s="506">
        <f>SUMIFS('Input Exclusion Time (All)'!$G$14:$G$1004,'Input Exclusion Time (All)'!$A$14:$A$1004,'Input Data Shift B'!X$6,'Input Exclusion Time (All)'!$B$14:$B$1004,'Input Data Shift B'!$D$2,'Input Exclusion Time (All)'!$C$14:$C$1004,'Input Data Shift B'!$C103)+SUMIFS('Input Exclusion Time (Partial)'!$I$14:$I$988,'Input Exclusion Time (Partial)'!$A$14:$A$988,'Input Data Shift B'!X$6,'Input Exclusion Time (Partial)'!$B$14:$B$988,'Input Data Shift B'!$D$2,'Input Exclusion Time (Partial)'!$C$14:$C$988,'Input Data Shift B'!$C103)</f>
        <v>0</v>
      </c>
      <c r="Y103" s="506">
        <f>SUMIFS('Input Exclusion Time (All)'!$G$14:$G$1004,'Input Exclusion Time (All)'!$A$14:$A$1004,'Input Data Shift B'!Y$6,'Input Exclusion Time (All)'!$B$14:$B$1004,'Input Data Shift B'!$D$2,'Input Exclusion Time (All)'!$C$14:$C$1004,'Input Data Shift B'!$C103)+SUMIFS('Input Exclusion Time (Partial)'!$I$14:$I$988,'Input Exclusion Time (Partial)'!$A$14:$A$988,'Input Data Shift B'!Y$6,'Input Exclusion Time (Partial)'!$B$14:$B$988,'Input Data Shift B'!$D$2,'Input Exclusion Time (Partial)'!$C$14:$C$988,'Input Data Shift B'!$C103)</f>
        <v>0</v>
      </c>
      <c r="Z103" s="506">
        <f>SUMIFS('Input Exclusion Time (All)'!$G$14:$G$1004,'Input Exclusion Time (All)'!$A$14:$A$1004,'Input Data Shift B'!Z$6,'Input Exclusion Time (All)'!$B$14:$B$1004,'Input Data Shift B'!$D$2,'Input Exclusion Time (All)'!$C$14:$C$1004,'Input Data Shift B'!$C103)+SUMIFS('Input Exclusion Time (Partial)'!$I$14:$I$988,'Input Exclusion Time (Partial)'!$A$14:$A$988,'Input Data Shift B'!Z$6,'Input Exclusion Time (Partial)'!$B$14:$B$988,'Input Data Shift B'!$D$2,'Input Exclusion Time (Partial)'!$C$14:$C$988,'Input Data Shift B'!$C103)</f>
        <v>0</v>
      </c>
      <c r="AA103" s="506">
        <f>SUMIFS('Input Exclusion Time (All)'!$G$14:$G$1004,'Input Exclusion Time (All)'!$A$14:$A$1004,'Input Data Shift B'!AA$6,'Input Exclusion Time (All)'!$B$14:$B$1004,'Input Data Shift B'!$D$2,'Input Exclusion Time (All)'!$C$14:$C$1004,'Input Data Shift B'!$C103)+SUMIFS('Input Exclusion Time (Partial)'!$I$14:$I$988,'Input Exclusion Time (Partial)'!$A$14:$A$988,'Input Data Shift B'!AA$6,'Input Exclusion Time (Partial)'!$B$14:$B$988,'Input Data Shift B'!$D$2,'Input Exclusion Time (Partial)'!$C$14:$C$988,'Input Data Shift B'!$C103)</f>
        <v>0</v>
      </c>
      <c r="AB103" s="506">
        <f>SUMIFS('Input Exclusion Time (All)'!$G$14:$G$1004,'Input Exclusion Time (All)'!$A$14:$A$1004,'Input Data Shift B'!AB$6,'Input Exclusion Time (All)'!$B$14:$B$1004,'Input Data Shift B'!$D$2,'Input Exclusion Time (All)'!$C$14:$C$1004,'Input Data Shift B'!$C103)+SUMIFS('Input Exclusion Time (Partial)'!$I$14:$I$988,'Input Exclusion Time (Partial)'!$A$14:$A$988,'Input Data Shift B'!AB$6,'Input Exclusion Time (Partial)'!$B$14:$B$988,'Input Data Shift B'!$D$2,'Input Exclusion Time (Partial)'!$C$14:$C$988,'Input Data Shift B'!$C103)</f>
        <v>0</v>
      </c>
      <c r="AC103" s="506">
        <f>SUMIFS('Input Exclusion Time (All)'!$G$14:$G$1004,'Input Exclusion Time (All)'!$A$14:$A$1004,'Input Data Shift B'!AC$6,'Input Exclusion Time (All)'!$B$14:$B$1004,'Input Data Shift B'!$D$2,'Input Exclusion Time (All)'!$C$14:$C$1004,'Input Data Shift B'!$C103)+SUMIFS('Input Exclusion Time (Partial)'!$I$14:$I$988,'Input Exclusion Time (Partial)'!$A$14:$A$988,'Input Data Shift B'!AC$6,'Input Exclusion Time (Partial)'!$B$14:$B$988,'Input Data Shift B'!$D$2,'Input Exclusion Time (Partial)'!$C$14:$C$988,'Input Data Shift B'!$C103)</f>
        <v>0</v>
      </c>
      <c r="AD103" s="506">
        <f>SUMIFS('Input Exclusion Time (All)'!$G$14:$G$1004,'Input Exclusion Time (All)'!$A$14:$A$1004,'Input Data Shift B'!AD$6,'Input Exclusion Time (All)'!$B$14:$B$1004,'Input Data Shift B'!$D$2,'Input Exclusion Time (All)'!$C$14:$C$1004,'Input Data Shift B'!$C103)+SUMIFS('Input Exclusion Time (Partial)'!$I$14:$I$988,'Input Exclusion Time (Partial)'!$A$14:$A$988,'Input Data Shift B'!AD$6,'Input Exclusion Time (Partial)'!$B$14:$B$988,'Input Data Shift B'!$D$2,'Input Exclusion Time (Partial)'!$C$14:$C$988,'Input Data Shift B'!$C103)</f>
        <v>0</v>
      </c>
      <c r="AE103" s="506">
        <f>SUMIFS('Input Exclusion Time (All)'!$G$14:$G$1004,'Input Exclusion Time (All)'!$A$14:$A$1004,'Input Data Shift B'!AE$6,'Input Exclusion Time (All)'!$B$14:$B$1004,'Input Data Shift B'!$D$2,'Input Exclusion Time (All)'!$C$14:$C$1004,'Input Data Shift B'!$C103)+SUMIFS('Input Exclusion Time (Partial)'!$I$14:$I$988,'Input Exclusion Time (Partial)'!$A$14:$A$988,'Input Data Shift B'!AE$6,'Input Exclusion Time (Partial)'!$B$14:$B$988,'Input Data Shift B'!$D$2,'Input Exclusion Time (Partial)'!$C$14:$C$988,'Input Data Shift B'!$C103)</f>
        <v>0</v>
      </c>
      <c r="AF103" s="506">
        <f>SUMIFS('Input Exclusion Time (All)'!$G$14:$G$1004,'Input Exclusion Time (All)'!$A$14:$A$1004,'Input Data Shift B'!AF$6,'Input Exclusion Time (All)'!$B$14:$B$1004,'Input Data Shift B'!$D$2,'Input Exclusion Time (All)'!$C$14:$C$1004,'Input Data Shift B'!$C103)+SUMIFS('Input Exclusion Time (Partial)'!$I$14:$I$988,'Input Exclusion Time (Partial)'!$A$14:$A$988,'Input Data Shift B'!AF$6,'Input Exclusion Time (Partial)'!$B$14:$B$988,'Input Data Shift B'!$D$2,'Input Exclusion Time (Partial)'!$C$14:$C$988,'Input Data Shift B'!$C103)</f>
        <v>0</v>
      </c>
      <c r="AG103" s="506">
        <f>SUMIFS('Input Exclusion Time (All)'!$G$14:$G$1004,'Input Exclusion Time (All)'!$A$14:$A$1004,'Input Data Shift B'!AG$6,'Input Exclusion Time (All)'!$B$14:$B$1004,'Input Data Shift B'!$D$2,'Input Exclusion Time (All)'!$C$14:$C$1004,'Input Data Shift B'!$C103)+SUMIFS('Input Exclusion Time (Partial)'!$I$14:$I$988,'Input Exclusion Time (Partial)'!$A$14:$A$988,'Input Data Shift B'!AG$6,'Input Exclusion Time (Partial)'!$B$14:$B$988,'Input Data Shift B'!$D$2,'Input Exclusion Time (Partial)'!$C$14:$C$988,'Input Data Shift B'!$C103)</f>
        <v>0</v>
      </c>
      <c r="AH103" s="506">
        <f>SUMIFS('Input Exclusion Time (All)'!$G$14:$G$1004,'Input Exclusion Time (All)'!$A$14:$A$1004,'Input Data Shift B'!AH$6,'Input Exclusion Time (All)'!$B$14:$B$1004,'Input Data Shift B'!$D$2,'Input Exclusion Time (All)'!$C$14:$C$1004,'Input Data Shift B'!$C103)+SUMIFS('Input Exclusion Time (Partial)'!$I$14:$I$988,'Input Exclusion Time (Partial)'!$A$14:$A$988,'Input Data Shift B'!AH$6,'Input Exclusion Time (Partial)'!$B$14:$B$988,'Input Data Shift B'!$D$2,'Input Exclusion Time (Partial)'!$C$14:$C$988,'Input Data Shift B'!$C103)</f>
        <v>0</v>
      </c>
      <c r="AI103" s="512">
        <f t="shared" si="12"/>
        <v>0</v>
      </c>
      <c r="AJ103" s="285">
        <f t="shared" si="13"/>
        <v>0</v>
      </c>
    </row>
    <row r="104" spans="1:36" ht="19.5" customHeight="1">
      <c r="A104" s="605"/>
      <c r="B104" s="280" t="s">
        <v>36</v>
      </c>
      <c r="C104" s="281" t="s">
        <v>37</v>
      </c>
      <c r="D104" s="506">
        <f>SUMIFS('Input Exclusion Time (All)'!$G$14:$G$1004,'Input Exclusion Time (All)'!$A$14:$A$1004,'Input Data Shift B'!D$6,'Input Exclusion Time (All)'!$B$14:$B$1004,'Input Data Shift B'!$D$2,'Input Exclusion Time (All)'!$C$14:$C$1004,'Input Data Shift B'!$C104)+SUMIFS('Input Exclusion Time (Partial)'!$I$14:$I$988,'Input Exclusion Time (Partial)'!$A$14:$A$988,'Input Data Shift B'!D$6,'Input Exclusion Time (Partial)'!$B$14:$B$988,'Input Data Shift B'!$D$2,'Input Exclusion Time (Partial)'!$C$14:$C$988,'Input Data Shift B'!$C104)</f>
        <v>0</v>
      </c>
      <c r="E104" s="506">
        <f>SUMIFS('Input Exclusion Time (All)'!$G$14:$G$1004,'Input Exclusion Time (All)'!$A$14:$A$1004,'Input Data Shift B'!E$6,'Input Exclusion Time (All)'!$B$14:$B$1004,'Input Data Shift B'!$D$2,'Input Exclusion Time (All)'!$C$14:$C$1004,'Input Data Shift B'!$C104)+SUMIFS('Input Exclusion Time (Partial)'!$I$14:$I$988,'Input Exclusion Time (Partial)'!$A$14:$A$988,'Input Data Shift B'!E$6,'Input Exclusion Time (Partial)'!$B$14:$B$988,'Input Data Shift B'!$D$2,'Input Exclusion Time (Partial)'!$C$14:$C$988,'Input Data Shift B'!$C104)</f>
        <v>0</v>
      </c>
      <c r="F104" s="506">
        <f>SUMIFS('Input Exclusion Time (All)'!$G$14:$G$1004,'Input Exclusion Time (All)'!$A$14:$A$1004,'Input Data Shift B'!F$6,'Input Exclusion Time (All)'!$B$14:$B$1004,'Input Data Shift B'!$D$2,'Input Exclusion Time (All)'!$C$14:$C$1004,'Input Data Shift B'!$C104)+SUMIFS('Input Exclusion Time (Partial)'!$I$14:$I$988,'Input Exclusion Time (Partial)'!$A$14:$A$988,'Input Data Shift B'!F$6,'Input Exclusion Time (Partial)'!$B$14:$B$988,'Input Data Shift B'!$D$2,'Input Exclusion Time (Partial)'!$C$14:$C$988,'Input Data Shift B'!$C104)</f>
        <v>0</v>
      </c>
      <c r="G104" s="506">
        <f>SUMIFS('Input Exclusion Time (All)'!$G$14:$G$1004,'Input Exclusion Time (All)'!$A$14:$A$1004,'Input Data Shift B'!G$6,'Input Exclusion Time (All)'!$B$14:$B$1004,'Input Data Shift B'!$D$2,'Input Exclusion Time (All)'!$C$14:$C$1004,'Input Data Shift B'!$C104)+SUMIFS('Input Exclusion Time (Partial)'!$I$14:$I$988,'Input Exclusion Time (Partial)'!$A$14:$A$988,'Input Data Shift B'!G$6,'Input Exclusion Time (Partial)'!$B$14:$B$988,'Input Data Shift B'!$D$2,'Input Exclusion Time (Partial)'!$C$14:$C$988,'Input Data Shift B'!$C104)</f>
        <v>0</v>
      </c>
      <c r="H104" s="506">
        <f>SUMIFS('Input Exclusion Time (All)'!$G$14:$G$1004,'Input Exclusion Time (All)'!$A$14:$A$1004,'Input Data Shift B'!H$6,'Input Exclusion Time (All)'!$B$14:$B$1004,'Input Data Shift B'!$D$2,'Input Exclusion Time (All)'!$C$14:$C$1004,'Input Data Shift B'!$C104)+SUMIFS('Input Exclusion Time (Partial)'!$I$14:$I$988,'Input Exclusion Time (Partial)'!$A$14:$A$988,'Input Data Shift B'!H$6,'Input Exclusion Time (Partial)'!$B$14:$B$988,'Input Data Shift B'!$D$2,'Input Exclusion Time (Partial)'!$C$14:$C$988,'Input Data Shift B'!$C104)</f>
        <v>0</v>
      </c>
      <c r="I104" s="506">
        <f>SUMIFS('Input Exclusion Time (All)'!$G$14:$G$1004,'Input Exclusion Time (All)'!$A$14:$A$1004,'Input Data Shift B'!I$6,'Input Exclusion Time (All)'!$B$14:$B$1004,'Input Data Shift B'!$D$2,'Input Exclusion Time (All)'!$C$14:$C$1004,'Input Data Shift B'!$C104)+SUMIFS('Input Exclusion Time (Partial)'!$I$14:$I$988,'Input Exclusion Time (Partial)'!$A$14:$A$988,'Input Data Shift B'!I$6,'Input Exclusion Time (Partial)'!$B$14:$B$988,'Input Data Shift B'!$D$2,'Input Exclusion Time (Partial)'!$C$14:$C$988,'Input Data Shift B'!$C104)</f>
        <v>0</v>
      </c>
      <c r="J104" s="506">
        <f>SUMIFS('Input Exclusion Time (All)'!$G$14:$G$1004,'Input Exclusion Time (All)'!$A$14:$A$1004,'Input Data Shift B'!J$6,'Input Exclusion Time (All)'!$B$14:$B$1004,'Input Data Shift B'!$D$2,'Input Exclusion Time (All)'!$C$14:$C$1004,'Input Data Shift B'!$C104)+SUMIFS('Input Exclusion Time (Partial)'!$I$14:$I$988,'Input Exclusion Time (Partial)'!$A$14:$A$988,'Input Data Shift B'!J$6,'Input Exclusion Time (Partial)'!$B$14:$B$988,'Input Data Shift B'!$D$2,'Input Exclusion Time (Partial)'!$C$14:$C$988,'Input Data Shift B'!$C104)</f>
        <v>0</v>
      </c>
      <c r="K104" s="506">
        <f>SUMIFS('Input Exclusion Time (All)'!$G$14:$G$1004,'Input Exclusion Time (All)'!$A$14:$A$1004,'Input Data Shift B'!K$6,'Input Exclusion Time (All)'!$B$14:$B$1004,'Input Data Shift B'!$D$2,'Input Exclusion Time (All)'!$C$14:$C$1004,'Input Data Shift B'!$C104)+SUMIFS('Input Exclusion Time (Partial)'!$I$14:$I$988,'Input Exclusion Time (Partial)'!$A$14:$A$988,'Input Data Shift B'!K$6,'Input Exclusion Time (Partial)'!$B$14:$B$988,'Input Data Shift B'!$D$2,'Input Exclusion Time (Partial)'!$C$14:$C$988,'Input Data Shift B'!$C104)</f>
        <v>0</v>
      </c>
      <c r="L104" s="506">
        <f>SUMIFS('Input Exclusion Time (All)'!$G$14:$G$1004,'Input Exclusion Time (All)'!$A$14:$A$1004,'Input Data Shift B'!L$6,'Input Exclusion Time (All)'!$B$14:$B$1004,'Input Data Shift B'!$D$2,'Input Exclusion Time (All)'!$C$14:$C$1004,'Input Data Shift B'!$C104)+SUMIFS('Input Exclusion Time (Partial)'!$I$14:$I$988,'Input Exclusion Time (Partial)'!$A$14:$A$988,'Input Data Shift B'!L$6,'Input Exclusion Time (Partial)'!$B$14:$B$988,'Input Data Shift B'!$D$2,'Input Exclusion Time (Partial)'!$C$14:$C$988,'Input Data Shift B'!$C104)</f>
        <v>0</v>
      </c>
      <c r="M104" s="506">
        <f>SUMIFS('Input Exclusion Time (All)'!$G$14:$G$1004,'Input Exclusion Time (All)'!$A$14:$A$1004,'Input Data Shift B'!M$6,'Input Exclusion Time (All)'!$B$14:$B$1004,'Input Data Shift B'!$D$2,'Input Exclusion Time (All)'!$C$14:$C$1004,'Input Data Shift B'!$C104)+SUMIFS('Input Exclusion Time (Partial)'!$I$14:$I$988,'Input Exclusion Time (Partial)'!$A$14:$A$988,'Input Data Shift B'!M$6,'Input Exclusion Time (Partial)'!$B$14:$B$988,'Input Data Shift B'!$D$2,'Input Exclusion Time (Partial)'!$C$14:$C$988,'Input Data Shift B'!$C104)</f>
        <v>0</v>
      </c>
      <c r="N104" s="506">
        <f>SUMIFS('Input Exclusion Time (All)'!$G$14:$G$1004,'Input Exclusion Time (All)'!$A$14:$A$1004,'Input Data Shift B'!N$6,'Input Exclusion Time (All)'!$B$14:$B$1004,'Input Data Shift B'!$D$2,'Input Exclusion Time (All)'!$C$14:$C$1004,'Input Data Shift B'!$C104)+SUMIFS('Input Exclusion Time (Partial)'!$I$14:$I$988,'Input Exclusion Time (Partial)'!$A$14:$A$988,'Input Data Shift B'!N$6,'Input Exclusion Time (Partial)'!$B$14:$B$988,'Input Data Shift B'!$D$2,'Input Exclusion Time (Partial)'!$C$14:$C$988,'Input Data Shift B'!$C104)</f>
        <v>0</v>
      </c>
      <c r="O104" s="506">
        <f>SUMIFS('Input Exclusion Time (All)'!$G$14:$G$1004,'Input Exclusion Time (All)'!$A$14:$A$1004,'Input Data Shift B'!O$6,'Input Exclusion Time (All)'!$B$14:$B$1004,'Input Data Shift B'!$D$2,'Input Exclusion Time (All)'!$C$14:$C$1004,'Input Data Shift B'!$C104)+SUMIFS('Input Exclusion Time (Partial)'!$I$14:$I$988,'Input Exclusion Time (Partial)'!$A$14:$A$988,'Input Data Shift B'!O$6,'Input Exclusion Time (Partial)'!$B$14:$B$988,'Input Data Shift B'!$D$2,'Input Exclusion Time (Partial)'!$C$14:$C$988,'Input Data Shift B'!$C104)</f>
        <v>0</v>
      </c>
      <c r="P104" s="506">
        <f>SUMIFS('Input Exclusion Time (All)'!$G$14:$G$1004,'Input Exclusion Time (All)'!$A$14:$A$1004,'Input Data Shift B'!P$6,'Input Exclusion Time (All)'!$B$14:$B$1004,'Input Data Shift B'!$D$2,'Input Exclusion Time (All)'!$C$14:$C$1004,'Input Data Shift B'!$C104)+SUMIFS('Input Exclusion Time (Partial)'!$I$14:$I$988,'Input Exclusion Time (Partial)'!$A$14:$A$988,'Input Data Shift B'!P$6,'Input Exclusion Time (Partial)'!$B$14:$B$988,'Input Data Shift B'!$D$2,'Input Exclusion Time (Partial)'!$C$14:$C$988,'Input Data Shift B'!$C104)</f>
        <v>0</v>
      </c>
      <c r="Q104" s="506">
        <f>SUMIFS('Input Exclusion Time (All)'!$G$14:$G$1004,'Input Exclusion Time (All)'!$A$14:$A$1004,'Input Data Shift B'!Q$6,'Input Exclusion Time (All)'!$B$14:$B$1004,'Input Data Shift B'!$D$2,'Input Exclusion Time (All)'!$C$14:$C$1004,'Input Data Shift B'!$C104)+SUMIFS('Input Exclusion Time (Partial)'!$I$14:$I$988,'Input Exclusion Time (Partial)'!$A$14:$A$988,'Input Data Shift B'!Q$6,'Input Exclusion Time (Partial)'!$B$14:$B$988,'Input Data Shift B'!$D$2,'Input Exclusion Time (Partial)'!$C$14:$C$988,'Input Data Shift B'!$C104)</f>
        <v>0</v>
      </c>
      <c r="R104" s="506">
        <f>SUMIFS('Input Exclusion Time (All)'!$G$14:$G$1004,'Input Exclusion Time (All)'!$A$14:$A$1004,'Input Data Shift B'!R$6,'Input Exclusion Time (All)'!$B$14:$B$1004,'Input Data Shift B'!$D$2,'Input Exclusion Time (All)'!$C$14:$C$1004,'Input Data Shift B'!$C104)+SUMIFS('Input Exclusion Time (Partial)'!$I$14:$I$988,'Input Exclusion Time (Partial)'!$A$14:$A$988,'Input Data Shift B'!R$6,'Input Exclusion Time (Partial)'!$B$14:$B$988,'Input Data Shift B'!$D$2,'Input Exclusion Time (Partial)'!$C$14:$C$988,'Input Data Shift B'!$C104)</f>
        <v>0</v>
      </c>
      <c r="S104" s="506">
        <f>SUMIFS('Input Exclusion Time (All)'!$G$14:$G$1004,'Input Exclusion Time (All)'!$A$14:$A$1004,'Input Data Shift B'!S$6,'Input Exclusion Time (All)'!$B$14:$B$1004,'Input Data Shift B'!$D$2,'Input Exclusion Time (All)'!$C$14:$C$1004,'Input Data Shift B'!$C104)+SUMIFS('Input Exclusion Time (Partial)'!$I$14:$I$988,'Input Exclusion Time (Partial)'!$A$14:$A$988,'Input Data Shift B'!S$6,'Input Exclusion Time (Partial)'!$B$14:$B$988,'Input Data Shift B'!$D$2,'Input Exclusion Time (Partial)'!$C$14:$C$988,'Input Data Shift B'!$C104)</f>
        <v>0</v>
      </c>
      <c r="T104" s="506">
        <f>SUMIFS('Input Exclusion Time (All)'!$G$14:$G$1004,'Input Exclusion Time (All)'!$A$14:$A$1004,'Input Data Shift B'!T$6,'Input Exclusion Time (All)'!$B$14:$B$1004,'Input Data Shift B'!$D$2,'Input Exclusion Time (All)'!$C$14:$C$1004,'Input Data Shift B'!$C104)+SUMIFS('Input Exclusion Time (Partial)'!$I$14:$I$988,'Input Exclusion Time (Partial)'!$A$14:$A$988,'Input Data Shift B'!T$6,'Input Exclusion Time (Partial)'!$B$14:$B$988,'Input Data Shift B'!$D$2,'Input Exclusion Time (Partial)'!$C$14:$C$988,'Input Data Shift B'!$C104)</f>
        <v>0</v>
      </c>
      <c r="U104" s="506">
        <f>SUMIFS('Input Exclusion Time (All)'!$G$14:$G$1004,'Input Exclusion Time (All)'!$A$14:$A$1004,'Input Data Shift B'!U$6,'Input Exclusion Time (All)'!$B$14:$B$1004,'Input Data Shift B'!$D$2,'Input Exclusion Time (All)'!$C$14:$C$1004,'Input Data Shift B'!$C104)+SUMIFS('Input Exclusion Time (Partial)'!$I$14:$I$988,'Input Exclusion Time (Partial)'!$A$14:$A$988,'Input Data Shift B'!U$6,'Input Exclusion Time (Partial)'!$B$14:$B$988,'Input Data Shift B'!$D$2,'Input Exclusion Time (Partial)'!$C$14:$C$988,'Input Data Shift B'!$C104)</f>
        <v>0</v>
      </c>
      <c r="V104" s="506">
        <f>SUMIFS('Input Exclusion Time (All)'!$G$14:$G$1004,'Input Exclusion Time (All)'!$A$14:$A$1004,'Input Data Shift B'!V$6,'Input Exclusion Time (All)'!$B$14:$B$1004,'Input Data Shift B'!$D$2,'Input Exclusion Time (All)'!$C$14:$C$1004,'Input Data Shift B'!$C104)+SUMIFS('Input Exclusion Time (Partial)'!$I$14:$I$988,'Input Exclusion Time (Partial)'!$A$14:$A$988,'Input Data Shift B'!V$6,'Input Exclusion Time (Partial)'!$B$14:$B$988,'Input Data Shift B'!$D$2,'Input Exclusion Time (Partial)'!$C$14:$C$988,'Input Data Shift B'!$C104)</f>
        <v>0</v>
      </c>
      <c r="W104" s="506">
        <f>SUMIFS('Input Exclusion Time (All)'!$G$14:$G$1004,'Input Exclusion Time (All)'!$A$14:$A$1004,'Input Data Shift B'!W$6,'Input Exclusion Time (All)'!$B$14:$B$1004,'Input Data Shift B'!$D$2,'Input Exclusion Time (All)'!$C$14:$C$1004,'Input Data Shift B'!$C104)+SUMIFS('Input Exclusion Time (Partial)'!$I$14:$I$988,'Input Exclusion Time (Partial)'!$A$14:$A$988,'Input Data Shift B'!W$6,'Input Exclusion Time (Partial)'!$B$14:$B$988,'Input Data Shift B'!$D$2,'Input Exclusion Time (Partial)'!$C$14:$C$988,'Input Data Shift B'!$C104)</f>
        <v>0</v>
      </c>
      <c r="X104" s="506">
        <f>SUMIFS('Input Exclusion Time (All)'!$G$14:$G$1004,'Input Exclusion Time (All)'!$A$14:$A$1004,'Input Data Shift B'!X$6,'Input Exclusion Time (All)'!$B$14:$B$1004,'Input Data Shift B'!$D$2,'Input Exclusion Time (All)'!$C$14:$C$1004,'Input Data Shift B'!$C104)+SUMIFS('Input Exclusion Time (Partial)'!$I$14:$I$988,'Input Exclusion Time (Partial)'!$A$14:$A$988,'Input Data Shift B'!X$6,'Input Exclusion Time (Partial)'!$B$14:$B$988,'Input Data Shift B'!$D$2,'Input Exclusion Time (Partial)'!$C$14:$C$988,'Input Data Shift B'!$C104)</f>
        <v>0</v>
      </c>
      <c r="Y104" s="506">
        <f>SUMIFS('Input Exclusion Time (All)'!$G$14:$G$1004,'Input Exclusion Time (All)'!$A$14:$A$1004,'Input Data Shift B'!Y$6,'Input Exclusion Time (All)'!$B$14:$B$1004,'Input Data Shift B'!$D$2,'Input Exclusion Time (All)'!$C$14:$C$1004,'Input Data Shift B'!$C104)+SUMIFS('Input Exclusion Time (Partial)'!$I$14:$I$988,'Input Exclusion Time (Partial)'!$A$14:$A$988,'Input Data Shift B'!Y$6,'Input Exclusion Time (Partial)'!$B$14:$B$988,'Input Data Shift B'!$D$2,'Input Exclusion Time (Partial)'!$C$14:$C$988,'Input Data Shift B'!$C104)</f>
        <v>0</v>
      </c>
      <c r="Z104" s="506">
        <f>SUMIFS('Input Exclusion Time (All)'!$G$14:$G$1004,'Input Exclusion Time (All)'!$A$14:$A$1004,'Input Data Shift B'!Z$6,'Input Exclusion Time (All)'!$B$14:$B$1004,'Input Data Shift B'!$D$2,'Input Exclusion Time (All)'!$C$14:$C$1004,'Input Data Shift B'!$C104)+SUMIFS('Input Exclusion Time (Partial)'!$I$14:$I$988,'Input Exclusion Time (Partial)'!$A$14:$A$988,'Input Data Shift B'!Z$6,'Input Exclusion Time (Partial)'!$B$14:$B$988,'Input Data Shift B'!$D$2,'Input Exclusion Time (Partial)'!$C$14:$C$988,'Input Data Shift B'!$C104)</f>
        <v>0</v>
      </c>
      <c r="AA104" s="506">
        <f>SUMIFS('Input Exclusion Time (All)'!$G$14:$G$1004,'Input Exclusion Time (All)'!$A$14:$A$1004,'Input Data Shift B'!AA$6,'Input Exclusion Time (All)'!$B$14:$B$1004,'Input Data Shift B'!$D$2,'Input Exclusion Time (All)'!$C$14:$C$1004,'Input Data Shift B'!$C104)+SUMIFS('Input Exclusion Time (Partial)'!$I$14:$I$988,'Input Exclusion Time (Partial)'!$A$14:$A$988,'Input Data Shift B'!AA$6,'Input Exclusion Time (Partial)'!$B$14:$B$988,'Input Data Shift B'!$D$2,'Input Exclusion Time (Partial)'!$C$14:$C$988,'Input Data Shift B'!$C104)</f>
        <v>0</v>
      </c>
      <c r="AB104" s="506">
        <f>SUMIFS('Input Exclusion Time (All)'!$G$14:$G$1004,'Input Exclusion Time (All)'!$A$14:$A$1004,'Input Data Shift B'!AB$6,'Input Exclusion Time (All)'!$B$14:$B$1004,'Input Data Shift B'!$D$2,'Input Exclusion Time (All)'!$C$14:$C$1004,'Input Data Shift B'!$C104)+SUMIFS('Input Exclusion Time (Partial)'!$I$14:$I$988,'Input Exclusion Time (Partial)'!$A$14:$A$988,'Input Data Shift B'!AB$6,'Input Exclusion Time (Partial)'!$B$14:$B$988,'Input Data Shift B'!$D$2,'Input Exclusion Time (Partial)'!$C$14:$C$988,'Input Data Shift B'!$C104)</f>
        <v>0</v>
      </c>
      <c r="AC104" s="506">
        <f>SUMIFS('Input Exclusion Time (All)'!$G$14:$G$1004,'Input Exclusion Time (All)'!$A$14:$A$1004,'Input Data Shift B'!AC$6,'Input Exclusion Time (All)'!$B$14:$B$1004,'Input Data Shift B'!$D$2,'Input Exclusion Time (All)'!$C$14:$C$1004,'Input Data Shift B'!$C104)+SUMIFS('Input Exclusion Time (Partial)'!$I$14:$I$988,'Input Exclusion Time (Partial)'!$A$14:$A$988,'Input Data Shift B'!AC$6,'Input Exclusion Time (Partial)'!$B$14:$B$988,'Input Data Shift B'!$D$2,'Input Exclusion Time (Partial)'!$C$14:$C$988,'Input Data Shift B'!$C104)</f>
        <v>0</v>
      </c>
      <c r="AD104" s="506">
        <f>SUMIFS('Input Exclusion Time (All)'!$G$14:$G$1004,'Input Exclusion Time (All)'!$A$14:$A$1004,'Input Data Shift B'!AD$6,'Input Exclusion Time (All)'!$B$14:$B$1004,'Input Data Shift B'!$D$2,'Input Exclusion Time (All)'!$C$14:$C$1004,'Input Data Shift B'!$C104)+SUMIFS('Input Exclusion Time (Partial)'!$I$14:$I$988,'Input Exclusion Time (Partial)'!$A$14:$A$988,'Input Data Shift B'!AD$6,'Input Exclusion Time (Partial)'!$B$14:$B$988,'Input Data Shift B'!$D$2,'Input Exclusion Time (Partial)'!$C$14:$C$988,'Input Data Shift B'!$C104)</f>
        <v>0</v>
      </c>
      <c r="AE104" s="506">
        <f>SUMIFS('Input Exclusion Time (All)'!$G$14:$G$1004,'Input Exclusion Time (All)'!$A$14:$A$1004,'Input Data Shift B'!AE$6,'Input Exclusion Time (All)'!$B$14:$B$1004,'Input Data Shift B'!$D$2,'Input Exclusion Time (All)'!$C$14:$C$1004,'Input Data Shift B'!$C104)+SUMIFS('Input Exclusion Time (Partial)'!$I$14:$I$988,'Input Exclusion Time (Partial)'!$A$14:$A$988,'Input Data Shift B'!AE$6,'Input Exclusion Time (Partial)'!$B$14:$B$988,'Input Data Shift B'!$D$2,'Input Exclusion Time (Partial)'!$C$14:$C$988,'Input Data Shift B'!$C104)</f>
        <v>0</v>
      </c>
      <c r="AF104" s="506">
        <f>SUMIFS('Input Exclusion Time (All)'!$G$14:$G$1004,'Input Exclusion Time (All)'!$A$14:$A$1004,'Input Data Shift B'!AF$6,'Input Exclusion Time (All)'!$B$14:$B$1004,'Input Data Shift B'!$D$2,'Input Exclusion Time (All)'!$C$14:$C$1004,'Input Data Shift B'!$C104)+SUMIFS('Input Exclusion Time (Partial)'!$I$14:$I$988,'Input Exclusion Time (Partial)'!$A$14:$A$988,'Input Data Shift B'!AF$6,'Input Exclusion Time (Partial)'!$B$14:$B$988,'Input Data Shift B'!$D$2,'Input Exclusion Time (Partial)'!$C$14:$C$988,'Input Data Shift B'!$C104)</f>
        <v>0</v>
      </c>
      <c r="AG104" s="506">
        <f>SUMIFS('Input Exclusion Time (All)'!$G$14:$G$1004,'Input Exclusion Time (All)'!$A$14:$A$1004,'Input Data Shift B'!AG$6,'Input Exclusion Time (All)'!$B$14:$B$1004,'Input Data Shift B'!$D$2,'Input Exclusion Time (All)'!$C$14:$C$1004,'Input Data Shift B'!$C104)+SUMIFS('Input Exclusion Time (Partial)'!$I$14:$I$988,'Input Exclusion Time (Partial)'!$A$14:$A$988,'Input Data Shift B'!AG$6,'Input Exclusion Time (Partial)'!$B$14:$B$988,'Input Data Shift B'!$D$2,'Input Exclusion Time (Partial)'!$C$14:$C$988,'Input Data Shift B'!$C104)</f>
        <v>0</v>
      </c>
      <c r="AH104" s="506">
        <f>SUMIFS('Input Exclusion Time (All)'!$G$14:$G$1004,'Input Exclusion Time (All)'!$A$14:$A$1004,'Input Data Shift B'!AH$6,'Input Exclusion Time (All)'!$B$14:$B$1004,'Input Data Shift B'!$D$2,'Input Exclusion Time (All)'!$C$14:$C$1004,'Input Data Shift B'!$C104)+SUMIFS('Input Exclusion Time (Partial)'!$I$14:$I$988,'Input Exclusion Time (Partial)'!$A$14:$A$988,'Input Data Shift B'!AH$6,'Input Exclusion Time (Partial)'!$B$14:$B$988,'Input Data Shift B'!$D$2,'Input Exclusion Time (Partial)'!$C$14:$C$988,'Input Data Shift B'!$C104)</f>
        <v>0</v>
      </c>
      <c r="AI104" s="512">
        <f t="shared" si="12"/>
        <v>0</v>
      </c>
      <c r="AJ104" s="285">
        <f t="shared" si="13"/>
        <v>0</v>
      </c>
    </row>
    <row r="105" spans="1:36" ht="19.5" customHeight="1">
      <c r="A105" s="605"/>
      <c r="B105" s="280" t="s">
        <v>38</v>
      </c>
      <c r="C105" s="281" t="s">
        <v>39</v>
      </c>
      <c r="D105" s="506">
        <f>SUMIFS('Input Exclusion Time (All)'!$G$14:$G$1004,'Input Exclusion Time (All)'!$A$14:$A$1004,'Input Data Shift B'!D$6,'Input Exclusion Time (All)'!$B$14:$B$1004,'Input Data Shift B'!$D$2,'Input Exclusion Time (All)'!$C$14:$C$1004,'Input Data Shift B'!$C105)+SUMIFS('Input Exclusion Time (Partial)'!$I$14:$I$988,'Input Exclusion Time (Partial)'!$A$14:$A$988,'Input Data Shift B'!D$6,'Input Exclusion Time (Partial)'!$B$14:$B$988,'Input Data Shift B'!$D$2,'Input Exclusion Time (Partial)'!$C$14:$C$988,'Input Data Shift B'!$C105)</f>
        <v>0</v>
      </c>
      <c r="E105" s="506">
        <f>SUMIFS('Input Exclusion Time (All)'!$G$14:$G$1004,'Input Exclusion Time (All)'!$A$14:$A$1004,'Input Data Shift B'!E$6,'Input Exclusion Time (All)'!$B$14:$B$1004,'Input Data Shift B'!$D$2,'Input Exclusion Time (All)'!$C$14:$C$1004,'Input Data Shift B'!$C105)+SUMIFS('Input Exclusion Time (Partial)'!$I$14:$I$988,'Input Exclusion Time (Partial)'!$A$14:$A$988,'Input Data Shift B'!E$6,'Input Exclusion Time (Partial)'!$B$14:$B$988,'Input Data Shift B'!$D$2,'Input Exclusion Time (Partial)'!$C$14:$C$988,'Input Data Shift B'!$C105)</f>
        <v>0</v>
      </c>
      <c r="F105" s="506">
        <f>SUMIFS('Input Exclusion Time (All)'!$G$14:$G$1004,'Input Exclusion Time (All)'!$A$14:$A$1004,'Input Data Shift B'!F$6,'Input Exclusion Time (All)'!$B$14:$B$1004,'Input Data Shift B'!$D$2,'Input Exclusion Time (All)'!$C$14:$C$1004,'Input Data Shift B'!$C105)+SUMIFS('Input Exclusion Time (Partial)'!$I$14:$I$988,'Input Exclusion Time (Partial)'!$A$14:$A$988,'Input Data Shift B'!F$6,'Input Exclusion Time (Partial)'!$B$14:$B$988,'Input Data Shift B'!$D$2,'Input Exclusion Time (Partial)'!$C$14:$C$988,'Input Data Shift B'!$C105)</f>
        <v>0</v>
      </c>
      <c r="G105" s="506">
        <f>SUMIFS('Input Exclusion Time (All)'!$G$14:$G$1004,'Input Exclusion Time (All)'!$A$14:$A$1004,'Input Data Shift B'!G$6,'Input Exclusion Time (All)'!$B$14:$B$1004,'Input Data Shift B'!$D$2,'Input Exclusion Time (All)'!$C$14:$C$1004,'Input Data Shift B'!$C105)+SUMIFS('Input Exclusion Time (Partial)'!$I$14:$I$988,'Input Exclusion Time (Partial)'!$A$14:$A$988,'Input Data Shift B'!G$6,'Input Exclusion Time (Partial)'!$B$14:$B$988,'Input Data Shift B'!$D$2,'Input Exclusion Time (Partial)'!$C$14:$C$988,'Input Data Shift B'!$C105)</f>
        <v>0</v>
      </c>
      <c r="H105" s="506">
        <f>SUMIFS('Input Exclusion Time (All)'!$G$14:$G$1004,'Input Exclusion Time (All)'!$A$14:$A$1004,'Input Data Shift B'!H$6,'Input Exclusion Time (All)'!$B$14:$B$1004,'Input Data Shift B'!$D$2,'Input Exclusion Time (All)'!$C$14:$C$1004,'Input Data Shift B'!$C105)+SUMIFS('Input Exclusion Time (Partial)'!$I$14:$I$988,'Input Exclusion Time (Partial)'!$A$14:$A$988,'Input Data Shift B'!H$6,'Input Exclusion Time (Partial)'!$B$14:$B$988,'Input Data Shift B'!$D$2,'Input Exclusion Time (Partial)'!$C$14:$C$988,'Input Data Shift B'!$C105)</f>
        <v>0</v>
      </c>
      <c r="I105" s="506">
        <f>SUMIFS('Input Exclusion Time (All)'!$G$14:$G$1004,'Input Exclusion Time (All)'!$A$14:$A$1004,'Input Data Shift B'!I$6,'Input Exclusion Time (All)'!$B$14:$B$1004,'Input Data Shift B'!$D$2,'Input Exclusion Time (All)'!$C$14:$C$1004,'Input Data Shift B'!$C105)+SUMIFS('Input Exclusion Time (Partial)'!$I$14:$I$988,'Input Exclusion Time (Partial)'!$A$14:$A$988,'Input Data Shift B'!I$6,'Input Exclusion Time (Partial)'!$B$14:$B$988,'Input Data Shift B'!$D$2,'Input Exclusion Time (Partial)'!$C$14:$C$988,'Input Data Shift B'!$C105)</f>
        <v>0</v>
      </c>
      <c r="J105" s="506">
        <f>SUMIFS('Input Exclusion Time (All)'!$G$14:$G$1004,'Input Exclusion Time (All)'!$A$14:$A$1004,'Input Data Shift B'!J$6,'Input Exclusion Time (All)'!$B$14:$B$1004,'Input Data Shift B'!$D$2,'Input Exclusion Time (All)'!$C$14:$C$1004,'Input Data Shift B'!$C105)+SUMIFS('Input Exclusion Time (Partial)'!$I$14:$I$988,'Input Exclusion Time (Partial)'!$A$14:$A$988,'Input Data Shift B'!J$6,'Input Exclusion Time (Partial)'!$B$14:$B$988,'Input Data Shift B'!$D$2,'Input Exclusion Time (Partial)'!$C$14:$C$988,'Input Data Shift B'!$C105)</f>
        <v>0</v>
      </c>
      <c r="K105" s="506">
        <f>SUMIFS('Input Exclusion Time (All)'!$G$14:$G$1004,'Input Exclusion Time (All)'!$A$14:$A$1004,'Input Data Shift B'!K$6,'Input Exclusion Time (All)'!$B$14:$B$1004,'Input Data Shift B'!$D$2,'Input Exclusion Time (All)'!$C$14:$C$1004,'Input Data Shift B'!$C105)+SUMIFS('Input Exclusion Time (Partial)'!$I$14:$I$988,'Input Exclusion Time (Partial)'!$A$14:$A$988,'Input Data Shift B'!K$6,'Input Exclusion Time (Partial)'!$B$14:$B$988,'Input Data Shift B'!$D$2,'Input Exclusion Time (Partial)'!$C$14:$C$988,'Input Data Shift B'!$C105)</f>
        <v>0</v>
      </c>
      <c r="L105" s="506">
        <f>SUMIFS('Input Exclusion Time (All)'!$G$14:$G$1004,'Input Exclusion Time (All)'!$A$14:$A$1004,'Input Data Shift B'!L$6,'Input Exclusion Time (All)'!$B$14:$B$1004,'Input Data Shift B'!$D$2,'Input Exclusion Time (All)'!$C$14:$C$1004,'Input Data Shift B'!$C105)+SUMIFS('Input Exclusion Time (Partial)'!$I$14:$I$988,'Input Exclusion Time (Partial)'!$A$14:$A$988,'Input Data Shift B'!L$6,'Input Exclusion Time (Partial)'!$B$14:$B$988,'Input Data Shift B'!$D$2,'Input Exclusion Time (Partial)'!$C$14:$C$988,'Input Data Shift B'!$C105)</f>
        <v>0</v>
      </c>
      <c r="M105" s="506">
        <f>SUMIFS('Input Exclusion Time (All)'!$G$14:$G$1004,'Input Exclusion Time (All)'!$A$14:$A$1004,'Input Data Shift B'!M$6,'Input Exclusion Time (All)'!$B$14:$B$1004,'Input Data Shift B'!$D$2,'Input Exclusion Time (All)'!$C$14:$C$1004,'Input Data Shift B'!$C105)+SUMIFS('Input Exclusion Time (Partial)'!$I$14:$I$988,'Input Exclusion Time (Partial)'!$A$14:$A$988,'Input Data Shift B'!M$6,'Input Exclusion Time (Partial)'!$B$14:$B$988,'Input Data Shift B'!$D$2,'Input Exclusion Time (Partial)'!$C$14:$C$988,'Input Data Shift B'!$C105)</f>
        <v>0</v>
      </c>
      <c r="N105" s="506">
        <f>SUMIFS('Input Exclusion Time (All)'!$G$14:$G$1004,'Input Exclusion Time (All)'!$A$14:$A$1004,'Input Data Shift B'!N$6,'Input Exclusion Time (All)'!$B$14:$B$1004,'Input Data Shift B'!$D$2,'Input Exclusion Time (All)'!$C$14:$C$1004,'Input Data Shift B'!$C105)+SUMIFS('Input Exclusion Time (Partial)'!$I$14:$I$988,'Input Exclusion Time (Partial)'!$A$14:$A$988,'Input Data Shift B'!N$6,'Input Exclusion Time (Partial)'!$B$14:$B$988,'Input Data Shift B'!$D$2,'Input Exclusion Time (Partial)'!$C$14:$C$988,'Input Data Shift B'!$C105)</f>
        <v>0</v>
      </c>
      <c r="O105" s="506">
        <f>SUMIFS('Input Exclusion Time (All)'!$G$14:$G$1004,'Input Exclusion Time (All)'!$A$14:$A$1004,'Input Data Shift B'!O$6,'Input Exclusion Time (All)'!$B$14:$B$1004,'Input Data Shift B'!$D$2,'Input Exclusion Time (All)'!$C$14:$C$1004,'Input Data Shift B'!$C105)+SUMIFS('Input Exclusion Time (Partial)'!$I$14:$I$988,'Input Exclusion Time (Partial)'!$A$14:$A$988,'Input Data Shift B'!O$6,'Input Exclusion Time (Partial)'!$B$14:$B$988,'Input Data Shift B'!$D$2,'Input Exclusion Time (Partial)'!$C$14:$C$988,'Input Data Shift B'!$C105)</f>
        <v>0</v>
      </c>
      <c r="P105" s="506">
        <f>SUMIFS('Input Exclusion Time (All)'!$G$14:$G$1004,'Input Exclusion Time (All)'!$A$14:$A$1004,'Input Data Shift B'!P$6,'Input Exclusion Time (All)'!$B$14:$B$1004,'Input Data Shift B'!$D$2,'Input Exclusion Time (All)'!$C$14:$C$1004,'Input Data Shift B'!$C105)+SUMIFS('Input Exclusion Time (Partial)'!$I$14:$I$988,'Input Exclusion Time (Partial)'!$A$14:$A$988,'Input Data Shift B'!P$6,'Input Exclusion Time (Partial)'!$B$14:$B$988,'Input Data Shift B'!$D$2,'Input Exclusion Time (Partial)'!$C$14:$C$988,'Input Data Shift B'!$C105)</f>
        <v>0</v>
      </c>
      <c r="Q105" s="506">
        <f>SUMIFS('Input Exclusion Time (All)'!$G$14:$G$1004,'Input Exclusion Time (All)'!$A$14:$A$1004,'Input Data Shift B'!Q$6,'Input Exclusion Time (All)'!$B$14:$B$1004,'Input Data Shift B'!$D$2,'Input Exclusion Time (All)'!$C$14:$C$1004,'Input Data Shift B'!$C105)+SUMIFS('Input Exclusion Time (Partial)'!$I$14:$I$988,'Input Exclusion Time (Partial)'!$A$14:$A$988,'Input Data Shift B'!Q$6,'Input Exclusion Time (Partial)'!$B$14:$B$988,'Input Data Shift B'!$D$2,'Input Exclusion Time (Partial)'!$C$14:$C$988,'Input Data Shift B'!$C105)</f>
        <v>0</v>
      </c>
      <c r="R105" s="506">
        <f>SUMIFS('Input Exclusion Time (All)'!$G$14:$G$1004,'Input Exclusion Time (All)'!$A$14:$A$1004,'Input Data Shift B'!R$6,'Input Exclusion Time (All)'!$B$14:$B$1004,'Input Data Shift B'!$D$2,'Input Exclusion Time (All)'!$C$14:$C$1004,'Input Data Shift B'!$C105)+SUMIFS('Input Exclusion Time (Partial)'!$I$14:$I$988,'Input Exclusion Time (Partial)'!$A$14:$A$988,'Input Data Shift B'!R$6,'Input Exclusion Time (Partial)'!$B$14:$B$988,'Input Data Shift B'!$D$2,'Input Exclusion Time (Partial)'!$C$14:$C$988,'Input Data Shift B'!$C105)</f>
        <v>0</v>
      </c>
      <c r="S105" s="506">
        <f>SUMIFS('Input Exclusion Time (All)'!$G$14:$G$1004,'Input Exclusion Time (All)'!$A$14:$A$1004,'Input Data Shift B'!S$6,'Input Exclusion Time (All)'!$B$14:$B$1004,'Input Data Shift B'!$D$2,'Input Exclusion Time (All)'!$C$14:$C$1004,'Input Data Shift B'!$C105)+SUMIFS('Input Exclusion Time (Partial)'!$I$14:$I$988,'Input Exclusion Time (Partial)'!$A$14:$A$988,'Input Data Shift B'!S$6,'Input Exclusion Time (Partial)'!$B$14:$B$988,'Input Data Shift B'!$D$2,'Input Exclusion Time (Partial)'!$C$14:$C$988,'Input Data Shift B'!$C105)</f>
        <v>0</v>
      </c>
      <c r="T105" s="506">
        <f>SUMIFS('Input Exclusion Time (All)'!$G$14:$G$1004,'Input Exclusion Time (All)'!$A$14:$A$1004,'Input Data Shift B'!T$6,'Input Exclusion Time (All)'!$B$14:$B$1004,'Input Data Shift B'!$D$2,'Input Exclusion Time (All)'!$C$14:$C$1004,'Input Data Shift B'!$C105)+SUMIFS('Input Exclusion Time (Partial)'!$I$14:$I$988,'Input Exclusion Time (Partial)'!$A$14:$A$988,'Input Data Shift B'!T$6,'Input Exclusion Time (Partial)'!$B$14:$B$988,'Input Data Shift B'!$D$2,'Input Exclusion Time (Partial)'!$C$14:$C$988,'Input Data Shift B'!$C105)</f>
        <v>0</v>
      </c>
      <c r="U105" s="506">
        <f>SUMIFS('Input Exclusion Time (All)'!$G$14:$G$1004,'Input Exclusion Time (All)'!$A$14:$A$1004,'Input Data Shift B'!U$6,'Input Exclusion Time (All)'!$B$14:$B$1004,'Input Data Shift B'!$D$2,'Input Exclusion Time (All)'!$C$14:$C$1004,'Input Data Shift B'!$C105)+SUMIFS('Input Exclusion Time (Partial)'!$I$14:$I$988,'Input Exclusion Time (Partial)'!$A$14:$A$988,'Input Data Shift B'!U$6,'Input Exclusion Time (Partial)'!$B$14:$B$988,'Input Data Shift B'!$D$2,'Input Exclusion Time (Partial)'!$C$14:$C$988,'Input Data Shift B'!$C105)</f>
        <v>0</v>
      </c>
      <c r="V105" s="506">
        <f>SUMIFS('Input Exclusion Time (All)'!$G$14:$G$1004,'Input Exclusion Time (All)'!$A$14:$A$1004,'Input Data Shift B'!V$6,'Input Exclusion Time (All)'!$B$14:$B$1004,'Input Data Shift B'!$D$2,'Input Exclusion Time (All)'!$C$14:$C$1004,'Input Data Shift B'!$C105)+SUMIFS('Input Exclusion Time (Partial)'!$I$14:$I$988,'Input Exclusion Time (Partial)'!$A$14:$A$988,'Input Data Shift B'!V$6,'Input Exclusion Time (Partial)'!$B$14:$B$988,'Input Data Shift B'!$D$2,'Input Exclusion Time (Partial)'!$C$14:$C$988,'Input Data Shift B'!$C105)</f>
        <v>0</v>
      </c>
      <c r="W105" s="506">
        <f>SUMIFS('Input Exclusion Time (All)'!$G$14:$G$1004,'Input Exclusion Time (All)'!$A$14:$A$1004,'Input Data Shift B'!W$6,'Input Exclusion Time (All)'!$B$14:$B$1004,'Input Data Shift B'!$D$2,'Input Exclusion Time (All)'!$C$14:$C$1004,'Input Data Shift B'!$C105)+SUMIFS('Input Exclusion Time (Partial)'!$I$14:$I$988,'Input Exclusion Time (Partial)'!$A$14:$A$988,'Input Data Shift B'!W$6,'Input Exclusion Time (Partial)'!$B$14:$B$988,'Input Data Shift B'!$D$2,'Input Exclusion Time (Partial)'!$C$14:$C$988,'Input Data Shift B'!$C105)</f>
        <v>0</v>
      </c>
      <c r="X105" s="506">
        <f>SUMIFS('Input Exclusion Time (All)'!$G$14:$G$1004,'Input Exclusion Time (All)'!$A$14:$A$1004,'Input Data Shift B'!X$6,'Input Exclusion Time (All)'!$B$14:$B$1004,'Input Data Shift B'!$D$2,'Input Exclusion Time (All)'!$C$14:$C$1004,'Input Data Shift B'!$C105)+SUMIFS('Input Exclusion Time (Partial)'!$I$14:$I$988,'Input Exclusion Time (Partial)'!$A$14:$A$988,'Input Data Shift B'!X$6,'Input Exclusion Time (Partial)'!$B$14:$B$988,'Input Data Shift B'!$D$2,'Input Exclusion Time (Partial)'!$C$14:$C$988,'Input Data Shift B'!$C105)</f>
        <v>0</v>
      </c>
      <c r="Y105" s="506">
        <f>SUMIFS('Input Exclusion Time (All)'!$G$14:$G$1004,'Input Exclusion Time (All)'!$A$14:$A$1004,'Input Data Shift B'!Y$6,'Input Exclusion Time (All)'!$B$14:$B$1004,'Input Data Shift B'!$D$2,'Input Exclusion Time (All)'!$C$14:$C$1004,'Input Data Shift B'!$C105)+SUMIFS('Input Exclusion Time (Partial)'!$I$14:$I$988,'Input Exclusion Time (Partial)'!$A$14:$A$988,'Input Data Shift B'!Y$6,'Input Exclusion Time (Partial)'!$B$14:$B$988,'Input Data Shift B'!$D$2,'Input Exclusion Time (Partial)'!$C$14:$C$988,'Input Data Shift B'!$C105)</f>
        <v>0</v>
      </c>
      <c r="Z105" s="506">
        <f>SUMIFS('Input Exclusion Time (All)'!$G$14:$G$1004,'Input Exclusion Time (All)'!$A$14:$A$1004,'Input Data Shift B'!Z$6,'Input Exclusion Time (All)'!$B$14:$B$1004,'Input Data Shift B'!$D$2,'Input Exclusion Time (All)'!$C$14:$C$1004,'Input Data Shift B'!$C105)+SUMIFS('Input Exclusion Time (Partial)'!$I$14:$I$988,'Input Exclusion Time (Partial)'!$A$14:$A$988,'Input Data Shift B'!Z$6,'Input Exclusion Time (Partial)'!$B$14:$B$988,'Input Data Shift B'!$D$2,'Input Exclusion Time (Partial)'!$C$14:$C$988,'Input Data Shift B'!$C105)</f>
        <v>0</v>
      </c>
      <c r="AA105" s="506">
        <f>SUMIFS('Input Exclusion Time (All)'!$G$14:$G$1004,'Input Exclusion Time (All)'!$A$14:$A$1004,'Input Data Shift B'!AA$6,'Input Exclusion Time (All)'!$B$14:$B$1004,'Input Data Shift B'!$D$2,'Input Exclusion Time (All)'!$C$14:$C$1004,'Input Data Shift B'!$C105)+SUMIFS('Input Exclusion Time (Partial)'!$I$14:$I$988,'Input Exclusion Time (Partial)'!$A$14:$A$988,'Input Data Shift B'!AA$6,'Input Exclusion Time (Partial)'!$B$14:$B$988,'Input Data Shift B'!$D$2,'Input Exclusion Time (Partial)'!$C$14:$C$988,'Input Data Shift B'!$C105)</f>
        <v>0</v>
      </c>
      <c r="AB105" s="506">
        <f>SUMIFS('Input Exclusion Time (All)'!$G$14:$G$1004,'Input Exclusion Time (All)'!$A$14:$A$1004,'Input Data Shift B'!AB$6,'Input Exclusion Time (All)'!$B$14:$B$1004,'Input Data Shift B'!$D$2,'Input Exclusion Time (All)'!$C$14:$C$1004,'Input Data Shift B'!$C105)+SUMIFS('Input Exclusion Time (Partial)'!$I$14:$I$988,'Input Exclusion Time (Partial)'!$A$14:$A$988,'Input Data Shift B'!AB$6,'Input Exclusion Time (Partial)'!$B$14:$B$988,'Input Data Shift B'!$D$2,'Input Exclusion Time (Partial)'!$C$14:$C$988,'Input Data Shift B'!$C105)</f>
        <v>0</v>
      </c>
      <c r="AC105" s="506">
        <f>SUMIFS('Input Exclusion Time (All)'!$G$14:$G$1004,'Input Exclusion Time (All)'!$A$14:$A$1004,'Input Data Shift B'!AC$6,'Input Exclusion Time (All)'!$B$14:$B$1004,'Input Data Shift B'!$D$2,'Input Exclusion Time (All)'!$C$14:$C$1004,'Input Data Shift B'!$C105)+SUMIFS('Input Exclusion Time (Partial)'!$I$14:$I$988,'Input Exclusion Time (Partial)'!$A$14:$A$988,'Input Data Shift B'!AC$6,'Input Exclusion Time (Partial)'!$B$14:$B$988,'Input Data Shift B'!$D$2,'Input Exclusion Time (Partial)'!$C$14:$C$988,'Input Data Shift B'!$C105)</f>
        <v>0</v>
      </c>
      <c r="AD105" s="506">
        <f>SUMIFS('Input Exclusion Time (All)'!$G$14:$G$1004,'Input Exclusion Time (All)'!$A$14:$A$1004,'Input Data Shift B'!AD$6,'Input Exclusion Time (All)'!$B$14:$B$1004,'Input Data Shift B'!$D$2,'Input Exclusion Time (All)'!$C$14:$C$1004,'Input Data Shift B'!$C105)+SUMIFS('Input Exclusion Time (Partial)'!$I$14:$I$988,'Input Exclusion Time (Partial)'!$A$14:$A$988,'Input Data Shift B'!AD$6,'Input Exclusion Time (Partial)'!$B$14:$B$988,'Input Data Shift B'!$D$2,'Input Exclusion Time (Partial)'!$C$14:$C$988,'Input Data Shift B'!$C105)</f>
        <v>0</v>
      </c>
      <c r="AE105" s="506">
        <f>SUMIFS('Input Exclusion Time (All)'!$G$14:$G$1004,'Input Exclusion Time (All)'!$A$14:$A$1004,'Input Data Shift B'!AE$6,'Input Exclusion Time (All)'!$B$14:$B$1004,'Input Data Shift B'!$D$2,'Input Exclusion Time (All)'!$C$14:$C$1004,'Input Data Shift B'!$C105)+SUMIFS('Input Exclusion Time (Partial)'!$I$14:$I$988,'Input Exclusion Time (Partial)'!$A$14:$A$988,'Input Data Shift B'!AE$6,'Input Exclusion Time (Partial)'!$B$14:$B$988,'Input Data Shift B'!$D$2,'Input Exclusion Time (Partial)'!$C$14:$C$988,'Input Data Shift B'!$C105)</f>
        <v>0</v>
      </c>
      <c r="AF105" s="506">
        <f>SUMIFS('Input Exclusion Time (All)'!$G$14:$G$1004,'Input Exclusion Time (All)'!$A$14:$A$1004,'Input Data Shift B'!AF$6,'Input Exclusion Time (All)'!$B$14:$B$1004,'Input Data Shift B'!$D$2,'Input Exclusion Time (All)'!$C$14:$C$1004,'Input Data Shift B'!$C105)+SUMIFS('Input Exclusion Time (Partial)'!$I$14:$I$988,'Input Exclusion Time (Partial)'!$A$14:$A$988,'Input Data Shift B'!AF$6,'Input Exclusion Time (Partial)'!$B$14:$B$988,'Input Data Shift B'!$D$2,'Input Exclusion Time (Partial)'!$C$14:$C$988,'Input Data Shift B'!$C105)</f>
        <v>0</v>
      </c>
      <c r="AG105" s="506">
        <f>SUMIFS('Input Exclusion Time (All)'!$G$14:$G$1004,'Input Exclusion Time (All)'!$A$14:$A$1004,'Input Data Shift B'!AG$6,'Input Exclusion Time (All)'!$B$14:$B$1004,'Input Data Shift B'!$D$2,'Input Exclusion Time (All)'!$C$14:$C$1004,'Input Data Shift B'!$C105)+SUMIFS('Input Exclusion Time (Partial)'!$I$14:$I$988,'Input Exclusion Time (Partial)'!$A$14:$A$988,'Input Data Shift B'!AG$6,'Input Exclusion Time (Partial)'!$B$14:$B$988,'Input Data Shift B'!$D$2,'Input Exclusion Time (Partial)'!$C$14:$C$988,'Input Data Shift B'!$C105)</f>
        <v>0</v>
      </c>
      <c r="AH105" s="506">
        <f>SUMIFS('Input Exclusion Time (All)'!$G$14:$G$1004,'Input Exclusion Time (All)'!$A$14:$A$1004,'Input Data Shift B'!AH$6,'Input Exclusion Time (All)'!$B$14:$B$1004,'Input Data Shift B'!$D$2,'Input Exclusion Time (All)'!$C$14:$C$1004,'Input Data Shift B'!$C105)+SUMIFS('Input Exclusion Time (Partial)'!$I$14:$I$988,'Input Exclusion Time (Partial)'!$A$14:$A$988,'Input Data Shift B'!AH$6,'Input Exclusion Time (Partial)'!$B$14:$B$988,'Input Data Shift B'!$D$2,'Input Exclusion Time (Partial)'!$C$14:$C$988,'Input Data Shift B'!$C105)</f>
        <v>0</v>
      </c>
      <c r="AI105" s="512">
        <f t="shared" si="12"/>
        <v>0</v>
      </c>
      <c r="AJ105" s="285">
        <f t="shared" si="13"/>
        <v>0</v>
      </c>
    </row>
    <row r="106" spans="1:36" ht="19.5" customHeight="1">
      <c r="A106" s="605"/>
      <c r="B106" s="280" t="s">
        <v>40</v>
      </c>
      <c r="C106" s="281" t="s">
        <v>41</v>
      </c>
      <c r="D106" s="506">
        <f>SUMIFS('Input Exclusion Time (All)'!$G$14:$G$1004,'Input Exclusion Time (All)'!$A$14:$A$1004,'Input Data Shift B'!D$6,'Input Exclusion Time (All)'!$B$14:$B$1004,'Input Data Shift B'!$D$2,'Input Exclusion Time (All)'!$C$14:$C$1004,'Input Data Shift B'!$C106)+SUMIFS('Input Exclusion Time (Partial)'!$I$14:$I$988,'Input Exclusion Time (Partial)'!$A$14:$A$988,'Input Data Shift B'!D$6,'Input Exclusion Time (Partial)'!$B$14:$B$988,'Input Data Shift B'!$D$2,'Input Exclusion Time (Partial)'!$C$14:$C$988,'Input Data Shift B'!$C106)</f>
        <v>0</v>
      </c>
      <c r="E106" s="506">
        <f>SUMIFS('Input Exclusion Time (All)'!$G$14:$G$1004,'Input Exclusion Time (All)'!$A$14:$A$1004,'Input Data Shift B'!E$6,'Input Exclusion Time (All)'!$B$14:$B$1004,'Input Data Shift B'!$D$2,'Input Exclusion Time (All)'!$C$14:$C$1004,'Input Data Shift B'!$C106)+SUMIFS('Input Exclusion Time (Partial)'!$I$14:$I$988,'Input Exclusion Time (Partial)'!$A$14:$A$988,'Input Data Shift B'!E$6,'Input Exclusion Time (Partial)'!$B$14:$B$988,'Input Data Shift B'!$D$2,'Input Exclusion Time (Partial)'!$C$14:$C$988,'Input Data Shift B'!$C106)</f>
        <v>0</v>
      </c>
      <c r="F106" s="506">
        <f>SUMIFS('Input Exclusion Time (All)'!$G$14:$G$1004,'Input Exclusion Time (All)'!$A$14:$A$1004,'Input Data Shift B'!F$6,'Input Exclusion Time (All)'!$B$14:$B$1004,'Input Data Shift B'!$D$2,'Input Exclusion Time (All)'!$C$14:$C$1004,'Input Data Shift B'!$C106)+SUMIFS('Input Exclusion Time (Partial)'!$I$14:$I$988,'Input Exclusion Time (Partial)'!$A$14:$A$988,'Input Data Shift B'!F$6,'Input Exclusion Time (Partial)'!$B$14:$B$988,'Input Data Shift B'!$D$2,'Input Exclusion Time (Partial)'!$C$14:$C$988,'Input Data Shift B'!$C106)</f>
        <v>0</v>
      </c>
      <c r="G106" s="506">
        <f>SUMIFS('Input Exclusion Time (All)'!$G$14:$G$1004,'Input Exclusion Time (All)'!$A$14:$A$1004,'Input Data Shift B'!G$6,'Input Exclusion Time (All)'!$B$14:$B$1004,'Input Data Shift B'!$D$2,'Input Exclusion Time (All)'!$C$14:$C$1004,'Input Data Shift B'!$C106)+SUMIFS('Input Exclusion Time (Partial)'!$I$14:$I$988,'Input Exclusion Time (Partial)'!$A$14:$A$988,'Input Data Shift B'!G$6,'Input Exclusion Time (Partial)'!$B$14:$B$988,'Input Data Shift B'!$D$2,'Input Exclusion Time (Partial)'!$C$14:$C$988,'Input Data Shift B'!$C106)</f>
        <v>0</v>
      </c>
      <c r="H106" s="506">
        <f>SUMIFS('Input Exclusion Time (All)'!$G$14:$G$1004,'Input Exclusion Time (All)'!$A$14:$A$1004,'Input Data Shift B'!H$6,'Input Exclusion Time (All)'!$B$14:$B$1004,'Input Data Shift B'!$D$2,'Input Exclusion Time (All)'!$C$14:$C$1004,'Input Data Shift B'!$C106)+SUMIFS('Input Exclusion Time (Partial)'!$I$14:$I$988,'Input Exclusion Time (Partial)'!$A$14:$A$988,'Input Data Shift B'!H$6,'Input Exclusion Time (Partial)'!$B$14:$B$988,'Input Data Shift B'!$D$2,'Input Exclusion Time (Partial)'!$C$14:$C$988,'Input Data Shift B'!$C106)</f>
        <v>0</v>
      </c>
      <c r="I106" s="506">
        <f>SUMIFS('Input Exclusion Time (All)'!$G$14:$G$1004,'Input Exclusion Time (All)'!$A$14:$A$1004,'Input Data Shift B'!I$6,'Input Exclusion Time (All)'!$B$14:$B$1004,'Input Data Shift B'!$D$2,'Input Exclusion Time (All)'!$C$14:$C$1004,'Input Data Shift B'!$C106)+SUMIFS('Input Exclusion Time (Partial)'!$I$14:$I$988,'Input Exclusion Time (Partial)'!$A$14:$A$988,'Input Data Shift B'!I$6,'Input Exclusion Time (Partial)'!$B$14:$B$988,'Input Data Shift B'!$D$2,'Input Exclusion Time (Partial)'!$C$14:$C$988,'Input Data Shift B'!$C106)</f>
        <v>0</v>
      </c>
      <c r="J106" s="506">
        <f>SUMIFS('Input Exclusion Time (All)'!$G$14:$G$1004,'Input Exclusion Time (All)'!$A$14:$A$1004,'Input Data Shift B'!J$6,'Input Exclusion Time (All)'!$B$14:$B$1004,'Input Data Shift B'!$D$2,'Input Exclusion Time (All)'!$C$14:$C$1004,'Input Data Shift B'!$C106)+SUMIFS('Input Exclusion Time (Partial)'!$I$14:$I$988,'Input Exclusion Time (Partial)'!$A$14:$A$988,'Input Data Shift B'!J$6,'Input Exclusion Time (Partial)'!$B$14:$B$988,'Input Data Shift B'!$D$2,'Input Exclusion Time (Partial)'!$C$14:$C$988,'Input Data Shift B'!$C106)</f>
        <v>0</v>
      </c>
      <c r="K106" s="506">
        <f>SUMIFS('Input Exclusion Time (All)'!$G$14:$G$1004,'Input Exclusion Time (All)'!$A$14:$A$1004,'Input Data Shift B'!K$6,'Input Exclusion Time (All)'!$B$14:$B$1004,'Input Data Shift B'!$D$2,'Input Exclusion Time (All)'!$C$14:$C$1004,'Input Data Shift B'!$C106)+SUMIFS('Input Exclusion Time (Partial)'!$I$14:$I$988,'Input Exclusion Time (Partial)'!$A$14:$A$988,'Input Data Shift B'!K$6,'Input Exclusion Time (Partial)'!$B$14:$B$988,'Input Data Shift B'!$D$2,'Input Exclusion Time (Partial)'!$C$14:$C$988,'Input Data Shift B'!$C106)</f>
        <v>0</v>
      </c>
      <c r="L106" s="506">
        <f>SUMIFS('Input Exclusion Time (All)'!$G$14:$G$1004,'Input Exclusion Time (All)'!$A$14:$A$1004,'Input Data Shift B'!L$6,'Input Exclusion Time (All)'!$B$14:$B$1004,'Input Data Shift B'!$D$2,'Input Exclusion Time (All)'!$C$14:$C$1004,'Input Data Shift B'!$C106)+SUMIFS('Input Exclusion Time (Partial)'!$I$14:$I$988,'Input Exclusion Time (Partial)'!$A$14:$A$988,'Input Data Shift B'!L$6,'Input Exclusion Time (Partial)'!$B$14:$B$988,'Input Data Shift B'!$D$2,'Input Exclusion Time (Partial)'!$C$14:$C$988,'Input Data Shift B'!$C106)</f>
        <v>0</v>
      </c>
      <c r="M106" s="506">
        <f>SUMIFS('Input Exclusion Time (All)'!$G$14:$G$1004,'Input Exclusion Time (All)'!$A$14:$A$1004,'Input Data Shift B'!M$6,'Input Exclusion Time (All)'!$B$14:$B$1004,'Input Data Shift B'!$D$2,'Input Exclusion Time (All)'!$C$14:$C$1004,'Input Data Shift B'!$C106)+SUMIFS('Input Exclusion Time (Partial)'!$I$14:$I$988,'Input Exclusion Time (Partial)'!$A$14:$A$988,'Input Data Shift B'!M$6,'Input Exclusion Time (Partial)'!$B$14:$B$988,'Input Data Shift B'!$D$2,'Input Exclusion Time (Partial)'!$C$14:$C$988,'Input Data Shift B'!$C106)</f>
        <v>0</v>
      </c>
      <c r="N106" s="506">
        <f>SUMIFS('Input Exclusion Time (All)'!$G$14:$G$1004,'Input Exclusion Time (All)'!$A$14:$A$1004,'Input Data Shift B'!N$6,'Input Exclusion Time (All)'!$B$14:$B$1004,'Input Data Shift B'!$D$2,'Input Exclusion Time (All)'!$C$14:$C$1004,'Input Data Shift B'!$C106)+SUMIFS('Input Exclusion Time (Partial)'!$I$14:$I$988,'Input Exclusion Time (Partial)'!$A$14:$A$988,'Input Data Shift B'!N$6,'Input Exclusion Time (Partial)'!$B$14:$B$988,'Input Data Shift B'!$D$2,'Input Exclusion Time (Partial)'!$C$14:$C$988,'Input Data Shift B'!$C106)</f>
        <v>0</v>
      </c>
      <c r="O106" s="506">
        <f>SUMIFS('Input Exclusion Time (All)'!$G$14:$G$1004,'Input Exclusion Time (All)'!$A$14:$A$1004,'Input Data Shift B'!O$6,'Input Exclusion Time (All)'!$B$14:$B$1004,'Input Data Shift B'!$D$2,'Input Exclusion Time (All)'!$C$14:$C$1004,'Input Data Shift B'!$C106)+SUMIFS('Input Exclusion Time (Partial)'!$I$14:$I$988,'Input Exclusion Time (Partial)'!$A$14:$A$988,'Input Data Shift B'!O$6,'Input Exclusion Time (Partial)'!$B$14:$B$988,'Input Data Shift B'!$D$2,'Input Exclusion Time (Partial)'!$C$14:$C$988,'Input Data Shift B'!$C106)</f>
        <v>0</v>
      </c>
      <c r="P106" s="506">
        <f>SUMIFS('Input Exclusion Time (All)'!$G$14:$G$1004,'Input Exclusion Time (All)'!$A$14:$A$1004,'Input Data Shift B'!P$6,'Input Exclusion Time (All)'!$B$14:$B$1004,'Input Data Shift B'!$D$2,'Input Exclusion Time (All)'!$C$14:$C$1004,'Input Data Shift B'!$C106)+SUMIFS('Input Exclusion Time (Partial)'!$I$14:$I$988,'Input Exclusion Time (Partial)'!$A$14:$A$988,'Input Data Shift B'!P$6,'Input Exclusion Time (Partial)'!$B$14:$B$988,'Input Data Shift B'!$D$2,'Input Exclusion Time (Partial)'!$C$14:$C$988,'Input Data Shift B'!$C106)</f>
        <v>0</v>
      </c>
      <c r="Q106" s="506">
        <f>SUMIFS('Input Exclusion Time (All)'!$G$14:$G$1004,'Input Exclusion Time (All)'!$A$14:$A$1004,'Input Data Shift B'!Q$6,'Input Exclusion Time (All)'!$B$14:$B$1004,'Input Data Shift B'!$D$2,'Input Exclusion Time (All)'!$C$14:$C$1004,'Input Data Shift B'!$C106)+SUMIFS('Input Exclusion Time (Partial)'!$I$14:$I$988,'Input Exclusion Time (Partial)'!$A$14:$A$988,'Input Data Shift B'!Q$6,'Input Exclusion Time (Partial)'!$B$14:$B$988,'Input Data Shift B'!$D$2,'Input Exclusion Time (Partial)'!$C$14:$C$988,'Input Data Shift B'!$C106)</f>
        <v>0</v>
      </c>
      <c r="R106" s="506">
        <f>SUMIFS('Input Exclusion Time (All)'!$G$14:$G$1004,'Input Exclusion Time (All)'!$A$14:$A$1004,'Input Data Shift B'!R$6,'Input Exclusion Time (All)'!$B$14:$B$1004,'Input Data Shift B'!$D$2,'Input Exclusion Time (All)'!$C$14:$C$1004,'Input Data Shift B'!$C106)+SUMIFS('Input Exclusion Time (Partial)'!$I$14:$I$988,'Input Exclusion Time (Partial)'!$A$14:$A$988,'Input Data Shift B'!R$6,'Input Exclusion Time (Partial)'!$B$14:$B$988,'Input Data Shift B'!$D$2,'Input Exclusion Time (Partial)'!$C$14:$C$988,'Input Data Shift B'!$C106)</f>
        <v>0</v>
      </c>
      <c r="S106" s="506">
        <f>SUMIFS('Input Exclusion Time (All)'!$G$14:$G$1004,'Input Exclusion Time (All)'!$A$14:$A$1004,'Input Data Shift B'!S$6,'Input Exclusion Time (All)'!$B$14:$B$1004,'Input Data Shift B'!$D$2,'Input Exclusion Time (All)'!$C$14:$C$1004,'Input Data Shift B'!$C106)+SUMIFS('Input Exclusion Time (Partial)'!$I$14:$I$988,'Input Exclusion Time (Partial)'!$A$14:$A$988,'Input Data Shift B'!S$6,'Input Exclusion Time (Partial)'!$B$14:$B$988,'Input Data Shift B'!$D$2,'Input Exclusion Time (Partial)'!$C$14:$C$988,'Input Data Shift B'!$C106)</f>
        <v>0</v>
      </c>
      <c r="T106" s="506">
        <f>SUMIFS('Input Exclusion Time (All)'!$G$14:$G$1004,'Input Exclusion Time (All)'!$A$14:$A$1004,'Input Data Shift B'!T$6,'Input Exclusion Time (All)'!$B$14:$B$1004,'Input Data Shift B'!$D$2,'Input Exclusion Time (All)'!$C$14:$C$1004,'Input Data Shift B'!$C106)+SUMIFS('Input Exclusion Time (Partial)'!$I$14:$I$988,'Input Exclusion Time (Partial)'!$A$14:$A$988,'Input Data Shift B'!T$6,'Input Exclusion Time (Partial)'!$B$14:$B$988,'Input Data Shift B'!$D$2,'Input Exclusion Time (Partial)'!$C$14:$C$988,'Input Data Shift B'!$C106)</f>
        <v>0</v>
      </c>
      <c r="U106" s="506">
        <f>SUMIFS('Input Exclusion Time (All)'!$G$14:$G$1004,'Input Exclusion Time (All)'!$A$14:$A$1004,'Input Data Shift B'!U$6,'Input Exclusion Time (All)'!$B$14:$B$1004,'Input Data Shift B'!$D$2,'Input Exclusion Time (All)'!$C$14:$C$1004,'Input Data Shift B'!$C106)+SUMIFS('Input Exclusion Time (Partial)'!$I$14:$I$988,'Input Exclusion Time (Partial)'!$A$14:$A$988,'Input Data Shift B'!U$6,'Input Exclusion Time (Partial)'!$B$14:$B$988,'Input Data Shift B'!$D$2,'Input Exclusion Time (Partial)'!$C$14:$C$988,'Input Data Shift B'!$C106)</f>
        <v>0</v>
      </c>
      <c r="V106" s="506">
        <f>SUMIFS('Input Exclusion Time (All)'!$G$14:$G$1004,'Input Exclusion Time (All)'!$A$14:$A$1004,'Input Data Shift B'!V$6,'Input Exclusion Time (All)'!$B$14:$B$1004,'Input Data Shift B'!$D$2,'Input Exclusion Time (All)'!$C$14:$C$1004,'Input Data Shift B'!$C106)+SUMIFS('Input Exclusion Time (Partial)'!$I$14:$I$988,'Input Exclusion Time (Partial)'!$A$14:$A$988,'Input Data Shift B'!V$6,'Input Exclusion Time (Partial)'!$B$14:$B$988,'Input Data Shift B'!$D$2,'Input Exclusion Time (Partial)'!$C$14:$C$988,'Input Data Shift B'!$C106)</f>
        <v>0</v>
      </c>
      <c r="W106" s="506">
        <f>SUMIFS('Input Exclusion Time (All)'!$G$14:$G$1004,'Input Exclusion Time (All)'!$A$14:$A$1004,'Input Data Shift B'!W$6,'Input Exclusion Time (All)'!$B$14:$B$1004,'Input Data Shift B'!$D$2,'Input Exclusion Time (All)'!$C$14:$C$1004,'Input Data Shift B'!$C106)+SUMIFS('Input Exclusion Time (Partial)'!$I$14:$I$988,'Input Exclusion Time (Partial)'!$A$14:$A$988,'Input Data Shift B'!W$6,'Input Exclusion Time (Partial)'!$B$14:$B$988,'Input Data Shift B'!$D$2,'Input Exclusion Time (Partial)'!$C$14:$C$988,'Input Data Shift B'!$C106)</f>
        <v>0</v>
      </c>
      <c r="X106" s="506">
        <f>SUMIFS('Input Exclusion Time (All)'!$G$14:$G$1004,'Input Exclusion Time (All)'!$A$14:$A$1004,'Input Data Shift B'!X$6,'Input Exclusion Time (All)'!$B$14:$B$1004,'Input Data Shift B'!$D$2,'Input Exclusion Time (All)'!$C$14:$C$1004,'Input Data Shift B'!$C106)+SUMIFS('Input Exclusion Time (Partial)'!$I$14:$I$988,'Input Exclusion Time (Partial)'!$A$14:$A$988,'Input Data Shift B'!X$6,'Input Exclusion Time (Partial)'!$B$14:$B$988,'Input Data Shift B'!$D$2,'Input Exclusion Time (Partial)'!$C$14:$C$988,'Input Data Shift B'!$C106)</f>
        <v>0</v>
      </c>
      <c r="Y106" s="506">
        <f>SUMIFS('Input Exclusion Time (All)'!$G$14:$G$1004,'Input Exclusion Time (All)'!$A$14:$A$1004,'Input Data Shift B'!Y$6,'Input Exclusion Time (All)'!$B$14:$B$1004,'Input Data Shift B'!$D$2,'Input Exclusion Time (All)'!$C$14:$C$1004,'Input Data Shift B'!$C106)+SUMIFS('Input Exclusion Time (Partial)'!$I$14:$I$988,'Input Exclusion Time (Partial)'!$A$14:$A$988,'Input Data Shift B'!Y$6,'Input Exclusion Time (Partial)'!$B$14:$B$988,'Input Data Shift B'!$D$2,'Input Exclusion Time (Partial)'!$C$14:$C$988,'Input Data Shift B'!$C106)</f>
        <v>0</v>
      </c>
      <c r="Z106" s="506">
        <f>SUMIFS('Input Exclusion Time (All)'!$G$14:$G$1004,'Input Exclusion Time (All)'!$A$14:$A$1004,'Input Data Shift B'!Z$6,'Input Exclusion Time (All)'!$B$14:$B$1004,'Input Data Shift B'!$D$2,'Input Exclusion Time (All)'!$C$14:$C$1004,'Input Data Shift B'!$C106)+SUMIFS('Input Exclusion Time (Partial)'!$I$14:$I$988,'Input Exclusion Time (Partial)'!$A$14:$A$988,'Input Data Shift B'!Z$6,'Input Exclusion Time (Partial)'!$B$14:$B$988,'Input Data Shift B'!$D$2,'Input Exclusion Time (Partial)'!$C$14:$C$988,'Input Data Shift B'!$C106)</f>
        <v>0</v>
      </c>
      <c r="AA106" s="506">
        <f>SUMIFS('Input Exclusion Time (All)'!$G$14:$G$1004,'Input Exclusion Time (All)'!$A$14:$A$1004,'Input Data Shift B'!AA$6,'Input Exclusion Time (All)'!$B$14:$B$1004,'Input Data Shift B'!$D$2,'Input Exclusion Time (All)'!$C$14:$C$1004,'Input Data Shift B'!$C106)+SUMIFS('Input Exclusion Time (Partial)'!$I$14:$I$988,'Input Exclusion Time (Partial)'!$A$14:$A$988,'Input Data Shift B'!AA$6,'Input Exclusion Time (Partial)'!$B$14:$B$988,'Input Data Shift B'!$D$2,'Input Exclusion Time (Partial)'!$C$14:$C$988,'Input Data Shift B'!$C106)</f>
        <v>0</v>
      </c>
      <c r="AB106" s="506">
        <f>SUMIFS('Input Exclusion Time (All)'!$G$14:$G$1004,'Input Exclusion Time (All)'!$A$14:$A$1004,'Input Data Shift B'!AB$6,'Input Exclusion Time (All)'!$B$14:$B$1004,'Input Data Shift B'!$D$2,'Input Exclusion Time (All)'!$C$14:$C$1004,'Input Data Shift B'!$C106)+SUMIFS('Input Exclusion Time (Partial)'!$I$14:$I$988,'Input Exclusion Time (Partial)'!$A$14:$A$988,'Input Data Shift B'!AB$6,'Input Exclusion Time (Partial)'!$B$14:$B$988,'Input Data Shift B'!$D$2,'Input Exclusion Time (Partial)'!$C$14:$C$988,'Input Data Shift B'!$C106)</f>
        <v>0</v>
      </c>
      <c r="AC106" s="506">
        <f>SUMIFS('Input Exclusion Time (All)'!$G$14:$G$1004,'Input Exclusion Time (All)'!$A$14:$A$1004,'Input Data Shift B'!AC$6,'Input Exclusion Time (All)'!$B$14:$B$1004,'Input Data Shift B'!$D$2,'Input Exclusion Time (All)'!$C$14:$C$1004,'Input Data Shift B'!$C106)+SUMIFS('Input Exclusion Time (Partial)'!$I$14:$I$988,'Input Exclusion Time (Partial)'!$A$14:$A$988,'Input Data Shift B'!AC$6,'Input Exclusion Time (Partial)'!$B$14:$B$988,'Input Data Shift B'!$D$2,'Input Exclusion Time (Partial)'!$C$14:$C$988,'Input Data Shift B'!$C106)</f>
        <v>0</v>
      </c>
      <c r="AD106" s="506">
        <f>SUMIFS('Input Exclusion Time (All)'!$G$14:$G$1004,'Input Exclusion Time (All)'!$A$14:$A$1004,'Input Data Shift B'!AD$6,'Input Exclusion Time (All)'!$B$14:$B$1004,'Input Data Shift B'!$D$2,'Input Exclusion Time (All)'!$C$14:$C$1004,'Input Data Shift B'!$C106)+SUMIFS('Input Exclusion Time (Partial)'!$I$14:$I$988,'Input Exclusion Time (Partial)'!$A$14:$A$988,'Input Data Shift B'!AD$6,'Input Exclusion Time (Partial)'!$B$14:$B$988,'Input Data Shift B'!$D$2,'Input Exclusion Time (Partial)'!$C$14:$C$988,'Input Data Shift B'!$C106)</f>
        <v>0</v>
      </c>
      <c r="AE106" s="506">
        <f>SUMIFS('Input Exclusion Time (All)'!$G$14:$G$1004,'Input Exclusion Time (All)'!$A$14:$A$1004,'Input Data Shift B'!AE$6,'Input Exclusion Time (All)'!$B$14:$B$1004,'Input Data Shift B'!$D$2,'Input Exclusion Time (All)'!$C$14:$C$1004,'Input Data Shift B'!$C106)+SUMIFS('Input Exclusion Time (Partial)'!$I$14:$I$988,'Input Exclusion Time (Partial)'!$A$14:$A$988,'Input Data Shift B'!AE$6,'Input Exclusion Time (Partial)'!$B$14:$B$988,'Input Data Shift B'!$D$2,'Input Exclusion Time (Partial)'!$C$14:$C$988,'Input Data Shift B'!$C106)</f>
        <v>0</v>
      </c>
      <c r="AF106" s="506">
        <f>SUMIFS('Input Exclusion Time (All)'!$G$14:$G$1004,'Input Exclusion Time (All)'!$A$14:$A$1004,'Input Data Shift B'!AF$6,'Input Exclusion Time (All)'!$B$14:$B$1004,'Input Data Shift B'!$D$2,'Input Exclusion Time (All)'!$C$14:$C$1004,'Input Data Shift B'!$C106)+SUMIFS('Input Exclusion Time (Partial)'!$I$14:$I$988,'Input Exclusion Time (Partial)'!$A$14:$A$988,'Input Data Shift B'!AF$6,'Input Exclusion Time (Partial)'!$B$14:$B$988,'Input Data Shift B'!$D$2,'Input Exclusion Time (Partial)'!$C$14:$C$988,'Input Data Shift B'!$C106)</f>
        <v>0</v>
      </c>
      <c r="AG106" s="506">
        <f>SUMIFS('Input Exclusion Time (All)'!$G$14:$G$1004,'Input Exclusion Time (All)'!$A$14:$A$1004,'Input Data Shift B'!AG$6,'Input Exclusion Time (All)'!$B$14:$B$1004,'Input Data Shift B'!$D$2,'Input Exclusion Time (All)'!$C$14:$C$1004,'Input Data Shift B'!$C106)+SUMIFS('Input Exclusion Time (Partial)'!$I$14:$I$988,'Input Exclusion Time (Partial)'!$A$14:$A$988,'Input Data Shift B'!AG$6,'Input Exclusion Time (Partial)'!$B$14:$B$988,'Input Data Shift B'!$D$2,'Input Exclusion Time (Partial)'!$C$14:$C$988,'Input Data Shift B'!$C106)</f>
        <v>0</v>
      </c>
      <c r="AH106" s="506">
        <f>SUMIFS('Input Exclusion Time (All)'!$G$14:$G$1004,'Input Exclusion Time (All)'!$A$14:$A$1004,'Input Data Shift B'!AH$6,'Input Exclusion Time (All)'!$B$14:$B$1004,'Input Data Shift B'!$D$2,'Input Exclusion Time (All)'!$C$14:$C$1004,'Input Data Shift B'!$C106)+SUMIFS('Input Exclusion Time (Partial)'!$I$14:$I$988,'Input Exclusion Time (Partial)'!$A$14:$A$988,'Input Data Shift B'!AH$6,'Input Exclusion Time (Partial)'!$B$14:$B$988,'Input Data Shift B'!$D$2,'Input Exclusion Time (Partial)'!$C$14:$C$988,'Input Data Shift B'!$C106)</f>
        <v>0</v>
      </c>
      <c r="AI106" s="512">
        <f t="shared" si="12"/>
        <v>0</v>
      </c>
      <c r="AJ106" s="285">
        <f t="shared" si="13"/>
        <v>0</v>
      </c>
    </row>
    <row r="107" spans="1:36" ht="19.5" customHeight="1">
      <c r="A107" s="605"/>
      <c r="B107" s="280" t="s">
        <v>42</v>
      </c>
      <c r="C107" s="281" t="s">
        <v>43</v>
      </c>
      <c r="D107" s="506">
        <f>SUMIFS('Input Exclusion Time (All)'!$G$14:$G$1004,'Input Exclusion Time (All)'!$A$14:$A$1004,'Input Data Shift B'!D$6,'Input Exclusion Time (All)'!$B$14:$B$1004,'Input Data Shift B'!$D$2,'Input Exclusion Time (All)'!$C$14:$C$1004,'Input Data Shift B'!$C107)+SUMIFS('Input Exclusion Time (Partial)'!$I$14:$I$988,'Input Exclusion Time (Partial)'!$A$14:$A$988,'Input Data Shift B'!D$6,'Input Exclusion Time (Partial)'!$B$14:$B$988,'Input Data Shift B'!$D$2,'Input Exclusion Time (Partial)'!$C$14:$C$988,'Input Data Shift B'!$C107)</f>
        <v>0</v>
      </c>
      <c r="E107" s="506">
        <f>SUMIFS('Input Exclusion Time (All)'!$G$14:$G$1004,'Input Exclusion Time (All)'!$A$14:$A$1004,'Input Data Shift B'!E$6,'Input Exclusion Time (All)'!$B$14:$B$1004,'Input Data Shift B'!$D$2,'Input Exclusion Time (All)'!$C$14:$C$1004,'Input Data Shift B'!$C107)+SUMIFS('Input Exclusion Time (Partial)'!$I$14:$I$988,'Input Exclusion Time (Partial)'!$A$14:$A$988,'Input Data Shift B'!E$6,'Input Exclusion Time (Partial)'!$B$14:$B$988,'Input Data Shift B'!$D$2,'Input Exclusion Time (Partial)'!$C$14:$C$988,'Input Data Shift B'!$C107)</f>
        <v>0</v>
      </c>
      <c r="F107" s="506">
        <f>SUMIFS('Input Exclusion Time (All)'!$G$14:$G$1004,'Input Exclusion Time (All)'!$A$14:$A$1004,'Input Data Shift B'!F$6,'Input Exclusion Time (All)'!$B$14:$B$1004,'Input Data Shift B'!$D$2,'Input Exclusion Time (All)'!$C$14:$C$1004,'Input Data Shift B'!$C107)+SUMIFS('Input Exclusion Time (Partial)'!$I$14:$I$988,'Input Exclusion Time (Partial)'!$A$14:$A$988,'Input Data Shift B'!F$6,'Input Exclusion Time (Partial)'!$B$14:$B$988,'Input Data Shift B'!$D$2,'Input Exclusion Time (Partial)'!$C$14:$C$988,'Input Data Shift B'!$C107)</f>
        <v>0</v>
      </c>
      <c r="G107" s="506">
        <f>SUMIFS('Input Exclusion Time (All)'!$G$14:$G$1004,'Input Exclusion Time (All)'!$A$14:$A$1004,'Input Data Shift B'!G$6,'Input Exclusion Time (All)'!$B$14:$B$1004,'Input Data Shift B'!$D$2,'Input Exclusion Time (All)'!$C$14:$C$1004,'Input Data Shift B'!$C107)+SUMIFS('Input Exclusion Time (Partial)'!$I$14:$I$988,'Input Exclusion Time (Partial)'!$A$14:$A$988,'Input Data Shift B'!G$6,'Input Exclusion Time (Partial)'!$B$14:$B$988,'Input Data Shift B'!$D$2,'Input Exclusion Time (Partial)'!$C$14:$C$988,'Input Data Shift B'!$C107)</f>
        <v>0</v>
      </c>
      <c r="H107" s="506">
        <f>SUMIFS('Input Exclusion Time (All)'!$G$14:$G$1004,'Input Exclusion Time (All)'!$A$14:$A$1004,'Input Data Shift B'!H$6,'Input Exclusion Time (All)'!$B$14:$B$1004,'Input Data Shift B'!$D$2,'Input Exclusion Time (All)'!$C$14:$C$1004,'Input Data Shift B'!$C107)+SUMIFS('Input Exclusion Time (Partial)'!$I$14:$I$988,'Input Exclusion Time (Partial)'!$A$14:$A$988,'Input Data Shift B'!H$6,'Input Exclusion Time (Partial)'!$B$14:$B$988,'Input Data Shift B'!$D$2,'Input Exclusion Time (Partial)'!$C$14:$C$988,'Input Data Shift B'!$C107)</f>
        <v>0</v>
      </c>
      <c r="I107" s="506">
        <f>SUMIFS('Input Exclusion Time (All)'!$G$14:$G$1004,'Input Exclusion Time (All)'!$A$14:$A$1004,'Input Data Shift B'!I$6,'Input Exclusion Time (All)'!$B$14:$B$1004,'Input Data Shift B'!$D$2,'Input Exclusion Time (All)'!$C$14:$C$1004,'Input Data Shift B'!$C107)+SUMIFS('Input Exclusion Time (Partial)'!$I$14:$I$988,'Input Exclusion Time (Partial)'!$A$14:$A$988,'Input Data Shift B'!I$6,'Input Exclusion Time (Partial)'!$B$14:$B$988,'Input Data Shift B'!$D$2,'Input Exclusion Time (Partial)'!$C$14:$C$988,'Input Data Shift B'!$C107)</f>
        <v>0</v>
      </c>
      <c r="J107" s="506">
        <f>SUMIFS('Input Exclusion Time (All)'!$G$14:$G$1004,'Input Exclusion Time (All)'!$A$14:$A$1004,'Input Data Shift B'!J$6,'Input Exclusion Time (All)'!$B$14:$B$1004,'Input Data Shift B'!$D$2,'Input Exclusion Time (All)'!$C$14:$C$1004,'Input Data Shift B'!$C107)+SUMIFS('Input Exclusion Time (Partial)'!$I$14:$I$988,'Input Exclusion Time (Partial)'!$A$14:$A$988,'Input Data Shift B'!J$6,'Input Exclusion Time (Partial)'!$B$14:$B$988,'Input Data Shift B'!$D$2,'Input Exclusion Time (Partial)'!$C$14:$C$988,'Input Data Shift B'!$C107)</f>
        <v>0</v>
      </c>
      <c r="K107" s="506">
        <f>SUMIFS('Input Exclusion Time (All)'!$G$14:$G$1004,'Input Exclusion Time (All)'!$A$14:$A$1004,'Input Data Shift B'!K$6,'Input Exclusion Time (All)'!$B$14:$B$1004,'Input Data Shift B'!$D$2,'Input Exclusion Time (All)'!$C$14:$C$1004,'Input Data Shift B'!$C107)+SUMIFS('Input Exclusion Time (Partial)'!$I$14:$I$988,'Input Exclusion Time (Partial)'!$A$14:$A$988,'Input Data Shift B'!K$6,'Input Exclusion Time (Partial)'!$B$14:$B$988,'Input Data Shift B'!$D$2,'Input Exclusion Time (Partial)'!$C$14:$C$988,'Input Data Shift B'!$C107)</f>
        <v>0</v>
      </c>
      <c r="L107" s="506">
        <f>SUMIFS('Input Exclusion Time (All)'!$G$14:$G$1004,'Input Exclusion Time (All)'!$A$14:$A$1004,'Input Data Shift B'!L$6,'Input Exclusion Time (All)'!$B$14:$B$1004,'Input Data Shift B'!$D$2,'Input Exclusion Time (All)'!$C$14:$C$1004,'Input Data Shift B'!$C107)+SUMIFS('Input Exclusion Time (Partial)'!$I$14:$I$988,'Input Exclusion Time (Partial)'!$A$14:$A$988,'Input Data Shift B'!L$6,'Input Exclusion Time (Partial)'!$B$14:$B$988,'Input Data Shift B'!$D$2,'Input Exclusion Time (Partial)'!$C$14:$C$988,'Input Data Shift B'!$C107)</f>
        <v>0</v>
      </c>
      <c r="M107" s="506">
        <f>SUMIFS('Input Exclusion Time (All)'!$G$14:$G$1004,'Input Exclusion Time (All)'!$A$14:$A$1004,'Input Data Shift B'!M$6,'Input Exclusion Time (All)'!$B$14:$B$1004,'Input Data Shift B'!$D$2,'Input Exclusion Time (All)'!$C$14:$C$1004,'Input Data Shift B'!$C107)+SUMIFS('Input Exclusion Time (Partial)'!$I$14:$I$988,'Input Exclusion Time (Partial)'!$A$14:$A$988,'Input Data Shift B'!M$6,'Input Exclusion Time (Partial)'!$B$14:$B$988,'Input Data Shift B'!$D$2,'Input Exclusion Time (Partial)'!$C$14:$C$988,'Input Data Shift B'!$C107)</f>
        <v>0</v>
      </c>
      <c r="N107" s="506">
        <f>SUMIFS('Input Exclusion Time (All)'!$G$14:$G$1004,'Input Exclusion Time (All)'!$A$14:$A$1004,'Input Data Shift B'!N$6,'Input Exclusion Time (All)'!$B$14:$B$1004,'Input Data Shift B'!$D$2,'Input Exclusion Time (All)'!$C$14:$C$1004,'Input Data Shift B'!$C107)+SUMIFS('Input Exclusion Time (Partial)'!$I$14:$I$988,'Input Exclusion Time (Partial)'!$A$14:$A$988,'Input Data Shift B'!N$6,'Input Exclusion Time (Partial)'!$B$14:$B$988,'Input Data Shift B'!$D$2,'Input Exclusion Time (Partial)'!$C$14:$C$988,'Input Data Shift B'!$C107)</f>
        <v>0</v>
      </c>
      <c r="O107" s="506">
        <f>SUMIFS('Input Exclusion Time (All)'!$G$14:$G$1004,'Input Exclusion Time (All)'!$A$14:$A$1004,'Input Data Shift B'!O$6,'Input Exclusion Time (All)'!$B$14:$B$1004,'Input Data Shift B'!$D$2,'Input Exclusion Time (All)'!$C$14:$C$1004,'Input Data Shift B'!$C107)+SUMIFS('Input Exclusion Time (Partial)'!$I$14:$I$988,'Input Exclusion Time (Partial)'!$A$14:$A$988,'Input Data Shift B'!O$6,'Input Exclusion Time (Partial)'!$B$14:$B$988,'Input Data Shift B'!$D$2,'Input Exclusion Time (Partial)'!$C$14:$C$988,'Input Data Shift B'!$C107)</f>
        <v>0</v>
      </c>
      <c r="P107" s="506">
        <f>SUMIFS('Input Exclusion Time (All)'!$G$14:$G$1004,'Input Exclusion Time (All)'!$A$14:$A$1004,'Input Data Shift B'!P$6,'Input Exclusion Time (All)'!$B$14:$B$1004,'Input Data Shift B'!$D$2,'Input Exclusion Time (All)'!$C$14:$C$1004,'Input Data Shift B'!$C107)+SUMIFS('Input Exclusion Time (Partial)'!$I$14:$I$988,'Input Exclusion Time (Partial)'!$A$14:$A$988,'Input Data Shift B'!P$6,'Input Exclusion Time (Partial)'!$B$14:$B$988,'Input Data Shift B'!$D$2,'Input Exclusion Time (Partial)'!$C$14:$C$988,'Input Data Shift B'!$C107)</f>
        <v>0</v>
      </c>
      <c r="Q107" s="506">
        <f>SUMIFS('Input Exclusion Time (All)'!$G$14:$G$1004,'Input Exclusion Time (All)'!$A$14:$A$1004,'Input Data Shift B'!Q$6,'Input Exclusion Time (All)'!$B$14:$B$1004,'Input Data Shift B'!$D$2,'Input Exclusion Time (All)'!$C$14:$C$1004,'Input Data Shift B'!$C107)+SUMIFS('Input Exclusion Time (Partial)'!$I$14:$I$988,'Input Exclusion Time (Partial)'!$A$14:$A$988,'Input Data Shift B'!Q$6,'Input Exclusion Time (Partial)'!$B$14:$B$988,'Input Data Shift B'!$D$2,'Input Exclusion Time (Partial)'!$C$14:$C$988,'Input Data Shift B'!$C107)</f>
        <v>0</v>
      </c>
      <c r="R107" s="506">
        <f>SUMIFS('Input Exclusion Time (All)'!$G$14:$G$1004,'Input Exclusion Time (All)'!$A$14:$A$1004,'Input Data Shift B'!R$6,'Input Exclusion Time (All)'!$B$14:$B$1004,'Input Data Shift B'!$D$2,'Input Exclusion Time (All)'!$C$14:$C$1004,'Input Data Shift B'!$C107)+SUMIFS('Input Exclusion Time (Partial)'!$I$14:$I$988,'Input Exclusion Time (Partial)'!$A$14:$A$988,'Input Data Shift B'!R$6,'Input Exclusion Time (Partial)'!$B$14:$B$988,'Input Data Shift B'!$D$2,'Input Exclusion Time (Partial)'!$C$14:$C$988,'Input Data Shift B'!$C107)</f>
        <v>0</v>
      </c>
      <c r="S107" s="506">
        <f>SUMIFS('Input Exclusion Time (All)'!$G$14:$G$1004,'Input Exclusion Time (All)'!$A$14:$A$1004,'Input Data Shift B'!S$6,'Input Exclusion Time (All)'!$B$14:$B$1004,'Input Data Shift B'!$D$2,'Input Exclusion Time (All)'!$C$14:$C$1004,'Input Data Shift B'!$C107)+SUMIFS('Input Exclusion Time (Partial)'!$I$14:$I$988,'Input Exclusion Time (Partial)'!$A$14:$A$988,'Input Data Shift B'!S$6,'Input Exclusion Time (Partial)'!$B$14:$B$988,'Input Data Shift B'!$D$2,'Input Exclusion Time (Partial)'!$C$14:$C$988,'Input Data Shift B'!$C107)</f>
        <v>0</v>
      </c>
      <c r="T107" s="506">
        <f>SUMIFS('Input Exclusion Time (All)'!$G$14:$G$1004,'Input Exclusion Time (All)'!$A$14:$A$1004,'Input Data Shift B'!T$6,'Input Exclusion Time (All)'!$B$14:$B$1004,'Input Data Shift B'!$D$2,'Input Exclusion Time (All)'!$C$14:$C$1004,'Input Data Shift B'!$C107)+SUMIFS('Input Exclusion Time (Partial)'!$I$14:$I$988,'Input Exclusion Time (Partial)'!$A$14:$A$988,'Input Data Shift B'!T$6,'Input Exclusion Time (Partial)'!$B$14:$B$988,'Input Data Shift B'!$D$2,'Input Exclusion Time (Partial)'!$C$14:$C$988,'Input Data Shift B'!$C107)</f>
        <v>0</v>
      </c>
      <c r="U107" s="506">
        <f>SUMIFS('Input Exclusion Time (All)'!$G$14:$G$1004,'Input Exclusion Time (All)'!$A$14:$A$1004,'Input Data Shift B'!U$6,'Input Exclusion Time (All)'!$B$14:$B$1004,'Input Data Shift B'!$D$2,'Input Exclusion Time (All)'!$C$14:$C$1004,'Input Data Shift B'!$C107)+SUMIFS('Input Exclusion Time (Partial)'!$I$14:$I$988,'Input Exclusion Time (Partial)'!$A$14:$A$988,'Input Data Shift B'!U$6,'Input Exclusion Time (Partial)'!$B$14:$B$988,'Input Data Shift B'!$D$2,'Input Exclusion Time (Partial)'!$C$14:$C$988,'Input Data Shift B'!$C107)</f>
        <v>0</v>
      </c>
      <c r="V107" s="506">
        <f>SUMIFS('Input Exclusion Time (All)'!$G$14:$G$1004,'Input Exclusion Time (All)'!$A$14:$A$1004,'Input Data Shift B'!V$6,'Input Exclusion Time (All)'!$B$14:$B$1004,'Input Data Shift B'!$D$2,'Input Exclusion Time (All)'!$C$14:$C$1004,'Input Data Shift B'!$C107)+SUMIFS('Input Exclusion Time (Partial)'!$I$14:$I$988,'Input Exclusion Time (Partial)'!$A$14:$A$988,'Input Data Shift B'!V$6,'Input Exclusion Time (Partial)'!$B$14:$B$988,'Input Data Shift B'!$D$2,'Input Exclusion Time (Partial)'!$C$14:$C$988,'Input Data Shift B'!$C107)</f>
        <v>0</v>
      </c>
      <c r="W107" s="506">
        <f>SUMIFS('Input Exclusion Time (All)'!$G$14:$G$1004,'Input Exclusion Time (All)'!$A$14:$A$1004,'Input Data Shift B'!W$6,'Input Exclusion Time (All)'!$B$14:$B$1004,'Input Data Shift B'!$D$2,'Input Exclusion Time (All)'!$C$14:$C$1004,'Input Data Shift B'!$C107)+SUMIFS('Input Exclusion Time (Partial)'!$I$14:$I$988,'Input Exclusion Time (Partial)'!$A$14:$A$988,'Input Data Shift B'!W$6,'Input Exclusion Time (Partial)'!$B$14:$B$988,'Input Data Shift B'!$D$2,'Input Exclusion Time (Partial)'!$C$14:$C$988,'Input Data Shift B'!$C107)</f>
        <v>0</v>
      </c>
      <c r="X107" s="506">
        <f>SUMIFS('Input Exclusion Time (All)'!$G$14:$G$1004,'Input Exclusion Time (All)'!$A$14:$A$1004,'Input Data Shift B'!X$6,'Input Exclusion Time (All)'!$B$14:$B$1004,'Input Data Shift B'!$D$2,'Input Exclusion Time (All)'!$C$14:$C$1004,'Input Data Shift B'!$C107)+SUMIFS('Input Exclusion Time (Partial)'!$I$14:$I$988,'Input Exclusion Time (Partial)'!$A$14:$A$988,'Input Data Shift B'!X$6,'Input Exclusion Time (Partial)'!$B$14:$B$988,'Input Data Shift B'!$D$2,'Input Exclusion Time (Partial)'!$C$14:$C$988,'Input Data Shift B'!$C107)</f>
        <v>0</v>
      </c>
      <c r="Y107" s="506">
        <f>SUMIFS('Input Exclusion Time (All)'!$G$14:$G$1004,'Input Exclusion Time (All)'!$A$14:$A$1004,'Input Data Shift B'!Y$6,'Input Exclusion Time (All)'!$B$14:$B$1004,'Input Data Shift B'!$D$2,'Input Exclusion Time (All)'!$C$14:$C$1004,'Input Data Shift B'!$C107)+SUMIFS('Input Exclusion Time (Partial)'!$I$14:$I$988,'Input Exclusion Time (Partial)'!$A$14:$A$988,'Input Data Shift B'!Y$6,'Input Exclusion Time (Partial)'!$B$14:$B$988,'Input Data Shift B'!$D$2,'Input Exclusion Time (Partial)'!$C$14:$C$988,'Input Data Shift B'!$C107)</f>
        <v>0</v>
      </c>
      <c r="Z107" s="506">
        <f>SUMIFS('Input Exclusion Time (All)'!$G$14:$G$1004,'Input Exclusion Time (All)'!$A$14:$A$1004,'Input Data Shift B'!Z$6,'Input Exclusion Time (All)'!$B$14:$B$1004,'Input Data Shift B'!$D$2,'Input Exclusion Time (All)'!$C$14:$C$1004,'Input Data Shift B'!$C107)+SUMIFS('Input Exclusion Time (Partial)'!$I$14:$I$988,'Input Exclusion Time (Partial)'!$A$14:$A$988,'Input Data Shift B'!Z$6,'Input Exclusion Time (Partial)'!$B$14:$B$988,'Input Data Shift B'!$D$2,'Input Exclusion Time (Partial)'!$C$14:$C$988,'Input Data Shift B'!$C107)</f>
        <v>0</v>
      </c>
      <c r="AA107" s="506">
        <f>SUMIFS('Input Exclusion Time (All)'!$G$14:$G$1004,'Input Exclusion Time (All)'!$A$14:$A$1004,'Input Data Shift B'!AA$6,'Input Exclusion Time (All)'!$B$14:$B$1004,'Input Data Shift B'!$D$2,'Input Exclusion Time (All)'!$C$14:$C$1004,'Input Data Shift B'!$C107)+SUMIFS('Input Exclusion Time (Partial)'!$I$14:$I$988,'Input Exclusion Time (Partial)'!$A$14:$A$988,'Input Data Shift B'!AA$6,'Input Exclusion Time (Partial)'!$B$14:$B$988,'Input Data Shift B'!$D$2,'Input Exclusion Time (Partial)'!$C$14:$C$988,'Input Data Shift B'!$C107)</f>
        <v>0</v>
      </c>
      <c r="AB107" s="506">
        <f>SUMIFS('Input Exclusion Time (All)'!$G$14:$G$1004,'Input Exclusion Time (All)'!$A$14:$A$1004,'Input Data Shift B'!AB$6,'Input Exclusion Time (All)'!$B$14:$B$1004,'Input Data Shift B'!$D$2,'Input Exclusion Time (All)'!$C$14:$C$1004,'Input Data Shift B'!$C107)+SUMIFS('Input Exclusion Time (Partial)'!$I$14:$I$988,'Input Exclusion Time (Partial)'!$A$14:$A$988,'Input Data Shift B'!AB$6,'Input Exclusion Time (Partial)'!$B$14:$B$988,'Input Data Shift B'!$D$2,'Input Exclusion Time (Partial)'!$C$14:$C$988,'Input Data Shift B'!$C107)</f>
        <v>0</v>
      </c>
      <c r="AC107" s="506">
        <f>SUMIFS('Input Exclusion Time (All)'!$G$14:$G$1004,'Input Exclusion Time (All)'!$A$14:$A$1004,'Input Data Shift B'!AC$6,'Input Exclusion Time (All)'!$B$14:$B$1004,'Input Data Shift B'!$D$2,'Input Exclusion Time (All)'!$C$14:$C$1004,'Input Data Shift B'!$C107)+SUMIFS('Input Exclusion Time (Partial)'!$I$14:$I$988,'Input Exclusion Time (Partial)'!$A$14:$A$988,'Input Data Shift B'!AC$6,'Input Exclusion Time (Partial)'!$B$14:$B$988,'Input Data Shift B'!$D$2,'Input Exclusion Time (Partial)'!$C$14:$C$988,'Input Data Shift B'!$C107)</f>
        <v>0</v>
      </c>
      <c r="AD107" s="506">
        <f>SUMIFS('Input Exclusion Time (All)'!$G$14:$G$1004,'Input Exclusion Time (All)'!$A$14:$A$1004,'Input Data Shift B'!AD$6,'Input Exclusion Time (All)'!$B$14:$B$1004,'Input Data Shift B'!$D$2,'Input Exclusion Time (All)'!$C$14:$C$1004,'Input Data Shift B'!$C107)+SUMIFS('Input Exclusion Time (Partial)'!$I$14:$I$988,'Input Exclusion Time (Partial)'!$A$14:$A$988,'Input Data Shift B'!AD$6,'Input Exclusion Time (Partial)'!$B$14:$B$988,'Input Data Shift B'!$D$2,'Input Exclusion Time (Partial)'!$C$14:$C$988,'Input Data Shift B'!$C107)</f>
        <v>0</v>
      </c>
      <c r="AE107" s="506">
        <f>SUMIFS('Input Exclusion Time (All)'!$G$14:$G$1004,'Input Exclusion Time (All)'!$A$14:$A$1004,'Input Data Shift B'!AE$6,'Input Exclusion Time (All)'!$B$14:$B$1004,'Input Data Shift B'!$D$2,'Input Exclusion Time (All)'!$C$14:$C$1004,'Input Data Shift B'!$C107)+SUMIFS('Input Exclusion Time (Partial)'!$I$14:$I$988,'Input Exclusion Time (Partial)'!$A$14:$A$988,'Input Data Shift B'!AE$6,'Input Exclusion Time (Partial)'!$B$14:$B$988,'Input Data Shift B'!$D$2,'Input Exclusion Time (Partial)'!$C$14:$C$988,'Input Data Shift B'!$C107)</f>
        <v>0</v>
      </c>
      <c r="AF107" s="506">
        <f>SUMIFS('Input Exclusion Time (All)'!$G$14:$G$1004,'Input Exclusion Time (All)'!$A$14:$A$1004,'Input Data Shift B'!AF$6,'Input Exclusion Time (All)'!$B$14:$B$1004,'Input Data Shift B'!$D$2,'Input Exclusion Time (All)'!$C$14:$C$1004,'Input Data Shift B'!$C107)+SUMIFS('Input Exclusion Time (Partial)'!$I$14:$I$988,'Input Exclusion Time (Partial)'!$A$14:$A$988,'Input Data Shift B'!AF$6,'Input Exclusion Time (Partial)'!$B$14:$B$988,'Input Data Shift B'!$D$2,'Input Exclusion Time (Partial)'!$C$14:$C$988,'Input Data Shift B'!$C107)</f>
        <v>0</v>
      </c>
      <c r="AG107" s="506">
        <f>SUMIFS('Input Exclusion Time (All)'!$G$14:$G$1004,'Input Exclusion Time (All)'!$A$14:$A$1004,'Input Data Shift B'!AG$6,'Input Exclusion Time (All)'!$B$14:$B$1004,'Input Data Shift B'!$D$2,'Input Exclusion Time (All)'!$C$14:$C$1004,'Input Data Shift B'!$C107)+SUMIFS('Input Exclusion Time (Partial)'!$I$14:$I$988,'Input Exclusion Time (Partial)'!$A$14:$A$988,'Input Data Shift B'!AG$6,'Input Exclusion Time (Partial)'!$B$14:$B$988,'Input Data Shift B'!$D$2,'Input Exclusion Time (Partial)'!$C$14:$C$988,'Input Data Shift B'!$C107)</f>
        <v>0</v>
      </c>
      <c r="AH107" s="506">
        <f>SUMIFS('Input Exclusion Time (All)'!$G$14:$G$1004,'Input Exclusion Time (All)'!$A$14:$A$1004,'Input Data Shift B'!AH$6,'Input Exclusion Time (All)'!$B$14:$B$1004,'Input Data Shift B'!$D$2,'Input Exclusion Time (All)'!$C$14:$C$1004,'Input Data Shift B'!$C107)+SUMIFS('Input Exclusion Time (Partial)'!$I$14:$I$988,'Input Exclusion Time (Partial)'!$A$14:$A$988,'Input Data Shift B'!AH$6,'Input Exclusion Time (Partial)'!$B$14:$B$988,'Input Data Shift B'!$D$2,'Input Exclusion Time (Partial)'!$C$14:$C$988,'Input Data Shift B'!$C107)</f>
        <v>0</v>
      </c>
      <c r="AI107" s="512">
        <f t="shared" si="12"/>
        <v>0</v>
      </c>
      <c r="AJ107" s="285">
        <f t="shared" si="13"/>
        <v>0</v>
      </c>
    </row>
    <row r="108" spans="1:36" ht="19.5" customHeight="1">
      <c r="A108" s="605"/>
      <c r="B108" s="280" t="s">
        <v>44</v>
      </c>
      <c r="C108" s="281" t="s">
        <v>45</v>
      </c>
      <c r="D108" s="506">
        <f>SUMIFS('Input Exclusion Time (All)'!$G$14:$G$1004,'Input Exclusion Time (All)'!$A$14:$A$1004,'Input Data Shift B'!D$6,'Input Exclusion Time (All)'!$B$14:$B$1004,'Input Data Shift B'!$D$2,'Input Exclusion Time (All)'!$C$14:$C$1004,'Input Data Shift B'!$C108)+SUMIFS('Input Exclusion Time (Partial)'!$I$14:$I$988,'Input Exclusion Time (Partial)'!$A$14:$A$988,'Input Data Shift B'!D$6,'Input Exclusion Time (Partial)'!$B$14:$B$988,'Input Data Shift B'!$D$2,'Input Exclusion Time (Partial)'!$C$14:$C$988,'Input Data Shift B'!$C108)</f>
        <v>0</v>
      </c>
      <c r="E108" s="506">
        <f>SUMIFS('Input Exclusion Time (All)'!$G$14:$G$1004,'Input Exclusion Time (All)'!$A$14:$A$1004,'Input Data Shift B'!E$6,'Input Exclusion Time (All)'!$B$14:$B$1004,'Input Data Shift B'!$D$2,'Input Exclusion Time (All)'!$C$14:$C$1004,'Input Data Shift B'!$C108)+SUMIFS('Input Exclusion Time (Partial)'!$I$14:$I$988,'Input Exclusion Time (Partial)'!$A$14:$A$988,'Input Data Shift B'!E$6,'Input Exclusion Time (Partial)'!$B$14:$B$988,'Input Data Shift B'!$D$2,'Input Exclusion Time (Partial)'!$C$14:$C$988,'Input Data Shift B'!$C108)</f>
        <v>0</v>
      </c>
      <c r="F108" s="506">
        <f>SUMIFS('Input Exclusion Time (All)'!$G$14:$G$1004,'Input Exclusion Time (All)'!$A$14:$A$1004,'Input Data Shift B'!F$6,'Input Exclusion Time (All)'!$B$14:$B$1004,'Input Data Shift B'!$D$2,'Input Exclusion Time (All)'!$C$14:$C$1004,'Input Data Shift B'!$C108)+SUMIFS('Input Exclusion Time (Partial)'!$I$14:$I$988,'Input Exclusion Time (Partial)'!$A$14:$A$988,'Input Data Shift B'!F$6,'Input Exclusion Time (Partial)'!$B$14:$B$988,'Input Data Shift B'!$D$2,'Input Exclusion Time (Partial)'!$C$14:$C$988,'Input Data Shift B'!$C108)</f>
        <v>0</v>
      </c>
      <c r="G108" s="506">
        <f>SUMIFS('Input Exclusion Time (All)'!$G$14:$G$1004,'Input Exclusion Time (All)'!$A$14:$A$1004,'Input Data Shift B'!G$6,'Input Exclusion Time (All)'!$B$14:$B$1004,'Input Data Shift B'!$D$2,'Input Exclusion Time (All)'!$C$14:$C$1004,'Input Data Shift B'!$C108)+SUMIFS('Input Exclusion Time (Partial)'!$I$14:$I$988,'Input Exclusion Time (Partial)'!$A$14:$A$988,'Input Data Shift B'!G$6,'Input Exclusion Time (Partial)'!$B$14:$B$988,'Input Data Shift B'!$D$2,'Input Exclusion Time (Partial)'!$C$14:$C$988,'Input Data Shift B'!$C108)</f>
        <v>0</v>
      </c>
      <c r="H108" s="506">
        <f>SUMIFS('Input Exclusion Time (All)'!$G$14:$G$1004,'Input Exclusion Time (All)'!$A$14:$A$1004,'Input Data Shift B'!H$6,'Input Exclusion Time (All)'!$B$14:$B$1004,'Input Data Shift B'!$D$2,'Input Exclusion Time (All)'!$C$14:$C$1004,'Input Data Shift B'!$C108)+SUMIFS('Input Exclusion Time (Partial)'!$I$14:$I$988,'Input Exclusion Time (Partial)'!$A$14:$A$988,'Input Data Shift B'!H$6,'Input Exclusion Time (Partial)'!$B$14:$B$988,'Input Data Shift B'!$D$2,'Input Exclusion Time (Partial)'!$C$14:$C$988,'Input Data Shift B'!$C108)</f>
        <v>0</v>
      </c>
      <c r="I108" s="506">
        <f>SUMIFS('Input Exclusion Time (All)'!$G$14:$G$1004,'Input Exclusion Time (All)'!$A$14:$A$1004,'Input Data Shift B'!I$6,'Input Exclusion Time (All)'!$B$14:$B$1004,'Input Data Shift B'!$D$2,'Input Exclusion Time (All)'!$C$14:$C$1004,'Input Data Shift B'!$C108)+SUMIFS('Input Exclusion Time (Partial)'!$I$14:$I$988,'Input Exclusion Time (Partial)'!$A$14:$A$988,'Input Data Shift B'!I$6,'Input Exclusion Time (Partial)'!$B$14:$B$988,'Input Data Shift B'!$D$2,'Input Exclusion Time (Partial)'!$C$14:$C$988,'Input Data Shift B'!$C108)</f>
        <v>0</v>
      </c>
      <c r="J108" s="506">
        <f>SUMIFS('Input Exclusion Time (All)'!$G$14:$G$1004,'Input Exclusion Time (All)'!$A$14:$A$1004,'Input Data Shift B'!J$6,'Input Exclusion Time (All)'!$B$14:$B$1004,'Input Data Shift B'!$D$2,'Input Exclusion Time (All)'!$C$14:$C$1004,'Input Data Shift B'!$C108)+SUMIFS('Input Exclusion Time (Partial)'!$I$14:$I$988,'Input Exclusion Time (Partial)'!$A$14:$A$988,'Input Data Shift B'!J$6,'Input Exclusion Time (Partial)'!$B$14:$B$988,'Input Data Shift B'!$D$2,'Input Exclusion Time (Partial)'!$C$14:$C$988,'Input Data Shift B'!$C108)</f>
        <v>0</v>
      </c>
      <c r="K108" s="506">
        <f>SUMIFS('Input Exclusion Time (All)'!$G$14:$G$1004,'Input Exclusion Time (All)'!$A$14:$A$1004,'Input Data Shift B'!K$6,'Input Exclusion Time (All)'!$B$14:$B$1004,'Input Data Shift B'!$D$2,'Input Exclusion Time (All)'!$C$14:$C$1004,'Input Data Shift B'!$C108)+SUMIFS('Input Exclusion Time (Partial)'!$I$14:$I$988,'Input Exclusion Time (Partial)'!$A$14:$A$988,'Input Data Shift B'!K$6,'Input Exclusion Time (Partial)'!$B$14:$B$988,'Input Data Shift B'!$D$2,'Input Exclusion Time (Partial)'!$C$14:$C$988,'Input Data Shift B'!$C108)</f>
        <v>0</v>
      </c>
      <c r="L108" s="506">
        <f>SUMIFS('Input Exclusion Time (All)'!$G$14:$G$1004,'Input Exclusion Time (All)'!$A$14:$A$1004,'Input Data Shift B'!L$6,'Input Exclusion Time (All)'!$B$14:$B$1004,'Input Data Shift B'!$D$2,'Input Exclusion Time (All)'!$C$14:$C$1004,'Input Data Shift B'!$C108)+SUMIFS('Input Exclusion Time (Partial)'!$I$14:$I$988,'Input Exclusion Time (Partial)'!$A$14:$A$988,'Input Data Shift B'!L$6,'Input Exclusion Time (Partial)'!$B$14:$B$988,'Input Data Shift B'!$D$2,'Input Exclusion Time (Partial)'!$C$14:$C$988,'Input Data Shift B'!$C108)</f>
        <v>0</v>
      </c>
      <c r="M108" s="506">
        <f>SUMIFS('Input Exclusion Time (All)'!$G$14:$G$1004,'Input Exclusion Time (All)'!$A$14:$A$1004,'Input Data Shift B'!M$6,'Input Exclusion Time (All)'!$B$14:$B$1004,'Input Data Shift B'!$D$2,'Input Exclusion Time (All)'!$C$14:$C$1004,'Input Data Shift B'!$C108)+SUMIFS('Input Exclusion Time (Partial)'!$I$14:$I$988,'Input Exclusion Time (Partial)'!$A$14:$A$988,'Input Data Shift B'!M$6,'Input Exclusion Time (Partial)'!$B$14:$B$988,'Input Data Shift B'!$D$2,'Input Exclusion Time (Partial)'!$C$14:$C$988,'Input Data Shift B'!$C108)</f>
        <v>0</v>
      </c>
      <c r="N108" s="506">
        <f>SUMIFS('Input Exclusion Time (All)'!$G$14:$G$1004,'Input Exclusion Time (All)'!$A$14:$A$1004,'Input Data Shift B'!N$6,'Input Exclusion Time (All)'!$B$14:$B$1004,'Input Data Shift B'!$D$2,'Input Exclusion Time (All)'!$C$14:$C$1004,'Input Data Shift B'!$C108)+SUMIFS('Input Exclusion Time (Partial)'!$I$14:$I$988,'Input Exclusion Time (Partial)'!$A$14:$A$988,'Input Data Shift B'!N$6,'Input Exclusion Time (Partial)'!$B$14:$B$988,'Input Data Shift B'!$D$2,'Input Exclusion Time (Partial)'!$C$14:$C$988,'Input Data Shift B'!$C108)</f>
        <v>0</v>
      </c>
      <c r="O108" s="506">
        <f>SUMIFS('Input Exclusion Time (All)'!$G$14:$G$1004,'Input Exclusion Time (All)'!$A$14:$A$1004,'Input Data Shift B'!O$6,'Input Exclusion Time (All)'!$B$14:$B$1004,'Input Data Shift B'!$D$2,'Input Exclusion Time (All)'!$C$14:$C$1004,'Input Data Shift B'!$C108)+SUMIFS('Input Exclusion Time (Partial)'!$I$14:$I$988,'Input Exclusion Time (Partial)'!$A$14:$A$988,'Input Data Shift B'!O$6,'Input Exclusion Time (Partial)'!$B$14:$B$988,'Input Data Shift B'!$D$2,'Input Exclusion Time (Partial)'!$C$14:$C$988,'Input Data Shift B'!$C108)</f>
        <v>0</v>
      </c>
      <c r="P108" s="506">
        <f>SUMIFS('Input Exclusion Time (All)'!$G$14:$G$1004,'Input Exclusion Time (All)'!$A$14:$A$1004,'Input Data Shift B'!P$6,'Input Exclusion Time (All)'!$B$14:$B$1004,'Input Data Shift B'!$D$2,'Input Exclusion Time (All)'!$C$14:$C$1004,'Input Data Shift B'!$C108)+SUMIFS('Input Exclusion Time (Partial)'!$I$14:$I$988,'Input Exclusion Time (Partial)'!$A$14:$A$988,'Input Data Shift B'!P$6,'Input Exclusion Time (Partial)'!$B$14:$B$988,'Input Data Shift B'!$D$2,'Input Exclusion Time (Partial)'!$C$14:$C$988,'Input Data Shift B'!$C108)</f>
        <v>0</v>
      </c>
      <c r="Q108" s="506">
        <f>SUMIFS('Input Exclusion Time (All)'!$G$14:$G$1004,'Input Exclusion Time (All)'!$A$14:$A$1004,'Input Data Shift B'!Q$6,'Input Exclusion Time (All)'!$B$14:$B$1004,'Input Data Shift B'!$D$2,'Input Exclusion Time (All)'!$C$14:$C$1004,'Input Data Shift B'!$C108)+SUMIFS('Input Exclusion Time (Partial)'!$I$14:$I$988,'Input Exclusion Time (Partial)'!$A$14:$A$988,'Input Data Shift B'!Q$6,'Input Exclusion Time (Partial)'!$B$14:$B$988,'Input Data Shift B'!$D$2,'Input Exclusion Time (Partial)'!$C$14:$C$988,'Input Data Shift B'!$C108)</f>
        <v>0</v>
      </c>
      <c r="R108" s="506">
        <f>SUMIFS('Input Exclusion Time (All)'!$G$14:$G$1004,'Input Exclusion Time (All)'!$A$14:$A$1004,'Input Data Shift B'!R$6,'Input Exclusion Time (All)'!$B$14:$B$1004,'Input Data Shift B'!$D$2,'Input Exclusion Time (All)'!$C$14:$C$1004,'Input Data Shift B'!$C108)+SUMIFS('Input Exclusion Time (Partial)'!$I$14:$I$988,'Input Exclusion Time (Partial)'!$A$14:$A$988,'Input Data Shift B'!R$6,'Input Exclusion Time (Partial)'!$B$14:$B$988,'Input Data Shift B'!$D$2,'Input Exclusion Time (Partial)'!$C$14:$C$988,'Input Data Shift B'!$C108)</f>
        <v>0</v>
      </c>
      <c r="S108" s="506">
        <f>SUMIFS('Input Exclusion Time (All)'!$G$14:$G$1004,'Input Exclusion Time (All)'!$A$14:$A$1004,'Input Data Shift B'!S$6,'Input Exclusion Time (All)'!$B$14:$B$1004,'Input Data Shift B'!$D$2,'Input Exclusion Time (All)'!$C$14:$C$1004,'Input Data Shift B'!$C108)+SUMIFS('Input Exclusion Time (Partial)'!$I$14:$I$988,'Input Exclusion Time (Partial)'!$A$14:$A$988,'Input Data Shift B'!S$6,'Input Exclusion Time (Partial)'!$B$14:$B$988,'Input Data Shift B'!$D$2,'Input Exclusion Time (Partial)'!$C$14:$C$988,'Input Data Shift B'!$C108)</f>
        <v>0</v>
      </c>
      <c r="T108" s="506">
        <f>SUMIFS('Input Exclusion Time (All)'!$G$14:$G$1004,'Input Exclusion Time (All)'!$A$14:$A$1004,'Input Data Shift B'!T$6,'Input Exclusion Time (All)'!$B$14:$B$1004,'Input Data Shift B'!$D$2,'Input Exclusion Time (All)'!$C$14:$C$1004,'Input Data Shift B'!$C108)+SUMIFS('Input Exclusion Time (Partial)'!$I$14:$I$988,'Input Exclusion Time (Partial)'!$A$14:$A$988,'Input Data Shift B'!T$6,'Input Exclusion Time (Partial)'!$B$14:$B$988,'Input Data Shift B'!$D$2,'Input Exclusion Time (Partial)'!$C$14:$C$988,'Input Data Shift B'!$C108)</f>
        <v>0</v>
      </c>
      <c r="U108" s="506">
        <f>SUMIFS('Input Exclusion Time (All)'!$G$14:$G$1004,'Input Exclusion Time (All)'!$A$14:$A$1004,'Input Data Shift B'!U$6,'Input Exclusion Time (All)'!$B$14:$B$1004,'Input Data Shift B'!$D$2,'Input Exclusion Time (All)'!$C$14:$C$1004,'Input Data Shift B'!$C108)+SUMIFS('Input Exclusion Time (Partial)'!$I$14:$I$988,'Input Exclusion Time (Partial)'!$A$14:$A$988,'Input Data Shift B'!U$6,'Input Exclusion Time (Partial)'!$B$14:$B$988,'Input Data Shift B'!$D$2,'Input Exclusion Time (Partial)'!$C$14:$C$988,'Input Data Shift B'!$C108)</f>
        <v>0</v>
      </c>
      <c r="V108" s="506">
        <f>SUMIFS('Input Exclusion Time (All)'!$G$14:$G$1004,'Input Exclusion Time (All)'!$A$14:$A$1004,'Input Data Shift B'!V$6,'Input Exclusion Time (All)'!$B$14:$B$1004,'Input Data Shift B'!$D$2,'Input Exclusion Time (All)'!$C$14:$C$1004,'Input Data Shift B'!$C108)+SUMIFS('Input Exclusion Time (Partial)'!$I$14:$I$988,'Input Exclusion Time (Partial)'!$A$14:$A$988,'Input Data Shift B'!V$6,'Input Exclusion Time (Partial)'!$B$14:$B$988,'Input Data Shift B'!$D$2,'Input Exclusion Time (Partial)'!$C$14:$C$988,'Input Data Shift B'!$C108)</f>
        <v>0</v>
      </c>
      <c r="W108" s="506">
        <f>SUMIFS('Input Exclusion Time (All)'!$G$14:$G$1004,'Input Exclusion Time (All)'!$A$14:$A$1004,'Input Data Shift B'!W$6,'Input Exclusion Time (All)'!$B$14:$B$1004,'Input Data Shift B'!$D$2,'Input Exclusion Time (All)'!$C$14:$C$1004,'Input Data Shift B'!$C108)+SUMIFS('Input Exclusion Time (Partial)'!$I$14:$I$988,'Input Exclusion Time (Partial)'!$A$14:$A$988,'Input Data Shift B'!W$6,'Input Exclusion Time (Partial)'!$B$14:$B$988,'Input Data Shift B'!$D$2,'Input Exclusion Time (Partial)'!$C$14:$C$988,'Input Data Shift B'!$C108)</f>
        <v>0</v>
      </c>
      <c r="X108" s="506">
        <f>SUMIFS('Input Exclusion Time (All)'!$G$14:$G$1004,'Input Exclusion Time (All)'!$A$14:$A$1004,'Input Data Shift B'!X$6,'Input Exclusion Time (All)'!$B$14:$B$1004,'Input Data Shift B'!$D$2,'Input Exclusion Time (All)'!$C$14:$C$1004,'Input Data Shift B'!$C108)+SUMIFS('Input Exclusion Time (Partial)'!$I$14:$I$988,'Input Exclusion Time (Partial)'!$A$14:$A$988,'Input Data Shift B'!X$6,'Input Exclusion Time (Partial)'!$B$14:$B$988,'Input Data Shift B'!$D$2,'Input Exclusion Time (Partial)'!$C$14:$C$988,'Input Data Shift B'!$C108)</f>
        <v>0</v>
      </c>
      <c r="Y108" s="506">
        <f>SUMIFS('Input Exclusion Time (All)'!$G$14:$G$1004,'Input Exclusion Time (All)'!$A$14:$A$1004,'Input Data Shift B'!Y$6,'Input Exclusion Time (All)'!$B$14:$B$1004,'Input Data Shift B'!$D$2,'Input Exclusion Time (All)'!$C$14:$C$1004,'Input Data Shift B'!$C108)+SUMIFS('Input Exclusion Time (Partial)'!$I$14:$I$988,'Input Exclusion Time (Partial)'!$A$14:$A$988,'Input Data Shift B'!Y$6,'Input Exclusion Time (Partial)'!$B$14:$B$988,'Input Data Shift B'!$D$2,'Input Exclusion Time (Partial)'!$C$14:$C$988,'Input Data Shift B'!$C108)</f>
        <v>0</v>
      </c>
      <c r="Z108" s="506">
        <f>SUMIFS('Input Exclusion Time (All)'!$G$14:$G$1004,'Input Exclusion Time (All)'!$A$14:$A$1004,'Input Data Shift B'!Z$6,'Input Exclusion Time (All)'!$B$14:$B$1004,'Input Data Shift B'!$D$2,'Input Exclusion Time (All)'!$C$14:$C$1004,'Input Data Shift B'!$C108)+SUMIFS('Input Exclusion Time (Partial)'!$I$14:$I$988,'Input Exclusion Time (Partial)'!$A$14:$A$988,'Input Data Shift B'!Z$6,'Input Exclusion Time (Partial)'!$B$14:$B$988,'Input Data Shift B'!$D$2,'Input Exclusion Time (Partial)'!$C$14:$C$988,'Input Data Shift B'!$C108)</f>
        <v>0</v>
      </c>
      <c r="AA108" s="506">
        <f>SUMIFS('Input Exclusion Time (All)'!$G$14:$G$1004,'Input Exclusion Time (All)'!$A$14:$A$1004,'Input Data Shift B'!AA$6,'Input Exclusion Time (All)'!$B$14:$B$1004,'Input Data Shift B'!$D$2,'Input Exclusion Time (All)'!$C$14:$C$1004,'Input Data Shift B'!$C108)+SUMIFS('Input Exclusion Time (Partial)'!$I$14:$I$988,'Input Exclusion Time (Partial)'!$A$14:$A$988,'Input Data Shift B'!AA$6,'Input Exclusion Time (Partial)'!$B$14:$B$988,'Input Data Shift B'!$D$2,'Input Exclusion Time (Partial)'!$C$14:$C$988,'Input Data Shift B'!$C108)</f>
        <v>0</v>
      </c>
      <c r="AB108" s="506">
        <f>SUMIFS('Input Exclusion Time (All)'!$G$14:$G$1004,'Input Exclusion Time (All)'!$A$14:$A$1004,'Input Data Shift B'!AB$6,'Input Exclusion Time (All)'!$B$14:$B$1004,'Input Data Shift B'!$D$2,'Input Exclusion Time (All)'!$C$14:$C$1004,'Input Data Shift B'!$C108)+SUMIFS('Input Exclusion Time (Partial)'!$I$14:$I$988,'Input Exclusion Time (Partial)'!$A$14:$A$988,'Input Data Shift B'!AB$6,'Input Exclusion Time (Partial)'!$B$14:$B$988,'Input Data Shift B'!$D$2,'Input Exclusion Time (Partial)'!$C$14:$C$988,'Input Data Shift B'!$C108)</f>
        <v>0</v>
      </c>
      <c r="AC108" s="506">
        <f>SUMIFS('Input Exclusion Time (All)'!$G$14:$G$1004,'Input Exclusion Time (All)'!$A$14:$A$1004,'Input Data Shift B'!AC$6,'Input Exclusion Time (All)'!$B$14:$B$1004,'Input Data Shift B'!$D$2,'Input Exclusion Time (All)'!$C$14:$C$1004,'Input Data Shift B'!$C108)+SUMIFS('Input Exclusion Time (Partial)'!$I$14:$I$988,'Input Exclusion Time (Partial)'!$A$14:$A$988,'Input Data Shift B'!AC$6,'Input Exclusion Time (Partial)'!$B$14:$B$988,'Input Data Shift B'!$D$2,'Input Exclusion Time (Partial)'!$C$14:$C$988,'Input Data Shift B'!$C108)</f>
        <v>0</v>
      </c>
      <c r="AD108" s="506">
        <f>SUMIFS('Input Exclusion Time (All)'!$G$14:$G$1004,'Input Exclusion Time (All)'!$A$14:$A$1004,'Input Data Shift B'!AD$6,'Input Exclusion Time (All)'!$B$14:$B$1004,'Input Data Shift B'!$D$2,'Input Exclusion Time (All)'!$C$14:$C$1004,'Input Data Shift B'!$C108)+SUMIFS('Input Exclusion Time (Partial)'!$I$14:$I$988,'Input Exclusion Time (Partial)'!$A$14:$A$988,'Input Data Shift B'!AD$6,'Input Exclusion Time (Partial)'!$B$14:$B$988,'Input Data Shift B'!$D$2,'Input Exclusion Time (Partial)'!$C$14:$C$988,'Input Data Shift B'!$C108)</f>
        <v>0</v>
      </c>
      <c r="AE108" s="506">
        <f>SUMIFS('Input Exclusion Time (All)'!$G$14:$G$1004,'Input Exclusion Time (All)'!$A$14:$A$1004,'Input Data Shift B'!AE$6,'Input Exclusion Time (All)'!$B$14:$B$1004,'Input Data Shift B'!$D$2,'Input Exclusion Time (All)'!$C$14:$C$1004,'Input Data Shift B'!$C108)+SUMIFS('Input Exclusion Time (Partial)'!$I$14:$I$988,'Input Exclusion Time (Partial)'!$A$14:$A$988,'Input Data Shift B'!AE$6,'Input Exclusion Time (Partial)'!$B$14:$B$988,'Input Data Shift B'!$D$2,'Input Exclusion Time (Partial)'!$C$14:$C$988,'Input Data Shift B'!$C108)</f>
        <v>0</v>
      </c>
      <c r="AF108" s="506">
        <f>SUMIFS('Input Exclusion Time (All)'!$G$14:$G$1004,'Input Exclusion Time (All)'!$A$14:$A$1004,'Input Data Shift B'!AF$6,'Input Exclusion Time (All)'!$B$14:$B$1004,'Input Data Shift B'!$D$2,'Input Exclusion Time (All)'!$C$14:$C$1004,'Input Data Shift B'!$C108)+SUMIFS('Input Exclusion Time (Partial)'!$I$14:$I$988,'Input Exclusion Time (Partial)'!$A$14:$A$988,'Input Data Shift B'!AF$6,'Input Exclusion Time (Partial)'!$B$14:$B$988,'Input Data Shift B'!$D$2,'Input Exclusion Time (Partial)'!$C$14:$C$988,'Input Data Shift B'!$C108)</f>
        <v>0</v>
      </c>
      <c r="AG108" s="506">
        <f>SUMIFS('Input Exclusion Time (All)'!$G$14:$G$1004,'Input Exclusion Time (All)'!$A$14:$A$1004,'Input Data Shift B'!AG$6,'Input Exclusion Time (All)'!$B$14:$B$1004,'Input Data Shift B'!$D$2,'Input Exclusion Time (All)'!$C$14:$C$1004,'Input Data Shift B'!$C108)+SUMIFS('Input Exclusion Time (Partial)'!$I$14:$I$988,'Input Exclusion Time (Partial)'!$A$14:$A$988,'Input Data Shift B'!AG$6,'Input Exclusion Time (Partial)'!$B$14:$B$988,'Input Data Shift B'!$D$2,'Input Exclusion Time (Partial)'!$C$14:$C$988,'Input Data Shift B'!$C108)</f>
        <v>0</v>
      </c>
      <c r="AH108" s="506">
        <f>SUMIFS('Input Exclusion Time (All)'!$G$14:$G$1004,'Input Exclusion Time (All)'!$A$14:$A$1004,'Input Data Shift B'!AH$6,'Input Exclusion Time (All)'!$B$14:$B$1004,'Input Data Shift B'!$D$2,'Input Exclusion Time (All)'!$C$14:$C$1004,'Input Data Shift B'!$C108)+SUMIFS('Input Exclusion Time (Partial)'!$I$14:$I$988,'Input Exclusion Time (Partial)'!$A$14:$A$988,'Input Data Shift B'!AH$6,'Input Exclusion Time (Partial)'!$B$14:$B$988,'Input Data Shift B'!$D$2,'Input Exclusion Time (Partial)'!$C$14:$C$988,'Input Data Shift B'!$C108)</f>
        <v>0</v>
      </c>
      <c r="AI108" s="512">
        <f t="shared" si="12"/>
        <v>0</v>
      </c>
      <c r="AJ108" s="285">
        <f t="shared" si="13"/>
        <v>0</v>
      </c>
    </row>
    <row r="109" spans="1:36" ht="19.5" customHeight="1">
      <c r="A109" s="605"/>
      <c r="B109" s="280" t="s">
        <v>46</v>
      </c>
      <c r="C109" s="281" t="s">
        <v>47</v>
      </c>
      <c r="D109" s="506">
        <f>SUMIFS('Input Exclusion Time (All)'!$G$14:$G$1004,'Input Exclusion Time (All)'!$A$14:$A$1004,'Input Data Shift B'!D$6,'Input Exclusion Time (All)'!$B$14:$B$1004,'Input Data Shift B'!$D$2,'Input Exclusion Time (All)'!$C$14:$C$1004,'Input Data Shift B'!$C109)+SUMIFS('Input Exclusion Time (Partial)'!$I$14:$I$988,'Input Exclusion Time (Partial)'!$A$14:$A$988,'Input Data Shift B'!D$6,'Input Exclusion Time (Partial)'!$B$14:$B$988,'Input Data Shift B'!$D$2,'Input Exclusion Time (Partial)'!$C$14:$C$988,'Input Data Shift B'!$C109)</f>
        <v>0</v>
      </c>
      <c r="E109" s="506">
        <f>SUMIFS('Input Exclusion Time (All)'!$G$14:$G$1004,'Input Exclusion Time (All)'!$A$14:$A$1004,'Input Data Shift B'!E$6,'Input Exclusion Time (All)'!$B$14:$B$1004,'Input Data Shift B'!$D$2,'Input Exclusion Time (All)'!$C$14:$C$1004,'Input Data Shift B'!$C109)+SUMIFS('Input Exclusion Time (Partial)'!$I$14:$I$988,'Input Exclusion Time (Partial)'!$A$14:$A$988,'Input Data Shift B'!E$6,'Input Exclusion Time (Partial)'!$B$14:$B$988,'Input Data Shift B'!$D$2,'Input Exclusion Time (Partial)'!$C$14:$C$988,'Input Data Shift B'!$C109)</f>
        <v>0</v>
      </c>
      <c r="F109" s="506">
        <f>SUMIFS('Input Exclusion Time (All)'!$G$14:$G$1004,'Input Exclusion Time (All)'!$A$14:$A$1004,'Input Data Shift B'!F$6,'Input Exclusion Time (All)'!$B$14:$B$1004,'Input Data Shift B'!$D$2,'Input Exclusion Time (All)'!$C$14:$C$1004,'Input Data Shift B'!$C109)+SUMIFS('Input Exclusion Time (Partial)'!$I$14:$I$988,'Input Exclusion Time (Partial)'!$A$14:$A$988,'Input Data Shift B'!F$6,'Input Exclusion Time (Partial)'!$B$14:$B$988,'Input Data Shift B'!$D$2,'Input Exclusion Time (Partial)'!$C$14:$C$988,'Input Data Shift B'!$C109)</f>
        <v>0</v>
      </c>
      <c r="G109" s="506">
        <f>SUMIFS('Input Exclusion Time (All)'!$G$14:$G$1004,'Input Exclusion Time (All)'!$A$14:$A$1004,'Input Data Shift B'!G$6,'Input Exclusion Time (All)'!$B$14:$B$1004,'Input Data Shift B'!$D$2,'Input Exclusion Time (All)'!$C$14:$C$1004,'Input Data Shift B'!$C109)+SUMIFS('Input Exclusion Time (Partial)'!$I$14:$I$988,'Input Exclusion Time (Partial)'!$A$14:$A$988,'Input Data Shift B'!G$6,'Input Exclusion Time (Partial)'!$B$14:$B$988,'Input Data Shift B'!$D$2,'Input Exclusion Time (Partial)'!$C$14:$C$988,'Input Data Shift B'!$C109)</f>
        <v>0</v>
      </c>
      <c r="H109" s="506">
        <f>SUMIFS('Input Exclusion Time (All)'!$G$14:$G$1004,'Input Exclusion Time (All)'!$A$14:$A$1004,'Input Data Shift B'!H$6,'Input Exclusion Time (All)'!$B$14:$B$1004,'Input Data Shift B'!$D$2,'Input Exclusion Time (All)'!$C$14:$C$1004,'Input Data Shift B'!$C109)+SUMIFS('Input Exclusion Time (Partial)'!$I$14:$I$988,'Input Exclusion Time (Partial)'!$A$14:$A$988,'Input Data Shift B'!H$6,'Input Exclusion Time (Partial)'!$B$14:$B$988,'Input Data Shift B'!$D$2,'Input Exclusion Time (Partial)'!$C$14:$C$988,'Input Data Shift B'!$C109)</f>
        <v>0</v>
      </c>
      <c r="I109" s="506">
        <f>SUMIFS('Input Exclusion Time (All)'!$G$14:$G$1004,'Input Exclusion Time (All)'!$A$14:$A$1004,'Input Data Shift B'!I$6,'Input Exclusion Time (All)'!$B$14:$B$1004,'Input Data Shift B'!$D$2,'Input Exclusion Time (All)'!$C$14:$C$1004,'Input Data Shift B'!$C109)+SUMIFS('Input Exclusion Time (Partial)'!$I$14:$I$988,'Input Exclusion Time (Partial)'!$A$14:$A$988,'Input Data Shift B'!I$6,'Input Exclusion Time (Partial)'!$B$14:$B$988,'Input Data Shift B'!$D$2,'Input Exclusion Time (Partial)'!$C$14:$C$988,'Input Data Shift B'!$C109)</f>
        <v>0</v>
      </c>
      <c r="J109" s="506">
        <f>SUMIFS('Input Exclusion Time (All)'!$G$14:$G$1004,'Input Exclusion Time (All)'!$A$14:$A$1004,'Input Data Shift B'!J$6,'Input Exclusion Time (All)'!$B$14:$B$1004,'Input Data Shift B'!$D$2,'Input Exclusion Time (All)'!$C$14:$C$1004,'Input Data Shift B'!$C109)+SUMIFS('Input Exclusion Time (Partial)'!$I$14:$I$988,'Input Exclusion Time (Partial)'!$A$14:$A$988,'Input Data Shift B'!J$6,'Input Exclusion Time (Partial)'!$B$14:$B$988,'Input Data Shift B'!$D$2,'Input Exclusion Time (Partial)'!$C$14:$C$988,'Input Data Shift B'!$C109)</f>
        <v>0</v>
      </c>
      <c r="K109" s="506">
        <f>SUMIFS('Input Exclusion Time (All)'!$G$14:$G$1004,'Input Exclusion Time (All)'!$A$14:$A$1004,'Input Data Shift B'!K$6,'Input Exclusion Time (All)'!$B$14:$B$1004,'Input Data Shift B'!$D$2,'Input Exclusion Time (All)'!$C$14:$C$1004,'Input Data Shift B'!$C109)+SUMIFS('Input Exclusion Time (Partial)'!$I$14:$I$988,'Input Exclusion Time (Partial)'!$A$14:$A$988,'Input Data Shift B'!K$6,'Input Exclusion Time (Partial)'!$B$14:$B$988,'Input Data Shift B'!$D$2,'Input Exclusion Time (Partial)'!$C$14:$C$988,'Input Data Shift B'!$C109)</f>
        <v>0</v>
      </c>
      <c r="L109" s="506">
        <f>SUMIFS('Input Exclusion Time (All)'!$G$14:$G$1004,'Input Exclusion Time (All)'!$A$14:$A$1004,'Input Data Shift B'!L$6,'Input Exclusion Time (All)'!$B$14:$B$1004,'Input Data Shift B'!$D$2,'Input Exclusion Time (All)'!$C$14:$C$1004,'Input Data Shift B'!$C109)+SUMIFS('Input Exclusion Time (Partial)'!$I$14:$I$988,'Input Exclusion Time (Partial)'!$A$14:$A$988,'Input Data Shift B'!L$6,'Input Exclusion Time (Partial)'!$B$14:$B$988,'Input Data Shift B'!$D$2,'Input Exclusion Time (Partial)'!$C$14:$C$988,'Input Data Shift B'!$C109)</f>
        <v>0</v>
      </c>
      <c r="M109" s="506">
        <f>SUMIFS('Input Exclusion Time (All)'!$G$14:$G$1004,'Input Exclusion Time (All)'!$A$14:$A$1004,'Input Data Shift B'!M$6,'Input Exclusion Time (All)'!$B$14:$B$1004,'Input Data Shift B'!$D$2,'Input Exclusion Time (All)'!$C$14:$C$1004,'Input Data Shift B'!$C109)+SUMIFS('Input Exclusion Time (Partial)'!$I$14:$I$988,'Input Exclusion Time (Partial)'!$A$14:$A$988,'Input Data Shift B'!M$6,'Input Exclusion Time (Partial)'!$B$14:$B$988,'Input Data Shift B'!$D$2,'Input Exclusion Time (Partial)'!$C$14:$C$988,'Input Data Shift B'!$C109)</f>
        <v>0</v>
      </c>
      <c r="N109" s="506">
        <f>SUMIFS('Input Exclusion Time (All)'!$G$14:$G$1004,'Input Exclusion Time (All)'!$A$14:$A$1004,'Input Data Shift B'!N$6,'Input Exclusion Time (All)'!$B$14:$B$1004,'Input Data Shift B'!$D$2,'Input Exclusion Time (All)'!$C$14:$C$1004,'Input Data Shift B'!$C109)+SUMIFS('Input Exclusion Time (Partial)'!$I$14:$I$988,'Input Exclusion Time (Partial)'!$A$14:$A$988,'Input Data Shift B'!N$6,'Input Exclusion Time (Partial)'!$B$14:$B$988,'Input Data Shift B'!$D$2,'Input Exclusion Time (Partial)'!$C$14:$C$988,'Input Data Shift B'!$C109)</f>
        <v>0</v>
      </c>
      <c r="O109" s="506">
        <f>SUMIFS('Input Exclusion Time (All)'!$G$14:$G$1004,'Input Exclusion Time (All)'!$A$14:$A$1004,'Input Data Shift B'!O$6,'Input Exclusion Time (All)'!$B$14:$B$1004,'Input Data Shift B'!$D$2,'Input Exclusion Time (All)'!$C$14:$C$1004,'Input Data Shift B'!$C109)+SUMIFS('Input Exclusion Time (Partial)'!$I$14:$I$988,'Input Exclusion Time (Partial)'!$A$14:$A$988,'Input Data Shift B'!O$6,'Input Exclusion Time (Partial)'!$B$14:$B$988,'Input Data Shift B'!$D$2,'Input Exclusion Time (Partial)'!$C$14:$C$988,'Input Data Shift B'!$C109)</f>
        <v>0</v>
      </c>
      <c r="P109" s="506">
        <f>SUMIFS('Input Exclusion Time (All)'!$G$14:$G$1004,'Input Exclusion Time (All)'!$A$14:$A$1004,'Input Data Shift B'!P$6,'Input Exclusion Time (All)'!$B$14:$B$1004,'Input Data Shift B'!$D$2,'Input Exclusion Time (All)'!$C$14:$C$1004,'Input Data Shift B'!$C109)+SUMIFS('Input Exclusion Time (Partial)'!$I$14:$I$988,'Input Exclusion Time (Partial)'!$A$14:$A$988,'Input Data Shift B'!P$6,'Input Exclusion Time (Partial)'!$B$14:$B$988,'Input Data Shift B'!$D$2,'Input Exclusion Time (Partial)'!$C$14:$C$988,'Input Data Shift B'!$C109)</f>
        <v>0</v>
      </c>
      <c r="Q109" s="506">
        <f>SUMIFS('Input Exclusion Time (All)'!$G$14:$G$1004,'Input Exclusion Time (All)'!$A$14:$A$1004,'Input Data Shift B'!Q$6,'Input Exclusion Time (All)'!$B$14:$B$1004,'Input Data Shift B'!$D$2,'Input Exclusion Time (All)'!$C$14:$C$1004,'Input Data Shift B'!$C109)+SUMIFS('Input Exclusion Time (Partial)'!$I$14:$I$988,'Input Exclusion Time (Partial)'!$A$14:$A$988,'Input Data Shift B'!Q$6,'Input Exclusion Time (Partial)'!$B$14:$B$988,'Input Data Shift B'!$D$2,'Input Exclusion Time (Partial)'!$C$14:$C$988,'Input Data Shift B'!$C109)</f>
        <v>0</v>
      </c>
      <c r="R109" s="506">
        <f>SUMIFS('Input Exclusion Time (All)'!$G$14:$G$1004,'Input Exclusion Time (All)'!$A$14:$A$1004,'Input Data Shift B'!R$6,'Input Exclusion Time (All)'!$B$14:$B$1004,'Input Data Shift B'!$D$2,'Input Exclusion Time (All)'!$C$14:$C$1004,'Input Data Shift B'!$C109)+SUMIFS('Input Exclusion Time (Partial)'!$I$14:$I$988,'Input Exclusion Time (Partial)'!$A$14:$A$988,'Input Data Shift B'!R$6,'Input Exclusion Time (Partial)'!$B$14:$B$988,'Input Data Shift B'!$D$2,'Input Exclusion Time (Partial)'!$C$14:$C$988,'Input Data Shift B'!$C109)</f>
        <v>0</v>
      </c>
      <c r="S109" s="506">
        <f>SUMIFS('Input Exclusion Time (All)'!$G$14:$G$1004,'Input Exclusion Time (All)'!$A$14:$A$1004,'Input Data Shift B'!S$6,'Input Exclusion Time (All)'!$B$14:$B$1004,'Input Data Shift B'!$D$2,'Input Exclusion Time (All)'!$C$14:$C$1004,'Input Data Shift B'!$C109)+SUMIFS('Input Exclusion Time (Partial)'!$I$14:$I$988,'Input Exclusion Time (Partial)'!$A$14:$A$988,'Input Data Shift B'!S$6,'Input Exclusion Time (Partial)'!$B$14:$B$988,'Input Data Shift B'!$D$2,'Input Exclusion Time (Partial)'!$C$14:$C$988,'Input Data Shift B'!$C109)</f>
        <v>0</v>
      </c>
      <c r="T109" s="506">
        <f>SUMIFS('Input Exclusion Time (All)'!$G$14:$G$1004,'Input Exclusion Time (All)'!$A$14:$A$1004,'Input Data Shift B'!T$6,'Input Exclusion Time (All)'!$B$14:$B$1004,'Input Data Shift B'!$D$2,'Input Exclusion Time (All)'!$C$14:$C$1004,'Input Data Shift B'!$C109)+SUMIFS('Input Exclusion Time (Partial)'!$I$14:$I$988,'Input Exclusion Time (Partial)'!$A$14:$A$988,'Input Data Shift B'!T$6,'Input Exclusion Time (Partial)'!$B$14:$B$988,'Input Data Shift B'!$D$2,'Input Exclusion Time (Partial)'!$C$14:$C$988,'Input Data Shift B'!$C109)</f>
        <v>0</v>
      </c>
      <c r="U109" s="506">
        <f>SUMIFS('Input Exclusion Time (All)'!$G$14:$G$1004,'Input Exclusion Time (All)'!$A$14:$A$1004,'Input Data Shift B'!U$6,'Input Exclusion Time (All)'!$B$14:$B$1004,'Input Data Shift B'!$D$2,'Input Exclusion Time (All)'!$C$14:$C$1004,'Input Data Shift B'!$C109)+SUMIFS('Input Exclusion Time (Partial)'!$I$14:$I$988,'Input Exclusion Time (Partial)'!$A$14:$A$988,'Input Data Shift B'!U$6,'Input Exclusion Time (Partial)'!$B$14:$B$988,'Input Data Shift B'!$D$2,'Input Exclusion Time (Partial)'!$C$14:$C$988,'Input Data Shift B'!$C109)</f>
        <v>0.8</v>
      </c>
      <c r="V109" s="506">
        <f>SUMIFS('Input Exclusion Time (All)'!$G$14:$G$1004,'Input Exclusion Time (All)'!$A$14:$A$1004,'Input Data Shift B'!V$6,'Input Exclusion Time (All)'!$B$14:$B$1004,'Input Data Shift B'!$D$2,'Input Exclusion Time (All)'!$C$14:$C$1004,'Input Data Shift B'!$C109)+SUMIFS('Input Exclusion Time (Partial)'!$I$14:$I$988,'Input Exclusion Time (Partial)'!$A$14:$A$988,'Input Data Shift B'!V$6,'Input Exclusion Time (Partial)'!$B$14:$B$988,'Input Data Shift B'!$D$2,'Input Exclusion Time (Partial)'!$C$14:$C$988,'Input Data Shift B'!$C109)</f>
        <v>0</v>
      </c>
      <c r="W109" s="506">
        <f>SUMIFS('Input Exclusion Time (All)'!$G$14:$G$1004,'Input Exclusion Time (All)'!$A$14:$A$1004,'Input Data Shift B'!W$6,'Input Exclusion Time (All)'!$B$14:$B$1004,'Input Data Shift B'!$D$2,'Input Exclusion Time (All)'!$C$14:$C$1004,'Input Data Shift B'!$C109)+SUMIFS('Input Exclusion Time (Partial)'!$I$14:$I$988,'Input Exclusion Time (Partial)'!$A$14:$A$988,'Input Data Shift B'!W$6,'Input Exclusion Time (Partial)'!$B$14:$B$988,'Input Data Shift B'!$D$2,'Input Exclusion Time (Partial)'!$C$14:$C$988,'Input Data Shift B'!$C109)</f>
        <v>0</v>
      </c>
      <c r="X109" s="506">
        <f>SUMIFS('Input Exclusion Time (All)'!$G$14:$G$1004,'Input Exclusion Time (All)'!$A$14:$A$1004,'Input Data Shift B'!X$6,'Input Exclusion Time (All)'!$B$14:$B$1004,'Input Data Shift B'!$D$2,'Input Exclusion Time (All)'!$C$14:$C$1004,'Input Data Shift B'!$C109)+SUMIFS('Input Exclusion Time (Partial)'!$I$14:$I$988,'Input Exclusion Time (Partial)'!$A$14:$A$988,'Input Data Shift B'!X$6,'Input Exclusion Time (Partial)'!$B$14:$B$988,'Input Data Shift B'!$D$2,'Input Exclusion Time (Partial)'!$C$14:$C$988,'Input Data Shift B'!$C109)</f>
        <v>0</v>
      </c>
      <c r="Y109" s="506">
        <f>SUMIFS('Input Exclusion Time (All)'!$G$14:$G$1004,'Input Exclusion Time (All)'!$A$14:$A$1004,'Input Data Shift B'!Y$6,'Input Exclusion Time (All)'!$B$14:$B$1004,'Input Data Shift B'!$D$2,'Input Exclusion Time (All)'!$C$14:$C$1004,'Input Data Shift B'!$C109)+SUMIFS('Input Exclusion Time (Partial)'!$I$14:$I$988,'Input Exclusion Time (Partial)'!$A$14:$A$988,'Input Data Shift B'!Y$6,'Input Exclusion Time (Partial)'!$B$14:$B$988,'Input Data Shift B'!$D$2,'Input Exclusion Time (Partial)'!$C$14:$C$988,'Input Data Shift B'!$C109)</f>
        <v>0</v>
      </c>
      <c r="Z109" s="506">
        <f>SUMIFS('Input Exclusion Time (All)'!$G$14:$G$1004,'Input Exclusion Time (All)'!$A$14:$A$1004,'Input Data Shift B'!Z$6,'Input Exclusion Time (All)'!$B$14:$B$1004,'Input Data Shift B'!$D$2,'Input Exclusion Time (All)'!$C$14:$C$1004,'Input Data Shift B'!$C109)+SUMIFS('Input Exclusion Time (Partial)'!$I$14:$I$988,'Input Exclusion Time (Partial)'!$A$14:$A$988,'Input Data Shift B'!Z$6,'Input Exclusion Time (Partial)'!$B$14:$B$988,'Input Data Shift B'!$D$2,'Input Exclusion Time (Partial)'!$C$14:$C$988,'Input Data Shift B'!$C109)</f>
        <v>0</v>
      </c>
      <c r="AA109" s="506">
        <f>SUMIFS('Input Exclusion Time (All)'!$G$14:$G$1004,'Input Exclusion Time (All)'!$A$14:$A$1004,'Input Data Shift B'!AA$6,'Input Exclusion Time (All)'!$B$14:$B$1004,'Input Data Shift B'!$D$2,'Input Exclusion Time (All)'!$C$14:$C$1004,'Input Data Shift B'!$C109)+SUMIFS('Input Exclusion Time (Partial)'!$I$14:$I$988,'Input Exclusion Time (Partial)'!$A$14:$A$988,'Input Data Shift B'!AA$6,'Input Exclusion Time (Partial)'!$B$14:$B$988,'Input Data Shift B'!$D$2,'Input Exclusion Time (Partial)'!$C$14:$C$988,'Input Data Shift B'!$C109)</f>
        <v>0</v>
      </c>
      <c r="AB109" s="506">
        <f>SUMIFS('Input Exclusion Time (All)'!$G$14:$G$1004,'Input Exclusion Time (All)'!$A$14:$A$1004,'Input Data Shift B'!AB$6,'Input Exclusion Time (All)'!$B$14:$B$1004,'Input Data Shift B'!$D$2,'Input Exclusion Time (All)'!$C$14:$C$1004,'Input Data Shift B'!$C109)+SUMIFS('Input Exclusion Time (Partial)'!$I$14:$I$988,'Input Exclusion Time (Partial)'!$A$14:$A$988,'Input Data Shift B'!AB$6,'Input Exclusion Time (Partial)'!$B$14:$B$988,'Input Data Shift B'!$D$2,'Input Exclusion Time (Partial)'!$C$14:$C$988,'Input Data Shift B'!$C109)</f>
        <v>0</v>
      </c>
      <c r="AC109" s="506">
        <f>SUMIFS('Input Exclusion Time (All)'!$G$14:$G$1004,'Input Exclusion Time (All)'!$A$14:$A$1004,'Input Data Shift B'!AC$6,'Input Exclusion Time (All)'!$B$14:$B$1004,'Input Data Shift B'!$D$2,'Input Exclusion Time (All)'!$C$14:$C$1004,'Input Data Shift B'!$C109)+SUMIFS('Input Exclusion Time (Partial)'!$I$14:$I$988,'Input Exclusion Time (Partial)'!$A$14:$A$988,'Input Data Shift B'!AC$6,'Input Exclusion Time (Partial)'!$B$14:$B$988,'Input Data Shift B'!$D$2,'Input Exclusion Time (Partial)'!$C$14:$C$988,'Input Data Shift B'!$C109)</f>
        <v>0</v>
      </c>
      <c r="AD109" s="506">
        <f>SUMIFS('Input Exclusion Time (All)'!$G$14:$G$1004,'Input Exclusion Time (All)'!$A$14:$A$1004,'Input Data Shift B'!AD$6,'Input Exclusion Time (All)'!$B$14:$B$1004,'Input Data Shift B'!$D$2,'Input Exclusion Time (All)'!$C$14:$C$1004,'Input Data Shift B'!$C109)+SUMIFS('Input Exclusion Time (Partial)'!$I$14:$I$988,'Input Exclusion Time (Partial)'!$A$14:$A$988,'Input Data Shift B'!AD$6,'Input Exclusion Time (Partial)'!$B$14:$B$988,'Input Data Shift B'!$D$2,'Input Exclusion Time (Partial)'!$C$14:$C$988,'Input Data Shift B'!$C109)</f>
        <v>0</v>
      </c>
      <c r="AE109" s="506">
        <f>SUMIFS('Input Exclusion Time (All)'!$G$14:$G$1004,'Input Exclusion Time (All)'!$A$14:$A$1004,'Input Data Shift B'!AE$6,'Input Exclusion Time (All)'!$B$14:$B$1004,'Input Data Shift B'!$D$2,'Input Exclusion Time (All)'!$C$14:$C$1004,'Input Data Shift B'!$C109)+SUMIFS('Input Exclusion Time (Partial)'!$I$14:$I$988,'Input Exclusion Time (Partial)'!$A$14:$A$988,'Input Data Shift B'!AE$6,'Input Exclusion Time (Partial)'!$B$14:$B$988,'Input Data Shift B'!$D$2,'Input Exclusion Time (Partial)'!$C$14:$C$988,'Input Data Shift B'!$C109)</f>
        <v>0</v>
      </c>
      <c r="AF109" s="506">
        <f>SUMIFS('Input Exclusion Time (All)'!$G$14:$G$1004,'Input Exclusion Time (All)'!$A$14:$A$1004,'Input Data Shift B'!AF$6,'Input Exclusion Time (All)'!$B$14:$B$1004,'Input Data Shift B'!$D$2,'Input Exclusion Time (All)'!$C$14:$C$1004,'Input Data Shift B'!$C109)+SUMIFS('Input Exclusion Time (Partial)'!$I$14:$I$988,'Input Exclusion Time (Partial)'!$A$14:$A$988,'Input Data Shift B'!AF$6,'Input Exclusion Time (Partial)'!$B$14:$B$988,'Input Data Shift B'!$D$2,'Input Exclusion Time (Partial)'!$C$14:$C$988,'Input Data Shift B'!$C109)</f>
        <v>0</v>
      </c>
      <c r="AG109" s="506">
        <f>SUMIFS('Input Exclusion Time (All)'!$G$14:$G$1004,'Input Exclusion Time (All)'!$A$14:$A$1004,'Input Data Shift B'!AG$6,'Input Exclusion Time (All)'!$B$14:$B$1004,'Input Data Shift B'!$D$2,'Input Exclusion Time (All)'!$C$14:$C$1004,'Input Data Shift B'!$C109)+SUMIFS('Input Exclusion Time (Partial)'!$I$14:$I$988,'Input Exclusion Time (Partial)'!$A$14:$A$988,'Input Data Shift B'!AG$6,'Input Exclusion Time (Partial)'!$B$14:$B$988,'Input Data Shift B'!$D$2,'Input Exclusion Time (Partial)'!$C$14:$C$988,'Input Data Shift B'!$C109)</f>
        <v>0</v>
      </c>
      <c r="AH109" s="506">
        <f>SUMIFS('Input Exclusion Time (All)'!$G$14:$G$1004,'Input Exclusion Time (All)'!$A$14:$A$1004,'Input Data Shift B'!AH$6,'Input Exclusion Time (All)'!$B$14:$B$1004,'Input Data Shift B'!$D$2,'Input Exclusion Time (All)'!$C$14:$C$1004,'Input Data Shift B'!$C109)+SUMIFS('Input Exclusion Time (Partial)'!$I$14:$I$988,'Input Exclusion Time (Partial)'!$A$14:$A$988,'Input Data Shift B'!AH$6,'Input Exclusion Time (Partial)'!$B$14:$B$988,'Input Data Shift B'!$D$2,'Input Exclusion Time (Partial)'!$C$14:$C$988,'Input Data Shift B'!$C109)</f>
        <v>0</v>
      </c>
      <c r="AI109" s="512">
        <f t="shared" si="12"/>
        <v>0.8</v>
      </c>
      <c r="AJ109" s="285">
        <f t="shared" si="13"/>
        <v>1.5640273704789834E-3</v>
      </c>
    </row>
    <row r="110" spans="1:36" ht="19.5" customHeight="1">
      <c r="A110" s="605"/>
      <c r="B110" s="280" t="s">
        <v>48</v>
      </c>
      <c r="C110" s="281" t="s">
        <v>49</v>
      </c>
      <c r="D110" s="506">
        <f>SUMIFS('Input Exclusion Time (All)'!$G$14:$G$1004,'Input Exclusion Time (All)'!$A$14:$A$1004,'Input Data Shift B'!D$6,'Input Exclusion Time (All)'!$B$14:$B$1004,'Input Data Shift B'!$D$2,'Input Exclusion Time (All)'!$C$14:$C$1004,'Input Data Shift B'!$C110)+SUMIFS('Input Exclusion Time (Partial)'!$I$14:$I$988,'Input Exclusion Time (Partial)'!$A$14:$A$988,'Input Data Shift B'!D$6,'Input Exclusion Time (Partial)'!$B$14:$B$988,'Input Data Shift B'!$D$2,'Input Exclusion Time (Partial)'!$C$14:$C$988,'Input Data Shift B'!$C110)</f>
        <v>0</v>
      </c>
      <c r="E110" s="506">
        <f>SUMIFS('Input Exclusion Time (All)'!$G$14:$G$1004,'Input Exclusion Time (All)'!$A$14:$A$1004,'Input Data Shift B'!E$6,'Input Exclusion Time (All)'!$B$14:$B$1004,'Input Data Shift B'!$D$2,'Input Exclusion Time (All)'!$C$14:$C$1004,'Input Data Shift B'!$C110)+SUMIFS('Input Exclusion Time (Partial)'!$I$14:$I$988,'Input Exclusion Time (Partial)'!$A$14:$A$988,'Input Data Shift B'!E$6,'Input Exclusion Time (Partial)'!$B$14:$B$988,'Input Data Shift B'!$D$2,'Input Exclusion Time (Partial)'!$C$14:$C$988,'Input Data Shift B'!$C110)</f>
        <v>0</v>
      </c>
      <c r="F110" s="506">
        <f>SUMIFS('Input Exclusion Time (All)'!$G$14:$G$1004,'Input Exclusion Time (All)'!$A$14:$A$1004,'Input Data Shift B'!F$6,'Input Exclusion Time (All)'!$B$14:$B$1004,'Input Data Shift B'!$D$2,'Input Exclusion Time (All)'!$C$14:$C$1004,'Input Data Shift B'!$C110)+SUMIFS('Input Exclusion Time (Partial)'!$I$14:$I$988,'Input Exclusion Time (Partial)'!$A$14:$A$988,'Input Data Shift B'!F$6,'Input Exclusion Time (Partial)'!$B$14:$B$988,'Input Data Shift B'!$D$2,'Input Exclusion Time (Partial)'!$C$14:$C$988,'Input Data Shift B'!$C110)</f>
        <v>0</v>
      </c>
      <c r="G110" s="506">
        <f>SUMIFS('Input Exclusion Time (All)'!$G$14:$G$1004,'Input Exclusion Time (All)'!$A$14:$A$1004,'Input Data Shift B'!G$6,'Input Exclusion Time (All)'!$B$14:$B$1004,'Input Data Shift B'!$D$2,'Input Exclusion Time (All)'!$C$14:$C$1004,'Input Data Shift B'!$C110)+SUMIFS('Input Exclusion Time (Partial)'!$I$14:$I$988,'Input Exclusion Time (Partial)'!$A$14:$A$988,'Input Data Shift B'!G$6,'Input Exclusion Time (Partial)'!$B$14:$B$988,'Input Data Shift B'!$D$2,'Input Exclusion Time (Partial)'!$C$14:$C$988,'Input Data Shift B'!$C110)</f>
        <v>0</v>
      </c>
      <c r="H110" s="506">
        <f>SUMIFS('Input Exclusion Time (All)'!$G$14:$G$1004,'Input Exclusion Time (All)'!$A$14:$A$1004,'Input Data Shift B'!H$6,'Input Exclusion Time (All)'!$B$14:$B$1004,'Input Data Shift B'!$D$2,'Input Exclusion Time (All)'!$C$14:$C$1004,'Input Data Shift B'!$C110)+SUMIFS('Input Exclusion Time (Partial)'!$I$14:$I$988,'Input Exclusion Time (Partial)'!$A$14:$A$988,'Input Data Shift B'!H$6,'Input Exclusion Time (Partial)'!$B$14:$B$988,'Input Data Shift B'!$D$2,'Input Exclusion Time (Partial)'!$C$14:$C$988,'Input Data Shift B'!$C110)</f>
        <v>0</v>
      </c>
      <c r="I110" s="506">
        <f>SUMIFS('Input Exclusion Time (All)'!$G$14:$G$1004,'Input Exclusion Time (All)'!$A$14:$A$1004,'Input Data Shift B'!I$6,'Input Exclusion Time (All)'!$B$14:$B$1004,'Input Data Shift B'!$D$2,'Input Exclusion Time (All)'!$C$14:$C$1004,'Input Data Shift B'!$C110)+SUMIFS('Input Exclusion Time (Partial)'!$I$14:$I$988,'Input Exclusion Time (Partial)'!$A$14:$A$988,'Input Data Shift B'!I$6,'Input Exclusion Time (Partial)'!$B$14:$B$988,'Input Data Shift B'!$D$2,'Input Exclusion Time (Partial)'!$C$14:$C$988,'Input Data Shift B'!$C110)</f>
        <v>0</v>
      </c>
      <c r="J110" s="506">
        <f>SUMIFS('Input Exclusion Time (All)'!$G$14:$G$1004,'Input Exclusion Time (All)'!$A$14:$A$1004,'Input Data Shift B'!J$6,'Input Exclusion Time (All)'!$B$14:$B$1004,'Input Data Shift B'!$D$2,'Input Exclusion Time (All)'!$C$14:$C$1004,'Input Data Shift B'!$C110)+SUMIFS('Input Exclusion Time (Partial)'!$I$14:$I$988,'Input Exclusion Time (Partial)'!$A$14:$A$988,'Input Data Shift B'!J$6,'Input Exclusion Time (Partial)'!$B$14:$B$988,'Input Data Shift B'!$D$2,'Input Exclusion Time (Partial)'!$C$14:$C$988,'Input Data Shift B'!$C110)</f>
        <v>0</v>
      </c>
      <c r="K110" s="506">
        <f>SUMIFS('Input Exclusion Time (All)'!$G$14:$G$1004,'Input Exclusion Time (All)'!$A$14:$A$1004,'Input Data Shift B'!K$6,'Input Exclusion Time (All)'!$B$14:$B$1004,'Input Data Shift B'!$D$2,'Input Exclusion Time (All)'!$C$14:$C$1004,'Input Data Shift B'!$C110)+SUMIFS('Input Exclusion Time (Partial)'!$I$14:$I$988,'Input Exclusion Time (Partial)'!$A$14:$A$988,'Input Data Shift B'!K$6,'Input Exclusion Time (Partial)'!$B$14:$B$988,'Input Data Shift B'!$D$2,'Input Exclusion Time (Partial)'!$C$14:$C$988,'Input Data Shift B'!$C110)</f>
        <v>0</v>
      </c>
      <c r="L110" s="506">
        <f>SUMIFS('Input Exclusion Time (All)'!$G$14:$G$1004,'Input Exclusion Time (All)'!$A$14:$A$1004,'Input Data Shift B'!L$6,'Input Exclusion Time (All)'!$B$14:$B$1004,'Input Data Shift B'!$D$2,'Input Exclusion Time (All)'!$C$14:$C$1004,'Input Data Shift B'!$C110)+SUMIFS('Input Exclusion Time (Partial)'!$I$14:$I$988,'Input Exclusion Time (Partial)'!$A$14:$A$988,'Input Data Shift B'!L$6,'Input Exclusion Time (Partial)'!$B$14:$B$988,'Input Data Shift B'!$D$2,'Input Exclusion Time (Partial)'!$C$14:$C$988,'Input Data Shift B'!$C110)</f>
        <v>0</v>
      </c>
      <c r="M110" s="506">
        <f>SUMIFS('Input Exclusion Time (All)'!$G$14:$G$1004,'Input Exclusion Time (All)'!$A$14:$A$1004,'Input Data Shift B'!M$6,'Input Exclusion Time (All)'!$B$14:$B$1004,'Input Data Shift B'!$D$2,'Input Exclusion Time (All)'!$C$14:$C$1004,'Input Data Shift B'!$C110)+SUMIFS('Input Exclusion Time (Partial)'!$I$14:$I$988,'Input Exclusion Time (Partial)'!$A$14:$A$988,'Input Data Shift B'!M$6,'Input Exclusion Time (Partial)'!$B$14:$B$988,'Input Data Shift B'!$D$2,'Input Exclusion Time (Partial)'!$C$14:$C$988,'Input Data Shift B'!$C110)</f>
        <v>0</v>
      </c>
      <c r="N110" s="506">
        <f>SUMIFS('Input Exclusion Time (All)'!$G$14:$G$1004,'Input Exclusion Time (All)'!$A$14:$A$1004,'Input Data Shift B'!N$6,'Input Exclusion Time (All)'!$B$14:$B$1004,'Input Data Shift B'!$D$2,'Input Exclusion Time (All)'!$C$14:$C$1004,'Input Data Shift B'!$C110)+SUMIFS('Input Exclusion Time (Partial)'!$I$14:$I$988,'Input Exclusion Time (Partial)'!$A$14:$A$988,'Input Data Shift B'!N$6,'Input Exclusion Time (Partial)'!$B$14:$B$988,'Input Data Shift B'!$D$2,'Input Exclusion Time (Partial)'!$C$14:$C$988,'Input Data Shift B'!$C110)</f>
        <v>0</v>
      </c>
      <c r="O110" s="506">
        <f>SUMIFS('Input Exclusion Time (All)'!$G$14:$G$1004,'Input Exclusion Time (All)'!$A$14:$A$1004,'Input Data Shift B'!O$6,'Input Exclusion Time (All)'!$B$14:$B$1004,'Input Data Shift B'!$D$2,'Input Exclusion Time (All)'!$C$14:$C$1004,'Input Data Shift B'!$C110)+SUMIFS('Input Exclusion Time (Partial)'!$I$14:$I$988,'Input Exclusion Time (Partial)'!$A$14:$A$988,'Input Data Shift B'!O$6,'Input Exclusion Time (Partial)'!$B$14:$B$988,'Input Data Shift B'!$D$2,'Input Exclusion Time (Partial)'!$C$14:$C$988,'Input Data Shift B'!$C110)</f>
        <v>0</v>
      </c>
      <c r="P110" s="506">
        <f>SUMIFS('Input Exclusion Time (All)'!$G$14:$G$1004,'Input Exclusion Time (All)'!$A$14:$A$1004,'Input Data Shift B'!P$6,'Input Exclusion Time (All)'!$B$14:$B$1004,'Input Data Shift B'!$D$2,'Input Exclusion Time (All)'!$C$14:$C$1004,'Input Data Shift B'!$C110)+SUMIFS('Input Exclusion Time (Partial)'!$I$14:$I$988,'Input Exclusion Time (Partial)'!$A$14:$A$988,'Input Data Shift B'!P$6,'Input Exclusion Time (Partial)'!$B$14:$B$988,'Input Data Shift B'!$D$2,'Input Exclusion Time (Partial)'!$C$14:$C$988,'Input Data Shift B'!$C110)</f>
        <v>0</v>
      </c>
      <c r="Q110" s="506">
        <f>SUMIFS('Input Exclusion Time (All)'!$G$14:$G$1004,'Input Exclusion Time (All)'!$A$14:$A$1004,'Input Data Shift B'!Q$6,'Input Exclusion Time (All)'!$B$14:$B$1004,'Input Data Shift B'!$D$2,'Input Exclusion Time (All)'!$C$14:$C$1004,'Input Data Shift B'!$C110)+SUMIFS('Input Exclusion Time (Partial)'!$I$14:$I$988,'Input Exclusion Time (Partial)'!$A$14:$A$988,'Input Data Shift B'!Q$6,'Input Exclusion Time (Partial)'!$B$14:$B$988,'Input Data Shift B'!$D$2,'Input Exclusion Time (Partial)'!$C$14:$C$988,'Input Data Shift B'!$C110)</f>
        <v>0</v>
      </c>
      <c r="R110" s="506">
        <f>SUMIFS('Input Exclusion Time (All)'!$G$14:$G$1004,'Input Exclusion Time (All)'!$A$14:$A$1004,'Input Data Shift B'!R$6,'Input Exclusion Time (All)'!$B$14:$B$1004,'Input Data Shift B'!$D$2,'Input Exclusion Time (All)'!$C$14:$C$1004,'Input Data Shift B'!$C110)+SUMIFS('Input Exclusion Time (Partial)'!$I$14:$I$988,'Input Exclusion Time (Partial)'!$A$14:$A$988,'Input Data Shift B'!R$6,'Input Exclusion Time (Partial)'!$B$14:$B$988,'Input Data Shift B'!$D$2,'Input Exclusion Time (Partial)'!$C$14:$C$988,'Input Data Shift B'!$C110)</f>
        <v>0</v>
      </c>
      <c r="S110" s="506">
        <f>SUMIFS('Input Exclusion Time (All)'!$G$14:$G$1004,'Input Exclusion Time (All)'!$A$14:$A$1004,'Input Data Shift B'!S$6,'Input Exclusion Time (All)'!$B$14:$B$1004,'Input Data Shift B'!$D$2,'Input Exclusion Time (All)'!$C$14:$C$1004,'Input Data Shift B'!$C110)+SUMIFS('Input Exclusion Time (Partial)'!$I$14:$I$988,'Input Exclusion Time (Partial)'!$A$14:$A$988,'Input Data Shift B'!S$6,'Input Exclusion Time (Partial)'!$B$14:$B$988,'Input Data Shift B'!$D$2,'Input Exclusion Time (Partial)'!$C$14:$C$988,'Input Data Shift B'!$C110)</f>
        <v>0</v>
      </c>
      <c r="T110" s="506">
        <f>SUMIFS('Input Exclusion Time (All)'!$G$14:$G$1004,'Input Exclusion Time (All)'!$A$14:$A$1004,'Input Data Shift B'!T$6,'Input Exclusion Time (All)'!$B$14:$B$1004,'Input Data Shift B'!$D$2,'Input Exclusion Time (All)'!$C$14:$C$1004,'Input Data Shift B'!$C110)+SUMIFS('Input Exclusion Time (Partial)'!$I$14:$I$988,'Input Exclusion Time (Partial)'!$A$14:$A$988,'Input Data Shift B'!T$6,'Input Exclusion Time (Partial)'!$B$14:$B$988,'Input Data Shift B'!$D$2,'Input Exclusion Time (Partial)'!$C$14:$C$988,'Input Data Shift B'!$C110)</f>
        <v>0</v>
      </c>
      <c r="U110" s="506">
        <f>SUMIFS('Input Exclusion Time (All)'!$G$14:$G$1004,'Input Exclusion Time (All)'!$A$14:$A$1004,'Input Data Shift B'!U$6,'Input Exclusion Time (All)'!$B$14:$B$1004,'Input Data Shift B'!$D$2,'Input Exclusion Time (All)'!$C$14:$C$1004,'Input Data Shift B'!$C110)+SUMIFS('Input Exclusion Time (Partial)'!$I$14:$I$988,'Input Exclusion Time (Partial)'!$A$14:$A$988,'Input Data Shift B'!U$6,'Input Exclusion Time (Partial)'!$B$14:$B$988,'Input Data Shift B'!$D$2,'Input Exclusion Time (Partial)'!$C$14:$C$988,'Input Data Shift B'!$C110)</f>
        <v>0</v>
      </c>
      <c r="V110" s="506">
        <f>SUMIFS('Input Exclusion Time (All)'!$G$14:$G$1004,'Input Exclusion Time (All)'!$A$14:$A$1004,'Input Data Shift B'!V$6,'Input Exclusion Time (All)'!$B$14:$B$1004,'Input Data Shift B'!$D$2,'Input Exclusion Time (All)'!$C$14:$C$1004,'Input Data Shift B'!$C110)+SUMIFS('Input Exclusion Time (Partial)'!$I$14:$I$988,'Input Exclusion Time (Partial)'!$A$14:$A$988,'Input Data Shift B'!V$6,'Input Exclusion Time (Partial)'!$B$14:$B$988,'Input Data Shift B'!$D$2,'Input Exclusion Time (Partial)'!$C$14:$C$988,'Input Data Shift B'!$C110)</f>
        <v>0</v>
      </c>
      <c r="W110" s="506">
        <f>SUMIFS('Input Exclusion Time (All)'!$G$14:$G$1004,'Input Exclusion Time (All)'!$A$14:$A$1004,'Input Data Shift B'!W$6,'Input Exclusion Time (All)'!$B$14:$B$1004,'Input Data Shift B'!$D$2,'Input Exclusion Time (All)'!$C$14:$C$1004,'Input Data Shift B'!$C110)+SUMIFS('Input Exclusion Time (Partial)'!$I$14:$I$988,'Input Exclusion Time (Partial)'!$A$14:$A$988,'Input Data Shift B'!W$6,'Input Exclusion Time (Partial)'!$B$14:$B$988,'Input Data Shift B'!$D$2,'Input Exclusion Time (Partial)'!$C$14:$C$988,'Input Data Shift B'!$C110)</f>
        <v>0</v>
      </c>
      <c r="X110" s="506">
        <f>SUMIFS('Input Exclusion Time (All)'!$G$14:$G$1004,'Input Exclusion Time (All)'!$A$14:$A$1004,'Input Data Shift B'!X$6,'Input Exclusion Time (All)'!$B$14:$B$1004,'Input Data Shift B'!$D$2,'Input Exclusion Time (All)'!$C$14:$C$1004,'Input Data Shift B'!$C110)+SUMIFS('Input Exclusion Time (Partial)'!$I$14:$I$988,'Input Exclusion Time (Partial)'!$A$14:$A$988,'Input Data Shift B'!X$6,'Input Exclusion Time (Partial)'!$B$14:$B$988,'Input Data Shift B'!$D$2,'Input Exclusion Time (Partial)'!$C$14:$C$988,'Input Data Shift B'!$C110)</f>
        <v>0</v>
      </c>
      <c r="Y110" s="506">
        <f>SUMIFS('Input Exclusion Time (All)'!$G$14:$G$1004,'Input Exclusion Time (All)'!$A$14:$A$1004,'Input Data Shift B'!Y$6,'Input Exclusion Time (All)'!$B$14:$B$1004,'Input Data Shift B'!$D$2,'Input Exclusion Time (All)'!$C$14:$C$1004,'Input Data Shift B'!$C110)+SUMIFS('Input Exclusion Time (Partial)'!$I$14:$I$988,'Input Exclusion Time (Partial)'!$A$14:$A$988,'Input Data Shift B'!Y$6,'Input Exclusion Time (Partial)'!$B$14:$B$988,'Input Data Shift B'!$D$2,'Input Exclusion Time (Partial)'!$C$14:$C$988,'Input Data Shift B'!$C110)</f>
        <v>0</v>
      </c>
      <c r="Z110" s="506">
        <f>SUMIFS('Input Exclusion Time (All)'!$G$14:$G$1004,'Input Exclusion Time (All)'!$A$14:$A$1004,'Input Data Shift B'!Z$6,'Input Exclusion Time (All)'!$B$14:$B$1004,'Input Data Shift B'!$D$2,'Input Exclusion Time (All)'!$C$14:$C$1004,'Input Data Shift B'!$C110)+SUMIFS('Input Exclusion Time (Partial)'!$I$14:$I$988,'Input Exclusion Time (Partial)'!$A$14:$A$988,'Input Data Shift B'!Z$6,'Input Exclusion Time (Partial)'!$B$14:$B$988,'Input Data Shift B'!$D$2,'Input Exclusion Time (Partial)'!$C$14:$C$988,'Input Data Shift B'!$C110)</f>
        <v>0</v>
      </c>
      <c r="AA110" s="506">
        <f>SUMIFS('Input Exclusion Time (All)'!$G$14:$G$1004,'Input Exclusion Time (All)'!$A$14:$A$1004,'Input Data Shift B'!AA$6,'Input Exclusion Time (All)'!$B$14:$B$1004,'Input Data Shift B'!$D$2,'Input Exclusion Time (All)'!$C$14:$C$1004,'Input Data Shift B'!$C110)+SUMIFS('Input Exclusion Time (Partial)'!$I$14:$I$988,'Input Exclusion Time (Partial)'!$A$14:$A$988,'Input Data Shift B'!AA$6,'Input Exclusion Time (Partial)'!$B$14:$B$988,'Input Data Shift B'!$D$2,'Input Exclusion Time (Partial)'!$C$14:$C$988,'Input Data Shift B'!$C110)</f>
        <v>0</v>
      </c>
      <c r="AB110" s="506">
        <f>SUMIFS('Input Exclusion Time (All)'!$G$14:$G$1004,'Input Exclusion Time (All)'!$A$14:$A$1004,'Input Data Shift B'!AB$6,'Input Exclusion Time (All)'!$B$14:$B$1004,'Input Data Shift B'!$D$2,'Input Exclusion Time (All)'!$C$14:$C$1004,'Input Data Shift B'!$C110)+SUMIFS('Input Exclusion Time (Partial)'!$I$14:$I$988,'Input Exclusion Time (Partial)'!$A$14:$A$988,'Input Data Shift B'!AB$6,'Input Exclusion Time (Partial)'!$B$14:$B$988,'Input Data Shift B'!$D$2,'Input Exclusion Time (Partial)'!$C$14:$C$988,'Input Data Shift B'!$C110)</f>
        <v>0</v>
      </c>
      <c r="AC110" s="506">
        <f>SUMIFS('Input Exclusion Time (All)'!$G$14:$G$1004,'Input Exclusion Time (All)'!$A$14:$A$1004,'Input Data Shift B'!AC$6,'Input Exclusion Time (All)'!$B$14:$B$1004,'Input Data Shift B'!$D$2,'Input Exclusion Time (All)'!$C$14:$C$1004,'Input Data Shift B'!$C110)+SUMIFS('Input Exclusion Time (Partial)'!$I$14:$I$988,'Input Exclusion Time (Partial)'!$A$14:$A$988,'Input Data Shift B'!AC$6,'Input Exclusion Time (Partial)'!$B$14:$B$988,'Input Data Shift B'!$D$2,'Input Exclusion Time (Partial)'!$C$14:$C$988,'Input Data Shift B'!$C110)</f>
        <v>0</v>
      </c>
      <c r="AD110" s="506">
        <f>SUMIFS('Input Exclusion Time (All)'!$G$14:$G$1004,'Input Exclusion Time (All)'!$A$14:$A$1004,'Input Data Shift B'!AD$6,'Input Exclusion Time (All)'!$B$14:$B$1004,'Input Data Shift B'!$D$2,'Input Exclusion Time (All)'!$C$14:$C$1004,'Input Data Shift B'!$C110)+SUMIFS('Input Exclusion Time (Partial)'!$I$14:$I$988,'Input Exclusion Time (Partial)'!$A$14:$A$988,'Input Data Shift B'!AD$6,'Input Exclusion Time (Partial)'!$B$14:$B$988,'Input Data Shift B'!$D$2,'Input Exclusion Time (Partial)'!$C$14:$C$988,'Input Data Shift B'!$C110)</f>
        <v>0</v>
      </c>
      <c r="AE110" s="506">
        <f>SUMIFS('Input Exclusion Time (All)'!$G$14:$G$1004,'Input Exclusion Time (All)'!$A$14:$A$1004,'Input Data Shift B'!AE$6,'Input Exclusion Time (All)'!$B$14:$B$1004,'Input Data Shift B'!$D$2,'Input Exclusion Time (All)'!$C$14:$C$1004,'Input Data Shift B'!$C110)+SUMIFS('Input Exclusion Time (Partial)'!$I$14:$I$988,'Input Exclusion Time (Partial)'!$A$14:$A$988,'Input Data Shift B'!AE$6,'Input Exclusion Time (Partial)'!$B$14:$B$988,'Input Data Shift B'!$D$2,'Input Exclusion Time (Partial)'!$C$14:$C$988,'Input Data Shift B'!$C110)</f>
        <v>0</v>
      </c>
      <c r="AF110" s="506">
        <f>SUMIFS('Input Exclusion Time (All)'!$G$14:$G$1004,'Input Exclusion Time (All)'!$A$14:$A$1004,'Input Data Shift B'!AF$6,'Input Exclusion Time (All)'!$B$14:$B$1004,'Input Data Shift B'!$D$2,'Input Exclusion Time (All)'!$C$14:$C$1004,'Input Data Shift B'!$C110)+SUMIFS('Input Exclusion Time (Partial)'!$I$14:$I$988,'Input Exclusion Time (Partial)'!$A$14:$A$988,'Input Data Shift B'!AF$6,'Input Exclusion Time (Partial)'!$B$14:$B$988,'Input Data Shift B'!$D$2,'Input Exclusion Time (Partial)'!$C$14:$C$988,'Input Data Shift B'!$C110)</f>
        <v>0</v>
      </c>
      <c r="AG110" s="506">
        <f>SUMIFS('Input Exclusion Time (All)'!$G$14:$G$1004,'Input Exclusion Time (All)'!$A$14:$A$1004,'Input Data Shift B'!AG$6,'Input Exclusion Time (All)'!$B$14:$B$1004,'Input Data Shift B'!$D$2,'Input Exclusion Time (All)'!$C$14:$C$1004,'Input Data Shift B'!$C110)+SUMIFS('Input Exclusion Time (Partial)'!$I$14:$I$988,'Input Exclusion Time (Partial)'!$A$14:$A$988,'Input Data Shift B'!AG$6,'Input Exclusion Time (Partial)'!$B$14:$B$988,'Input Data Shift B'!$D$2,'Input Exclusion Time (Partial)'!$C$14:$C$988,'Input Data Shift B'!$C110)</f>
        <v>0</v>
      </c>
      <c r="AH110" s="506">
        <f>SUMIFS('Input Exclusion Time (All)'!$G$14:$G$1004,'Input Exclusion Time (All)'!$A$14:$A$1004,'Input Data Shift B'!AH$6,'Input Exclusion Time (All)'!$B$14:$B$1004,'Input Data Shift B'!$D$2,'Input Exclusion Time (All)'!$C$14:$C$1004,'Input Data Shift B'!$C110)+SUMIFS('Input Exclusion Time (Partial)'!$I$14:$I$988,'Input Exclusion Time (Partial)'!$A$14:$A$988,'Input Data Shift B'!AH$6,'Input Exclusion Time (Partial)'!$B$14:$B$988,'Input Data Shift B'!$D$2,'Input Exclusion Time (Partial)'!$C$14:$C$988,'Input Data Shift B'!$C110)</f>
        <v>0</v>
      </c>
      <c r="AI110" s="512">
        <f t="shared" si="12"/>
        <v>0</v>
      </c>
      <c r="AJ110" s="285">
        <f t="shared" si="13"/>
        <v>0</v>
      </c>
    </row>
    <row r="111" spans="1:36" ht="19.5" customHeight="1">
      <c r="A111" s="605"/>
      <c r="B111" s="280" t="s">
        <v>50</v>
      </c>
      <c r="C111" s="281" t="s">
        <v>51</v>
      </c>
      <c r="D111" s="506">
        <f>SUMIFS('Input Exclusion Time (All)'!$G$14:$G$1004,'Input Exclusion Time (All)'!$A$14:$A$1004,'Input Data Shift B'!D$6,'Input Exclusion Time (All)'!$B$14:$B$1004,'Input Data Shift B'!$D$2,'Input Exclusion Time (All)'!$C$14:$C$1004,'Input Data Shift B'!$C111)+SUMIFS('Input Exclusion Time (Partial)'!$I$14:$I$988,'Input Exclusion Time (Partial)'!$A$14:$A$988,'Input Data Shift B'!D$6,'Input Exclusion Time (Partial)'!$B$14:$B$988,'Input Data Shift B'!$D$2,'Input Exclusion Time (Partial)'!$C$14:$C$988,'Input Data Shift B'!$C111)</f>
        <v>0</v>
      </c>
      <c r="E111" s="506">
        <f>SUMIFS('Input Exclusion Time (All)'!$G$14:$G$1004,'Input Exclusion Time (All)'!$A$14:$A$1004,'Input Data Shift B'!E$6,'Input Exclusion Time (All)'!$B$14:$B$1004,'Input Data Shift B'!$D$2,'Input Exclusion Time (All)'!$C$14:$C$1004,'Input Data Shift B'!$C111)+SUMIFS('Input Exclusion Time (Partial)'!$I$14:$I$988,'Input Exclusion Time (Partial)'!$A$14:$A$988,'Input Data Shift B'!E$6,'Input Exclusion Time (Partial)'!$B$14:$B$988,'Input Data Shift B'!$D$2,'Input Exclusion Time (Partial)'!$C$14:$C$988,'Input Data Shift B'!$C111)</f>
        <v>0</v>
      </c>
      <c r="F111" s="506">
        <f>SUMIFS('Input Exclusion Time (All)'!$G$14:$G$1004,'Input Exclusion Time (All)'!$A$14:$A$1004,'Input Data Shift B'!F$6,'Input Exclusion Time (All)'!$B$14:$B$1004,'Input Data Shift B'!$D$2,'Input Exclusion Time (All)'!$C$14:$C$1004,'Input Data Shift B'!$C111)+SUMIFS('Input Exclusion Time (Partial)'!$I$14:$I$988,'Input Exclusion Time (Partial)'!$A$14:$A$988,'Input Data Shift B'!F$6,'Input Exclusion Time (Partial)'!$B$14:$B$988,'Input Data Shift B'!$D$2,'Input Exclusion Time (Partial)'!$C$14:$C$988,'Input Data Shift B'!$C111)</f>
        <v>0</v>
      </c>
      <c r="G111" s="506">
        <f>SUMIFS('Input Exclusion Time (All)'!$G$14:$G$1004,'Input Exclusion Time (All)'!$A$14:$A$1004,'Input Data Shift B'!G$6,'Input Exclusion Time (All)'!$B$14:$B$1004,'Input Data Shift B'!$D$2,'Input Exclusion Time (All)'!$C$14:$C$1004,'Input Data Shift B'!$C111)+SUMIFS('Input Exclusion Time (Partial)'!$I$14:$I$988,'Input Exclusion Time (Partial)'!$A$14:$A$988,'Input Data Shift B'!G$6,'Input Exclusion Time (Partial)'!$B$14:$B$988,'Input Data Shift B'!$D$2,'Input Exclusion Time (Partial)'!$C$14:$C$988,'Input Data Shift B'!$C111)</f>
        <v>0</v>
      </c>
      <c r="H111" s="506">
        <f>SUMIFS('Input Exclusion Time (All)'!$G$14:$G$1004,'Input Exclusion Time (All)'!$A$14:$A$1004,'Input Data Shift B'!H$6,'Input Exclusion Time (All)'!$B$14:$B$1004,'Input Data Shift B'!$D$2,'Input Exclusion Time (All)'!$C$14:$C$1004,'Input Data Shift B'!$C111)+SUMIFS('Input Exclusion Time (Partial)'!$I$14:$I$988,'Input Exclusion Time (Partial)'!$A$14:$A$988,'Input Data Shift B'!H$6,'Input Exclusion Time (Partial)'!$B$14:$B$988,'Input Data Shift B'!$D$2,'Input Exclusion Time (Partial)'!$C$14:$C$988,'Input Data Shift B'!$C111)</f>
        <v>0</v>
      </c>
      <c r="I111" s="506">
        <f>SUMIFS('Input Exclusion Time (All)'!$G$14:$G$1004,'Input Exclusion Time (All)'!$A$14:$A$1004,'Input Data Shift B'!I$6,'Input Exclusion Time (All)'!$B$14:$B$1004,'Input Data Shift B'!$D$2,'Input Exclusion Time (All)'!$C$14:$C$1004,'Input Data Shift B'!$C111)+SUMIFS('Input Exclusion Time (Partial)'!$I$14:$I$988,'Input Exclusion Time (Partial)'!$A$14:$A$988,'Input Data Shift B'!I$6,'Input Exclusion Time (Partial)'!$B$14:$B$988,'Input Data Shift B'!$D$2,'Input Exclusion Time (Partial)'!$C$14:$C$988,'Input Data Shift B'!$C111)</f>
        <v>0</v>
      </c>
      <c r="J111" s="506">
        <f>SUMIFS('Input Exclusion Time (All)'!$G$14:$G$1004,'Input Exclusion Time (All)'!$A$14:$A$1004,'Input Data Shift B'!J$6,'Input Exclusion Time (All)'!$B$14:$B$1004,'Input Data Shift B'!$D$2,'Input Exclusion Time (All)'!$C$14:$C$1004,'Input Data Shift B'!$C111)+SUMIFS('Input Exclusion Time (Partial)'!$I$14:$I$988,'Input Exclusion Time (Partial)'!$A$14:$A$988,'Input Data Shift B'!J$6,'Input Exclusion Time (Partial)'!$B$14:$B$988,'Input Data Shift B'!$D$2,'Input Exclusion Time (Partial)'!$C$14:$C$988,'Input Data Shift B'!$C111)</f>
        <v>0</v>
      </c>
      <c r="K111" s="506">
        <f>SUMIFS('Input Exclusion Time (All)'!$G$14:$G$1004,'Input Exclusion Time (All)'!$A$14:$A$1004,'Input Data Shift B'!K$6,'Input Exclusion Time (All)'!$B$14:$B$1004,'Input Data Shift B'!$D$2,'Input Exclusion Time (All)'!$C$14:$C$1004,'Input Data Shift B'!$C111)+SUMIFS('Input Exclusion Time (Partial)'!$I$14:$I$988,'Input Exclusion Time (Partial)'!$A$14:$A$988,'Input Data Shift B'!K$6,'Input Exclusion Time (Partial)'!$B$14:$B$988,'Input Data Shift B'!$D$2,'Input Exclusion Time (Partial)'!$C$14:$C$988,'Input Data Shift B'!$C111)</f>
        <v>0</v>
      </c>
      <c r="L111" s="506">
        <f>SUMIFS('Input Exclusion Time (All)'!$G$14:$G$1004,'Input Exclusion Time (All)'!$A$14:$A$1004,'Input Data Shift B'!L$6,'Input Exclusion Time (All)'!$B$14:$B$1004,'Input Data Shift B'!$D$2,'Input Exclusion Time (All)'!$C$14:$C$1004,'Input Data Shift B'!$C111)+SUMIFS('Input Exclusion Time (Partial)'!$I$14:$I$988,'Input Exclusion Time (Partial)'!$A$14:$A$988,'Input Data Shift B'!L$6,'Input Exclusion Time (Partial)'!$B$14:$B$988,'Input Data Shift B'!$D$2,'Input Exclusion Time (Partial)'!$C$14:$C$988,'Input Data Shift B'!$C111)</f>
        <v>0</v>
      </c>
      <c r="M111" s="506">
        <f>SUMIFS('Input Exclusion Time (All)'!$G$14:$G$1004,'Input Exclusion Time (All)'!$A$14:$A$1004,'Input Data Shift B'!M$6,'Input Exclusion Time (All)'!$B$14:$B$1004,'Input Data Shift B'!$D$2,'Input Exclusion Time (All)'!$C$14:$C$1004,'Input Data Shift B'!$C111)+SUMIFS('Input Exclusion Time (Partial)'!$I$14:$I$988,'Input Exclusion Time (Partial)'!$A$14:$A$988,'Input Data Shift B'!M$6,'Input Exclusion Time (Partial)'!$B$14:$B$988,'Input Data Shift B'!$D$2,'Input Exclusion Time (Partial)'!$C$14:$C$988,'Input Data Shift B'!$C111)</f>
        <v>0</v>
      </c>
      <c r="N111" s="506">
        <f>SUMIFS('Input Exclusion Time (All)'!$G$14:$G$1004,'Input Exclusion Time (All)'!$A$14:$A$1004,'Input Data Shift B'!N$6,'Input Exclusion Time (All)'!$B$14:$B$1004,'Input Data Shift B'!$D$2,'Input Exclusion Time (All)'!$C$14:$C$1004,'Input Data Shift B'!$C111)+SUMIFS('Input Exclusion Time (Partial)'!$I$14:$I$988,'Input Exclusion Time (Partial)'!$A$14:$A$988,'Input Data Shift B'!N$6,'Input Exclusion Time (Partial)'!$B$14:$B$988,'Input Data Shift B'!$D$2,'Input Exclusion Time (Partial)'!$C$14:$C$988,'Input Data Shift B'!$C111)</f>
        <v>0</v>
      </c>
      <c r="O111" s="506">
        <f>SUMIFS('Input Exclusion Time (All)'!$G$14:$G$1004,'Input Exclusion Time (All)'!$A$14:$A$1004,'Input Data Shift B'!O$6,'Input Exclusion Time (All)'!$B$14:$B$1004,'Input Data Shift B'!$D$2,'Input Exclusion Time (All)'!$C$14:$C$1004,'Input Data Shift B'!$C111)+SUMIFS('Input Exclusion Time (Partial)'!$I$14:$I$988,'Input Exclusion Time (Partial)'!$A$14:$A$988,'Input Data Shift B'!O$6,'Input Exclusion Time (Partial)'!$B$14:$B$988,'Input Data Shift B'!$D$2,'Input Exclusion Time (Partial)'!$C$14:$C$988,'Input Data Shift B'!$C111)</f>
        <v>0</v>
      </c>
      <c r="P111" s="506">
        <f>SUMIFS('Input Exclusion Time (All)'!$G$14:$G$1004,'Input Exclusion Time (All)'!$A$14:$A$1004,'Input Data Shift B'!P$6,'Input Exclusion Time (All)'!$B$14:$B$1004,'Input Data Shift B'!$D$2,'Input Exclusion Time (All)'!$C$14:$C$1004,'Input Data Shift B'!$C111)+SUMIFS('Input Exclusion Time (Partial)'!$I$14:$I$988,'Input Exclusion Time (Partial)'!$A$14:$A$988,'Input Data Shift B'!P$6,'Input Exclusion Time (Partial)'!$B$14:$B$988,'Input Data Shift B'!$D$2,'Input Exclusion Time (Partial)'!$C$14:$C$988,'Input Data Shift B'!$C111)</f>
        <v>0</v>
      </c>
      <c r="Q111" s="506">
        <f>SUMIFS('Input Exclusion Time (All)'!$G$14:$G$1004,'Input Exclusion Time (All)'!$A$14:$A$1004,'Input Data Shift B'!Q$6,'Input Exclusion Time (All)'!$B$14:$B$1004,'Input Data Shift B'!$D$2,'Input Exclusion Time (All)'!$C$14:$C$1004,'Input Data Shift B'!$C111)+SUMIFS('Input Exclusion Time (Partial)'!$I$14:$I$988,'Input Exclusion Time (Partial)'!$A$14:$A$988,'Input Data Shift B'!Q$6,'Input Exclusion Time (Partial)'!$B$14:$B$988,'Input Data Shift B'!$D$2,'Input Exclusion Time (Partial)'!$C$14:$C$988,'Input Data Shift B'!$C111)</f>
        <v>0</v>
      </c>
      <c r="R111" s="506">
        <f>SUMIFS('Input Exclusion Time (All)'!$G$14:$G$1004,'Input Exclusion Time (All)'!$A$14:$A$1004,'Input Data Shift B'!R$6,'Input Exclusion Time (All)'!$B$14:$B$1004,'Input Data Shift B'!$D$2,'Input Exclusion Time (All)'!$C$14:$C$1004,'Input Data Shift B'!$C111)+SUMIFS('Input Exclusion Time (Partial)'!$I$14:$I$988,'Input Exclusion Time (Partial)'!$A$14:$A$988,'Input Data Shift B'!R$6,'Input Exclusion Time (Partial)'!$B$14:$B$988,'Input Data Shift B'!$D$2,'Input Exclusion Time (Partial)'!$C$14:$C$988,'Input Data Shift B'!$C111)</f>
        <v>0</v>
      </c>
      <c r="S111" s="506">
        <f>SUMIFS('Input Exclusion Time (All)'!$G$14:$G$1004,'Input Exclusion Time (All)'!$A$14:$A$1004,'Input Data Shift B'!S$6,'Input Exclusion Time (All)'!$B$14:$B$1004,'Input Data Shift B'!$D$2,'Input Exclusion Time (All)'!$C$14:$C$1004,'Input Data Shift B'!$C111)+SUMIFS('Input Exclusion Time (Partial)'!$I$14:$I$988,'Input Exclusion Time (Partial)'!$A$14:$A$988,'Input Data Shift B'!S$6,'Input Exclusion Time (Partial)'!$B$14:$B$988,'Input Data Shift B'!$D$2,'Input Exclusion Time (Partial)'!$C$14:$C$988,'Input Data Shift B'!$C111)</f>
        <v>0</v>
      </c>
      <c r="T111" s="506">
        <f>SUMIFS('Input Exclusion Time (All)'!$G$14:$G$1004,'Input Exclusion Time (All)'!$A$14:$A$1004,'Input Data Shift B'!T$6,'Input Exclusion Time (All)'!$B$14:$B$1004,'Input Data Shift B'!$D$2,'Input Exclusion Time (All)'!$C$14:$C$1004,'Input Data Shift B'!$C111)+SUMIFS('Input Exclusion Time (Partial)'!$I$14:$I$988,'Input Exclusion Time (Partial)'!$A$14:$A$988,'Input Data Shift B'!T$6,'Input Exclusion Time (Partial)'!$B$14:$B$988,'Input Data Shift B'!$D$2,'Input Exclusion Time (Partial)'!$C$14:$C$988,'Input Data Shift B'!$C111)</f>
        <v>0</v>
      </c>
      <c r="U111" s="506">
        <f>SUMIFS('Input Exclusion Time (All)'!$G$14:$G$1004,'Input Exclusion Time (All)'!$A$14:$A$1004,'Input Data Shift B'!U$6,'Input Exclusion Time (All)'!$B$14:$B$1004,'Input Data Shift B'!$D$2,'Input Exclusion Time (All)'!$C$14:$C$1004,'Input Data Shift B'!$C111)+SUMIFS('Input Exclusion Time (Partial)'!$I$14:$I$988,'Input Exclusion Time (Partial)'!$A$14:$A$988,'Input Data Shift B'!U$6,'Input Exclusion Time (Partial)'!$B$14:$B$988,'Input Data Shift B'!$D$2,'Input Exclusion Time (Partial)'!$C$14:$C$988,'Input Data Shift B'!$C111)</f>
        <v>0</v>
      </c>
      <c r="V111" s="506">
        <f>SUMIFS('Input Exclusion Time (All)'!$G$14:$G$1004,'Input Exclusion Time (All)'!$A$14:$A$1004,'Input Data Shift B'!V$6,'Input Exclusion Time (All)'!$B$14:$B$1004,'Input Data Shift B'!$D$2,'Input Exclusion Time (All)'!$C$14:$C$1004,'Input Data Shift B'!$C111)+SUMIFS('Input Exclusion Time (Partial)'!$I$14:$I$988,'Input Exclusion Time (Partial)'!$A$14:$A$988,'Input Data Shift B'!V$6,'Input Exclusion Time (Partial)'!$B$14:$B$988,'Input Data Shift B'!$D$2,'Input Exclusion Time (Partial)'!$C$14:$C$988,'Input Data Shift B'!$C111)</f>
        <v>0</v>
      </c>
      <c r="W111" s="506">
        <f>SUMIFS('Input Exclusion Time (All)'!$G$14:$G$1004,'Input Exclusion Time (All)'!$A$14:$A$1004,'Input Data Shift B'!W$6,'Input Exclusion Time (All)'!$B$14:$B$1004,'Input Data Shift B'!$D$2,'Input Exclusion Time (All)'!$C$14:$C$1004,'Input Data Shift B'!$C111)+SUMIFS('Input Exclusion Time (Partial)'!$I$14:$I$988,'Input Exclusion Time (Partial)'!$A$14:$A$988,'Input Data Shift B'!W$6,'Input Exclusion Time (Partial)'!$B$14:$B$988,'Input Data Shift B'!$D$2,'Input Exclusion Time (Partial)'!$C$14:$C$988,'Input Data Shift B'!$C111)</f>
        <v>0</v>
      </c>
      <c r="X111" s="506">
        <f>SUMIFS('Input Exclusion Time (All)'!$G$14:$G$1004,'Input Exclusion Time (All)'!$A$14:$A$1004,'Input Data Shift B'!X$6,'Input Exclusion Time (All)'!$B$14:$B$1004,'Input Data Shift B'!$D$2,'Input Exclusion Time (All)'!$C$14:$C$1004,'Input Data Shift B'!$C111)+SUMIFS('Input Exclusion Time (Partial)'!$I$14:$I$988,'Input Exclusion Time (Partial)'!$A$14:$A$988,'Input Data Shift B'!X$6,'Input Exclusion Time (Partial)'!$B$14:$B$988,'Input Data Shift B'!$D$2,'Input Exclusion Time (Partial)'!$C$14:$C$988,'Input Data Shift B'!$C111)</f>
        <v>0</v>
      </c>
      <c r="Y111" s="506">
        <f>SUMIFS('Input Exclusion Time (All)'!$G$14:$G$1004,'Input Exclusion Time (All)'!$A$14:$A$1004,'Input Data Shift B'!Y$6,'Input Exclusion Time (All)'!$B$14:$B$1004,'Input Data Shift B'!$D$2,'Input Exclusion Time (All)'!$C$14:$C$1004,'Input Data Shift B'!$C111)+SUMIFS('Input Exclusion Time (Partial)'!$I$14:$I$988,'Input Exclusion Time (Partial)'!$A$14:$A$988,'Input Data Shift B'!Y$6,'Input Exclusion Time (Partial)'!$B$14:$B$988,'Input Data Shift B'!$D$2,'Input Exclusion Time (Partial)'!$C$14:$C$988,'Input Data Shift B'!$C111)</f>
        <v>0</v>
      </c>
      <c r="Z111" s="506">
        <f>SUMIFS('Input Exclusion Time (All)'!$G$14:$G$1004,'Input Exclusion Time (All)'!$A$14:$A$1004,'Input Data Shift B'!Z$6,'Input Exclusion Time (All)'!$B$14:$B$1004,'Input Data Shift B'!$D$2,'Input Exclusion Time (All)'!$C$14:$C$1004,'Input Data Shift B'!$C111)+SUMIFS('Input Exclusion Time (Partial)'!$I$14:$I$988,'Input Exclusion Time (Partial)'!$A$14:$A$988,'Input Data Shift B'!Z$6,'Input Exclusion Time (Partial)'!$B$14:$B$988,'Input Data Shift B'!$D$2,'Input Exclusion Time (Partial)'!$C$14:$C$988,'Input Data Shift B'!$C111)</f>
        <v>0</v>
      </c>
      <c r="AA111" s="506">
        <f>SUMIFS('Input Exclusion Time (All)'!$G$14:$G$1004,'Input Exclusion Time (All)'!$A$14:$A$1004,'Input Data Shift B'!AA$6,'Input Exclusion Time (All)'!$B$14:$B$1004,'Input Data Shift B'!$D$2,'Input Exclusion Time (All)'!$C$14:$C$1004,'Input Data Shift B'!$C111)+SUMIFS('Input Exclusion Time (Partial)'!$I$14:$I$988,'Input Exclusion Time (Partial)'!$A$14:$A$988,'Input Data Shift B'!AA$6,'Input Exclusion Time (Partial)'!$B$14:$B$988,'Input Data Shift B'!$D$2,'Input Exclusion Time (Partial)'!$C$14:$C$988,'Input Data Shift B'!$C111)</f>
        <v>0</v>
      </c>
      <c r="AB111" s="506">
        <f>SUMIFS('Input Exclusion Time (All)'!$G$14:$G$1004,'Input Exclusion Time (All)'!$A$14:$A$1004,'Input Data Shift B'!AB$6,'Input Exclusion Time (All)'!$B$14:$B$1004,'Input Data Shift B'!$D$2,'Input Exclusion Time (All)'!$C$14:$C$1004,'Input Data Shift B'!$C111)+SUMIFS('Input Exclusion Time (Partial)'!$I$14:$I$988,'Input Exclusion Time (Partial)'!$A$14:$A$988,'Input Data Shift B'!AB$6,'Input Exclusion Time (Partial)'!$B$14:$B$988,'Input Data Shift B'!$D$2,'Input Exclusion Time (Partial)'!$C$14:$C$988,'Input Data Shift B'!$C111)</f>
        <v>0</v>
      </c>
      <c r="AC111" s="506">
        <f>SUMIFS('Input Exclusion Time (All)'!$G$14:$G$1004,'Input Exclusion Time (All)'!$A$14:$A$1004,'Input Data Shift B'!AC$6,'Input Exclusion Time (All)'!$B$14:$B$1004,'Input Data Shift B'!$D$2,'Input Exclusion Time (All)'!$C$14:$C$1004,'Input Data Shift B'!$C111)+SUMIFS('Input Exclusion Time (Partial)'!$I$14:$I$988,'Input Exclusion Time (Partial)'!$A$14:$A$988,'Input Data Shift B'!AC$6,'Input Exclusion Time (Partial)'!$B$14:$B$988,'Input Data Shift B'!$D$2,'Input Exclusion Time (Partial)'!$C$14:$C$988,'Input Data Shift B'!$C111)</f>
        <v>0</v>
      </c>
      <c r="AD111" s="506">
        <f>SUMIFS('Input Exclusion Time (All)'!$G$14:$G$1004,'Input Exclusion Time (All)'!$A$14:$A$1004,'Input Data Shift B'!AD$6,'Input Exclusion Time (All)'!$B$14:$B$1004,'Input Data Shift B'!$D$2,'Input Exclusion Time (All)'!$C$14:$C$1004,'Input Data Shift B'!$C111)+SUMIFS('Input Exclusion Time (Partial)'!$I$14:$I$988,'Input Exclusion Time (Partial)'!$A$14:$A$988,'Input Data Shift B'!AD$6,'Input Exclusion Time (Partial)'!$B$14:$B$988,'Input Data Shift B'!$D$2,'Input Exclusion Time (Partial)'!$C$14:$C$988,'Input Data Shift B'!$C111)</f>
        <v>0</v>
      </c>
      <c r="AE111" s="506">
        <f>SUMIFS('Input Exclusion Time (All)'!$G$14:$G$1004,'Input Exclusion Time (All)'!$A$14:$A$1004,'Input Data Shift B'!AE$6,'Input Exclusion Time (All)'!$B$14:$B$1004,'Input Data Shift B'!$D$2,'Input Exclusion Time (All)'!$C$14:$C$1004,'Input Data Shift B'!$C111)+SUMIFS('Input Exclusion Time (Partial)'!$I$14:$I$988,'Input Exclusion Time (Partial)'!$A$14:$A$988,'Input Data Shift B'!AE$6,'Input Exclusion Time (Partial)'!$B$14:$B$988,'Input Data Shift B'!$D$2,'Input Exclusion Time (Partial)'!$C$14:$C$988,'Input Data Shift B'!$C111)</f>
        <v>0</v>
      </c>
      <c r="AF111" s="506">
        <f>SUMIFS('Input Exclusion Time (All)'!$G$14:$G$1004,'Input Exclusion Time (All)'!$A$14:$A$1004,'Input Data Shift B'!AF$6,'Input Exclusion Time (All)'!$B$14:$B$1004,'Input Data Shift B'!$D$2,'Input Exclusion Time (All)'!$C$14:$C$1004,'Input Data Shift B'!$C111)+SUMIFS('Input Exclusion Time (Partial)'!$I$14:$I$988,'Input Exclusion Time (Partial)'!$A$14:$A$988,'Input Data Shift B'!AF$6,'Input Exclusion Time (Partial)'!$B$14:$B$988,'Input Data Shift B'!$D$2,'Input Exclusion Time (Partial)'!$C$14:$C$988,'Input Data Shift B'!$C111)</f>
        <v>0</v>
      </c>
      <c r="AG111" s="506">
        <f>SUMIFS('Input Exclusion Time (All)'!$G$14:$G$1004,'Input Exclusion Time (All)'!$A$14:$A$1004,'Input Data Shift B'!AG$6,'Input Exclusion Time (All)'!$B$14:$B$1004,'Input Data Shift B'!$D$2,'Input Exclusion Time (All)'!$C$14:$C$1004,'Input Data Shift B'!$C111)+SUMIFS('Input Exclusion Time (Partial)'!$I$14:$I$988,'Input Exclusion Time (Partial)'!$A$14:$A$988,'Input Data Shift B'!AG$6,'Input Exclusion Time (Partial)'!$B$14:$B$988,'Input Data Shift B'!$D$2,'Input Exclusion Time (Partial)'!$C$14:$C$988,'Input Data Shift B'!$C111)</f>
        <v>0</v>
      </c>
      <c r="AH111" s="506">
        <f>SUMIFS('Input Exclusion Time (All)'!$G$14:$G$1004,'Input Exclusion Time (All)'!$A$14:$A$1004,'Input Data Shift B'!AH$6,'Input Exclusion Time (All)'!$B$14:$B$1004,'Input Data Shift B'!$D$2,'Input Exclusion Time (All)'!$C$14:$C$1004,'Input Data Shift B'!$C111)+SUMIFS('Input Exclusion Time (Partial)'!$I$14:$I$988,'Input Exclusion Time (Partial)'!$A$14:$A$988,'Input Data Shift B'!AH$6,'Input Exclusion Time (Partial)'!$B$14:$B$988,'Input Data Shift B'!$D$2,'Input Exclusion Time (Partial)'!$C$14:$C$988,'Input Data Shift B'!$C111)</f>
        <v>0</v>
      </c>
      <c r="AI111" s="512">
        <f t="shared" si="12"/>
        <v>0</v>
      </c>
      <c r="AJ111" s="285">
        <f t="shared" si="13"/>
        <v>0</v>
      </c>
    </row>
    <row r="112" spans="1:36" ht="19.5" customHeight="1">
      <c r="A112" s="605"/>
      <c r="B112" s="280" t="s">
        <v>52</v>
      </c>
      <c r="C112" s="281" t="s">
        <v>53</v>
      </c>
      <c r="D112" s="506">
        <f>SUMIFS('Input Exclusion Time (All)'!$G$14:$G$1004,'Input Exclusion Time (All)'!$A$14:$A$1004,'Input Data Shift B'!D$6,'Input Exclusion Time (All)'!$B$14:$B$1004,'Input Data Shift B'!$D$2,'Input Exclusion Time (All)'!$C$14:$C$1004,'Input Data Shift B'!$C112)+SUMIFS('Input Exclusion Time (Partial)'!$I$14:$I$988,'Input Exclusion Time (Partial)'!$A$14:$A$988,'Input Data Shift B'!D$6,'Input Exclusion Time (Partial)'!$B$14:$B$988,'Input Data Shift B'!$D$2,'Input Exclusion Time (Partial)'!$C$14:$C$988,'Input Data Shift B'!$C112)</f>
        <v>0</v>
      </c>
      <c r="E112" s="506">
        <f>SUMIFS('Input Exclusion Time (All)'!$G$14:$G$1004,'Input Exclusion Time (All)'!$A$14:$A$1004,'Input Data Shift B'!E$6,'Input Exclusion Time (All)'!$B$14:$B$1004,'Input Data Shift B'!$D$2,'Input Exclusion Time (All)'!$C$14:$C$1004,'Input Data Shift B'!$C112)+SUMIFS('Input Exclusion Time (Partial)'!$I$14:$I$988,'Input Exclusion Time (Partial)'!$A$14:$A$988,'Input Data Shift B'!E$6,'Input Exclusion Time (Partial)'!$B$14:$B$988,'Input Data Shift B'!$D$2,'Input Exclusion Time (Partial)'!$C$14:$C$988,'Input Data Shift B'!$C112)</f>
        <v>0</v>
      </c>
      <c r="F112" s="506">
        <f>SUMIFS('Input Exclusion Time (All)'!$G$14:$G$1004,'Input Exclusion Time (All)'!$A$14:$A$1004,'Input Data Shift B'!F$6,'Input Exclusion Time (All)'!$B$14:$B$1004,'Input Data Shift B'!$D$2,'Input Exclusion Time (All)'!$C$14:$C$1004,'Input Data Shift B'!$C112)+SUMIFS('Input Exclusion Time (Partial)'!$I$14:$I$988,'Input Exclusion Time (Partial)'!$A$14:$A$988,'Input Data Shift B'!F$6,'Input Exclusion Time (Partial)'!$B$14:$B$988,'Input Data Shift B'!$D$2,'Input Exclusion Time (Partial)'!$C$14:$C$988,'Input Data Shift B'!$C112)</f>
        <v>0</v>
      </c>
      <c r="G112" s="506">
        <f>SUMIFS('Input Exclusion Time (All)'!$G$14:$G$1004,'Input Exclusion Time (All)'!$A$14:$A$1004,'Input Data Shift B'!G$6,'Input Exclusion Time (All)'!$B$14:$B$1004,'Input Data Shift B'!$D$2,'Input Exclusion Time (All)'!$C$14:$C$1004,'Input Data Shift B'!$C112)+SUMIFS('Input Exclusion Time (Partial)'!$I$14:$I$988,'Input Exclusion Time (Partial)'!$A$14:$A$988,'Input Data Shift B'!G$6,'Input Exclusion Time (Partial)'!$B$14:$B$988,'Input Data Shift B'!$D$2,'Input Exclusion Time (Partial)'!$C$14:$C$988,'Input Data Shift B'!$C112)</f>
        <v>0</v>
      </c>
      <c r="H112" s="506">
        <f>SUMIFS('Input Exclusion Time (All)'!$G$14:$G$1004,'Input Exclusion Time (All)'!$A$14:$A$1004,'Input Data Shift B'!H$6,'Input Exclusion Time (All)'!$B$14:$B$1004,'Input Data Shift B'!$D$2,'Input Exclusion Time (All)'!$C$14:$C$1004,'Input Data Shift B'!$C112)+SUMIFS('Input Exclusion Time (Partial)'!$I$14:$I$988,'Input Exclusion Time (Partial)'!$A$14:$A$988,'Input Data Shift B'!H$6,'Input Exclusion Time (Partial)'!$B$14:$B$988,'Input Data Shift B'!$D$2,'Input Exclusion Time (Partial)'!$C$14:$C$988,'Input Data Shift B'!$C112)</f>
        <v>0</v>
      </c>
      <c r="I112" s="506">
        <f>SUMIFS('Input Exclusion Time (All)'!$G$14:$G$1004,'Input Exclusion Time (All)'!$A$14:$A$1004,'Input Data Shift B'!I$6,'Input Exclusion Time (All)'!$B$14:$B$1004,'Input Data Shift B'!$D$2,'Input Exclusion Time (All)'!$C$14:$C$1004,'Input Data Shift B'!$C112)+SUMIFS('Input Exclusion Time (Partial)'!$I$14:$I$988,'Input Exclusion Time (Partial)'!$A$14:$A$988,'Input Data Shift B'!I$6,'Input Exclusion Time (Partial)'!$B$14:$B$988,'Input Data Shift B'!$D$2,'Input Exclusion Time (Partial)'!$C$14:$C$988,'Input Data Shift B'!$C112)</f>
        <v>0</v>
      </c>
      <c r="J112" s="506">
        <f>SUMIFS('Input Exclusion Time (All)'!$G$14:$G$1004,'Input Exclusion Time (All)'!$A$14:$A$1004,'Input Data Shift B'!J$6,'Input Exclusion Time (All)'!$B$14:$B$1004,'Input Data Shift B'!$D$2,'Input Exclusion Time (All)'!$C$14:$C$1004,'Input Data Shift B'!$C112)+SUMIFS('Input Exclusion Time (Partial)'!$I$14:$I$988,'Input Exclusion Time (Partial)'!$A$14:$A$988,'Input Data Shift B'!J$6,'Input Exclusion Time (Partial)'!$B$14:$B$988,'Input Data Shift B'!$D$2,'Input Exclusion Time (Partial)'!$C$14:$C$988,'Input Data Shift B'!$C112)</f>
        <v>0</v>
      </c>
      <c r="K112" s="506">
        <f>SUMIFS('Input Exclusion Time (All)'!$G$14:$G$1004,'Input Exclusion Time (All)'!$A$14:$A$1004,'Input Data Shift B'!K$6,'Input Exclusion Time (All)'!$B$14:$B$1004,'Input Data Shift B'!$D$2,'Input Exclusion Time (All)'!$C$14:$C$1004,'Input Data Shift B'!$C112)+SUMIFS('Input Exclusion Time (Partial)'!$I$14:$I$988,'Input Exclusion Time (Partial)'!$A$14:$A$988,'Input Data Shift B'!K$6,'Input Exclusion Time (Partial)'!$B$14:$B$988,'Input Data Shift B'!$D$2,'Input Exclusion Time (Partial)'!$C$14:$C$988,'Input Data Shift B'!$C112)</f>
        <v>0</v>
      </c>
      <c r="L112" s="506">
        <f>SUMIFS('Input Exclusion Time (All)'!$G$14:$G$1004,'Input Exclusion Time (All)'!$A$14:$A$1004,'Input Data Shift B'!L$6,'Input Exclusion Time (All)'!$B$14:$B$1004,'Input Data Shift B'!$D$2,'Input Exclusion Time (All)'!$C$14:$C$1004,'Input Data Shift B'!$C112)+SUMIFS('Input Exclusion Time (Partial)'!$I$14:$I$988,'Input Exclusion Time (Partial)'!$A$14:$A$988,'Input Data Shift B'!L$6,'Input Exclusion Time (Partial)'!$B$14:$B$988,'Input Data Shift B'!$D$2,'Input Exclusion Time (Partial)'!$C$14:$C$988,'Input Data Shift B'!$C112)</f>
        <v>0</v>
      </c>
      <c r="M112" s="506">
        <f>SUMIFS('Input Exclusion Time (All)'!$G$14:$G$1004,'Input Exclusion Time (All)'!$A$14:$A$1004,'Input Data Shift B'!M$6,'Input Exclusion Time (All)'!$B$14:$B$1004,'Input Data Shift B'!$D$2,'Input Exclusion Time (All)'!$C$14:$C$1004,'Input Data Shift B'!$C112)+SUMIFS('Input Exclusion Time (Partial)'!$I$14:$I$988,'Input Exclusion Time (Partial)'!$A$14:$A$988,'Input Data Shift B'!M$6,'Input Exclusion Time (Partial)'!$B$14:$B$988,'Input Data Shift B'!$D$2,'Input Exclusion Time (Partial)'!$C$14:$C$988,'Input Data Shift B'!$C112)</f>
        <v>0</v>
      </c>
      <c r="N112" s="506">
        <f>SUMIFS('Input Exclusion Time (All)'!$G$14:$G$1004,'Input Exclusion Time (All)'!$A$14:$A$1004,'Input Data Shift B'!N$6,'Input Exclusion Time (All)'!$B$14:$B$1004,'Input Data Shift B'!$D$2,'Input Exclusion Time (All)'!$C$14:$C$1004,'Input Data Shift B'!$C112)+SUMIFS('Input Exclusion Time (Partial)'!$I$14:$I$988,'Input Exclusion Time (Partial)'!$A$14:$A$988,'Input Data Shift B'!N$6,'Input Exclusion Time (Partial)'!$B$14:$B$988,'Input Data Shift B'!$D$2,'Input Exclusion Time (Partial)'!$C$14:$C$988,'Input Data Shift B'!$C112)</f>
        <v>0</v>
      </c>
      <c r="O112" s="506">
        <f>SUMIFS('Input Exclusion Time (All)'!$G$14:$G$1004,'Input Exclusion Time (All)'!$A$14:$A$1004,'Input Data Shift B'!O$6,'Input Exclusion Time (All)'!$B$14:$B$1004,'Input Data Shift B'!$D$2,'Input Exclusion Time (All)'!$C$14:$C$1004,'Input Data Shift B'!$C112)+SUMIFS('Input Exclusion Time (Partial)'!$I$14:$I$988,'Input Exclusion Time (Partial)'!$A$14:$A$988,'Input Data Shift B'!O$6,'Input Exclusion Time (Partial)'!$B$14:$B$988,'Input Data Shift B'!$D$2,'Input Exclusion Time (Partial)'!$C$14:$C$988,'Input Data Shift B'!$C112)</f>
        <v>0</v>
      </c>
      <c r="P112" s="506">
        <f>SUMIFS('Input Exclusion Time (All)'!$G$14:$G$1004,'Input Exclusion Time (All)'!$A$14:$A$1004,'Input Data Shift B'!P$6,'Input Exclusion Time (All)'!$B$14:$B$1004,'Input Data Shift B'!$D$2,'Input Exclusion Time (All)'!$C$14:$C$1004,'Input Data Shift B'!$C112)+SUMIFS('Input Exclusion Time (Partial)'!$I$14:$I$988,'Input Exclusion Time (Partial)'!$A$14:$A$988,'Input Data Shift B'!P$6,'Input Exclusion Time (Partial)'!$B$14:$B$988,'Input Data Shift B'!$D$2,'Input Exclusion Time (Partial)'!$C$14:$C$988,'Input Data Shift B'!$C112)</f>
        <v>0</v>
      </c>
      <c r="Q112" s="506">
        <f>SUMIFS('Input Exclusion Time (All)'!$G$14:$G$1004,'Input Exclusion Time (All)'!$A$14:$A$1004,'Input Data Shift B'!Q$6,'Input Exclusion Time (All)'!$B$14:$B$1004,'Input Data Shift B'!$D$2,'Input Exclusion Time (All)'!$C$14:$C$1004,'Input Data Shift B'!$C112)+SUMIFS('Input Exclusion Time (Partial)'!$I$14:$I$988,'Input Exclusion Time (Partial)'!$A$14:$A$988,'Input Data Shift B'!Q$6,'Input Exclusion Time (Partial)'!$B$14:$B$988,'Input Data Shift B'!$D$2,'Input Exclusion Time (Partial)'!$C$14:$C$988,'Input Data Shift B'!$C112)</f>
        <v>0</v>
      </c>
      <c r="R112" s="506">
        <f>SUMIFS('Input Exclusion Time (All)'!$G$14:$G$1004,'Input Exclusion Time (All)'!$A$14:$A$1004,'Input Data Shift B'!R$6,'Input Exclusion Time (All)'!$B$14:$B$1004,'Input Data Shift B'!$D$2,'Input Exclusion Time (All)'!$C$14:$C$1004,'Input Data Shift B'!$C112)+SUMIFS('Input Exclusion Time (Partial)'!$I$14:$I$988,'Input Exclusion Time (Partial)'!$A$14:$A$988,'Input Data Shift B'!R$6,'Input Exclusion Time (Partial)'!$B$14:$B$988,'Input Data Shift B'!$D$2,'Input Exclusion Time (Partial)'!$C$14:$C$988,'Input Data Shift B'!$C112)</f>
        <v>0</v>
      </c>
      <c r="S112" s="506">
        <f>SUMIFS('Input Exclusion Time (All)'!$G$14:$G$1004,'Input Exclusion Time (All)'!$A$14:$A$1004,'Input Data Shift B'!S$6,'Input Exclusion Time (All)'!$B$14:$B$1004,'Input Data Shift B'!$D$2,'Input Exclusion Time (All)'!$C$14:$C$1004,'Input Data Shift B'!$C112)+SUMIFS('Input Exclusion Time (Partial)'!$I$14:$I$988,'Input Exclusion Time (Partial)'!$A$14:$A$988,'Input Data Shift B'!S$6,'Input Exclusion Time (Partial)'!$B$14:$B$988,'Input Data Shift B'!$D$2,'Input Exclusion Time (Partial)'!$C$14:$C$988,'Input Data Shift B'!$C112)</f>
        <v>0</v>
      </c>
      <c r="T112" s="506">
        <f>SUMIFS('Input Exclusion Time (All)'!$G$14:$G$1004,'Input Exclusion Time (All)'!$A$14:$A$1004,'Input Data Shift B'!T$6,'Input Exclusion Time (All)'!$B$14:$B$1004,'Input Data Shift B'!$D$2,'Input Exclusion Time (All)'!$C$14:$C$1004,'Input Data Shift B'!$C112)+SUMIFS('Input Exclusion Time (Partial)'!$I$14:$I$988,'Input Exclusion Time (Partial)'!$A$14:$A$988,'Input Data Shift B'!T$6,'Input Exclusion Time (Partial)'!$B$14:$B$988,'Input Data Shift B'!$D$2,'Input Exclusion Time (Partial)'!$C$14:$C$988,'Input Data Shift B'!$C112)</f>
        <v>0</v>
      </c>
      <c r="U112" s="506">
        <f>SUMIFS('Input Exclusion Time (All)'!$G$14:$G$1004,'Input Exclusion Time (All)'!$A$14:$A$1004,'Input Data Shift B'!U$6,'Input Exclusion Time (All)'!$B$14:$B$1004,'Input Data Shift B'!$D$2,'Input Exclusion Time (All)'!$C$14:$C$1004,'Input Data Shift B'!$C112)+SUMIFS('Input Exclusion Time (Partial)'!$I$14:$I$988,'Input Exclusion Time (Partial)'!$A$14:$A$988,'Input Data Shift B'!U$6,'Input Exclusion Time (Partial)'!$B$14:$B$988,'Input Data Shift B'!$D$2,'Input Exclusion Time (Partial)'!$C$14:$C$988,'Input Data Shift B'!$C112)</f>
        <v>0</v>
      </c>
      <c r="V112" s="506">
        <f>SUMIFS('Input Exclusion Time (All)'!$G$14:$G$1004,'Input Exclusion Time (All)'!$A$14:$A$1004,'Input Data Shift B'!V$6,'Input Exclusion Time (All)'!$B$14:$B$1004,'Input Data Shift B'!$D$2,'Input Exclusion Time (All)'!$C$14:$C$1004,'Input Data Shift B'!$C112)+SUMIFS('Input Exclusion Time (Partial)'!$I$14:$I$988,'Input Exclusion Time (Partial)'!$A$14:$A$988,'Input Data Shift B'!V$6,'Input Exclusion Time (Partial)'!$B$14:$B$988,'Input Data Shift B'!$D$2,'Input Exclusion Time (Partial)'!$C$14:$C$988,'Input Data Shift B'!$C112)</f>
        <v>0</v>
      </c>
      <c r="W112" s="506">
        <f>SUMIFS('Input Exclusion Time (All)'!$G$14:$G$1004,'Input Exclusion Time (All)'!$A$14:$A$1004,'Input Data Shift B'!W$6,'Input Exclusion Time (All)'!$B$14:$B$1004,'Input Data Shift B'!$D$2,'Input Exclusion Time (All)'!$C$14:$C$1004,'Input Data Shift B'!$C112)+SUMIFS('Input Exclusion Time (Partial)'!$I$14:$I$988,'Input Exclusion Time (Partial)'!$A$14:$A$988,'Input Data Shift B'!W$6,'Input Exclusion Time (Partial)'!$B$14:$B$988,'Input Data Shift B'!$D$2,'Input Exclusion Time (Partial)'!$C$14:$C$988,'Input Data Shift B'!$C112)</f>
        <v>0</v>
      </c>
      <c r="X112" s="506">
        <f>SUMIFS('Input Exclusion Time (All)'!$G$14:$G$1004,'Input Exclusion Time (All)'!$A$14:$A$1004,'Input Data Shift B'!X$6,'Input Exclusion Time (All)'!$B$14:$B$1004,'Input Data Shift B'!$D$2,'Input Exclusion Time (All)'!$C$14:$C$1004,'Input Data Shift B'!$C112)+SUMIFS('Input Exclusion Time (Partial)'!$I$14:$I$988,'Input Exclusion Time (Partial)'!$A$14:$A$988,'Input Data Shift B'!X$6,'Input Exclusion Time (Partial)'!$B$14:$B$988,'Input Data Shift B'!$D$2,'Input Exclusion Time (Partial)'!$C$14:$C$988,'Input Data Shift B'!$C112)</f>
        <v>0</v>
      </c>
      <c r="Y112" s="506">
        <f>SUMIFS('Input Exclusion Time (All)'!$G$14:$G$1004,'Input Exclusion Time (All)'!$A$14:$A$1004,'Input Data Shift B'!Y$6,'Input Exclusion Time (All)'!$B$14:$B$1004,'Input Data Shift B'!$D$2,'Input Exclusion Time (All)'!$C$14:$C$1004,'Input Data Shift B'!$C112)+SUMIFS('Input Exclusion Time (Partial)'!$I$14:$I$988,'Input Exclusion Time (Partial)'!$A$14:$A$988,'Input Data Shift B'!Y$6,'Input Exclusion Time (Partial)'!$B$14:$B$988,'Input Data Shift B'!$D$2,'Input Exclusion Time (Partial)'!$C$14:$C$988,'Input Data Shift B'!$C112)</f>
        <v>0</v>
      </c>
      <c r="Z112" s="506">
        <f>SUMIFS('Input Exclusion Time (All)'!$G$14:$G$1004,'Input Exclusion Time (All)'!$A$14:$A$1004,'Input Data Shift B'!Z$6,'Input Exclusion Time (All)'!$B$14:$B$1004,'Input Data Shift B'!$D$2,'Input Exclusion Time (All)'!$C$14:$C$1004,'Input Data Shift B'!$C112)+SUMIFS('Input Exclusion Time (Partial)'!$I$14:$I$988,'Input Exclusion Time (Partial)'!$A$14:$A$988,'Input Data Shift B'!Z$6,'Input Exclusion Time (Partial)'!$B$14:$B$988,'Input Data Shift B'!$D$2,'Input Exclusion Time (Partial)'!$C$14:$C$988,'Input Data Shift B'!$C112)</f>
        <v>0</v>
      </c>
      <c r="AA112" s="506">
        <f>SUMIFS('Input Exclusion Time (All)'!$G$14:$G$1004,'Input Exclusion Time (All)'!$A$14:$A$1004,'Input Data Shift B'!AA$6,'Input Exclusion Time (All)'!$B$14:$B$1004,'Input Data Shift B'!$D$2,'Input Exclusion Time (All)'!$C$14:$C$1004,'Input Data Shift B'!$C112)+SUMIFS('Input Exclusion Time (Partial)'!$I$14:$I$988,'Input Exclusion Time (Partial)'!$A$14:$A$988,'Input Data Shift B'!AA$6,'Input Exclusion Time (Partial)'!$B$14:$B$988,'Input Data Shift B'!$D$2,'Input Exclusion Time (Partial)'!$C$14:$C$988,'Input Data Shift B'!$C112)</f>
        <v>0</v>
      </c>
      <c r="AB112" s="506">
        <f>SUMIFS('Input Exclusion Time (All)'!$G$14:$G$1004,'Input Exclusion Time (All)'!$A$14:$A$1004,'Input Data Shift B'!AB$6,'Input Exclusion Time (All)'!$B$14:$B$1004,'Input Data Shift B'!$D$2,'Input Exclusion Time (All)'!$C$14:$C$1004,'Input Data Shift B'!$C112)+SUMIFS('Input Exclusion Time (Partial)'!$I$14:$I$988,'Input Exclusion Time (Partial)'!$A$14:$A$988,'Input Data Shift B'!AB$6,'Input Exclusion Time (Partial)'!$B$14:$B$988,'Input Data Shift B'!$D$2,'Input Exclusion Time (Partial)'!$C$14:$C$988,'Input Data Shift B'!$C112)</f>
        <v>0</v>
      </c>
      <c r="AC112" s="506">
        <f>SUMIFS('Input Exclusion Time (All)'!$G$14:$G$1004,'Input Exclusion Time (All)'!$A$14:$A$1004,'Input Data Shift B'!AC$6,'Input Exclusion Time (All)'!$B$14:$B$1004,'Input Data Shift B'!$D$2,'Input Exclusion Time (All)'!$C$14:$C$1004,'Input Data Shift B'!$C112)+SUMIFS('Input Exclusion Time (Partial)'!$I$14:$I$988,'Input Exclusion Time (Partial)'!$A$14:$A$988,'Input Data Shift B'!AC$6,'Input Exclusion Time (Partial)'!$B$14:$B$988,'Input Data Shift B'!$D$2,'Input Exclusion Time (Partial)'!$C$14:$C$988,'Input Data Shift B'!$C112)</f>
        <v>0</v>
      </c>
      <c r="AD112" s="506">
        <f>SUMIFS('Input Exclusion Time (All)'!$G$14:$G$1004,'Input Exclusion Time (All)'!$A$14:$A$1004,'Input Data Shift B'!AD$6,'Input Exclusion Time (All)'!$B$14:$B$1004,'Input Data Shift B'!$D$2,'Input Exclusion Time (All)'!$C$14:$C$1004,'Input Data Shift B'!$C112)+SUMIFS('Input Exclusion Time (Partial)'!$I$14:$I$988,'Input Exclusion Time (Partial)'!$A$14:$A$988,'Input Data Shift B'!AD$6,'Input Exclusion Time (Partial)'!$B$14:$B$988,'Input Data Shift B'!$D$2,'Input Exclusion Time (Partial)'!$C$14:$C$988,'Input Data Shift B'!$C112)</f>
        <v>0</v>
      </c>
      <c r="AE112" s="506">
        <f>SUMIFS('Input Exclusion Time (All)'!$G$14:$G$1004,'Input Exclusion Time (All)'!$A$14:$A$1004,'Input Data Shift B'!AE$6,'Input Exclusion Time (All)'!$B$14:$B$1004,'Input Data Shift B'!$D$2,'Input Exclusion Time (All)'!$C$14:$C$1004,'Input Data Shift B'!$C112)+SUMIFS('Input Exclusion Time (Partial)'!$I$14:$I$988,'Input Exclusion Time (Partial)'!$A$14:$A$988,'Input Data Shift B'!AE$6,'Input Exclusion Time (Partial)'!$B$14:$B$988,'Input Data Shift B'!$D$2,'Input Exclusion Time (Partial)'!$C$14:$C$988,'Input Data Shift B'!$C112)</f>
        <v>0</v>
      </c>
      <c r="AF112" s="506">
        <f>SUMIFS('Input Exclusion Time (All)'!$G$14:$G$1004,'Input Exclusion Time (All)'!$A$14:$A$1004,'Input Data Shift B'!AF$6,'Input Exclusion Time (All)'!$B$14:$B$1004,'Input Data Shift B'!$D$2,'Input Exclusion Time (All)'!$C$14:$C$1004,'Input Data Shift B'!$C112)+SUMIFS('Input Exclusion Time (Partial)'!$I$14:$I$988,'Input Exclusion Time (Partial)'!$A$14:$A$988,'Input Data Shift B'!AF$6,'Input Exclusion Time (Partial)'!$B$14:$B$988,'Input Data Shift B'!$D$2,'Input Exclusion Time (Partial)'!$C$14:$C$988,'Input Data Shift B'!$C112)</f>
        <v>0</v>
      </c>
      <c r="AG112" s="506">
        <f>SUMIFS('Input Exclusion Time (All)'!$G$14:$G$1004,'Input Exclusion Time (All)'!$A$14:$A$1004,'Input Data Shift B'!AG$6,'Input Exclusion Time (All)'!$B$14:$B$1004,'Input Data Shift B'!$D$2,'Input Exclusion Time (All)'!$C$14:$C$1004,'Input Data Shift B'!$C112)+SUMIFS('Input Exclusion Time (Partial)'!$I$14:$I$988,'Input Exclusion Time (Partial)'!$A$14:$A$988,'Input Data Shift B'!AG$6,'Input Exclusion Time (Partial)'!$B$14:$B$988,'Input Data Shift B'!$D$2,'Input Exclusion Time (Partial)'!$C$14:$C$988,'Input Data Shift B'!$C112)</f>
        <v>0</v>
      </c>
      <c r="AH112" s="506">
        <f>SUMIFS('Input Exclusion Time (All)'!$G$14:$G$1004,'Input Exclusion Time (All)'!$A$14:$A$1004,'Input Data Shift B'!AH$6,'Input Exclusion Time (All)'!$B$14:$B$1004,'Input Data Shift B'!$D$2,'Input Exclusion Time (All)'!$C$14:$C$1004,'Input Data Shift B'!$C112)+SUMIFS('Input Exclusion Time (Partial)'!$I$14:$I$988,'Input Exclusion Time (Partial)'!$A$14:$A$988,'Input Data Shift B'!AH$6,'Input Exclusion Time (Partial)'!$B$14:$B$988,'Input Data Shift B'!$D$2,'Input Exclusion Time (Partial)'!$C$14:$C$988,'Input Data Shift B'!$C112)</f>
        <v>0</v>
      </c>
      <c r="AI112" s="512">
        <f t="shared" si="12"/>
        <v>0</v>
      </c>
      <c r="AJ112" s="285">
        <f t="shared" si="13"/>
        <v>0</v>
      </c>
    </row>
    <row r="113" spans="1:36" ht="19.5" customHeight="1">
      <c r="A113" s="605"/>
      <c r="B113" s="280" t="s">
        <v>54</v>
      </c>
      <c r="C113" s="281" t="s">
        <v>55</v>
      </c>
      <c r="D113" s="506">
        <f>SUMIFS('Input Exclusion Time (All)'!$G$14:$G$1004,'Input Exclusion Time (All)'!$A$14:$A$1004,'Input Data Shift B'!D$6,'Input Exclusion Time (All)'!$B$14:$B$1004,'Input Data Shift B'!$D$2,'Input Exclusion Time (All)'!$C$14:$C$1004,'Input Data Shift B'!$C113)+SUMIFS('Input Exclusion Time (Partial)'!$I$14:$I$988,'Input Exclusion Time (Partial)'!$A$14:$A$988,'Input Data Shift B'!D$6,'Input Exclusion Time (Partial)'!$B$14:$B$988,'Input Data Shift B'!$D$2,'Input Exclusion Time (Partial)'!$C$14:$C$988,'Input Data Shift B'!$C113)</f>
        <v>0</v>
      </c>
      <c r="E113" s="506">
        <f>SUMIFS('Input Exclusion Time (All)'!$G$14:$G$1004,'Input Exclusion Time (All)'!$A$14:$A$1004,'Input Data Shift B'!E$6,'Input Exclusion Time (All)'!$B$14:$B$1004,'Input Data Shift B'!$D$2,'Input Exclusion Time (All)'!$C$14:$C$1004,'Input Data Shift B'!$C113)+SUMIFS('Input Exclusion Time (Partial)'!$I$14:$I$988,'Input Exclusion Time (Partial)'!$A$14:$A$988,'Input Data Shift B'!E$6,'Input Exclusion Time (Partial)'!$B$14:$B$988,'Input Data Shift B'!$D$2,'Input Exclusion Time (Partial)'!$C$14:$C$988,'Input Data Shift B'!$C113)</f>
        <v>0</v>
      </c>
      <c r="F113" s="506">
        <f>SUMIFS('Input Exclusion Time (All)'!$G$14:$G$1004,'Input Exclusion Time (All)'!$A$14:$A$1004,'Input Data Shift B'!F$6,'Input Exclusion Time (All)'!$B$14:$B$1004,'Input Data Shift B'!$D$2,'Input Exclusion Time (All)'!$C$14:$C$1004,'Input Data Shift B'!$C113)+SUMIFS('Input Exclusion Time (Partial)'!$I$14:$I$988,'Input Exclusion Time (Partial)'!$A$14:$A$988,'Input Data Shift B'!F$6,'Input Exclusion Time (Partial)'!$B$14:$B$988,'Input Data Shift B'!$D$2,'Input Exclusion Time (Partial)'!$C$14:$C$988,'Input Data Shift B'!$C113)</f>
        <v>0</v>
      </c>
      <c r="G113" s="506">
        <f>SUMIFS('Input Exclusion Time (All)'!$G$14:$G$1004,'Input Exclusion Time (All)'!$A$14:$A$1004,'Input Data Shift B'!G$6,'Input Exclusion Time (All)'!$B$14:$B$1004,'Input Data Shift B'!$D$2,'Input Exclusion Time (All)'!$C$14:$C$1004,'Input Data Shift B'!$C113)+SUMIFS('Input Exclusion Time (Partial)'!$I$14:$I$988,'Input Exclusion Time (Partial)'!$A$14:$A$988,'Input Data Shift B'!G$6,'Input Exclusion Time (Partial)'!$B$14:$B$988,'Input Data Shift B'!$D$2,'Input Exclusion Time (Partial)'!$C$14:$C$988,'Input Data Shift B'!$C113)</f>
        <v>0</v>
      </c>
      <c r="H113" s="506">
        <f>SUMIFS('Input Exclusion Time (All)'!$G$14:$G$1004,'Input Exclusion Time (All)'!$A$14:$A$1004,'Input Data Shift B'!H$6,'Input Exclusion Time (All)'!$B$14:$B$1004,'Input Data Shift B'!$D$2,'Input Exclusion Time (All)'!$C$14:$C$1004,'Input Data Shift B'!$C113)+SUMIFS('Input Exclusion Time (Partial)'!$I$14:$I$988,'Input Exclusion Time (Partial)'!$A$14:$A$988,'Input Data Shift B'!H$6,'Input Exclusion Time (Partial)'!$B$14:$B$988,'Input Data Shift B'!$D$2,'Input Exclusion Time (Partial)'!$C$14:$C$988,'Input Data Shift B'!$C113)</f>
        <v>0</v>
      </c>
      <c r="I113" s="506">
        <f>SUMIFS('Input Exclusion Time (All)'!$G$14:$G$1004,'Input Exclusion Time (All)'!$A$14:$A$1004,'Input Data Shift B'!I$6,'Input Exclusion Time (All)'!$B$14:$B$1004,'Input Data Shift B'!$D$2,'Input Exclusion Time (All)'!$C$14:$C$1004,'Input Data Shift B'!$C113)+SUMIFS('Input Exclusion Time (Partial)'!$I$14:$I$988,'Input Exclusion Time (Partial)'!$A$14:$A$988,'Input Data Shift B'!I$6,'Input Exclusion Time (Partial)'!$B$14:$B$988,'Input Data Shift B'!$D$2,'Input Exclusion Time (Partial)'!$C$14:$C$988,'Input Data Shift B'!$C113)</f>
        <v>0</v>
      </c>
      <c r="J113" s="506">
        <f>SUMIFS('Input Exclusion Time (All)'!$G$14:$G$1004,'Input Exclusion Time (All)'!$A$14:$A$1004,'Input Data Shift B'!J$6,'Input Exclusion Time (All)'!$B$14:$B$1004,'Input Data Shift B'!$D$2,'Input Exclusion Time (All)'!$C$14:$C$1004,'Input Data Shift B'!$C113)+SUMIFS('Input Exclusion Time (Partial)'!$I$14:$I$988,'Input Exclusion Time (Partial)'!$A$14:$A$988,'Input Data Shift B'!J$6,'Input Exclusion Time (Partial)'!$B$14:$B$988,'Input Data Shift B'!$D$2,'Input Exclusion Time (Partial)'!$C$14:$C$988,'Input Data Shift B'!$C113)</f>
        <v>0</v>
      </c>
      <c r="K113" s="506">
        <f>SUMIFS('Input Exclusion Time (All)'!$G$14:$G$1004,'Input Exclusion Time (All)'!$A$14:$A$1004,'Input Data Shift B'!K$6,'Input Exclusion Time (All)'!$B$14:$B$1004,'Input Data Shift B'!$D$2,'Input Exclusion Time (All)'!$C$14:$C$1004,'Input Data Shift B'!$C113)+SUMIFS('Input Exclusion Time (Partial)'!$I$14:$I$988,'Input Exclusion Time (Partial)'!$A$14:$A$988,'Input Data Shift B'!K$6,'Input Exclusion Time (Partial)'!$B$14:$B$988,'Input Data Shift B'!$D$2,'Input Exclusion Time (Partial)'!$C$14:$C$988,'Input Data Shift B'!$C113)</f>
        <v>0</v>
      </c>
      <c r="L113" s="506">
        <f>SUMIFS('Input Exclusion Time (All)'!$G$14:$G$1004,'Input Exclusion Time (All)'!$A$14:$A$1004,'Input Data Shift B'!L$6,'Input Exclusion Time (All)'!$B$14:$B$1004,'Input Data Shift B'!$D$2,'Input Exclusion Time (All)'!$C$14:$C$1004,'Input Data Shift B'!$C113)+SUMIFS('Input Exclusion Time (Partial)'!$I$14:$I$988,'Input Exclusion Time (Partial)'!$A$14:$A$988,'Input Data Shift B'!L$6,'Input Exclusion Time (Partial)'!$B$14:$B$988,'Input Data Shift B'!$D$2,'Input Exclusion Time (Partial)'!$C$14:$C$988,'Input Data Shift B'!$C113)</f>
        <v>0</v>
      </c>
      <c r="M113" s="506">
        <f>SUMIFS('Input Exclusion Time (All)'!$G$14:$G$1004,'Input Exclusion Time (All)'!$A$14:$A$1004,'Input Data Shift B'!M$6,'Input Exclusion Time (All)'!$B$14:$B$1004,'Input Data Shift B'!$D$2,'Input Exclusion Time (All)'!$C$14:$C$1004,'Input Data Shift B'!$C113)+SUMIFS('Input Exclusion Time (Partial)'!$I$14:$I$988,'Input Exclusion Time (Partial)'!$A$14:$A$988,'Input Data Shift B'!M$6,'Input Exclusion Time (Partial)'!$B$14:$B$988,'Input Data Shift B'!$D$2,'Input Exclusion Time (Partial)'!$C$14:$C$988,'Input Data Shift B'!$C113)</f>
        <v>0</v>
      </c>
      <c r="N113" s="506">
        <f>SUMIFS('Input Exclusion Time (All)'!$G$14:$G$1004,'Input Exclusion Time (All)'!$A$14:$A$1004,'Input Data Shift B'!N$6,'Input Exclusion Time (All)'!$B$14:$B$1004,'Input Data Shift B'!$D$2,'Input Exclusion Time (All)'!$C$14:$C$1004,'Input Data Shift B'!$C113)+SUMIFS('Input Exclusion Time (Partial)'!$I$14:$I$988,'Input Exclusion Time (Partial)'!$A$14:$A$988,'Input Data Shift B'!N$6,'Input Exclusion Time (Partial)'!$B$14:$B$988,'Input Data Shift B'!$D$2,'Input Exclusion Time (Partial)'!$C$14:$C$988,'Input Data Shift B'!$C113)</f>
        <v>0</v>
      </c>
      <c r="O113" s="506">
        <f>SUMIFS('Input Exclusion Time (All)'!$G$14:$G$1004,'Input Exclusion Time (All)'!$A$14:$A$1004,'Input Data Shift B'!O$6,'Input Exclusion Time (All)'!$B$14:$B$1004,'Input Data Shift B'!$D$2,'Input Exclusion Time (All)'!$C$14:$C$1004,'Input Data Shift B'!$C113)+SUMIFS('Input Exclusion Time (Partial)'!$I$14:$I$988,'Input Exclusion Time (Partial)'!$A$14:$A$988,'Input Data Shift B'!O$6,'Input Exclusion Time (Partial)'!$B$14:$B$988,'Input Data Shift B'!$D$2,'Input Exclusion Time (Partial)'!$C$14:$C$988,'Input Data Shift B'!$C113)</f>
        <v>0</v>
      </c>
      <c r="P113" s="506">
        <f>SUMIFS('Input Exclusion Time (All)'!$G$14:$G$1004,'Input Exclusion Time (All)'!$A$14:$A$1004,'Input Data Shift B'!P$6,'Input Exclusion Time (All)'!$B$14:$B$1004,'Input Data Shift B'!$D$2,'Input Exclusion Time (All)'!$C$14:$C$1004,'Input Data Shift B'!$C113)+SUMIFS('Input Exclusion Time (Partial)'!$I$14:$I$988,'Input Exclusion Time (Partial)'!$A$14:$A$988,'Input Data Shift B'!P$6,'Input Exclusion Time (Partial)'!$B$14:$B$988,'Input Data Shift B'!$D$2,'Input Exclusion Time (Partial)'!$C$14:$C$988,'Input Data Shift B'!$C113)</f>
        <v>0</v>
      </c>
      <c r="Q113" s="506">
        <f>SUMIFS('Input Exclusion Time (All)'!$G$14:$G$1004,'Input Exclusion Time (All)'!$A$14:$A$1004,'Input Data Shift B'!Q$6,'Input Exclusion Time (All)'!$B$14:$B$1004,'Input Data Shift B'!$D$2,'Input Exclusion Time (All)'!$C$14:$C$1004,'Input Data Shift B'!$C113)+SUMIFS('Input Exclusion Time (Partial)'!$I$14:$I$988,'Input Exclusion Time (Partial)'!$A$14:$A$988,'Input Data Shift B'!Q$6,'Input Exclusion Time (Partial)'!$B$14:$B$988,'Input Data Shift B'!$D$2,'Input Exclusion Time (Partial)'!$C$14:$C$988,'Input Data Shift B'!$C113)</f>
        <v>0</v>
      </c>
      <c r="R113" s="506">
        <f>SUMIFS('Input Exclusion Time (All)'!$G$14:$G$1004,'Input Exclusion Time (All)'!$A$14:$A$1004,'Input Data Shift B'!R$6,'Input Exclusion Time (All)'!$B$14:$B$1004,'Input Data Shift B'!$D$2,'Input Exclusion Time (All)'!$C$14:$C$1004,'Input Data Shift B'!$C113)+SUMIFS('Input Exclusion Time (Partial)'!$I$14:$I$988,'Input Exclusion Time (Partial)'!$A$14:$A$988,'Input Data Shift B'!R$6,'Input Exclusion Time (Partial)'!$B$14:$B$988,'Input Data Shift B'!$D$2,'Input Exclusion Time (Partial)'!$C$14:$C$988,'Input Data Shift B'!$C113)</f>
        <v>0</v>
      </c>
      <c r="S113" s="506">
        <f>SUMIFS('Input Exclusion Time (All)'!$G$14:$G$1004,'Input Exclusion Time (All)'!$A$14:$A$1004,'Input Data Shift B'!S$6,'Input Exclusion Time (All)'!$B$14:$B$1004,'Input Data Shift B'!$D$2,'Input Exclusion Time (All)'!$C$14:$C$1004,'Input Data Shift B'!$C113)+SUMIFS('Input Exclusion Time (Partial)'!$I$14:$I$988,'Input Exclusion Time (Partial)'!$A$14:$A$988,'Input Data Shift B'!S$6,'Input Exclusion Time (Partial)'!$B$14:$B$988,'Input Data Shift B'!$D$2,'Input Exclusion Time (Partial)'!$C$14:$C$988,'Input Data Shift B'!$C113)</f>
        <v>0</v>
      </c>
      <c r="T113" s="506">
        <f>SUMIFS('Input Exclusion Time (All)'!$G$14:$G$1004,'Input Exclusion Time (All)'!$A$14:$A$1004,'Input Data Shift B'!T$6,'Input Exclusion Time (All)'!$B$14:$B$1004,'Input Data Shift B'!$D$2,'Input Exclusion Time (All)'!$C$14:$C$1004,'Input Data Shift B'!$C113)+SUMIFS('Input Exclusion Time (Partial)'!$I$14:$I$988,'Input Exclusion Time (Partial)'!$A$14:$A$988,'Input Data Shift B'!T$6,'Input Exclusion Time (Partial)'!$B$14:$B$988,'Input Data Shift B'!$D$2,'Input Exclusion Time (Partial)'!$C$14:$C$988,'Input Data Shift B'!$C113)</f>
        <v>0</v>
      </c>
      <c r="U113" s="506">
        <f>SUMIFS('Input Exclusion Time (All)'!$G$14:$G$1004,'Input Exclusion Time (All)'!$A$14:$A$1004,'Input Data Shift B'!U$6,'Input Exclusion Time (All)'!$B$14:$B$1004,'Input Data Shift B'!$D$2,'Input Exclusion Time (All)'!$C$14:$C$1004,'Input Data Shift B'!$C113)+SUMIFS('Input Exclusion Time (Partial)'!$I$14:$I$988,'Input Exclusion Time (Partial)'!$A$14:$A$988,'Input Data Shift B'!U$6,'Input Exclusion Time (Partial)'!$B$14:$B$988,'Input Data Shift B'!$D$2,'Input Exclusion Time (Partial)'!$C$14:$C$988,'Input Data Shift B'!$C113)</f>
        <v>0</v>
      </c>
      <c r="V113" s="506">
        <f>SUMIFS('Input Exclusion Time (All)'!$G$14:$G$1004,'Input Exclusion Time (All)'!$A$14:$A$1004,'Input Data Shift B'!V$6,'Input Exclusion Time (All)'!$B$14:$B$1004,'Input Data Shift B'!$D$2,'Input Exclusion Time (All)'!$C$14:$C$1004,'Input Data Shift B'!$C113)+SUMIFS('Input Exclusion Time (Partial)'!$I$14:$I$988,'Input Exclusion Time (Partial)'!$A$14:$A$988,'Input Data Shift B'!V$6,'Input Exclusion Time (Partial)'!$B$14:$B$988,'Input Data Shift B'!$D$2,'Input Exclusion Time (Partial)'!$C$14:$C$988,'Input Data Shift B'!$C113)</f>
        <v>0</v>
      </c>
      <c r="W113" s="506">
        <f>SUMIFS('Input Exclusion Time (All)'!$G$14:$G$1004,'Input Exclusion Time (All)'!$A$14:$A$1004,'Input Data Shift B'!W$6,'Input Exclusion Time (All)'!$B$14:$B$1004,'Input Data Shift B'!$D$2,'Input Exclusion Time (All)'!$C$14:$C$1004,'Input Data Shift B'!$C113)+SUMIFS('Input Exclusion Time (Partial)'!$I$14:$I$988,'Input Exclusion Time (Partial)'!$A$14:$A$988,'Input Data Shift B'!W$6,'Input Exclusion Time (Partial)'!$B$14:$B$988,'Input Data Shift B'!$D$2,'Input Exclusion Time (Partial)'!$C$14:$C$988,'Input Data Shift B'!$C113)</f>
        <v>0</v>
      </c>
      <c r="X113" s="506">
        <f>SUMIFS('Input Exclusion Time (All)'!$G$14:$G$1004,'Input Exclusion Time (All)'!$A$14:$A$1004,'Input Data Shift B'!X$6,'Input Exclusion Time (All)'!$B$14:$B$1004,'Input Data Shift B'!$D$2,'Input Exclusion Time (All)'!$C$14:$C$1004,'Input Data Shift B'!$C113)+SUMIFS('Input Exclusion Time (Partial)'!$I$14:$I$988,'Input Exclusion Time (Partial)'!$A$14:$A$988,'Input Data Shift B'!X$6,'Input Exclusion Time (Partial)'!$B$14:$B$988,'Input Data Shift B'!$D$2,'Input Exclusion Time (Partial)'!$C$14:$C$988,'Input Data Shift B'!$C113)</f>
        <v>0</v>
      </c>
      <c r="Y113" s="506">
        <f>SUMIFS('Input Exclusion Time (All)'!$G$14:$G$1004,'Input Exclusion Time (All)'!$A$14:$A$1004,'Input Data Shift B'!Y$6,'Input Exclusion Time (All)'!$B$14:$B$1004,'Input Data Shift B'!$D$2,'Input Exclusion Time (All)'!$C$14:$C$1004,'Input Data Shift B'!$C113)+SUMIFS('Input Exclusion Time (Partial)'!$I$14:$I$988,'Input Exclusion Time (Partial)'!$A$14:$A$988,'Input Data Shift B'!Y$6,'Input Exclusion Time (Partial)'!$B$14:$B$988,'Input Data Shift B'!$D$2,'Input Exclusion Time (Partial)'!$C$14:$C$988,'Input Data Shift B'!$C113)</f>
        <v>0</v>
      </c>
      <c r="Z113" s="506">
        <f>SUMIFS('Input Exclusion Time (All)'!$G$14:$G$1004,'Input Exclusion Time (All)'!$A$14:$A$1004,'Input Data Shift B'!Z$6,'Input Exclusion Time (All)'!$B$14:$B$1004,'Input Data Shift B'!$D$2,'Input Exclusion Time (All)'!$C$14:$C$1004,'Input Data Shift B'!$C113)+SUMIFS('Input Exclusion Time (Partial)'!$I$14:$I$988,'Input Exclusion Time (Partial)'!$A$14:$A$988,'Input Data Shift B'!Z$6,'Input Exclusion Time (Partial)'!$B$14:$B$988,'Input Data Shift B'!$D$2,'Input Exclusion Time (Partial)'!$C$14:$C$988,'Input Data Shift B'!$C113)</f>
        <v>0</v>
      </c>
      <c r="AA113" s="506">
        <f>SUMIFS('Input Exclusion Time (All)'!$G$14:$G$1004,'Input Exclusion Time (All)'!$A$14:$A$1004,'Input Data Shift B'!AA$6,'Input Exclusion Time (All)'!$B$14:$B$1004,'Input Data Shift B'!$D$2,'Input Exclusion Time (All)'!$C$14:$C$1004,'Input Data Shift B'!$C113)+SUMIFS('Input Exclusion Time (Partial)'!$I$14:$I$988,'Input Exclusion Time (Partial)'!$A$14:$A$988,'Input Data Shift B'!AA$6,'Input Exclusion Time (Partial)'!$B$14:$B$988,'Input Data Shift B'!$D$2,'Input Exclusion Time (Partial)'!$C$14:$C$988,'Input Data Shift B'!$C113)</f>
        <v>0</v>
      </c>
      <c r="AB113" s="506">
        <f>SUMIFS('Input Exclusion Time (All)'!$G$14:$G$1004,'Input Exclusion Time (All)'!$A$14:$A$1004,'Input Data Shift B'!AB$6,'Input Exclusion Time (All)'!$B$14:$B$1004,'Input Data Shift B'!$D$2,'Input Exclusion Time (All)'!$C$14:$C$1004,'Input Data Shift B'!$C113)+SUMIFS('Input Exclusion Time (Partial)'!$I$14:$I$988,'Input Exclusion Time (Partial)'!$A$14:$A$988,'Input Data Shift B'!AB$6,'Input Exclusion Time (Partial)'!$B$14:$B$988,'Input Data Shift B'!$D$2,'Input Exclusion Time (Partial)'!$C$14:$C$988,'Input Data Shift B'!$C113)</f>
        <v>0</v>
      </c>
      <c r="AC113" s="506">
        <f>SUMIFS('Input Exclusion Time (All)'!$G$14:$G$1004,'Input Exclusion Time (All)'!$A$14:$A$1004,'Input Data Shift B'!AC$6,'Input Exclusion Time (All)'!$B$14:$B$1004,'Input Data Shift B'!$D$2,'Input Exclusion Time (All)'!$C$14:$C$1004,'Input Data Shift B'!$C113)+SUMIFS('Input Exclusion Time (Partial)'!$I$14:$I$988,'Input Exclusion Time (Partial)'!$A$14:$A$988,'Input Data Shift B'!AC$6,'Input Exclusion Time (Partial)'!$B$14:$B$988,'Input Data Shift B'!$D$2,'Input Exclusion Time (Partial)'!$C$14:$C$988,'Input Data Shift B'!$C113)</f>
        <v>0</v>
      </c>
      <c r="AD113" s="506">
        <f>SUMIFS('Input Exclusion Time (All)'!$G$14:$G$1004,'Input Exclusion Time (All)'!$A$14:$A$1004,'Input Data Shift B'!AD$6,'Input Exclusion Time (All)'!$B$14:$B$1004,'Input Data Shift B'!$D$2,'Input Exclusion Time (All)'!$C$14:$C$1004,'Input Data Shift B'!$C113)+SUMIFS('Input Exclusion Time (Partial)'!$I$14:$I$988,'Input Exclusion Time (Partial)'!$A$14:$A$988,'Input Data Shift B'!AD$6,'Input Exclusion Time (Partial)'!$B$14:$B$988,'Input Data Shift B'!$D$2,'Input Exclusion Time (Partial)'!$C$14:$C$988,'Input Data Shift B'!$C113)</f>
        <v>0</v>
      </c>
      <c r="AE113" s="506">
        <f>SUMIFS('Input Exclusion Time (All)'!$G$14:$G$1004,'Input Exclusion Time (All)'!$A$14:$A$1004,'Input Data Shift B'!AE$6,'Input Exclusion Time (All)'!$B$14:$B$1004,'Input Data Shift B'!$D$2,'Input Exclusion Time (All)'!$C$14:$C$1004,'Input Data Shift B'!$C113)+SUMIFS('Input Exclusion Time (Partial)'!$I$14:$I$988,'Input Exclusion Time (Partial)'!$A$14:$A$988,'Input Data Shift B'!AE$6,'Input Exclusion Time (Partial)'!$B$14:$B$988,'Input Data Shift B'!$D$2,'Input Exclusion Time (Partial)'!$C$14:$C$988,'Input Data Shift B'!$C113)</f>
        <v>0</v>
      </c>
      <c r="AF113" s="506">
        <f>SUMIFS('Input Exclusion Time (All)'!$G$14:$G$1004,'Input Exclusion Time (All)'!$A$14:$A$1004,'Input Data Shift B'!AF$6,'Input Exclusion Time (All)'!$B$14:$B$1004,'Input Data Shift B'!$D$2,'Input Exclusion Time (All)'!$C$14:$C$1004,'Input Data Shift B'!$C113)+SUMIFS('Input Exclusion Time (Partial)'!$I$14:$I$988,'Input Exclusion Time (Partial)'!$A$14:$A$988,'Input Data Shift B'!AF$6,'Input Exclusion Time (Partial)'!$B$14:$B$988,'Input Data Shift B'!$D$2,'Input Exclusion Time (Partial)'!$C$14:$C$988,'Input Data Shift B'!$C113)</f>
        <v>0</v>
      </c>
      <c r="AG113" s="506">
        <f>SUMIFS('Input Exclusion Time (All)'!$G$14:$G$1004,'Input Exclusion Time (All)'!$A$14:$A$1004,'Input Data Shift B'!AG$6,'Input Exclusion Time (All)'!$B$14:$B$1004,'Input Data Shift B'!$D$2,'Input Exclusion Time (All)'!$C$14:$C$1004,'Input Data Shift B'!$C113)+SUMIFS('Input Exclusion Time (Partial)'!$I$14:$I$988,'Input Exclusion Time (Partial)'!$A$14:$A$988,'Input Data Shift B'!AG$6,'Input Exclusion Time (Partial)'!$B$14:$B$988,'Input Data Shift B'!$D$2,'Input Exclusion Time (Partial)'!$C$14:$C$988,'Input Data Shift B'!$C113)</f>
        <v>0</v>
      </c>
      <c r="AH113" s="506">
        <f>SUMIFS('Input Exclusion Time (All)'!$G$14:$G$1004,'Input Exclusion Time (All)'!$A$14:$A$1004,'Input Data Shift B'!AH$6,'Input Exclusion Time (All)'!$B$14:$B$1004,'Input Data Shift B'!$D$2,'Input Exclusion Time (All)'!$C$14:$C$1004,'Input Data Shift B'!$C113)+SUMIFS('Input Exclusion Time (Partial)'!$I$14:$I$988,'Input Exclusion Time (Partial)'!$A$14:$A$988,'Input Data Shift B'!AH$6,'Input Exclusion Time (Partial)'!$B$14:$B$988,'Input Data Shift B'!$D$2,'Input Exclusion Time (Partial)'!$C$14:$C$988,'Input Data Shift B'!$C113)</f>
        <v>0</v>
      </c>
      <c r="AI113" s="512">
        <f t="shared" si="12"/>
        <v>0</v>
      </c>
      <c r="AJ113" s="285">
        <f t="shared" si="13"/>
        <v>0</v>
      </c>
    </row>
    <row r="114" spans="1:36" ht="19.5" customHeight="1">
      <c r="A114" s="605"/>
      <c r="B114" s="280" t="s">
        <v>56</v>
      </c>
      <c r="C114" s="281" t="s">
        <v>57</v>
      </c>
      <c r="D114" s="506">
        <f>SUMIFS('Input Exclusion Time (All)'!$G$14:$G$1004,'Input Exclusion Time (All)'!$A$14:$A$1004,'Input Data Shift B'!D$6,'Input Exclusion Time (All)'!$B$14:$B$1004,'Input Data Shift B'!$D$2,'Input Exclusion Time (All)'!$C$14:$C$1004,'Input Data Shift B'!$C114)+SUMIFS('Input Exclusion Time (Partial)'!$I$14:$I$988,'Input Exclusion Time (Partial)'!$A$14:$A$988,'Input Data Shift B'!D$6,'Input Exclusion Time (Partial)'!$B$14:$B$988,'Input Data Shift B'!$D$2,'Input Exclusion Time (Partial)'!$C$14:$C$988,'Input Data Shift B'!$C114)</f>
        <v>0</v>
      </c>
      <c r="E114" s="506">
        <f>SUMIFS('Input Exclusion Time (All)'!$G$14:$G$1004,'Input Exclusion Time (All)'!$A$14:$A$1004,'Input Data Shift B'!E$6,'Input Exclusion Time (All)'!$B$14:$B$1004,'Input Data Shift B'!$D$2,'Input Exclusion Time (All)'!$C$14:$C$1004,'Input Data Shift B'!$C114)+SUMIFS('Input Exclusion Time (Partial)'!$I$14:$I$988,'Input Exclusion Time (Partial)'!$A$14:$A$988,'Input Data Shift B'!E$6,'Input Exclusion Time (Partial)'!$B$14:$B$988,'Input Data Shift B'!$D$2,'Input Exclusion Time (Partial)'!$C$14:$C$988,'Input Data Shift B'!$C114)</f>
        <v>0</v>
      </c>
      <c r="F114" s="506">
        <f>SUMIFS('Input Exclusion Time (All)'!$G$14:$G$1004,'Input Exclusion Time (All)'!$A$14:$A$1004,'Input Data Shift B'!F$6,'Input Exclusion Time (All)'!$B$14:$B$1004,'Input Data Shift B'!$D$2,'Input Exclusion Time (All)'!$C$14:$C$1004,'Input Data Shift B'!$C114)+SUMIFS('Input Exclusion Time (Partial)'!$I$14:$I$988,'Input Exclusion Time (Partial)'!$A$14:$A$988,'Input Data Shift B'!F$6,'Input Exclusion Time (Partial)'!$B$14:$B$988,'Input Data Shift B'!$D$2,'Input Exclusion Time (Partial)'!$C$14:$C$988,'Input Data Shift B'!$C114)</f>
        <v>0</v>
      </c>
      <c r="G114" s="506">
        <f>SUMIFS('Input Exclusion Time (All)'!$G$14:$G$1004,'Input Exclusion Time (All)'!$A$14:$A$1004,'Input Data Shift B'!G$6,'Input Exclusion Time (All)'!$B$14:$B$1004,'Input Data Shift B'!$D$2,'Input Exclusion Time (All)'!$C$14:$C$1004,'Input Data Shift B'!$C114)+SUMIFS('Input Exclusion Time (Partial)'!$I$14:$I$988,'Input Exclusion Time (Partial)'!$A$14:$A$988,'Input Data Shift B'!G$6,'Input Exclusion Time (Partial)'!$B$14:$B$988,'Input Data Shift B'!$D$2,'Input Exclusion Time (Partial)'!$C$14:$C$988,'Input Data Shift B'!$C114)</f>
        <v>0</v>
      </c>
      <c r="H114" s="506">
        <f>SUMIFS('Input Exclusion Time (All)'!$G$14:$G$1004,'Input Exclusion Time (All)'!$A$14:$A$1004,'Input Data Shift B'!H$6,'Input Exclusion Time (All)'!$B$14:$B$1004,'Input Data Shift B'!$D$2,'Input Exclusion Time (All)'!$C$14:$C$1004,'Input Data Shift B'!$C114)+SUMIFS('Input Exclusion Time (Partial)'!$I$14:$I$988,'Input Exclusion Time (Partial)'!$A$14:$A$988,'Input Data Shift B'!H$6,'Input Exclusion Time (Partial)'!$B$14:$B$988,'Input Data Shift B'!$D$2,'Input Exclusion Time (Partial)'!$C$14:$C$988,'Input Data Shift B'!$C114)</f>
        <v>0</v>
      </c>
      <c r="I114" s="506">
        <f>SUMIFS('Input Exclusion Time (All)'!$G$14:$G$1004,'Input Exclusion Time (All)'!$A$14:$A$1004,'Input Data Shift B'!I$6,'Input Exclusion Time (All)'!$B$14:$B$1004,'Input Data Shift B'!$D$2,'Input Exclusion Time (All)'!$C$14:$C$1004,'Input Data Shift B'!$C114)+SUMIFS('Input Exclusion Time (Partial)'!$I$14:$I$988,'Input Exclusion Time (Partial)'!$A$14:$A$988,'Input Data Shift B'!I$6,'Input Exclusion Time (Partial)'!$B$14:$B$988,'Input Data Shift B'!$D$2,'Input Exclusion Time (Partial)'!$C$14:$C$988,'Input Data Shift B'!$C114)</f>
        <v>0</v>
      </c>
      <c r="J114" s="506">
        <f>SUMIFS('Input Exclusion Time (All)'!$G$14:$G$1004,'Input Exclusion Time (All)'!$A$14:$A$1004,'Input Data Shift B'!J$6,'Input Exclusion Time (All)'!$B$14:$B$1004,'Input Data Shift B'!$D$2,'Input Exclusion Time (All)'!$C$14:$C$1004,'Input Data Shift B'!$C114)+SUMIFS('Input Exclusion Time (Partial)'!$I$14:$I$988,'Input Exclusion Time (Partial)'!$A$14:$A$988,'Input Data Shift B'!J$6,'Input Exclusion Time (Partial)'!$B$14:$B$988,'Input Data Shift B'!$D$2,'Input Exclusion Time (Partial)'!$C$14:$C$988,'Input Data Shift B'!$C114)</f>
        <v>0</v>
      </c>
      <c r="K114" s="506">
        <f>SUMIFS('Input Exclusion Time (All)'!$G$14:$G$1004,'Input Exclusion Time (All)'!$A$14:$A$1004,'Input Data Shift B'!K$6,'Input Exclusion Time (All)'!$B$14:$B$1004,'Input Data Shift B'!$D$2,'Input Exclusion Time (All)'!$C$14:$C$1004,'Input Data Shift B'!$C114)+SUMIFS('Input Exclusion Time (Partial)'!$I$14:$I$988,'Input Exclusion Time (Partial)'!$A$14:$A$988,'Input Data Shift B'!K$6,'Input Exclusion Time (Partial)'!$B$14:$B$988,'Input Data Shift B'!$D$2,'Input Exclusion Time (Partial)'!$C$14:$C$988,'Input Data Shift B'!$C114)</f>
        <v>0</v>
      </c>
      <c r="L114" s="506">
        <f>SUMIFS('Input Exclusion Time (All)'!$G$14:$G$1004,'Input Exclusion Time (All)'!$A$14:$A$1004,'Input Data Shift B'!L$6,'Input Exclusion Time (All)'!$B$14:$B$1004,'Input Data Shift B'!$D$2,'Input Exclusion Time (All)'!$C$14:$C$1004,'Input Data Shift B'!$C114)+SUMIFS('Input Exclusion Time (Partial)'!$I$14:$I$988,'Input Exclusion Time (Partial)'!$A$14:$A$988,'Input Data Shift B'!L$6,'Input Exclusion Time (Partial)'!$B$14:$B$988,'Input Data Shift B'!$D$2,'Input Exclusion Time (Partial)'!$C$14:$C$988,'Input Data Shift B'!$C114)</f>
        <v>0</v>
      </c>
      <c r="M114" s="506">
        <f>SUMIFS('Input Exclusion Time (All)'!$G$14:$G$1004,'Input Exclusion Time (All)'!$A$14:$A$1004,'Input Data Shift B'!M$6,'Input Exclusion Time (All)'!$B$14:$B$1004,'Input Data Shift B'!$D$2,'Input Exclusion Time (All)'!$C$14:$C$1004,'Input Data Shift B'!$C114)+SUMIFS('Input Exclusion Time (Partial)'!$I$14:$I$988,'Input Exclusion Time (Partial)'!$A$14:$A$988,'Input Data Shift B'!M$6,'Input Exclusion Time (Partial)'!$B$14:$B$988,'Input Data Shift B'!$D$2,'Input Exclusion Time (Partial)'!$C$14:$C$988,'Input Data Shift B'!$C114)</f>
        <v>0</v>
      </c>
      <c r="N114" s="506">
        <f>SUMIFS('Input Exclusion Time (All)'!$G$14:$G$1004,'Input Exclusion Time (All)'!$A$14:$A$1004,'Input Data Shift B'!N$6,'Input Exclusion Time (All)'!$B$14:$B$1004,'Input Data Shift B'!$D$2,'Input Exclusion Time (All)'!$C$14:$C$1004,'Input Data Shift B'!$C114)+SUMIFS('Input Exclusion Time (Partial)'!$I$14:$I$988,'Input Exclusion Time (Partial)'!$A$14:$A$988,'Input Data Shift B'!N$6,'Input Exclusion Time (Partial)'!$B$14:$B$988,'Input Data Shift B'!$D$2,'Input Exclusion Time (Partial)'!$C$14:$C$988,'Input Data Shift B'!$C114)</f>
        <v>0</v>
      </c>
      <c r="O114" s="506">
        <f>SUMIFS('Input Exclusion Time (All)'!$G$14:$G$1004,'Input Exclusion Time (All)'!$A$14:$A$1004,'Input Data Shift B'!O$6,'Input Exclusion Time (All)'!$B$14:$B$1004,'Input Data Shift B'!$D$2,'Input Exclusion Time (All)'!$C$14:$C$1004,'Input Data Shift B'!$C114)+SUMIFS('Input Exclusion Time (Partial)'!$I$14:$I$988,'Input Exclusion Time (Partial)'!$A$14:$A$988,'Input Data Shift B'!O$6,'Input Exclusion Time (Partial)'!$B$14:$B$988,'Input Data Shift B'!$D$2,'Input Exclusion Time (Partial)'!$C$14:$C$988,'Input Data Shift B'!$C114)</f>
        <v>0</v>
      </c>
      <c r="P114" s="506">
        <f>SUMIFS('Input Exclusion Time (All)'!$G$14:$G$1004,'Input Exclusion Time (All)'!$A$14:$A$1004,'Input Data Shift B'!P$6,'Input Exclusion Time (All)'!$B$14:$B$1004,'Input Data Shift B'!$D$2,'Input Exclusion Time (All)'!$C$14:$C$1004,'Input Data Shift B'!$C114)+SUMIFS('Input Exclusion Time (Partial)'!$I$14:$I$988,'Input Exclusion Time (Partial)'!$A$14:$A$988,'Input Data Shift B'!P$6,'Input Exclusion Time (Partial)'!$B$14:$B$988,'Input Data Shift B'!$D$2,'Input Exclusion Time (Partial)'!$C$14:$C$988,'Input Data Shift B'!$C114)</f>
        <v>0</v>
      </c>
      <c r="Q114" s="506">
        <f>SUMIFS('Input Exclusion Time (All)'!$G$14:$G$1004,'Input Exclusion Time (All)'!$A$14:$A$1004,'Input Data Shift B'!Q$6,'Input Exclusion Time (All)'!$B$14:$B$1004,'Input Data Shift B'!$D$2,'Input Exclusion Time (All)'!$C$14:$C$1004,'Input Data Shift B'!$C114)+SUMIFS('Input Exclusion Time (Partial)'!$I$14:$I$988,'Input Exclusion Time (Partial)'!$A$14:$A$988,'Input Data Shift B'!Q$6,'Input Exclusion Time (Partial)'!$B$14:$B$988,'Input Data Shift B'!$D$2,'Input Exclusion Time (Partial)'!$C$14:$C$988,'Input Data Shift B'!$C114)</f>
        <v>0</v>
      </c>
      <c r="R114" s="506">
        <f>SUMIFS('Input Exclusion Time (All)'!$G$14:$G$1004,'Input Exclusion Time (All)'!$A$14:$A$1004,'Input Data Shift B'!R$6,'Input Exclusion Time (All)'!$B$14:$B$1004,'Input Data Shift B'!$D$2,'Input Exclusion Time (All)'!$C$14:$C$1004,'Input Data Shift B'!$C114)+SUMIFS('Input Exclusion Time (Partial)'!$I$14:$I$988,'Input Exclusion Time (Partial)'!$A$14:$A$988,'Input Data Shift B'!R$6,'Input Exclusion Time (Partial)'!$B$14:$B$988,'Input Data Shift B'!$D$2,'Input Exclusion Time (Partial)'!$C$14:$C$988,'Input Data Shift B'!$C114)</f>
        <v>0</v>
      </c>
      <c r="S114" s="506">
        <f>SUMIFS('Input Exclusion Time (All)'!$G$14:$G$1004,'Input Exclusion Time (All)'!$A$14:$A$1004,'Input Data Shift B'!S$6,'Input Exclusion Time (All)'!$B$14:$B$1004,'Input Data Shift B'!$D$2,'Input Exclusion Time (All)'!$C$14:$C$1004,'Input Data Shift B'!$C114)+SUMIFS('Input Exclusion Time (Partial)'!$I$14:$I$988,'Input Exclusion Time (Partial)'!$A$14:$A$988,'Input Data Shift B'!S$6,'Input Exclusion Time (Partial)'!$B$14:$B$988,'Input Data Shift B'!$D$2,'Input Exclusion Time (Partial)'!$C$14:$C$988,'Input Data Shift B'!$C114)</f>
        <v>0</v>
      </c>
      <c r="T114" s="506">
        <f>SUMIFS('Input Exclusion Time (All)'!$G$14:$G$1004,'Input Exclusion Time (All)'!$A$14:$A$1004,'Input Data Shift B'!T$6,'Input Exclusion Time (All)'!$B$14:$B$1004,'Input Data Shift B'!$D$2,'Input Exclusion Time (All)'!$C$14:$C$1004,'Input Data Shift B'!$C114)+SUMIFS('Input Exclusion Time (Partial)'!$I$14:$I$988,'Input Exclusion Time (Partial)'!$A$14:$A$988,'Input Data Shift B'!T$6,'Input Exclusion Time (Partial)'!$B$14:$B$988,'Input Data Shift B'!$D$2,'Input Exclusion Time (Partial)'!$C$14:$C$988,'Input Data Shift B'!$C114)</f>
        <v>0</v>
      </c>
      <c r="U114" s="506">
        <f>SUMIFS('Input Exclusion Time (All)'!$G$14:$G$1004,'Input Exclusion Time (All)'!$A$14:$A$1004,'Input Data Shift B'!U$6,'Input Exclusion Time (All)'!$B$14:$B$1004,'Input Data Shift B'!$D$2,'Input Exclusion Time (All)'!$C$14:$C$1004,'Input Data Shift B'!$C114)+SUMIFS('Input Exclusion Time (Partial)'!$I$14:$I$988,'Input Exclusion Time (Partial)'!$A$14:$A$988,'Input Data Shift B'!U$6,'Input Exclusion Time (Partial)'!$B$14:$B$988,'Input Data Shift B'!$D$2,'Input Exclusion Time (Partial)'!$C$14:$C$988,'Input Data Shift B'!$C114)</f>
        <v>0</v>
      </c>
      <c r="V114" s="506">
        <f>SUMIFS('Input Exclusion Time (All)'!$G$14:$G$1004,'Input Exclusion Time (All)'!$A$14:$A$1004,'Input Data Shift B'!V$6,'Input Exclusion Time (All)'!$B$14:$B$1004,'Input Data Shift B'!$D$2,'Input Exclusion Time (All)'!$C$14:$C$1004,'Input Data Shift B'!$C114)+SUMIFS('Input Exclusion Time (Partial)'!$I$14:$I$988,'Input Exclusion Time (Partial)'!$A$14:$A$988,'Input Data Shift B'!V$6,'Input Exclusion Time (Partial)'!$B$14:$B$988,'Input Data Shift B'!$D$2,'Input Exclusion Time (Partial)'!$C$14:$C$988,'Input Data Shift B'!$C114)</f>
        <v>0</v>
      </c>
      <c r="W114" s="506">
        <f>SUMIFS('Input Exclusion Time (All)'!$G$14:$G$1004,'Input Exclusion Time (All)'!$A$14:$A$1004,'Input Data Shift B'!W$6,'Input Exclusion Time (All)'!$B$14:$B$1004,'Input Data Shift B'!$D$2,'Input Exclusion Time (All)'!$C$14:$C$1004,'Input Data Shift B'!$C114)+SUMIFS('Input Exclusion Time (Partial)'!$I$14:$I$988,'Input Exclusion Time (Partial)'!$A$14:$A$988,'Input Data Shift B'!W$6,'Input Exclusion Time (Partial)'!$B$14:$B$988,'Input Data Shift B'!$D$2,'Input Exclusion Time (Partial)'!$C$14:$C$988,'Input Data Shift B'!$C114)</f>
        <v>0</v>
      </c>
      <c r="X114" s="506">
        <f>SUMIFS('Input Exclusion Time (All)'!$G$14:$G$1004,'Input Exclusion Time (All)'!$A$14:$A$1004,'Input Data Shift B'!X$6,'Input Exclusion Time (All)'!$B$14:$B$1004,'Input Data Shift B'!$D$2,'Input Exclusion Time (All)'!$C$14:$C$1004,'Input Data Shift B'!$C114)+SUMIFS('Input Exclusion Time (Partial)'!$I$14:$I$988,'Input Exclusion Time (Partial)'!$A$14:$A$988,'Input Data Shift B'!X$6,'Input Exclusion Time (Partial)'!$B$14:$B$988,'Input Data Shift B'!$D$2,'Input Exclusion Time (Partial)'!$C$14:$C$988,'Input Data Shift B'!$C114)</f>
        <v>0</v>
      </c>
      <c r="Y114" s="506">
        <f>SUMIFS('Input Exclusion Time (All)'!$G$14:$G$1004,'Input Exclusion Time (All)'!$A$14:$A$1004,'Input Data Shift B'!Y$6,'Input Exclusion Time (All)'!$B$14:$B$1004,'Input Data Shift B'!$D$2,'Input Exclusion Time (All)'!$C$14:$C$1004,'Input Data Shift B'!$C114)+SUMIFS('Input Exclusion Time (Partial)'!$I$14:$I$988,'Input Exclusion Time (Partial)'!$A$14:$A$988,'Input Data Shift B'!Y$6,'Input Exclusion Time (Partial)'!$B$14:$B$988,'Input Data Shift B'!$D$2,'Input Exclusion Time (Partial)'!$C$14:$C$988,'Input Data Shift B'!$C114)</f>
        <v>0</v>
      </c>
      <c r="Z114" s="506">
        <f>SUMIFS('Input Exclusion Time (All)'!$G$14:$G$1004,'Input Exclusion Time (All)'!$A$14:$A$1004,'Input Data Shift B'!Z$6,'Input Exclusion Time (All)'!$B$14:$B$1004,'Input Data Shift B'!$D$2,'Input Exclusion Time (All)'!$C$14:$C$1004,'Input Data Shift B'!$C114)+SUMIFS('Input Exclusion Time (Partial)'!$I$14:$I$988,'Input Exclusion Time (Partial)'!$A$14:$A$988,'Input Data Shift B'!Z$6,'Input Exclusion Time (Partial)'!$B$14:$B$988,'Input Data Shift B'!$D$2,'Input Exclusion Time (Partial)'!$C$14:$C$988,'Input Data Shift B'!$C114)</f>
        <v>0</v>
      </c>
      <c r="AA114" s="506">
        <f>SUMIFS('Input Exclusion Time (All)'!$G$14:$G$1004,'Input Exclusion Time (All)'!$A$14:$A$1004,'Input Data Shift B'!AA$6,'Input Exclusion Time (All)'!$B$14:$B$1004,'Input Data Shift B'!$D$2,'Input Exclusion Time (All)'!$C$14:$C$1004,'Input Data Shift B'!$C114)+SUMIFS('Input Exclusion Time (Partial)'!$I$14:$I$988,'Input Exclusion Time (Partial)'!$A$14:$A$988,'Input Data Shift B'!AA$6,'Input Exclusion Time (Partial)'!$B$14:$B$988,'Input Data Shift B'!$D$2,'Input Exclusion Time (Partial)'!$C$14:$C$988,'Input Data Shift B'!$C114)</f>
        <v>0</v>
      </c>
      <c r="AB114" s="506">
        <f>SUMIFS('Input Exclusion Time (All)'!$G$14:$G$1004,'Input Exclusion Time (All)'!$A$14:$A$1004,'Input Data Shift B'!AB$6,'Input Exclusion Time (All)'!$B$14:$B$1004,'Input Data Shift B'!$D$2,'Input Exclusion Time (All)'!$C$14:$C$1004,'Input Data Shift B'!$C114)+SUMIFS('Input Exclusion Time (Partial)'!$I$14:$I$988,'Input Exclusion Time (Partial)'!$A$14:$A$988,'Input Data Shift B'!AB$6,'Input Exclusion Time (Partial)'!$B$14:$B$988,'Input Data Shift B'!$D$2,'Input Exclusion Time (Partial)'!$C$14:$C$988,'Input Data Shift B'!$C114)</f>
        <v>0</v>
      </c>
      <c r="AC114" s="506">
        <f>SUMIFS('Input Exclusion Time (All)'!$G$14:$G$1004,'Input Exclusion Time (All)'!$A$14:$A$1004,'Input Data Shift B'!AC$6,'Input Exclusion Time (All)'!$B$14:$B$1004,'Input Data Shift B'!$D$2,'Input Exclusion Time (All)'!$C$14:$C$1004,'Input Data Shift B'!$C114)+SUMIFS('Input Exclusion Time (Partial)'!$I$14:$I$988,'Input Exclusion Time (Partial)'!$A$14:$A$988,'Input Data Shift B'!AC$6,'Input Exclusion Time (Partial)'!$B$14:$B$988,'Input Data Shift B'!$D$2,'Input Exclusion Time (Partial)'!$C$14:$C$988,'Input Data Shift B'!$C114)</f>
        <v>0</v>
      </c>
      <c r="AD114" s="506">
        <f>SUMIFS('Input Exclusion Time (All)'!$G$14:$G$1004,'Input Exclusion Time (All)'!$A$14:$A$1004,'Input Data Shift B'!AD$6,'Input Exclusion Time (All)'!$B$14:$B$1004,'Input Data Shift B'!$D$2,'Input Exclusion Time (All)'!$C$14:$C$1004,'Input Data Shift B'!$C114)+SUMIFS('Input Exclusion Time (Partial)'!$I$14:$I$988,'Input Exclusion Time (Partial)'!$A$14:$A$988,'Input Data Shift B'!AD$6,'Input Exclusion Time (Partial)'!$B$14:$B$988,'Input Data Shift B'!$D$2,'Input Exclusion Time (Partial)'!$C$14:$C$988,'Input Data Shift B'!$C114)</f>
        <v>0</v>
      </c>
      <c r="AE114" s="506">
        <f>SUMIFS('Input Exclusion Time (All)'!$G$14:$G$1004,'Input Exclusion Time (All)'!$A$14:$A$1004,'Input Data Shift B'!AE$6,'Input Exclusion Time (All)'!$B$14:$B$1004,'Input Data Shift B'!$D$2,'Input Exclusion Time (All)'!$C$14:$C$1004,'Input Data Shift B'!$C114)+SUMIFS('Input Exclusion Time (Partial)'!$I$14:$I$988,'Input Exclusion Time (Partial)'!$A$14:$A$988,'Input Data Shift B'!AE$6,'Input Exclusion Time (Partial)'!$B$14:$B$988,'Input Data Shift B'!$D$2,'Input Exclusion Time (Partial)'!$C$14:$C$988,'Input Data Shift B'!$C114)</f>
        <v>0</v>
      </c>
      <c r="AF114" s="506">
        <f>SUMIFS('Input Exclusion Time (All)'!$G$14:$G$1004,'Input Exclusion Time (All)'!$A$14:$A$1004,'Input Data Shift B'!AF$6,'Input Exclusion Time (All)'!$B$14:$B$1004,'Input Data Shift B'!$D$2,'Input Exclusion Time (All)'!$C$14:$C$1004,'Input Data Shift B'!$C114)+SUMIFS('Input Exclusion Time (Partial)'!$I$14:$I$988,'Input Exclusion Time (Partial)'!$A$14:$A$988,'Input Data Shift B'!AF$6,'Input Exclusion Time (Partial)'!$B$14:$B$988,'Input Data Shift B'!$D$2,'Input Exclusion Time (Partial)'!$C$14:$C$988,'Input Data Shift B'!$C114)</f>
        <v>0</v>
      </c>
      <c r="AG114" s="506">
        <f>SUMIFS('Input Exclusion Time (All)'!$G$14:$G$1004,'Input Exclusion Time (All)'!$A$14:$A$1004,'Input Data Shift B'!AG$6,'Input Exclusion Time (All)'!$B$14:$B$1004,'Input Data Shift B'!$D$2,'Input Exclusion Time (All)'!$C$14:$C$1004,'Input Data Shift B'!$C114)+SUMIFS('Input Exclusion Time (Partial)'!$I$14:$I$988,'Input Exclusion Time (Partial)'!$A$14:$A$988,'Input Data Shift B'!AG$6,'Input Exclusion Time (Partial)'!$B$14:$B$988,'Input Data Shift B'!$D$2,'Input Exclusion Time (Partial)'!$C$14:$C$988,'Input Data Shift B'!$C114)</f>
        <v>0</v>
      </c>
      <c r="AH114" s="506">
        <f>SUMIFS('Input Exclusion Time (All)'!$G$14:$G$1004,'Input Exclusion Time (All)'!$A$14:$A$1004,'Input Data Shift B'!AH$6,'Input Exclusion Time (All)'!$B$14:$B$1004,'Input Data Shift B'!$D$2,'Input Exclusion Time (All)'!$C$14:$C$1004,'Input Data Shift B'!$C114)+SUMIFS('Input Exclusion Time (Partial)'!$I$14:$I$988,'Input Exclusion Time (Partial)'!$A$14:$A$988,'Input Data Shift B'!AH$6,'Input Exclusion Time (Partial)'!$B$14:$B$988,'Input Data Shift B'!$D$2,'Input Exclusion Time (Partial)'!$C$14:$C$988,'Input Data Shift B'!$C114)</f>
        <v>0</v>
      </c>
      <c r="AI114" s="512">
        <f t="shared" si="12"/>
        <v>0</v>
      </c>
      <c r="AJ114" s="285">
        <f t="shared" si="13"/>
        <v>0</v>
      </c>
    </row>
    <row r="115" spans="1:36" ht="19.5" customHeight="1">
      <c r="A115" s="605"/>
      <c r="B115" s="280" t="s">
        <v>58</v>
      </c>
      <c r="C115" s="281" t="s">
        <v>59</v>
      </c>
      <c r="D115" s="506">
        <f>SUMIFS('Input Exclusion Time (All)'!$G$14:$G$1004,'Input Exclusion Time (All)'!$A$14:$A$1004,'Input Data Shift B'!D$6,'Input Exclusion Time (All)'!$B$14:$B$1004,'Input Data Shift B'!$D$2,'Input Exclusion Time (All)'!$C$14:$C$1004,'Input Data Shift B'!$C115)+SUMIFS('Input Exclusion Time (Partial)'!$I$14:$I$988,'Input Exclusion Time (Partial)'!$A$14:$A$988,'Input Data Shift B'!D$6,'Input Exclusion Time (Partial)'!$B$14:$B$988,'Input Data Shift B'!$D$2,'Input Exclusion Time (Partial)'!$C$14:$C$988,'Input Data Shift B'!$C115)</f>
        <v>0</v>
      </c>
      <c r="E115" s="506">
        <f>SUMIFS('Input Exclusion Time (All)'!$G$14:$G$1004,'Input Exclusion Time (All)'!$A$14:$A$1004,'Input Data Shift B'!E$6,'Input Exclusion Time (All)'!$B$14:$B$1004,'Input Data Shift B'!$D$2,'Input Exclusion Time (All)'!$C$14:$C$1004,'Input Data Shift B'!$C115)+SUMIFS('Input Exclusion Time (Partial)'!$I$14:$I$988,'Input Exclusion Time (Partial)'!$A$14:$A$988,'Input Data Shift B'!E$6,'Input Exclusion Time (Partial)'!$B$14:$B$988,'Input Data Shift B'!$D$2,'Input Exclusion Time (Partial)'!$C$14:$C$988,'Input Data Shift B'!$C115)</f>
        <v>0</v>
      </c>
      <c r="F115" s="506">
        <f>SUMIFS('Input Exclusion Time (All)'!$G$14:$G$1004,'Input Exclusion Time (All)'!$A$14:$A$1004,'Input Data Shift B'!F$6,'Input Exclusion Time (All)'!$B$14:$B$1004,'Input Data Shift B'!$D$2,'Input Exclusion Time (All)'!$C$14:$C$1004,'Input Data Shift B'!$C115)+SUMIFS('Input Exclusion Time (Partial)'!$I$14:$I$988,'Input Exclusion Time (Partial)'!$A$14:$A$988,'Input Data Shift B'!F$6,'Input Exclusion Time (Partial)'!$B$14:$B$988,'Input Data Shift B'!$D$2,'Input Exclusion Time (Partial)'!$C$14:$C$988,'Input Data Shift B'!$C115)</f>
        <v>0</v>
      </c>
      <c r="G115" s="506">
        <f>SUMIFS('Input Exclusion Time (All)'!$G$14:$G$1004,'Input Exclusion Time (All)'!$A$14:$A$1004,'Input Data Shift B'!G$6,'Input Exclusion Time (All)'!$B$14:$B$1004,'Input Data Shift B'!$D$2,'Input Exclusion Time (All)'!$C$14:$C$1004,'Input Data Shift B'!$C115)+SUMIFS('Input Exclusion Time (Partial)'!$I$14:$I$988,'Input Exclusion Time (Partial)'!$A$14:$A$988,'Input Data Shift B'!G$6,'Input Exclusion Time (Partial)'!$B$14:$B$988,'Input Data Shift B'!$D$2,'Input Exclusion Time (Partial)'!$C$14:$C$988,'Input Data Shift B'!$C115)</f>
        <v>0</v>
      </c>
      <c r="H115" s="506">
        <f>SUMIFS('Input Exclusion Time (All)'!$G$14:$G$1004,'Input Exclusion Time (All)'!$A$14:$A$1004,'Input Data Shift B'!H$6,'Input Exclusion Time (All)'!$B$14:$B$1004,'Input Data Shift B'!$D$2,'Input Exclusion Time (All)'!$C$14:$C$1004,'Input Data Shift B'!$C115)+SUMIFS('Input Exclusion Time (Partial)'!$I$14:$I$988,'Input Exclusion Time (Partial)'!$A$14:$A$988,'Input Data Shift B'!H$6,'Input Exclusion Time (Partial)'!$B$14:$B$988,'Input Data Shift B'!$D$2,'Input Exclusion Time (Partial)'!$C$14:$C$988,'Input Data Shift B'!$C115)</f>
        <v>0</v>
      </c>
      <c r="I115" s="506">
        <f>SUMIFS('Input Exclusion Time (All)'!$G$14:$G$1004,'Input Exclusion Time (All)'!$A$14:$A$1004,'Input Data Shift B'!I$6,'Input Exclusion Time (All)'!$B$14:$B$1004,'Input Data Shift B'!$D$2,'Input Exclusion Time (All)'!$C$14:$C$1004,'Input Data Shift B'!$C115)+SUMIFS('Input Exclusion Time (Partial)'!$I$14:$I$988,'Input Exclusion Time (Partial)'!$A$14:$A$988,'Input Data Shift B'!I$6,'Input Exclusion Time (Partial)'!$B$14:$B$988,'Input Data Shift B'!$D$2,'Input Exclusion Time (Partial)'!$C$14:$C$988,'Input Data Shift B'!$C115)</f>
        <v>0</v>
      </c>
      <c r="J115" s="506">
        <f>SUMIFS('Input Exclusion Time (All)'!$G$14:$G$1004,'Input Exclusion Time (All)'!$A$14:$A$1004,'Input Data Shift B'!J$6,'Input Exclusion Time (All)'!$B$14:$B$1004,'Input Data Shift B'!$D$2,'Input Exclusion Time (All)'!$C$14:$C$1004,'Input Data Shift B'!$C115)+SUMIFS('Input Exclusion Time (Partial)'!$I$14:$I$988,'Input Exclusion Time (Partial)'!$A$14:$A$988,'Input Data Shift B'!J$6,'Input Exclusion Time (Partial)'!$B$14:$B$988,'Input Data Shift B'!$D$2,'Input Exclusion Time (Partial)'!$C$14:$C$988,'Input Data Shift B'!$C115)</f>
        <v>0</v>
      </c>
      <c r="K115" s="506">
        <f>SUMIFS('Input Exclusion Time (All)'!$G$14:$G$1004,'Input Exclusion Time (All)'!$A$14:$A$1004,'Input Data Shift B'!K$6,'Input Exclusion Time (All)'!$B$14:$B$1004,'Input Data Shift B'!$D$2,'Input Exclusion Time (All)'!$C$14:$C$1004,'Input Data Shift B'!$C115)+SUMIFS('Input Exclusion Time (Partial)'!$I$14:$I$988,'Input Exclusion Time (Partial)'!$A$14:$A$988,'Input Data Shift B'!K$6,'Input Exclusion Time (Partial)'!$B$14:$B$988,'Input Data Shift B'!$D$2,'Input Exclusion Time (Partial)'!$C$14:$C$988,'Input Data Shift B'!$C115)</f>
        <v>0</v>
      </c>
      <c r="L115" s="506">
        <f>SUMIFS('Input Exclusion Time (All)'!$G$14:$G$1004,'Input Exclusion Time (All)'!$A$14:$A$1004,'Input Data Shift B'!L$6,'Input Exclusion Time (All)'!$B$14:$B$1004,'Input Data Shift B'!$D$2,'Input Exclusion Time (All)'!$C$14:$C$1004,'Input Data Shift B'!$C115)+SUMIFS('Input Exclusion Time (Partial)'!$I$14:$I$988,'Input Exclusion Time (Partial)'!$A$14:$A$988,'Input Data Shift B'!L$6,'Input Exclusion Time (Partial)'!$B$14:$B$988,'Input Data Shift B'!$D$2,'Input Exclusion Time (Partial)'!$C$14:$C$988,'Input Data Shift B'!$C115)</f>
        <v>0</v>
      </c>
      <c r="M115" s="506">
        <f>SUMIFS('Input Exclusion Time (All)'!$G$14:$G$1004,'Input Exclusion Time (All)'!$A$14:$A$1004,'Input Data Shift B'!M$6,'Input Exclusion Time (All)'!$B$14:$B$1004,'Input Data Shift B'!$D$2,'Input Exclusion Time (All)'!$C$14:$C$1004,'Input Data Shift B'!$C115)+SUMIFS('Input Exclusion Time (Partial)'!$I$14:$I$988,'Input Exclusion Time (Partial)'!$A$14:$A$988,'Input Data Shift B'!M$6,'Input Exclusion Time (Partial)'!$B$14:$B$988,'Input Data Shift B'!$D$2,'Input Exclusion Time (Partial)'!$C$14:$C$988,'Input Data Shift B'!$C115)</f>
        <v>0</v>
      </c>
      <c r="N115" s="506">
        <f>SUMIFS('Input Exclusion Time (All)'!$G$14:$G$1004,'Input Exclusion Time (All)'!$A$14:$A$1004,'Input Data Shift B'!N$6,'Input Exclusion Time (All)'!$B$14:$B$1004,'Input Data Shift B'!$D$2,'Input Exclusion Time (All)'!$C$14:$C$1004,'Input Data Shift B'!$C115)+SUMIFS('Input Exclusion Time (Partial)'!$I$14:$I$988,'Input Exclusion Time (Partial)'!$A$14:$A$988,'Input Data Shift B'!N$6,'Input Exclusion Time (Partial)'!$B$14:$B$988,'Input Data Shift B'!$D$2,'Input Exclusion Time (Partial)'!$C$14:$C$988,'Input Data Shift B'!$C115)</f>
        <v>0</v>
      </c>
      <c r="O115" s="506">
        <f>SUMIFS('Input Exclusion Time (All)'!$G$14:$G$1004,'Input Exclusion Time (All)'!$A$14:$A$1004,'Input Data Shift B'!O$6,'Input Exclusion Time (All)'!$B$14:$B$1004,'Input Data Shift B'!$D$2,'Input Exclusion Time (All)'!$C$14:$C$1004,'Input Data Shift B'!$C115)+SUMIFS('Input Exclusion Time (Partial)'!$I$14:$I$988,'Input Exclusion Time (Partial)'!$A$14:$A$988,'Input Data Shift B'!O$6,'Input Exclusion Time (Partial)'!$B$14:$B$988,'Input Data Shift B'!$D$2,'Input Exclusion Time (Partial)'!$C$14:$C$988,'Input Data Shift B'!$C115)</f>
        <v>0</v>
      </c>
      <c r="P115" s="506">
        <f>SUMIFS('Input Exclusion Time (All)'!$G$14:$G$1004,'Input Exclusion Time (All)'!$A$14:$A$1004,'Input Data Shift B'!P$6,'Input Exclusion Time (All)'!$B$14:$B$1004,'Input Data Shift B'!$D$2,'Input Exclusion Time (All)'!$C$14:$C$1004,'Input Data Shift B'!$C115)+SUMIFS('Input Exclusion Time (Partial)'!$I$14:$I$988,'Input Exclusion Time (Partial)'!$A$14:$A$988,'Input Data Shift B'!P$6,'Input Exclusion Time (Partial)'!$B$14:$B$988,'Input Data Shift B'!$D$2,'Input Exclusion Time (Partial)'!$C$14:$C$988,'Input Data Shift B'!$C115)</f>
        <v>0</v>
      </c>
      <c r="Q115" s="506">
        <f>SUMIFS('Input Exclusion Time (All)'!$G$14:$G$1004,'Input Exclusion Time (All)'!$A$14:$A$1004,'Input Data Shift B'!Q$6,'Input Exclusion Time (All)'!$B$14:$B$1004,'Input Data Shift B'!$D$2,'Input Exclusion Time (All)'!$C$14:$C$1004,'Input Data Shift B'!$C115)+SUMIFS('Input Exclusion Time (Partial)'!$I$14:$I$988,'Input Exclusion Time (Partial)'!$A$14:$A$988,'Input Data Shift B'!Q$6,'Input Exclusion Time (Partial)'!$B$14:$B$988,'Input Data Shift B'!$D$2,'Input Exclusion Time (Partial)'!$C$14:$C$988,'Input Data Shift B'!$C115)</f>
        <v>0</v>
      </c>
      <c r="R115" s="506">
        <f>SUMIFS('Input Exclusion Time (All)'!$G$14:$G$1004,'Input Exclusion Time (All)'!$A$14:$A$1004,'Input Data Shift B'!R$6,'Input Exclusion Time (All)'!$B$14:$B$1004,'Input Data Shift B'!$D$2,'Input Exclusion Time (All)'!$C$14:$C$1004,'Input Data Shift B'!$C115)+SUMIFS('Input Exclusion Time (Partial)'!$I$14:$I$988,'Input Exclusion Time (Partial)'!$A$14:$A$988,'Input Data Shift B'!R$6,'Input Exclusion Time (Partial)'!$B$14:$B$988,'Input Data Shift B'!$D$2,'Input Exclusion Time (Partial)'!$C$14:$C$988,'Input Data Shift B'!$C115)</f>
        <v>0</v>
      </c>
      <c r="S115" s="506">
        <f>SUMIFS('Input Exclusion Time (All)'!$G$14:$G$1004,'Input Exclusion Time (All)'!$A$14:$A$1004,'Input Data Shift B'!S$6,'Input Exclusion Time (All)'!$B$14:$B$1004,'Input Data Shift B'!$D$2,'Input Exclusion Time (All)'!$C$14:$C$1004,'Input Data Shift B'!$C115)+SUMIFS('Input Exclusion Time (Partial)'!$I$14:$I$988,'Input Exclusion Time (Partial)'!$A$14:$A$988,'Input Data Shift B'!S$6,'Input Exclusion Time (Partial)'!$B$14:$B$988,'Input Data Shift B'!$D$2,'Input Exclusion Time (Partial)'!$C$14:$C$988,'Input Data Shift B'!$C115)</f>
        <v>0</v>
      </c>
      <c r="T115" s="506">
        <f>SUMIFS('Input Exclusion Time (All)'!$G$14:$G$1004,'Input Exclusion Time (All)'!$A$14:$A$1004,'Input Data Shift B'!T$6,'Input Exclusion Time (All)'!$B$14:$B$1004,'Input Data Shift B'!$D$2,'Input Exclusion Time (All)'!$C$14:$C$1004,'Input Data Shift B'!$C115)+SUMIFS('Input Exclusion Time (Partial)'!$I$14:$I$988,'Input Exclusion Time (Partial)'!$A$14:$A$988,'Input Data Shift B'!T$6,'Input Exclusion Time (Partial)'!$B$14:$B$988,'Input Data Shift B'!$D$2,'Input Exclusion Time (Partial)'!$C$14:$C$988,'Input Data Shift B'!$C115)</f>
        <v>0</v>
      </c>
      <c r="U115" s="506">
        <f>SUMIFS('Input Exclusion Time (All)'!$G$14:$G$1004,'Input Exclusion Time (All)'!$A$14:$A$1004,'Input Data Shift B'!U$6,'Input Exclusion Time (All)'!$B$14:$B$1004,'Input Data Shift B'!$D$2,'Input Exclusion Time (All)'!$C$14:$C$1004,'Input Data Shift B'!$C115)+SUMIFS('Input Exclusion Time (Partial)'!$I$14:$I$988,'Input Exclusion Time (Partial)'!$A$14:$A$988,'Input Data Shift B'!U$6,'Input Exclusion Time (Partial)'!$B$14:$B$988,'Input Data Shift B'!$D$2,'Input Exclusion Time (Partial)'!$C$14:$C$988,'Input Data Shift B'!$C115)</f>
        <v>0</v>
      </c>
      <c r="V115" s="506">
        <f>SUMIFS('Input Exclusion Time (All)'!$G$14:$G$1004,'Input Exclusion Time (All)'!$A$14:$A$1004,'Input Data Shift B'!V$6,'Input Exclusion Time (All)'!$B$14:$B$1004,'Input Data Shift B'!$D$2,'Input Exclusion Time (All)'!$C$14:$C$1004,'Input Data Shift B'!$C115)+SUMIFS('Input Exclusion Time (Partial)'!$I$14:$I$988,'Input Exclusion Time (Partial)'!$A$14:$A$988,'Input Data Shift B'!V$6,'Input Exclusion Time (Partial)'!$B$14:$B$988,'Input Data Shift B'!$D$2,'Input Exclusion Time (Partial)'!$C$14:$C$988,'Input Data Shift B'!$C115)</f>
        <v>0</v>
      </c>
      <c r="W115" s="506">
        <f>SUMIFS('Input Exclusion Time (All)'!$G$14:$G$1004,'Input Exclusion Time (All)'!$A$14:$A$1004,'Input Data Shift B'!W$6,'Input Exclusion Time (All)'!$B$14:$B$1004,'Input Data Shift B'!$D$2,'Input Exclusion Time (All)'!$C$14:$C$1004,'Input Data Shift B'!$C115)+SUMIFS('Input Exclusion Time (Partial)'!$I$14:$I$988,'Input Exclusion Time (Partial)'!$A$14:$A$988,'Input Data Shift B'!W$6,'Input Exclusion Time (Partial)'!$B$14:$B$988,'Input Data Shift B'!$D$2,'Input Exclusion Time (Partial)'!$C$14:$C$988,'Input Data Shift B'!$C115)</f>
        <v>0</v>
      </c>
      <c r="X115" s="506">
        <f>SUMIFS('Input Exclusion Time (All)'!$G$14:$G$1004,'Input Exclusion Time (All)'!$A$14:$A$1004,'Input Data Shift B'!X$6,'Input Exclusion Time (All)'!$B$14:$B$1004,'Input Data Shift B'!$D$2,'Input Exclusion Time (All)'!$C$14:$C$1004,'Input Data Shift B'!$C115)+SUMIFS('Input Exclusion Time (Partial)'!$I$14:$I$988,'Input Exclusion Time (Partial)'!$A$14:$A$988,'Input Data Shift B'!X$6,'Input Exclusion Time (Partial)'!$B$14:$B$988,'Input Data Shift B'!$D$2,'Input Exclusion Time (Partial)'!$C$14:$C$988,'Input Data Shift B'!$C115)</f>
        <v>0</v>
      </c>
      <c r="Y115" s="506">
        <f>SUMIFS('Input Exclusion Time (All)'!$G$14:$G$1004,'Input Exclusion Time (All)'!$A$14:$A$1004,'Input Data Shift B'!Y$6,'Input Exclusion Time (All)'!$B$14:$B$1004,'Input Data Shift B'!$D$2,'Input Exclusion Time (All)'!$C$14:$C$1004,'Input Data Shift B'!$C115)+SUMIFS('Input Exclusion Time (Partial)'!$I$14:$I$988,'Input Exclusion Time (Partial)'!$A$14:$A$988,'Input Data Shift B'!Y$6,'Input Exclusion Time (Partial)'!$B$14:$B$988,'Input Data Shift B'!$D$2,'Input Exclusion Time (Partial)'!$C$14:$C$988,'Input Data Shift B'!$C115)</f>
        <v>0</v>
      </c>
      <c r="Z115" s="506">
        <f>SUMIFS('Input Exclusion Time (All)'!$G$14:$G$1004,'Input Exclusion Time (All)'!$A$14:$A$1004,'Input Data Shift B'!Z$6,'Input Exclusion Time (All)'!$B$14:$B$1004,'Input Data Shift B'!$D$2,'Input Exclusion Time (All)'!$C$14:$C$1004,'Input Data Shift B'!$C115)+SUMIFS('Input Exclusion Time (Partial)'!$I$14:$I$988,'Input Exclusion Time (Partial)'!$A$14:$A$988,'Input Data Shift B'!Z$6,'Input Exclusion Time (Partial)'!$B$14:$B$988,'Input Data Shift B'!$D$2,'Input Exclusion Time (Partial)'!$C$14:$C$988,'Input Data Shift B'!$C115)</f>
        <v>0</v>
      </c>
      <c r="AA115" s="506">
        <f>SUMIFS('Input Exclusion Time (All)'!$G$14:$G$1004,'Input Exclusion Time (All)'!$A$14:$A$1004,'Input Data Shift B'!AA$6,'Input Exclusion Time (All)'!$B$14:$B$1004,'Input Data Shift B'!$D$2,'Input Exclusion Time (All)'!$C$14:$C$1004,'Input Data Shift B'!$C115)+SUMIFS('Input Exclusion Time (Partial)'!$I$14:$I$988,'Input Exclusion Time (Partial)'!$A$14:$A$988,'Input Data Shift B'!AA$6,'Input Exclusion Time (Partial)'!$B$14:$B$988,'Input Data Shift B'!$D$2,'Input Exclusion Time (Partial)'!$C$14:$C$988,'Input Data Shift B'!$C115)</f>
        <v>0</v>
      </c>
      <c r="AB115" s="506">
        <f>SUMIFS('Input Exclusion Time (All)'!$G$14:$G$1004,'Input Exclusion Time (All)'!$A$14:$A$1004,'Input Data Shift B'!AB$6,'Input Exclusion Time (All)'!$B$14:$B$1004,'Input Data Shift B'!$D$2,'Input Exclusion Time (All)'!$C$14:$C$1004,'Input Data Shift B'!$C115)+SUMIFS('Input Exclusion Time (Partial)'!$I$14:$I$988,'Input Exclusion Time (Partial)'!$A$14:$A$988,'Input Data Shift B'!AB$6,'Input Exclusion Time (Partial)'!$B$14:$B$988,'Input Data Shift B'!$D$2,'Input Exclusion Time (Partial)'!$C$14:$C$988,'Input Data Shift B'!$C115)</f>
        <v>0</v>
      </c>
      <c r="AC115" s="506">
        <f>SUMIFS('Input Exclusion Time (All)'!$G$14:$G$1004,'Input Exclusion Time (All)'!$A$14:$A$1004,'Input Data Shift B'!AC$6,'Input Exclusion Time (All)'!$B$14:$B$1004,'Input Data Shift B'!$D$2,'Input Exclusion Time (All)'!$C$14:$C$1004,'Input Data Shift B'!$C115)+SUMIFS('Input Exclusion Time (Partial)'!$I$14:$I$988,'Input Exclusion Time (Partial)'!$A$14:$A$988,'Input Data Shift B'!AC$6,'Input Exclusion Time (Partial)'!$B$14:$B$988,'Input Data Shift B'!$D$2,'Input Exclusion Time (Partial)'!$C$14:$C$988,'Input Data Shift B'!$C115)</f>
        <v>0</v>
      </c>
      <c r="AD115" s="506">
        <f>SUMIFS('Input Exclusion Time (All)'!$G$14:$G$1004,'Input Exclusion Time (All)'!$A$14:$A$1004,'Input Data Shift B'!AD$6,'Input Exclusion Time (All)'!$B$14:$B$1004,'Input Data Shift B'!$D$2,'Input Exclusion Time (All)'!$C$14:$C$1004,'Input Data Shift B'!$C115)+SUMIFS('Input Exclusion Time (Partial)'!$I$14:$I$988,'Input Exclusion Time (Partial)'!$A$14:$A$988,'Input Data Shift B'!AD$6,'Input Exclusion Time (Partial)'!$B$14:$B$988,'Input Data Shift B'!$D$2,'Input Exclusion Time (Partial)'!$C$14:$C$988,'Input Data Shift B'!$C115)</f>
        <v>0</v>
      </c>
      <c r="AE115" s="506">
        <f>SUMIFS('Input Exclusion Time (All)'!$G$14:$G$1004,'Input Exclusion Time (All)'!$A$14:$A$1004,'Input Data Shift B'!AE$6,'Input Exclusion Time (All)'!$B$14:$B$1004,'Input Data Shift B'!$D$2,'Input Exclusion Time (All)'!$C$14:$C$1004,'Input Data Shift B'!$C115)+SUMIFS('Input Exclusion Time (Partial)'!$I$14:$I$988,'Input Exclusion Time (Partial)'!$A$14:$A$988,'Input Data Shift B'!AE$6,'Input Exclusion Time (Partial)'!$B$14:$B$988,'Input Data Shift B'!$D$2,'Input Exclusion Time (Partial)'!$C$14:$C$988,'Input Data Shift B'!$C115)</f>
        <v>0</v>
      </c>
      <c r="AF115" s="506">
        <f>SUMIFS('Input Exclusion Time (All)'!$G$14:$G$1004,'Input Exclusion Time (All)'!$A$14:$A$1004,'Input Data Shift B'!AF$6,'Input Exclusion Time (All)'!$B$14:$B$1004,'Input Data Shift B'!$D$2,'Input Exclusion Time (All)'!$C$14:$C$1004,'Input Data Shift B'!$C115)+SUMIFS('Input Exclusion Time (Partial)'!$I$14:$I$988,'Input Exclusion Time (Partial)'!$A$14:$A$988,'Input Data Shift B'!AF$6,'Input Exclusion Time (Partial)'!$B$14:$B$988,'Input Data Shift B'!$D$2,'Input Exclusion Time (Partial)'!$C$14:$C$988,'Input Data Shift B'!$C115)</f>
        <v>0</v>
      </c>
      <c r="AG115" s="506">
        <f>SUMIFS('Input Exclusion Time (All)'!$G$14:$G$1004,'Input Exclusion Time (All)'!$A$14:$A$1004,'Input Data Shift B'!AG$6,'Input Exclusion Time (All)'!$B$14:$B$1004,'Input Data Shift B'!$D$2,'Input Exclusion Time (All)'!$C$14:$C$1004,'Input Data Shift B'!$C115)+SUMIFS('Input Exclusion Time (Partial)'!$I$14:$I$988,'Input Exclusion Time (Partial)'!$A$14:$A$988,'Input Data Shift B'!AG$6,'Input Exclusion Time (Partial)'!$B$14:$B$988,'Input Data Shift B'!$D$2,'Input Exclusion Time (Partial)'!$C$14:$C$988,'Input Data Shift B'!$C115)</f>
        <v>0</v>
      </c>
      <c r="AH115" s="506">
        <f>SUMIFS('Input Exclusion Time (All)'!$G$14:$G$1004,'Input Exclusion Time (All)'!$A$14:$A$1004,'Input Data Shift B'!AH$6,'Input Exclusion Time (All)'!$B$14:$B$1004,'Input Data Shift B'!$D$2,'Input Exclusion Time (All)'!$C$14:$C$1004,'Input Data Shift B'!$C115)+SUMIFS('Input Exclusion Time (Partial)'!$I$14:$I$988,'Input Exclusion Time (Partial)'!$A$14:$A$988,'Input Data Shift B'!AH$6,'Input Exclusion Time (Partial)'!$B$14:$B$988,'Input Data Shift B'!$D$2,'Input Exclusion Time (Partial)'!$C$14:$C$988,'Input Data Shift B'!$C115)</f>
        <v>0</v>
      </c>
      <c r="AI115" s="512">
        <f t="shared" si="12"/>
        <v>0</v>
      </c>
      <c r="AJ115" s="285">
        <f t="shared" si="13"/>
        <v>0</v>
      </c>
    </row>
    <row r="116" spans="1:36" ht="19.5" customHeight="1">
      <c r="A116" s="605"/>
      <c r="B116" s="280" t="s">
        <v>60</v>
      </c>
      <c r="C116" s="281" t="s">
        <v>61</v>
      </c>
      <c r="D116" s="506">
        <f>SUMIFS('Input Exclusion Time (All)'!$G$14:$G$1004,'Input Exclusion Time (All)'!$A$14:$A$1004,'Input Data Shift B'!D$6,'Input Exclusion Time (All)'!$B$14:$B$1004,'Input Data Shift B'!$D$2,'Input Exclusion Time (All)'!$C$14:$C$1004,'Input Data Shift B'!$C116)+SUMIFS('Input Exclusion Time (Partial)'!$I$14:$I$988,'Input Exclusion Time (Partial)'!$A$14:$A$988,'Input Data Shift B'!D$6,'Input Exclusion Time (Partial)'!$B$14:$B$988,'Input Data Shift B'!$D$2,'Input Exclusion Time (Partial)'!$C$14:$C$988,'Input Data Shift B'!$C116)</f>
        <v>0</v>
      </c>
      <c r="E116" s="506">
        <f>SUMIFS('Input Exclusion Time (All)'!$G$14:$G$1004,'Input Exclusion Time (All)'!$A$14:$A$1004,'Input Data Shift B'!E$6,'Input Exclusion Time (All)'!$B$14:$B$1004,'Input Data Shift B'!$D$2,'Input Exclusion Time (All)'!$C$14:$C$1004,'Input Data Shift B'!$C116)+SUMIFS('Input Exclusion Time (Partial)'!$I$14:$I$988,'Input Exclusion Time (Partial)'!$A$14:$A$988,'Input Data Shift B'!E$6,'Input Exclusion Time (Partial)'!$B$14:$B$988,'Input Data Shift B'!$D$2,'Input Exclusion Time (Partial)'!$C$14:$C$988,'Input Data Shift B'!$C116)</f>
        <v>0</v>
      </c>
      <c r="F116" s="506">
        <f>SUMIFS('Input Exclusion Time (All)'!$G$14:$G$1004,'Input Exclusion Time (All)'!$A$14:$A$1004,'Input Data Shift B'!F$6,'Input Exclusion Time (All)'!$B$14:$B$1004,'Input Data Shift B'!$D$2,'Input Exclusion Time (All)'!$C$14:$C$1004,'Input Data Shift B'!$C116)+SUMIFS('Input Exclusion Time (Partial)'!$I$14:$I$988,'Input Exclusion Time (Partial)'!$A$14:$A$988,'Input Data Shift B'!F$6,'Input Exclusion Time (Partial)'!$B$14:$B$988,'Input Data Shift B'!$D$2,'Input Exclusion Time (Partial)'!$C$14:$C$988,'Input Data Shift B'!$C116)</f>
        <v>0</v>
      </c>
      <c r="G116" s="506">
        <f>SUMIFS('Input Exclusion Time (All)'!$G$14:$G$1004,'Input Exclusion Time (All)'!$A$14:$A$1004,'Input Data Shift B'!G$6,'Input Exclusion Time (All)'!$B$14:$B$1004,'Input Data Shift B'!$D$2,'Input Exclusion Time (All)'!$C$14:$C$1004,'Input Data Shift B'!$C116)+SUMIFS('Input Exclusion Time (Partial)'!$I$14:$I$988,'Input Exclusion Time (Partial)'!$A$14:$A$988,'Input Data Shift B'!G$6,'Input Exclusion Time (Partial)'!$B$14:$B$988,'Input Data Shift B'!$D$2,'Input Exclusion Time (Partial)'!$C$14:$C$988,'Input Data Shift B'!$C116)</f>
        <v>0</v>
      </c>
      <c r="H116" s="506">
        <f>SUMIFS('Input Exclusion Time (All)'!$G$14:$G$1004,'Input Exclusion Time (All)'!$A$14:$A$1004,'Input Data Shift B'!H$6,'Input Exclusion Time (All)'!$B$14:$B$1004,'Input Data Shift B'!$D$2,'Input Exclusion Time (All)'!$C$14:$C$1004,'Input Data Shift B'!$C116)+SUMIFS('Input Exclusion Time (Partial)'!$I$14:$I$988,'Input Exclusion Time (Partial)'!$A$14:$A$988,'Input Data Shift B'!H$6,'Input Exclusion Time (Partial)'!$B$14:$B$988,'Input Data Shift B'!$D$2,'Input Exclusion Time (Partial)'!$C$14:$C$988,'Input Data Shift B'!$C116)</f>
        <v>0</v>
      </c>
      <c r="I116" s="506">
        <f>SUMIFS('Input Exclusion Time (All)'!$G$14:$G$1004,'Input Exclusion Time (All)'!$A$14:$A$1004,'Input Data Shift B'!I$6,'Input Exclusion Time (All)'!$B$14:$B$1004,'Input Data Shift B'!$D$2,'Input Exclusion Time (All)'!$C$14:$C$1004,'Input Data Shift B'!$C116)+SUMIFS('Input Exclusion Time (Partial)'!$I$14:$I$988,'Input Exclusion Time (Partial)'!$A$14:$A$988,'Input Data Shift B'!I$6,'Input Exclusion Time (Partial)'!$B$14:$B$988,'Input Data Shift B'!$D$2,'Input Exclusion Time (Partial)'!$C$14:$C$988,'Input Data Shift B'!$C116)</f>
        <v>0</v>
      </c>
      <c r="J116" s="506">
        <f>SUMIFS('Input Exclusion Time (All)'!$G$14:$G$1004,'Input Exclusion Time (All)'!$A$14:$A$1004,'Input Data Shift B'!J$6,'Input Exclusion Time (All)'!$B$14:$B$1004,'Input Data Shift B'!$D$2,'Input Exclusion Time (All)'!$C$14:$C$1004,'Input Data Shift B'!$C116)+SUMIFS('Input Exclusion Time (Partial)'!$I$14:$I$988,'Input Exclusion Time (Partial)'!$A$14:$A$988,'Input Data Shift B'!J$6,'Input Exclusion Time (Partial)'!$B$14:$B$988,'Input Data Shift B'!$D$2,'Input Exclusion Time (Partial)'!$C$14:$C$988,'Input Data Shift B'!$C116)</f>
        <v>0</v>
      </c>
      <c r="K116" s="506">
        <f>SUMIFS('Input Exclusion Time (All)'!$G$14:$G$1004,'Input Exclusion Time (All)'!$A$14:$A$1004,'Input Data Shift B'!K$6,'Input Exclusion Time (All)'!$B$14:$B$1004,'Input Data Shift B'!$D$2,'Input Exclusion Time (All)'!$C$14:$C$1004,'Input Data Shift B'!$C116)+SUMIFS('Input Exclusion Time (Partial)'!$I$14:$I$988,'Input Exclusion Time (Partial)'!$A$14:$A$988,'Input Data Shift B'!K$6,'Input Exclusion Time (Partial)'!$B$14:$B$988,'Input Data Shift B'!$D$2,'Input Exclusion Time (Partial)'!$C$14:$C$988,'Input Data Shift B'!$C116)</f>
        <v>0</v>
      </c>
      <c r="L116" s="506">
        <f>SUMIFS('Input Exclusion Time (All)'!$G$14:$G$1004,'Input Exclusion Time (All)'!$A$14:$A$1004,'Input Data Shift B'!L$6,'Input Exclusion Time (All)'!$B$14:$B$1004,'Input Data Shift B'!$D$2,'Input Exclusion Time (All)'!$C$14:$C$1004,'Input Data Shift B'!$C116)+SUMIFS('Input Exclusion Time (Partial)'!$I$14:$I$988,'Input Exclusion Time (Partial)'!$A$14:$A$988,'Input Data Shift B'!L$6,'Input Exclusion Time (Partial)'!$B$14:$B$988,'Input Data Shift B'!$D$2,'Input Exclusion Time (Partial)'!$C$14:$C$988,'Input Data Shift B'!$C116)</f>
        <v>0</v>
      </c>
      <c r="M116" s="506">
        <f>SUMIFS('Input Exclusion Time (All)'!$G$14:$G$1004,'Input Exclusion Time (All)'!$A$14:$A$1004,'Input Data Shift B'!M$6,'Input Exclusion Time (All)'!$B$14:$B$1004,'Input Data Shift B'!$D$2,'Input Exclusion Time (All)'!$C$14:$C$1004,'Input Data Shift B'!$C116)+SUMIFS('Input Exclusion Time (Partial)'!$I$14:$I$988,'Input Exclusion Time (Partial)'!$A$14:$A$988,'Input Data Shift B'!M$6,'Input Exclusion Time (Partial)'!$B$14:$B$988,'Input Data Shift B'!$D$2,'Input Exclusion Time (Partial)'!$C$14:$C$988,'Input Data Shift B'!$C116)</f>
        <v>0</v>
      </c>
      <c r="N116" s="506">
        <f>SUMIFS('Input Exclusion Time (All)'!$G$14:$G$1004,'Input Exclusion Time (All)'!$A$14:$A$1004,'Input Data Shift B'!N$6,'Input Exclusion Time (All)'!$B$14:$B$1004,'Input Data Shift B'!$D$2,'Input Exclusion Time (All)'!$C$14:$C$1004,'Input Data Shift B'!$C116)+SUMIFS('Input Exclusion Time (Partial)'!$I$14:$I$988,'Input Exclusion Time (Partial)'!$A$14:$A$988,'Input Data Shift B'!N$6,'Input Exclusion Time (Partial)'!$B$14:$B$988,'Input Data Shift B'!$D$2,'Input Exclusion Time (Partial)'!$C$14:$C$988,'Input Data Shift B'!$C116)</f>
        <v>0</v>
      </c>
      <c r="O116" s="506">
        <f>SUMIFS('Input Exclusion Time (All)'!$G$14:$G$1004,'Input Exclusion Time (All)'!$A$14:$A$1004,'Input Data Shift B'!O$6,'Input Exclusion Time (All)'!$B$14:$B$1004,'Input Data Shift B'!$D$2,'Input Exclusion Time (All)'!$C$14:$C$1004,'Input Data Shift B'!$C116)+SUMIFS('Input Exclusion Time (Partial)'!$I$14:$I$988,'Input Exclusion Time (Partial)'!$A$14:$A$988,'Input Data Shift B'!O$6,'Input Exclusion Time (Partial)'!$B$14:$B$988,'Input Data Shift B'!$D$2,'Input Exclusion Time (Partial)'!$C$14:$C$988,'Input Data Shift B'!$C116)</f>
        <v>0</v>
      </c>
      <c r="P116" s="506">
        <f>SUMIFS('Input Exclusion Time (All)'!$G$14:$G$1004,'Input Exclusion Time (All)'!$A$14:$A$1004,'Input Data Shift B'!P$6,'Input Exclusion Time (All)'!$B$14:$B$1004,'Input Data Shift B'!$D$2,'Input Exclusion Time (All)'!$C$14:$C$1004,'Input Data Shift B'!$C116)+SUMIFS('Input Exclusion Time (Partial)'!$I$14:$I$988,'Input Exclusion Time (Partial)'!$A$14:$A$988,'Input Data Shift B'!P$6,'Input Exclusion Time (Partial)'!$B$14:$B$988,'Input Data Shift B'!$D$2,'Input Exclusion Time (Partial)'!$C$14:$C$988,'Input Data Shift B'!$C116)</f>
        <v>0</v>
      </c>
      <c r="Q116" s="506">
        <f>SUMIFS('Input Exclusion Time (All)'!$G$14:$G$1004,'Input Exclusion Time (All)'!$A$14:$A$1004,'Input Data Shift B'!Q$6,'Input Exclusion Time (All)'!$B$14:$B$1004,'Input Data Shift B'!$D$2,'Input Exclusion Time (All)'!$C$14:$C$1004,'Input Data Shift B'!$C116)+SUMIFS('Input Exclusion Time (Partial)'!$I$14:$I$988,'Input Exclusion Time (Partial)'!$A$14:$A$988,'Input Data Shift B'!Q$6,'Input Exclusion Time (Partial)'!$B$14:$B$988,'Input Data Shift B'!$D$2,'Input Exclusion Time (Partial)'!$C$14:$C$988,'Input Data Shift B'!$C116)</f>
        <v>0</v>
      </c>
      <c r="R116" s="506">
        <f>SUMIFS('Input Exclusion Time (All)'!$G$14:$G$1004,'Input Exclusion Time (All)'!$A$14:$A$1004,'Input Data Shift B'!R$6,'Input Exclusion Time (All)'!$B$14:$B$1004,'Input Data Shift B'!$D$2,'Input Exclusion Time (All)'!$C$14:$C$1004,'Input Data Shift B'!$C116)+SUMIFS('Input Exclusion Time (Partial)'!$I$14:$I$988,'Input Exclusion Time (Partial)'!$A$14:$A$988,'Input Data Shift B'!R$6,'Input Exclusion Time (Partial)'!$B$14:$B$988,'Input Data Shift B'!$D$2,'Input Exclusion Time (Partial)'!$C$14:$C$988,'Input Data Shift B'!$C116)</f>
        <v>0</v>
      </c>
      <c r="S116" s="506">
        <f>SUMIFS('Input Exclusion Time (All)'!$G$14:$G$1004,'Input Exclusion Time (All)'!$A$14:$A$1004,'Input Data Shift B'!S$6,'Input Exclusion Time (All)'!$B$14:$B$1004,'Input Data Shift B'!$D$2,'Input Exclusion Time (All)'!$C$14:$C$1004,'Input Data Shift B'!$C116)+SUMIFS('Input Exclusion Time (Partial)'!$I$14:$I$988,'Input Exclusion Time (Partial)'!$A$14:$A$988,'Input Data Shift B'!S$6,'Input Exclusion Time (Partial)'!$B$14:$B$988,'Input Data Shift B'!$D$2,'Input Exclusion Time (Partial)'!$C$14:$C$988,'Input Data Shift B'!$C116)</f>
        <v>0</v>
      </c>
      <c r="T116" s="506">
        <f>SUMIFS('Input Exclusion Time (All)'!$G$14:$G$1004,'Input Exclusion Time (All)'!$A$14:$A$1004,'Input Data Shift B'!T$6,'Input Exclusion Time (All)'!$B$14:$B$1004,'Input Data Shift B'!$D$2,'Input Exclusion Time (All)'!$C$14:$C$1004,'Input Data Shift B'!$C116)+SUMIFS('Input Exclusion Time (Partial)'!$I$14:$I$988,'Input Exclusion Time (Partial)'!$A$14:$A$988,'Input Data Shift B'!T$6,'Input Exclusion Time (Partial)'!$B$14:$B$988,'Input Data Shift B'!$D$2,'Input Exclusion Time (Partial)'!$C$14:$C$988,'Input Data Shift B'!$C116)</f>
        <v>0</v>
      </c>
      <c r="U116" s="506">
        <f>SUMIFS('Input Exclusion Time (All)'!$G$14:$G$1004,'Input Exclusion Time (All)'!$A$14:$A$1004,'Input Data Shift B'!U$6,'Input Exclusion Time (All)'!$B$14:$B$1004,'Input Data Shift B'!$D$2,'Input Exclusion Time (All)'!$C$14:$C$1004,'Input Data Shift B'!$C116)+SUMIFS('Input Exclusion Time (Partial)'!$I$14:$I$988,'Input Exclusion Time (Partial)'!$A$14:$A$988,'Input Data Shift B'!U$6,'Input Exclusion Time (Partial)'!$B$14:$B$988,'Input Data Shift B'!$D$2,'Input Exclusion Time (Partial)'!$C$14:$C$988,'Input Data Shift B'!$C116)</f>
        <v>0</v>
      </c>
      <c r="V116" s="506">
        <f>SUMIFS('Input Exclusion Time (All)'!$G$14:$G$1004,'Input Exclusion Time (All)'!$A$14:$A$1004,'Input Data Shift B'!V$6,'Input Exclusion Time (All)'!$B$14:$B$1004,'Input Data Shift B'!$D$2,'Input Exclusion Time (All)'!$C$14:$C$1004,'Input Data Shift B'!$C116)+SUMIFS('Input Exclusion Time (Partial)'!$I$14:$I$988,'Input Exclusion Time (Partial)'!$A$14:$A$988,'Input Data Shift B'!V$6,'Input Exclusion Time (Partial)'!$B$14:$B$988,'Input Data Shift B'!$D$2,'Input Exclusion Time (Partial)'!$C$14:$C$988,'Input Data Shift B'!$C116)</f>
        <v>0</v>
      </c>
      <c r="W116" s="506">
        <f>SUMIFS('Input Exclusion Time (All)'!$G$14:$G$1004,'Input Exclusion Time (All)'!$A$14:$A$1004,'Input Data Shift B'!W$6,'Input Exclusion Time (All)'!$B$14:$B$1004,'Input Data Shift B'!$D$2,'Input Exclusion Time (All)'!$C$14:$C$1004,'Input Data Shift B'!$C116)+SUMIFS('Input Exclusion Time (Partial)'!$I$14:$I$988,'Input Exclusion Time (Partial)'!$A$14:$A$988,'Input Data Shift B'!W$6,'Input Exclusion Time (Partial)'!$B$14:$B$988,'Input Data Shift B'!$D$2,'Input Exclusion Time (Partial)'!$C$14:$C$988,'Input Data Shift B'!$C116)</f>
        <v>0</v>
      </c>
      <c r="X116" s="506">
        <f>SUMIFS('Input Exclusion Time (All)'!$G$14:$G$1004,'Input Exclusion Time (All)'!$A$14:$A$1004,'Input Data Shift B'!X$6,'Input Exclusion Time (All)'!$B$14:$B$1004,'Input Data Shift B'!$D$2,'Input Exclusion Time (All)'!$C$14:$C$1004,'Input Data Shift B'!$C116)+SUMIFS('Input Exclusion Time (Partial)'!$I$14:$I$988,'Input Exclusion Time (Partial)'!$A$14:$A$988,'Input Data Shift B'!X$6,'Input Exclusion Time (Partial)'!$B$14:$B$988,'Input Data Shift B'!$D$2,'Input Exclusion Time (Partial)'!$C$14:$C$988,'Input Data Shift B'!$C116)</f>
        <v>0</v>
      </c>
      <c r="Y116" s="506">
        <f>SUMIFS('Input Exclusion Time (All)'!$G$14:$G$1004,'Input Exclusion Time (All)'!$A$14:$A$1004,'Input Data Shift B'!Y$6,'Input Exclusion Time (All)'!$B$14:$B$1004,'Input Data Shift B'!$D$2,'Input Exclusion Time (All)'!$C$14:$C$1004,'Input Data Shift B'!$C116)+SUMIFS('Input Exclusion Time (Partial)'!$I$14:$I$988,'Input Exclusion Time (Partial)'!$A$14:$A$988,'Input Data Shift B'!Y$6,'Input Exclusion Time (Partial)'!$B$14:$B$988,'Input Data Shift B'!$D$2,'Input Exclusion Time (Partial)'!$C$14:$C$988,'Input Data Shift B'!$C116)</f>
        <v>0</v>
      </c>
      <c r="Z116" s="506">
        <f>SUMIFS('Input Exclusion Time (All)'!$G$14:$G$1004,'Input Exclusion Time (All)'!$A$14:$A$1004,'Input Data Shift B'!Z$6,'Input Exclusion Time (All)'!$B$14:$B$1004,'Input Data Shift B'!$D$2,'Input Exclusion Time (All)'!$C$14:$C$1004,'Input Data Shift B'!$C116)+SUMIFS('Input Exclusion Time (Partial)'!$I$14:$I$988,'Input Exclusion Time (Partial)'!$A$14:$A$988,'Input Data Shift B'!Z$6,'Input Exclusion Time (Partial)'!$B$14:$B$988,'Input Data Shift B'!$D$2,'Input Exclusion Time (Partial)'!$C$14:$C$988,'Input Data Shift B'!$C116)</f>
        <v>0</v>
      </c>
      <c r="AA116" s="506">
        <f>SUMIFS('Input Exclusion Time (All)'!$G$14:$G$1004,'Input Exclusion Time (All)'!$A$14:$A$1004,'Input Data Shift B'!AA$6,'Input Exclusion Time (All)'!$B$14:$B$1004,'Input Data Shift B'!$D$2,'Input Exclusion Time (All)'!$C$14:$C$1004,'Input Data Shift B'!$C116)+SUMIFS('Input Exclusion Time (Partial)'!$I$14:$I$988,'Input Exclusion Time (Partial)'!$A$14:$A$988,'Input Data Shift B'!AA$6,'Input Exclusion Time (Partial)'!$B$14:$B$988,'Input Data Shift B'!$D$2,'Input Exclusion Time (Partial)'!$C$14:$C$988,'Input Data Shift B'!$C116)</f>
        <v>0</v>
      </c>
      <c r="AB116" s="506">
        <f>SUMIFS('Input Exclusion Time (All)'!$G$14:$G$1004,'Input Exclusion Time (All)'!$A$14:$A$1004,'Input Data Shift B'!AB$6,'Input Exclusion Time (All)'!$B$14:$B$1004,'Input Data Shift B'!$D$2,'Input Exclusion Time (All)'!$C$14:$C$1004,'Input Data Shift B'!$C116)+SUMIFS('Input Exclusion Time (Partial)'!$I$14:$I$988,'Input Exclusion Time (Partial)'!$A$14:$A$988,'Input Data Shift B'!AB$6,'Input Exclusion Time (Partial)'!$B$14:$B$988,'Input Data Shift B'!$D$2,'Input Exclusion Time (Partial)'!$C$14:$C$988,'Input Data Shift B'!$C116)</f>
        <v>0</v>
      </c>
      <c r="AC116" s="506">
        <f>SUMIFS('Input Exclusion Time (All)'!$G$14:$G$1004,'Input Exclusion Time (All)'!$A$14:$A$1004,'Input Data Shift B'!AC$6,'Input Exclusion Time (All)'!$B$14:$B$1004,'Input Data Shift B'!$D$2,'Input Exclusion Time (All)'!$C$14:$C$1004,'Input Data Shift B'!$C116)+SUMIFS('Input Exclusion Time (Partial)'!$I$14:$I$988,'Input Exclusion Time (Partial)'!$A$14:$A$988,'Input Data Shift B'!AC$6,'Input Exclusion Time (Partial)'!$B$14:$B$988,'Input Data Shift B'!$D$2,'Input Exclusion Time (Partial)'!$C$14:$C$988,'Input Data Shift B'!$C116)</f>
        <v>0</v>
      </c>
      <c r="AD116" s="506">
        <f>SUMIFS('Input Exclusion Time (All)'!$G$14:$G$1004,'Input Exclusion Time (All)'!$A$14:$A$1004,'Input Data Shift B'!AD$6,'Input Exclusion Time (All)'!$B$14:$B$1004,'Input Data Shift B'!$D$2,'Input Exclusion Time (All)'!$C$14:$C$1004,'Input Data Shift B'!$C116)+SUMIFS('Input Exclusion Time (Partial)'!$I$14:$I$988,'Input Exclusion Time (Partial)'!$A$14:$A$988,'Input Data Shift B'!AD$6,'Input Exclusion Time (Partial)'!$B$14:$B$988,'Input Data Shift B'!$D$2,'Input Exclusion Time (Partial)'!$C$14:$C$988,'Input Data Shift B'!$C116)</f>
        <v>0</v>
      </c>
      <c r="AE116" s="506">
        <f>SUMIFS('Input Exclusion Time (All)'!$G$14:$G$1004,'Input Exclusion Time (All)'!$A$14:$A$1004,'Input Data Shift B'!AE$6,'Input Exclusion Time (All)'!$B$14:$B$1004,'Input Data Shift B'!$D$2,'Input Exclusion Time (All)'!$C$14:$C$1004,'Input Data Shift B'!$C116)+SUMIFS('Input Exclusion Time (Partial)'!$I$14:$I$988,'Input Exclusion Time (Partial)'!$A$14:$A$988,'Input Data Shift B'!AE$6,'Input Exclusion Time (Partial)'!$B$14:$B$988,'Input Data Shift B'!$D$2,'Input Exclusion Time (Partial)'!$C$14:$C$988,'Input Data Shift B'!$C116)</f>
        <v>0</v>
      </c>
      <c r="AF116" s="506">
        <f>SUMIFS('Input Exclusion Time (All)'!$G$14:$G$1004,'Input Exclusion Time (All)'!$A$14:$A$1004,'Input Data Shift B'!AF$6,'Input Exclusion Time (All)'!$B$14:$B$1004,'Input Data Shift B'!$D$2,'Input Exclusion Time (All)'!$C$14:$C$1004,'Input Data Shift B'!$C116)+SUMIFS('Input Exclusion Time (Partial)'!$I$14:$I$988,'Input Exclusion Time (Partial)'!$A$14:$A$988,'Input Data Shift B'!AF$6,'Input Exclusion Time (Partial)'!$B$14:$B$988,'Input Data Shift B'!$D$2,'Input Exclusion Time (Partial)'!$C$14:$C$988,'Input Data Shift B'!$C116)</f>
        <v>0</v>
      </c>
      <c r="AG116" s="506">
        <f>SUMIFS('Input Exclusion Time (All)'!$G$14:$G$1004,'Input Exclusion Time (All)'!$A$14:$A$1004,'Input Data Shift B'!AG$6,'Input Exclusion Time (All)'!$B$14:$B$1004,'Input Data Shift B'!$D$2,'Input Exclusion Time (All)'!$C$14:$C$1004,'Input Data Shift B'!$C116)+SUMIFS('Input Exclusion Time (Partial)'!$I$14:$I$988,'Input Exclusion Time (Partial)'!$A$14:$A$988,'Input Data Shift B'!AG$6,'Input Exclusion Time (Partial)'!$B$14:$B$988,'Input Data Shift B'!$D$2,'Input Exclusion Time (Partial)'!$C$14:$C$988,'Input Data Shift B'!$C116)</f>
        <v>0</v>
      </c>
      <c r="AH116" s="506">
        <f>SUMIFS('Input Exclusion Time (All)'!$G$14:$G$1004,'Input Exclusion Time (All)'!$A$14:$A$1004,'Input Data Shift B'!AH$6,'Input Exclusion Time (All)'!$B$14:$B$1004,'Input Data Shift B'!$D$2,'Input Exclusion Time (All)'!$C$14:$C$1004,'Input Data Shift B'!$C116)+SUMIFS('Input Exclusion Time (Partial)'!$I$14:$I$988,'Input Exclusion Time (Partial)'!$A$14:$A$988,'Input Data Shift B'!AH$6,'Input Exclusion Time (Partial)'!$B$14:$B$988,'Input Data Shift B'!$D$2,'Input Exclusion Time (Partial)'!$C$14:$C$988,'Input Data Shift B'!$C116)</f>
        <v>0</v>
      </c>
      <c r="AI116" s="512">
        <f t="shared" si="12"/>
        <v>0</v>
      </c>
      <c r="AJ116" s="285">
        <f t="shared" si="13"/>
        <v>0</v>
      </c>
    </row>
    <row r="117" spans="1:36" ht="19.5" customHeight="1">
      <c r="A117" s="605"/>
      <c r="B117" s="280" t="s">
        <v>62</v>
      </c>
      <c r="C117" s="281" t="s">
        <v>63</v>
      </c>
      <c r="D117" s="506">
        <f>SUMIFS('Input Exclusion Time (All)'!$G$14:$G$1004,'Input Exclusion Time (All)'!$A$14:$A$1004,'Input Data Shift B'!D$6,'Input Exclusion Time (All)'!$B$14:$B$1004,'Input Data Shift B'!$D$2,'Input Exclusion Time (All)'!$C$14:$C$1004,'Input Data Shift B'!$C117)+SUMIFS('Input Exclusion Time (Partial)'!$I$14:$I$988,'Input Exclusion Time (Partial)'!$A$14:$A$988,'Input Data Shift B'!D$6,'Input Exclusion Time (Partial)'!$B$14:$B$988,'Input Data Shift B'!$D$2,'Input Exclusion Time (Partial)'!$C$14:$C$988,'Input Data Shift B'!$C117)</f>
        <v>0</v>
      </c>
      <c r="E117" s="506">
        <f>SUMIFS('Input Exclusion Time (All)'!$G$14:$G$1004,'Input Exclusion Time (All)'!$A$14:$A$1004,'Input Data Shift B'!E$6,'Input Exclusion Time (All)'!$B$14:$B$1004,'Input Data Shift B'!$D$2,'Input Exclusion Time (All)'!$C$14:$C$1004,'Input Data Shift B'!$C117)+SUMIFS('Input Exclusion Time (Partial)'!$I$14:$I$988,'Input Exclusion Time (Partial)'!$A$14:$A$988,'Input Data Shift B'!E$6,'Input Exclusion Time (Partial)'!$B$14:$B$988,'Input Data Shift B'!$D$2,'Input Exclusion Time (Partial)'!$C$14:$C$988,'Input Data Shift B'!$C117)</f>
        <v>0</v>
      </c>
      <c r="F117" s="506">
        <f>SUMIFS('Input Exclusion Time (All)'!$G$14:$G$1004,'Input Exclusion Time (All)'!$A$14:$A$1004,'Input Data Shift B'!F$6,'Input Exclusion Time (All)'!$B$14:$B$1004,'Input Data Shift B'!$D$2,'Input Exclusion Time (All)'!$C$14:$C$1004,'Input Data Shift B'!$C117)+SUMIFS('Input Exclusion Time (Partial)'!$I$14:$I$988,'Input Exclusion Time (Partial)'!$A$14:$A$988,'Input Data Shift B'!F$6,'Input Exclusion Time (Partial)'!$B$14:$B$988,'Input Data Shift B'!$D$2,'Input Exclusion Time (Partial)'!$C$14:$C$988,'Input Data Shift B'!$C117)</f>
        <v>0</v>
      </c>
      <c r="G117" s="506">
        <f>SUMIFS('Input Exclusion Time (All)'!$G$14:$G$1004,'Input Exclusion Time (All)'!$A$14:$A$1004,'Input Data Shift B'!G$6,'Input Exclusion Time (All)'!$B$14:$B$1004,'Input Data Shift B'!$D$2,'Input Exclusion Time (All)'!$C$14:$C$1004,'Input Data Shift B'!$C117)+SUMIFS('Input Exclusion Time (Partial)'!$I$14:$I$988,'Input Exclusion Time (Partial)'!$A$14:$A$988,'Input Data Shift B'!G$6,'Input Exclusion Time (Partial)'!$B$14:$B$988,'Input Data Shift B'!$D$2,'Input Exclusion Time (Partial)'!$C$14:$C$988,'Input Data Shift B'!$C117)</f>
        <v>0</v>
      </c>
      <c r="H117" s="506">
        <f>SUMIFS('Input Exclusion Time (All)'!$G$14:$G$1004,'Input Exclusion Time (All)'!$A$14:$A$1004,'Input Data Shift B'!H$6,'Input Exclusion Time (All)'!$B$14:$B$1004,'Input Data Shift B'!$D$2,'Input Exclusion Time (All)'!$C$14:$C$1004,'Input Data Shift B'!$C117)+SUMIFS('Input Exclusion Time (Partial)'!$I$14:$I$988,'Input Exclusion Time (Partial)'!$A$14:$A$988,'Input Data Shift B'!H$6,'Input Exclusion Time (Partial)'!$B$14:$B$988,'Input Data Shift B'!$D$2,'Input Exclusion Time (Partial)'!$C$14:$C$988,'Input Data Shift B'!$C117)</f>
        <v>0</v>
      </c>
      <c r="I117" s="506">
        <f>SUMIFS('Input Exclusion Time (All)'!$G$14:$G$1004,'Input Exclusion Time (All)'!$A$14:$A$1004,'Input Data Shift B'!I$6,'Input Exclusion Time (All)'!$B$14:$B$1004,'Input Data Shift B'!$D$2,'Input Exclusion Time (All)'!$C$14:$C$1004,'Input Data Shift B'!$C117)+SUMIFS('Input Exclusion Time (Partial)'!$I$14:$I$988,'Input Exclusion Time (Partial)'!$A$14:$A$988,'Input Data Shift B'!I$6,'Input Exclusion Time (Partial)'!$B$14:$B$988,'Input Data Shift B'!$D$2,'Input Exclusion Time (Partial)'!$C$14:$C$988,'Input Data Shift B'!$C117)</f>
        <v>0</v>
      </c>
      <c r="J117" s="506">
        <f>SUMIFS('Input Exclusion Time (All)'!$G$14:$G$1004,'Input Exclusion Time (All)'!$A$14:$A$1004,'Input Data Shift B'!J$6,'Input Exclusion Time (All)'!$B$14:$B$1004,'Input Data Shift B'!$D$2,'Input Exclusion Time (All)'!$C$14:$C$1004,'Input Data Shift B'!$C117)+SUMIFS('Input Exclusion Time (Partial)'!$I$14:$I$988,'Input Exclusion Time (Partial)'!$A$14:$A$988,'Input Data Shift B'!J$6,'Input Exclusion Time (Partial)'!$B$14:$B$988,'Input Data Shift B'!$D$2,'Input Exclusion Time (Partial)'!$C$14:$C$988,'Input Data Shift B'!$C117)</f>
        <v>0</v>
      </c>
      <c r="K117" s="506">
        <f>SUMIFS('Input Exclusion Time (All)'!$G$14:$G$1004,'Input Exclusion Time (All)'!$A$14:$A$1004,'Input Data Shift B'!K$6,'Input Exclusion Time (All)'!$B$14:$B$1004,'Input Data Shift B'!$D$2,'Input Exclusion Time (All)'!$C$14:$C$1004,'Input Data Shift B'!$C117)+SUMIFS('Input Exclusion Time (Partial)'!$I$14:$I$988,'Input Exclusion Time (Partial)'!$A$14:$A$988,'Input Data Shift B'!K$6,'Input Exclusion Time (Partial)'!$B$14:$B$988,'Input Data Shift B'!$D$2,'Input Exclusion Time (Partial)'!$C$14:$C$988,'Input Data Shift B'!$C117)</f>
        <v>0</v>
      </c>
      <c r="L117" s="506">
        <f>SUMIFS('Input Exclusion Time (All)'!$G$14:$G$1004,'Input Exclusion Time (All)'!$A$14:$A$1004,'Input Data Shift B'!L$6,'Input Exclusion Time (All)'!$B$14:$B$1004,'Input Data Shift B'!$D$2,'Input Exclusion Time (All)'!$C$14:$C$1004,'Input Data Shift B'!$C117)+SUMIFS('Input Exclusion Time (Partial)'!$I$14:$I$988,'Input Exclusion Time (Partial)'!$A$14:$A$988,'Input Data Shift B'!L$6,'Input Exclusion Time (Partial)'!$B$14:$B$988,'Input Data Shift B'!$D$2,'Input Exclusion Time (Partial)'!$C$14:$C$988,'Input Data Shift B'!$C117)</f>
        <v>0</v>
      </c>
      <c r="M117" s="506">
        <f>SUMIFS('Input Exclusion Time (All)'!$G$14:$G$1004,'Input Exclusion Time (All)'!$A$14:$A$1004,'Input Data Shift B'!M$6,'Input Exclusion Time (All)'!$B$14:$B$1004,'Input Data Shift B'!$D$2,'Input Exclusion Time (All)'!$C$14:$C$1004,'Input Data Shift B'!$C117)+SUMIFS('Input Exclusion Time (Partial)'!$I$14:$I$988,'Input Exclusion Time (Partial)'!$A$14:$A$988,'Input Data Shift B'!M$6,'Input Exclusion Time (Partial)'!$B$14:$B$988,'Input Data Shift B'!$D$2,'Input Exclusion Time (Partial)'!$C$14:$C$988,'Input Data Shift B'!$C117)</f>
        <v>0</v>
      </c>
      <c r="N117" s="506">
        <f>SUMIFS('Input Exclusion Time (All)'!$G$14:$G$1004,'Input Exclusion Time (All)'!$A$14:$A$1004,'Input Data Shift B'!N$6,'Input Exclusion Time (All)'!$B$14:$B$1004,'Input Data Shift B'!$D$2,'Input Exclusion Time (All)'!$C$14:$C$1004,'Input Data Shift B'!$C117)+SUMIFS('Input Exclusion Time (Partial)'!$I$14:$I$988,'Input Exclusion Time (Partial)'!$A$14:$A$988,'Input Data Shift B'!N$6,'Input Exclusion Time (Partial)'!$B$14:$B$988,'Input Data Shift B'!$D$2,'Input Exclusion Time (Partial)'!$C$14:$C$988,'Input Data Shift B'!$C117)</f>
        <v>0</v>
      </c>
      <c r="O117" s="506">
        <f>SUMIFS('Input Exclusion Time (All)'!$G$14:$G$1004,'Input Exclusion Time (All)'!$A$14:$A$1004,'Input Data Shift B'!O$6,'Input Exclusion Time (All)'!$B$14:$B$1004,'Input Data Shift B'!$D$2,'Input Exclusion Time (All)'!$C$14:$C$1004,'Input Data Shift B'!$C117)+SUMIFS('Input Exclusion Time (Partial)'!$I$14:$I$988,'Input Exclusion Time (Partial)'!$A$14:$A$988,'Input Data Shift B'!O$6,'Input Exclusion Time (Partial)'!$B$14:$B$988,'Input Data Shift B'!$D$2,'Input Exclusion Time (Partial)'!$C$14:$C$988,'Input Data Shift B'!$C117)</f>
        <v>0</v>
      </c>
      <c r="P117" s="506">
        <f>SUMIFS('Input Exclusion Time (All)'!$G$14:$G$1004,'Input Exclusion Time (All)'!$A$14:$A$1004,'Input Data Shift B'!P$6,'Input Exclusion Time (All)'!$B$14:$B$1004,'Input Data Shift B'!$D$2,'Input Exclusion Time (All)'!$C$14:$C$1004,'Input Data Shift B'!$C117)+SUMIFS('Input Exclusion Time (Partial)'!$I$14:$I$988,'Input Exclusion Time (Partial)'!$A$14:$A$988,'Input Data Shift B'!P$6,'Input Exclusion Time (Partial)'!$B$14:$B$988,'Input Data Shift B'!$D$2,'Input Exclusion Time (Partial)'!$C$14:$C$988,'Input Data Shift B'!$C117)</f>
        <v>0</v>
      </c>
      <c r="Q117" s="506">
        <f>SUMIFS('Input Exclusion Time (All)'!$G$14:$G$1004,'Input Exclusion Time (All)'!$A$14:$A$1004,'Input Data Shift B'!Q$6,'Input Exclusion Time (All)'!$B$14:$B$1004,'Input Data Shift B'!$D$2,'Input Exclusion Time (All)'!$C$14:$C$1004,'Input Data Shift B'!$C117)+SUMIFS('Input Exclusion Time (Partial)'!$I$14:$I$988,'Input Exclusion Time (Partial)'!$A$14:$A$988,'Input Data Shift B'!Q$6,'Input Exclusion Time (Partial)'!$B$14:$B$988,'Input Data Shift B'!$D$2,'Input Exclusion Time (Partial)'!$C$14:$C$988,'Input Data Shift B'!$C117)</f>
        <v>0</v>
      </c>
      <c r="R117" s="506">
        <f>SUMIFS('Input Exclusion Time (All)'!$G$14:$G$1004,'Input Exclusion Time (All)'!$A$14:$A$1004,'Input Data Shift B'!R$6,'Input Exclusion Time (All)'!$B$14:$B$1004,'Input Data Shift B'!$D$2,'Input Exclusion Time (All)'!$C$14:$C$1004,'Input Data Shift B'!$C117)+SUMIFS('Input Exclusion Time (Partial)'!$I$14:$I$988,'Input Exclusion Time (Partial)'!$A$14:$A$988,'Input Data Shift B'!R$6,'Input Exclusion Time (Partial)'!$B$14:$B$988,'Input Data Shift B'!$D$2,'Input Exclusion Time (Partial)'!$C$14:$C$988,'Input Data Shift B'!$C117)</f>
        <v>0</v>
      </c>
      <c r="S117" s="506">
        <f>SUMIFS('Input Exclusion Time (All)'!$G$14:$G$1004,'Input Exclusion Time (All)'!$A$14:$A$1004,'Input Data Shift B'!S$6,'Input Exclusion Time (All)'!$B$14:$B$1004,'Input Data Shift B'!$D$2,'Input Exclusion Time (All)'!$C$14:$C$1004,'Input Data Shift B'!$C117)+SUMIFS('Input Exclusion Time (Partial)'!$I$14:$I$988,'Input Exclusion Time (Partial)'!$A$14:$A$988,'Input Data Shift B'!S$6,'Input Exclusion Time (Partial)'!$B$14:$B$988,'Input Data Shift B'!$D$2,'Input Exclusion Time (Partial)'!$C$14:$C$988,'Input Data Shift B'!$C117)</f>
        <v>0</v>
      </c>
      <c r="T117" s="506">
        <f>SUMIFS('Input Exclusion Time (All)'!$G$14:$G$1004,'Input Exclusion Time (All)'!$A$14:$A$1004,'Input Data Shift B'!T$6,'Input Exclusion Time (All)'!$B$14:$B$1004,'Input Data Shift B'!$D$2,'Input Exclusion Time (All)'!$C$14:$C$1004,'Input Data Shift B'!$C117)+SUMIFS('Input Exclusion Time (Partial)'!$I$14:$I$988,'Input Exclusion Time (Partial)'!$A$14:$A$988,'Input Data Shift B'!T$6,'Input Exclusion Time (Partial)'!$B$14:$B$988,'Input Data Shift B'!$D$2,'Input Exclusion Time (Partial)'!$C$14:$C$988,'Input Data Shift B'!$C117)</f>
        <v>0</v>
      </c>
      <c r="U117" s="506">
        <f>SUMIFS('Input Exclusion Time (All)'!$G$14:$G$1004,'Input Exclusion Time (All)'!$A$14:$A$1004,'Input Data Shift B'!U$6,'Input Exclusion Time (All)'!$B$14:$B$1004,'Input Data Shift B'!$D$2,'Input Exclusion Time (All)'!$C$14:$C$1004,'Input Data Shift B'!$C117)+SUMIFS('Input Exclusion Time (Partial)'!$I$14:$I$988,'Input Exclusion Time (Partial)'!$A$14:$A$988,'Input Data Shift B'!U$6,'Input Exclusion Time (Partial)'!$B$14:$B$988,'Input Data Shift B'!$D$2,'Input Exclusion Time (Partial)'!$C$14:$C$988,'Input Data Shift B'!$C117)</f>
        <v>0</v>
      </c>
      <c r="V117" s="506">
        <f>SUMIFS('Input Exclusion Time (All)'!$G$14:$G$1004,'Input Exclusion Time (All)'!$A$14:$A$1004,'Input Data Shift B'!V$6,'Input Exclusion Time (All)'!$B$14:$B$1004,'Input Data Shift B'!$D$2,'Input Exclusion Time (All)'!$C$14:$C$1004,'Input Data Shift B'!$C117)+SUMIFS('Input Exclusion Time (Partial)'!$I$14:$I$988,'Input Exclusion Time (Partial)'!$A$14:$A$988,'Input Data Shift B'!V$6,'Input Exclusion Time (Partial)'!$B$14:$B$988,'Input Data Shift B'!$D$2,'Input Exclusion Time (Partial)'!$C$14:$C$988,'Input Data Shift B'!$C117)</f>
        <v>0</v>
      </c>
      <c r="W117" s="506">
        <f>SUMIFS('Input Exclusion Time (All)'!$G$14:$G$1004,'Input Exclusion Time (All)'!$A$14:$A$1004,'Input Data Shift B'!W$6,'Input Exclusion Time (All)'!$B$14:$B$1004,'Input Data Shift B'!$D$2,'Input Exclusion Time (All)'!$C$14:$C$1004,'Input Data Shift B'!$C117)+SUMIFS('Input Exclusion Time (Partial)'!$I$14:$I$988,'Input Exclusion Time (Partial)'!$A$14:$A$988,'Input Data Shift B'!W$6,'Input Exclusion Time (Partial)'!$B$14:$B$988,'Input Data Shift B'!$D$2,'Input Exclusion Time (Partial)'!$C$14:$C$988,'Input Data Shift B'!$C117)</f>
        <v>0</v>
      </c>
      <c r="X117" s="506">
        <f>SUMIFS('Input Exclusion Time (All)'!$G$14:$G$1004,'Input Exclusion Time (All)'!$A$14:$A$1004,'Input Data Shift B'!X$6,'Input Exclusion Time (All)'!$B$14:$B$1004,'Input Data Shift B'!$D$2,'Input Exclusion Time (All)'!$C$14:$C$1004,'Input Data Shift B'!$C117)+SUMIFS('Input Exclusion Time (Partial)'!$I$14:$I$988,'Input Exclusion Time (Partial)'!$A$14:$A$988,'Input Data Shift B'!X$6,'Input Exclusion Time (Partial)'!$B$14:$B$988,'Input Data Shift B'!$D$2,'Input Exclusion Time (Partial)'!$C$14:$C$988,'Input Data Shift B'!$C117)</f>
        <v>0</v>
      </c>
      <c r="Y117" s="506">
        <f>SUMIFS('Input Exclusion Time (All)'!$G$14:$G$1004,'Input Exclusion Time (All)'!$A$14:$A$1004,'Input Data Shift B'!Y$6,'Input Exclusion Time (All)'!$B$14:$B$1004,'Input Data Shift B'!$D$2,'Input Exclusion Time (All)'!$C$14:$C$1004,'Input Data Shift B'!$C117)+SUMIFS('Input Exclusion Time (Partial)'!$I$14:$I$988,'Input Exclusion Time (Partial)'!$A$14:$A$988,'Input Data Shift B'!Y$6,'Input Exclusion Time (Partial)'!$B$14:$B$988,'Input Data Shift B'!$D$2,'Input Exclusion Time (Partial)'!$C$14:$C$988,'Input Data Shift B'!$C117)</f>
        <v>0</v>
      </c>
      <c r="Z117" s="506">
        <f>SUMIFS('Input Exclusion Time (All)'!$G$14:$G$1004,'Input Exclusion Time (All)'!$A$14:$A$1004,'Input Data Shift B'!Z$6,'Input Exclusion Time (All)'!$B$14:$B$1004,'Input Data Shift B'!$D$2,'Input Exclusion Time (All)'!$C$14:$C$1004,'Input Data Shift B'!$C117)+SUMIFS('Input Exclusion Time (Partial)'!$I$14:$I$988,'Input Exclusion Time (Partial)'!$A$14:$A$988,'Input Data Shift B'!Z$6,'Input Exclusion Time (Partial)'!$B$14:$B$988,'Input Data Shift B'!$D$2,'Input Exclusion Time (Partial)'!$C$14:$C$988,'Input Data Shift B'!$C117)</f>
        <v>0</v>
      </c>
      <c r="AA117" s="506">
        <f>SUMIFS('Input Exclusion Time (All)'!$G$14:$G$1004,'Input Exclusion Time (All)'!$A$14:$A$1004,'Input Data Shift B'!AA$6,'Input Exclusion Time (All)'!$B$14:$B$1004,'Input Data Shift B'!$D$2,'Input Exclusion Time (All)'!$C$14:$C$1004,'Input Data Shift B'!$C117)+SUMIFS('Input Exclusion Time (Partial)'!$I$14:$I$988,'Input Exclusion Time (Partial)'!$A$14:$A$988,'Input Data Shift B'!AA$6,'Input Exclusion Time (Partial)'!$B$14:$B$988,'Input Data Shift B'!$D$2,'Input Exclusion Time (Partial)'!$C$14:$C$988,'Input Data Shift B'!$C117)</f>
        <v>0</v>
      </c>
      <c r="AB117" s="506">
        <f>SUMIFS('Input Exclusion Time (All)'!$G$14:$G$1004,'Input Exclusion Time (All)'!$A$14:$A$1004,'Input Data Shift B'!AB$6,'Input Exclusion Time (All)'!$B$14:$B$1004,'Input Data Shift B'!$D$2,'Input Exclusion Time (All)'!$C$14:$C$1004,'Input Data Shift B'!$C117)+SUMIFS('Input Exclusion Time (Partial)'!$I$14:$I$988,'Input Exclusion Time (Partial)'!$A$14:$A$988,'Input Data Shift B'!AB$6,'Input Exclusion Time (Partial)'!$B$14:$B$988,'Input Data Shift B'!$D$2,'Input Exclusion Time (Partial)'!$C$14:$C$988,'Input Data Shift B'!$C117)</f>
        <v>0</v>
      </c>
      <c r="AC117" s="506">
        <f>SUMIFS('Input Exclusion Time (All)'!$G$14:$G$1004,'Input Exclusion Time (All)'!$A$14:$A$1004,'Input Data Shift B'!AC$6,'Input Exclusion Time (All)'!$B$14:$B$1004,'Input Data Shift B'!$D$2,'Input Exclusion Time (All)'!$C$14:$C$1004,'Input Data Shift B'!$C117)+SUMIFS('Input Exclusion Time (Partial)'!$I$14:$I$988,'Input Exclusion Time (Partial)'!$A$14:$A$988,'Input Data Shift B'!AC$6,'Input Exclusion Time (Partial)'!$B$14:$B$988,'Input Data Shift B'!$D$2,'Input Exclusion Time (Partial)'!$C$14:$C$988,'Input Data Shift B'!$C117)</f>
        <v>0</v>
      </c>
      <c r="AD117" s="506">
        <f>SUMIFS('Input Exclusion Time (All)'!$G$14:$G$1004,'Input Exclusion Time (All)'!$A$14:$A$1004,'Input Data Shift B'!AD$6,'Input Exclusion Time (All)'!$B$14:$B$1004,'Input Data Shift B'!$D$2,'Input Exclusion Time (All)'!$C$14:$C$1004,'Input Data Shift B'!$C117)+SUMIFS('Input Exclusion Time (Partial)'!$I$14:$I$988,'Input Exclusion Time (Partial)'!$A$14:$A$988,'Input Data Shift B'!AD$6,'Input Exclusion Time (Partial)'!$B$14:$B$988,'Input Data Shift B'!$D$2,'Input Exclusion Time (Partial)'!$C$14:$C$988,'Input Data Shift B'!$C117)</f>
        <v>0</v>
      </c>
      <c r="AE117" s="506">
        <f>SUMIFS('Input Exclusion Time (All)'!$G$14:$G$1004,'Input Exclusion Time (All)'!$A$14:$A$1004,'Input Data Shift B'!AE$6,'Input Exclusion Time (All)'!$B$14:$B$1004,'Input Data Shift B'!$D$2,'Input Exclusion Time (All)'!$C$14:$C$1004,'Input Data Shift B'!$C117)+SUMIFS('Input Exclusion Time (Partial)'!$I$14:$I$988,'Input Exclusion Time (Partial)'!$A$14:$A$988,'Input Data Shift B'!AE$6,'Input Exclusion Time (Partial)'!$B$14:$B$988,'Input Data Shift B'!$D$2,'Input Exclusion Time (Partial)'!$C$14:$C$988,'Input Data Shift B'!$C117)</f>
        <v>0</v>
      </c>
      <c r="AF117" s="506">
        <f>SUMIFS('Input Exclusion Time (All)'!$G$14:$G$1004,'Input Exclusion Time (All)'!$A$14:$A$1004,'Input Data Shift B'!AF$6,'Input Exclusion Time (All)'!$B$14:$B$1004,'Input Data Shift B'!$D$2,'Input Exclusion Time (All)'!$C$14:$C$1004,'Input Data Shift B'!$C117)+SUMIFS('Input Exclusion Time (Partial)'!$I$14:$I$988,'Input Exclusion Time (Partial)'!$A$14:$A$988,'Input Data Shift B'!AF$6,'Input Exclusion Time (Partial)'!$B$14:$B$988,'Input Data Shift B'!$D$2,'Input Exclusion Time (Partial)'!$C$14:$C$988,'Input Data Shift B'!$C117)</f>
        <v>0</v>
      </c>
      <c r="AG117" s="506">
        <f>SUMIFS('Input Exclusion Time (All)'!$G$14:$G$1004,'Input Exclusion Time (All)'!$A$14:$A$1004,'Input Data Shift B'!AG$6,'Input Exclusion Time (All)'!$B$14:$B$1004,'Input Data Shift B'!$D$2,'Input Exclusion Time (All)'!$C$14:$C$1004,'Input Data Shift B'!$C117)+SUMIFS('Input Exclusion Time (Partial)'!$I$14:$I$988,'Input Exclusion Time (Partial)'!$A$14:$A$988,'Input Data Shift B'!AG$6,'Input Exclusion Time (Partial)'!$B$14:$B$988,'Input Data Shift B'!$D$2,'Input Exclusion Time (Partial)'!$C$14:$C$988,'Input Data Shift B'!$C117)</f>
        <v>0</v>
      </c>
      <c r="AH117" s="506">
        <f>SUMIFS('Input Exclusion Time (All)'!$G$14:$G$1004,'Input Exclusion Time (All)'!$A$14:$A$1004,'Input Data Shift B'!AH$6,'Input Exclusion Time (All)'!$B$14:$B$1004,'Input Data Shift B'!$D$2,'Input Exclusion Time (All)'!$C$14:$C$1004,'Input Data Shift B'!$C117)+SUMIFS('Input Exclusion Time (Partial)'!$I$14:$I$988,'Input Exclusion Time (Partial)'!$A$14:$A$988,'Input Data Shift B'!AH$6,'Input Exclusion Time (Partial)'!$B$14:$B$988,'Input Data Shift B'!$D$2,'Input Exclusion Time (Partial)'!$C$14:$C$988,'Input Data Shift B'!$C117)</f>
        <v>0</v>
      </c>
      <c r="AI117" s="512">
        <f t="shared" si="12"/>
        <v>0</v>
      </c>
      <c r="AJ117" s="285">
        <f t="shared" si="13"/>
        <v>0</v>
      </c>
    </row>
    <row r="118" spans="1:36" ht="19.5" customHeight="1">
      <c r="A118" s="605"/>
      <c r="B118" s="280" t="s">
        <v>64</v>
      </c>
      <c r="C118" s="281" t="s">
        <v>65</v>
      </c>
      <c r="D118" s="513">
        <f>SUMIFS('Input Exclusion Time (All)'!$G$14:$G$1004,'Input Exclusion Time (All)'!$A$14:$A$1004,'Input Data Shift B'!D$6,'Input Exclusion Time (All)'!$B$14:$B$1004,'Input Data Shift B'!$D$2,'Input Exclusion Time (All)'!$C$14:$C$1004,'Input Data Shift B'!$C118)+SUMIFS('Input Exclusion Time (Partial)'!$I$14:$I$988,'Input Exclusion Time (Partial)'!$A$14:$A$988,'Input Data Shift B'!D$6,'Input Exclusion Time (Partial)'!$B$14:$B$988,'Input Data Shift B'!$D$2,'Input Exclusion Time (Partial)'!$C$14:$C$988,'Input Data Shift B'!$C118)</f>
        <v>0</v>
      </c>
      <c r="E118" s="513">
        <f>SUMIFS('Input Exclusion Time (All)'!$G$14:$G$1004,'Input Exclusion Time (All)'!$A$14:$A$1004,'Input Data Shift B'!E$6,'Input Exclusion Time (All)'!$B$14:$B$1004,'Input Data Shift B'!$D$2,'Input Exclusion Time (All)'!$C$14:$C$1004,'Input Data Shift B'!$C118)+SUMIFS('Input Exclusion Time (Partial)'!$I$14:$I$988,'Input Exclusion Time (Partial)'!$A$14:$A$988,'Input Data Shift B'!E$6,'Input Exclusion Time (Partial)'!$B$14:$B$988,'Input Data Shift B'!$D$2,'Input Exclusion Time (Partial)'!$C$14:$C$988,'Input Data Shift B'!$C118)</f>
        <v>0</v>
      </c>
      <c r="F118" s="513">
        <f>SUMIFS('Input Exclusion Time (All)'!$G$14:$G$1004,'Input Exclusion Time (All)'!$A$14:$A$1004,'Input Data Shift B'!F$6,'Input Exclusion Time (All)'!$B$14:$B$1004,'Input Data Shift B'!$D$2,'Input Exclusion Time (All)'!$C$14:$C$1004,'Input Data Shift B'!$C118)+SUMIFS('Input Exclusion Time (Partial)'!$I$14:$I$988,'Input Exclusion Time (Partial)'!$A$14:$A$988,'Input Data Shift B'!F$6,'Input Exclusion Time (Partial)'!$B$14:$B$988,'Input Data Shift B'!$D$2,'Input Exclusion Time (Partial)'!$C$14:$C$988,'Input Data Shift B'!$C118)</f>
        <v>0</v>
      </c>
      <c r="G118" s="513">
        <f>SUMIFS('Input Exclusion Time (All)'!$G$14:$G$1004,'Input Exclusion Time (All)'!$A$14:$A$1004,'Input Data Shift B'!G$6,'Input Exclusion Time (All)'!$B$14:$B$1004,'Input Data Shift B'!$D$2,'Input Exclusion Time (All)'!$C$14:$C$1004,'Input Data Shift B'!$C118)+SUMIFS('Input Exclusion Time (Partial)'!$I$14:$I$988,'Input Exclusion Time (Partial)'!$A$14:$A$988,'Input Data Shift B'!G$6,'Input Exclusion Time (Partial)'!$B$14:$B$988,'Input Data Shift B'!$D$2,'Input Exclusion Time (Partial)'!$C$14:$C$988,'Input Data Shift B'!$C118)</f>
        <v>0</v>
      </c>
      <c r="H118" s="513">
        <f>SUMIFS('Input Exclusion Time (All)'!$G$14:$G$1004,'Input Exclusion Time (All)'!$A$14:$A$1004,'Input Data Shift B'!H$6,'Input Exclusion Time (All)'!$B$14:$B$1004,'Input Data Shift B'!$D$2,'Input Exclusion Time (All)'!$C$14:$C$1004,'Input Data Shift B'!$C118)+SUMIFS('Input Exclusion Time (Partial)'!$I$14:$I$988,'Input Exclusion Time (Partial)'!$A$14:$A$988,'Input Data Shift B'!H$6,'Input Exclusion Time (Partial)'!$B$14:$B$988,'Input Data Shift B'!$D$2,'Input Exclusion Time (Partial)'!$C$14:$C$988,'Input Data Shift B'!$C118)</f>
        <v>0</v>
      </c>
      <c r="I118" s="513">
        <f>SUMIFS('Input Exclusion Time (All)'!$G$14:$G$1004,'Input Exclusion Time (All)'!$A$14:$A$1004,'Input Data Shift B'!I$6,'Input Exclusion Time (All)'!$B$14:$B$1004,'Input Data Shift B'!$D$2,'Input Exclusion Time (All)'!$C$14:$C$1004,'Input Data Shift B'!$C118)+SUMIFS('Input Exclusion Time (Partial)'!$I$14:$I$988,'Input Exclusion Time (Partial)'!$A$14:$A$988,'Input Data Shift B'!I$6,'Input Exclusion Time (Partial)'!$B$14:$B$988,'Input Data Shift B'!$D$2,'Input Exclusion Time (Partial)'!$C$14:$C$988,'Input Data Shift B'!$C118)</f>
        <v>0</v>
      </c>
      <c r="J118" s="513">
        <f>SUMIFS('Input Exclusion Time (All)'!$G$14:$G$1004,'Input Exclusion Time (All)'!$A$14:$A$1004,'Input Data Shift B'!J$6,'Input Exclusion Time (All)'!$B$14:$B$1004,'Input Data Shift B'!$D$2,'Input Exclusion Time (All)'!$C$14:$C$1004,'Input Data Shift B'!$C118)+SUMIFS('Input Exclusion Time (Partial)'!$I$14:$I$988,'Input Exclusion Time (Partial)'!$A$14:$A$988,'Input Data Shift B'!J$6,'Input Exclusion Time (Partial)'!$B$14:$B$988,'Input Data Shift B'!$D$2,'Input Exclusion Time (Partial)'!$C$14:$C$988,'Input Data Shift B'!$C118)</f>
        <v>0</v>
      </c>
      <c r="K118" s="513">
        <f>SUMIFS('Input Exclusion Time (All)'!$G$14:$G$1004,'Input Exclusion Time (All)'!$A$14:$A$1004,'Input Data Shift B'!K$6,'Input Exclusion Time (All)'!$B$14:$B$1004,'Input Data Shift B'!$D$2,'Input Exclusion Time (All)'!$C$14:$C$1004,'Input Data Shift B'!$C118)+SUMIFS('Input Exclusion Time (Partial)'!$I$14:$I$988,'Input Exclusion Time (Partial)'!$A$14:$A$988,'Input Data Shift B'!K$6,'Input Exclusion Time (Partial)'!$B$14:$B$988,'Input Data Shift B'!$D$2,'Input Exclusion Time (Partial)'!$C$14:$C$988,'Input Data Shift B'!$C118)</f>
        <v>0</v>
      </c>
      <c r="L118" s="513">
        <f>SUMIFS('Input Exclusion Time (All)'!$G$14:$G$1004,'Input Exclusion Time (All)'!$A$14:$A$1004,'Input Data Shift B'!L$6,'Input Exclusion Time (All)'!$B$14:$B$1004,'Input Data Shift B'!$D$2,'Input Exclusion Time (All)'!$C$14:$C$1004,'Input Data Shift B'!$C118)+SUMIFS('Input Exclusion Time (Partial)'!$I$14:$I$988,'Input Exclusion Time (Partial)'!$A$14:$A$988,'Input Data Shift B'!L$6,'Input Exclusion Time (Partial)'!$B$14:$B$988,'Input Data Shift B'!$D$2,'Input Exclusion Time (Partial)'!$C$14:$C$988,'Input Data Shift B'!$C118)</f>
        <v>0</v>
      </c>
      <c r="M118" s="513">
        <f>SUMIFS('Input Exclusion Time (All)'!$G$14:$G$1004,'Input Exclusion Time (All)'!$A$14:$A$1004,'Input Data Shift B'!M$6,'Input Exclusion Time (All)'!$B$14:$B$1004,'Input Data Shift B'!$D$2,'Input Exclusion Time (All)'!$C$14:$C$1004,'Input Data Shift B'!$C118)+SUMIFS('Input Exclusion Time (Partial)'!$I$14:$I$988,'Input Exclusion Time (Partial)'!$A$14:$A$988,'Input Data Shift B'!M$6,'Input Exclusion Time (Partial)'!$B$14:$B$988,'Input Data Shift B'!$D$2,'Input Exclusion Time (Partial)'!$C$14:$C$988,'Input Data Shift B'!$C118)</f>
        <v>0</v>
      </c>
      <c r="N118" s="513">
        <f>SUMIFS('Input Exclusion Time (All)'!$G$14:$G$1004,'Input Exclusion Time (All)'!$A$14:$A$1004,'Input Data Shift B'!N$6,'Input Exclusion Time (All)'!$B$14:$B$1004,'Input Data Shift B'!$D$2,'Input Exclusion Time (All)'!$C$14:$C$1004,'Input Data Shift B'!$C118)+SUMIFS('Input Exclusion Time (Partial)'!$I$14:$I$988,'Input Exclusion Time (Partial)'!$A$14:$A$988,'Input Data Shift B'!N$6,'Input Exclusion Time (Partial)'!$B$14:$B$988,'Input Data Shift B'!$D$2,'Input Exclusion Time (Partial)'!$C$14:$C$988,'Input Data Shift B'!$C118)</f>
        <v>0</v>
      </c>
      <c r="O118" s="513">
        <f>SUMIFS('Input Exclusion Time (All)'!$G$14:$G$1004,'Input Exclusion Time (All)'!$A$14:$A$1004,'Input Data Shift B'!O$6,'Input Exclusion Time (All)'!$B$14:$B$1004,'Input Data Shift B'!$D$2,'Input Exclusion Time (All)'!$C$14:$C$1004,'Input Data Shift B'!$C118)+SUMIFS('Input Exclusion Time (Partial)'!$I$14:$I$988,'Input Exclusion Time (Partial)'!$A$14:$A$988,'Input Data Shift B'!O$6,'Input Exclusion Time (Partial)'!$B$14:$B$988,'Input Data Shift B'!$D$2,'Input Exclusion Time (Partial)'!$C$14:$C$988,'Input Data Shift B'!$C118)</f>
        <v>0</v>
      </c>
      <c r="P118" s="513">
        <f>SUMIFS('Input Exclusion Time (All)'!$G$14:$G$1004,'Input Exclusion Time (All)'!$A$14:$A$1004,'Input Data Shift B'!P$6,'Input Exclusion Time (All)'!$B$14:$B$1004,'Input Data Shift B'!$D$2,'Input Exclusion Time (All)'!$C$14:$C$1004,'Input Data Shift B'!$C118)+SUMIFS('Input Exclusion Time (Partial)'!$I$14:$I$988,'Input Exclusion Time (Partial)'!$A$14:$A$988,'Input Data Shift B'!P$6,'Input Exclusion Time (Partial)'!$B$14:$B$988,'Input Data Shift B'!$D$2,'Input Exclusion Time (Partial)'!$C$14:$C$988,'Input Data Shift B'!$C118)</f>
        <v>0</v>
      </c>
      <c r="Q118" s="513">
        <f>SUMIFS('Input Exclusion Time (All)'!$G$14:$G$1004,'Input Exclusion Time (All)'!$A$14:$A$1004,'Input Data Shift B'!Q$6,'Input Exclusion Time (All)'!$B$14:$B$1004,'Input Data Shift B'!$D$2,'Input Exclusion Time (All)'!$C$14:$C$1004,'Input Data Shift B'!$C118)+SUMIFS('Input Exclusion Time (Partial)'!$I$14:$I$988,'Input Exclusion Time (Partial)'!$A$14:$A$988,'Input Data Shift B'!Q$6,'Input Exclusion Time (Partial)'!$B$14:$B$988,'Input Data Shift B'!$D$2,'Input Exclusion Time (Partial)'!$C$14:$C$988,'Input Data Shift B'!$C118)</f>
        <v>0</v>
      </c>
      <c r="R118" s="513">
        <f>SUMIFS('Input Exclusion Time (All)'!$G$14:$G$1004,'Input Exclusion Time (All)'!$A$14:$A$1004,'Input Data Shift B'!R$6,'Input Exclusion Time (All)'!$B$14:$B$1004,'Input Data Shift B'!$D$2,'Input Exclusion Time (All)'!$C$14:$C$1004,'Input Data Shift B'!$C118)+SUMIFS('Input Exclusion Time (Partial)'!$I$14:$I$988,'Input Exclusion Time (Partial)'!$A$14:$A$988,'Input Data Shift B'!R$6,'Input Exclusion Time (Partial)'!$B$14:$B$988,'Input Data Shift B'!$D$2,'Input Exclusion Time (Partial)'!$C$14:$C$988,'Input Data Shift B'!$C118)</f>
        <v>0</v>
      </c>
      <c r="S118" s="513">
        <f>SUMIFS('Input Exclusion Time (All)'!$G$14:$G$1004,'Input Exclusion Time (All)'!$A$14:$A$1004,'Input Data Shift B'!S$6,'Input Exclusion Time (All)'!$B$14:$B$1004,'Input Data Shift B'!$D$2,'Input Exclusion Time (All)'!$C$14:$C$1004,'Input Data Shift B'!$C118)+SUMIFS('Input Exclusion Time (Partial)'!$I$14:$I$988,'Input Exclusion Time (Partial)'!$A$14:$A$988,'Input Data Shift B'!S$6,'Input Exclusion Time (Partial)'!$B$14:$B$988,'Input Data Shift B'!$D$2,'Input Exclusion Time (Partial)'!$C$14:$C$988,'Input Data Shift B'!$C118)</f>
        <v>0</v>
      </c>
      <c r="T118" s="513">
        <f>SUMIFS('Input Exclusion Time (All)'!$G$14:$G$1004,'Input Exclusion Time (All)'!$A$14:$A$1004,'Input Data Shift B'!T$6,'Input Exclusion Time (All)'!$B$14:$B$1004,'Input Data Shift B'!$D$2,'Input Exclusion Time (All)'!$C$14:$C$1004,'Input Data Shift B'!$C118)+SUMIFS('Input Exclusion Time (Partial)'!$I$14:$I$988,'Input Exclusion Time (Partial)'!$A$14:$A$988,'Input Data Shift B'!T$6,'Input Exclusion Time (Partial)'!$B$14:$B$988,'Input Data Shift B'!$D$2,'Input Exclusion Time (Partial)'!$C$14:$C$988,'Input Data Shift B'!$C118)</f>
        <v>0</v>
      </c>
      <c r="U118" s="513">
        <f>SUMIFS('Input Exclusion Time (All)'!$G$14:$G$1004,'Input Exclusion Time (All)'!$A$14:$A$1004,'Input Data Shift B'!U$6,'Input Exclusion Time (All)'!$B$14:$B$1004,'Input Data Shift B'!$D$2,'Input Exclusion Time (All)'!$C$14:$C$1004,'Input Data Shift B'!$C118)+SUMIFS('Input Exclusion Time (Partial)'!$I$14:$I$988,'Input Exclusion Time (Partial)'!$A$14:$A$988,'Input Data Shift B'!U$6,'Input Exclusion Time (Partial)'!$B$14:$B$988,'Input Data Shift B'!$D$2,'Input Exclusion Time (Partial)'!$C$14:$C$988,'Input Data Shift B'!$C118)</f>
        <v>0</v>
      </c>
      <c r="V118" s="513">
        <f>SUMIFS('Input Exclusion Time (All)'!$G$14:$G$1004,'Input Exclusion Time (All)'!$A$14:$A$1004,'Input Data Shift B'!V$6,'Input Exclusion Time (All)'!$B$14:$B$1004,'Input Data Shift B'!$D$2,'Input Exclusion Time (All)'!$C$14:$C$1004,'Input Data Shift B'!$C118)+SUMIFS('Input Exclusion Time (Partial)'!$I$14:$I$988,'Input Exclusion Time (Partial)'!$A$14:$A$988,'Input Data Shift B'!V$6,'Input Exclusion Time (Partial)'!$B$14:$B$988,'Input Data Shift B'!$D$2,'Input Exclusion Time (Partial)'!$C$14:$C$988,'Input Data Shift B'!$C118)</f>
        <v>0</v>
      </c>
      <c r="W118" s="513">
        <f>SUMIFS('Input Exclusion Time (All)'!$G$14:$G$1004,'Input Exclusion Time (All)'!$A$14:$A$1004,'Input Data Shift B'!W$6,'Input Exclusion Time (All)'!$B$14:$B$1004,'Input Data Shift B'!$D$2,'Input Exclusion Time (All)'!$C$14:$C$1004,'Input Data Shift B'!$C118)+SUMIFS('Input Exclusion Time (Partial)'!$I$14:$I$988,'Input Exclusion Time (Partial)'!$A$14:$A$988,'Input Data Shift B'!W$6,'Input Exclusion Time (Partial)'!$B$14:$B$988,'Input Data Shift B'!$D$2,'Input Exclusion Time (Partial)'!$C$14:$C$988,'Input Data Shift B'!$C118)</f>
        <v>0</v>
      </c>
      <c r="X118" s="513">
        <f>SUMIFS('Input Exclusion Time (All)'!$G$14:$G$1004,'Input Exclusion Time (All)'!$A$14:$A$1004,'Input Data Shift B'!X$6,'Input Exclusion Time (All)'!$B$14:$B$1004,'Input Data Shift B'!$D$2,'Input Exclusion Time (All)'!$C$14:$C$1004,'Input Data Shift B'!$C118)+SUMIFS('Input Exclusion Time (Partial)'!$I$14:$I$988,'Input Exclusion Time (Partial)'!$A$14:$A$988,'Input Data Shift B'!X$6,'Input Exclusion Time (Partial)'!$B$14:$B$988,'Input Data Shift B'!$D$2,'Input Exclusion Time (Partial)'!$C$14:$C$988,'Input Data Shift B'!$C118)</f>
        <v>0</v>
      </c>
      <c r="Y118" s="513">
        <f>SUMIFS('Input Exclusion Time (All)'!$G$14:$G$1004,'Input Exclusion Time (All)'!$A$14:$A$1004,'Input Data Shift B'!Y$6,'Input Exclusion Time (All)'!$B$14:$B$1004,'Input Data Shift B'!$D$2,'Input Exclusion Time (All)'!$C$14:$C$1004,'Input Data Shift B'!$C118)+SUMIFS('Input Exclusion Time (Partial)'!$I$14:$I$988,'Input Exclusion Time (Partial)'!$A$14:$A$988,'Input Data Shift B'!Y$6,'Input Exclusion Time (Partial)'!$B$14:$B$988,'Input Data Shift B'!$D$2,'Input Exclusion Time (Partial)'!$C$14:$C$988,'Input Data Shift B'!$C118)</f>
        <v>0</v>
      </c>
      <c r="Z118" s="513">
        <f>SUMIFS('Input Exclusion Time (All)'!$G$14:$G$1004,'Input Exclusion Time (All)'!$A$14:$A$1004,'Input Data Shift B'!Z$6,'Input Exclusion Time (All)'!$B$14:$B$1004,'Input Data Shift B'!$D$2,'Input Exclusion Time (All)'!$C$14:$C$1004,'Input Data Shift B'!$C118)+SUMIFS('Input Exclusion Time (Partial)'!$I$14:$I$988,'Input Exclusion Time (Partial)'!$A$14:$A$988,'Input Data Shift B'!Z$6,'Input Exclusion Time (Partial)'!$B$14:$B$988,'Input Data Shift B'!$D$2,'Input Exclusion Time (Partial)'!$C$14:$C$988,'Input Data Shift B'!$C118)</f>
        <v>0</v>
      </c>
      <c r="AA118" s="513">
        <f>SUMIFS('Input Exclusion Time (All)'!$G$14:$G$1004,'Input Exclusion Time (All)'!$A$14:$A$1004,'Input Data Shift B'!AA$6,'Input Exclusion Time (All)'!$B$14:$B$1004,'Input Data Shift B'!$D$2,'Input Exclusion Time (All)'!$C$14:$C$1004,'Input Data Shift B'!$C118)+SUMIFS('Input Exclusion Time (Partial)'!$I$14:$I$988,'Input Exclusion Time (Partial)'!$A$14:$A$988,'Input Data Shift B'!AA$6,'Input Exclusion Time (Partial)'!$B$14:$B$988,'Input Data Shift B'!$D$2,'Input Exclusion Time (Partial)'!$C$14:$C$988,'Input Data Shift B'!$C118)</f>
        <v>0</v>
      </c>
      <c r="AB118" s="513">
        <f>SUMIFS('Input Exclusion Time (All)'!$G$14:$G$1004,'Input Exclusion Time (All)'!$A$14:$A$1004,'Input Data Shift B'!AB$6,'Input Exclusion Time (All)'!$B$14:$B$1004,'Input Data Shift B'!$D$2,'Input Exclusion Time (All)'!$C$14:$C$1004,'Input Data Shift B'!$C118)+SUMIFS('Input Exclusion Time (Partial)'!$I$14:$I$988,'Input Exclusion Time (Partial)'!$A$14:$A$988,'Input Data Shift B'!AB$6,'Input Exclusion Time (Partial)'!$B$14:$B$988,'Input Data Shift B'!$D$2,'Input Exclusion Time (Partial)'!$C$14:$C$988,'Input Data Shift B'!$C118)</f>
        <v>0</v>
      </c>
      <c r="AC118" s="513">
        <f>SUMIFS('Input Exclusion Time (All)'!$G$14:$G$1004,'Input Exclusion Time (All)'!$A$14:$A$1004,'Input Data Shift B'!AC$6,'Input Exclusion Time (All)'!$B$14:$B$1004,'Input Data Shift B'!$D$2,'Input Exclusion Time (All)'!$C$14:$C$1004,'Input Data Shift B'!$C118)+SUMIFS('Input Exclusion Time (Partial)'!$I$14:$I$988,'Input Exclusion Time (Partial)'!$A$14:$A$988,'Input Data Shift B'!AC$6,'Input Exclusion Time (Partial)'!$B$14:$B$988,'Input Data Shift B'!$D$2,'Input Exclusion Time (Partial)'!$C$14:$C$988,'Input Data Shift B'!$C118)</f>
        <v>0</v>
      </c>
      <c r="AD118" s="513">
        <f>SUMIFS('Input Exclusion Time (All)'!$G$14:$G$1004,'Input Exclusion Time (All)'!$A$14:$A$1004,'Input Data Shift B'!AD$6,'Input Exclusion Time (All)'!$B$14:$B$1004,'Input Data Shift B'!$D$2,'Input Exclusion Time (All)'!$C$14:$C$1004,'Input Data Shift B'!$C118)+SUMIFS('Input Exclusion Time (Partial)'!$I$14:$I$988,'Input Exclusion Time (Partial)'!$A$14:$A$988,'Input Data Shift B'!AD$6,'Input Exclusion Time (Partial)'!$B$14:$B$988,'Input Data Shift B'!$D$2,'Input Exclusion Time (Partial)'!$C$14:$C$988,'Input Data Shift B'!$C118)</f>
        <v>0</v>
      </c>
      <c r="AE118" s="513">
        <f>SUMIFS('Input Exclusion Time (All)'!$G$14:$G$1004,'Input Exclusion Time (All)'!$A$14:$A$1004,'Input Data Shift B'!AE$6,'Input Exclusion Time (All)'!$B$14:$B$1004,'Input Data Shift B'!$D$2,'Input Exclusion Time (All)'!$C$14:$C$1004,'Input Data Shift B'!$C118)+SUMIFS('Input Exclusion Time (Partial)'!$I$14:$I$988,'Input Exclusion Time (Partial)'!$A$14:$A$988,'Input Data Shift B'!AE$6,'Input Exclusion Time (Partial)'!$B$14:$B$988,'Input Data Shift B'!$D$2,'Input Exclusion Time (Partial)'!$C$14:$C$988,'Input Data Shift B'!$C118)</f>
        <v>0</v>
      </c>
      <c r="AF118" s="513">
        <f>SUMIFS('Input Exclusion Time (All)'!$G$14:$G$1004,'Input Exclusion Time (All)'!$A$14:$A$1004,'Input Data Shift B'!AF$6,'Input Exclusion Time (All)'!$B$14:$B$1004,'Input Data Shift B'!$D$2,'Input Exclusion Time (All)'!$C$14:$C$1004,'Input Data Shift B'!$C118)+SUMIFS('Input Exclusion Time (Partial)'!$I$14:$I$988,'Input Exclusion Time (Partial)'!$A$14:$A$988,'Input Data Shift B'!AF$6,'Input Exclusion Time (Partial)'!$B$14:$B$988,'Input Data Shift B'!$D$2,'Input Exclusion Time (Partial)'!$C$14:$C$988,'Input Data Shift B'!$C118)</f>
        <v>0</v>
      </c>
      <c r="AG118" s="513">
        <f>SUMIFS('Input Exclusion Time (All)'!$G$14:$G$1004,'Input Exclusion Time (All)'!$A$14:$A$1004,'Input Data Shift B'!AG$6,'Input Exclusion Time (All)'!$B$14:$B$1004,'Input Data Shift B'!$D$2,'Input Exclusion Time (All)'!$C$14:$C$1004,'Input Data Shift B'!$C118)+SUMIFS('Input Exclusion Time (Partial)'!$I$14:$I$988,'Input Exclusion Time (Partial)'!$A$14:$A$988,'Input Data Shift B'!AG$6,'Input Exclusion Time (Partial)'!$B$14:$B$988,'Input Data Shift B'!$D$2,'Input Exclusion Time (Partial)'!$C$14:$C$988,'Input Data Shift B'!$C118)</f>
        <v>0</v>
      </c>
      <c r="AH118" s="513">
        <f>SUMIFS('Input Exclusion Time (All)'!$G$14:$G$1004,'Input Exclusion Time (All)'!$A$14:$A$1004,'Input Data Shift B'!AH$6,'Input Exclusion Time (All)'!$B$14:$B$1004,'Input Data Shift B'!$D$2,'Input Exclusion Time (All)'!$C$14:$C$1004,'Input Data Shift B'!$C118)+SUMIFS('Input Exclusion Time (Partial)'!$I$14:$I$988,'Input Exclusion Time (Partial)'!$A$14:$A$988,'Input Data Shift B'!AH$6,'Input Exclusion Time (Partial)'!$B$14:$B$988,'Input Data Shift B'!$D$2,'Input Exclusion Time (Partial)'!$C$14:$C$988,'Input Data Shift B'!$C118)</f>
        <v>0</v>
      </c>
      <c r="AI118" s="514">
        <f t="shared" si="12"/>
        <v>0</v>
      </c>
      <c r="AJ118" s="290">
        <f t="shared" si="13"/>
        <v>0</v>
      </c>
    </row>
    <row r="119" spans="1:36" ht="11.25" customHeight="1">
      <c r="A119" s="291"/>
      <c r="B119" s="292"/>
      <c r="C119" s="293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  <c r="AE119" s="294"/>
      <c r="AF119" s="294"/>
      <c r="AG119" s="294"/>
      <c r="AH119" s="294"/>
    </row>
    <row r="120" spans="1:36" ht="19.5" customHeight="1">
      <c r="A120" s="604" t="s">
        <v>114</v>
      </c>
      <c r="B120" s="604"/>
      <c r="C120" s="604"/>
      <c r="D120" s="295">
        <f t="shared" ref="D120:AH120" si="14">+D88+D90+D91+D94-D95-SUM(D97:D118)</f>
        <v>16</v>
      </c>
      <c r="E120" s="295">
        <f t="shared" si="14"/>
        <v>0</v>
      </c>
      <c r="F120" s="295">
        <f t="shared" si="14"/>
        <v>43.5</v>
      </c>
      <c r="G120" s="295">
        <f t="shared" si="14"/>
        <v>43.5</v>
      </c>
      <c r="H120" s="295">
        <f t="shared" si="14"/>
        <v>43.5</v>
      </c>
      <c r="I120" s="295">
        <f t="shared" si="14"/>
        <v>43.5</v>
      </c>
      <c r="J120" s="295">
        <f t="shared" si="14"/>
        <v>0</v>
      </c>
      <c r="K120" s="295">
        <f t="shared" si="14"/>
        <v>0</v>
      </c>
      <c r="L120" s="295">
        <f t="shared" si="14"/>
        <v>43.5</v>
      </c>
      <c r="M120" s="295">
        <f t="shared" si="14"/>
        <v>38</v>
      </c>
      <c r="N120" s="295">
        <f t="shared" si="14"/>
        <v>43.5</v>
      </c>
      <c r="O120" s="295">
        <f t="shared" si="14"/>
        <v>43.5</v>
      </c>
      <c r="P120" s="295">
        <f t="shared" si="14"/>
        <v>0</v>
      </c>
      <c r="Q120" s="295">
        <f t="shared" si="14"/>
        <v>0</v>
      </c>
      <c r="R120" s="295">
        <f t="shared" si="14"/>
        <v>34</v>
      </c>
      <c r="S120" s="295">
        <f t="shared" si="14"/>
        <v>43.5</v>
      </c>
      <c r="T120" s="295">
        <f t="shared" si="14"/>
        <v>35.5</v>
      </c>
      <c r="U120" s="295">
        <f t="shared" si="14"/>
        <v>-4.8</v>
      </c>
      <c r="V120" s="295">
        <f t="shared" si="14"/>
        <v>0</v>
      </c>
      <c r="W120" s="295">
        <f t="shared" si="14"/>
        <v>0</v>
      </c>
      <c r="X120" s="295">
        <f t="shared" si="14"/>
        <v>0</v>
      </c>
      <c r="Y120" s="295">
        <f t="shared" si="14"/>
        <v>0</v>
      </c>
      <c r="Z120" s="295">
        <f t="shared" si="14"/>
        <v>0</v>
      </c>
      <c r="AA120" s="295">
        <f t="shared" si="14"/>
        <v>0</v>
      </c>
      <c r="AB120" s="295">
        <f t="shared" si="14"/>
        <v>0</v>
      </c>
      <c r="AC120" s="295">
        <f t="shared" si="14"/>
        <v>0</v>
      </c>
      <c r="AD120" s="295">
        <f t="shared" si="14"/>
        <v>0</v>
      </c>
      <c r="AE120" s="295">
        <f t="shared" si="14"/>
        <v>0</v>
      </c>
      <c r="AF120" s="295">
        <f t="shared" si="14"/>
        <v>0</v>
      </c>
      <c r="AG120" s="295">
        <f t="shared" si="14"/>
        <v>0</v>
      </c>
      <c r="AH120" s="295">
        <f t="shared" si="14"/>
        <v>0</v>
      </c>
      <c r="AI120" s="274">
        <f>SUM(D120:AH120)</f>
        <v>466.7</v>
      </c>
    </row>
    <row r="121" spans="1:36" ht="19.5" customHeight="1">
      <c r="A121" s="604" t="s">
        <v>115</v>
      </c>
      <c r="B121" s="604"/>
      <c r="C121" s="604"/>
      <c r="D121" s="295">
        <f t="shared" ref="D121:AH121" si="15">+D120+C121</f>
        <v>16</v>
      </c>
      <c r="E121" s="295">
        <f t="shared" si="15"/>
        <v>16</v>
      </c>
      <c r="F121" s="295">
        <f t="shared" si="15"/>
        <v>59.5</v>
      </c>
      <c r="G121" s="295">
        <f t="shared" si="15"/>
        <v>103</v>
      </c>
      <c r="H121" s="295">
        <f t="shared" si="15"/>
        <v>146.5</v>
      </c>
      <c r="I121" s="295">
        <f t="shared" si="15"/>
        <v>190</v>
      </c>
      <c r="J121" s="295">
        <f t="shared" si="15"/>
        <v>190</v>
      </c>
      <c r="K121" s="295">
        <f t="shared" si="15"/>
        <v>190</v>
      </c>
      <c r="L121" s="295">
        <f t="shared" si="15"/>
        <v>233.5</v>
      </c>
      <c r="M121" s="295">
        <f t="shared" si="15"/>
        <v>271.5</v>
      </c>
      <c r="N121" s="295">
        <f t="shared" si="15"/>
        <v>315</v>
      </c>
      <c r="O121" s="295">
        <f t="shared" si="15"/>
        <v>358.5</v>
      </c>
      <c r="P121" s="295">
        <f t="shared" si="15"/>
        <v>358.5</v>
      </c>
      <c r="Q121" s="295">
        <f t="shared" si="15"/>
        <v>358.5</v>
      </c>
      <c r="R121" s="295">
        <f t="shared" si="15"/>
        <v>392.5</v>
      </c>
      <c r="S121" s="295">
        <f t="shared" si="15"/>
        <v>436</v>
      </c>
      <c r="T121" s="295">
        <f t="shared" si="15"/>
        <v>471.5</v>
      </c>
      <c r="U121" s="295">
        <f t="shared" si="15"/>
        <v>466.7</v>
      </c>
      <c r="V121" s="295">
        <f t="shared" si="15"/>
        <v>466.7</v>
      </c>
      <c r="W121" s="295">
        <f t="shared" si="15"/>
        <v>466.7</v>
      </c>
      <c r="X121" s="295">
        <f t="shared" si="15"/>
        <v>466.7</v>
      </c>
      <c r="Y121" s="295">
        <f t="shared" si="15"/>
        <v>466.7</v>
      </c>
      <c r="Z121" s="295">
        <f t="shared" si="15"/>
        <v>466.7</v>
      </c>
      <c r="AA121" s="295">
        <f t="shared" si="15"/>
        <v>466.7</v>
      </c>
      <c r="AB121" s="295">
        <f t="shared" si="15"/>
        <v>466.7</v>
      </c>
      <c r="AC121" s="295">
        <f t="shared" si="15"/>
        <v>466.7</v>
      </c>
      <c r="AD121" s="295">
        <f t="shared" si="15"/>
        <v>466.7</v>
      </c>
      <c r="AE121" s="295">
        <f t="shared" si="15"/>
        <v>466.7</v>
      </c>
      <c r="AF121" s="295">
        <f t="shared" si="15"/>
        <v>466.7</v>
      </c>
      <c r="AG121" s="295">
        <f t="shared" si="15"/>
        <v>466.7</v>
      </c>
      <c r="AH121" s="295">
        <f t="shared" si="15"/>
        <v>466.7</v>
      </c>
    </row>
    <row r="122" spans="1:36" ht="19.5" customHeight="1">
      <c r="A122" s="604" t="s">
        <v>116</v>
      </c>
      <c r="B122" s="604"/>
      <c r="C122" s="604"/>
      <c r="D122" s="296">
        <f t="shared" ref="D122:AH122" si="16">IFERROR(D120*3600/D77,0)</f>
        <v>0</v>
      </c>
      <c r="E122" s="296">
        <f t="shared" si="16"/>
        <v>0</v>
      </c>
      <c r="F122" s="296">
        <f t="shared" si="16"/>
        <v>14.473197781885398</v>
      </c>
      <c r="G122" s="296">
        <f t="shared" si="16"/>
        <v>15.622505985634477</v>
      </c>
      <c r="H122" s="296">
        <f t="shared" si="16"/>
        <v>15.718157181571815</v>
      </c>
      <c r="I122" s="296">
        <f t="shared" si="16"/>
        <v>18.605203754306761</v>
      </c>
      <c r="J122" s="296">
        <f t="shared" si="16"/>
        <v>0</v>
      </c>
      <c r="K122" s="296">
        <f t="shared" si="16"/>
        <v>0</v>
      </c>
      <c r="L122" s="296">
        <f t="shared" si="16"/>
        <v>16.36705685618729</v>
      </c>
      <c r="M122" s="296">
        <f t="shared" si="16"/>
        <v>15.561369582527584</v>
      </c>
      <c r="N122" s="296">
        <f t="shared" si="16"/>
        <v>18.490967056323061</v>
      </c>
      <c r="O122" s="296">
        <f t="shared" si="16"/>
        <v>15.746606334841628</v>
      </c>
      <c r="P122" s="296">
        <f t="shared" si="16"/>
        <v>0</v>
      </c>
      <c r="Q122" s="296">
        <f t="shared" si="16"/>
        <v>0</v>
      </c>
      <c r="R122" s="296">
        <f t="shared" si="16"/>
        <v>13.416639263400198</v>
      </c>
      <c r="S122" s="296">
        <f t="shared" si="16"/>
        <v>15.904936014625228</v>
      </c>
      <c r="T122" s="296">
        <f t="shared" si="16"/>
        <v>11.519740400216333</v>
      </c>
      <c r="U122" s="296">
        <f t="shared" si="16"/>
        <v>-1.6026711185308848</v>
      </c>
      <c r="V122" s="296">
        <f t="shared" si="16"/>
        <v>0</v>
      </c>
      <c r="W122" s="296">
        <f t="shared" si="16"/>
        <v>0</v>
      </c>
      <c r="X122" s="296">
        <f t="shared" si="16"/>
        <v>0</v>
      </c>
      <c r="Y122" s="296">
        <f t="shared" si="16"/>
        <v>0</v>
      </c>
      <c r="Z122" s="296">
        <f t="shared" si="16"/>
        <v>0</v>
      </c>
      <c r="AA122" s="296">
        <f t="shared" si="16"/>
        <v>0</v>
      </c>
      <c r="AB122" s="296">
        <f t="shared" si="16"/>
        <v>0</v>
      </c>
      <c r="AC122" s="296">
        <f t="shared" si="16"/>
        <v>0</v>
      </c>
      <c r="AD122" s="296">
        <f t="shared" si="16"/>
        <v>0</v>
      </c>
      <c r="AE122" s="296">
        <f t="shared" si="16"/>
        <v>0</v>
      </c>
      <c r="AF122" s="296">
        <f t="shared" si="16"/>
        <v>0</v>
      </c>
      <c r="AG122" s="296">
        <f t="shared" si="16"/>
        <v>0</v>
      </c>
      <c r="AH122" s="296">
        <f t="shared" si="16"/>
        <v>0</v>
      </c>
    </row>
    <row r="123" spans="1:36" ht="19.5" customHeight="1">
      <c r="A123" s="604" t="s">
        <v>117</v>
      </c>
      <c r="B123" s="604"/>
      <c r="C123" s="604"/>
      <c r="D123" s="296">
        <f t="shared" ref="D123:AH123" si="17">IFERROR(D121*3600/D78,0)</f>
        <v>0</v>
      </c>
      <c r="E123" s="296">
        <f t="shared" si="17"/>
        <v>0</v>
      </c>
      <c r="F123" s="296">
        <f t="shared" si="17"/>
        <v>19.796672828096117</v>
      </c>
      <c r="G123" s="296">
        <f t="shared" si="17"/>
        <v>17.789291882556132</v>
      </c>
      <c r="H123" s="296">
        <f t="shared" si="17"/>
        <v>17.119485831142274</v>
      </c>
      <c r="I123" s="296">
        <f t="shared" si="17"/>
        <v>17.438303079747094</v>
      </c>
      <c r="J123" s="296">
        <f t="shared" si="17"/>
        <v>17.438303079747094</v>
      </c>
      <c r="K123" s="296">
        <f t="shared" si="17"/>
        <v>17.438303079747094</v>
      </c>
      <c r="L123" s="296">
        <f t="shared" si="17"/>
        <v>17.22823413674373</v>
      </c>
      <c r="M123" s="296">
        <f t="shared" si="17"/>
        <v>16.973759616553497</v>
      </c>
      <c r="N123" s="296">
        <f t="shared" si="17"/>
        <v>17.168291649003816</v>
      </c>
      <c r="O123" s="296">
        <f t="shared" si="17"/>
        <v>16.982249299314446</v>
      </c>
      <c r="P123" s="296">
        <f t="shared" si="17"/>
        <v>16.982249299314446</v>
      </c>
      <c r="Q123" s="296">
        <f t="shared" si="17"/>
        <v>16.982249299314446</v>
      </c>
      <c r="R123" s="296">
        <f t="shared" si="17"/>
        <v>16.600093984962406</v>
      </c>
      <c r="S123" s="296">
        <f t="shared" si="17"/>
        <v>16.528020554724851</v>
      </c>
      <c r="T123" s="296">
        <f t="shared" si="17"/>
        <v>16.004148595134829</v>
      </c>
      <c r="U123" s="296">
        <f t="shared" si="17"/>
        <v>14.379418359836361</v>
      </c>
      <c r="V123" s="296">
        <f t="shared" si="17"/>
        <v>14.379418359836361</v>
      </c>
      <c r="W123" s="296">
        <f t="shared" si="17"/>
        <v>14.379418359836361</v>
      </c>
      <c r="X123" s="296">
        <f t="shared" si="17"/>
        <v>14.379418359836361</v>
      </c>
      <c r="Y123" s="296">
        <f t="shared" si="17"/>
        <v>14.379418359836361</v>
      </c>
      <c r="Z123" s="296">
        <f t="shared" si="17"/>
        <v>14.379418359836361</v>
      </c>
      <c r="AA123" s="296">
        <f t="shared" si="17"/>
        <v>14.379418359836361</v>
      </c>
      <c r="AB123" s="296">
        <f t="shared" si="17"/>
        <v>14.379418359836361</v>
      </c>
      <c r="AC123" s="296">
        <f t="shared" si="17"/>
        <v>14.379418359836361</v>
      </c>
      <c r="AD123" s="296">
        <f t="shared" si="17"/>
        <v>14.379418359836361</v>
      </c>
      <c r="AE123" s="296">
        <f t="shared" si="17"/>
        <v>14.379418359836361</v>
      </c>
      <c r="AF123" s="296">
        <f t="shared" si="17"/>
        <v>14.379418359836361</v>
      </c>
      <c r="AG123" s="296">
        <f t="shared" si="17"/>
        <v>14.379418359836361</v>
      </c>
      <c r="AH123" s="296">
        <f t="shared" si="17"/>
        <v>14.379418359836361</v>
      </c>
    </row>
    <row r="124" spans="1:36" ht="19.5" customHeight="1">
      <c r="A124" s="604" t="s">
        <v>118</v>
      </c>
      <c r="B124" s="604"/>
      <c r="C124" s="604"/>
      <c r="D124" s="296">
        <f>IFERROR(('Shift B Calculation'!E73*3600/'Input Data Shift B'!D77)*Summary!F91,0)</f>
        <v>0</v>
      </c>
      <c r="E124" s="296">
        <f>IFERROR(('Shift B Calculation'!F73*3600/'Input Data Shift B'!E77)*Summary!G91,0)</f>
        <v>0</v>
      </c>
      <c r="F124" s="296">
        <f>IFERROR(('Shift B Calculation'!G73*3600/'Input Data Shift B'!F77)*Summary!H91,0)</f>
        <v>12.132299196856163</v>
      </c>
      <c r="G124" s="296">
        <f>IFERROR(('Shift B Calculation'!H73*3600/'Input Data Shift B'!G77)*Summary!I91,0)</f>
        <v>12.132299196856167</v>
      </c>
      <c r="H124" s="296">
        <f>IFERROR(('Shift B Calculation'!I73*3600/'Input Data Shift B'!H77)*Summary!J91,0)</f>
        <v>12.132299196856167</v>
      </c>
      <c r="I124" s="296">
        <f>IFERROR(('Shift B Calculation'!J73*3600/'Input Data Shift B'!I77)*Summary!K91,0)</f>
        <v>12.132299196856165</v>
      </c>
      <c r="J124" s="296">
        <f>IFERROR(('Shift B Calculation'!K73*3600/'Input Data Shift B'!J77)*Summary!L91,0)</f>
        <v>0</v>
      </c>
      <c r="K124" s="296">
        <f>IFERROR(('Shift B Calculation'!L73*3600/'Input Data Shift B'!K77)*Summary!M91,0)</f>
        <v>0</v>
      </c>
      <c r="L124" s="296">
        <f>IFERROR(('Shift B Calculation'!M73*3600/'Input Data Shift B'!L77)*Summary!N91,0)</f>
        <v>12.132299196856163</v>
      </c>
      <c r="M124" s="296">
        <f>IFERROR(('Shift B Calculation'!N73*3600/'Input Data Shift B'!M77)*Summary!O91,0)</f>
        <v>12.132299196856161</v>
      </c>
      <c r="N124" s="296">
        <f>IFERROR(('Shift B Calculation'!O73*3600/'Input Data Shift B'!N77)*Summary!P91,0)</f>
        <v>12.132299196856167</v>
      </c>
      <c r="O124" s="296">
        <f>IFERROR(('Shift B Calculation'!P73*3600/'Input Data Shift B'!O77)*Summary!Q91,0)</f>
        <v>12.132299196856165</v>
      </c>
      <c r="P124" s="296">
        <f>IFERROR(('Shift B Calculation'!Q73*3600/'Input Data Shift B'!P77)*Summary!R91,0)</f>
        <v>0</v>
      </c>
      <c r="Q124" s="296">
        <f>IFERROR(('Shift B Calculation'!R73*3600/'Input Data Shift B'!Q77)*Summary!S91,0)</f>
        <v>0</v>
      </c>
      <c r="R124" s="296">
        <f>IFERROR(('Shift B Calculation'!S73*3600/'Input Data Shift B'!R77)*Summary!T91,0)</f>
        <v>12.132299196856163</v>
      </c>
      <c r="S124" s="296">
        <f>IFERROR(('Shift B Calculation'!T73*3600/'Input Data Shift B'!S77)*Summary!U91,0)</f>
        <v>12.132299196856165</v>
      </c>
      <c r="T124" s="296">
        <f>IFERROR(('Shift B Calculation'!U73*3600/'Input Data Shift B'!T77)*Summary!V91,0)</f>
        <v>12.132299196856163</v>
      </c>
      <c r="U124" s="296">
        <f>IFERROR(('Shift B Calculation'!V73*3600/'Input Data Shift B'!U77)*Summary!W91,0)</f>
        <v>12.132299196856165</v>
      </c>
      <c r="V124" s="296">
        <f>IFERROR(('Shift B Calculation'!W73*3600/'Input Data Shift B'!V77)*Summary!X91,0)</f>
        <v>0</v>
      </c>
      <c r="W124" s="296">
        <f>IFERROR(('Shift B Calculation'!X73*3600/'Input Data Shift B'!W77)*Summary!Y91,0)</f>
        <v>0</v>
      </c>
      <c r="X124" s="296">
        <f>IFERROR(('Shift B Calculation'!Y73*3600/'Input Data Shift B'!X77)*Summary!Z91,0)</f>
        <v>0</v>
      </c>
      <c r="Y124" s="296">
        <f>IFERROR(('Shift B Calculation'!Z73*3600/'Input Data Shift B'!Y77)*Summary!AA91,0)</f>
        <v>0</v>
      </c>
      <c r="Z124" s="296">
        <f>IFERROR(('Shift B Calculation'!AA73*3600/'Input Data Shift B'!Z77)*Summary!AB91,0)</f>
        <v>0</v>
      </c>
      <c r="AA124" s="296">
        <f>IFERROR(('Shift B Calculation'!AB73*3600/'Input Data Shift B'!AA77)*Summary!AC91,0)</f>
        <v>0</v>
      </c>
      <c r="AB124" s="296">
        <f>IFERROR(('Shift B Calculation'!AC73*3600/'Input Data Shift B'!AB77)*Summary!AD91,0)</f>
        <v>0</v>
      </c>
      <c r="AC124" s="296">
        <f>IFERROR(('Shift B Calculation'!AD73*3600/'Input Data Shift B'!AC77)*Summary!AE91,0)</f>
        <v>0</v>
      </c>
      <c r="AD124" s="296">
        <f>IFERROR(('Shift B Calculation'!AE73*3600/'Input Data Shift B'!AD77)*Summary!AF91,0)</f>
        <v>0</v>
      </c>
      <c r="AE124" s="296">
        <f>IFERROR(('Shift B Calculation'!AF73*3600/'Input Data Shift B'!AE77)*Summary!AG91,0)</f>
        <v>0</v>
      </c>
      <c r="AF124" s="296">
        <f>IFERROR(('Shift B Calculation'!AG73*3600/'Input Data Shift B'!AF77)*Summary!AH91,0)</f>
        <v>0</v>
      </c>
      <c r="AG124" s="296">
        <f>IFERROR(('Shift B Calculation'!AH73*3600/'Input Data Shift B'!AG77)*Summary!AI91,0)</f>
        <v>0</v>
      </c>
      <c r="AH124" s="296">
        <f>IFERROR(('Shift B Calculation'!AI73*3600/'Input Data Shift B'!AH77)*Summary!AJ91,0)</f>
        <v>0</v>
      </c>
    </row>
    <row r="125" spans="1:36">
      <c r="B125" s="294"/>
      <c r="C125" s="294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</row>
    <row r="126" spans="1:36" ht="19.5" customHeight="1">
      <c r="A126" s="597" t="s">
        <v>4</v>
      </c>
      <c r="B126" s="597"/>
      <c r="C126" s="597"/>
      <c r="D126" s="199" t="e">
        <f>+Summary!F105</f>
        <v>#DIV/0!</v>
      </c>
      <c r="E126" s="199" t="e">
        <f>+Summary!G105</f>
        <v>#DIV/0!</v>
      </c>
      <c r="F126" s="199">
        <f>+Summary!H105</f>
        <v>0.85421052631578953</v>
      </c>
      <c r="G126" s="199">
        <f>+Summary!I105</f>
        <v>0.79136842105263161</v>
      </c>
      <c r="H126" s="199">
        <f>+Summary!J105</f>
        <v>0.78655263157894739</v>
      </c>
      <c r="I126" s="199">
        <f>+Summary!K105</f>
        <v>0.66450000000000009</v>
      </c>
      <c r="J126" s="199" t="e">
        <f>+Summary!L105</f>
        <v>#DIV/0!</v>
      </c>
      <c r="K126" s="199" t="e">
        <f>+Summary!M105</f>
        <v>#DIV/0!</v>
      </c>
      <c r="L126" s="199">
        <f>+Summary!N105</f>
        <v>0.75536842105263158</v>
      </c>
      <c r="M126" s="199">
        <f>+Summary!O105</f>
        <v>0.69402631578947371</v>
      </c>
      <c r="N126" s="199">
        <f>+Summary!P105</f>
        <v>0.66860526315789481</v>
      </c>
      <c r="O126" s="199">
        <f>+Summary!Q105</f>
        <v>0.78513157894736851</v>
      </c>
      <c r="P126" s="199" t="e">
        <f>+Summary!R105</f>
        <v>#DIV/0!</v>
      </c>
      <c r="Q126" s="199" t="e">
        <f>+Summary!S105</f>
        <v>#DIV/0!</v>
      </c>
      <c r="R126" s="199">
        <f>+Summary!T105</f>
        <v>0.72023684210526318</v>
      </c>
      <c r="S126" s="199">
        <f>+Summary!U105</f>
        <v>0.77731578947368429</v>
      </c>
      <c r="T126" s="199">
        <f>+Summary!V105</f>
        <v>0.87584210526315798</v>
      </c>
      <c r="U126" s="199">
        <f>+Summary!W105</f>
        <v>0.8657922912205569</v>
      </c>
      <c r="V126" s="199" t="e">
        <f>+Summary!X105</f>
        <v>#DIV/0!</v>
      </c>
      <c r="W126" s="199" t="e">
        <f>+Summary!Y105</f>
        <v>#DIV/0!</v>
      </c>
      <c r="X126" s="199" t="e">
        <f>+Summary!Z105</f>
        <v>#DIV/0!</v>
      </c>
      <c r="Y126" s="199" t="e">
        <f>+Summary!AA105</f>
        <v>#DIV/0!</v>
      </c>
      <c r="Z126" s="199" t="e">
        <f>+Summary!AB105</f>
        <v>#DIV/0!</v>
      </c>
      <c r="AA126" s="199" t="e">
        <f>+Summary!AC105</f>
        <v>#DIV/0!</v>
      </c>
      <c r="AB126" s="199" t="e">
        <f>+Summary!AD105</f>
        <v>#DIV/0!</v>
      </c>
      <c r="AC126" s="199" t="e">
        <f>+Summary!AE105</f>
        <v>#DIV/0!</v>
      </c>
      <c r="AD126" s="199" t="e">
        <f>+Summary!AF105</f>
        <v>#DIV/0!</v>
      </c>
      <c r="AE126" s="199" t="e">
        <f>+Summary!AG105</f>
        <v>#DIV/0!</v>
      </c>
      <c r="AF126" s="199" t="e">
        <f>+Summary!AH105</f>
        <v>#DIV/0!</v>
      </c>
      <c r="AG126" s="199" t="e">
        <f>+Summary!AI105</f>
        <v>#DIV/0!</v>
      </c>
      <c r="AH126" s="199" t="e">
        <f>+Summary!AJ105</f>
        <v>#DIV/0!</v>
      </c>
    </row>
    <row r="127" spans="1:36" ht="19.5" customHeight="1">
      <c r="A127" s="598" t="s">
        <v>119</v>
      </c>
      <c r="B127" s="598"/>
      <c r="C127" s="281" t="s">
        <v>90</v>
      </c>
      <c r="D127" s="536">
        <f>SUMIFS('Input Loss Time'!$D$7:$D$1030,'Input Loss Time'!$A$7:$A$1030,'Input Data Shift B'!D$6,'Input Loss Time'!$B$7:$B$1030,'Input Data Shift B'!$D$2,'Input Loss Time'!$C$7:$C$1030,'Input Data Shift B'!$C127)</f>
        <v>0</v>
      </c>
      <c r="E127" s="536">
        <f>SUMIFS('Input Loss Time'!$D$7:$D$1030,'Input Loss Time'!$A$7:$A$1030,'Input Data Shift B'!E$6,'Input Loss Time'!$B$7:$B$1030,'Input Data Shift B'!$D$2,'Input Loss Time'!$C$7:$C$1030,'Input Data Shift B'!$C127)</f>
        <v>0</v>
      </c>
      <c r="F127" s="536">
        <f>SUMIFS('Input Loss Time'!$D$7:$D$1030,'Input Loss Time'!$A$7:$A$1030,'Input Data Shift B'!F$6,'Input Loss Time'!$B$7:$B$1030,'Input Data Shift B'!$D$2,'Input Loss Time'!$C$7:$C$1030,'Input Data Shift B'!$C127)</f>
        <v>38.1</v>
      </c>
      <c r="G127" s="536">
        <f>SUMIFS('Input Loss Time'!$D$7:$D$1030,'Input Loss Time'!$A$7:$A$1030,'Input Data Shift B'!G$6,'Input Loss Time'!$B$7:$B$1030,'Input Data Shift B'!$D$2,'Input Loss Time'!$C$7:$C$1030,'Input Data Shift B'!$C127)</f>
        <v>73.8</v>
      </c>
      <c r="H127" s="536">
        <f>SUMIFS('Input Loss Time'!$D$7:$D$1030,'Input Loss Time'!$A$7:$A$1030,'Input Data Shift B'!H$6,'Input Loss Time'!$B$7:$B$1030,'Input Data Shift B'!$D$2,'Input Loss Time'!$C$7:$C$1030,'Input Data Shift B'!$C127)</f>
        <v>76.599999999999994</v>
      </c>
      <c r="I127" s="536">
        <f>SUMIFS('Input Loss Time'!$D$7:$D$1030,'Input Loss Time'!$A$7:$A$1030,'Input Data Shift B'!I$6,'Input Loss Time'!$B$7:$B$1030,'Input Data Shift B'!$D$2,'Input Loss Time'!$C$7:$C$1030,'Input Data Shift B'!$C127)</f>
        <v>0</v>
      </c>
      <c r="J127" s="536">
        <f>SUMIFS('Input Loss Time'!$D$7:$D$1030,'Input Loss Time'!$A$7:$A$1030,'Input Data Shift B'!J$6,'Input Loss Time'!$B$7:$B$1030,'Input Data Shift B'!$D$2,'Input Loss Time'!$C$7:$C$1030,'Input Data Shift B'!$C127)</f>
        <v>0</v>
      </c>
      <c r="K127" s="536">
        <f>SUMIFS('Input Loss Time'!$D$7:$D$1030,'Input Loss Time'!$A$7:$A$1030,'Input Data Shift B'!K$6,'Input Loss Time'!$B$7:$B$1030,'Input Data Shift B'!$D$2,'Input Loss Time'!$C$7:$C$1030,'Input Data Shift B'!$C127)</f>
        <v>0</v>
      </c>
      <c r="L127" s="536">
        <f>SUMIFS('Input Loss Time'!$D$7:$D$1030,'Input Loss Time'!$A$7:$A$1030,'Input Data Shift B'!L$6,'Input Loss Time'!$B$7:$B$1030,'Input Data Shift B'!$D$2,'Input Loss Time'!$C$7:$C$1030,'Input Data Shift B'!$C127)</f>
        <v>0</v>
      </c>
      <c r="M127" s="536">
        <f>SUMIFS('Input Loss Time'!$D$7:$D$1030,'Input Loss Time'!$A$7:$A$1030,'Input Data Shift B'!M$6,'Input Loss Time'!$B$7:$B$1030,'Input Data Shift B'!$D$2,'Input Loss Time'!$C$7:$C$1030,'Input Data Shift B'!$C127)</f>
        <v>0</v>
      </c>
      <c r="N127" s="536">
        <f>SUMIFS('Input Loss Time'!$D$7:$D$1030,'Input Loss Time'!$A$7:$A$1030,'Input Data Shift B'!N$6,'Input Loss Time'!$B$7:$B$1030,'Input Data Shift B'!$D$2,'Input Loss Time'!$C$7:$C$1030,'Input Data Shift B'!$C127)</f>
        <v>90</v>
      </c>
      <c r="O127" s="536">
        <f>SUMIFS('Input Loss Time'!$D$7:$D$1030,'Input Loss Time'!$A$7:$A$1030,'Input Data Shift B'!O$6,'Input Loss Time'!$B$7:$B$1030,'Input Data Shift B'!$D$2,'Input Loss Time'!$C$7:$C$1030,'Input Data Shift B'!$C127)</f>
        <v>0</v>
      </c>
      <c r="P127" s="536">
        <f>SUMIFS('Input Loss Time'!$D$7:$D$1030,'Input Loss Time'!$A$7:$A$1030,'Input Data Shift B'!P$6,'Input Loss Time'!$B$7:$B$1030,'Input Data Shift B'!$D$2,'Input Loss Time'!$C$7:$C$1030,'Input Data Shift B'!$C127)</f>
        <v>0</v>
      </c>
      <c r="Q127" s="536">
        <f>SUMIFS('Input Loss Time'!$D$7:$D$1030,'Input Loss Time'!$A$7:$A$1030,'Input Data Shift B'!Q$6,'Input Loss Time'!$B$7:$B$1030,'Input Data Shift B'!$D$2,'Input Loss Time'!$C$7:$C$1030,'Input Data Shift B'!$C127)</f>
        <v>0</v>
      </c>
      <c r="R127" s="536">
        <f>SUMIFS('Input Loss Time'!$D$7:$D$1030,'Input Loss Time'!$A$7:$A$1030,'Input Data Shift B'!R$6,'Input Loss Time'!$B$7:$B$1030,'Input Data Shift B'!$D$2,'Input Loss Time'!$C$7:$C$1030,'Input Data Shift B'!$C127)</f>
        <v>80</v>
      </c>
      <c r="S127" s="536">
        <f>SUMIFS('Input Loss Time'!$D$7:$D$1030,'Input Loss Time'!$A$7:$A$1030,'Input Data Shift B'!S$6,'Input Loss Time'!$B$7:$B$1030,'Input Data Shift B'!$D$2,'Input Loss Time'!$C$7:$C$1030,'Input Data Shift B'!$C127)</f>
        <v>0</v>
      </c>
      <c r="T127" s="536">
        <f>SUMIFS('Input Loss Time'!$D$7:$D$1030,'Input Loss Time'!$A$7:$A$1030,'Input Data Shift B'!T$6,'Input Loss Time'!$B$7:$B$1030,'Input Data Shift B'!$D$2,'Input Loss Time'!$C$7:$C$1030,'Input Data Shift B'!$C127)</f>
        <v>0</v>
      </c>
      <c r="U127" s="536">
        <f>SUMIFS('Input Loss Time'!$D$7:$D$1030,'Input Loss Time'!$A$7:$A$1030,'Input Data Shift B'!U$6,'Input Loss Time'!$B$7:$B$1030,'Input Data Shift B'!$D$2,'Input Loss Time'!$C$7:$C$1030,'Input Data Shift B'!$C127)</f>
        <v>0</v>
      </c>
      <c r="V127" s="536">
        <f>SUMIFS('Input Loss Time'!$D$7:$D$1030,'Input Loss Time'!$A$7:$A$1030,'Input Data Shift B'!V$6,'Input Loss Time'!$B$7:$B$1030,'Input Data Shift B'!$D$2,'Input Loss Time'!$C$7:$C$1030,'Input Data Shift B'!$C127)</f>
        <v>0</v>
      </c>
      <c r="W127" s="536">
        <f>SUMIFS('Input Loss Time'!$D$7:$D$1030,'Input Loss Time'!$A$7:$A$1030,'Input Data Shift B'!W$6,'Input Loss Time'!$B$7:$B$1030,'Input Data Shift B'!$D$2,'Input Loss Time'!$C$7:$C$1030,'Input Data Shift B'!$C127)</f>
        <v>0</v>
      </c>
      <c r="X127" s="536">
        <f>SUMIFS('Input Loss Time'!$D$7:$D$1030,'Input Loss Time'!$A$7:$A$1030,'Input Data Shift B'!X$6,'Input Loss Time'!$B$7:$B$1030,'Input Data Shift B'!$D$2,'Input Loss Time'!$C$7:$C$1030,'Input Data Shift B'!$C127)</f>
        <v>0</v>
      </c>
      <c r="Y127" s="536">
        <f>SUMIFS('Input Loss Time'!$D$7:$D$1030,'Input Loss Time'!$A$7:$A$1030,'Input Data Shift B'!Y$6,'Input Loss Time'!$B$7:$B$1030,'Input Data Shift B'!$D$2,'Input Loss Time'!$C$7:$C$1030,'Input Data Shift B'!$C127)</f>
        <v>0</v>
      </c>
      <c r="Z127" s="536">
        <f>SUMIFS('Input Loss Time'!$D$7:$D$1030,'Input Loss Time'!$A$7:$A$1030,'Input Data Shift B'!Z$6,'Input Loss Time'!$B$7:$B$1030,'Input Data Shift B'!$D$2,'Input Loss Time'!$C$7:$C$1030,'Input Data Shift B'!$C127)</f>
        <v>0</v>
      </c>
      <c r="AA127" s="536">
        <f>SUMIFS('Input Loss Time'!$D$7:$D$1030,'Input Loss Time'!$A$7:$A$1030,'Input Data Shift B'!AA$6,'Input Loss Time'!$B$7:$B$1030,'Input Data Shift B'!$D$2,'Input Loss Time'!$C$7:$C$1030,'Input Data Shift B'!$C127)</f>
        <v>0</v>
      </c>
      <c r="AB127" s="536">
        <f>SUMIFS('Input Loss Time'!$D$7:$D$1030,'Input Loss Time'!$A$7:$A$1030,'Input Data Shift B'!AB$6,'Input Loss Time'!$B$7:$B$1030,'Input Data Shift B'!$D$2,'Input Loss Time'!$C$7:$C$1030,'Input Data Shift B'!$C127)</f>
        <v>0</v>
      </c>
      <c r="AC127" s="536">
        <f>SUMIFS('Input Loss Time'!$D$7:$D$1030,'Input Loss Time'!$A$7:$A$1030,'Input Data Shift B'!AC$6,'Input Loss Time'!$B$7:$B$1030,'Input Data Shift B'!$D$2,'Input Loss Time'!$C$7:$C$1030,'Input Data Shift B'!$C127)</f>
        <v>0</v>
      </c>
      <c r="AD127" s="536">
        <f>SUMIFS('Input Loss Time'!$D$7:$D$1030,'Input Loss Time'!$A$7:$A$1030,'Input Data Shift B'!AD$6,'Input Loss Time'!$B$7:$B$1030,'Input Data Shift B'!$D$2,'Input Loss Time'!$C$7:$C$1030,'Input Data Shift B'!$C127)</f>
        <v>0</v>
      </c>
      <c r="AE127" s="536">
        <f>SUMIFS('Input Loss Time'!$D$7:$D$1030,'Input Loss Time'!$A$7:$A$1030,'Input Data Shift B'!AE$6,'Input Loss Time'!$B$7:$B$1030,'Input Data Shift B'!$D$2,'Input Loss Time'!$C$7:$C$1030,'Input Data Shift B'!$C127)</f>
        <v>0</v>
      </c>
      <c r="AF127" s="536">
        <f>SUMIFS('Input Loss Time'!$D$7:$D$1030,'Input Loss Time'!$A$7:$A$1030,'Input Data Shift B'!AF$6,'Input Loss Time'!$B$7:$B$1030,'Input Data Shift B'!$D$2,'Input Loss Time'!$C$7:$C$1030,'Input Data Shift B'!$C127)</f>
        <v>0</v>
      </c>
      <c r="AG127" s="536">
        <f>SUMIFS('Input Loss Time'!$D$7:$D$1030,'Input Loss Time'!$A$7:$A$1030,'Input Data Shift B'!AG$6,'Input Loss Time'!$B$7:$B$1030,'Input Data Shift B'!$D$2,'Input Loss Time'!$C$7:$C$1030,'Input Data Shift B'!$C127)</f>
        <v>0</v>
      </c>
      <c r="AH127" s="536">
        <f>SUMIFS('Input Loss Time'!$D$7:$D$1030,'Input Loss Time'!$A$7:$A$1030,'Input Data Shift B'!AH$6,'Input Loss Time'!$B$7:$B$1030,'Input Data Shift B'!$D$2,'Input Loss Time'!$C$7:$C$1030,'Input Data Shift B'!$C127)</f>
        <v>0</v>
      </c>
    </row>
    <row r="128" spans="1:36" ht="19.5" customHeight="1">
      <c r="A128" s="598"/>
      <c r="B128" s="598"/>
      <c r="C128" s="281" t="s">
        <v>91</v>
      </c>
      <c r="D128" s="537">
        <f>SUMIFS('Input Loss Time'!$D$7:$D$1030,'Input Loss Time'!$A$7:$A$1030,'Input Data Shift B'!D$6,'Input Loss Time'!$B$7:$B$1030,'Input Data Shift B'!$D$2,'Input Loss Time'!$C$7:$C$1030,'Input Data Shift B'!$C128)</f>
        <v>0</v>
      </c>
      <c r="E128" s="537">
        <f>SUMIFS('Input Loss Time'!$D$7:$D$1030,'Input Loss Time'!$A$7:$A$1030,'Input Data Shift B'!E$6,'Input Loss Time'!$B$7:$B$1030,'Input Data Shift B'!$D$2,'Input Loss Time'!$C$7:$C$1030,'Input Data Shift B'!$C128)</f>
        <v>0</v>
      </c>
      <c r="F128" s="537">
        <f>SUMIFS('Input Loss Time'!$D$7:$D$1030,'Input Loss Time'!$A$7:$A$1030,'Input Data Shift B'!F$6,'Input Loss Time'!$B$7:$B$1030,'Input Data Shift B'!$D$2,'Input Loss Time'!$C$7:$C$1030,'Input Data Shift B'!$C128)</f>
        <v>0</v>
      </c>
      <c r="G128" s="537">
        <f>SUMIFS('Input Loss Time'!$D$7:$D$1030,'Input Loss Time'!$A$7:$A$1030,'Input Data Shift B'!G$6,'Input Loss Time'!$B$7:$B$1030,'Input Data Shift B'!$D$2,'Input Loss Time'!$C$7:$C$1030,'Input Data Shift B'!$C128)</f>
        <v>0</v>
      </c>
      <c r="H128" s="537">
        <f>SUMIFS('Input Loss Time'!$D$7:$D$1030,'Input Loss Time'!$A$7:$A$1030,'Input Data Shift B'!H$6,'Input Loss Time'!$B$7:$B$1030,'Input Data Shift B'!$D$2,'Input Loss Time'!$C$7:$C$1030,'Input Data Shift B'!$C128)</f>
        <v>0</v>
      </c>
      <c r="I128" s="537">
        <f>SUMIFS('Input Loss Time'!$D$7:$D$1030,'Input Loss Time'!$A$7:$A$1030,'Input Data Shift B'!I$6,'Input Loss Time'!$B$7:$B$1030,'Input Data Shift B'!$D$2,'Input Loss Time'!$C$7:$C$1030,'Input Data Shift B'!$C128)</f>
        <v>0</v>
      </c>
      <c r="J128" s="537">
        <f>SUMIFS('Input Loss Time'!$D$7:$D$1030,'Input Loss Time'!$A$7:$A$1030,'Input Data Shift B'!J$6,'Input Loss Time'!$B$7:$B$1030,'Input Data Shift B'!$D$2,'Input Loss Time'!$C$7:$C$1030,'Input Data Shift B'!$C128)</f>
        <v>0</v>
      </c>
      <c r="K128" s="537">
        <f>SUMIFS('Input Loss Time'!$D$7:$D$1030,'Input Loss Time'!$A$7:$A$1030,'Input Data Shift B'!K$6,'Input Loss Time'!$B$7:$B$1030,'Input Data Shift B'!$D$2,'Input Loss Time'!$C$7:$C$1030,'Input Data Shift B'!$C128)</f>
        <v>0</v>
      </c>
      <c r="L128" s="537">
        <f>SUMIFS('Input Loss Time'!$D$7:$D$1030,'Input Loss Time'!$A$7:$A$1030,'Input Data Shift B'!L$6,'Input Loss Time'!$B$7:$B$1030,'Input Data Shift B'!$D$2,'Input Loss Time'!$C$7:$C$1030,'Input Data Shift B'!$C128)</f>
        <v>0</v>
      </c>
      <c r="M128" s="537">
        <f>SUMIFS('Input Loss Time'!$D$7:$D$1030,'Input Loss Time'!$A$7:$A$1030,'Input Data Shift B'!M$6,'Input Loss Time'!$B$7:$B$1030,'Input Data Shift B'!$D$2,'Input Loss Time'!$C$7:$C$1030,'Input Data Shift B'!$C128)</f>
        <v>9.4</v>
      </c>
      <c r="N128" s="537">
        <f>SUMIFS('Input Loss Time'!$D$7:$D$1030,'Input Loss Time'!$A$7:$A$1030,'Input Data Shift B'!N$6,'Input Loss Time'!$B$7:$B$1030,'Input Data Shift B'!$D$2,'Input Loss Time'!$C$7:$C$1030,'Input Data Shift B'!$C128)</f>
        <v>0</v>
      </c>
      <c r="O128" s="537">
        <f>SUMIFS('Input Loss Time'!$D$7:$D$1030,'Input Loss Time'!$A$7:$A$1030,'Input Data Shift B'!O$6,'Input Loss Time'!$B$7:$B$1030,'Input Data Shift B'!$D$2,'Input Loss Time'!$C$7:$C$1030,'Input Data Shift B'!$C128)</f>
        <v>0</v>
      </c>
      <c r="P128" s="537">
        <f>SUMIFS('Input Loss Time'!$D$7:$D$1030,'Input Loss Time'!$A$7:$A$1030,'Input Data Shift B'!P$6,'Input Loss Time'!$B$7:$B$1030,'Input Data Shift B'!$D$2,'Input Loss Time'!$C$7:$C$1030,'Input Data Shift B'!$C128)</f>
        <v>0</v>
      </c>
      <c r="Q128" s="537">
        <f>SUMIFS('Input Loss Time'!$D$7:$D$1030,'Input Loss Time'!$A$7:$A$1030,'Input Data Shift B'!Q$6,'Input Loss Time'!$B$7:$B$1030,'Input Data Shift B'!$D$2,'Input Loss Time'!$C$7:$C$1030,'Input Data Shift B'!$C128)</f>
        <v>0</v>
      </c>
      <c r="R128" s="537">
        <f>SUMIFS('Input Loss Time'!$D$7:$D$1030,'Input Loss Time'!$A$7:$A$1030,'Input Data Shift B'!R$6,'Input Loss Time'!$B$7:$B$1030,'Input Data Shift B'!$D$2,'Input Loss Time'!$C$7:$C$1030,'Input Data Shift B'!$C128)</f>
        <v>19.399999999999999</v>
      </c>
      <c r="S128" s="537">
        <f>SUMIFS('Input Loss Time'!$D$7:$D$1030,'Input Loss Time'!$A$7:$A$1030,'Input Data Shift B'!S$6,'Input Loss Time'!$B$7:$B$1030,'Input Data Shift B'!$D$2,'Input Loss Time'!$C$7:$C$1030,'Input Data Shift B'!$C128)</f>
        <v>30.5</v>
      </c>
      <c r="T128" s="537">
        <f>SUMIFS('Input Loss Time'!$D$7:$D$1030,'Input Loss Time'!$A$7:$A$1030,'Input Data Shift B'!T$6,'Input Loss Time'!$B$7:$B$1030,'Input Data Shift B'!$D$2,'Input Loss Time'!$C$7:$C$1030,'Input Data Shift B'!$C128)</f>
        <v>10.8</v>
      </c>
      <c r="U128" s="537">
        <f>SUMIFS('Input Loss Time'!$D$7:$D$1030,'Input Loss Time'!$A$7:$A$1030,'Input Data Shift B'!U$6,'Input Loss Time'!$B$7:$B$1030,'Input Data Shift B'!$D$2,'Input Loss Time'!$C$7:$C$1030,'Input Data Shift B'!$C128)</f>
        <v>15.2</v>
      </c>
      <c r="V128" s="537">
        <f>SUMIFS('Input Loss Time'!$D$7:$D$1030,'Input Loss Time'!$A$7:$A$1030,'Input Data Shift B'!V$6,'Input Loss Time'!$B$7:$B$1030,'Input Data Shift B'!$D$2,'Input Loss Time'!$C$7:$C$1030,'Input Data Shift B'!$C128)</f>
        <v>0</v>
      </c>
      <c r="W128" s="537">
        <f>SUMIFS('Input Loss Time'!$D$7:$D$1030,'Input Loss Time'!$A$7:$A$1030,'Input Data Shift B'!W$6,'Input Loss Time'!$B$7:$B$1030,'Input Data Shift B'!$D$2,'Input Loss Time'!$C$7:$C$1030,'Input Data Shift B'!$C128)</f>
        <v>0</v>
      </c>
      <c r="X128" s="537">
        <f>SUMIFS('Input Loss Time'!$D$7:$D$1030,'Input Loss Time'!$A$7:$A$1030,'Input Data Shift B'!X$6,'Input Loss Time'!$B$7:$B$1030,'Input Data Shift B'!$D$2,'Input Loss Time'!$C$7:$C$1030,'Input Data Shift B'!$C128)</f>
        <v>0</v>
      </c>
      <c r="Y128" s="537">
        <f>SUMIFS('Input Loss Time'!$D$7:$D$1030,'Input Loss Time'!$A$7:$A$1030,'Input Data Shift B'!Y$6,'Input Loss Time'!$B$7:$B$1030,'Input Data Shift B'!$D$2,'Input Loss Time'!$C$7:$C$1030,'Input Data Shift B'!$C128)</f>
        <v>0</v>
      </c>
      <c r="Z128" s="537">
        <f>SUMIFS('Input Loss Time'!$D$7:$D$1030,'Input Loss Time'!$A$7:$A$1030,'Input Data Shift B'!Z$6,'Input Loss Time'!$B$7:$B$1030,'Input Data Shift B'!$D$2,'Input Loss Time'!$C$7:$C$1030,'Input Data Shift B'!$C128)</f>
        <v>0</v>
      </c>
      <c r="AA128" s="537">
        <f>SUMIFS('Input Loss Time'!$D$7:$D$1030,'Input Loss Time'!$A$7:$A$1030,'Input Data Shift B'!AA$6,'Input Loss Time'!$B$7:$B$1030,'Input Data Shift B'!$D$2,'Input Loss Time'!$C$7:$C$1030,'Input Data Shift B'!$C128)</f>
        <v>0</v>
      </c>
      <c r="AB128" s="537">
        <f>SUMIFS('Input Loss Time'!$D$7:$D$1030,'Input Loss Time'!$A$7:$A$1030,'Input Data Shift B'!AB$6,'Input Loss Time'!$B$7:$B$1030,'Input Data Shift B'!$D$2,'Input Loss Time'!$C$7:$C$1030,'Input Data Shift B'!$C128)</f>
        <v>0</v>
      </c>
      <c r="AC128" s="537">
        <f>SUMIFS('Input Loss Time'!$D$7:$D$1030,'Input Loss Time'!$A$7:$A$1030,'Input Data Shift B'!AC$6,'Input Loss Time'!$B$7:$B$1030,'Input Data Shift B'!$D$2,'Input Loss Time'!$C$7:$C$1030,'Input Data Shift B'!$C128)</f>
        <v>0</v>
      </c>
      <c r="AD128" s="537">
        <f>SUMIFS('Input Loss Time'!$D$7:$D$1030,'Input Loss Time'!$A$7:$A$1030,'Input Data Shift B'!AD$6,'Input Loss Time'!$B$7:$B$1030,'Input Data Shift B'!$D$2,'Input Loss Time'!$C$7:$C$1030,'Input Data Shift B'!$C128)</f>
        <v>0</v>
      </c>
      <c r="AE128" s="537">
        <f>SUMIFS('Input Loss Time'!$D$7:$D$1030,'Input Loss Time'!$A$7:$A$1030,'Input Data Shift B'!AE$6,'Input Loss Time'!$B$7:$B$1030,'Input Data Shift B'!$D$2,'Input Loss Time'!$C$7:$C$1030,'Input Data Shift B'!$C128)</f>
        <v>0</v>
      </c>
      <c r="AF128" s="537">
        <f>SUMIFS('Input Loss Time'!$D$7:$D$1030,'Input Loss Time'!$A$7:$A$1030,'Input Data Shift B'!AF$6,'Input Loss Time'!$B$7:$B$1030,'Input Data Shift B'!$D$2,'Input Loss Time'!$C$7:$C$1030,'Input Data Shift B'!$C128)</f>
        <v>0</v>
      </c>
      <c r="AG128" s="537">
        <f>SUMIFS('Input Loss Time'!$D$7:$D$1030,'Input Loss Time'!$A$7:$A$1030,'Input Data Shift B'!AG$6,'Input Loss Time'!$B$7:$B$1030,'Input Data Shift B'!$D$2,'Input Loss Time'!$C$7:$C$1030,'Input Data Shift B'!$C128)</f>
        <v>0</v>
      </c>
      <c r="AH128" s="537">
        <f>SUMIFS('Input Loss Time'!$D$7:$D$1030,'Input Loss Time'!$A$7:$A$1030,'Input Data Shift B'!AH$6,'Input Loss Time'!$B$7:$B$1030,'Input Data Shift B'!$D$2,'Input Loss Time'!$C$7:$C$1030,'Input Data Shift B'!$C128)</f>
        <v>0</v>
      </c>
    </row>
    <row r="129" spans="1:64" ht="19.5" customHeight="1">
      <c r="A129" s="598"/>
      <c r="B129" s="598"/>
      <c r="C129" s="281" t="s">
        <v>4274</v>
      </c>
      <c r="D129" s="537">
        <f>SUMIFS('Input Loss Time'!$D$7:$D$1030,'Input Loss Time'!$A$7:$A$1030,'Input Data Shift B'!D$6,'Input Loss Time'!$B$7:$B$1030,'Input Data Shift B'!$D$2,'Input Loss Time'!$C$7:$C$1030,'Input Data Shift B'!$C129)</f>
        <v>0</v>
      </c>
      <c r="E129" s="537">
        <f>SUMIFS('Input Loss Time'!$D$7:$D$1030,'Input Loss Time'!$A$7:$A$1030,'Input Data Shift B'!E$6,'Input Loss Time'!$B$7:$B$1030,'Input Data Shift B'!$D$2,'Input Loss Time'!$C$7:$C$1030,'Input Data Shift B'!$C129)</f>
        <v>0</v>
      </c>
      <c r="F129" s="537">
        <f>SUMIFS('Input Loss Time'!$D$7:$D$1030,'Input Loss Time'!$A$7:$A$1030,'Input Data Shift B'!F$6,'Input Loss Time'!$B$7:$B$1030,'Input Data Shift B'!$D$2,'Input Loss Time'!$C$7:$C$1030,'Input Data Shift B'!$C129)</f>
        <v>30</v>
      </c>
      <c r="G129" s="537">
        <f>SUMIFS('Input Loss Time'!$D$7:$D$1030,'Input Loss Time'!$A$7:$A$1030,'Input Data Shift B'!G$6,'Input Loss Time'!$B$7:$B$1030,'Input Data Shift B'!$D$2,'Input Loss Time'!$C$7:$C$1030,'Input Data Shift B'!$C129)</f>
        <v>30</v>
      </c>
      <c r="H129" s="537">
        <f>SUMIFS('Input Loss Time'!$D$7:$D$1030,'Input Loss Time'!$A$7:$A$1030,'Input Data Shift B'!H$6,'Input Loss Time'!$B$7:$B$1030,'Input Data Shift B'!$D$2,'Input Loss Time'!$C$7:$C$1030,'Input Data Shift B'!$C129)</f>
        <v>30</v>
      </c>
      <c r="I129" s="537">
        <f>SUMIFS('Input Loss Time'!$D$7:$D$1030,'Input Loss Time'!$A$7:$A$1030,'Input Data Shift B'!I$6,'Input Loss Time'!$B$7:$B$1030,'Input Data Shift B'!$D$2,'Input Loss Time'!$C$7:$C$1030,'Input Data Shift B'!$C129)</f>
        <v>30</v>
      </c>
      <c r="J129" s="537">
        <f>SUMIFS('Input Loss Time'!$D$7:$D$1030,'Input Loss Time'!$A$7:$A$1030,'Input Data Shift B'!J$6,'Input Loss Time'!$B$7:$B$1030,'Input Data Shift B'!$D$2,'Input Loss Time'!$C$7:$C$1030,'Input Data Shift B'!$C129)</f>
        <v>0</v>
      </c>
      <c r="K129" s="537">
        <f>SUMIFS('Input Loss Time'!$D$7:$D$1030,'Input Loss Time'!$A$7:$A$1030,'Input Data Shift B'!K$6,'Input Loss Time'!$B$7:$B$1030,'Input Data Shift B'!$D$2,'Input Loss Time'!$C$7:$C$1030,'Input Data Shift B'!$C129)</f>
        <v>0</v>
      </c>
      <c r="L129" s="537">
        <f>SUMIFS('Input Loss Time'!$D$7:$D$1030,'Input Loss Time'!$A$7:$A$1030,'Input Data Shift B'!L$6,'Input Loss Time'!$B$7:$B$1030,'Input Data Shift B'!$D$2,'Input Loss Time'!$C$7:$C$1030,'Input Data Shift B'!$C129)</f>
        <v>45</v>
      </c>
      <c r="M129" s="537">
        <f>SUMIFS('Input Loss Time'!$D$7:$D$1030,'Input Loss Time'!$A$7:$A$1030,'Input Data Shift B'!M$6,'Input Loss Time'!$B$7:$B$1030,'Input Data Shift B'!$D$2,'Input Loss Time'!$C$7:$C$1030,'Input Data Shift B'!$C129)</f>
        <v>45</v>
      </c>
      <c r="N129" s="537">
        <f>SUMIFS('Input Loss Time'!$D$7:$D$1030,'Input Loss Time'!$A$7:$A$1030,'Input Data Shift B'!N$6,'Input Loss Time'!$B$7:$B$1030,'Input Data Shift B'!$D$2,'Input Loss Time'!$C$7:$C$1030,'Input Data Shift B'!$C129)</f>
        <v>30</v>
      </c>
      <c r="O129" s="537">
        <f>SUMIFS('Input Loss Time'!$D$7:$D$1030,'Input Loss Time'!$A$7:$A$1030,'Input Data Shift B'!O$6,'Input Loss Time'!$B$7:$B$1030,'Input Data Shift B'!$D$2,'Input Loss Time'!$C$7:$C$1030,'Input Data Shift B'!$C129)</f>
        <v>30</v>
      </c>
      <c r="P129" s="537">
        <f>SUMIFS('Input Loss Time'!$D$7:$D$1030,'Input Loss Time'!$A$7:$A$1030,'Input Data Shift B'!P$6,'Input Loss Time'!$B$7:$B$1030,'Input Data Shift B'!$D$2,'Input Loss Time'!$C$7:$C$1030,'Input Data Shift B'!$C129)</f>
        <v>0</v>
      </c>
      <c r="Q129" s="537">
        <f>SUMIFS('Input Loss Time'!$D$7:$D$1030,'Input Loss Time'!$A$7:$A$1030,'Input Data Shift B'!Q$6,'Input Loss Time'!$B$7:$B$1030,'Input Data Shift B'!$D$2,'Input Loss Time'!$C$7:$C$1030,'Input Data Shift B'!$C129)</f>
        <v>0</v>
      </c>
      <c r="R129" s="537">
        <f>SUMIFS('Input Loss Time'!$D$7:$D$1030,'Input Loss Time'!$A$7:$A$1030,'Input Data Shift B'!R$6,'Input Loss Time'!$B$7:$B$1030,'Input Data Shift B'!$D$2,'Input Loss Time'!$C$7:$C$1030,'Input Data Shift B'!$C129)</f>
        <v>45</v>
      </c>
      <c r="S129" s="537">
        <f>SUMIFS('Input Loss Time'!$D$7:$D$1030,'Input Loss Time'!$A$7:$A$1030,'Input Data Shift B'!S$6,'Input Loss Time'!$B$7:$B$1030,'Input Data Shift B'!$D$2,'Input Loss Time'!$C$7:$C$1030,'Input Data Shift B'!$C129)</f>
        <v>30</v>
      </c>
      <c r="T129" s="537">
        <f>SUMIFS('Input Loss Time'!$D$7:$D$1030,'Input Loss Time'!$A$7:$A$1030,'Input Data Shift B'!T$6,'Input Loss Time'!$B$7:$B$1030,'Input Data Shift B'!$D$2,'Input Loss Time'!$C$7:$C$1030,'Input Data Shift B'!$C129)</f>
        <v>45</v>
      </c>
      <c r="U129" s="537">
        <f>SUMIFS('Input Loss Time'!$D$7:$D$1030,'Input Loss Time'!$A$7:$A$1030,'Input Data Shift B'!U$6,'Input Loss Time'!$B$7:$B$1030,'Input Data Shift B'!$D$2,'Input Loss Time'!$C$7:$C$1030,'Input Data Shift B'!$C129)</f>
        <v>45</v>
      </c>
      <c r="V129" s="537">
        <f>SUMIFS('Input Loss Time'!$D$7:$D$1030,'Input Loss Time'!$A$7:$A$1030,'Input Data Shift B'!V$6,'Input Loss Time'!$B$7:$B$1030,'Input Data Shift B'!$D$2,'Input Loss Time'!$C$7:$C$1030,'Input Data Shift B'!$C129)</f>
        <v>0</v>
      </c>
      <c r="W129" s="537">
        <f>SUMIFS('Input Loss Time'!$D$7:$D$1030,'Input Loss Time'!$A$7:$A$1030,'Input Data Shift B'!W$6,'Input Loss Time'!$B$7:$B$1030,'Input Data Shift B'!$D$2,'Input Loss Time'!$C$7:$C$1030,'Input Data Shift B'!$C129)</f>
        <v>0</v>
      </c>
      <c r="X129" s="537">
        <f>SUMIFS('Input Loss Time'!$D$7:$D$1030,'Input Loss Time'!$A$7:$A$1030,'Input Data Shift B'!X$6,'Input Loss Time'!$B$7:$B$1030,'Input Data Shift B'!$D$2,'Input Loss Time'!$C$7:$C$1030,'Input Data Shift B'!$C129)</f>
        <v>0</v>
      </c>
      <c r="Y129" s="537">
        <f>SUMIFS('Input Loss Time'!$D$7:$D$1030,'Input Loss Time'!$A$7:$A$1030,'Input Data Shift B'!Y$6,'Input Loss Time'!$B$7:$B$1030,'Input Data Shift B'!$D$2,'Input Loss Time'!$C$7:$C$1030,'Input Data Shift B'!$C129)</f>
        <v>0</v>
      </c>
      <c r="Z129" s="537">
        <f>SUMIFS('Input Loss Time'!$D$7:$D$1030,'Input Loss Time'!$A$7:$A$1030,'Input Data Shift B'!Z$6,'Input Loss Time'!$B$7:$B$1030,'Input Data Shift B'!$D$2,'Input Loss Time'!$C$7:$C$1030,'Input Data Shift B'!$C129)</f>
        <v>0</v>
      </c>
      <c r="AA129" s="537">
        <f>SUMIFS('Input Loss Time'!$D$7:$D$1030,'Input Loss Time'!$A$7:$A$1030,'Input Data Shift B'!AA$6,'Input Loss Time'!$B$7:$B$1030,'Input Data Shift B'!$D$2,'Input Loss Time'!$C$7:$C$1030,'Input Data Shift B'!$C129)</f>
        <v>0</v>
      </c>
      <c r="AB129" s="537">
        <f>SUMIFS('Input Loss Time'!$D$7:$D$1030,'Input Loss Time'!$A$7:$A$1030,'Input Data Shift B'!AB$6,'Input Loss Time'!$B$7:$B$1030,'Input Data Shift B'!$D$2,'Input Loss Time'!$C$7:$C$1030,'Input Data Shift B'!$C129)</f>
        <v>0</v>
      </c>
      <c r="AC129" s="537">
        <f>SUMIFS('Input Loss Time'!$D$7:$D$1030,'Input Loss Time'!$A$7:$A$1030,'Input Data Shift B'!AC$6,'Input Loss Time'!$B$7:$B$1030,'Input Data Shift B'!$D$2,'Input Loss Time'!$C$7:$C$1030,'Input Data Shift B'!$C129)</f>
        <v>0</v>
      </c>
      <c r="AD129" s="537">
        <f>SUMIFS('Input Loss Time'!$D$7:$D$1030,'Input Loss Time'!$A$7:$A$1030,'Input Data Shift B'!AD$6,'Input Loss Time'!$B$7:$B$1030,'Input Data Shift B'!$D$2,'Input Loss Time'!$C$7:$C$1030,'Input Data Shift B'!$C129)</f>
        <v>0</v>
      </c>
      <c r="AE129" s="537">
        <f>SUMIFS('Input Loss Time'!$D$7:$D$1030,'Input Loss Time'!$A$7:$A$1030,'Input Data Shift B'!AE$6,'Input Loss Time'!$B$7:$B$1030,'Input Data Shift B'!$D$2,'Input Loss Time'!$C$7:$C$1030,'Input Data Shift B'!$C129)</f>
        <v>0</v>
      </c>
      <c r="AF129" s="537">
        <f>SUMIFS('Input Loss Time'!$D$7:$D$1030,'Input Loss Time'!$A$7:$A$1030,'Input Data Shift B'!AF$6,'Input Loss Time'!$B$7:$B$1030,'Input Data Shift B'!$D$2,'Input Loss Time'!$C$7:$C$1030,'Input Data Shift B'!$C129)</f>
        <v>0</v>
      </c>
      <c r="AG129" s="537">
        <f>SUMIFS('Input Loss Time'!$D$7:$D$1030,'Input Loss Time'!$A$7:$A$1030,'Input Data Shift B'!AG$6,'Input Loss Time'!$B$7:$B$1030,'Input Data Shift B'!$D$2,'Input Loss Time'!$C$7:$C$1030,'Input Data Shift B'!$C129)</f>
        <v>0</v>
      </c>
      <c r="AH129" s="537">
        <f>SUMIFS('Input Loss Time'!$D$7:$D$1030,'Input Loss Time'!$A$7:$A$1030,'Input Data Shift B'!AH$6,'Input Loss Time'!$B$7:$B$1030,'Input Data Shift B'!$D$2,'Input Loss Time'!$C$7:$C$1030,'Input Data Shift B'!$C129)</f>
        <v>0</v>
      </c>
    </row>
    <row r="130" spans="1:64" ht="19.5" customHeight="1">
      <c r="A130" s="598"/>
      <c r="B130" s="598"/>
      <c r="C130" s="281" t="s">
        <v>5451</v>
      </c>
      <c r="D130" s="537">
        <f>SUMIFS('Input Loss Time'!$D$7:$D$1030,'Input Loss Time'!$A$7:$A$1030,'Input Data Shift B'!D$6,'Input Loss Time'!$B$7:$B$1030,'Input Data Shift B'!$D$2,'Input Loss Time'!$C$7:$C$1030,'Input Data Shift B'!$C130)</f>
        <v>0</v>
      </c>
      <c r="E130" s="537">
        <f>SUMIFS('Input Loss Time'!$D$7:$D$1030,'Input Loss Time'!$A$7:$A$1030,'Input Data Shift B'!E$6,'Input Loss Time'!$B$7:$B$1030,'Input Data Shift B'!$D$2,'Input Loss Time'!$C$7:$C$1030,'Input Data Shift B'!$C130)</f>
        <v>0</v>
      </c>
      <c r="F130" s="537">
        <f>SUMIFS('Input Loss Time'!$D$7:$D$1030,'Input Loss Time'!$A$7:$A$1030,'Input Data Shift B'!F$6,'Input Loss Time'!$B$7:$B$1030,'Input Data Shift B'!$D$2,'Input Loss Time'!$C$7:$C$1030,'Input Data Shift B'!$C130)</f>
        <v>0</v>
      </c>
      <c r="G130" s="537">
        <f>SUMIFS('Input Loss Time'!$D$7:$D$1030,'Input Loss Time'!$A$7:$A$1030,'Input Data Shift B'!G$6,'Input Loss Time'!$B$7:$B$1030,'Input Data Shift B'!$D$2,'Input Loss Time'!$C$7:$C$1030,'Input Data Shift B'!$C130)</f>
        <v>0</v>
      </c>
      <c r="H130" s="537">
        <f>SUMIFS('Input Loss Time'!$D$7:$D$1030,'Input Loss Time'!$A$7:$A$1030,'Input Data Shift B'!H$6,'Input Loss Time'!$B$7:$B$1030,'Input Data Shift B'!$D$2,'Input Loss Time'!$C$7:$C$1030,'Input Data Shift B'!$C130)</f>
        <v>0</v>
      </c>
      <c r="I130" s="537">
        <f>SUMIFS('Input Loss Time'!$D$7:$D$1030,'Input Loss Time'!$A$7:$A$1030,'Input Data Shift B'!I$6,'Input Loss Time'!$B$7:$B$1030,'Input Data Shift B'!$D$2,'Input Loss Time'!$C$7:$C$1030,'Input Data Shift B'!$C130)</f>
        <v>0</v>
      </c>
      <c r="J130" s="537">
        <f>SUMIFS('Input Loss Time'!$D$7:$D$1030,'Input Loss Time'!$A$7:$A$1030,'Input Data Shift B'!J$6,'Input Loss Time'!$B$7:$B$1030,'Input Data Shift B'!$D$2,'Input Loss Time'!$C$7:$C$1030,'Input Data Shift B'!$C130)</f>
        <v>0</v>
      </c>
      <c r="K130" s="537">
        <f>SUMIFS('Input Loss Time'!$D$7:$D$1030,'Input Loss Time'!$A$7:$A$1030,'Input Data Shift B'!K$6,'Input Loss Time'!$B$7:$B$1030,'Input Data Shift B'!$D$2,'Input Loss Time'!$C$7:$C$1030,'Input Data Shift B'!$C130)</f>
        <v>0</v>
      </c>
      <c r="L130" s="537">
        <f>SUMIFS('Input Loss Time'!$D$7:$D$1030,'Input Loss Time'!$A$7:$A$1030,'Input Data Shift B'!L$6,'Input Loss Time'!$B$7:$B$1030,'Input Data Shift B'!$D$2,'Input Loss Time'!$C$7:$C$1030,'Input Data Shift B'!$C130)</f>
        <v>0</v>
      </c>
      <c r="M130" s="537">
        <f>SUMIFS('Input Loss Time'!$D$7:$D$1030,'Input Loss Time'!$A$7:$A$1030,'Input Data Shift B'!M$6,'Input Loss Time'!$B$7:$B$1030,'Input Data Shift B'!$D$2,'Input Loss Time'!$C$7:$C$1030,'Input Data Shift B'!$C130)</f>
        <v>0</v>
      </c>
      <c r="N130" s="537">
        <f>SUMIFS('Input Loss Time'!$D$7:$D$1030,'Input Loss Time'!$A$7:$A$1030,'Input Data Shift B'!N$6,'Input Loss Time'!$B$7:$B$1030,'Input Data Shift B'!$D$2,'Input Loss Time'!$C$7:$C$1030,'Input Data Shift B'!$C130)</f>
        <v>0</v>
      </c>
      <c r="O130" s="537">
        <f>SUMIFS('Input Loss Time'!$D$7:$D$1030,'Input Loss Time'!$A$7:$A$1030,'Input Data Shift B'!O$6,'Input Loss Time'!$B$7:$B$1030,'Input Data Shift B'!$D$2,'Input Loss Time'!$C$7:$C$1030,'Input Data Shift B'!$C130)</f>
        <v>0</v>
      </c>
      <c r="P130" s="537">
        <f>SUMIFS('Input Loss Time'!$D$7:$D$1030,'Input Loss Time'!$A$7:$A$1030,'Input Data Shift B'!P$6,'Input Loss Time'!$B$7:$B$1030,'Input Data Shift B'!$D$2,'Input Loss Time'!$C$7:$C$1030,'Input Data Shift B'!$C130)</f>
        <v>0</v>
      </c>
      <c r="Q130" s="537">
        <f>SUMIFS('Input Loss Time'!$D$7:$D$1030,'Input Loss Time'!$A$7:$A$1030,'Input Data Shift B'!Q$6,'Input Loss Time'!$B$7:$B$1030,'Input Data Shift B'!$D$2,'Input Loss Time'!$C$7:$C$1030,'Input Data Shift B'!$C130)</f>
        <v>0</v>
      </c>
      <c r="R130" s="537">
        <f>SUMIFS('Input Loss Time'!$D$7:$D$1030,'Input Loss Time'!$A$7:$A$1030,'Input Data Shift B'!R$6,'Input Loss Time'!$B$7:$B$1030,'Input Data Shift B'!$D$2,'Input Loss Time'!$C$7:$C$1030,'Input Data Shift B'!$C130)</f>
        <v>0</v>
      </c>
      <c r="S130" s="537">
        <f>SUMIFS('Input Loss Time'!$D$7:$D$1030,'Input Loss Time'!$A$7:$A$1030,'Input Data Shift B'!S$6,'Input Loss Time'!$B$7:$B$1030,'Input Data Shift B'!$D$2,'Input Loss Time'!$C$7:$C$1030,'Input Data Shift B'!$C130)</f>
        <v>0</v>
      </c>
      <c r="T130" s="537">
        <f>SUMIFS('Input Loss Time'!$D$7:$D$1030,'Input Loss Time'!$A$7:$A$1030,'Input Data Shift B'!T$6,'Input Loss Time'!$B$7:$B$1030,'Input Data Shift B'!$D$2,'Input Loss Time'!$C$7:$C$1030,'Input Data Shift B'!$C130)</f>
        <v>0</v>
      </c>
      <c r="U130" s="537">
        <f>SUMIFS('Input Loss Time'!$D$7:$D$1030,'Input Loss Time'!$A$7:$A$1030,'Input Data Shift B'!U$6,'Input Loss Time'!$B$7:$B$1030,'Input Data Shift B'!$D$2,'Input Loss Time'!$C$7:$C$1030,'Input Data Shift B'!$C130)</f>
        <v>0</v>
      </c>
      <c r="V130" s="537">
        <f>SUMIFS('Input Loss Time'!$D$7:$D$1030,'Input Loss Time'!$A$7:$A$1030,'Input Data Shift B'!V$6,'Input Loss Time'!$B$7:$B$1030,'Input Data Shift B'!$D$2,'Input Loss Time'!$C$7:$C$1030,'Input Data Shift B'!$C130)</f>
        <v>0</v>
      </c>
      <c r="W130" s="537">
        <f>SUMIFS('Input Loss Time'!$D$7:$D$1030,'Input Loss Time'!$A$7:$A$1030,'Input Data Shift B'!W$6,'Input Loss Time'!$B$7:$B$1030,'Input Data Shift B'!$D$2,'Input Loss Time'!$C$7:$C$1030,'Input Data Shift B'!$C130)</f>
        <v>0</v>
      </c>
      <c r="X130" s="537">
        <f>SUMIFS('Input Loss Time'!$D$7:$D$1030,'Input Loss Time'!$A$7:$A$1030,'Input Data Shift B'!X$6,'Input Loss Time'!$B$7:$B$1030,'Input Data Shift B'!$D$2,'Input Loss Time'!$C$7:$C$1030,'Input Data Shift B'!$C130)</f>
        <v>0</v>
      </c>
      <c r="Y130" s="537">
        <f>SUMIFS('Input Loss Time'!$D$7:$D$1030,'Input Loss Time'!$A$7:$A$1030,'Input Data Shift B'!Y$6,'Input Loss Time'!$B$7:$B$1030,'Input Data Shift B'!$D$2,'Input Loss Time'!$C$7:$C$1030,'Input Data Shift B'!$C130)</f>
        <v>0</v>
      </c>
      <c r="Z130" s="537">
        <f>SUMIFS('Input Loss Time'!$D$7:$D$1030,'Input Loss Time'!$A$7:$A$1030,'Input Data Shift B'!Z$6,'Input Loss Time'!$B$7:$B$1030,'Input Data Shift B'!$D$2,'Input Loss Time'!$C$7:$C$1030,'Input Data Shift B'!$C130)</f>
        <v>0</v>
      </c>
      <c r="AA130" s="537">
        <f>SUMIFS('Input Loss Time'!$D$7:$D$1030,'Input Loss Time'!$A$7:$A$1030,'Input Data Shift B'!AA$6,'Input Loss Time'!$B$7:$B$1030,'Input Data Shift B'!$D$2,'Input Loss Time'!$C$7:$C$1030,'Input Data Shift B'!$C130)</f>
        <v>0</v>
      </c>
      <c r="AB130" s="537">
        <f>SUMIFS('Input Loss Time'!$D$7:$D$1030,'Input Loss Time'!$A$7:$A$1030,'Input Data Shift B'!AB$6,'Input Loss Time'!$B$7:$B$1030,'Input Data Shift B'!$D$2,'Input Loss Time'!$C$7:$C$1030,'Input Data Shift B'!$C130)</f>
        <v>0</v>
      </c>
      <c r="AC130" s="537">
        <f>SUMIFS('Input Loss Time'!$D$7:$D$1030,'Input Loss Time'!$A$7:$A$1030,'Input Data Shift B'!AC$6,'Input Loss Time'!$B$7:$B$1030,'Input Data Shift B'!$D$2,'Input Loss Time'!$C$7:$C$1030,'Input Data Shift B'!$C130)</f>
        <v>0</v>
      </c>
      <c r="AD130" s="537">
        <f>SUMIFS('Input Loss Time'!$D$7:$D$1030,'Input Loss Time'!$A$7:$A$1030,'Input Data Shift B'!AD$6,'Input Loss Time'!$B$7:$B$1030,'Input Data Shift B'!$D$2,'Input Loss Time'!$C$7:$C$1030,'Input Data Shift B'!$C130)</f>
        <v>0</v>
      </c>
      <c r="AE130" s="537">
        <f>SUMIFS('Input Loss Time'!$D$7:$D$1030,'Input Loss Time'!$A$7:$A$1030,'Input Data Shift B'!AE$6,'Input Loss Time'!$B$7:$B$1030,'Input Data Shift B'!$D$2,'Input Loss Time'!$C$7:$C$1030,'Input Data Shift B'!$C130)</f>
        <v>0</v>
      </c>
      <c r="AF130" s="537">
        <f>SUMIFS('Input Loss Time'!$D$7:$D$1030,'Input Loss Time'!$A$7:$A$1030,'Input Data Shift B'!AF$6,'Input Loss Time'!$B$7:$B$1030,'Input Data Shift B'!$D$2,'Input Loss Time'!$C$7:$C$1030,'Input Data Shift B'!$C130)</f>
        <v>0</v>
      </c>
      <c r="AG130" s="537">
        <f>SUMIFS('Input Loss Time'!$D$7:$D$1030,'Input Loss Time'!$A$7:$A$1030,'Input Data Shift B'!AG$6,'Input Loss Time'!$B$7:$B$1030,'Input Data Shift B'!$D$2,'Input Loss Time'!$C$7:$C$1030,'Input Data Shift B'!$C130)</f>
        <v>0</v>
      </c>
      <c r="AH130" s="537">
        <f>SUMIFS('Input Loss Time'!$D$7:$D$1030,'Input Loss Time'!$A$7:$A$1030,'Input Data Shift B'!AH$6,'Input Loss Time'!$B$7:$B$1030,'Input Data Shift B'!$D$2,'Input Loss Time'!$C$7:$C$1030,'Input Data Shift B'!$C130)</f>
        <v>0</v>
      </c>
    </row>
    <row r="131" spans="1:64" ht="19.5" customHeight="1">
      <c r="A131" s="598"/>
      <c r="B131" s="598"/>
      <c r="C131" s="281" t="s">
        <v>5452</v>
      </c>
      <c r="D131" s="537">
        <f>SUMIFS('Input Loss Time'!$D$7:$D$1030,'Input Loss Time'!$A$7:$A$1030,'Input Data Shift B'!D$6,'Input Loss Time'!$B$7:$B$1030,'Input Data Shift B'!$D$2,'Input Loss Time'!$C$7:$C$1030,'Input Data Shift B'!$C131)</f>
        <v>0</v>
      </c>
      <c r="E131" s="537">
        <f>SUMIFS('Input Loss Time'!$D$7:$D$1030,'Input Loss Time'!$A$7:$A$1030,'Input Data Shift B'!E$6,'Input Loss Time'!$B$7:$B$1030,'Input Data Shift B'!$D$2,'Input Loss Time'!$C$7:$C$1030,'Input Data Shift B'!$C131)</f>
        <v>0</v>
      </c>
      <c r="F131" s="537">
        <f>SUMIFS('Input Loss Time'!$D$7:$D$1030,'Input Loss Time'!$A$7:$A$1030,'Input Data Shift B'!F$6,'Input Loss Time'!$B$7:$B$1030,'Input Data Shift B'!$D$2,'Input Loss Time'!$C$7:$C$1030,'Input Data Shift B'!$C131)</f>
        <v>0</v>
      </c>
      <c r="G131" s="537">
        <f>SUMIFS('Input Loss Time'!$D$7:$D$1030,'Input Loss Time'!$A$7:$A$1030,'Input Data Shift B'!G$6,'Input Loss Time'!$B$7:$B$1030,'Input Data Shift B'!$D$2,'Input Loss Time'!$C$7:$C$1030,'Input Data Shift B'!$C131)</f>
        <v>0</v>
      </c>
      <c r="H131" s="537">
        <f>SUMIFS('Input Loss Time'!$D$7:$D$1030,'Input Loss Time'!$A$7:$A$1030,'Input Data Shift B'!H$6,'Input Loss Time'!$B$7:$B$1030,'Input Data Shift B'!$D$2,'Input Loss Time'!$C$7:$C$1030,'Input Data Shift B'!$C131)</f>
        <v>0</v>
      </c>
      <c r="I131" s="537">
        <f>SUMIFS('Input Loss Time'!$D$7:$D$1030,'Input Loss Time'!$A$7:$A$1030,'Input Data Shift B'!I$6,'Input Loss Time'!$B$7:$B$1030,'Input Data Shift B'!$D$2,'Input Loss Time'!$C$7:$C$1030,'Input Data Shift B'!$C131)</f>
        <v>146.1</v>
      </c>
      <c r="J131" s="537">
        <f>SUMIFS('Input Loss Time'!$D$7:$D$1030,'Input Loss Time'!$A$7:$A$1030,'Input Data Shift B'!J$6,'Input Loss Time'!$B$7:$B$1030,'Input Data Shift B'!$D$2,'Input Loss Time'!$C$7:$C$1030,'Input Data Shift B'!$C131)</f>
        <v>0</v>
      </c>
      <c r="K131" s="537">
        <f>SUMIFS('Input Loss Time'!$D$7:$D$1030,'Input Loss Time'!$A$7:$A$1030,'Input Data Shift B'!K$6,'Input Loss Time'!$B$7:$B$1030,'Input Data Shift B'!$D$2,'Input Loss Time'!$C$7:$C$1030,'Input Data Shift B'!$C131)</f>
        <v>0</v>
      </c>
      <c r="L131" s="537">
        <f>SUMIFS('Input Loss Time'!$D$7:$D$1030,'Input Loss Time'!$A$7:$A$1030,'Input Data Shift B'!L$6,'Input Loss Time'!$B$7:$B$1030,'Input Data Shift B'!$D$2,'Input Loss Time'!$C$7:$C$1030,'Input Data Shift B'!$C131)</f>
        <v>79.400000000000006</v>
      </c>
      <c r="M131" s="537">
        <f>SUMIFS('Input Loss Time'!$D$7:$D$1030,'Input Loss Time'!$A$7:$A$1030,'Input Data Shift B'!M$6,'Input Loss Time'!$B$7:$B$1030,'Input Data Shift B'!$D$2,'Input Loss Time'!$C$7:$C$1030,'Input Data Shift B'!$C131)</f>
        <v>105</v>
      </c>
      <c r="N131" s="537">
        <f>SUMIFS('Input Loss Time'!$D$7:$D$1030,'Input Loss Time'!$A$7:$A$1030,'Input Data Shift B'!N$6,'Input Loss Time'!$B$7:$B$1030,'Input Data Shift B'!$D$2,'Input Loss Time'!$C$7:$C$1030,'Input Data Shift B'!$C131)</f>
        <v>53.8</v>
      </c>
      <c r="O131" s="537">
        <f>SUMIFS('Input Loss Time'!$D$7:$D$1030,'Input Loss Time'!$A$7:$A$1030,'Input Data Shift B'!O$6,'Input Loss Time'!$B$7:$B$1030,'Input Data Shift B'!$D$2,'Input Loss Time'!$C$7:$C$1030,'Input Data Shift B'!$C131)</f>
        <v>77.3</v>
      </c>
      <c r="P131" s="537">
        <f>SUMIFS('Input Loss Time'!$D$7:$D$1030,'Input Loss Time'!$A$7:$A$1030,'Input Data Shift B'!P$6,'Input Loss Time'!$B$7:$B$1030,'Input Data Shift B'!$D$2,'Input Loss Time'!$C$7:$C$1030,'Input Data Shift B'!$C131)</f>
        <v>0</v>
      </c>
      <c r="Q131" s="537">
        <f>SUMIFS('Input Loss Time'!$D$7:$D$1030,'Input Loss Time'!$A$7:$A$1030,'Input Data Shift B'!Q$6,'Input Loss Time'!$B$7:$B$1030,'Input Data Shift B'!$D$2,'Input Loss Time'!$C$7:$C$1030,'Input Data Shift B'!$C131)</f>
        <v>0</v>
      </c>
      <c r="R131" s="537">
        <f>SUMIFS('Input Loss Time'!$D$7:$D$1030,'Input Loss Time'!$A$7:$A$1030,'Input Data Shift B'!R$6,'Input Loss Time'!$B$7:$B$1030,'Input Data Shift B'!$D$2,'Input Loss Time'!$C$7:$C$1030,'Input Data Shift B'!$C131)</f>
        <v>0</v>
      </c>
      <c r="S131" s="537">
        <f>SUMIFS('Input Loss Time'!$D$7:$D$1030,'Input Loss Time'!$A$7:$A$1030,'Input Data Shift B'!S$6,'Input Loss Time'!$B$7:$B$1030,'Input Data Shift B'!$D$2,'Input Loss Time'!$C$7:$C$1030,'Input Data Shift B'!$C131)</f>
        <v>51.2</v>
      </c>
      <c r="T131" s="537">
        <f>SUMIFS('Input Loss Time'!$D$7:$D$1030,'Input Loss Time'!$A$7:$A$1030,'Input Data Shift B'!T$6,'Input Loss Time'!$B$7:$B$1030,'Input Data Shift B'!$D$2,'Input Loss Time'!$C$7:$C$1030,'Input Data Shift B'!$C131)</f>
        <v>0</v>
      </c>
      <c r="U131" s="537">
        <f>SUMIFS('Input Loss Time'!$D$7:$D$1030,'Input Loss Time'!$A$7:$A$1030,'Input Data Shift B'!U$6,'Input Loss Time'!$B$7:$B$1030,'Input Data Shift B'!$D$2,'Input Loss Time'!$C$7:$C$1030,'Input Data Shift B'!$C131)</f>
        <v>0</v>
      </c>
      <c r="V131" s="537">
        <f>SUMIFS('Input Loss Time'!$D$7:$D$1030,'Input Loss Time'!$A$7:$A$1030,'Input Data Shift B'!V$6,'Input Loss Time'!$B$7:$B$1030,'Input Data Shift B'!$D$2,'Input Loss Time'!$C$7:$C$1030,'Input Data Shift B'!$C131)</f>
        <v>0</v>
      </c>
      <c r="W131" s="537">
        <f>SUMIFS('Input Loss Time'!$D$7:$D$1030,'Input Loss Time'!$A$7:$A$1030,'Input Data Shift B'!W$6,'Input Loss Time'!$B$7:$B$1030,'Input Data Shift B'!$D$2,'Input Loss Time'!$C$7:$C$1030,'Input Data Shift B'!$C131)</f>
        <v>0</v>
      </c>
      <c r="X131" s="537">
        <f>SUMIFS('Input Loss Time'!$D$7:$D$1030,'Input Loss Time'!$A$7:$A$1030,'Input Data Shift B'!X$6,'Input Loss Time'!$B$7:$B$1030,'Input Data Shift B'!$D$2,'Input Loss Time'!$C$7:$C$1030,'Input Data Shift B'!$C131)</f>
        <v>0</v>
      </c>
      <c r="Y131" s="537">
        <f>SUMIFS('Input Loss Time'!$D$7:$D$1030,'Input Loss Time'!$A$7:$A$1030,'Input Data Shift B'!Y$6,'Input Loss Time'!$B$7:$B$1030,'Input Data Shift B'!$D$2,'Input Loss Time'!$C$7:$C$1030,'Input Data Shift B'!$C131)</f>
        <v>0</v>
      </c>
      <c r="Z131" s="537">
        <f>SUMIFS('Input Loss Time'!$D$7:$D$1030,'Input Loss Time'!$A$7:$A$1030,'Input Data Shift B'!Z$6,'Input Loss Time'!$B$7:$B$1030,'Input Data Shift B'!$D$2,'Input Loss Time'!$C$7:$C$1030,'Input Data Shift B'!$C131)</f>
        <v>0</v>
      </c>
      <c r="AA131" s="537">
        <f>SUMIFS('Input Loss Time'!$D$7:$D$1030,'Input Loss Time'!$A$7:$A$1030,'Input Data Shift B'!AA$6,'Input Loss Time'!$B$7:$B$1030,'Input Data Shift B'!$D$2,'Input Loss Time'!$C$7:$C$1030,'Input Data Shift B'!$C131)</f>
        <v>0</v>
      </c>
      <c r="AB131" s="537">
        <f>SUMIFS('Input Loss Time'!$D$7:$D$1030,'Input Loss Time'!$A$7:$A$1030,'Input Data Shift B'!AB$6,'Input Loss Time'!$B$7:$B$1030,'Input Data Shift B'!$D$2,'Input Loss Time'!$C$7:$C$1030,'Input Data Shift B'!$C131)</f>
        <v>0</v>
      </c>
      <c r="AC131" s="537">
        <f>SUMIFS('Input Loss Time'!$D$7:$D$1030,'Input Loss Time'!$A$7:$A$1030,'Input Data Shift B'!AC$6,'Input Loss Time'!$B$7:$B$1030,'Input Data Shift B'!$D$2,'Input Loss Time'!$C$7:$C$1030,'Input Data Shift B'!$C131)</f>
        <v>0</v>
      </c>
      <c r="AD131" s="537">
        <f>SUMIFS('Input Loss Time'!$D$7:$D$1030,'Input Loss Time'!$A$7:$A$1030,'Input Data Shift B'!AD$6,'Input Loss Time'!$B$7:$B$1030,'Input Data Shift B'!$D$2,'Input Loss Time'!$C$7:$C$1030,'Input Data Shift B'!$C131)</f>
        <v>0</v>
      </c>
      <c r="AE131" s="537">
        <f>SUMIFS('Input Loss Time'!$D$7:$D$1030,'Input Loss Time'!$A$7:$A$1030,'Input Data Shift B'!AE$6,'Input Loss Time'!$B$7:$B$1030,'Input Data Shift B'!$D$2,'Input Loss Time'!$C$7:$C$1030,'Input Data Shift B'!$C131)</f>
        <v>0</v>
      </c>
      <c r="AF131" s="537">
        <f>SUMIFS('Input Loss Time'!$D$7:$D$1030,'Input Loss Time'!$A$7:$A$1030,'Input Data Shift B'!AF$6,'Input Loss Time'!$B$7:$B$1030,'Input Data Shift B'!$D$2,'Input Loss Time'!$C$7:$C$1030,'Input Data Shift B'!$C131)</f>
        <v>0</v>
      </c>
      <c r="AG131" s="537">
        <f>SUMIFS('Input Loss Time'!$D$7:$D$1030,'Input Loss Time'!$A$7:$A$1030,'Input Data Shift B'!AG$6,'Input Loss Time'!$B$7:$B$1030,'Input Data Shift B'!$D$2,'Input Loss Time'!$C$7:$C$1030,'Input Data Shift B'!$C131)</f>
        <v>0</v>
      </c>
      <c r="AH131" s="537">
        <f>SUMIFS('Input Loss Time'!$D$7:$D$1030,'Input Loss Time'!$A$7:$A$1030,'Input Data Shift B'!AH$6,'Input Loss Time'!$B$7:$B$1030,'Input Data Shift B'!$D$2,'Input Loss Time'!$C$7:$C$1030,'Input Data Shift B'!$C131)</f>
        <v>0</v>
      </c>
    </row>
    <row r="132" spans="1:64" ht="19.5" customHeight="1">
      <c r="A132" s="598"/>
      <c r="B132" s="598"/>
      <c r="C132" s="281" t="s">
        <v>4275</v>
      </c>
      <c r="D132" s="537">
        <f>SUMIFS('Input Loss Time'!$D$7:$D$1030,'Input Loss Time'!$A$7:$A$1030,'Input Data Shift B'!D$6,'Input Loss Time'!$B$7:$B$1030,'Input Data Shift B'!$D$2,'Input Loss Time'!$C$7:$C$1030,'Input Data Shift B'!$C132)</f>
        <v>0</v>
      </c>
      <c r="E132" s="537">
        <f>SUMIFS('Input Loss Time'!$D$7:$D$1030,'Input Loss Time'!$A$7:$A$1030,'Input Data Shift B'!E$6,'Input Loss Time'!$B$7:$B$1030,'Input Data Shift B'!$D$2,'Input Loss Time'!$C$7:$C$1030,'Input Data Shift B'!$C132)</f>
        <v>0</v>
      </c>
      <c r="F132" s="537">
        <f>SUMIFS('Input Loss Time'!$D$7:$D$1030,'Input Loss Time'!$A$7:$A$1030,'Input Data Shift B'!F$6,'Input Loss Time'!$B$7:$B$1030,'Input Data Shift B'!$D$2,'Input Loss Time'!$C$7:$C$1030,'Input Data Shift B'!$C132)</f>
        <v>0</v>
      </c>
      <c r="G132" s="537">
        <f>SUMIFS('Input Loss Time'!$D$7:$D$1030,'Input Loss Time'!$A$7:$A$1030,'Input Data Shift B'!G$6,'Input Loss Time'!$B$7:$B$1030,'Input Data Shift B'!$D$2,'Input Loss Time'!$C$7:$C$1030,'Input Data Shift B'!$C132)</f>
        <v>0</v>
      </c>
      <c r="H132" s="537">
        <f>SUMIFS('Input Loss Time'!$D$7:$D$1030,'Input Loss Time'!$A$7:$A$1030,'Input Data Shift B'!H$6,'Input Loss Time'!$B$7:$B$1030,'Input Data Shift B'!$D$2,'Input Loss Time'!$C$7:$C$1030,'Input Data Shift B'!$C132)</f>
        <v>0</v>
      </c>
      <c r="I132" s="537">
        <f>SUMIFS('Input Loss Time'!$D$7:$D$1030,'Input Loss Time'!$A$7:$A$1030,'Input Data Shift B'!I$6,'Input Loss Time'!$B$7:$B$1030,'Input Data Shift B'!$D$2,'Input Loss Time'!$C$7:$C$1030,'Input Data Shift B'!$C132)</f>
        <v>0</v>
      </c>
      <c r="J132" s="537">
        <f>SUMIFS('Input Loss Time'!$D$7:$D$1030,'Input Loss Time'!$A$7:$A$1030,'Input Data Shift B'!J$6,'Input Loss Time'!$B$7:$B$1030,'Input Data Shift B'!$D$2,'Input Loss Time'!$C$7:$C$1030,'Input Data Shift B'!$C132)</f>
        <v>0</v>
      </c>
      <c r="K132" s="537">
        <f>SUMIFS('Input Loss Time'!$D$7:$D$1030,'Input Loss Time'!$A$7:$A$1030,'Input Data Shift B'!K$6,'Input Loss Time'!$B$7:$B$1030,'Input Data Shift B'!$D$2,'Input Loss Time'!$C$7:$C$1030,'Input Data Shift B'!$C132)</f>
        <v>0</v>
      </c>
      <c r="L132" s="537">
        <f>SUMIFS('Input Loss Time'!$D$7:$D$1030,'Input Loss Time'!$A$7:$A$1030,'Input Data Shift B'!L$6,'Input Loss Time'!$B$7:$B$1030,'Input Data Shift B'!$D$2,'Input Loss Time'!$C$7:$C$1030,'Input Data Shift B'!$C132)</f>
        <v>0</v>
      </c>
      <c r="M132" s="537">
        <f>SUMIFS('Input Loss Time'!$D$7:$D$1030,'Input Loss Time'!$A$7:$A$1030,'Input Data Shift B'!M$6,'Input Loss Time'!$B$7:$B$1030,'Input Data Shift B'!$D$2,'Input Loss Time'!$C$7:$C$1030,'Input Data Shift B'!$C132)</f>
        <v>0</v>
      </c>
      <c r="N132" s="537">
        <f>SUMIFS('Input Loss Time'!$D$7:$D$1030,'Input Loss Time'!$A$7:$A$1030,'Input Data Shift B'!N$6,'Input Loss Time'!$B$7:$B$1030,'Input Data Shift B'!$D$2,'Input Loss Time'!$C$7:$C$1030,'Input Data Shift B'!$C132)</f>
        <v>0</v>
      </c>
      <c r="O132" s="537">
        <f>SUMIFS('Input Loss Time'!$D$7:$D$1030,'Input Loss Time'!$A$7:$A$1030,'Input Data Shift B'!O$6,'Input Loss Time'!$B$7:$B$1030,'Input Data Shift B'!$D$2,'Input Loss Time'!$C$7:$C$1030,'Input Data Shift B'!$C132)</f>
        <v>0</v>
      </c>
      <c r="P132" s="537">
        <f>SUMIFS('Input Loss Time'!$D$7:$D$1030,'Input Loss Time'!$A$7:$A$1030,'Input Data Shift B'!P$6,'Input Loss Time'!$B$7:$B$1030,'Input Data Shift B'!$D$2,'Input Loss Time'!$C$7:$C$1030,'Input Data Shift B'!$C132)</f>
        <v>0</v>
      </c>
      <c r="Q132" s="537">
        <f>SUMIFS('Input Loss Time'!$D$7:$D$1030,'Input Loss Time'!$A$7:$A$1030,'Input Data Shift B'!Q$6,'Input Loss Time'!$B$7:$B$1030,'Input Data Shift B'!$D$2,'Input Loss Time'!$C$7:$C$1030,'Input Data Shift B'!$C132)</f>
        <v>0</v>
      </c>
      <c r="R132" s="537">
        <f>SUMIFS('Input Loss Time'!$D$7:$D$1030,'Input Loss Time'!$A$7:$A$1030,'Input Data Shift B'!R$6,'Input Loss Time'!$B$7:$B$1030,'Input Data Shift B'!$D$2,'Input Loss Time'!$C$7:$C$1030,'Input Data Shift B'!$C132)</f>
        <v>0</v>
      </c>
      <c r="S132" s="537">
        <f>SUMIFS('Input Loss Time'!$D$7:$D$1030,'Input Loss Time'!$A$7:$A$1030,'Input Data Shift B'!S$6,'Input Loss Time'!$B$7:$B$1030,'Input Data Shift B'!$D$2,'Input Loss Time'!$C$7:$C$1030,'Input Data Shift B'!$C132)</f>
        <v>0</v>
      </c>
      <c r="T132" s="537">
        <f>SUMIFS('Input Loss Time'!$D$7:$D$1030,'Input Loss Time'!$A$7:$A$1030,'Input Data Shift B'!T$6,'Input Loss Time'!$B$7:$B$1030,'Input Data Shift B'!$D$2,'Input Loss Time'!$C$7:$C$1030,'Input Data Shift B'!$C132)</f>
        <v>0</v>
      </c>
      <c r="U132" s="537">
        <f>SUMIFS('Input Loss Time'!$D$7:$D$1030,'Input Loss Time'!$A$7:$A$1030,'Input Data Shift B'!U$6,'Input Loss Time'!$B$7:$B$1030,'Input Data Shift B'!$D$2,'Input Loss Time'!$C$7:$C$1030,'Input Data Shift B'!$C132)</f>
        <v>0</v>
      </c>
      <c r="V132" s="537">
        <f>SUMIFS('Input Loss Time'!$D$7:$D$1030,'Input Loss Time'!$A$7:$A$1030,'Input Data Shift B'!V$6,'Input Loss Time'!$B$7:$B$1030,'Input Data Shift B'!$D$2,'Input Loss Time'!$C$7:$C$1030,'Input Data Shift B'!$C132)</f>
        <v>0</v>
      </c>
      <c r="W132" s="537">
        <f>SUMIFS('Input Loss Time'!$D$7:$D$1030,'Input Loss Time'!$A$7:$A$1030,'Input Data Shift B'!W$6,'Input Loss Time'!$B$7:$B$1030,'Input Data Shift B'!$D$2,'Input Loss Time'!$C$7:$C$1030,'Input Data Shift B'!$C132)</f>
        <v>0</v>
      </c>
      <c r="X132" s="537">
        <f>SUMIFS('Input Loss Time'!$D$7:$D$1030,'Input Loss Time'!$A$7:$A$1030,'Input Data Shift B'!X$6,'Input Loss Time'!$B$7:$B$1030,'Input Data Shift B'!$D$2,'Input Loss Time'!$C$7:$C$1030,'Input Data Shift B'!$C132)</f>
        <v>0</v>
      </c>
      <c r="Y132" s="537">
        <f>SUMIFS('Input Loss Time'!$D$7:$D$1030,'Input Loss Time'!$A$7:$A$1030,'Input Data Shift B'!Y$6,'Input Loss Time'!$B$7:$B$1030,'Input Data Shift B'!$D$2,'Input Loss Time'!$C$7:$C$1030,'Input Data Shift B'!$C132)</f>
        <v>0</v>
      </c>
      <c r="Z132" s="537">
        <f>SUMIFS('Input Loss Time'!$D$7:$D$1030,'Input Loss Time'!$A$7:$A$1030,'Input Data Shift B'!Z$6,'Input Loss Time'!$B$7:$B$1030,'Input Data Shift B'!$D$2,'Input Loss Time'!$C$7:$C$1030,'Input Data Shift B'!$C132)</f>
        <v>0</v>
      </c>
      <c r="AA132" s="537">
        <f>SUMIFS('Input Loss Time'!$D$7:$D$1030,'Input Loss Time'!$A$7:$A$1030,'Input Data Shift B'!AA$6,'Input Loss Time'!$B$7:$B$1030,'Input Data Shift B'!$D$2,'Input Loss Time'!$C$7:$C$1030,'Input Data Shift B'!$C132)</f>
        <v>0</v>
      </c>
      <c r="AB132" s="537">
        <f>SUMIFS('Input Loss Time'!$D$7:$D$1030,'Input Loss Time'!$A$7:$A$1030,'Input Data Shift B'!AB$6,'Input Loss Time'!$B$7:$B$1030,'Input Data Shift B'!$D$2,'Input Loss Time'!$C$7:$C$1030,'Input Data Shift B'!$C132)</f>
        <v>0</v>
      </c>
      <c r="AC132" s="537">
        <f>SUMIFS('Input Loss Time'!$D$7:$D$1030,'Input Loss Time'!$A$7:$A$1030,'Input Data Shift B'!AC$6,'Input Loss Time'!$B$7:$B$1030,'Input Data Shift B'!$D$2,'Input Loss Time'!$C$7:$C$1030,'Input Data Shift B'!$C132)</f>
        <v>0</v>
      </c>
      <c r="AD132" s="537">
        <f>SUMIFS('Input Loss Time'!$D$7:$D$1030,'Input Loss Time'!$A$7:$A$1030,'Input Data Shift B'!AD$6,'Input Loss Time'!$B$7:$B$1030,'Input Data Shift B'!$D$2,'Input Loss Time'!$C$7:$C$1030,'Input Data Shift B'!$C132)</f>
        <v>0</v>
      </c>
      <c r="AE132" s="537">
        <f>SUMIFS('Input Loss Time'!$D$7:$D$1030,'Input Loss Time'!$A$7:$A$1030,'Input Data Shift B'!AE$6,'Input Loss Time'!$B$7:$B$1030,'Input Data Shift B'!$D$2,'Input Loss Time'!$C$7:$C$1030,'Input Data Shift B'!$C132)</f>
        <v>0</v>
      </c>
      <c r="AF132" s="537">
        <f>SUMIFS('Input Loss Time'!$D$7:$D$1030,'Input Loss Time'!$A$7:$A$1030,'Input Data Shift B'!AF$6,'Input Loss Time'!$B$7:$B$1030,'Input Data Shift B'!$D$2,'Input Loss Time'!$C$7:$C$1030,'Input Data Shift B'!$C132)</f>
        <v>0</v>
      </c>
      <c r="AG132" s="537">
        <f>SUMIFS('Input Loss Time'!$D$7:$D$1030,'Input Loss Time'!$A$7:$A$1030,'Input Data Shift B'!AG$6,'Input Loss Time'!$B$7:$B$1030,'Input Data Shift B'!$D$2,'Input Loss Time'!$C$7:$C$1030,'Input Data Shift B'!$C132)</f>
        <v>0</v>
      </c>
      <c r="AH132" s="537">
        <f>SUMIFS('Input Loss Time'!$D$7:$D$1030,'Input Loss Time'!$A$7:$A$1030,'Input Data Shift B'!AH$6,'Input Loss Time'!$B$7:$B$1030,'Input Data Shift B'!$D$2,'Input Loss Time'!$C$7:$C$1030,'Input Data Shift B'!$C132)</f>
        <v>0</v>
      </c>
    </row>
    <row r="133" spans="1:64" ht="19.5" customHeight="1">
      <c r="A133" s="598"/>
      <c r="B133" s="598"/>
      <c r="C133" s="281" t="s">
        <v>4291</v>
      </c>
      <c r="D133" s="537">
        <f>IFERROR(SUM(D156:D157)*(('Shift B Calculation'!E148*3600/'Input Data Shift B'!D77)+0.2),0)/60</f>
        <v>0</v>
      </c>
      <c r="E133" s="537">
        <f>IFERROR(SUM(E156:E157)*(('Shift B Calculation'!F148*3600/'Input Data Shift B'!E77)+0.2),0)/60</f>
        <v>0</v>
      </c>
      <c r="F133" s="537">
        <f>IFERROR(SUM(F156:F157)*(('Shift B Calculation'!G148*3600/'Input Data Shift B'!F77)+0.2),0)/60</f>
        <v>4.8333333333333339E-2</v>
      </c>
      <c r="G133" s="537">
        <f>IFERROR(SUM(G156:G157)*(('Shift B Calculation'!H148*3600/'Input Data Shift B'!G77)+0.2),0)/60</f>
        <v>0.14500000000000002</v>
      </c>
      <c r="H133" s="537">
        <f>IFERROR(SUM(H156:H157)*(('Shift B Calculation'!I148*3600/'Input Data Shift B'!H77)+0.2),0)/60</f>
        <v>9.6666666666666679E-2</v>
      </c>
      <c r="I133" s="537">
        <f>IFERROR(SUM(I156:I157)*(('Shift B Calculation'!J148*3600/'Input Data Shift B'!I77)+0.2),0)/60</f>
        <v>0.14500000000000002</v>
      </c>
      <c r="J133" s="537">
        <f>IFERROR(SUM(J156:J157)*(('Shift B Calculation'!K148*3600/'Input Data Shift B'!J77)+0.2),0)/60</f>
        <v>0</v>
      </c>
      <c r="K133" s="537">
        <f>IFERROR(SUM(K156:K157)*(('Shift B Calculation'!L148*3600/'Input Data Shift B'!K77)+0.2),0)/60</f>
        <v>0</v>
      </c>
      <c r="L133" s="537">
        <f>IFERROR(SUM(L156:L157)*(('Shift B Calculation'!M148*3600/'Input Data Shift B'!L77)+0.2),0)/60</f>
        <v>4.8333333333333339E-2</v>
      </c>
      <c r="M133" s="537">
        <f>IFERROR(SUM(M156:M157)*(('Shift B Calculation'!N148*3600/'Input Data Shift B'!M77)+0.2),0)/60</f>
        <v>4.8333333333333339E-2</v>
      </c>
      <c r="N133" s="537">
        <f>IFERROR(SUM(N156:N157)*(('Shift B Calculation'!O148*3600/'Input Data Shift B'!N77)+0.2),0)/60</f>
        <v>0.14499999999999999</v>
      </c>
      <c r="O133" s="537">
        <f>IFERROR(SUM(O156:O157)*(('Shift B Calculation'!P148*3600/'Input Data Shift B'!O77)+0.2),0)/60</f>
        <v>0.14500000000000002</v>
      </c>
      <c r="P133" s="537">
        <f>IFERROR(SUM(P156:P157)*(('Shift B Calculation'!Q148*3600/'Input Data Shift B'!P77)+0.2),0)/60</f>
        <v>0</v>
      </c>
      <c r="Q133" s="537">
        <f>IFERROR(SUM(Q156:Q157)*(('Shift B Calculation'!R148*3600/'Input Data Shift B'!Q77)+0.2),0)/60</f>
        <v>0</v>
      </c>
      <c r="R133" s="537">
        <f>IFERROR(SUM(R156:R157)*(('Shift B Calculation'!S148*3600/'Input Data Shift B'!R77)+0.2),0)/60</f>
        <v>9.6666666666666679E-2</v>
      </c>
      <c r="S133" s="537">
        <f>IFERROR(SUM(S156:S157)*(('Shift B Calculation'!T148*3600/'Input Data Shift B'!S77)+0.2),0)/60</f>
        <v>0.24166666666666672</v>
      </c>
      <c r="T133" s="537">
        <f>IFERROR(SUM(T156:T157)*(('Shift B Calculation'!U148*3600/'Input Data Shift B'!T77)+0.2),0)/60</f>
        <v>0</v>
      </c>
      <c r="U133" s="537">
        <f>IFERROR(SUM(U156:U157)*(('Shift B Calculation'!V148*3600/'Input Data Shift B'!U77)+0.2),0)/60</f>
        <v>0</v>
      </c>
      <c r="V133" s="537">
        <f>IFERROR(SUM(V156:V157)*(('Shift B Calculation'!W148*3600/'Input Data Shift B'!V77)+0.2),0)/60</f>
        <v>0</v>
      </c>
      <c r="W133" s="537">
        <f>IFERROR(SUM(W156:W157)*(('Shift B Calculation'!X148*3600/'Input Data Shift B'!W77)+0.2),0)/60</f>
        <v>0</v>
      </c>
      <c r="X133" s="537">
        <f>IFERROR(SUM(X156:X157)*(('Shift B Calculation'!Y148*3600/'Input Data Shift B'!X77)+0.2),0)/60</f>
        <v>0</v>
      </c>
      <c r="Y133" s="537">
        <f>IFERROR(SUM(Y156:Y157)*(('Shift B Calculation'!Z148*3600/'Input Data Shift B'!Y77)+0.2),0)/60</f>
        <v>0</v>
      </c>
      <c r="Z133" s="537">
        <f>IFERROR(SUM(Z156:Z157)*(('Shift B Calculation'!AA148*3600/'Input Data Shift B'!Z77)+0.2),0)/60</f>
        <v>0</v>
      </c>
      <c r="AA133" s="537">
        <f>IFERROR(SUM(AA156:AA157)*(('Shift B Calculation'!AB148*3600/'Input Data Shift B'!AA77)+0.2),0)/60</f>
        <v>0</v>
      </c>
      <c r="AB133" s="537">
        <f>IFERROR(SUM(AB156:AB157)*(('Shift B Calculation'!AC148*3600/'Input Data Shift B'!AB77)+0.2),0)/60</f>
        <v>0</v>
      </c>
      <c r="AC133" s="537">
        <f>IFERROR(SUM(AC156:AC157)*(('Shift B Calculation'!AD148*3600/'Input Data Shift B'!AC77)+0.2),0)/60</f>
        <v>0</v>
      </c>
      <c r="AD133" s="537">
        <f>IFERROR(SUM(AD156:AD157)*(('Shift B Calculation'!AE148*3600/'Input Data Shift B'!AD77)+0.2),0)/60</f>
        <v>0</v>
      </c>
      <c r="AE133" s="537">
        <f>IFERROR(SUM(AE156:AE157)*(('Shift B Calculation'!AF148*3600/'Input Data Shift B'!AE77)+0.2),0)/60</f>
        <v>0</v>
      </c>
      <c r="AF133" s="537">
        <f>IFERROR(SUM(AF156:AF157)*(('Shift B Calculation'!AG148*3600/'Input Data Shift B'!AF77)+0.2),0)/60</f>
        <v>0</v>
      </c>
      <c r="AG133" s="537">
        <f>IFERROR(SUM(AG156:AG157)*(('Shift B Calculation'!AH148*3600/'Input Data Shift B'!AG77)+0.2),0)/60</f>
        <v>0</v>
      </c>
      <c r="AH133" s="537">
        <f>IFERROR(SUM(AH156:AH157)*(('Shift B Calculation'!AI148*3600/'Input Data Shift B'!AH77)+0.2),0)/60</f>
        <v>0</v>
      </c>
    </row>
    <row r="134" spans="1:64" ht="19.5" customHeight="1">
      <c r="A134" s="598"/>
      <c r="B134" s="598"/>
      <c r="C134" s="281" t="s">
        <v>4276</v>
      </c>
      <c r="D134" s="537">
        <f>SUMIFS('Input Loss Time'!$D$7:$D$1030,'Input Loss Time'!$A$7:$A$1030,'Input Data Shift B'!D$6,'Input Loss Time'!$B$7:$B$1030,'Input Data Shift B'!$D$2,'Input Loss Time'!$C$7:$C$1030,'Input Data Shift B'!$C134)</f>
        <v>0</v>
      </c>
      <c r="E134" s="537">
        <f>SUMIFS('Input Loss Time'!$D$7:$D$1030,'Input Loss Time'!$A$7:$A$1030,'Input Data Shift B'!E$6,'Input Loss Time'!$B$7:$B$1030,'Input Data Shift B'!$D$2,'Input Loss Time'!$C$7:$C$1030,'Input Data Shift B'!$C134)</f>
        <v>0</v>
      </c>
      <c r="F134" s="537">
        <f>SUMIFS('Input Loss Time'!$D$7:$D$1030,'Input Loss Time'!$A$7:$A$1030,'Input Data Shift B'!F$6,'Input Loss Time'!$B$7:$B$1030,'Input Data Shift B'!$D$2,'Input Loss Time'!$C$7:$C$1030,'Input Data Shift B'!$C134)</f>
        <v>5</v>
      </c>
      <c r="G134" s="537">
        <f>SUMIFS('Input Loss Time'!$D$7:$D$1030,'Input Loss Time'!$A$7:$A$1030,'Input Data Shift B'!G$6,'Input Loss Time'!$B$7:$B$1030,'Input Data Shift B'!$D$2,'Input Loss Time'!$C$7:$C$1030,'Input Data Shift B'!$C134)</f>
        <v>5</v>
      </c>
      <c r="H134" s="537">
        <f>SUMIFS('Input Loss Time'!$D$7:$D$1030,'Input Loss Time'!$A$7:$A$1030,'Input Data Shift B'!H$6,'Input Loss Time'!$B$7:$B$1030,'Input Data Shift B'!$D$2,'Input Loss Time'!$C$7:$C$1030,'Input Data Shift B'!$C134)</f>
        <v>5</v>
      </c>
      <c r="I134" s="537">
        <f>SUMIFS('Input Loss Time'!$D$7:$D$1030,'Input Loss Time'!$A$7:$A$1030,'Input Data Shift B'!I$6,'Input Loss Time'!$B$7:$B$1030,'Input Data Shift B'!$D$2,'Input Loss Time'!$C$7:$C$1030,'Input Data Shift B'!$C134)</f>
        <v>5</v>
      </c>
      <c r="J134" s="537">
        <f>SUMIFS('Input Loss Time'!$D$7:$D$1030,'Input Loss Time'!$A$7:$A$1030,'Input Data Shift B'!J$6,'Input Loss Time'!$B$7:$B$1030,'Input Data Shift B'!$D$2,'Input Loss Time'!$C$7:$C$1030,'Input Data Shift B'!$C134)</f>
        <v>0</v>
      </c>
      <c r="K134" s="537">
        <f>SUMIFS('Input Loss Time'!$D$7:$D$1030,'Input Loss Time'!$A$7:$A$1030,'Input Data Shift B'!K$6,'Input Loss Time'!$B$7:$B$1030,'Input Data Shift B'!$D$2,'Input Loss Time'!$C$7:$C$1030,'Input Data Shift B'!$C134)</f>
        <v>0</v>
      </c>
      <c r="L134" s="537">
        <f>SUMIFS('Input Loss Time'!$D$7:$D$1030,'Input Loss Time'!$A$7:$A$1030,'Input Data Shift B'!L$6,'Input Loss Time'!$B$7:$B$1030,'Input Data Shift B'!$D$2,'Input Loss Time'!$C$7:$C$1030,'Input Data Shift B'!$C134)</f>
        <v>5</v>
      </c>
      <c r="M134" s="537">
        <f>SUMIFS('Input Loss Time'!$D$7:$D$1030,'Input Loss Time'!$A$7:$A$1030,'Input Data Shift B'!M$6,'Input Loss Time'!$B$7:$B$1030,'Input Data Shift B'!$D$2,'Input Loss Time'!$C$7:$C$1030,'Input Data Shift B'!$C134)</f>
        <v>5</v>
      </c>
      <c r="N134" s="537">
        <f>SUMIFS('Input Loss Time'!$D$7:$D$1030,'Input Loss Time'!$A$7:$A$1030,'Input Data Shift B'!N$6,'Input Loss Time'!$B$7:$B$1030,'Input Data Shift B'!$D$2,'Input Loss Time'!$C$7:$C$1030,'Input Data Shift B'!$C134)</f>
        <v>5</v>
      </c>
      <c r="O134" s="537">
        <f>SUMIFS('Input Loss Time'!$D$7:$D$1030,'Input Loss Time'!$A$7:$A$1030,'Input Data Shift B'!O$6,'Input Loss Time'!$B$7:$B$1030,'Input Data Shift B'!$D$2,'Input Loss Time'!$C$7:$C$1030,'Input Data Shift B'!$C134)</f>
        <v>5</v>
      </c>
      <c r="P134" s="537">
        <f>SUMIFS('Input Loss Time'!$D$7:$D$1030,'Input Loss Time'!$A$7:$A$1030,'Input Data Shift B'!P$6,'Input Loss Time'!$B$7:$B$1030,'Input Data Shift B'!$D$2,'Input Loss Time'!$C$7:$C$1030,'Input Data Shift B'!$C134)</f>
        <v>0</v>
      </c>
      <c r="Q134" s="537">
        <f>SUMIFS('Input Loss Time'!$D$7:$D$1030,'Input Loss Time'!$A$7:$A$1030,'Input Data Shift B'!Q$6,'Input Loss Time'!$B$7:$B$1030,'Input Data Shift B'!$D$2,'Input Loss Time'!$C$7:$C$1030,'Input Data Shift B'!$C134)</f>
        <v>0</v>
      </c>
      <c r="R134" s="537">
        <f>SUMIFS('Input Loss Time'!$D$7:$D$1030,'Input Loss Time'!$A$7:$A$1030,'Input Data Shift B'!R$6,'Input Loss Time'!$B$7:$B$1030,'Input Data Shift B'!$D$2,'Input Loss Time'!$C$7:$C$1030,'Input Data Shift B'!$C134)</f>
        <v>5</v>
      </c>
      <c r="S134" s="537">
        <f>SUMIFS('Input Loss Time'!$D$7:$D$1030,'Input Loss Time'!$A$7:$A$1030,'Input Data Shift B'!S$6,'Input Loss Time'!$B$7:$B$1030,'Input Data Shift B'!$D$2,'Input Loss Time'!$C$7:$C$1030,'Input Data Shift B'!$C134)</f>
        <v>5</v>
      </c>
      <c r="T134" s="537">
        <f>SUMIFS('Input Loss Time'!$D$7:$D$1030,'Input Loss Time'!$A$7:$A$1030,'Input Data Shift B'!T$6,'Input Loss Time'!$B$7:$B$1030,'Input Data Shift B'!$D$2,'Input Loss Time'!$C$7:$C$1030,'Input Data Shift B'!$C134)</f>
        <v>5</v>
      </c>
      <c r="U134" s="537">
        <f>SUMIFS('Input Loss Time'!$D$7:$D$1030,'Input Loss Time'!$A$7:$A$1030,'Input Data Shift B'!U$6,'Input Loss Time'!$B$7:$B$1030,'Input Data Shift B'!$D$2,'Input Loss Time'!$C$7:$C$1030,'Input Data Shift B'!$C134)</f>
        <v>5</v>
      </c>
      <c r="V134" s="537">
        <f>SUMIFS('Input Loss Time'!$D$7:$D$1030,'Input Loss Time'!$A$7:$A$1030,'Input Data Shift B'!V$6,'Input Loss Time'!$B$7:$B$1030,'Input Data Shift B'!$D$2,'Input Loss Time'!$C$7:$C$1030,'Input Data Shift B'!$C134)</f>
        <v>0</v>
      </c>
      <c r="W134" s="537">
        <f>SUMIFS('Input Loss Time'!$D$7:$D$1030,'Input Loss Time'!$A$7:$A$1030,'Input Data Shift B'!W$6,'Input Loss Time'!$B$7:$B$1030,'Input Data Shift B'!$D$2,'Input Loss Time'!$C$7:$C$1030,'Input Data Shift B'!$C134)</f>
        <v>0</v>
      </c>
      <c r="X134" s="537">
        <f>SUMIFS('Input Loss Time'!$D$7:$D$1030,'Input Loss Time'!$A$7:$A$1030,'Input Data Shift B'!X$6,'Input Loss Time'!$B$7:$B$1030,'Input Data Shift B'!$D$2,'Input Loss Time'!$C$7:$C$1030,'Input Data Shift B'!$C134)</f>
        <v>0</v>
      </c>
      <c r="Y134" s="537">
        <f>SUMIFS('Input Loss Time'!$D$7:$D$1030,'Input Loss Time'!$A$7:$A$1030,'Input Data Shift B'!Y$6,'Input Loss Time'!$B$7:$B$1030,'Input Data Shift B'!$D$2,'Input Loss Time'!$C$7:$C$1030,'Input Data Shift B'!$C134)</f>
        <v>0</v>
      </c>
      <c r="Z134" s="537">
        <f>SUMIFS('Input Loss Time'!$D$7:$D$1030,'Input Loss Time'!$A$7:$A$1030,'Input Data Shift B'!Z$6,'Input Loss Time'!$B$7:$B$1030,'Input Data Shift B'!$D$2,'Input Loss Time'!$C$7:$C$1030,'Input Data Shift B'!$C134)</f>
        <v>0</v>
      </c>
      <c r="AA134" s="537">
        <f>SUMIFS('Input Loss Time'!$D$7:$D$1030,'Input Loss Time'!$A$7:$A$1030,'Input Data Shift B'!AA$6,'Input Loss Time'!$B$7:$B$1030,'Input Data Shift B'!$D$2,'Input Loss Time'!$C$7:$C$1030,'Input Data Shift B'!$C134)</f>
        <v>0</v>
      </c>
      <c r="AB134" s="537">
        <f>SUMIFS('Input Loss Time'!$D$7:$D$1030,'Input Loss Time'!$A$7:$A$1030,'Input Data Shift B'!AB$6,'Input Loss Time'!$B$7:$B$1030,'Input Data Shift B'!$D$2,'Input Loss Time'!$C$7:$C$1030,'Input Data Shift B'!$C134)</f>
        <v>0</v>
      </c>
      <c r="AC134" s="537">
        <f>SUMIFS('Input Loss Time'!$D$7:$D$1030,'Input Loss Time'!$A$7:$A$1030,'Input Data Shift B'!AC$6,'Input Loss Time'!$B$7:$B$1030,'Input Data Shift B'!$D$2,'Input Loss Time'!$C$7:$C$1030,'Input Data Shift B'!$C134)</f>
        <v>0</v>
      </c>
      <c r="AD134" s="537">
        <f>SUMIFS('Input Loss Time'!$D$7:$D$1030,'Input Loss Time'!$A$7:$A$1030,'Input Data Shift B'!AD$6,'Input Loss Time'!$B$7:$B$1030,'Input Data Shift B'!$D$2,'Input Loss Time'!$C$7:$C$1030,'Input Data Shift B'!$C134)</f>
        <v>0</v>
      </c>
      <c r="AE134" s="537">
        <f>SUMIFS('Input Loss Time'!$D$7:$D$1030,'Input Loss Time'!$A$7:$A$1030,'Input Data Shift B'!AE$6,'Input Loss Time'!$B$7:$B$1030,'Input Data Shift B'!$D$2,'Input Loss Time'!$C$7:$C$1030,'Input Data Shift B'!$C134)</f>
        <v>0</v>
      </c>
      <c r="AF134" s="537">
        <f>SUMIFS('Input Loss Time'!$D$7:$D$1030,'Input Loss Time'!$A$7:$A$1030,'Input Data Shift B'!AF$6,'Input Loss Time'!$B$7:$B$1030,'Input Data Shift B'!$D$2,'Input Loss Time'!$C$7:$C$1030,'Input Data Shift B'!$C134)</f>
        <v>0</v>
      </c>
      <c r="AG134" s="537">
        <f>SUMIFS('Input Loss Time'!$D$7:$D$1030,'Input Loss Time'!$A$7:$A$1030,'Input Data Shift B'!AG$6,'Input Loss Time'!$B$7:$B$1030,'Input Data Shift B'!$D$2,'Input Loss Time'!$C$7:$C$1030,'Input Data Shift B'!$C134)</f>
        <v>0</v>
      </c>
      <c r="AH134" s="537">
        <f>SUMIFS('Input Loss Time'!$D$7:$D$1030,'Input Loss Time'!$A$7:$A$1030,'Input Data Shift B'!AH$6,'Input Loss Time'!$B$7:$B$1030,'Input Data Shift B'!$D$2,'Input Loss Time'!$C$7:$C$1030,'Input Data Shift B'!$C134)</f>
        <v>0</v>
      </c>
    </row>
    <row r="135" spans="1:64" ht="19.5" customHeight="1">
      <c r="A135" s="598"/>
      <c r="B135" s="598"/>
      <c r="C135" s="281" t="s">
        <v>4277</v>
      </c>
      <c r="D135" s="537">
        <f>SUMIFS('Input Loss Time'!$D$7:$D$1030,'Input Loss Time'!$A$7:$A$1030,'Input Data Shift B'!D$6,'Input Loss Time'!$B$7:$B$1030,'Input Data Shift B'!$D$2,'Input Loss Time'!$C$7:$C$1030,'Input Data Shift B'!$C135)</f>
        <v>0</v>
      </c>
      <c r="E135" s="537">
        <f>SUMIFS('Input Loss Time'!$D$7:$D$1030,'Input Loss Time'!$A$7:$A$1030,'Input Data Shift B'!E$6,'Input Loss Time'!$B$7:$B$1030,'Input Data Shift B'!$D$2,'Input Loss Time'!$C$7:$C$1030,'Input Data Shift B'!$C135)</f>
        <v>0</v>
      </c>
      <c r="F135" s="537">
        <f>SUMIFS('Input Loss Time'!$D$7:$D$1030,'Input Loss Time'!$A$7:$A$1030,'Input Data Shift B'!F$6,'Input Loss Time'!$B$7:$B$1030,'Input Data Shift B'!$D$2,'Input Loss Time'!$C$7:$C$1030,'Input Data Shift B'!$C135)</f>
        <v>5</v>
      </c>
      <c r="G135" s="537">
        <f>SUMIFS('Input Loss Time'!$D$7:$D$1030,'Input Loss Time'!$A$7:$A$1030,'Input Data Shift B'!G$6,'Input Loss Time'!$B$7:$B$1030,'Input Data Shift B'!$D$2,'Input Loss Time'!$C$7:$C$1030,'Input Data Shift B'!$C135)</f>
        <v>5</v>
      </c>
      <c r="H135" s="537">
        <f>SUMIFS('Input Loss Time'!$D$7:$D$1030,'Input Loss Time'!$A$7:$A$1030,'Input Data Shift B'!H$6,'Input Loss Time'!$B$7:$B$1030,'Input Data Shift B'!$D$2,'Input Loss Time'!$C$7:$C$1030,'Input Data Shift B'!$C135)</f>
        <v>5</v>
      </c>
      <c r="I135" s="537">
        <f>SUMIFS('Input Loss Time'!$D$7:$D$1030,'Input Loss Time'!$A$7:$A$1030,'Input Data Shift B'!I$6,'Input Loss Time'!$B$7:$B$1030,'Input Data Shift B'!$D$2,'Input Loss Time'!$C$7:$C$1030,'Input Data Shift B'!$C135)</f>
        <v>5</v>
      </c>
      <c r="J135" s="537">
        <f>SUMIFS('Input Loss Time'!$D$7:$D$1030,'Input Loss Time'!$A$7:$A$1030,'Input Data Shift B'!J$6,'Input Loss Time'!$B$7:$B$1030,'Input Data Shift B'!$D$2,'Input Loss Time'!$C$7:$C$1030,'Input Data Shift B'!$C135)</f>
        <v>0</v>
      </c>
      <c r="K135" s="537">
        <f>SUMIFS('Input Loss Time'!$D$7:$D$1030,'Input Loss Time'!$A$7:$A$1030,'Input Data Shift B'!K$6,'Input Loss Time'!$B$7:$B$1030,'Input Data Shift B'!$D$2,'Input Loss Time'!$C$7:$C$1030,'Input Data Shift B'!$C135)</f>
        <v>0</v>
      </c>
      <c r="L135" s="537">
        <f>SUMIFS('Input Loss Time'!$D$7:$D$1030,'Input Loss Time'!$A$7:$A$1030,'Input Data Shift B'!L$6,'Input Loss Time'!$B$7:$B$1030,'Input Data Shift B'!$D$2,'Input Loss Time'!$C$7:$C$1030,'Input Data Shift B'!$C135)</f>
        <v>5</v>
      </c>
      <c r="M135" s="537">
        <f>SUMIFS('Input Loss Time'!$D$7:$D$1030,'Input Loss Time'!$A$7:$A$1030,'Input Data Shift B'!M$6,'Input Loss Time'!$B$7:$B$1030,'Input Data Shift B'!$D$2,'Input Loss Time'!$C$7:$C$1030,'Input Data Shift B'!$C135)</f>
        <v>5</v>
      </c>
      <c r="N135" s="537">
        <f>SUMIFS('Input Loss Time'!$D$7:$D$1030,'Input Loss Time'!$A$7:$A$1030,'Input Data Shift B'!N$6,'Input Loss Time'!$B$7:$B$1030,'Input Data Shift B'!$D$2,'Input Loss Time'!$C$7:$C$1030,'Input Data Shift B'!$C135)</f>
        <v>5</v>
      </c>
      <c r="O135" s="537">
        <f>SUMIFS('Input Loss Time'!$D$7:$D$1030,'Input Loss Time'!$A$7:$A$1030,'Input Data Shift B'!O$6,'Input Loss Time'!$B$7:$B$1030,'Input Data Shift B'!$D$2,'Input Loss Time'!$C$7:$C$1030,'Input Data Shift B'!$C135)</f>
        <v>5</v>
      </c>
      <c r="P135" s="537">
        <f>SUMIFS('Input Loss Time'!$D$7:$D$1030,'Input Loss Time'!$A$7:$A$1030,'Input Data Shift B'!P$6,'Input Loss Time'!$B$7:$B$1030,'Input Data Shift B'!$D$2,'Input Loss Time'!$C$7:$C$1030,'Input Data Shift B'!$C135)</f>
        <v>0</v>
      </c>
      <c r="Q135" s="537">
        <f>SUMIFS('Input Loss Time'!$D$7:$D$1030,'Input Loss Time'!$A$7:$A$1030,'Input Data Shift B'!Q$6,'Input Loss Time'!$B$7:$B$1030,'Input Data Shift B'!$D$2,'Input Loss Time'!$C$7:$C$1030,'Input Data Shift B'!$C135)</f>
        <v>0</v>
      </c>
      <c r="R135" s="537">
        <f>SUMIFS('Input Loss Time'!$D$7:$D$1030,'Input Loss Time'!$A$7:$A$1030,'Input Data Shift B'!R$6,'Input Loss Time'!$B$7:$B$1030,'Input Data Shift B'!$D$2,'Input Loss Time'!$C$7:$C$1030,'Input Data Shift B'!$C135)</f>
        <v>5</v>
      </c>
      <c r="S135" s="537">
        <f>SUMIFS('Input Loss Time'!$D$7:$D$1030,'Input Loss Time'!$A$7:$A$1030,'Input Data Shift B'!S$6,'Input Loss Time'!$B$7:$B$1030,'Input Data Shift B'!$D$2,'Input Loss Time'!$C$7:$C$1030,'Input Data Shift B'!$C135)</f>
        <v>5</v>
      </c>
      <c r="T135" s="537">
        <f>SUMIFS('Input Loss Time'!$D$7:$D$1030,'Input Loss Time'!$A$7:$A$1030,'Input Data Shift B'!T$6,'Input Loss Time'!$B$7:$B$1030,'Input Data Shift B'!$D$2,'Input Loss Time'!$C$7:$C$1030,'Input Data Shift B'!$C135)</f>
        <v>5</v>
      </c>
      <c r="U135" s="537">
        <f>SUMIFS('Input Loss Time'!$D$7:$D$1030,'Input Loss Time'!$A$7:$A$1030,'Input Data Shift B'!U$6,'Input Loss Time'!$B$7:$B$1030,'Input Data Shift B'!$D$2,'Input Loss Time'!$C$7:$C$1030,'Input Data Shift B'!$C135)</f>
        <v>5</v>
      </c>
      <c r="V135" s="537">
        <f>SUMIFS('Input Loss Time'!$D$7:$D$1030,'Input Loss Time'!$A$7:$A$1030,'Input Data Shift B'!V$6,'Input Loss Time'!$B$7:$B$1030,'Input Data Shift B'!$D$2,'Input Loss Time'!$C$7:$C$1030,'Input Data Shift B'!$C135)</f>
        <v>0</v>
      </c>
      <c r="W135" s="537">
        <f>SUMIFS('Input Loss Time'!$D$7:$D$1030,'Input Loss Time'!$A$7:$A$1030,'Input Data Shift B'!W$6,'Input Loss Time'!$B$7:$B$1030,'Input Data Shift B'!$D$2,'Input Loss Time'!$C$7:$C$1030,'Input Data Shift B'!$C135)</f>
        <v>0</v>
      </c>
      <c r="X135" s="537">
        <f>SUMIFS('Input Loss Time'!$D$7:$D$1030,'Input Loss Time'!$A$7:$A$1030,'Input Data Shift B'!X$6,'Input Loss Time'!$B$7:$B$1030,'Input Data Shift B'!$D$2,'Input Loss Time'!$C$7:$C$1030,'Input Data Shift B'!$C135)</f>
        <v>0</v>
      </c>
      <c r="Y135" s="537">
        <f>SUMIFS('Input Loss Time'!$D$7:$D$1030,'Input Loss Time'!$A$7:$A$1030,'Input Data Shift B'!Y$6,'Input Loss Time'!$B$7:$B$1030,'Input Data Shift B'!$D$2,'Input Loss Time'!$C$7:$C$1030,'Input Data Shift B'!$C135)</f>
        <v>0</v>
      </c>
      <c r="Z135" s="537">
        <f>SUMIFS('Input Loss Time'!$D$7:$D$1030,'Input Loss Time'!$A$7:$A$1030,'Input Data Shift B'!Z$6,'Input Loss Time'!$B$7:$B$1030,'Input Data Shift B'!$D$2,'Input Loss Time'!$C$7:$C$1030,'Input Data Shift B'!$C135)</f>
        <v>0</v>
      </c>
      <c r="AA135" s="537">
        <f>SUMIFS('Input Loss Time'!$D$7:$D$1030,'Input Loss Time'!$A$7:$A$1030,'Input Data Shift B'!AA$6,'Input Loss Time'!$B$7:$B$1030,'Input Data Shift B'!$D$2,'Input Loss Time'!$C$7:$C$1030,'Input Data Shift B'!$C135)</f>
        <v>0</v>
      </c>
      <c r="AB135" s="537">
        <f>SUMIFS('Input Loss Time'!$D$7:$D$1030,'Input Loss Time'!$A$7:$A$1030,'Input Data Shift B'!AB$6,'Input Loss Time'!$B$7:$B$1030,'Input Data Shift B'!$D$2,'Input Loss Time'!$C$7:$C$1030,'Input Data Shift B'!$C135)</f>
        <v>0</v>
      </c>
      <c r="AC135" s="537">
        <f>SUMIFS('Input Loss Time'!$D$7:$D$1030,'Input Loss Time'!$A$7:$A$1030,'Input Data Shift B'!AC$6,'Input Loss Time'!$B$7:$B$1030,'Input Data Shift B'!$D$2,'Input Loss Time'!$C$7:$C$1030,'Input Data Shift B'!$C135)</f>
        <v>0</v>
      </c>
      <c r="AD135" s="537">
        <f>SUMIFS('Input Loss Time'!$D$7:$D$1030,'Input Loss Time'!$A$7:$A$1030,'Input Data Shift B'!AD$6,'Input Loss Time'!$B$7:$B$1030,'Input Data Shift B'!$D$2,'Input Loss Time'!$C$7:$C$1030,'Input Data Shift B'!$C135)</f>
        <v>0</v>
      </c>
      <c r="AE135" s="537">
        <f>SUMIFS('Input Loss Time'!$D$7:$D$1030,'Input Loss Time'!$A$7:$A$1030,'Input Data Shift B'!AE$6,'Input Loss Time'!$B$7:$B$1030,'Input Data Shift B'!$D$2,'Input Loss Time'!$C$7:$C$1030,'Input Data Shift B'!$C135)</f>
        <v>0</v>
      </c>
      <c r="AF135" s="537">
        <f>SUMIFS('Input Loss Time'!$D$7:$D$1030,'Input Loss Time'!$A$7:$A$1030,'Input Data Shift B'!AF$6,'Input Loss Time'!$B$7:$B$1030,'Input Data Shift B'!$D$2,'Input Loss Time'!$C$7:$C$1030,'Input Data Shift B'!$C135)</f>
        <v>0</v>
      </c>
      <c r="AG135" s="537">
        <f>SUMIFS('Input Loss Time'!$D$7:$D$1030,'Input Loss Time'!$A$7:$A$1030,'Input Data Shift B'!AG$6,'Input Loss Time'!$B$7:$B$1030,'Input Data Shift B'!$D$2,'Input Loss Time'!$C$7:$C$1030,'Input Data Shift B'!$C135)</f>
        <v>0</v>
      </c>
      <c r="AH135" s="537">
        <f>SUMIFS('Input Loss Time'!$D$7:$D$1030,'Input Loss Time'!$A$7:$A$1030,'Input Data Shift B'!AH$6,'Input Loss Time'!$B$7:$B$1030,'Input Data Shift B'!$D$2,'Input Loss Time'!$C$7:$C$1030,'Input Data Shift B'!$C135)</f>
        <v>0</v>
      </c>
    </row>
    <row r="136" spans="1:64" ht="19.5" customHeight="1">
      <c r="A136" s="598"/>
      <c r="B136" s="598"/>
      <c r="C136" s="281" t="s">
        <v>29</v>
      </c>
      <c r="D136" s="538">
        <f>SUMIFS('Input Loss Time'!$D$7:$D$1030,'Input Loss Time'!$A$7:$A$1030,'Input Data Shift B'!D$6,'Input Loss Time'!$B$7:$B$1030,'Input Data Shift B'!$D$2,'Input Loss Time'!$C$7:$C$1030,'Input Data Shift B'!$C136)</f>
        <v>0</v>
      </c>
      <c r="E136" s="538">
        <f>SUMIFS('Input Loss Time'!$D$7:$D$1030,'Input Loss Time'!$A$7:$A$1030,'Input Data Shift B'!E$6,'Input Loss Time'!$B$7:$B$1030,'Input Data Shift B'!$D$2,'Input Loss Time'!$C$7:$C$1030,'Input Data Shift B'!$C136)</f>
        <v>0</v>
      </c>
      <c r="F136" s="538">
        <f>SUMIFS('Input Loss Time'!$D$7:$D$1030,'Input Loss Time'!$A$7:$A$1030,'Input Data Shift B'!F$6,'Input Loss Time'!$B$7:$B$1030,'Input Data Shift B'!$D$2,'Input Loss Time'!$C$7:$C$1030,'Input Data Shift B'!$C136)</f>
        <v>5</v>
      </c>
      <c r="G136" s="538">
        <f>SUMIFS('Input Loss Time'!$D$7:$D$1030,'Input Loss Time'!$A$7:$A$1030,'Input Data Shift B'!G$6,'Input Loss Time'!$B$7:$B$1030,'Input Data Shift B'!$D$2,'Input Loss Time'!$C$7:$C$1030,'Input Data Shift B'!$C136)</f>
        <v>5</v>
      </c>
      <c r="H136" s="538">
        <f>SUMIFS('Input Loss Time'!$D$7:$D$1030,'Input Loss Time'!$A$7:$A$1030,'Input Data Shift B'!H$6,'Input Loss Time'!$B$7:$B$1030,'Input Data Shift B'!$D$2,'Input Loss Time'!$C$7:$C$1030,'Input Data Shift B'!$C136)</f>
        <v>5</v>
      </c>
      <c r="I136" s="538">
        <f>SUMIFS('Input Loss Time'!$D$7:$D$1030,'Input Loss Time'!$A$7:$A$1030,'Input Data Shift B'!I$6,'Input Loss Time'!$B$7:$B$1030,'Input Data Shift B'!$D$2,'Input Loss Time'!$C$7:$C$1030,'Input Data Shift B'!$C136)</f>
        <v>5</v>
      </c>
      <c r="J136" s="538">
        <f>SUMIFS('Input Loss Time'!$D$7:$D$1030,'Input Loss Time'!$A$7:$A$1030,'Input Data Shift B'!J$6,'Input Loss Time'!$B$7:$B$1030,'Input Data Shift B'!$D$2,'Input Loss Time'!$C$7:$C$1030,'Input Data Shift B'!$C136)</f>
        <v>0</v>
      </c>
      <c r="K136" s="538">
        <f>SUMIFS('Input Loss Time'!$D$7:$D$1030,'Input Loss Time'!$A$7:$A$1030,'Input Data Shift B'!K$6,'Input Loss Time'!$B$7:$B$1030,'Input Data Shift B'!$D$2,'Input Loss Time'!$C$7:$C$1030,'Input Data Shift B'!$C136)</f>
        <v>0</v>
      </c>
      <c r="L136" s="538">
        <f>SUMIFS('Input Loss Time'!$D$7:$D$1030,'Input Loss Time'!$A$7:$A$1030,'Input Data Shift B'!L$6,'Input Loss Time'!$B$7:$B$1030,'Input Data Shift B'!$D$2,'Input Loss Time'!$C$7:$C$1030,'Input Data Shift B'!$C136)</f>
        <v>5</v>
      </c>
      <c r="M136" s="538">
        <f>SUMIFS('Input Loss Time'!$D$7:$D$1030,'Input Loss Time'!$A$7:$A$1030,'Input Data Shift B'!M$6,'Input Loss Time'!$B$7:$B$1030,'Input Data Shift B'!$D$2,'Input Loss Time'!$C$7:$C$1030,'Input Data Shift B'!$C136)</f>
        <v>5</v>
      </c>
      <c r="N136" s="538">
        <f>SUMIFS('Input Loss Time'!$D$7:$D$1030,'Input Loss Time'!$A$7:$A$1030,'Input Data Shift B'!N$6,'Input Loss Time'!$B$7:$B$1030,'Input Data Shift B'!$D$2,'Input Loss Time'!$C$7:$C$1030,'Input Data Shift B'!$C136)</f>
        <v>5</v>
      </c>
      <c r="O136" s="538">
        <f>SUMIFS('Input Loss Time'!$D$7:$D$1030,'Input Loss Time'!$A$7:$A$1030,'Input Data Shift B'!O$6,'Input Loss Time'!$B$7:$B$1030,'Input Data Shift B'!$D$2,'Input Loss Time'!$C$7:$C$1030,'Input Data Shift B'!$C136)</f>
        <v>5</v>
      </c>
      <c r="P136" s="538">
        <f>SUMIFS('Input Loss Time'!$D$7:$D$1030,'Input Loss Time'!$A$7:$A$1030,'Input Data Shift B'!P$6,'Input Loss Time'!$B$7:$B$1030,'Input Data Shift B'!$D$2,'Input Loss Time'!$C$7:$C$1030,'Input Data Shift B'!$C136)</f>
        <v>0</v>
      </c>
      <c r="Q136" s="538">
        <f>SUMIFS('Input Loss Time'!$D$7:$D$1030,'Input Loss Time'!$A$7:$A$1030,'Input Data Shift B'!Q$6,'Input Loss Time'!$B$7:$B$1030,'Input Data Shift B'!$D$2,'Input Loss Time'!$C$7:$C$1030,'Input Data Shift B'!$C136)</f>
        <v>0</v>
      </c>
      <c r="R136" s="538">
        <f>SUMIFS('Input Loss Time'!$D$7:$D$1030,'Input Loss Time'!$A$7:$A$1030,'Input Data Shift B'!R$6,'Input Loss Time'!$B$7:$B$1030,'Input Data Shift B'!$D$2,'Input Loss Time'!$C$7:$C$1030,'Input Data Shift B'!$C136)</f>
        <v>5</v>
      </c>
      <c r="S136" s="538">
        <f>SUMIFS('Input Loss Time'!$D$7:$D$1030,'Input Loss Time'!$A$7:$A$1030,'Input Data Shift B'!S$6,'Input Loss Time'!$B$7:$B$1030,'Input Data Shift B'!$D$2,'Input Loss Time'!$C$7:$C$1030,'Input Data Shift B'!$C136)</f>
        <v>5</v>
      </c>
      <c r="T136" s="538">
        <f>SUMIFS('Input Loss Time'!$D$7:$D$1030,'Input Loss Time'!$A$7:$A$1030,'Input Data Shift B'!T$6,'Input Loss Time'!$B$7:$B$1030,'Input Data Shift B'!$D$2,'Input Loss Time'!$C$7:$C$1030,'Input Data Shift B'!$C136)</f>
        <v>5</v>
      </c>
      <c r="U136" s="538">
        <f>SUMIFS('Input Loss Time'!$D$7:$D$1030,'Input Loss Time'!$A$7:$A$1030,'Input Data Shift B'!U$6,'Input Loss Time'!$B$7:$B$1030,'Input Data Shift B'!$D$2,'Input Loss Time'!$C$7:$C$1030,'Input Data Shift B'!$C136)</f>
        <v>5</v>
      </c>
      <c r="V136" s="538">
        <f>SUMIFS('Input Loss Time'!$D$7:$D$1030,'Input Loss Time'!$A$7:$A$1030,'Input Data Shift B'!V$6,'Input Loss Time'!$B$7:$B$1030,'Input Data Shift B'!$D$2,'Input Loss Time'!$C$7:$C$1030,'Input Data Shift B'!$C136)</f>
        <v>0</v>
      </c>
      <c r="W136" s="538">
        <f>SUMIFS('Input Loss Time'!$D$7:$D$1030,'Input Loss Time'!$A$7:$A$1030,'Input Data Shift B'!W$6,'Input Loss Time'!$B$7:$B$1030,'Input Data Shift B'!$D$2,'Input Loss Time'!$C$7:$C$1030,'Input Data Shift B'!$C136)</f>
        <v>0</v>
      </c>
      <c r="X136" s="538">
        <f>SUMIFS('Input Loss Time'!$D$7:$D$1030,'Input Loss Time'!$A$7:$A$1030,'Input Data Shift B'!X$6,'Input Loss Time'!$B$7:$B$1030,'Input Data Shift B'!$D$2,'Input Loss Time'!$C$7:$C$1030,'Input Data Shift B'!$C136)</f>
        <v>0</v>
      </c>
      <c r="Y136" s="538">
        <f>SUMIFS('Input Loss Time'!$D$7:$D$1030,'Input Loss Time'!$A$7:$A$1030,'Input Data Shift B'!Y$6,'Input Loss Time'!$B$7:$B$1030,'Input Data Shift B'!$D$2,'Input Loss Time'!$C$7:$C$1030,'Input Data Shift B'!$C136)</f>
        <v>0</v>
      </c>
      <c r="Z136" s="538">
        <f>SUMIFS('Input Loss Time'!$D$7:$D$1030,'Input Loss Time'!$A$7:$A$1030,'Input Data Shift B'!Z$6,'Input Loss Time'!$B$7:$B$1030,'Input Data Shift B'!$D$2,'Input Loss Time'!$C$7:$C$1030,'Input Data Shift B'!$C136)</f>
        <v>0</v>
      </c>
      <c r="AA136" s="538">
        <f>SUMIFS('Input Loss Time'!$D$7:$D$1030,'Input Loss Time'!$A$7:$A$1030,'Input Data Shift B'!AA$6,'Input Loss Time'!$B$7:$B$1030,'Input Data Shift B'!$D$2,'Input Loss Time'!$C$7:$C$1030,'Input Data Shift B'!$C136)</f>
        <v>0</v>
      </c>
      <c r="AB136" s="538">
        <f>SUMIFS('Input Loss Time'!$D$7:$D$1030,'Input Loss Time'!$A$7:$A$1030,'Input Data Shift B'!AB$6,'Input Loss Time'!$B$7:$B$1030,'Input Data Shift B'!$D$2,'Input Loss Time'!$C$7:$C$1030,'Input Data Shift B'!$C136)</f>
        <v>0</v>
      </c>
      <c r="AC136" s="538">
        <f>SUMIFS('Input Loss Time'!$D$7:$D$1030,'Input Loss Time'!$A$7:$A$1030,'Input Data Shift B'!AC$6,'Input Loss Time'!$B$7:$B$1030,'Input Data Shift B'!$D$2,'Input Loss Time'!$C$7:$C$1030,'Input Data Shift B'!$C136)</f>
        <v>0</v>
      </c>
      <c r="AD136" s="538">
        <f>SUMIFS('Input Loss Time'!$D$7:$D$1030,'Input Loss Time'!$A$7:$A$1030,'Input Data Shift B'!AD$6,'Input Loss Time'!$B$7:$B$1030,'Input Data Shift B'!$D$2,'Input Loss Time'!$C$7:$C$1030,'Input Data Shift B'!$C136)</f>
        <v>0</v>
      </c>
      <c r="AE136" s="538">
        <f>SUMIFS('Input Loss Time'!$D$7:$D$1030,'Input Loss Time'!$A$7:$A$1030,'Input Data Shift B'!AE$6,'Input Loss Time'!$B$7:$B$1030,'Input Data Shift B'!$D$2,'Input Loss Time'!$C$7:$C$1030,'Input Data Shift B'!$C136)</f>
        <v>0</v>
      </c>
      <c r="AF136" s="538">
        <f>SUMIFS('Input Loss Time'!$D$7:$D$1030,'Input Loss Time'!$A$7:$A$1030,'Input Data Shift B'!AF$6,'Input Loss Time'!$B$7:$B$1030,'Input Data Shift B'!$D$2,'Input Loss Time'!$C$7:$C$1030,'Input Data Shift B'!$C136)</f>
        <v>0</v>
      </c>
      <c r="AG136" s="538">
        <f>SUMIFS('Input Loss Time'!$D$7:$D$1030,'Input Loss Time'!$A$7:$A$1030,'Input Data Shift B'!AG$6,'Input Loss Time'!$B$7:$B$1030,'Input Data Shift B'!$D$2,'Input Loss Time'!$C$7:$C$1030,'Input Data Shift B'!$C136)</f>
        <v>0</v>
      </c>
      <c r="AH136" s="538">
        <f>SUMIFS('Input Loss Time'!$D$7:$D$1030,'Input Loss Time'!$A$7:$A$1030,'Input Data Shift B'!AH$6,'Input Loss Time'!$B$7:$B$1030,'Input Data Shift B'!$D$2,'Input Loss Time'!$C$7:$C$1030,'Input Data Shift B'!$C136)</f>
        <v>0</v>
      </c>
    </row>
    <row r="137" spans="1:64" ht="19.5" customHeight="1">
      <c r="A137" s="598"/>
      <c r="B137" s="598"/>
      <c r="C137" s="281" t="s">
        <v>4292</v>
      </c>
      <c r="D137" s="538">
        <f>SUMIFS('Input Loss Time'!$D$7:$D$1030,'Input Loss Time'!$A$7:$A$1030,'Input Data Shift B'!D$6,'Input Loss Time'!$B$7:$B$1030,'Input Data Shift B'!$D$2,'Input Loss Time'!$C$7:$C$1030,'Input Data Shift B'!$C137)</f>
        <v>0</v>
      </c>
      <c r="E137" s="538">
        <f>SUMIFS('Input Loss Time'!$D$7:$D$1030,'Input Loss Time'!$A$7:$A$1030,'Input Data Shift B'!E$6,'Input Loss Time'!$B$7:$B$1030,'Input Data Shift B'!$D$2,'Input Loss Time'!$C$7:$C$1030,'Input Data Shift B'!$C137)</f>
        <v>0</v>
      </c>
      <c r="F137" s="538">
        <f>SUMIFS('Input Loss Time'!$D$7:$D$1030,'Input Loss Time'!$A$7:$A$1030,'Input Data Shift B'!F$6,'Input Loss Time'!$B$7:$B$1030,'Input Data Shift B'!$D$2,'Input Loss Time'!$C$7:$C$1030,'Input Data Shift B'!$C137)</f>
        <v>0</v>
      </c>
      <c r="G137" s="538">
        <f>SUMIFS('Input Loss Time'!$D$7:$D$1030,'Input Loss Time'!$A$7:$A$1030,'Input Data Shift B'!G$6,'Input Loss Time'!$B$7:$B$1030,'Input Data Shift B'!$D$2,'Input Loss Time'!$C$7:$C$1030,'Input Data Shift B'!$C137)</f>
        <v>0</v>
      </c>
      <c r="H137" s="538">
        <f>SUMIFS('Input Loss Time'!$D$7:$D$1030,'Input Loss Time'!$A$7:$A$1030,'Input Data Shift B'!H$6,'Input Loss Time'!$B$7:$B$1030,'Input Data Shift B'!$D$2,'Input Loss Time'!$C$7:$C$1030,'Input Data Shift B'!$C137)</f>
        <v>0</v>
      </c>
      <c r="I137" s="538">
        <f>SUMIFS('Input Loss Time'!$D$7:$D$1030,'Input Loss Time'!$A$7:$A$1030,'Input Data Shift B'!I$6,'Input Loss Time'!$B$7:$B$1030,'Input Data Shift B'!$D$2,'Input Loss Time'!$C$7:$C$1030,'Input Data Shift B'!$C137)</f>
        <v>0</v>
      </c>
      <c r="J137" s="538">
        <f>SUMIFS('Input Loss Time'!$D$7:$D$1030,'Input Loss Time'!$A$7:$A$1030,'Input Data Shift B'!J$6,'Input Loss Time'!$B$7:$B$1030,'Input Data Shift B'!$D$2,'Input Loss Time'!$C$7:$C$1030,'Input Data Shift B'!$C137)</f>
        <v>0</v>
      </c>
      <c r="K137" s="538">
        <f>SUMIFS('Input Loss Time'!$D$7:$D$1030,'Input Loss Time'!$A$7:$A$1030,'Input Data Shift B'!K$6,'Input Loss Time'!$B$7:$B$1030,'Input Data Shift B'!$D$2,'Input Loss Time'!$C$7:$C$1030,'Input Data Shift B'!$C137)</f>
        <v>0</v>
      </c>
      <c r="L137" s="538">
        <f>SUMIFS('Input Loss Time'!$D$7:$D$1030,'Input Loss Time'!$A$7:$A$1030,'Input Data Shift B'!L$6,'Input Loss Time'!$B$7:$B$1030,'Input Data Shift B'!$D$2,'Input Loss Time'!$C$7:$C$1030,'Input Data Shift B'!$C137)</f>
        <v>0</v>
      </c>
      <c r="M137" s="538">
        <f>SUMIFS('Input Loss Time'!$D$7:$D$1030,'Input Loss Time'!$A$7:$A$1030,'Input Data Shift B'!M$6,'Input Loss Time'!$B$7:$B$1030,'Input Data Shift B'!$D$2,'Input Loss Time'!$C$7:$C$1030,'Input Data Shift B'!$C137)</f>
        <v>0</v>
      </c>
      <c r="N137" s="538">
        <f>SUMIFS('Input Loss Time'!$D$7:$D$1030,'Input Loss Time'!$A$7:$A$1030,'Input Data Shift B'!N$6,'Input Loss Time'!$B$7:$B$1030,'Input Data Shift B'!$D$2,'Input Loss Time'!$C$7:$C$1030,'Input Data Shift B'!$C137)</f>
        <v>0</v>
      </c>
      <c r="O137" s="538">
        <f>SUMIFS('Input Loss Time'!$D$7:$D$1030,'Input Loss Time'!$A$7:$A$1030,'Input Data Shift B'!O$6,'Input Loss Time'!$B$7:$B$1030,'Input Data Shift B'!$D$2,'Input Loss Time'!$C$7:$C$1030,'Input Data Shift B'!$C137)</f>
        <v>0</v>
      </c>
      <c r="P137" s="538">
        <f>SUMIFS('Input Loss Time'!$D$7:$D$1030,'Input Loss Time'!$A$7:$A$1030,'Input Data Shift B'!P$6,'Input Loss Time'!$B$7:$B$1030,'Input Data Shift B'!$D$2,'Input Loss Time'!$C$7:$C$1030,'Input Data Shift B'!$C137)</f>
        <v>0</v>
      </c>
      <c r="Q137" s="538">
        <f>SUMIFS('Input Loss Time'!$D$7:$D$1030,'Input Loss Time'!$A$7:$A$1030,'Input Data Shift B'!Q$6,'Input Loss Time'!$B$7:$B$1030,'Input Data Shift B'!$D$2,'Input Loss Time'!$C$7:$C$1030,'Input Data Shift B'!$C137)</f>
        <v>0</v>
      </c>
      <c r="R137" s="538">
        <f>SUMIFS('Input Loss Time'!$D$7:$D$1030,'Input Loss Time'!$A$7:$A$1030,'Input Data Shift B'!R$6,'Input Loss Time'!$B$7:$B$1030,'Input Data Shift B'!$D$2,'Input Loss Time'!$C$7:$C$1030,'Input Data Shift B'!$C137)</f>
        <v>0</v>
      </c>
      <c r="S137" s="538">
        <f>SUMIFS('Input Loss Time'!$D$7:$D$1030,'Input Loss Time'!$A$7:$A$1030,'Input Data Shift B'!S$6,'Input Loss Time'!$B$7:$B$1030,'Input Data Shift B'!$D$2,'Input Loss Time'!$C$7:$C$1030,'Input Data Shift B'!$C137)</f>
        <v>0</v>
      </c>
      <c r="T137" s="538">
        <f>SUMIFS('Input Loss Time'!$D$7:$D$1030,'Input Loss Time'!$A$7:$A$1030,'Input Data Shift B'!T$6,'Input Loss Time'!$B$7:$B$1030,'Input Data Shift B'!$D$2,'Input Loss Time'!$C$7:$C$1030,'Input Data Shift B'!$C137)</f>
        <v>0</v>
      </c>
      <c r="U137" s="538">
        <f>SUMIFS('Input Loss Time'!$D$7:$D$1030,'Input Loss Time'!$A$7:$A$1030,'Input Data Shift B'!U$6,'Input Loss Time'!$B$7:$B$1030,'Input Data Shift B'!$D$2,'Input Loss Time'!$C$7:$C$1030,'Input Data Shift B'!$C137)</f>
        <v>0</v>
      </c>
      <c r="V137" s="538">
        <f>SUMIFS('Input Loss Time'!$D$7:$D$1030,'Input Loss Time'!$A$7:$A$1030,'Input Data Shift B'!V$6,'Input Loss Time'!$B$7:$B$1030,'Input Data Shift B'!$D$2,'Input Loss Time'!$C$7:$C$1030,'Input Data Shift B'!$C137)</f>
        <v>0</v>
      </c>
      <c r="W137" s="538">
        <f>SUMIFS('Input Loss Time'!$D$7:$D$1030,'Input Loss Time'!$A$7:$A$1030,'Input Data Shift B'!W$6,'Input Loss Time'!$B$7:$B$1030,'Input Data Shift B'!$D$2,'Input Loss Time'!$C$7:$C$1030,'Input Data Shift B'!$C137)</f>
        <v>0</v>
      </c>
      <c r="X137" s="538">
        <f>SUMIFS('Input Loss Time'!$D$7:$D$1030,'Input Loss Time'!$A$7:$A$1030,'Input Data Shift B'!X$6,'Input Loss Time'!$B$7:$B$1030,'Input Data Shift B'!$D$2,'Input Loss Time'!$C$7:$C$1030,'Input Data Shift B'!$C137)</f>
        <v>0</v>
      </c>
      <c r="Y137" s="538">
        <f>SUMIFS('Input Loss Time'!$D$7:$D$1030,'Input Loss Time'!$A$7:$A$1030,'Input Data Shift B'!Y$6,'Input Loss Time'!$B$7:$B$1030,'Input Data Shift B'!$D$2,'Input Loss Time'!$C$7:$C$1030,'Input Data Shift B'!$C137)</f>
        <v>0</v>
      </c>
      <c r="Z137" s="538">
        <f>SUMIFS('Input Loss Time'!$D$7:$D$1030,'Input Loss Time'!$A$7:$A$1030,'Input Data Shift B'!Z$6,'Input Loss Time'!$B$7:$B$1030,'Input Data Shift B'!$D$2,'Input Loss Time'!$C$7:$C$1030,'Input Data Shift B'!$C137)</f>
        <v>0</v>
      </c>
      <c r="AA137" s="538">
        <f>SUMIFS('Input Loss Time'!$D$7:$D$1030,'Input Loss Time'!$A$7:$A$1030,'Input Data Shift B'!AA$6,'Input Loss Time'!$B$7:$B$1030,'Input Data Shift B'!$D$2,'Input Loss Time'!$C$7:$C$1030,'Input Data Shift B'!$C137)</f>
        <v>0</v>
      </c>
      <c r="AB137" s="538">
        <f>SUMIFS('Input Loss Time'!$D$7:$D$1030,'Input Loss Time'!$A$7:$A$1030,'Input Data Shift B'!AB$6,'Input Loss Time'!$B$7:$B$1030,'Input Data Shift B'!$D$2,'Input Loss Time'!$C$7:$C$1030,'Input Data Shift B'!$C137)</f>
        <v>0</v>
      </c>
      <c r="AC137" s="538">
        <f>SUMIFS('Input Loss Time'!$D$7:$D$1030,'Input Loss Time'!$A$7:$A$1030,'Input Data Shift B'!AC$6,'Input Loss Time'!$B$7:$B$1030,'Input Data Shift B'!$D$2,'Input Loss Time'!$C$7:$C$1030,'Input Data Shift B'!$C137)</f>
        <v>0</v>
      </c>
      <c r="AD137" s="538">
        <f>SUMIFS('Input Loss Time'!$D$7:$D$1030,'Input Loss Time'!$A$7:$A$1030,'Input Data Shift B'!AD$6,'Input Loss Time'!$B$7:$B$1030,'Input Data Shift B'!$D$2,'Input Loss Time'!$C$7:$C$1030,'Input Data Shift B'!$C137)</f>
        <v>0</v>
      </c>
      <c r="AE137" s="538">
        <f>SUMIFS('Input Loss Time'!$D$7:$D$1030,'Input Loss Time'!$A$7:$A$1030,'Input Data Shift B'!AE$6,'Input Loss Time'!$B$7:$B$1030,'Input Data Shift B'!$D$2,'Input Loss Time'!$C$7:$C$1030,'Input Data Shift B'!$C137)</f>
        <v>0</v>
      </c>
      <c r="AF137" s="538">
        <f>SUMIFS('Input Loss Time'!$D$7:$D$1030,'Input Loss Time'!$A$7:$A$1030,'Input Data Shift B'!AF$6,'Input Loss Time'!$B$7:$B$1030,'Input Data Shift B'!$D$2,'Input Loss Time'!$C$7:$C$1030,'Input Data Shift B'!$C137)</f>
        <v>0</v>
      </c>
      <c r="AG137" s="538">
        <f>SUMIFS('Input Loss Time'!$D$7:$D$1030,'Input Loss Time'!$A$7:$A$1030,'Input Data Shift B'!AG$6,'Input Loss Time'!$B$7:$B$1030,'Input Data Shift B'!$D$2,'Input Loss Time'!$C$7:$C$1030,'Input Data Shift B'!$C137)</f>
        <v>0</v>
      </c>
      <c r="AH137" s="538">
        <f>SUMIFS('Input Loss Time'!$D$7:$D$1030,'Input Loss Time'!$A$7:$A$1030,'Input Data Shift B'!AH$6,'Input Loss Time'!$B$7:$B$1030,'Input Data Shift B'!$D$2,'Input Loss Time'!$C$7:$C$1030,'Input Data Shift B'!$C137)</f>
        <v>0</v>
      </c>
    </row>
    <row r="138" spans="1:64" ht="19.5" customHeight="1">
      <c r="A138" s="598"/>
      <c r="B138" s="598"/>
      <c r="C138" s="297"/>
      <c r="D138" s="539">
        <f>SUMIFS('Input Loss Time'!$D$7:$D$1030,'Input Loss Time'!$A$7:$A$1030,'Input Data Shift B'!D$6,'Input Loss Time'!$B$7:$B$1030,'Input Data Shift B'!$D$2,'Input Loss Time'!$C$7:$C$1030,'Input Data Shift B'!$C138)</f>
        <v>0</v>
      </c>
      <c r="E138" s="539">
        <f>SUMIFS('Input Loss Time'!$D$7:$D$1030,'Input Loss Time'!$A$7:$A$1030,'Input Data Shift B'!E$6,'Input Loss Time'!$B$7:$B$1030,'Input Data Shift B'!$D$2,'Input Loss Time'!$C$7:$C$1030,'Input Data Shift B'!$C138)</f>
        <v>0</v>
      </c>
      <c r="F138" s="539">
        <f>SUMIFS('Input Loss Time'!$D$7:$D$1030,'Input Loss Time'!$A$7:$A$1030,'Input Data Shift B'!F$6,'Input Loss Time'!$B$7:$B$1030,'Input Data Shift B'!$D$2,'Input Loss Time'!$C$7:$C$1030,'Input Data Shift B'!$C138)</f>
        <v>0</v>
      </c>
      <c r="G138" s="539">
        <f>SUMIFS('Input Loss Time'!$D$7:$D$1030,'Input Loss Time'!$A$7:$A$1030,'Input Data Shift B'!G$6,'Input Loss Time'!$B$7:$B$1030,'Input Data Shift B'!$D$2,'Input Loss Time'!$C$7:$C$1030,'Input Data Shift B'!$C138)</f>
        <v>0</v>
      </c>
      <c r="H138" s="539">
        <f>SUMIFS('Input Loss Time'!$D$7:$D$1030,'Input Loss Time'!$A$7:$A$1030,'Input Data Shift B'!H$6,'Input Loss Time'!$B$7:$B$1030,'Input Data Shift B'!$D$2,'Input Loss Time'!$C$7:$C$1030,'Input Data Shift B'!$C138)</f>
        <v>0</v>
      </c>
      <c r="I138" s="539">
        <f>SUMIFS('Input Loss Time'!$D$7:$D$1030,'Input Loss Time'!$A$7:$A$1030,'Input Data Shift B'!I$6,'Input Loss Time'!$B$7:$B$1030,'Input Data Shift B'!$D$2,'Input Loss Time'!$C$7:$C$1030,'Input Data Shift B'!$C138)</f>
        <v>0</v>
      </c>
      <c r="J138" s="539">
        <f>SUMIFS('Input Loss Time'!$D$7:$D$1030,'Input Loss Time'!$A$7:$A$1030,'Input Data Shift B'!J$6,'Input Loss Time'!$B$7:$B$1030,'Input Data Shift B'!$D$2,'Input Loss Time'!$C$7:$C$1030,'Input Data Shift B'!$C138)</f>
        <v>0</v>
      </c>
      <c r="K138" s="539">
        <f>SUMIFS('Input Loss Time'!$D$7:$D$1030,'Input Loss Time'!$A$7:$A$1030,'Input Data Shift B'!K$6,'Input Loss Time'!$B$7:$B$1030,'Input Data Shift B'!$D$2,'Input Loss Time'!$C$7:$C$1030,'Input Data Shift B'!$C138)</f>
        <v>0</v>
      </c>
      <c r="L138" s="539">
        <f>SUMIFS('Input Loss Time'!$D$7:$D$1030,'Input Loss Time'!$A$7:$A$1030,'Input Data Shift B'!L$6,'Input Loss Time'!$B$7:$B$1030,'Input Data Shift B'!$D$2,'Input Loss Time'!$C$7:$C$1030,'Input Data Shift B'!$C138)</f>
        <v>0</v>
      </c>
      <c r="M138" s="539">
        <f>SUMIFS('Input Loss Time'!$D$7:$D$1030,'Input Loss Time'!$A$7:$A$1030,'Input Data Shift B'!M$6,'Input Loss Time'!$B$7:$B$1030,'Input Data Shift B'!$D$2,'Input Loss Time'!$C$7:$C$1030,'Input Data Shift B'!$C138)</f>
        <v>0</v>
      </c>
      <c r="N138" s="539">
        <f>SUMIFS('Input Loss Time'!$D$7:$D$1030,'Input Loss Time'!$A$7:$A$1030,'Input Data Shift B'!N$6,'Input Loss Time'!$B$7:$B$1030,'Input Data Shift B'!$D$2,'Input Loss Time'!$C$7:$C$1030,'Input Data Shift B'!$C138)</f>
        <v>0</v>
      </c>
      <c r="O138" s="539">
        <f>SUMIFS('Input Loss Time'!$D$7:$D$1030,'Input Loss Time'!$A$7:$A$1030,'Input Data Shift B'!O$6,'Input Loss Time'!$B$7:$B$1030,'Input Data Shift B'!$D$2,'Input Loss Time'!$C$7:$C$1030,'Input Data Shift B'!$C138)</f>
        <v>0</v>
      </c>
      <c r="P138" s="539">
        <f>SUMIFS('Input Loss Time'!$D$7:$D$1030,'Input Loss Time'!$A$7:$A$1030,'Input Data Shift B'!P$6,'Input Loss Time'!$B$7:$B$1030,'Input Data Shift B'!$D$2,'Input Loss Time'!$C$7:$C$1030,'Input Data Shift B'!$C138)</f>
        <v>0</v>
      </c>
      <c r="Q138" s="539">
        <f>SUMIFS('Input Loss Time'!$D$7:$D$1030,'Input Loss Time'!$A$7:$A$1030,'Input Data Shift B'!Q$6,'Input Loss Time'!$B$7:$B$1030,'Input Data Shift B'!$D$2,'Input Loss Time'!$C$7:$C$1030,'Input Data Shift B'!$C138)</f>
        <v>0</v>
      </c>
      <c r="R138" s="539">
        <f>SUMIFS('Input Loss Time'!$D$7:$D$1030,'Input Loss Time'!$A$7:$A$1030,'Input Data Shift B'!R$6,'Input Loss Time'!$B$7:$B$1030,'Input Data Shift B'!$D$2,'Input Loss Time'!$C$7:$C$1030,'Input Data Shift B'!$C138)</f>
        <v>0</v>
      </c>
      <c r="S138" s="539">
        <f>SUMIFS('Input Loss Time'!$D$7:$D$1030,'Input Loss Time'!$A$7:$A$1030,'Input Data Shift B'!S$6,'Input Loss Time'!$B$7:$B$1030,'Input Data Shift B'!$D$2,'Input Loss Time'!$C$7:$C$1030,'Input Data Shift B'!$C138)</f>
        <v>0</v>
      </c>
      <c r="T138" s="539">
        <f>SUMIFS('Input Loss Time'!$D$7:$D$1030,'Input Loss Time'!$A$7:$A$1030,'Input Data Shift B'!T$6,'Input Loss Time'!$B$7:$B$1030,'Input Data Shift B'!$D$2,'Input Loss Time'!$C$7:$C$1030,'Input Data Shift B'!$C138)</f>
        <v>0</v>
      </c>
      <c r="U138" s="539">
        <f>SUMIFS('Input Loss Time'!$D$7:$D$1030,'Input Loss Time'!$A$7:$A$1030,'Input Data Shift B'!U$6,'Input Loss Time'!$B$7:$B$1030,'Input Data Shift B'!$D$2,'Input Loss Time'!$C$7:$C$1030,'Input Data Shift B'!$C138)</f>
        <v>0</v>
      </c>
      <c r="V138" s="539">
        <f>SUMIFS('Input Loss Time'!$D$7:$D$1030,'Input Loss Time'!$A$7:$A$1030,'Input Data Shift B'!V$6,'Input Loss Time'!$B$7:$B$1030,'Input Data Shift B'!$D$2,'Input Loss Time'!$C$7:$C$1030,'Input Data Shift B'!$C138)</f>
        <v>0</v>
      </c>
      <c r="W138" s="539">
        <f>SUMIFS('Input Loss Time'!$D$7:$D$1030,'Input Loss Time'!$A$7:$A$1030,'Input Data Shift B'!W$6,'Input Loss Time'!$B$7:$B$1030,'Input Data Shift B'!$D$2,'Input Loss Time'!$C$7:$C$1030,'Input Data Shift B'!$C138)</f>
        <v>0</v>
      </c>
      <c r="X138" s="539">
        <f>SUMIFS('Input Loss Time'!$D$7:$D$1030,'Input Loss Time'!$A$7:$A$1030,'Input Data Shift B'!X$6,'Input Loss Time'!$B$7:$B$1030,'Input Data Shift B'!$D$2,'Input Loss Time'!$C$7:$C$1030,'Input Data Shift B'!$C138)</f>
        <v>0</v>
      </c>
      <c r="Y138" s="539">
        <f>SUMIFS('Input Loss Time'!$D$7:$D$1030,'Input Loss Time'!$A$7:$A$1030,'Input Data Shift B'!Y$6,'Input Loss Time'!$B$7:$B$1030,'Input Data Shift B'!$D$2,'Input Loss Time'!$C$7:$C$1030,'Input Data Shift B'!$C138)</f>
        <v>0</v>
      </c>
      <c r="Z138" s="539">
        <f>SUMIFS('Input Loss Time'!$D$7:$D$1030,'Input Loss Time'!$A$7:$A$1030,'Input Data Shift B'!Z$6,'Input Loss Time'!$B$7:$B$1030,'Input Data Shift B'!$D$2,'Input Loss Time'!$C$7:$C$1030,'Input Data Shift B'!$C138)</f>
        <v>0</v>
      </c>
      <c r="AA138" s="539">
        <f>SUMIFS('Input Loss Time'!$D$7:$D$1030,'Input Loss Time'!$A$7:$A$1030,'Input Data Shift B'!AA$6,'Input Loss Time'!$B$7:$B$1030,'Input Data Shift B'!$D$2,'Input Loss Time'!$C$7:$C$1030,'Input Data Shift B'!$C138)</f>
        <v>0</v>
      </c>
      <c r="AB138" s="539">
        <f>SUMIFS('Input Loss Time'!$D$7:$D$1030,'Input Loss Time'!$A$7:$A$1030,'Input Data Shift B'!AB$6,'Input Loss Time'!$B$7:$B$1030,'Input Data Shift B'!$D$2,'Input Loss Time'!$C$7:$C$1030,'Input Data Shift B'!$C138)</f>
        <v>0</v>
      </c>
      <c r="AC138" s="539">
        <f>SUMIFS('Input Loss Time'!$D$7:$D$1030,'Input Loss Time'!$A$7:$A$1030,'Input Data Shift B'!AC$6,'Input Loss Time'!$B$7:$B$1030,'Input Data Shift B'!$D$2,'Input Loss Time'!$C$7:$C$1030,'Input Data Shift B'!$C138)</f>
        <v>0</v>
      </c>
      <c r="AD138" s="539">
        <f>SUMIFS('Input Loss Time'!$D$7:$D$1030,'Input Loss Time'!$A$7:$A$1030,'Input Data Shift B'!AD$6,'Input Loss Time'!$B$7:$B$1030,'Input Data Shift B'!$D$2,'Input Loss Time'!$C$7:$C$1030,'Input Data Shift B'!$C138)</f>
        <v>0</v>
      </c>
      <c r="AE138" s="539">
        <f>SUMIFS('Input Loss Time'!$D$7:$D$1030,'Input Loss Time'!$A$7:$A$1030,'Input Data Shift B'!AE$6,'Input Loss Time'!$B$7:$B$1030,'Input Data Shift B'!$D$2,'Input Loss Time'!$C$7:$C$1030,'Input Data Shift B'!$C138)</f>
        <v>0</v>
      </c>
      <c r="AF138" s="539">
        <f>SUMIFS('Input Loss Time'!$D$7:$D$1030,'Input Loss Time'!$A$7:$A$1030,'Input Data Shift B'!AF$6,'Input Loss Time'!$B$7:$B$1030,'Input Data Shift B'!$D$2,'Input Loss Time'!$C$7:$C$1030,'Input Data Shift B'!$C138)</f>
        <v>0</v>
      </c>
      <c r="AG138" s="539">
        <f>SUMIFS('Input Loss Time'!$D$7:$D$1030,'Input Loss Time'!$A$7:$A$1030,'Input Data Shift B'!AG$6,'Input Loss Time'!$B$7:$B$1030,'Input Data Shift B'!$D$2,'Input Loss Time'!$C$7:$C$1030,'Input Data Shift B'!$C138)</f>
        <v>0</v>
      </c>
      <c r="AH138" s="539">
        <f>SUMIFS('Input Loss Time'!$D$7:$D$1030,'Input Loss Time'!$A$7:$A$1030,'Input Data Shift B'!AH$6,'Input Loss Time'!$B$7:$B$1030,'Input Data Shift B'!$D$2,'Input Loss Time'!$C$7:$C$1030,'Input Data Shift B'!$C138)</f>
        <v>0</v>
      </c>
    </row>
    <row r="139" spans="1:64" ht="19.5" customHeight="1">
      <c r="A139" s="599" t="s">
        <v>7</v>
      </c>
      <c r="B139" s="599"/>
      <c r="C139" s="599"/>
      <c r="D139" s="540">
        <f t="shared" ref="D139:AH139" si="18">SUM(D127:D138)</f>
        <v>0</v>
      </c>
      <c r="E139" s="540">
        <f t="shared" si="18"/>
        <v>0</v>
      </c>
      <c r="F139" s="540">
        <f t="shared" si="18"/>
        <v>83.148333333333326</v>
      </c>
      <c r="G139" s="540">
        <f t="shared" si="18"/>
        <v>118.94499999999999</v>
      </c>
      <c r="H139" s="540">
        <f t="shared" si="18"/>
        <v>121.69666666666666</v>
      </c>
      <c r="I139" s="540">
        <f t="shared" si="18"/>
        <v>191.245</v>
      </c>
      <c r="J139" s="540">
        <f t="shared" si="18"/>
        <v>0</v>
      </c>
      <c r="K139" s="540">
        <f t="shared" si="18"/>
        <v>0</v>
      </c>
      <c r="L139" s="540">
        <f t="shared" si="18"/>
        <v>139.44833333333332</v>
      </c>
      <c r="M139" s="540">
        <f t="shared" si="18"/>
        <v>174.44833333333335</v>
      </c>
      <c r="N139" s="540">
        <f t="shared" si="18"/>
        <v>188.94500000000002</v>
      </c>
      <c r="O139" s="540">
        <f t="shared" si="18"/>
        <v>122.44499999999999</v>
      </c>
      <c r="P139" s="540">
        <f t="shared" si="18"/>
        <v>0</v>
      </c>
      <c r="Q139" s="540">
        <f t="shared" si="18"/>
        <v>0</v>
      </c>
      <c r="R139" s="540">
        <f t="shared" si="18"/>
        <v>159.49666666666667</v>
      </c>
      <c r="S139" s="540">
        <f t="shared" si="18"/>
        <v>126.94166666666666</v>
      </c>
      <c r="T139" s="540">
        <f t="shared" si="18"/>
        <v>70.8</v>
      </c>
      <c r="U139" s="540">
        <f t="shared" si="18"/>
        <v>75.2</v>
      </c>
      <c r="V139" s="540">
        <f t="shared" si="18"/>
        <v>0</v>
      </c>
      <c r="W139" s="540">
        <f t="shared" si="18"/>
        <v>0</v>
      </c>
      <c r="X139" s="540">
        <f t="shared" si="18"/>
        <v>0</v>
      </c>
      <c r="Y139" s="540">
        <f t="shared" si="18"/>
        <v>0</v>
      </c>
      <c r="Z139" s="540">
        <f t="shared" si="18"/>
        <v>0</v>
      </c>
      <c r="AA139" s="540">
        <f t="shared" si="18"/>
        <v>0</v>
      </c>
      <c r="AB139" s="540">
        <f t="shared" si="18"/>
        <v>0</v>
      </c>
      <c r="AC139" s="540">
        <f t="shared" si="18"/>
        <v>0</v>
      </c>
      <c r="AD139" s="540">
        <f t="shared" si="18"/>
        <v>0</v>
      </c>
      <c r="AE139" s="540">
        <f t="shared" si="18"/>
        <v>0</v>
      </c>
      <c r="AF139" s="540">
        <f t="shared" si="18"/>
        <v>0</v>
      </c>
      <c r="AG139" s="540">
        <f t="shared" si="18"/>
        <v>0</v>
      </c>
      <c r="AH139" s="540">
        <f t="shared" si="18"/>
        <v>0</v>
      </c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4"/>
      <c r="BI139" s="144"/>
      <c r="BJ139" s="144"/>
      <c r="BK139" s="144"/>
      <c r="BL139" s="144"/>
    </row>
    <row r="140" spans="1:64" ht="19.5" customHeight="1">
      <c r="A140" s="600" t="s">
        <v>100</v>
      </c>
      <c r="B140" s="600"/>
      <c r="C140" s="600"/>
      <c r="D140" s="540">
        <f>+IF(D77&gt;0,(D81*60-D139-'Shift B Calculation'!E148*60),0)</f>
        <v>0</v>
      </c>
      <c r="E140" s="540">
        <f>+IF(E77&gt;0,(E81*60-E139-'Shift B Calculation'!F148*60),0)</f>
        <v>0</v>
      </c>
      <c r="F140" s="540">
        <f>+IF(F77&gt;0,(F81*60-F139-'Shift B Calculation'!G148*60),0)</f>
        <v>-4.8333333333346218E-2</v>
      </c>
      <c r="G140" s="540">
        <f>+IF(G77&gt;0,(G81*60-G139-'Shift B Calculation'!H148*60),0)</f>
        <v>-2.5000000000034106E-2</v>
      </c>
      <c r="H140" s="540">
        <f>+IF(H77&gt;0,(H81*60-H139-'Shift B Calculation'!I148*60),0)</f>
        <v>-3.1666666666694709E-2</v>
      </c>
      <c r="I140" s="540">
        <f>+IF(I77&gt;0,(I81*60-I139-'Shift B Calculation'!J148*60),0)</f>
        <v>-1.0000000000047748E-2</v>
      </c>
      <c r="J140" s="540">
        <f>+IF(J77&gt;0,(J81*60-J139-'Shift B Calculation'!K148*60),0)</f>
        <v>0</v>
      </c>
      <c r="K140" s="540">
        <f>+IF(K77&gt;0,(K81*60-K139-'Shift B Calculation'!L148*60),0)</f>
        <v>0</v>
      </c>
      <c r="L140" s="540">
        <f>+IF(L77&gt;0,(L81*60-L139-'Shift B Calculation'!M148*60),0)</f>
        <v>-8.3333333333257542E-3</v>
      </c>
      <c r="M140" s="540">
        <f>+IF(M77&gt;0,(M81*60-M139-'Shift B Calculation'!N148*60),0)</f>
        <v>-4.3333333333407609E-2</v>
      </c>
      <c r="N140" s="540">
        <f>+IF(N77&gt;0,(N81*60-N139-'Shift B Calculation'!O148*60),0)</f>
        <v>-5.0000000000068212E-2</v>
      </c>
      <c r="O140" s="540">
        <f>+IF(O77&gt;0,(O81*60-O139-'Shift B Calculation'!P148*60),0)</f>
        <v>2.9999999999972715E-2</v>
      </c>
      <c r="P140" s="540">
        <f>+IF(P77&gt;0,(P81*60-P139-'Shift B Calculation'!Q148*60),0)</f>
        <v>0</v>
      </c>
      <c r="Q140" s="540">
        <f>+IF(Q77&gt;0,(Q81*60-Q139-'Shift B Calculation'!R148*60),0)</f>
        <v>0</v>
      </c>
      <c r="R140" s="540">
        <f>+IF(R77&gt;0,(R81*60-R139-'Shift B Calculation'!S148*60),0)</f>
        <v>-3.1666666666694709E-2</v>
      </c>
      <c r="S140" s="540">
        <f>+IF(S77&gt;0,(S81*60-S139-'Shift B Calculation'!T148*60),0)</f>
        <v>-1.1666666666712899E-2</v>
      </c>
      <c r="T140" s="540">
        <f>+IF(T77&gt;0,(T81*60-T139-'Shift B Calculation'!U148*60),0)</f>
        <v>-3.0000000000086402E-2</v>
      </c>
      <c r="U140" s="540">
        <f>+IF(U77&gt;0,(U81*60-U139-'Shift B Calculation'!V148*60),0)</f>
        <v>9.9999999999340616E-3</v>
      </c>
      <c r="V140" s="540">
        <f>+IF(V77&gt;0,(V81*60-V139-'Shift B Calculation'!W148*60),0)</f>
        <v>0</v>
      </c>
      <c r="W140" s="540">
        <f>+IF(W77&gt;0,(W81*60-W139-'Shift B Calculation'!X148*60),0)</f>
        <v>0</v>
      </c>
      <c r="X140" s="540">
        <f>+IF(X77&gt;0,(X81*60-X139-'Shift B Calculation'!Y148*60),0)</f>
        <v>0</v>
      </c>
      <c r="Y140" s="540">
        <f>+IF(Y77&gt;0,(Y81*60-Y139-'Shift B Calculation'!Z148*60),0)</f>
        <v>0</v>
      </c>
      <c r="Z140" s="540">
        <f>+IF(Z77&gt;0,(Z81*60-Z139-'Shift B Calculation'!AA148*60),0)</f>
        <v>0</v>
      </c>
      <c r="AA140" s="540">
        <f>+IF(AA77&gt;0,(AA81*60-AA139-'Shift B Calculation'!AB148*60),0)</f>
        <v>0</v>
      </c>
      <c r="AB140" s="540">
        <f>+IF(AB77&gt;0,(AB81*60-AB139-'Shift B Calculation'!AC148*60),0)</f>
        <v>0</v>
      </c>
      <c r="AC140" s="540">
        <f>+IF(AC77&gt;0,(AC81*60-AC139-'Shift B Calculation'!AD148*60),0)</f>
        <v>0</v>
      </c>
      <c r="AD140" s="540">
        <f>+IF(AD77&gt;0,(AD81*60-AD139-'Shift B Calculation'!AE148*60),0)</f>
        <v>0</v>
      </c>
      <c r="AE140" s="540">
        <f>+IF(AE77&gt;0,(AE81*60-AE139-'Shift B Calculation'!AF148*60),0)</f>
        <v>0</v>
      </c>
      <c r="AF140" s="540">
        <f>+IF(AF77&gt;0,(AF81*60-AF139-'Shift B Calculation'!AG148*60),0)</f>
        <v>0</v>
      </c>
      <c r="AG140" s="540">
        <f>+IF(AG77&gt;0,(AG81*60-AG139-'Shift B Calculation'!AH148*60),0)</f>
        <v>0</v>
      </c>
      <c r="AH140" s="540">
        <f>+IF(AH77&gt;0,(AH81*60-AH139-'Shift B Calculation'!AI148*60),0)</f>
        <v>0</v>
      </c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</row>
    <row r="142" spans="1:64" ht="19.5" customHeight="1">
      <c r="A142" s="598" t="s">
        <v>120</v>
      </c>
      <c r="B142" s="598"/>
      <c r="C142" s="281" t="s">
        <v>90</v>
      </c>
      <c r="D142" s="537">
        <f t="shared" ref="D142:AH142" si="19">+D127*D$86/60</f>
        <v>0</v>
      </c>
      <c r="E142" s="537">
        <f t="shared" si="19"/>
        <v>0</v>
      </c>
      <c r="F142" s="537">
        <f t="shared" si="19"/>
        <v>3.1749999999999998</v>
      </c>
      <c r="G142" s="537">
        <f t="shared" si="19"/>
        <v>6.15</v>
      </c>
      <c r="H142" s="537">
        <f t="shared" si="19"/>
        <v>6.3833333333333337</v>
      </c>
      <c r="I142" s="537">
        <f t="shared" si="19"/>
        <v>0</v>
      </c>
      <c r="J142" s="537">
        <f t="shared" si="19"/>
        <v>0</v>
      </c>
      <c r="K142" s="537">
        <f t="shared" si="19"/>
        <v>0</v>
      </c>
      <c r="L142" s="537">
        <f t="shared" si="19"/>
        <v>0</v>
      </c>
      <c r="M142" s="537">
        <f t="shared" si="19"/>
        <v>0</v>
      </c>
      <c r="N142" s="537">
        <f t="shared" si="19"/>
        <v>7.5</v>
      </c>
      <c r="O142" s="537">
        <f t="shared" si="19"/>
        <v>0</v>
      </c>
      <c r="P142" s="537">
        <f t="shared" si="19"/>
        <v>0</v>
      </c>
      <c r="Q142" s="537">
        <f t="shared" si="19"/>
        <v>0</v>
      </c>
      <c r="R142" s="537">
        <f t="shared" si="19"/>
        <v>5.333333333333333</v>
      </c>
      <c r="S142" s="537">
        <f t="shared" si="19"/>
        <v>0</v>
      </c>
      <c r="T142" s="537">
        <f t="shared" si="19"/>
        <v>0</v>
      </c>
      <c r="U142" s="537">
        <f t="shared" si="19"/>
        <v>0</v>
      </c>
      <c r="V142" s="537">
        <f t="shared" si="19"/>
        <v>0</v>
      </c>
      <c r="W142" s="537">
        <f t="shared" si="19"/>
        <v>0</v>
      </c>
      <c r="X142" s="537">
        <f t="shared" si="19"/>
        <v>0</v>
      </c>
      <c r="Y142" s="537">
        <f t="shared" si="19"/>
        <v>0</v>
      </c>
      <c r="Z142" s="537">
        <f t="shared" si="19"/>
        <v>0</v>
      </c>
      <c r="AA142" s="537">
        <f t="shared" si="19"/>
        <v>0</v>
      </c>
      <c r="AB142" s="537">
        <f t="shared" si="19"/>
        <v>0</v>
      </c>
      <c r="AC142" s="537">
        <f t="shared" si="19"/>
        <v>0</v>
      </c>
      <c r="AD142" s="537">
        <f t="shared" si="19"/>
        <v>0</v>
      </c>
      <c r="AE142" s="537">
        <f t="shared" si="19"/>
        <v>0</v>
      </c>
      <c r="AF142" s="537">
        <f t="shared" si="19"/>
        <v>0</v>
      </c>
      <c r="AG142" s="537">
        <f t="shared" si="19"/>
        <v>0</v>
      </c>
      <c r="AH142" s="537">
        <f t="shared" si="19"/>
        <v>0</v>
      </c>
    </row>
    <row r="143" spans="1:64" ht="19.5" customHeight="1">
      <c r="A143" s="598"/>
      <c r="B143" s="598"/>
      <c r="C143" s="281" t="s">
        <v>91</v>
      </c>
      <c r="D143" s="537">
        <f t="shared" ref="D143:AH143" si="20">+D128*D$86/60</f>
        <v>0</v>
      </c>
      <c r="E143" s="537">
        <f t="shared" si="20"/>
        <v>0</v>
      </c>
      <c r="F143" s="537">
        <f t="shared" si="20"/>
        <v>0</v>
      </c>
      <c r="G143" s="537">
        <f t="shared" si="20"/>
        <v>0</v>
      </c>
      <c r="H143" s="537">
        <f t="shared" si="20"/>
        <v>0</v>
      </c>
      <c r="I143" s="537">
        <f t="shared" si="20"/>
        <v>0</v>
      </c>
      <c r="J143" s="537">
        <f t="shared" si="20"/>
        <v>0</v>
      </c>
      <c r="K143" s="537">
        <f t="shared" si="20"/>
        <v>0</v>
      </c>
      <c r="L143" s="537">
        <f t="shared" si="20"/>
        <v>0</v>
      </c>
      <c r="M143" s="537">
        <f t="shared" si="20"/>
        <v>0.62666666666666671</v>
      </c>
      <c r="N143" s="537">
        <f t="shared" si="20"/>
        <v>0</v>
      </c>
      <c r="O143" s="537">
        <f t="shared" si="20"/>
        <v>0</v>
      </c>
      <c r="P143" s="537">
        <f t="shared" si="20"/>
        <v>0</v>
      </c>
      <c r="Q143" s="537">
        <f t="shared" si="20"/>
        <v>0</v>
      </c>
      <c r="R143" s="537">
        <f t="shared" si="20"/>
        <v>1.2933333333333332</v>
      </c>
      <c r="S143" s="537">
        <f t="shared" si="20"/>
        <v>2.5416666666666665</v>
      </c>
      <c r="T143" s="537">
        <f t="shared" si="20"/>
        <v>0.9</v>
      </c>
      <c r="U143" s="537">
        <f t="shared" si="20"/>
        <v>0</v>
      </c>
      <c r="V143" s="537">
        <f t="shared" si="20"/>
        <v>0</v>
      </c>
      <c r="W143" s="537">
        <f t="shared" si="20"/>
        <v>0</v>
      </c>
      <c r="X143" s="537">
        <f t="shared" si="20"/>
        <v>0</v>
      </c>
      <c r="Y143" s="537">
        <f t="shared" si="20"/>
        <v>0</v>
      </c>
      <c r="Z143" s="537">
        <f t="shared" si="20"/>
        <v>0</v>
      </c>
      <c r="AA143" s="537">
        <f t="shared" si="20"/>
        <v>0</v>
      </c>
      <c r="AB143" s="537">
        <f t="shared" si="20"/>
        <v>0</v>
      </c>
      <c r="AC143" s="537">
        <f t="shared" si="20"/>
        <v>0</v>
      </c>
      <c r="AD143" s="537">
        <f t="shared" si="20"/>
        <v>0</v>
      </c>
      <c r="AE143" s="537">
        <f t="shared" si="20"/>
        <v>0</v>
      </c>
      <c r="AF143" s="537">
        <f t="shared" si="20"/>
        <v>0</v>
      </c>
      <c r="AG143" s="537">
        <f t="shared" si="20"/>
        <v>0</v>
      </c>
      <c r="AH143" s="537">
        <f t="shared" si="20"/>
        <v>0</v>
      </c>
    </row>
    <row r="144" spans="1:64" ht="19.5" customHeight="1">
      <c r="A144" s="598"/>
      <c r="B144" s="598"/>
      <c r="C144" s="281" t="s">
        <v>4274</v>
      </c>
      <c r="D144" s="537">
        <f t="shared" ref="D144:AH144" si="21">+D129*D$86/60</f>
        <v>0</v>
      </c>
      <c r="E144" s="537">
        <f t="shared" si="21"/>
        <v>0</v>
      </c>
      <c r="F144" s="537">
        <f t="shared" si="21"/>
        <v>2.5</v>
      </c>
      <c r="G144" s="537">
        <f t="shared" si="21"/>
        <v>2.5</v>
      </c>
      <c r="H144" s="537">
        <f t="shared" si="21"/>
        <v>2.5</v>
      </c>
      <c r="I144" s="537">
        <f t="shared" si="21"/>
        <v>2.5</v>
      </c>
      <c r="J144" s="537">
        <f t="shared" si="21"/>
        <v>0</v>
      </c>
      <c r="K144" s="537">
        <f t="shared" si="21"/>
        <v>0</v>
      </c>
      <c r="L144" s="537">
        <f t="shared" si="21"/>
        <v>3.75</v>
      </c>
      <c r="M144" s="537">
        <f t="shared" si="21"/>
        <v>3</v>
      </c>
      <c r="N144" s="537">
        <f t="shared" si="21"/>
        <v>2.5</v>
      </c>
      <c r="O144" s="537">
        <f t="shared" si="21"/>
        <v>2.5</v>
      </c>
      <c r="P144" s="537">
        <f t="shared" si="21"/>
        <v>0</v>
      </c>
      <c r="Q144" s="537">
        <f t="shared" si="21"/>
        <v>0</v>
      </c>
      <c r="R144" s="537">
        <f t="shared" si="21"/>
        <v>3</v>
      </c>
      <c r="S144" s="537">
        <f t="shared" si="21"/>
        <v>2.5</v>
      </c>
      <c r="T144" s="537">
        <f t="shared" si="21"/>
        <v>3.75</v>
      </c>
      <c r="U144" s="537">
        <f t="shared" si="21"/>
        <v>0</v>
      </c>
      <c r="V144" s="537">
        <f t="shared" si="21"/>
        <v>0</v>
      </c>
      <c r="W144" s="537">
        <f t="shared" si="21"/>
        <v>0</v>
      </c>
      <c r="X144" s="537">
        <f t="shared" si="21"/>
        <v>0</v>
      </c>
      <c r="Y144" s="537">
        <f t="shared" si="21"/>
        <v>0</v>
      </c>
      <c r="Z144" s="537">
        <f t="shared" si="21"/>
        <v>0</v>
      </c>
      <c r="AA144" s="537">
        <f t="shared" si="21"/>
        <v>0</v>
      </c>
      <c r="AB144" s="537">
        <f t="shared" si="21"/>
        <v>0</v>
      </c>
      <c r="AC144" s="537">
        <f t="shared" si="21"/>
        <v>0</v>
      </c>
      <c r="AD144" s="537">
        <f t="shared" si="21"/>
        <v>0</v>
      </c>
      <c r="AE144" s="537">
        <f t="shared" si="21"/>
        <v>0</v>
      </c>
      <c r="AF144" s="537">
        <f t="shared" si="21"/>
        <v>0</v>
      </c>
      <c r="AG144" s="537">
        <f t="shared" si="21"/>
        <v>0</v>
      </c>
      <c r="AH144" s="537">
        <f t="shared" si="21"/>
        <v>0</v>
      </c>
    </row>
    <row r="145" spans="1:64" ht="19.5" customHeight="1">
      <c r="A145" s="598"/>
      <c r="B145" s="598"/>
      <c r="C145" s="281" t="s">
        <v>5451</v>
      </c>
      <c r="D145" s="537">
        <f t="shared" ref="D145:AH145" si="22">+D130*D$86/60</f>
        <v>0</v>
      </c>
      <c r="E145" s="537">
        <f t="shared" si="22"/>
        <v>0</v>
      </c>
      <c r="F145" s="537">
        <f t="shared" si="22"/>
        <v>0</v>
      </c>
      <c r="G145" s="537">
        <f t="shared" si="22"/>
        <v>0</v>
      </c>
      <c r="H145" s="537">
        <f t="shared" si="22"/>
        <v>0</v>
      </c>
      <c r="I145" s="537">
        <f t="shared" si="22"/>
        <v>0</v>
      </c>
      <c r="J145" s="537">
        <f t="shared" si="22"/>
        <v>0</v>
      </c>
      <c r="K145" s="537">
        <f t="shared" si="22"/>
        <v>0</v>
      </c>
      <c r="L145" s="537">
        <f t="shared" si="22"/>
        <v>0</v>
      </c>
      <c r="M145" s="537">
        <f t="shared" si="22"/>
        <v>0</v>
      </c>
      <c r="N145" s="537">
        <f t="shared" si="22"/>
        <v>0</v>
      </c>
      <c r="O145" s="537">
        <f t="shared" si="22"/>
        <v>0</v>
      </c>
      <c r="P145" s="537">
        <f t="shared" si="22"/>
        <v>0</v>
      </c>
      <c r="Q145" s="537">
        <f t="shared" si="22"/>
        <v>0</v>
      </c>
      <c r="R145" s="537">
        <f t="shared" si="22"/>
        <v>0</v>
      </c>
      <c r="S145" s="537">
        <f t="shared" si="22"/>
        <v>0</v>
      </c>
      <c r="T145" s="537">
        <f t="shared" si="22"/>
        <v>0</v>
      </c>
      <c r="U145" s="537">
        <f t="shared" si="22"/>
        <v>0</v>
      </c>
      <c r="V145" s="537">
        <f t="shared" si="22"/>
        <v>0</v>
      </c>
      <c r="W145" s="537">
        <f t="shared" si="22"/>
        <v>0</v>
      </c>
      <c r="X145" s="537">
        <f t="shared" si="22"/>
        <v>0</v>
      </c>
      <c r="Y145" s="537">
        <f t="shared" si="22"/>
        <v>0</v>
      </c>
      <c r="Z145" s="537">
        <f t="shared" si="22"/>
        <v>0</v>
      </c>
      <c r="AA145" s="537">
        <f t="shared" si="22"/>
        <v>0</v>
      </c>
      <c r="AB145" s="537">
        <f t="shared" si="22"/>
        <v>0</v>
      </c>
      <c r="AC145" s="537">
        <f t="shared" si="22"/>
        <v>0</v>
      </c>
      <c r="AD145" s="537">
        <f t="shared" si="22"/>
        <v>0</v>
      </c>
      <c r="AE145" s="537">
        <f t="shared" si="22"/>
        <v>0</v>
      </c>
      <c r="AF145" s="537">
        <f t="shared" si="22"/>
        <v>0</v>
      </c>
      <c r="AG145" s="537">
        <f t="shared" si="22"/>
        <v>0</v>
      </c>
      <c r="AH145" s="537">
        <f t="shared" si="22"/>
        <v>0</v>
      </c>
    </row>
    <row r="146" spans="1:64" ht="19.5" customHeight="1">
      <c r="A146" s="598"/>
      <c r="B146" s="598"/>
      <c r="C146" s="281" t="s">
        <v>5452</v>
      </c>
      <c r="D146" s="537">
        <f t="shared" ref="D146:AH146" si="23">+D131*D$86/60</f>
        <v>0</v>
      </c>
      <c r="E146" s="537">
        <f t="shared" si="23"/>
        <v>0</v>
      </c>
      <c r="F146" s="537">
        <f t="shared" si="23"/>
        <v>0</v>
      </c>
      <c r="G146" s="537">
        <f t="shared" si="23"/>
        <v>0</v>
      </c>
      <c r="H146" s="537">
        <f t="shared" si="23"/>
        <v>0</v>
      </c>
      <c r="I146" s="537">
        <f t="shared" si="23"/>
        <v>12.175000000000001</v>
      </c>
      <c r="J146" s="537">
        <f t="shared" si="23"/>
        <v>0</v>
      </c>
      <c r="K146" s="537">
        <f t="shared" si="23"/>
        <v>0</v>
      </c>
      <c r="L146" s="537">
        <f t="shared" si="23"/>
        <v>6.6166666666666663</v>
      </c>
      <c r="M146" s="537">
        <f t="shared" si="23"/>
        <v>7</v>
      </c>
      <c r="N146" s="537">
        <f t="shared" si="23"/>
        <v>4.4833333333333334</v>
      </c>
      <c r="O146" s="537">
        <f t="shared" si="23"/>
        <v>6.4416666666666664</v>
      </c>
      <c r="P146" s="537">
        <f t="shared" si="23"/>
        <v>0</v>
      </c>
      <c r="Q146" s="537">
        <f t="shared" si="23"/>
        <v>0</v>
      </c>
      <c r="R146" s="537">
        <f t="shared" si="23"/>
        <v>0</v>
      </c>
      <c r="S146" s="537">
        <f t="shared" si="23"/>
        <v>4.2666666666666666</v>
      </c>
      <c r="T146" s="537">
        <f t="shared" si="23"/>
        <v>0</v>
      </c>
      <c r="U146" s="537">
        <f t="shared" si="23"/>
        <v>0</v>
      </c>
      <c r="V146" s="537">
        <f t="shared" si="23"/>
        <v>0</v>
      </c>
      <c r="W146" s="537">
        <f t="shared" si="23"/>
        <v>0</v>
      </c>
      <c r="X146" s="537">
        <f t="shared" si="23"/>
        <v>0</v>
      </c>
      <c r="Y146" s="537">
        <f t="shared" si="23"/>
        <v>0</v>
      </c>
      <c r="Z146" s="537">
        <f t="shared" si="23"/>
        <v>0</v>
      </c>
      <c r="AA146" s="537">
        <f t="shared" si="23"/>
        <v>0</v>
      </c>
      <c r="AB146" s="537">
        <f t="shared" si="23"/>
        <v>0</v>
      </c>
      <c r="AC146" s="537">
        <f t="shared" si="23"/>
        <v>0</v>
      </c>
      <c r="AD146" s="537">
        <f t="shared" si="23"/>
        <v>0</v>
      </c>
      <c r="AE146" s="537">
        <f t="shared" si="23"/>
        <v>0</v>
      </c>
      <c r="AF146" s="537">
        <f t="shared" si="23"/>
        <v>0</v>
      </c>
      <c r="AG146" s="537">
        <f t="shared" si="23"/>
        <v>0</v>
      </c>
      <c r="AH146" s="537">
        <f t="shared" si="23"/>
        <v>0</v>
      </c>
    </row>
    <row r="147" spans="1:64" ht="19.5" customHeight="1">
      <c r="A147" s="598"/>
      <c r="B147" s="598"/>
      <c r="C147" s="281" t="s">
        <v>4275</v>
      </c>
      <c r="D147" s="537">
        <f t="shared" ref="D147:AH147" si="24">+D132*D$86/60</f>
        <v>0</v>
      </c>
      <c r="E147" s="537">
        <f t="shared" si="24"/>
        <v>0</v>
      </c>
      <c r="F147" s="537">
        <f t="shared" si="24"/>
        <v>0</v>
      </c>
      <c r="G147" s="537">
        <f t="shared" si="24"/>
        <v>0</v>
      </c>
      <c r="H147" s="537">
        <f t="shared" si="24"/>
        <v>0</v>
      </c>
      <c r="I147" s="537">
        <f t="shared" si="24"/>
        <v>0</v>
      </c>
      <c r="J147" s="537">
        <f t="shared" si="24"/>
        <v>0</v>
      </c>
      <c r="K147" s="537">
        <f t="shared" si="24"/>
        <v>0</v>
      </c>
      <c r="L147" s="537">
        <f t="shared" si="24"/>
        <v>0</v>
      </c>
      <c r="M147" s="537">
        <f t="shared" si="24"/>
        <v>0</v>
      </c>
      <c r="N147" s="537">
        <f t="shared" si="24"/>
        <v>0</v>
      </c>
      <c r="O147" s="537">
        <f t="shared" si="24"/>
        <v>0</v>
      </c>
      <c r="P147" s="537">
        <f t="shared" si="24"/>
        <v>0</v>
      </c>
      <c r="Q147" s="537">
        <f t="shared" si="24"/>
        <v>0</v>
      </c>
      <c r="R147" s="537">
        <f t="shared" si="24"/>
        <v>0</v>
      </c>
      <c r="S147" s="537">
        <f t="shared" si="24"/>
        <v>0</v>
      </c>
      <c r="T147" s="537">
        <f t="shared" si="24"/>
        <v>0</v>
      </c>
      <c r="U147" s="537">
        <f t="shared" si="24"/>
        <v>0</v>
      </c>
      <c r="V147" s="537">
        <f t="shared" si="24"/>
        <v>0</v>
      </c>
      <c r="W147" s="537">
        <f t="shared" si="24"/>
        <v>0</v>
      </c>
      <c r="X147" s="537">
        <f t="shared" si="24"/>
        <v>0</v>
      </c>
      <c r="Y147" s="537">
        <f t="shared" si="24"/>
        <v>0</v>
      </c>
      <c r="Z147" s="537">
        <f t="shared" si="24"/>
        <v>0</v>
      </c>
      <c r="AA147" s="537">
        <f t="shared" si="24"/>
        <v>0</v>
      </c>
      <c r="AB147" s="537">
        <f t="shared" si="24"/>
        <v>0</v>
      </c>
      <c r="AC147" s="537">
        <f t="shared" si="24"/>
        <v>0</v>
      </c>
      <c r="AD147" s="537">
        <f t="shared" si="24"/>
        <v>0</v>
      </c>
      <c r="AE147" s="537">
        <f t="shared" si="24"/>
        <v>0</v>
      </c>
      <c r="AF147" s="537">
        <f t="shared" si="24"/>
        <v>0</v>
      </c>
      <c r="AG147" s="537">
        <f t="shared" si="24"/>
        <v>0</v>
      </c>
      <c r="AH147" s="537">
        <f t="shared" si="24"/>
        <v>0</v>
      </c>
    </row>
    <row r="148" spans="1:64" ht="19.5" customHeight="1">
      <c r="A148" s="598"/>
      <c r="B148" s="598"/>
      <c r="C148" s="281" t="s">
        <v>4291</v>
      </c>
      <c r="D148" s="537">
        <f t="shared" ref="D148:AH148" si="25">+D133*D$86/60</f>
        <v>0</v>
      </c>
      <c r="E148" s="537">
        <f t="shared" si="25"/>
        <v>0</v>
      </c>
      <c r="F148" s="537">
        <f t="shared" si="25"/>
        <v>4.0277777777777786E-3</v>
      </c>
      <c r="G148" s="537">
        <f t="shared" si="25"/>
        <v>1.2083333333333335E-2</v>
      </c>
      <c r="H148" s="537">
        <f t="shared" si="25"/>
        <v>8.0555555555555571E-3</v>
      </c>
      <c r="I148" s="537">
        <f t="shared" si="25"/>
        <v>1.2083333333333335E-2</v>
      </c>
      <c r="J148" s="537">
        <f t="shared" si="25"/>
        <v>0</v>
      </c>
      <c r="K148" s="537">
        <f t="shared" si="25"/>
        <v>0</v>
      </c>
      <c r="L148" s="537">
        <f t="shared" si="25"/>
        <v>4.0277777777777786E-3</v>
      </c>
      <c r="M148" s="537">
        <f t="shared" si="25"/>
        <v>3.2222222222222227E-3</v>
      </c>
      <c r="N148" s="537">
        <f t="shared" si="25"/>
        <v>1.2083333333333333E-2</v>
      </c>
      <c r="O148" s="537">
        <f t="shared" si="25"/>
        <v>1.2083333333333335E-2</v>
      </c>
      <c r="P148" s="537">
        <f t="shared" si="25"/>
        <v>0</v>
      </c>
      <c r="Q148" s="537">
        <f t="shared" si="25"/>
        <v>0</v>
      </c>
      <c r="R148" s="537">
        <f t="shared" si="25"/>
        <v>6.4444444444444453E-3</v>
      </c>
      <c r="S148" s="537">
        <f t="shared" si="25"/>
        <v>2.0138888888888894E-2</v>
      </c>
      <c r="T148" s="537">
        <f t="shared" si="25"/>
        <v>0</v>
      </c>
      <c r="U148" s="537">
        <f t="shared" si="25"/>
        <v>0</v>
      </c>
      <c r="V148" s="537">
        <f t="shared" si="25"/>
        <v>0</v>
      </c>
      <c r="W148" s="537">
        <f t="shared" si="25"/>
        <v>0</v>
      </c>
      <c r="X148" s="537">
        <f t="shared" si="25"/>
        <v>0</v>
      </c>
      <c r="Y148" s="537">
        <f t="shared" si="25"/>
        <v>0</v>
      </c>
      <c r="Z148" s="537">
        <f t="shared" si="25"/>
        <v>0</v>
      </c>
      <c r="AA148" s="537">
        <f t="shared" si="25"/>
        <v>0</v>
      </c>
      <c r="AB148" s="537">
        <f t="shared" si="25"/>
        <v>0</v>
      </c>
      <c r="AC148" s="537">
        <f t="shared" si="25"/>
        <v>0</v>
      </c>
      <c r="AD148" s="537">
        <f t="shared" si="25"/>
        <v>0</v>
      </c>
      <c r="AE148" s="537">
        <f t="shared" si="25"/>
        <v>0</v>
      </c>
      <c r="AF148" s="537">
        <f t="shared" si="25"/>
        <v>0</v>
      </c>
      <c r="AG148" s="537">
        <f t="shared" si="25"/>
        <v>0</v>
      </c>
      <c r="AH148" s="537">
        <f t="shared" si="25"/>
        <v>0</v>
      </c>
    </row>
    <row r="149" spans="1:64" ht="19.5" customHeight="1">
      <c r="A149" s="598"/>
      <c r="B149" s="598"/>
      <c r="C149" s="281" t="s">
        <v>4276</v>
      </c>
      <c r="D149" s="537">
        <f t="shared" ref="D149:AH149" si="26">+D134*D$86/60</f>
        <v>0</v>
      </c>
      <c r="E149" s="537">
        <f t="shared" si="26"/>
        <v>0</v>
      </c>
      <c r="F149" s="537">
        <f t="shared" si="26"/>
        <v>0.41666666666666669</v>
      </c>
      <c r="G149" s="537">
        <f t="shared" si="26"/>
        <v>0.41666666666666669</v>
      </c>
      <c r="H149" s="537">
        <f t="shared" si="26"/>
        <v>0.41666666666666669</v>
      </c>
      <c r="I149" s="537">
        <f t="shared" si="26"/>
        <v>0.41666666666666669</v>
      </c>
      <c r="J149" s="537">
        <f t="shared" si="26"/>
        <v>0</v>
      </c>
      <c r="K149" s="537">
        <f t="shared" si="26"/>
        <v>0</v>
      </c>
      <c r="L149" s="537">
        <f t="shared" si="26"/>
        <v>0.41666666666666669</v>
      </c>
      <c r="M149" s="537">
        <f t="shared" si="26"/>
        <v>0.33333333333333331</v>
      </c>
      <c r="N149" s="537">
        <f t="shared" si="26"/>
        <v>0.41666666666666669</v>
      </c>
      <c r="O149" s="537">
        <f t="shared" si="26"/>
        <v>0.41666666666666669</v>
      </c>
      <c r="P149" s="537">
        <f t="shared" si="26"/>
        <v>0</v>
      </c>
      <c r="Q149" s="537">
        <f t="shared" si="26"/>
        <v>0</v>
      </c>
      <c r="R149" s="537">
        <f t="shared" si="26"/>
        <v>0.33333333333333331</v>
      </c>
      <c r="S149" s="537">
        <f t="shared" si="26"/>
        <v>0.41666666666666669</v>
      </c>
      <c r="T149" s="537">
        <f t="shared" si="26"/>
        <v>0.41666666666666669</v>
      </c>
      <c r="U149" s="537">
        <f t="shared" si="26"/>
        <v>0</v>
      </c>
      <c r="V149" s="537">
        <f t="shared" si="26"/>
        <v>0</v>
      </c>
      <c r="W149" s="537">
        <f t="shared" si="26"/>
        <v>0</v>
      </c>
      <c r="X149" s="537">
        <f t="shared" si="26"/>
        <v>0</v>
      </c>
      <c r="Y149" s="537">
        <f t="shared" si="26"/>
        <v>0</v>
      </c>
      <c r="Z149" s="537">
        <f t="shared" si="26"/>
        <v>0</v>
      </c>
      <c r="AA149" s="537">
        <f t="shared" si="26"/>
        <v>0</v>
      </c>
      <c r="AB149" s="537">
        <f t="shared" si="26"/>
        <v>0</v>
      </c>
      <c r="AC149" s="537">
        <f t="shared" si="26"/>
        <v>0</v>
      </c>
      <c r="AD149" s="537">
        <f t="shared" si="26"/>
        <v>0</v>
      </c>
      <c r="AE149" s="537">
        <f t="shared" si="26"/>
        <v>0</v>
      </c>
      <c r="AF149" s="537">
        <f t="shared" si="26"/>
        <v>0</v>
      </c>
      <c r="AG149" s="537">
        <f t="shared" si="26"/>
        <v>0</v>
      </c>
      <c r="AH149" s="537">
        <f t="shared" si="26"/>
        <v>0</v>
      </c>
    </row>
    <row r="150" spans="1:64" ht="19.5" customHeight="1">
      <c r="A150" s="598"/>
      <c r="B150" s="598"/>
      <c r="C150" s="281" t="s">
        <v>4277</v>
      </c>
      <c r="D150" s="537">
        <f t="shared" ref="D150:AH150" si="27">+D135*D$86/60</f>
        <v>0</v>
      </c>
      <c r="E150" s="537">
        <f t="shared" si="27"/>
        <v>0</v>
      </c>
      <c r="F150" s="537">
        <f t="shared" si="27"/>
        <v>0.41666666666666669</v>
      </c>
      <c r="G150" s="537">
        <f t="shared" si="27"/>
        <v>0.41666666666666669</v>
      </c>
      <c r="H150" s="537">
        <f t="shared" si="27"/>
        <v>0.41666666666666669</v>
      </c>
      <c r="I150" s="537">
        <f t="shared" si="27"/>
        <v>0.41666666666666669</v>
      </c>
      <c r="J150" s="537">
        <f t="shared" si="27"/>
        <v>0</v>
      </c>
      <c r="K150" s="537">
        <f t="shared" si="27"/>
        <v>0</v>
      </c>
      <c r="L150" s="537">
        <f t="shared" si="27"/>
        <v>0.41666666666666669</v>
      </c>
      <c r="M150" s="537">
        <f t="shared" si="27"/>
        <v>0.33333333333333331</v>
      </c>
      <c r="N150" s="537">
        <f t="shared" si="27"/>
        <v>0.41666666666666669</v>
      </c>
      <c r="O150" s="537">
        <f t="shared" si="27"/>
        <v>0.41666666666666669</v>
      </c>
      <c r="P150" s="537">
        <f t="shared" si="27"/>
        <v>0</v>
      </c>
      <c r="Q150" s="537">
        <f t="shared" si="27"/>
        <v>0</v>
      </c>
      <c r="R150" s="537">
        <f t="shared" si="27"/>
        <v>0.33333333333333331</v>
      </c>
      <c r="S150" s="537">
        <f t="shared" si="27"/>
        <v>0.41666666666666669</v>
      </c>
      <c r="T150" s="537">
        <f t="shared" si="27"/>
        <v>0.41666666666666669</v>
      </c>
      <c r="U150" s="537">
        <f t="shared" si="27"/>
        <v>0</v>
      </c>
      <c r="V150" s="537">
        <f t="shared" si="27"/>
        <v>0</v>
      </c>
      <c r="W150" s="537">
        <f t="shared" si="27"/>
        <v>0</v>
      </c>
      <c r="X150" s="537">
        <f t="shared" si="27"/>
        <v>0</v>
      </c>
      <c r="Y150" s="537">
        <f t="shared" si="27"/>
        <v>0</v>
      </c>
      <c r="Z150" s="537">
        <f t="shared" si="27"/>
        <v>0</v>
      </c>
      <c r="AA150" s="537">
        <f t="shared" si="27"/>
        <v>0</v>
      </c>
      <c r="AB150" s="537">
        <f t="shared" si="27"/>
        <v>0</v>
      </c>
      <c r="AC150" s="537">
        <f t="shared" si="27"/>
        <v>0</v>
      </c>
      <c r="AD150" s="537">
        <f t="shared" si="27"/>
        <v>0</v>
      </c>
      <c r="AE150" s="537">
        <f t="shared" si="27"/>
        <v>0</v>
      </c>
      <c r="AF150" s="537">
        <f t="shared" si="27"/>
        <v>0</v>
      </c>
      <c r="AG150" s="537">
        <f t="shared" si="27"/>
        <v>0</v>
      </c>
      <c r="AH150" s="537">
        <f t="shared" si="27"/>
        <v>0</v>
      </c>
    </row>
    <row r="151" spans="1:64" ht="19.5" customHeight="1">
      <c r="A151" s="598"/>
      <c r="B151" s="598"/>
      <c r="C151" s="281" t="s">
        <v>29</v>
      </c>
      <c r="D151" s="537">
        <f t="shared" ref="D151:J153" si="28">+D136*D$86/60</f>
        <v>0</v>
      </c>
      <c r="E151" s="537">
        <f t="shared" si="28"/>
        <v>0</v>
      </c>
      <c r="F151" s="537">
        <f t="shared" si="28"/>
        <v>0.41666666666666669</v>
      </c>
      <c r="G151" s="537">
        <f t="shared" si="28"/>
        <v>0.41666666666666669</v>
      </c>
      <c r="H151" s="537">
        <f t="shared" si="28"/>
        <v>0.41666666666666669</v>
      </c>
      <c r="I151" s="537">
        <f t="shared" si="28"/>
        <v>0.41666666666666669</v>
      </c>
      <c r="J151" s="537">
        <f t="shared" si="28"/>
        <v>0</v>
      </c>
      <c r="K151" s="537">
        <f t="shared" ref="K151:AH151" si="29">+K136*K$86/60</f>
        <v>0</v>
      </c>
      <c r="L151" s="537">
        <f t="shared" si="29"/>
        <v>0.41666666666666669</v>
      </c>
      <c r="M151" s="537">
        <f t="shared" si="29"/>
        <v>0.33333333333333331</v>
      </c>
      <c r="N151" s="537">
        <f t="shared" si="29"/>
        <v>0.41666666666666669</v>
      </c>
      <c r="O151" s="537">
        <f t="shared" si="29"/>
        <v>0.41666666666666669</v>
      </c>
      <c r="P151" s="537">
        <f t="shared" si="29"/>
        <v>0</v>
      </c>
      <c r="Q151" s="537">
        <f t="shared" si="29"/>
        <v>0</v>
      </c>
      <c r="R151" s="537">
        <f t="shared" si="29"/>
        <v>0.33333333333333331</v>
      </c>
      <c r="S151" s="537">
        <f t="shared" si="29"/>
        <v>0.41666666666666669</v>
      </c>
      <c r="T151" s="537">
        <f t="shared" si="29"/>
        <v>0.41666666666666669</v>
      </c>
      <c r="U151" s="537">
        <f t="shared" si="29"/>
        <v>0</v>
      </c>
      <c r="V151" s="537">
        <f t="shared" si="29"/>
        <v>0</v>
      </c>
      <c r="W151" s="537">
        <f t="shared" si="29"/>
        <v>0</v>
      </c>
      <c r="X151" s="537">
        <f t="shared" si="29"/>
        <v>0</v>
      </c>
      <c r="Y151" s="537">
        <f t="shared" si="29"/>
        <v>0</v>
      </c>
      <c r="Z151" s="537">
        <f t="shared" si="29"/>
        <v>0</v>
      </c>
      <c r="AA151" s="537">
        <f t="shared" si="29"/>
        <v>0</v>
      </c>
      <c r="AB151" s="537">
        <f t="shared" si="29"/>
        <v>0</v>
      </c>
      <c r="AC151" s="537">
        <f t="shared" si="29"/>
        <v>0</v>
      </c>
      <c r="AD151" s="537">
        <f t="shared" si="29"/>
        <v>0</v>
      </c>
      <c r="AE151" s="537">
        <f t="shared" si="29"/>
        <v>0</v>
      </c>
      <c r="AF151" s="537">
        <f t="shared" si="29"/>
        <v>0</v>
      </c>
      <c r="AG151" s="537">
        <f t="shared" si="29"/>
        <v>0</v>
      </c>
      <c r="AH151" s="537">
        <f t="shared" si="29"/>
        <v>0</v>
      </c>
    </row>
    <row r="152" spans="1:64" ht="19.5" customHeight="1">
      <c r="A152" s="598"/>
      <c r="B152" s="598"/>
      <c r="C152" s="281" t="s">
        <v>4292</v>
      </c>
      <c r="D152" s="537">
        <f t="shared" si="28"/>
        <v>0</v>
      </c>
      <c r="E152" s="537">
        <f t="shared" si="28"/>
        <v>0</v>
      </c>
      <c r="F152" s="537">
        <f t="shared" si="28"/>
        <v>0</v>
      </c>
      <c r="G152" s="537">
        <f t="shared" si="28"/>
        <v>0</v>
      </c>
      <c r="H152" s="537">
        <f t="shared" si="28"/>
        <v>0</v>
      </c>
      <c r="I152" s="537">
        <f t="shared" si="28"/>
        <v>0</v>
      </c>
      <c r="J152" s="537">
        <f t="shared" si="28"/>
        <v>0</v>
      </c>
      <c r="K152" s="537">
        <f t="shared" ref="K152:AH152" si="30">+K137*K$86/60</f>
        <v>0</v>
      </c>
      <c r="L152" s="537">
        <f t="shared" si="30"/>
        <v>0</v>
      </c>
      <c r="M152" s="537">
        <f t="shared" si="30"/>
        <v>0</v>
      </c>
      <c r="N152" s="537">
        <f t="shared" si="30"/>
        <v>0</v>
      </c>
      <c r="O152" s="537">
        <f t="shared" si="30"/>
        <v>0</v>
      </c>
      <c r="P152" s="537">
        <f t="shared" si="30"/>
        <v>0</v>
      </c>
      <c r="Q152" s="537">
        <f t="shared" si="30"/>
        <v>0</v>
      </c>
      <c r="R152" s="537">
        <f t="shared" si="30"/>
        <v>0</v>
      </c>
      <c r="S152" s="537">
        <f t="shared" si="30"/>
        <v>0</v>
      </c>
      <c r="T152" s="537">
        <f t="shared" si="30"/>
        <v>0</v>
      </c>
      <c r="U152" s="537">
        <f t="shared" si="30"/>
        <v>0</v>
      </c>
      <c r="V152" s="537">
        <f t="shared" si="30"/>
        <v>0</v>
      </c>
      <c r="W152" s="537">
        <f t="shared" si="30"/>
        <v>0</v>
      </c>
      <c r="X152" s="537">
        <f t="shared" si="30"/>
        <v>0</v>
      </c>
      <c r="Y152" s="537">
        <f t="shared" si="30"/>
        <v>0</v>
      </c>
      <c r="Z152" s="537">
        <f t="shared" si="30"/>
        <v>0</v>
      </c>
      <c r="AA152" s="537">
        <f t="shared" si="30"/>
        <v>0</v>
      </c>
      <c r="AB152" s="537">
        <f t="shared" si="30"/>
        <v>0</v>
      </c>
      <c r="AC152" s="537">
        <f t="shared" si="30"/>
        <v>0</v>
      </c>
      <c r="AD152" s="537">
        <f t="shared" si="30"/>
        <v>0</v>
      </c>
      <c r="AE152" s="537">
        <f t="shared" si="30"/>
        <v>0</v>
      </c>
      <c r="AF152" s="537">
        <f t="shared" si="30"/>
        <v>0</v>
      </c>
      <c r="AG152" s="537">
        <f t="shared" si="30"/>
        <v>0</v>
      </c>
      <c r="AH152" s="537">
        <f t="shared" si="30"/>
        <v>0</v>
      </c>
    </row>
    <row r="153" spans="1:64" ht="19.5" customHeight="1">
      <c r="A153" s="598"/>
      <c r="B153" s="598"/>
      <c r="C153" s="297"/>
      <c r="D153" s="537">
        <f t="shared" si="28"/>
        <v>0</v>
      </c>
      <c r="E153" s="537">
        <f t="shared" si="28"/>
        <v>0</v>
      </c>
      <c r="F153" s="537">
        <f t="shared" si="28"/>
        <v>0</v>
      </c>
      <c r="G153" s="537">
        <f t="shared" si="28"/>
        <v>0</v>
      </c>
      <c r="H153" s="537">
        <f t="shared" si="28"/>
        <v>0</v>
      </c>
      <c r="I153" s="537">
        <f t="shared" si="28"/>
        <v>0</v>
      </c>
      <c r="J153" s="537">
        <f t="shared" si="28"/>
        <v>0</v>
      </c>
      <c r="K153" s="537">
        <f t="shared" ref="K153:AH153" si="31">+K138*K$86/60</f>
        <v>0</v>
      </c>
      <c r="L153" s="537">
        <f t="shared" si="31"/>
        <v>0</v>
      </c>
      <c r="M153" s="537">
        <f t="shared" si="31"/>
        <v>0</v>
      </c>
      <c r="N153" s="537">
        <f t="shared" si="31"/>
        <v>0</v>
      </c>
      <c r="O153" s="537">
        <f t="shared" si="31"/>
        <v>0</v>
      </c>
      <c r="P153" s="537">
        <f t="shared" si="31"/>
        <v>0</v>
      </c>
      <c r="Q153" s="537">
        <f t="shared" si="31"/>
        <v>0</v>
      </c>
      <c r="R153" s="537">
        <f t="shared" si="31"/>
        <v>0</v>
      </c>
      <c r="S153" s="537">
        <f t="shared" si="31"/>
        <v>0</v>
      </c>
      <c r="T153" s="537">
        <f t="shared" si="31"/>
        <v>0</v>
      </c>
      <c r="U153" s="537">
        <f t="shared" si="31"/>
        <v>0</v>
      </c>
      <c r="V153" s="537">
        <f t="shared" si="31"/>
        <v>0</v>
      </c>
      <c r="W153" s="537">
        <f t="shared" si="31"/>
        <v>0</v>
      </c>
      <c r="X153" s="537">
        <f t="shared" si="31"/>
        <v>0</v>
      </c>
      <c r="Y153" s="537">
        <f t="shared" si="31"/>
        <v>0</v>
      </c>
      <c r="Z153" s="537">
        <f t="shared" si="31"/>
        <v>0</v>
      </c>
      <c r="AA153" s="537">
        <f t="shared" si="31"/>
        <v>0</v>
      </c>
      <c r="AB153" s="537">
        <f t="shared" si="31"/>
        <v>0</v>
      </c>
      <c r="AC153" s="537">
        <f t="shared" si="31"/>
        <v>0</v>
      </c>
      <c r="AD153" s="537">
        <f t="shared" si="31"/>
        <v>0</v>
      </c>
      <c r="AE153" s="537">
        <f t="shared" si="31"/>
        <v>0</v>
      </c>
      <c r="AF153" s="537">
        <f t="shared" si="31"/>
        <v>0</v>
      </c>
      <c r="AG153" s="537">
        <f t="shared" si="31"/>
        <v>0</v>
      </c>
      <c r="AH153" s="537">
        <f t="shared" si="31"/>
        <v>0</v>
      </c>
    </row>
    <row r="154" spans="1:64" ht="19.5" customHeight="1">
      <c r="A154" s="599" t="s">
        <v>7</v>
      </c>
      <c r="B154" s="599"/>
      <c r="C154" s="599"/>
      <c r="D154" s="540">
        <f t="shared" ref="D154:AH154" si="32">SUM(D142:D153)</f>
        <v>0</v>
      </c>
      <c r="E154" s="540">
        <f t="shared" si="32"/>
        <v>0</v>
      </c>
      <c r="F154" s="540">
        <f t="shared" si="32"/>
        <v>6.9290277777777787</v>
      </c>
      <c r="G154" s="540">
        <f t="shared" si="32"/>
        <v>9.9120833333333316</v>
      </c>
      <c r="H154" s="540">
        <f t="shared" si="32"/>
        <v>10.141388888888887</v>
      </c>
      <c r="I154" s="540">
        <f t="shared" si="32"/>
        <v>15.937083333333332</v>
      </c>
      <c r="J154" s="540">
        <f t="shared" si="32"/>
        <v>0</v>
      </c>
      <c r="K154" s="540">
        <f t="shared" si="32"/>
        <v>0</v>
      </c>
      <c r="L154" s="540">
        <f t="shared" si="32"/>
        <v>11.620694444444442</v>
      </c>
      <c r="M154" s="540">
        <f t="shared" si="32"/>
        <v>11.629888888888891</v>
      </c>
      <c r="N154" s="540">
        <f t="shared" si="32"/>
        <v>15.745416666666666</v>
      </c>
      <c r="O154" s="540">
        <f t="shared" si="32"/>
        <v>10.203749999999998</v>
      </c>
      <c r="P154" s="540">
        <f t="shared" si="32"/>
        <v>0</v>
      </c>
      <c r="Q154" s="540">
        <f t="shared" si="32"/>
        <v>0</v>
      </c>
      <c r="R154" s="540">
        <f t="shared" si="32"/>
        <v>10.633111111111111</v>
      </c>
      <c r="S154" s="540">
        <f t="shared" si="32"/>
        <v>10.578472222222221</v>
      </c>
      <c r="T154" s="540">
        <f t="shared" si="32"/>
        <v>5.9000000000000012</v>
      </c>
      <c r="U154" s="540">
        <f t="shared" si="32"/>
        <v>0</v>
      </c>
      <c r="V154" s="540">
        <f t="shared" si="32"/>
        <v>0</v>
      </c>
      <c r="W154" s="540">
        <f t="shared" si="32"/>
        <v>0</v>
      </c>
      <c r="X154" s="540">
        <f t="shared" si="32"/>
        <v>0</v>
      </c>
      <c r="Y154" s="540">
        <f t="shared" si="32"/>
        <v>0</v>
      </c>
      <c r="Z154" s="540">
        <f t="shared" si="32"/>
        <v>0</v>
      </c>
      <c r="AA154" s="540">
        <f t="shared" si="32"/>
        <v>0</v>
      </c>
      <c r="AB154" s="540">
        <f t="shared" si="32"/>
        <v>0</v>
      </c>
      <c r="AC154" s="540">
        <f t="shared" si="32"/>
        <v>0</v>
      </c>
      <c r="AD154" s="540">
        <f t="shared" si="32"/>
        <v>0</v>
      </c>
      <c r="AE154" s="540">
        <f t="shared" si="32"/>
        <v>0</v>
      </c>
      <c r="AF154" s="540">
        <f t="shared" si="32"/>
        <v>0</v>
      </c>
      <c r="AG154" s="540">
        <f t="shared" si="32"/>
        <v>0</v>
      </c>
      <c r="AH154" s="540">
        <f t="shared" si="32"/>
        <v>0</v>
      </c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  <c r="BD154" s="144"/>
      <c r="BE154" s="144"/>
      <c r="BF154" s="144"/>
      <c r="BG154" s="144"/>
      <c r="BH154" s="144"/>
      <c r="BI154" s="144"/>
      <c r="BJ154" s="144"/>
      <c r="BK154" s="144"/>
      <c r="BL154" s="144"/>
    </row>
    <row r="156" spans="1:64" ht="19.5" customHeight="1">
      <c r="B156" s="596" t="s">
        <v>85</v>
      </c>
      <c r="C156" s="596"/>
      <c r="D156" s="298">
        <f>'IN LINE DEFECT B'!H101</f>
        <v>0</v>
      </c>
      <c r="E156" s="298">
        <f>'IN LINE DEFECT B'!I101</f>
        <v>0</v>
      </c>
      <c r="F156" s="298">
        <f>'IN LINE DEFECT B'!J101</f>
        <v>1</v>
      </c>
      <c r="G156" s="298">
        <f>'IN LINE DEFECT B'!K101</f>
        <v>3</v>
      </c>
      <c r="H156" s="298">
        <f>'IN LINE DEFECT B'!L101</f>
        <v>2</v>
      </c>
      <c r="I156" s="298">
        <f>'IN LINE DEFECT B'!M101</f>
        <v>3</v>
      </c>
      <c r="J156" s="298">
        <f>'IN LINE DEFECT B'!N101</f>
        <v>0</v>
      </c>
      <c r="K156" s="298">
        <f>'IN LINE DEFECT B'!O101</f>
        <v>0</v>
      </c>
      <c r="L156" s="298">
        <f>'IN LINE DEFECT B'!P101</f>
        <v>1</v>
      </c>
      <c r="M156" s="298">
        <f>'IN LINE DEFECT B'!Q101</f>
        <v>1</v>
      </c>
      <c r="N156" s="298">
        <f>'IN LINE DEFECT B'!R101</f>
        <v>3</v>
      </c>
      <c r="O156" s="298">
        <f>'IN LINE DEFECT B'!S101</f>
        <v>3</v>
      </c>
      <c r="P156" s="298">
        <f>'IN LINE DEFECT B'!T101</f>
        <v>0</v>
      </c>
      <c r="Q156" s="298">
        <f>'IN LINE DEFECT B'!U101</f>
        <v>0</v>
      </c>
      <c r="R156" s="298">
        <f>'IN LINE DEFECT B'!V101</f>
        <v>2</v>
      </c>
      <c r="S156" s="298">
        <f>'IN LINE DEFECT B'!W101</f>
        <v>5</v>
      </c>
      <c r="T156" s="298">
        <f>'IN LINE DEFECT B'!X101</f>
        <v>0</v>
      </c>
      <c r="U156" s="298">
        <f>'IN LINE DEFECT B'!Y101</f>
        <v>0</v>
      </c>
      <c r="V156" s="298">
        <f>'IN LINE DEFECT B'!Z101</f>
        <v>0</v>
      </c>
      <c r="W156" s="298">
        <f>'IN LINE DEFECT B'!AA101</f>
        <v>0</v>
      </c>
      <c r="X156" s="298">
        <f>'IN LINE DEFECT B'!AB101</f>
        <v>0</v>
      </c>
      <c r="Y156" s="298">
        <f>'IN LINE DEFECT B'!AC101</f>
        <v>0</v>
      </c>
      <c r="Z156" s="298">
        <f>'IN LINE DEFECT B'!AD101</f>
        <v>0</v>
      </c>
      <c r="AA156" s="298">
        <f>'IN LINE DEFECT B'!AE101</f>
        <v>0</v>
      </c>
      <c r="AB156" s="298">
        <f>'IN LINE DEFECT B'!AF101</f>
        <v>0</v>
      </c>
      <c r="AC156" s="298">
        <f>'IN LINE DEFECT B'!AG101</f>
        <v>0</v>
      </c>
      <c r="AD156" s="298">
        <f>'IN LINE DEFECT B'!AH101</f>
        <v>0</v>
      </c>
      <c r="AE156" s="298">
        <f>'IN LINE DEFECT B'!AI101</f>
        <v>0</v>
      </c>
      <c r="AF156" s="298">
        <f>'IN LINE DEFECT B'!AJ101</f>
        <v>0</v>
      </c>
      <c r="AG156" s="298">
        <f>'IN LINE DEFECT B'!AK101</f>
        <v>0</v>
      </c>
      <c r="AH156" s="298">
        <f>'IN LINE DEFECT B'!AL101</f>
        <v>0</v>
      </c>
      <c r="AI156" s="298">
        <f>SUM(D156:AH156)</f>
        <v>24</v>
      </c>
    </row>
    <row r="157" spans="1:64" ht="19.5" customHeight="1">
      <c r="B157" s="596" t="s">
        <v>86</v>
      </c>
      <c r="C157" s="596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  <c r="AI157" s="298">
        <f>SUM(D157:AH157)</f>
        <v>0</v>
      </c>
    </row>
    <row r="158" spans="1:64" ht="19.5" customHeight="1">
      <c r="B158" s="596" t="s">
        <v>87</v>
      </c>
      <c r="C158" s="596"/>
      <c r="D158" s="200" t="e">
        <f t="shared" ref="D158:AI159" si="33">D156/(D$77+D156)</f>
        <v>#DIV/0!</v>
      </c>
      <c r="E158" s="200" t="e">
        <f t="shared" si="33"/>
        <v>#DIV/0!</v>
      </c>
      <c r="F158" s="200">
        <f t="shared" si="33"/>
        <v>9.2412900840957394E-5</v>
      </c>
      <c r="G158" s="200">
        <f t="shared" si="33"/>
        <v>2.9919218111100032E-4</v>
      </c>
      <c r="H158" s="200">
        <f t="shared" si="33"/>
        <v>2.0070245860511792E-4</v>
      </c>
      <c r="I158" s="200">
        <f t="shared" si="33"/>
        <v>3.5629453681710216E-4</v>
      </c>
      <c r="J158" s="200" t="e">
        <f t="shared" si="33"/>
        <v>#DIV/0!</v>
      </c>
      <c r="K158" s="200" t="e">
        <f t="shared" si="33"/>
        <v>#DIV/0!</v>
      </c>
      <c r="L158" s="200">
        <f t="shared" si="33"/>
        <v>1.0450412791305256E-4</v>
      </c>
      <c r="M158" s="200">
        <f t="shared" si="33"/>
        <v>1.1373976342129209E-4</v>
      </c>
      <c r="N158" s="200">
        <f t="shared" si="33"/>
        <v>3.5410764872521248E-4</v>
      </c>
      <c r="O158" s="200">
        <f t="shared" si="33"/>
        <v>3.0156815440289503E-4</v>
      </c>
      <c r="P158" s="200" t="e">
        <f t="shared" si="33"/>
        <v>#DIV/0!</v>
      </c>
      <c r="Q158" s="200" t="e">
        <f t="shared" si="33"/>
        <v>#DIV/0!</v>
      </c>
      <c r="R158" s="200">
        <f t="shared" si="33"/>
        <v>2.1917808219178083E-4</v>
      </c>
      <c r="S158" s="200">
        <f t="shared" si="33"/>
        <v>5.0756268399147297E-4</v>
      </c>
      <c r="T158" s="200">
        <f t="shared" si="33"/>
        <v>0</v>
      </c>
      <c r="U158" s="200">
        <f t="shared" si="33"/>
        <v>0</v>
      </c>
      <c r="V158" s="200" t="e">
        <f t="shared" si="33"/>
        <v>#DIV/0!</v>
      </c>
      <c r="W158" s="200" t="e">
        <f t="shared" si="33"/>
        <v>#DIV/0!</v>
      </c>
      <c r="X158" s="200" t="e">
        <f t="shared" si="33"/>
        <v>#DIV/0!</v>
      </c>
      <c r="Y158" s="200" t="e">
        <f t="shared" si="33"/>
        <v>#DIV/0!</v>
      </c>
      <c r="Z158" s="200" t="e">
        <f t="shared" si="33"/>
        <v>#DIV/0!</v>
      </c>
      <c r="AA158" s="200" t="e">
        <f t="shared" si="33"/>
        <v>#DIV/0!</v>
      </c>
      <c r="AB158" s="200" t="e">
        <f t="shared" si="33"/>
        <v>#DIV/0!</v>
      </c>
      <c r="AC158" s="200" t="e">
        <f t="shared" si="33"/>
        <v>#DIV/0!</v>
      </c>
      <c r="AD158" s="200" t="e">
        <f t="shared" si="33"/>
        <v>#DIV/0!</v>
      </c>
      <c r="AE158" s="200" t="e">
        <f t="shared" si="33"/>
        <v>#DIV/0!</v>
      </c>
      <c r="AF158" s="200" t="e">
        <f t="shared" si="33"/>
        <v>#DIV/0!</v>
      </c>
      <c r="AG158" s="200" t="e">
        <f t="shared" si="33"/>
        <v>#DIV/0!</v>
      </c>
      <c r="AH158" s="200" t="e">
        <f t="shared" si="33"/>
        <v>#DIV/0!</v>
      </c>
      <c r="AI158" s="200">
        <f t="shared" si="33"/>
        <v>2.0536340766347784E-4</v>
      </c>
    </row>
    <row r="159" spans="1:64" ht="19.5" customHeight="1">
      <c r="B159" s="596" t="s">
        <v>88</v>
      </c>
      <c r="C159" s="596"/>
      <c r="D159" s="200" t="e">
        <f t="shared" si="33"/>
        <v>#DIV/0!</v>
      </c>
      <c r="E159" s="200" t="e">
        <f t="shared" si="33"/>
        <v>#DIV/0!</v>
      </c>
      <c r="F159" s="200">
        <f t="shared" si="33"/>
        <v>0</v>
      </c>
      <c r="G159" s="200">
        <f t="shared" si="33"/>
        <v>0</v>
      </c>
      <c r="H159" s="200">
        <f t="shared" si="33"/>
        <v>0</v>
      </c>
      <c r="I159" s="200">
        <f t="shared" si="33"/>
        <v>0</v>
      </c>
      <c r="J159" s="200" t="e">
        <f t="shared" si="33"/>
        <v>#DIV/0!</v>
      </c>
      <c r="K159" s="200" t="e">
        <f t="shared" si="33"/>
        <v>#DIV/0!</v>
      </c>
      <c r="L159" s="200">
        <f t="shared" si="33"/>
        <v>0</v>
      </c>
      <c r="M159" s="200">
        <f t="shared" si="33"/>
        <v>0</v>
      </c>
      <c r="N159" s="200">
        <f t="shared" si="33"/>
        <v>0</v>
      </c>
      <c r="O159" s="200">
        <f t="shared" si="33"/>
        <v>0</v>
      </c>
      <c r="P159" s="200" t="e">
        <f t="shared" si="33"/>
        <v>#DIV/0!</v>
      </c>
      <c r="Q159" s="200" t="e">
        <f t="shared" si="33"/>
        <v>#DIV/0!</v>
      </c>
      <c r="R159" s="200">
        <f t="shared" si="33"/>
        <v>0</v>
      </c>
      <c r="S159" s="200">
        <f t="shared" si="33"/>
        <v>0</v>
      </c>
      <c r="T159" s="200">
        <f t="shared" si="33"/>
        <v>0</v>
      </c>
      <c r="U159" s="200">
        <f t="shared" si="33"/>
        <v>0</v>
      </c>
      <c r="V159" s="200" t="e">
        <f t="shared" si="33"/>
        <v>#DIV/0!</v>
      </c>
      <c r="W159" s="200" t="e">
        <f t="shared" si="33"/>
        <v>#DIV/0!</v>
      </c>
      <c r="X159" s="200" t="e">
        <f t="shared" si="33"/>
        <v>#DIV/0!</v>
      </c>
      <c r="Y159" s="200" t="e">
        <f t="shared" si="33"/>
        <v>#DIV/0!</v>
      </c>
      <c r="Z159" s="200" t="e">
        <f t="shared" si="33"/>
        <v>#DIV/0!</v>
      </c>
      <c r="AA159" s="200" t="e">
        <f t="shared" si="33"/>
        <v>#DIV/0!</v>
      </c>
      <c r="AB159" s="200" t="e">
        <f t="shared" si="33"/>
        <v>#DIV/0!</v>
      </c>
      <c r="AC159" s="200" t="e">
        <f t="shared" si="33"/>
        <v>#DIV/0!</v>
      </c>
      <c r="AD159" s="200" t="e">
        <f t="shared" si="33"/>
        <v>#DIV/0!</v>
      </c>
      <c r="AE159" s="200" t="e">
        <f t="shared" si="33"/>
        <v>#DIV/0!</v>
      </c>
      <c r="AF159" s="200" t="e">
        <f t="shared" si="33"/>
        <v>#DIV/0!</v>
      </c>
      <c r="AG159" s="200" t="e">
        <f t="shared" si="33"/>
        <v>#DIV/0!</v>
      </c>
      <c r="AH159" s="200" t="e">
        <f t="shared" si="33"/>
        <v>#DIV/0!</v>
      </c>
      <c r="AI159" s="200">
        <f t="shared" si="33"/>
        <v>0</v>
      </c>
    </row>
  </sheetData>
  <sheetProtection algorithmName="SHA-512" hashValue="218hLtwFOrSqoHFoBtP1FkAaamMpJkwhyEVuAVtAKfQ4n7xWUa/uufKEEUBVtHC8SqxX7Vctd6Z3VBoTRQ4I4A==" saltValue="cKzo2+nm64aYlTR8+lVWng==" spinCount="100000" sheet="1" objects="1" scenarios="1" formatCells="0" formatColumns="0" formatRows="0"/>
  <mergeCells count="34">
    <mergeCell ref="AI5:AI6"/>
    <mergeCell ref="B77:C77"/>
    <mergeCell ref="B78:C78"/>
    <mergeCell ref="A122:C122"/>
    <mergeCell ref="A123:C123"/>
    <mergeCell ref="B82:C82"/>
    <mergeCell ref="B80:C80"/>
    <mergeCell ref="A120:C120"/>
    <mergeCell ref="A121:C121"/>
    <mergeCell ref="D1:F1"/>
    <mergeCell ref="D3:F3"/>
    <mergeCell ref="B83:C83"/>
    <mergeCell ref="B84:C84"/>
    <mergeCell ref="B158:C158"/>
    <mergeCell ref="A124:C124"/>
    <mergeCell ref="B81:C81"/>
    <mergeCell ref="A86:A95"/>
    <mergeCell ref="B86:C86"/>
    <mergeCell ref="B87:C87"/>
    <mergeCell ref="B88:C89"/>
    <mergeCell ref="B90:C90"/>
    <mergeCell ref="B91:C91"/>
    <mergeCell ref="B92:C92"/>
    <mergeCell ref="B93:C93"/>
    <mergeCell ref="A97:A118"/>
    <mergeCell ref="B159:C159"/>
    <mergeCell ref="A126:C126"/>
    <mergeCell ref="A127:B138"/>
    <mergeCell ref="A139:C139"/>
    <mergeCell ref="A140:C140"/>
    <mergeCell ref="A142:B153"/>
    <mergeCell ref="A154:C154"/>
    <mergeCell ref="B156:C156"/>
    <mergeCell ref="B157:C157"/>
  </mergeCells>
  <conditionalFormatting sqref="D6:AH6">
    <cfRule type="expression" dxfId="35" priority="1">
      <formula>OR(TEXT(D$5,"ddd")="Sat",TEXT(D$5,"ddd")="Sun")</formula>
    </cfRule>
  </conditionalFormatting>
  <conditionalFormatting sqref="D120:AH120">
    <cfRule type="cellIs" dxfId="34" priority="2" operator="lessThan">
      <formula>0</formula>
    </cfRule>
  </conditionalFormatting>
  <conditionalFormatting sqref="D140:AH140">
    <cfRule type="cellIs" dxfId="33" priority="3" operator="notEqual">
      <formula>0</formula>
    </cfRule>
  </conditionalFormatting>
  <dataValidations count="3">
    <dataValidation operator="greaterThan" allowBlank="1" showInputMessage="1" showErrorMessage="1" sqref="D83:AH84"/>
    <dataValidation type="decimal" operator="greaterThan" allowBlank="1" showInputMessage="1" showErrorMessage="1" sqref="AI82:AJ84">
      <formula1>0</formula1>
    </dataValidation>
    <dataValidation type="list" operator="greaterThan" allowBlank="1" showInputMessage="1" showErrorMessage="1" sqref="D82:AH82">
      <formula1>$AL$82:$AL$87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L159"/>
  <sheetViews>
    <sheetView tabSelected="1" zoomScale="85" zoomScaleNormal="85" workbookViewId="0">
      <pane xSplit="3" ySplit="6" topLeftCell="M58" activePane="bottomRight" state="frozen"/>
      <selection activeCell="D86" sqref="D86:AH86"/>
      <selection pane="topRight" activeCell="D86" sqref="D86:AH86"/>
      <selection pane="bottomLeft" activeCell="D86" sqref="D86:AH86"/>
      <selection pane="bottomRight" activeCell="U82" sqref="U82"/>
    </sheetView>
  </sheetViews>
  <sheetFormatPr defaultColWidth="9" defaultRowHeight="13.5"/>
  <cols>
    <col min="1" max="1" width="4.375" customWidth="1"/>
    <col min="2" max="2" width="5" customWidth="1"/>
    <col min="3" max="3" width="31.875" bestFit="1" customWidth="1"/>
    <col min="4" max="34" width="9.5" customWidth="1"/>
  </cols>
  <sheetData>
    <row r="1" spans="1:64" ht="14.25">
      <c r="C1" s="261" t="s">
        <v>0</v>
      </c>
      <c r="D1" s="601" t="str">
        <f>+Summary!D2</f>
        <v>BF23 Main Assy TR1</v>
      </c>
      <c r="E1" s="601"/>
      <c r="F1" s="601"/>
    </row>
    <row r="2" spans="1:64" ht="14.25">
      <c r="C2" s="261" t="s">
        <v>101</v>
      </c>
      <c r="D2" s="262" t="s">
        <v>9</v>
      </c>
      <c r="E2" s="263"/>
      <c r="F2" s="264"/>
    </row>
    <row r="3" spans="1:64" ht="14.25">
      <c r="C3" s="261" t="s">
        <v>5</v>
      </c>
      <c r="D3" s="602">
        <f>+Summary!D3</f>
        <v>44255</v>
      </c>
      <c r="E3" s="602"/>
      <c r="F3" s="602"/>
    </row>
    <row r="5" spans="1:64">
      <c r="C5" s="265"/>
      <c r="D5" s="398">
        <f>+D3</f>
        <v>44255</v>
      </c>
      <c r="E5" s="398">
        <f t="shared" ref="E5:AH5" si="0">D5+1</f>
        <v>44256</v>
      </c>
      <c r="F5" s="398">
        <f t="shared" si="0"/>
        <v>44257</v>
      </c>
      <c r="G5" s="398">
        <f t="shared" si="0"/>
        <v>44258</v>
      </c>
      <c r="H5" s="398">
        <f t="shared" si="0"/>
        <v>44259</v>
      </c>
      <c r="I5" s="398">
        <f t="shared" si="0"/>
        <v>44260</v>
      </c>
      <c r="J5" s="398">
        <f t="shared" si="0"/>
        <v>44261</v>
      </c>
      <c r="K5" s="398">
        <f t="shared" si="0"/>
        <v>44262</v>
      </c>
      <c r="L5" s="398">
        <f t="shared" si="0"/>
        <v>44263</v>
      </c>
      <c r="M5" s="398">
        <f t="shared" si="0"/>
        <v>44264</v>
      </c>
      <c r="N5" s="398">
        <f t="shared" si="0"/>
        <v>44265</v>
      </c>
      <c r="O5" s="398">
        <f t="shared" si="0"/>
        <v>44266</v>
      </c>
      <c r="P5" s="398">
        <f t="shared" si="0"/>
        <v>44267</v>
      </c>
      <c r="Q5" s="398">
        <f t="shared" si="0"/>
        <v>44268</v>
      </c>
      <c r="R5" s="398">
        <f t="shared" si="0"/>
        <v>44269</v>
      </c>
      <c r="S5" s="398">
        <f t="shared" si="0"/>
        <v>44270</v>
      </c>
      <c r="T5" s="398">
        <f t="shared" si="0"/>
        <v>44271</v>
      </c>
      <c r="U5" s="398">
        <f t="shared" si="0"/>
        <v>44272</v>
      </c>
      <c r="V5" s="398">
        <f t="shared" si="0"/>
        <v>44273</v>
      </c>
      <c r="W5" s="398">
        <f t="shared" si="0"/>
        <v>44274</v>
      </c>
      <c r="X5" s="398">
        <f t="shared" si="0"/>
        <v>44275</v>
      </c>
      <c r="Y5" s="398">
        <f t="shared" si="0"/>
        <v>44276</v>
      </c>
      <c r="Z5" s="398">
        <f t="shared" si="0"/>
        <v>44277</v>
      </c>
      <c r="AA5" s="398">
        <f t="shared" si="0"/>
        <v>44278</v>
      </c>
      <c r="AB5" s="398">
        <f t="shared" si="0"/>
        <v>44279</v>
      </c>
      <c r="AC5" s="398">
        <f t="shared" si="0"/>
        <v>44280</v>
      </c>
      <c r="AD5" s="398">
        <f t="shared" si="0"/>
        <v>44281</v>
      </c>
      <c r="AE5" s="398">
        <f t="shared" si="0"/>
        <v>44282</v>
      </c>
      <c r="AF5" s="398">
        <f t="shared" si="0"/>
        <v>44283</v>
      </c>
      <c r="AG5" s="398">
        <f t="shared" si="0"/>
        <v>44284</v>
      </c>
      <c r="AH5" s="398">
        <f t="shared" si="0"/>
        <v>44285</v>
      </c>
      <c r="AI5" s="607" t="s">
        <v>7</v>
      </c>
    </row>
    <row r="6" spans="1:64">
      <c r="B6" s="266" t="s">
        <v>102</v>
      </c>
      <c r="C6" s="267" t="s">
        <v>103</v>
      </c>
      <c r="D6" s="399">
        <v>1</v>
      </c>
      <c r="E6" s="399">
        <v>2</v>
      </c>
      <c r="F6" s="399">
        <v>3</v>
      </c>
      <c r="G6" s="399">
        <v>4</v>
      </c>
      <c r="H6" s="399">
        <v>5</v>
      </c>
      <c r="I6" s="399">
        <v>6</v>
      </c>
      <c r="J6" s="399">
        <v>7</v>
      </c>
      <c r="K6" s="399">
        <v>8</v>
      </c>
      <c r="L6" s="399">
        <v>9</v>
      </c>
      <c r="M6" s="399">
        <v>10</v>
      </c>
      <c r="N6" s="399">
        <v>11</v>
      </c>
      <c r="O6" s="399">
        <v>12</v>
      </c>
      <c r="P6" s="399">
        <v>13</v>
      </c>
      <c r="Q6" s="399">
        <v>14</v>
      </c>
      <c r="R6" s="399">
        <v>15</v>
      </c>
      <c r="S6" s="399">
        <v>16</v>
      </c>
      <c r="T6" s="399">
        <v>17</v>
      </c>
      <c r="U6" s="399">
        <v>18</v>
      </c>
      <c r="V6" s="399">
        <v>19</v>
      </c>
      <c r="W6" s="399">
        <v>20</v>
      </c>
      <c r="X6" s="399">
        <v>21</v>
      </c>
      <c r="Y6" s="399">
        <v>22</v>
      </c>
      <c r="Z6" s="399">
        <v>23</v>
      </c>
      <c r="AA6" s="399">
        <v>24</v>
      </c>
      <c r="AB6" s="399">
        <v>25</v>
      </c>
      <c r="AC6" s="399">
        <v>26</v>
      </c>
      <c r="AD6" s="399">
        <v>27</v>
      </c>
      <c r="AE6" s="399">
        <v>28</v>
      </c>
      <c r="AF6" s="399">
        <v>29</v>
      </c>
      <c r="AG6" s="399">
        <v>30</v>
      </c>
      <c r="AH6" s="399">
        <v>31</v>
      </c>
      <c r="AI6" s="607"/>
    </row>
    <row r="7" spans="1:64" ht="19.5" customHeight="1">
      <c r="A7" s="69"/>
      <c r="B7" s="268">
        <v>1</v>
      </c>
      <c r="C7" s="269" t="str">
        <f>Kousu!B11</f>
        <v>AE062040-3550</v>
      </c>
      <c r="D7" s="196"/>
      <c r="E7" s="196"/>
      <c r="F7" s="196"/>
      <c r="G7" s="196"/>
      <c r="H7" s="196">
        <v>521</v>
      </c>
      <c r="I7" s="196"/>
      <c r="J7" s="196"/>
      <c r="K7" s="196"/>
      <c r="L7" s="196"/>
      <c r="M7" s="196"/>
      <c r="N7" s="196"/>
      <c r="O7" s="196"/>
      <c r="P7" s="196">
        <v>1439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270">
        <f t="shared" ref="AI7:AI70" si="1">+SUM(D7:AH7)</f>
        <v>1960</v>
      </c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</row>
    <row r="8" spans="1:64" ht="19.5" customHeight="1">
      <c r="A8" s="69"/>
      <c r="B8" s="268">
        <v>2</v>
      </c>
      <c r="C8" s="269" t="str">
        <f>Kousu!B12</f>
        <v>AE062040-3570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271">
        <f t="shared" si="1"/>
        <v>0</v>
      </c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</row>
    <row r="9" spans="1:64" ht="19.5" customHeight="1">
      <c r="A9" s="69"/>
      <c r="B9" s="268">
        <v>3</v>
      </c>
      <c r="C9" s="269" t="str">
        <f>Kousu!B13</f>
        <v>AE062040-3580</v>
      </c>
      <c r="D9" s="197"/>
      <c r="E9" s="197"/>
      <c r="F9" s="197"/>
      <c r="G9" s="197"/>
      <c r="H9" s="197"/>
      <c r="I9" s="197"/>
      <c r="J9" s="197">
        <v>719</v>
      </c>
      <c r="K9" s="197"/>
      <c r="L9" s="197"/>
      <c r="M9" s="197"/>
      <c r="N9" s="197"/>
      <c r="O9" s="197">
        <v>719</v>
      </c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271">
        <f t="shared" si="1"/>
        <v>1438</v>
      </c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</row>
    <row r="10" spans="1:64" ht="19.5" customHeight="1">
      <c r="A10" s="69"/>
      <c r="B10" s="268">
        <v>4</v>
      </c>
      <c r="C10" s="269" t="str">
        <f>Kousu!B14</f>
        <v>AE062040-3600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271">
        <f t="shared" si="1"/>
        <v>0</v>
      </c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</row>
    <row r="11" spans="1:64" ht="19.5" customHeight="1">
      <c r="A11" s="69"/>
      <c r="B11" s="268">
        <v>5</v>
      </c>
      <c r="C11" s="269" t="str">
        <f>Kousu!B15</f>
        <v>AE062040-3610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271">
        <f t="shared" si="1"/>
        <v>0</v>
      </c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</row>
    <row r="12" spans="1:64" ht="19.5" customHeight="1">
      <c r="A12" s="69"/>
      <c r="B12" s="268">
        <v>6</v>
      </c>
      <c r="C12" s="269" t="str">
        <f>Kousu!B16</f>
        <v>AE062040-3620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271">
        <f t="shared" si="1"/>
        <v>0</v>
      </c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</row>
    <row r="13" spans="1:64" ht="19.5" customHeight="1">
      <c r="A13" s="69"/>
      <c r="B13" s="268">
        <v>7</v>
      </c>
      <c r="C13" s="269" t="str">
        <f>Kousu!B17</f>
        <v>AE062040-3640</v>
      </c>
      <c r="D13" s="197">
        <v>1199</v>
      </c>
      <c r="E13" s="197"/>
      <c r="F13" s="197"/>
      <c r="G13" s="197"/>
      <c r="H13" s="197">
        <v>1080</v>
      </c>
      <c r="I13" s="197">
        <v>682</v>
      </c>
      <c r="J13" s="197">
        <v>1320</v>
      </c>
      <c r="K13" s="197"/>
      <c r="L13" s="197"/>
      <c r="M13" s="197"/>
      <c r="N13" s="197">
        <v>176</v>
      </c>
      <c r="O13" s="197">
        <v>719</v>
      </c>
      <c r="P13" s="197"/>
      <c r="Q13" s="197">
        <v>598</v>
      </c>
      <c r="R13" s="197"/>
      <c r="S13" s="197"/>
      <c r="T13" s="197"/>
      <c r="U13" s="197">
        <v>719</v>
      </c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271">
        <f t="shared" si="1"/>
        <v>6493</v>
      </c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</row>
    <row r="14" spans="1:64" ht="19.5" customHeight="1">
      <c r="A14" s="69"/>
      <c r="B14" s="268">
        <v>8</v>
      </c>
      <c r="C14" s="269" t="str">
        <f>Kousu!B18</f>
        <v>AE062040-3650</v>
      </c>
      <c r="D14" s="197">
        <v>748</v>
      </c>
      <c r="E14" s="197"/>
      <c r="F14" s="197"/>
      <c r="G14" s="197"/>
      <c r="H14" s="197">
        <v>1445</v>
      </c>
      <c r="I14" s="197">
        <v>320</v>
      </c>
      <c r="J14" s="197"/>
      <c r="K14" s="197"/>
      <c r="L14" s="197"/>
      <c r="M14" s="197"/>
      <c r="N14" s="197"/>
      <c r="O14" s="197"/>
      <c r="P14" s="197"/>
      <c r="Q14" s="197">
        <v>640</v>
      </c>
      <c r="R14" s="197"/>
      <c r="S14" s="197"/>
      <c r="T14" s="197">
        <v>1585</v>
      </c>
      <c r="U14" s="197">
        <v>698</v>
      </c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271">
        <f t="shared" si="1"/>
        <v>5436</v>
      </c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</row>
    <row r="15" spans="1:64" ht="19.5" customHeight="1">
      <c r="A15" s="69"/>
      <c r="B15" s="268">
        <v>9</v>
      </c>
      <c r="C15" s="269" t="str">
        <f>Kousu!B19</f>
        <v>AE062040-3680</v>
      </c>
      <c r="D15" s="197"/>
      <c r="E15" s="197"/>
      <c r="F15" s="197"/>
      <c r="G15" s="197"/>
      <c r="H15" s="197"/>
      <c r="I15" s="197"/>
      <c r="J15" s="197"/>
      <c r="K15" s="197">
        <v>1368</v>
      </c>
      <c r="L15" s="197"/>
      <c r="M15" s="197"/>
      <c r="N15" s="197"/>
      <c r="O15" s="197">
        <v>840</v>
      </c>
      <c r="P15" s="197">
        <v>379</v>
      </c>
      <c r="Q15" s="197">
        <f>717+320</f>
        <v>1037</v>
      </c>
      <c r="R15" s="197"/>
      <c r="S15" s="195"/>
      <c r="T15" s="197"/>
      <c r="U15" s="197">
        <v>1137</v>
      </c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271">
        <f t="shared" si="1"/>
        <v>4761</v>
      </c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</row>
    <row r="16" spans="1:64" ht="19.5" customHeight="1">
      <c r="A16" s="69"/>
      <c r="B16" s="268">
        <v>10</v>
      </c>
      <c r="C16" s="269" t="str">
        <f>Kousu!B20</f>
        <v>AE062040-3690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271">
        <f t="shared" si="1"/>
        <v>0</v>
      </c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</row>
    <row r="17" spans="1:64" ht="19.5" customHeight="1">
      <c r="A17" s="69"/>
      <c r="B17" s="268">
        <v>11</v>
      </c>
      <c r="C17" s="269" t="str">
        <f>Kousu!B21</f>
        <v>AE062040-3700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>
        <v>672</v>
      </c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271">
        <f t="shared" si="1"/>
        <v>672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</row>
    <row r="18" spans="1:64" ht="19.5" customHeight="1">
      <c r="A18" s="69"/>
      <c r="B18" s="268">
        <v>12</v>
      </c>
      <c r="C18" s="269" t="str">
        <f>Kousu!B22</f>
        <v>AE062040-3900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648</v>
      </c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271">
        <f t="shared" si="1"/>
        <v>648</v>
      </c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</row>
    <row r="19" spans="1:64" ht="20.25" customHeight="1">
      <c r="A19" s="69"/>
      <c r="B19" s="268">
        <v>13</v>
      </c>
      <c r="C19" s="269" t="str">
        <f>Kousu!B23</f>
        <v>AE062040-3910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>
        <v>720</v>
      </c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271">
        <f t="shared" si="1"/>
        <v>720</v>
      </c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</row>
    <row r="20" spans="1:64" ht="19.5" customHeight="1">
      <c r="A20" s="69"/>
      <c r="B20" s="268">
        <v>14</v>
      </c>
      <c r="C20" s="269" t="str">
        <f>Kousu!B24</f>
        <v>AE062040-3920</v>
      </c>
      <c r="D20" s="197">
        <v>659</v>
      </c>
      <c r="E20" s="197"/>
      <c r="F20" s="197"/>
      <c r="G20" s="197"/>
      <c r="H20" s="197"/>
      <c r="I20" s="197"/>
      <c r="J20" s="197">
        <v>836</v>
      </c>
      <c r="K20" s="197">
        <v>70</v>
      </c>
      <c r="L20" s="197"/>
      <c r="M20" s="197"/>
      <c r="N20" s="197">
        <v>719</v>
      </c>
      <c r="O20" s="197"/>
      <c r="P20" s="197">
        <v>700</v>
      </c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271">
        <f t="shared" si="1"/>
        <v>2984</v>
      </c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</row>
    <row r="21" spans="1:64" ht="19.5" customHeight="1">
      <c r="A21" s="69"/>
      <c r="B21" s="268">
        <v>15</v>
      </c>
      <c r="C21" s="269" t="str">
        <f>Kousu!B25</f>
        <v>AE062040-4090</v>
      </c>
      <c r="D21" s="197"/>
      <c r="E21" s="197"/>
      <c r="F21" s="197"/>
      <c r="G21" s="197"/>
      <c r="H21" s="197"/>
      <c r="I21" s="197"/>
      <c r="J21" s="197">
        <v>1180</v>
      </c>
      <c r="K21" s="197">
        <v>720</v>
      </c>
      <c r="L21" s="197"/>
      <c r="M21" s="197"/>
      <c r="N21" s="197">
        <v>744</v>
      </c>
      <c r="O21" s="197"/>
      <c r="P21" s="197"/>
      <c r="Q21" s="197">
        <f>840+598</f>
        <v>1438</v>
      </c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271">
        <f t="shared" si="1"/>
        <v>4082</v>
      </c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</row>
    <row r="22" spans="1:64" ht="19.5" customHeight="1">
      <c r="A22" s="69"/>
      <c r="B22" s="268">
        <v>16</v>
      </c>
      <c r="C22" s="269" t="str">
        <f>Kousu!B26</f>
        <v>AE062070-0010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271">
        <f t="shared" si="1"/>
        <v>0</v>
      </c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</row>
    <row r="23" spans="1:64" ht="19.5" customHeight="1">
      <c r="A23" s="69"/>
      <c r="B23" s="268">
        <v>17</v>
      </c>
      <c r="C23" s="269" t="str">
        <f>Kousu!B27</f>
        <v>AE062070-0150</v>
      </c>
      <c r="D23" s="197">
        <v>1618</v>
      </c>
      <c r="E23" s="197"/>
      <c r="F23" s="197"/>
      <c r="G23" s="197"/>
      <c r="H23" s="197"/>
      <c r="I23" s="197">
        <v>479</v>
      </c>
      <c r="J23" s="197">
        <f>539+1078</f>
        <v>1617</v>
      </c>
      <c r="K23" s="197">
        <v>1530</v>
      </c>
      <c r="L23" s="197"/>
      <c r="M23" s="197"/>
      <c r="N23" s="197">
        <f>2919+720+720</f>
        <v>4359</v>
      </c>
      <c r="O23" s="197">
        <v>719</v>
      </c>
      <c r="P23" s="197">
        <f>2525+537</f>
        <v>3062</v>
      </c>
      <c r="Q23" s="197">
        <v>1080</v>
      </c>
      <c r="R23" s="197"/>
      <c r="S23" s="197"/>
      <c r="T23" s="197">
        <v>680</v>
      </c>
      <c r="U23" s="197">
        <v>1453</v>
      </c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271">
        <f t="shared" si="1"/>
        <v>16597</v>
      </c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</row>
    <row r="24" spans="1:64" ht="19.5" customHeight="1">
      <c r="A24" s="69"/>
      <c r="B24" s="268">
        <v>18</v>
      </c>
      <c r="C24" s="269" t="str">
        <f>Kousu!B28</f>
        <v>AE062070-0160</v>
      </c>
      <c r="D24" s="197">
        <v>1078</v>
      </c>
      <c r="E24" s="197"/>
      <c r="F24" s="197"/>
      <c r="G24" s="197"/>
      <c r="H24" s="197"/>
      <c r="I24" s="197"/>
      <c r="J24" s="197">
        <v>1080</v>
      </c>
      <c r="K24" s="197">
        <v>140</v>
      </c>
      <c r="L24" s="197"/>
      <c r="M24" s="197"/>
      <c r="N24" s="197">
        <f>1918+718+1165</f>
        <v>3801</v>
      </c>
      <c r="O24" s="197">
        <f>720+720</f>
        <v>1440</v>
      </c>
      <c r="P24" s="197">
        <f>1440+540</f>
        <v>1980</v>
      </c>
      <c r="Q24" s="197">
        <f>57</f>
        <v>57</v>
      </c>
      <c r="R24" s="197"/>
      <c r="S24" s="197"/>
      <c r="T24" s="197"/>
      <c r="U24" s="197">
        <v>1434</v>
      </c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271">
        <f t="shared" si="1"/>
        <v>11010</v>
      </c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</row>
    <row r="25" spans="1:64" ht="19.5" customHeight="1">
      <c r="A25" s="69"/>
      <c r="B25" s="268">
        <v>19</v>
      </c>
      <c r="C25" s="269" t="str">
        <f>Kousu!B29</f>
        <v>AE062070-0171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271">
        <f t="shared" si="1"/>
        <v>0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</row>
    <row r="26" spans="1:64" ht="19.5" customHeight="1">
      <c r="A26" s="69"/>
      <c r="B26" s="268">
        <v>20</v>
      </c>
      <c r="C26" s="269" t="str">
        <f>Kousu!B30</f>
        <v>AE062070-0181</v>
      </c>
      <c r="D26" s="197"/>
      <c r="E26" s="197"/>
      <c r="F26" s="197"/>
      <c r="G26" s="197"/>
      <c r="H26" s="197"/>
      <c r="I26" s="197"/>
      <c r="J26" s="197"/>
      <c r="K26" s="195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271">
        <f t="shared" si="1"/>
        <v>0</v>
      </c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</row>
    <row r="27" spans="1:64" ht="19.5" customHeight="1">
      <c r="A27" s="69"/>
      <c r="B27" s="268">
        <v>21</v>
      </c>
      <c r="C27" s="269" t="str">
        <f>Kousu!B31</f>
        <v>AE062070-0280</v>
      </c>
      <c r="D27" s="197"/>
      <c r="E27" s="197">
        <f>2639+1445</f>
        <v>4084</v>
      </c>
      <c r="F27" s="197"/>
      <c r="G27" s="197"/>
      <c r="H27" s="197">
        <v>2197</v>
      </c>
      <c r="I27" s="197"/>
      <c r="J27" s="197">
        <f>720+540+332</f>
        <v>1592</v>
      </c>
      <c r="K27" s="197">
        <f>1920+1584+1500</f>
        <v>5004</v>
      </c>
      <c r="L27" s="197"/>
      <c r="M27" s="197"/>
      <c r="N27" s="197"/>
      <c r="O27" s="197">
        <f>540+540</f>
        <v>1080</v>
      </c>
      <c r="P27" s="197">
        <f>821+717</f>
        <v>1538</v>
      </c>
      <c r="Q27" s="197">
        <f>540+540+728</f>
        <v>1808</v>
      </c>
      <c r="R27" s="197"/>
      <c r="S27" s="197"/>
      <c r="T27" s="197"/>
      <c r="U27" s="197">
        <v>2859</v>
      </c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271">
        <f t="shared" si="1"/>
        <v>20162</v>
      </c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</row>
    <row r="28" spans="1:64" ht="19.5" customHeight="1">
      <c r="A28" s="69"/>
      <c r="B28" s="268">
        <v>22</v>
      </c>
      <c r="C28" s="269" t="str">
        <f>Kousu!B32</f>
        <v>AE062070-0290</v>
      </c>
      <c r="D28" s="197">
        <v>2347</v>
      </c>
      <c r="E28" s="197">
        <f>4842+571</f>
        <v>5413</v>
      </c>
      <c r="F28" s="197"/>
      <c r="G28" s="197"/>
      <c r="H28" s="197">
        <v>2648</v>
      </c>
      <c r="I28" s="197">
        <v>745</v>
      </c>
      <c r="J28" s="197">
        <v>540</v>
      </c>
      <c r="K28" s="197">
        <f>720+540</f>
        <v>1260</v>
      </c>
      <c r="L28" s="197"/>
      <c r="M28" s="197"/>
      <c r="N28" s="197"/>
      <c r="O28" s="197">
        <f>540+540</f>
        <v>1080</v>
      </c>
      <c r="P28" s="197"/>
      <c r="Q28" s="197">
        <f>718+540+538+1204</f>
        <v>3000</v>
      </c>
      <c r="R28" s="197"/>
      <c r="S28" s="197"/>
      <c r="T28" s="197">
        <v>4828</v>
      </c>
      <c r="U28" s="197">
        <v>1046</v>
      </c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271">
        <f t="shared" si="1"/>
        <v>22907</v>
      </c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</row>
    <row r="29" spans="1:64" ht="19.5" customHeight="1">
      <c r="A29" s="69"/>
      <c r="B29" s="268">
        <v>23</v>
      </c>
      <c r="C29" s="269" t="str">
        <f>Kousu!B33</f>
        <v>AE062070-0300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271">
        <f t="shared" si="1"/>
        <v>0</v>
      </c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</row>
    <row r="30" spans="1:64" ht="19.5" customHeight="1">
      <c r="A30" s="69"/>
      <c r="B30" s="268">
        <v>24</v>
      </c>
      <c r="C30" s="269" t="str">
        <f>Kousu!B34</f>
        <v>AE062070-0310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271">
        <f t="shared" si="1"/>
        <v>0</v>
      </c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</row>
    <row r="31" spans="1:64" ht="21" customHeight="1">
      <c r="A31" s="69"/>
      <c r="B31" s="268">
        <v>25</v>
      </c>
      <c r="C31" s="269" t="str">
        <f>Kousu!B35</f>
        <v>AE062070-0390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271">
        <f t="shared" si="1"/>
        <v>0</v>
      </c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</row>
    <row r="32" spans="1:64" ht="19.5" customHeight="1">
      <c r="A32" s="69"/>
      <c r="B32" s="268">
        <v>26</v>
      </c>
      <c r="C32" s="269" t="str">
        <f>Kousu!B36</f>
        <v>AE062070-0400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271">
        <f t="shared" si="1"/>
        <v>0</v>
      </c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</row>
    <row r="33" spans="1:64" ht="19.5" customHeight="1">
      <c r="A33" s="69"/>
      <c r="B33" s="268">
        <v>27</v>
      </c>
      <c r="C33" s="269" t="str">
        <f>Kousu!B37</f>
        <v>AE062070-0490</v>
      </c>
      <c r="D33" s="197"/>
      <c r="E33" s="197">
        <v>1653</v>
      </c>
      <c r="F33" s="197"/>
      <c r="G33" s="197"/>
      <c r="H33" s="197"/>
      <c r="I33" s="197"/>
      <c r="J33" s="197"/>
      <c r="K33" s="197"/>
      <c r="L33" s="197"/>
      <c r="M33" s="197"/>
      <c r="N33" s="197"/>
      <c r="O33" s="197">
        <v>2160</v>
      </c>
      <c r="P33" s="197"/>
      <c r="Q33" s="197"/>
      <c r="R33" s="197"/>
      <c r="S33" s="197"/>
      <c r="T33" s="197">
        <v>1200</v>
      </c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271">
        <f t="shared" si="1"/>
        <v>5013</v>
      </c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</row>
    <row r="34" spans="1:64" ht="19.5" customHeight="1">
      <c r="A34" s="69"/>
      <c r="B34" s="268">
        <v>28</v>
      </c>
      <c r="C34" s="269" t="str">
        <f>Kousu!B38</f>
        <v>AE062070-0500</v>
      </c>
      <c r="D34" s="197"/>
      <c r="E34" s="197"/>
      <c r="F34" s="197"/>
      <c r="G34" s="197"/>
      <c r="H34" s="197">
        <v>963</v>
      </c>
      <c r="I34" s="197">
        <v>719</v>
      </c>
      <c r="J34" s="197"/>
      <c r="K34" s="197"/>
      <c r="L34" s="197"/>
      <c r="M34" s="197"/>
      <c r="N34" s="197"/>
      <c r="O34" s="197">
        <f>1335+1438</f>
        <v>2773</v>
      </c>
      <c r="P34" s="197"/>
      <c r="Q34" s="197"/>
      <c r="R34" s="197"/>
      <c r="S34" s="197"/>
      <c r="T34" s="197">
        <v>290</v>
      </c>
      <c r="U34" s="197">
        <v>720</v>
      </c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271">
        <f t="shared" si="1"/>
        <v>5465</v>
      </c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</row>
    <row r="35" spans="1:64" ht="19.5" customHeight="1">
      <c r="A35" s="69"/>
      <c r="B35" s="268">
        <v>29</v>
      </c>
      <c r="C35" s="269" t="str">
        <f>Kousu!B39</f>
        <v>AE262100-5750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271">
        <f t="shared" si="1"/>
        <v>0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</row>
    <row r="36" spans="1:64" ht="19.5" customHeight="1">
      <c r="A36" s="69"/>
      <c r="B36" s="268">
        <v>30</v>
      </c>
      <c r="C36" s="269" t="str">
        <f>Kousu!B40</f>
        <v>AE262100-5940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271">
        <f t="shared" si="1"/>
        <v>0</v>
      </c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</row>
    <row r="37" spans="1:64" ht="19.5" customHeight="1">
      <c r="A37" s="69"/>
      <c r="B37" s="268">
        <v>31</v>
      </c>
      <c r="C37" s="269" t="str">
        <f>Kousu!B41</f>
        <v>AE262100-5950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271">
        <f t="shared" si="1"/>
        <v>0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</row>
    <row r="38" spans="1:64" ht="19.5" customHeight="1">
      <c r="A38" s="69"/>
      <c r="B38" s="268">
        <v>32</v>
      </c>
      <c r="C38" s="269" t="str">
        <f>Kousu!B42</f>
        <v>AE262100-6040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271">
        <f t="shared" si="1"/>
        <v>0</v>
      </c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</row>
    <row r="39" spans="1:64" ht="19.5" customHeight="1">
      <c r="A39" s="69"/>
      <c r="B39" s="268">
        <v>33</v>
      </c>
      <c r="C39" s="269" t="str">
        <f>Kousu!B43</f>
        <v>AE262100-6050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271">
        <f t="shared" si="1"/>
        <v>0</v>
      </c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</row>
    <row r="40" spans="1:64" ht="19.5" customHeight="1">
      <c r="A40" s="69"/>
      <c r="B40" s="268">
        <v>34</v>
      </c>
      <c r="C40" s="269" t="str">
        <f>Kousu!B44</f>
        <v>AE262100-6060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271">
        <f t="shared" si="1"/>
        <v>0</v>
      </c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</row>
    <row r="41" spans="1:64" ht="19.5" customHeight="1">
      <c r="A41" s="69"/>
      <c r="B41" s="268">
        <v>35</v>
      </c>
      <c r="C41" s="269" t="str">
        <f>Kousu!B45</f>
        <v>AE262100-6070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271">
        <f t="shared" si="1"/>
        <v>0</v>
      </c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</row>
    <row r="42" spans="1:64" ht="19.5" customHeight="1">
      <c r="A42" s="69"/>
      <c r="B42" s="268">
        <v>36</v>
      </c>
      <c r="C42" s="269" t="str">
        <f>Kousu!B46</f>
        <v>AE262100-6110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271">
        <f t="shared" si="1"/>
        <v>0</v>
      </c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</row>
    <row r="43" spans="1:64" ht="19.5" customHeight="1">
      <c r="A43" s="69"/>
      <c r="B43" s="268">
        <v>37</v>
      </c>
      <c r="C43" s="269" t="str">
        <f>Kousu!B47</f>
        <v>AE262100-6120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271">
        <f t="shared" si="1"/>
        <v>0</v>
      </c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</row>
    <row r="44" spans="1:64" ht="19.5" customHeight="1">
      <c r="A44" s="69"/>
      <c r="B44" s="268">
        <v>38</v>
      </c>
      <c r="C44" s="269" t="str">
        <f>Kousu!B48</f>
        <v>AE262100-6161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271">
        <f t="shared" si="1"/>
        <v>0</v>
      </c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</row>
    <row r="45" spans="1:64" ht="19.5" customHeight="1">
      <c r="A45" s="69"/>
      <c r="B45" s="268">
        <v>39</v>
      </c>
      <c r="C45" s="269" t="str">
        <f>Kousu!B49</f>
        <v>AE262100-6171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271">
        <f t="shared" si="1"/>
        <v>0</v>
      </c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</row>
    <row r="46" spans="1:64" ht="19.5" customHeight="1">
      <c r="A46" s="69"/>
      <c r="B46" s="268">
        <v>40</v>
      </c>
      <c r="C46" s="269" t="str">
        <f>Kousu!B50</f>
        <v>AE262100-6560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271">
        <f t="shared" si="1"/>
        <v>0</v>
      </c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</row>
    <row r="47" spans="1:64" ht="19.5" customHeight="1">
      <c r="A47" s="69"/>
      <c r="B47" s="268">
        <v>41</v>
      </c>
      <c r="C47" s="269" t="str">
        <f>Kousu!B51</f>
        <v>AE262100-6570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271">
        <f t="shared" si="1"/>
        <v>0</v>
      </c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</row>
    <row r="48" spans="1:64" ht="19.5" customHeight="1">
      <c r="A48" s="69"/>
      <c r="B48" s="268">
        <v>42</v>
      </c>
      <c r="C48" s="269" t="str">
        <f>Kousu!B52</f>
        <v>AE262100-6751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271">
        <f t="shared" si="1"/>
        <v>0</v>
      </c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</row>
    <row r="49" spans="1:64" ht="19.5" customHeight="1">
      <c r="A49" s="69"/>
      <c r="B49" s="268">
        <v>43</v>
      </c>
      <c r="C49" s="269" t="str">
        <f>Kousu!B53</f>
        <v>AE262100-6761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271">
        <f t="shared" si="1"/>
        <v>0</v>
      </c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</row>
    <row r="50" spans="1:64" ht="19.5" customHeight="1">
      <c r="A50" s="69"/>
      <c r="B50" s="268">
        <v>44</v>
      </c>
      <c r="C50" s="269" t="str">
        <f>Kousu!B54</f>
        <v>AE262100-6850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271">
        <f t="shared" si="1"/>
        <v>0</v>
      </c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</row>
    <row r="51" spans="1:64" ht="19.5" customHeight="1">
      <c r="A51" s="69"/>
      <c r="B51" s="268">
        <v>45</v>
      </c>
      <c r="C51" s="269" t="str">
        <f>Kousu!B55</f>
        <v>AE262100-6860</v>
      </c>
      <c r="D51" s="197"/>
      <c r="E51" s="197"/>
      <c r="F51" s="197"/>
      <c r="G51" s="197"/>
      <c r="H51" s="197"/>
      <c r="I51" s="197"/>
      <c r="J51" s="197"/>
      <c r="K51" s="195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271">
        <f t="shared" si="1"/>
        <v>0</v>
      </c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</row>
    <row r="52" spans="1:64" ht="19.5" customHeight="1">
      <c r="A52" s="69"/>
      <c r="B52" s="268">
        <v>46</v>
      </c>
      <c r="C52" s="269" t="str">
        <f>Kousu!B56</f>
        <v>AE262100-6961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271">
        <f t="shared" si="1"/>
        <v>0</v>
      </c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</row>
    <row r="53" spans="1:64" ht="19.5" customHeight="1">
      <c r="A53" s="69"/>
      <c r="B53" s="268">
        <v>47</v>
      </c>
      <c r="C53" s="269" t="str">
        <f>Kousu!B57</f>
        <v>AE262100-6971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271">
        <f t="shared" si="1"/>
        <v>0</v>
      </c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</row>
    <row r="54" spans="1:64" ht="19.5" customHeight="1">
      <c r="A54" s="69"/>
      <c r="B54" s="268">
        <v>48</v>
      </c>
      <c r="C54" s="269" t="str">
        <f>Kousu!B58</f>
        <v>AE262100-7260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271">
        <f t="shared" si="1"/>
        <v>0</v>
      </c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</row>
    <row r="55" spans="1:64" ht="19.5" customHeight="1">
      <c r="A55" s="69"/>
      <c r="B55" s="268">
        <v>49</v>
      </c>
      <c r="C55" s="269" t="str">
        <f>Kousu!B59</f>
        <v>AE262100-7270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271">
        <f t="shared" si="1"/>
        <v>0</v>
      </c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</row>
    <row r="56" spans="1:64" ht="19.5" customHeight="1">
      <c r="A56" s="69"/>
      <c r="B56" s="268">
        <v>50</v>
      </c>
      <c r="C56" s="269" t="str">
        <f>Kousu!B60</f>
        <v>AE262100-7800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271">
        <f t="shared" si="1"/>
        <v>0</v>
      </c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</row>
    <row r="57" spans="1:64" ht="19.5" customHeight="1">
      <c r="A57" s="69"/>
      <c r="B57" s="268">
        <v>51</v>
      </c>
      <c r="C57" s="269" t="str">
        <f>Kousu!B61</f>
        <v>AE262100-7810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271">
        <f t="shared" si="1"/>
        <v>0</v>
      </c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</row>
    <row r="58" spans="1:64" ht="19.5" customHeight="1">
      <c r="A58" s="69"/>
      <c r="B58" s="268">
        <v>52</v>
      </c>
      <c r="C58" s="269" t="str">
        <f>Kousu!B62</f>
        <v>AE262100-7820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271">
        <f t="shared" si="1"/>
        <v>0</v>
      </c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</row>
    <row r="59" spans="1:64" ht="19.5" customHeight="1">
      <c r="A59" s="69"/>
      <c r="B59" s="268">
        <v>53</v>
      </c>
      <c r="C59" s="269" t="str">
        <f>Kousu!B63</f>
        <v>AE262100-7830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271">
        <f t="shared" si="1"/>
        <v>0</v>
      </c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</row>
    <row r="60" spans="1:64" ht="19.5" customHeight="1">
      <c r="A60" s="69"/>
      <c r="B60" s="268">
        <v>54</v>
      </c>
      <c r="C60" s="269" t="str">
        <f>Kousu!B64</f>
        <v>AE262100-7840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271">
        <f t="shared" si="1"/>
        <v>0</v>
      </c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</row>
    <row r="61" spans="1:64" ht="19.5" customHeight="1">
      <c r="A61" s="69"/>
      <c r="B61" s="268">
        <v>55</v>
      </c>
      <c r="C61" s="269" t="str">
        <f>Kousu!B65</f>
        <v>AE262100-7850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271">
        <f t="shared" si="1"/>
        <v>0</v>
      </c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</row>
    <row r="62" spans="1:64" ht="19.5" customHeight="1">
      <c r="A62" s="69"/>
      <c r="B62" s="268">
        <v>56</v>
      </c>
      <c r="C62" s="269">
        <f>Kousu!B66</f>
        <v>0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271">
        <f t="shared" si="1"/>
        <v>0</v>
      </c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</row>
    <row r="63" spans="1:64" ht="19.5" customHeight="1">
      <c r="A63" s="69"/>
      <c r="B63" s="268">
        <v>57</v>
      </c>
      <c r="C63" s="269">
        <f>Kousu!B67</f>
        <v>0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271">
        <f t="shared" si="1"/>
        <v>0</v>
      </c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</row>
    <row r="64" spans="1:64" ht="19.5" customHeight="1">
      <c r="A64" s="69"/>
      <c r="B64" s="268">
        <v>58</v>
      </c>
      <c r="C64" s="269">
        <f>Kousu!B68</f>
        <v>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271">
        <f t="shared" si="1"/>
        <v>0</v>
      </c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</row>
    <row r="65" spans="1:64" ht="19.5" customHeight="1">
      <c r="A65" s="69"/>
      <c r="B65" s="268">
        <v>59</v>
      </c>
      <c r="C65" s="269">
        <f>Kousu!B69</f>
        <v>0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271">
        <f t="shared" si="1"/>
        <v>0</v>
      </c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</row>
    <row r="66" spans="1:64" ht="19.5" customHeight="1">
      <c r="A66" s="69"/>
      <c r="B66" s="268">
        <v>60</v>
      </c>
      <c r="C66" s="269">
        <f>Kousu!B70</f>
        <v>0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271">
        <f t="shared" si="1"/>
        <v>0</v>
      </c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</row>
    <row r="67" spans="1:64" ht="19.5" customHeight="1">
      <c r="A67" s="69"/>
      <c r="B67" s="268">
        <v>61</v>
      </c>
      <c r="C67" s="269">
        <f>Kousu!B71</f>
        <v>0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7"/>
      <c r="AI67" s="271">
        <f t="shared" si="1"/>
        <v>0</v>
      </c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</row>
    <row r="68" spans="1:64" ht="19.5" customHeight="1">
      <c r="A68" s="69"/>
      <c r="B68" s="268">
        <v>62</v>
      </c>
      <c r="C68" s="269">
        <f>Kousu!B72</f>
        <v>0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271">
        <f t="shared" si="1"/>
        <v>0</v>
      </c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</row>
    <row r="69" spans="1:64" ht="19.5" customHeight="1">
      <c r="A69" s="69"/>
      <c r="B69" s="268">
        <v>63</v>
      </c>
      <c r="C69" s="269">
        <f>Kousu!B73</f>
        <v>0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271">
        <f t="shared" si="1"/>
        <v>0</v>
      </c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</row>
    <row r="70" spans="1:64" ht="19.5" customHeight="1">
      <c r="A70" s="69"/>
      <c r="B70" s="268">
        <v>64</v>
      </c>
      <c r="C70" s="269">
        <f>Kousu!B74</f>
        <v>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5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271">
        <f t="shared" si="1"/>
        <v>0</v>
      </c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</row>
    <row r="71" spans="1:64" ht="19.5" customHeight="1">
      <c r="A71" s="69"/>
      <c r="B71" s="268">
        <v>65</v>
      </c>
      <c r="C71" s="269">
        <f>Kousu!B75</f>
        <v>0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271">
        <f t="shared" ref="AI71:AI76" si="2">+SUM(D71:AH71)</f>
        <v>0</v>
      </c>
      <c r="AJ71" s="69"/>
      <c r="AK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</row>
    <row r="72" spans="1:64" ht="19.5" customHeight="1">
      <c r="A72" s="69"/>
      <c r="B72" s="268">
        <v>66</v>
      </c>
      <c r="C72" s="269">
        <f>Kousu!B76</f>
        <v>0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  <c r="AG72" s="197"/>
      <c r="AH72" s="197"/>
      <c r="AI72" s="271">
        <f t="shared" si="2"/>
        <v>0</v>
      </c>
      <c r="AJ72" s="69"/>
      <c r="AK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</row>
    <row r="73" spans="1:64" ht="19.5" customHeight="1">
      <c r="A73" s="69"/>
      <c r="B73" s="268">
        <v>67</v>
      </c>
      <c r="C73" s="269">
        <f>Kousu!B77</f>
        <v>0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271">
        <f t="shared" si="2"/>
        <v>0</v>
      </c>
      <c r="AJ73" s="69"/>
      <c r="AK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</row>
    <row r="74" spans="1:64" ht="19.5" customHeight="1">
      <c r="A74" s="69"/>
      <c r="B74" s="268">
        <v>68</v>
      </c>
      <c r="C74" s="269">
        <f>Kousu!B78</f>
        <v>0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271">
        <f t="shared" si="2"/>
        <v>0</v>
      </c>
      <c r="AJ74" s="69"/>
      <c r="AK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</row>
    <row r="75" spans="1:64" ht="19.5" customHeight="1">
      <c r="A75" s="69"/>
      <c r="B75" s="268">
        <v>69</v>
      </c>
      <c r="C75" s="269">
        <f>Kousu!B79</f>
        <v>0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271">
        <f t="shared" si="2"/>
        <v>0</v>
      </c>
      <c r="AJ75" s="69"/>
      <c r="AK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spans="1:64" ht="19.5" customHeight="1">
      <c r="A76" s="69"/>
      <c r="B76" s="268">
        <v>70</v>
      </c>
      <c r="C76" s="269">
        <f>Kousu!B80</f>
        <v>0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271">
        <f t="shared" si="2"/>
        <v>0</v>
      </c>
      <c r="AJ76" s="69"/>
      <c r="AK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spans="1:64" ht="19.5" customHeight="1">
      <c r="A77" s="69"/>
      <c r="B77" s="597" t="s">
        <v>104</v>
      </c>
      <c r="C77" s="597"/>
      <c r="D77" s="272">
        <f t="shared" ref="D77:AH77" si="3">SUM(D7:D76)</f>
        <v>7649</v>
      </c>
      <c r="E77" s="272">
        <f t="shared" si="3"/>
        <v>11150</v>
      </c>
      <c r="F77" s="272">
        <f t="shared" si="3"/>
        <v>0</v>
      </c>
      <c r="G77" s="272">
        <f>SUM(G7:G76)</f>
        <v>0</v>
      </c>
      <c r="H77" s="272">
        <f t="shared" si="3"/>
        <v>8854</v>
      </c>
      <c r="I77" s="272">
        <f t="shared" si="3"/>
        <v>2945</v>
      </c>
      <c r="J77" s="272">
        <f t="shared" si="3"/>
        <v>8884</v>
      </c>
      <c r="K77" s="272">
        <f t="shared" si="3"/>
        <v>10092</v>
      </c>
      <c r="L77" s="272">
        <f t="shared" si="3"/>
        <v>0</v>
      </c>
      <c r="M77" s="272">
        <f t="shared" si="3"/>
        <v>0</v>
      </c>
      <c r="N77" s="272">
        <f t="shared" si="3"/>
        <v>10447</v>
      </c>
      <c r="O77" s="272">
        <f>SUM(O7:O76)</f>
        <v>11530</v>
      </c>
      <c r="P77" s="272">
        <f>SUM(P7:P76)</f>
        <v>10490</v>
      </c>
      <c r="Q77" s="272">
        <f t="shared" si="3"/>
        <v>9658</v>
      </c>
      <c r="R77" s="272">
        <f t="shared" si="3"/>
        <v>0</v>
      </c>
      <c r="S77" s="272">
        <f t="shared" si="3"/>
        <v>0</v>
      </c>
      <c r="T77" s="272">
        <f t="shared" si="3"/>
        <v>8583</v>
      </c>
      <c r="U77" s="272">
        <f t="shared" si="3"/>
        <v>10066</v>
      </c>
      <c r="V77" s="272">
        <f t="shared" si="3"/>
        <v>0</v>
      </c>
      <c r="W77" s="272">
        <f t="shared" si="3"/>
        <v>0</v>
      </c>
      <c r="X77" s="272">
        <f t="shared" si="3"/>
        <v>0</v>
      </c>
      <c r="Y77" s="272">
        <f t="shared" si="3"/>
        <v>0</v>
      </c>
      <c r="Z77" s="272">
        <f t="shared" si="3"/>
        <v>0</v>
      </c>
      <c r="AA77" s="272">
        <f t="shared" si="3"/>
        <v>0</v>
      </c>
      <c r="AB77" s="272">
        <f t="shared" si="3"/>
        <v>0</v>
      </c>
      <c r="AC77" s="272">
        <f t="shared" si="3"/>
        <v>0</v>
      </c>
      <c r="AD77" s="272">
        <f t="shared" si="3"/>
        <v>0</v>
      </c>
      <c r="AE77" s="272">
        <f t="shared" si="3"/>
        <v>0</v>
      </c>
      <c r="AF77" s="272">
        <f t="shared" si="3"/>
        <v>0</v>
      </c>
      <c r="AG77" s="272">
        <f t="shared" si="3"/>
        <v>0</v>
      </c>
      <c r="AH77" s="272">
        <f t="shared" si="3"/>
        <v>0</v>
      </c>
      <c r="AI77" s="273">
        <f t="shared" ref="AI77" si="4">+SUM(D77:AH77)</f>
        <v>110348</v>
      </c>
      <c r="AJ77" s="69"/>
      <c r="AK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spans="1:64" ht="19.5" customHeight="1">
      <c r="A78" s="69"/>
      <c r="B78" s="597" t="s">
        <v>105</v>
      </c>
      <c r="C78" s="597"/>
      <c r="D78" s="272">
        <f>+D77</f>
        <v>7649</v>
      </c>
      <c r="E78" s="272">
        <f t="shared" ref="E78:R78" si="5">+E77+D78</f>
        <v>18799</v>
      </c>
      <c r="F78" s="272">
        <f t="shared" si="5"/>
        <v>18799</v>
      </c>
      <c r="G78" s="272">
        <f t="shared" si="5"/>
        <v>18799</v>
      </c>
      <c r="H78" s="272">
        <f t="shared" si="5"/>
        <v>27653</v>
      </c>
      <c r="I78" s="272">
        <f t="shared" si="5"/>
        <v>30598</v>
      </c>
      <c r="J78" s="272">
        <f t="shared" si="5"/>
        <v>39482</v>
      </c>
      <c r="K78" s="272">
        <f t="shared" si="5"/>
        <v>49574</v>
      </c>
      <c r="L78" s="272">
        <f t="shared" si="5"/>
        <v>49574</v>
      </c>
      <c r="M78" s="272">
        <f t="shared" si="5"/>
        <v>49574</v>
      </c>
      <c r="N78" s="272">
        <f t="shared" si="5"/>
        <v>60021</v>
      </c>
      <c r="O78" s="272">
        <f t="shared" si="5"/>
        <v>71551</v>
      </c>
      <c r="P78" s="272">
        <f t="shared" si="5"/>
        <v>82041</v>
      </c>
      <c r="Q78" s="272">
        <f t="shared" si="5"/>
        <v>91699</v>
      </c>
      <c r="R78" s="272">
        <f t="shared" si="5"/>
        <v>91699</v>
      </c>
      <c r="S78" s="272">
        <f t="shared" ref="S78:AH78" si="6">+S77+R78</f>
        <v>91699</v>
      </c>
      <c r="T78" s="272">
        <f t="shared" si="6"/>
        <v>100282</v>
      </c>
      <c r="U78" s="272">
        <f t="shared" si="6"/>
        <v>110348</v>
      </c>
      <c r="V78" s="272">
        <f t="shared" si="6"/>
        <v>110348</v>
      </c>
      <c r="W78" s="272">
        <f t="shared" si="6"/>
        <v>110348</v>
      </c>
      <c r="X78" s="272">
        <f t="shared" si="6"/>
        <v>110348</v>
      </c>
      <c r="Y78" s="272">
        <f t="shared" si="6"/>
        <v>110348</v>
      </c>
      <c r="Z78" s="272">
        <f t="shared" si="6"/>
        <v>110348</v>
      </c>
      <c r="AA78" s="272">
        <f t="shared" si="6"/>
        <v>110348</v>
      </c>
      <c r="AB78" s="272">
        <f t="shared" si="6"/>
        <v>110348</v>
      </c>
      <c r="AC78" s="272">
        <f t="shared" si="6"/>
        <v>110348</v>
      </c>
      <c r="AD78" s="272">
        <f t="shared" si="6"/>
        <v>110348</v>
      </c>
      <c r="AE78" s="272">
        <f t="shared" si="6"/>
        <v>110348</v>
      </c>
      <c r="AF78" s="272">
        <f t="shared" si="6"/>
        <v>110348</v>
      </c>
      <c r="AG78" s="272">
        <f t="shared" si="6"/>
        <v>110348</v>
      </c>
      <c r="AH78" s="272">
        <f t="shared" si="6"/>
        <v>110348</v>
      </c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80" spans="1:64" ht="19.5" customHeight="1">
      <c r="B80" s="609" t="s">
        <v>106</v>
      </c>
      <c r="C80" s="60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479"/>
    </row>
    <row r="81" spans="1:64" ht="19.5" customHeight="1">
      <c r="A81" s="69"/>
      <c r="B81" s="596" t="s">
        <v>107</v>
      </c>
      <c r="C81" s="596"/>
      <c r="D81" s="557">
        <f>IF(LEN(D82)=0,0+D84,VLOOKUP(D82,$AL$81:$AM$87,2,0)-D83+D84)</f>
        <v>9.5</v>
      </c>
      <c r="E81" s="557">
        <f t="shared" ref="E81:AH81" si="7">IF(LEN(E82)=0,0+E84,VLOOKUP(E82,$AL$81:$AM$87,2,0)-E83+E84)</f>
        <v>9.5</v>
      </c>
      <c r="F81" s="557">
        <f t="shared" si="7"/>
        <v>0</v>
      </c>
      <c r="G81" s="557">
        <f t="shared" si="7"/>
        <v>0</v>
      </c>
      <c r="H81" s="557">
        <f t="shared" si="7"/>
        <v>9.5</v>
      </c>
      <c r="I81" s="557">
        <f t="shared" si="7"/>
        <v>4.5</v>
      </c>
      <c r="J81" s="557">
        <f t="shared" si="7"/>
        <v>9</v>
      </c>
      <c r="K81" s="557">
        <f t="shared" si="7"/>
        <v>9.5</v>
      </c>
      <c r="L81" s="557">
        <f t="shared" si="7"/>
        <v>0</v>
      </c>
      <c r="M81" s="557">
        <f t="shared" si="7"/>
        <v>0</v>
      </c>
      <c r="N81" s="557">
        <f t="shared" si="7"/>
        <v>9.5</v>
      </c>
      <c r="O81" s="557">
        <f t="shared" si="7"/>
        <v>9.5</v>
      </c>
      <c r="P81" s="557">
        <f>IF(LEN(P82)=0,0+P84,VLOOKUP(P82,$AL$81:$AM$87,2,0)-P83+P84)</f>
        <v>9.5</v>
      </c>
      <c r="Q81" s="557">
        <f t="shared" si="7"/>
        <v>9.5</v>
      </c>
      <c r="R81" s="557">
        <f t="shared" si="7"/>
        <v>0</v>
      </c>
      <c r="S81" s="557">
        <f t="shared" si="7"/>
        <v>0</v>
      </c>
      <c r="T81" s="557">
        <f t="shared" si="7"/>
        <v>9.5</v>
      </c>
      <c r="U81" s="557">
        <f t="shared" si="7"/>
        <v>9.5</v>
      </c>
      <c r="V81" s="557">
        <f t="shared" si="7"/>
        <v>0</v>
      </c>
      <c r="W81" s="557">
        <f t="shared" si="7"/>
        <v>0</v>
      </c>
      <c r="X81" s="557">
        <f t="shared" si="7"/>
        <v>0</v>
      </c>
      <c r="Y81" s="557">
        <f t="shared" si="7"/>
        <v>0</v>
      </c>
      <c r="Z81" s="557">
        <f t="shared" si="7"/>
        <v>0</v>
      </c>
      <c r="AA81" s="557">
        <f t="shared" si="7"/>
        <v>0</v>
      </c>
      <c r="AB81" s="557">
        <f t="shared" si="7"/>
        <v>0</v>
      </c>
      <c r="AC81" s="557">
        <f t="shared" si="7"/>
        <v>0</v>
      </c>
      <c r="AD81" s="557">
        <f t="shared" si="7"/>
        <v>0</v>
      </c>
      <c r="AE81" s="557">
        <f t="shared" si="7"/>
        <v>0</v>
      </c>
      <c r="AF81" s="557">
        <f t="shared" si="7"/>
        <v>0</v>
      </c>
      <c r="AG81" s="557">
        <f t="shared" si="7"/>
        <v>0</v>
      </c>
      <c r="AH81" s="557">
        <f t="shared" si="7"/>
        <v>0</v>
      </c>
      <c r="AI81" s="508">
        <f>SUM(D81:AH81)</f>
        <v>108.5</v>
      </c>
      <c r="AJ81" s="69"/>
      <c r="AK81" s="69"/>
      <c r="AL81" s="442" t="s">
        <v>5268</v>
      </c>
      <c r="AM81" s="442" t="s">
        <v>5269</v>
      </c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spans="1:64" s="441" customFormat="1" ht="19.5" customHeight="1">
      <c r="B82" s="608" t="s">
        <v>5259</v>
      </c>
      <c r="C82" s="608"/>
      <c r="D82" s="198" t="s">
        <v>5267</v>
      </c>
      <c r="E82" s="198" t="s">
        <v>5267</v>
      </c>
      <c r="F82" s="198"/>
      <c r="G82" s="198"/>
      <c r="H82" s="198" t="s">
        <v>5267</v>
      </c>
      <c r="I82" s="198" t="s">
        <v>5267</v>
      </c>
      <c r="J82" s="198" t="s">
        <v>5263</v>
      </c>
      <c r="K82" s="198" t="s">
        <v>5267</v>
      </c>
      <c r="L82" s="198"/>
      <c r="M82" s="198"/>
      <c r="N82" s="198" t="s">
        <v>5267</v>
      </c>
      <c r="O82" s="198" t="s">
        <v>5267</v>
      </c>
      <c r="P82" s="198" t="s">
        <v>5267</v>
      </c>
      <c r="Q82" s="198" t="s">
        <v>5267</v>
      </c>
      <c r="R82" s="198"/>
      <c r="S82" s="198"/>
      <c r="T82" s="198" t="s">
        <v>5267</v>
      </c>
      <c r="U82" s="198" t="s">
        <v>5267</v>
      </c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274"/>
      <c r="AL82" s="442" t="s">
        <v>5260</v>
      </c>
      <c r="AM82" s="442">
        <v>8</v>
      </c>
    </row>
    <row r="83" spans="1:64" s="441" customFormat="1" ht="19.5" customHeight="1">
      <c r="B83" s="603" t="s">
        <v>5261</v>
      </c>
      <c r="C83" s="603"/>
      <c r="D83" s="507">
        <f>SUMIFS('Input Exclusion Time (All)'!$I$14:$I$1004,'Input Exclusion Time (All)'!$A$14:$A$1004,'Input Data Shift A'!D$6,'Input Exclusion Time (All)'!$B$14:$B$1004,'Input Data Shift A'!$D$2)-'Input Data Shift A'!D84</f>
        <v>0</v>
      </c>
      <c r="E83" s="507">
        <f>SUMIFS('Input Exclusion Time (All)'!$I$14:$I$1004,'Input Exclusion Time (All)'!$A$14:$A$1004,'Input Data Shift A'!E$6,'Input Exclusion Time (All)'!$B$14:$B$1004,'Input Data Shift A'!$D$2)-'Input Data Shift A'!E84</f>
        <v>0</v>
      </c>
      <c r="F83" s="507">
        <f>SUMIFS('Input Exclusion Time (All)'!$I$14:$I$1004,'Input Exclusion Time (All)'!$A$14:$A$1004,'Input Data Shift A'!F$6,'Input Exclusion Time (All)'!$B$14:$B$1004,'Input Data Shift A'!$D$2)-'Input Data Shift A'!F84</f>
        <v>0</v>
      </c>
      <c r="G83" s="507">
        <f>SUMIFS('Input Exclusion Time (All)'!$I$14:$I$1004,'Input Exclusion Time (All)'!$A$14:$A$1004,'Input Data Shift A'!G$6,'Input Exclusion Time (All)'!$B$14:$B$1004,'Input Data Shift A'!$D$2)-'Input Data Shift A'!G84</f>
        <v>0</v>
      </c>
      <c r="H83" s="507">
        <f>SUMIFS('Input Exclusion Time (All)'!$I$14:$I$1004,'Input Exclusion Time (All)'!$A$14:$A$1004,'Input Data Shift A'!H$6,'Input Exclusion Time (All)'!$B$14:$B$1004,'Input Data Shift A'!$D$2)-'Input Data Shift A'!H84</f>
        <v>0</v>
      </c>
      <c r="I83" s="507">
        <f>SUMIFS('Input Exclusion Time (All)'!$I$14:$I$1004,'Input Exclusion Time (All)'!$A$14:$A$1004,'Input Data Shift A'!I$6,'Input Exclusion Time (All)'!$B$14:$B$1004,'Input Data Shift A'!$D$2)-'Input Data Shift A'!I84</f>
        <v>5</v>
      </c>
      <c r="J83" s="507">
        <f>SUMIFS('Input Exclusion Time (All)'!$I$14:$I$1004,'Input Exclusion Time (All)'!$A$14:$A$1004,'Input Data Shift A'!J$6,'Input Exclusion Time (All)'!$B$14:$B$1004,'Input Data Shift A'!$D$2)-'Input Data Shift A'!J84</f>
        <v>0</v>
      </c>
      <c r="K83" s="507">
        <f>SUMIFS('Input Exclusion Time (All)'!$I$14:$I$1004,'Input Exclusion Time (All)'!$A$14:$A$1004,'Input Data Shift A'!K$6,'Input Exclusion Time (All)'!$B$14:$B$1004,'Input Data Shift A'!$D$2)-'Input Data Shift A'!K84</f>
        <v>0</v>
      </c>
      <c r="L83" s="507">
        <f>SUMIFS('Input Exclusion Time (All)'!$I$14:$I$1004,'Input Exclusion Time (All)'!$A$14:$A$1004,'Input Data Shift A'!L$6,'Input Exclusion Time (All)'!$B$14:$B$1004,'Input Data Shift A'!$D$2)-'Input Data Shift A'!L84</f>
        <v>0</v>
      </c>
      <c r="M83" s="507">
        <f>SUMIFS('Input Exclusion Time (All)'!$I$14:$I$1004,'Input Exclusion Time (All)'!$A$14:$A$1004,'Input Data Shift A'!M$6,'Input Exclusion Time (All)'!$B$14:$B$1004,'Input Data Shift A'!$D$2)-'Input Data Shift A'!M84</f>
        <v>0</v>
      </c>
      <c r="N83" s="507">
        <f>SUMIFS('Input Exclusion Time (All)'!$I$14:$I$1004,'Input Exclusion Time (All)'!$A$14:$A$1004,'Input Data Shift A'!N$6,'Input Exclusion Time (All)'!$B$14:$B$1004,'Input Data Shift A'!$D$2)-'Input Data Shift A'!N84</f>
        <v>0</v>
      </c>
      <c r="O83" s="507">
        <f>SUMIFS('Input Exclusion Time (All)'!$I$14:$I$1004,'Input Exclusion Time (All)'!$A$14:$A$1004,'Input Data Shift A'!O$6,'Input Exclusion Time (All)'!$B$14:$B$1004,'Input Data Shift A'!$D$2)-'Input Data Shift A'!O84</f>
        <v>0</v>
      </c>
      <c r="P83" s="507">
        <f>SUMIFS('Input Exclusion Time (All)'!$I$14:$I$1004,'Input Exclusion Time (All)'!$A$14:$A$1004,'Input Data Shift A'!P$6,'Input Exclusion Time (All)'!$B$14:$B$1004,'Input Data Shift A'!$D$2)-'Input Data Shift A'!P84</f>
        <v>0</v>
      </c>
      <c r="Q83" s="507">
        <f>SUMIFS('Input Exclusion Time (All)'!$I$14:$I$1004,'Input Exclusion Time (All)'!$A$14:$A$1004,'Input Data Shift A'!Q$6,'Input Exclusion Time (All)'!$B$14:$B$1004,'Input Data Shift A'!$D$2)-'Input Data Shift A'!Q84</f>
        <v>0</v>
      </c>
      <c r="R83" s="507">
        <f>SUMIFS('Input Exclusion Time (All)'!$I$14:$I$1004,'Input Exclusion Time (All)'!$A$14:$A$1004,'Input Data Shift A'!R$6,'Input Exclusion Time (All)'!$B$14:$B$1004,'Input Data Shift A'!$D$2)-'Input Data Shift A'!R84</f>
        <v>0</v>
      </c>
      <c r="S83" s="507">
        <f>SUMIFS('Input Exclusion Time (All)'!$I$14:$I$1004,'Input Exclusion Time (All)'!$A$14:$A$1004,'Input Data Shift A'!S$6,'Input Exclusion Time (All)'!$B$14:$B$1004,'Input Data Shift A'!$D$2)-'Input Data Shift A'!S84</f>
        <v>0</v>
      </c>
      <c r="T83" s="507">
        <f>SUMIFS('Input Exclusion Time (All)'!$I$14:$I$1004,'Input Exclusion Time (All)'!$A$14:$A$1004,'Input Data Shift A'!T$6,'Input Exclusion Time (All)'!$B$14:$B$1004,'Input Data Shift A'!$D$2)-'Input Data Shift A'!T84</f>
        <v>0</v>
      </c>
      <c r="U83" s="507">
        <f>SUMIFS('Input Exclusion Time (All)'!$I$14:$I$1004,'Input Exclusion Time (All)'!$A$14:$A$1004,'Input Data Shift A'!U$6,'Input Exclusion Time (All)'!$B$14:$B$1004,'Input Data Shift A'!$D$2)-'Input Data Shift A'!U84</f>
        <v>0</v>
      </c>
      <c r="V83" s="507">
        <f>SUMIFS('Input Exclusion Time (All)'!$I$14:$I$1004,'Input Exclusion Time (All)'!$A$14:$A$1004,'Input Data Shift A'!V$6,'Input Exclusion Time (All)'!$B$14:$B$1004,'Input Data Shift A'!$D$2)-'Input Data Shift A'!V84</f>
        <v>0</v>
      </c>
      <c r="W83" s="507">
        <f>SUMIFS('Input Exclusion Time (All)'!$I$14:$I$1004,'Input Exclusion Time (All)'!$A$14:$A$1004,'Input Data Shift A'!W$6,'Input Exclusion Time (All)'!$B$14:$B$1004,'Input Data Shift A'!$D$2)-'Input Data Shift A'!W84</f>
        <v>0</v>
      </c>
      <c r="X83" s="507">
        <f>SUMIFS('Input Exclusion Time (All)'!$I$14:$I$1004,'Input Exclusion Time (All)'!$A$14:$A$1004,'Input Data Shift A'!X$6,'Input Exclusion Time (All)'!$B$14:$B$1004,'Input Data Shift A'!$D$2)-'Input Data Shift A'!X84</f>
        <v>0</v>
      </c>
      <c r="Y83" s="507">
        <f>SUMIFS('Input Exclusion Time (All)'!$I$14:$I$1004,'Input Exclusion Time (All)'!$A$14:$A$1004,'Input Data Shift A'!Y$6,'Input Exclusion Time (All)'!$B$14:$B$1004,'Input Data Shift A'!$D$2)-'Input Data Shift A'!Y84</f>
        <v>0</v>
      </c>
      <c r="Z83" s="507">
        <f>SUMIFS('Input Exclusion Time (All)'!$I$14:$I$1004,'Input Exclusion Time (All)'!$A$14:$A$1004,'Input Data Shift A'!Z$6,'Input Exclusion Time (All)'!$B$14:$B$1004,'Input Data Shift A'!$D$2)-'Input Data Shift A'!Z84</f>
        <v>0</v>
      </c>
      <c r="AA83" s="507">
        <f>SUMIFS('Input Exclusion Time (All)'!$I$14:$I$1004,'Input Exclusion Time (All)'!$A$14:$A$1004,'Input Data Shift A'!AA$6,'Input Exclusion Time (All)'!$B$14:$B$1004,'Input Data Shift A'!$D$2)-'Input Data Shift A'!AA84</f>
        <v>0</v>
      </c>
      <c r="AB83" s="507">
        <f>SUMIFS('Input Exclusion Time (All)'!$I$14:$I$1004,'Input Exclusion Time (All)'!$A$14:$A$1004,'Input Data Shift A'!AB$6,'Input Exclusion Time (All)'!$B$14:$B$1004,'Input Data Shift A'!$D$2)-'Input Data Shift A'!AB84</f>
        <v>0</v>
      </c>
      <c r="AC83" s="507">
        <f>SUMIFS('Input Exclusion Time (All)'!$I$14:$I$1004,'Input Exclusion Time (All)'!$A$14:$A$1004,'Input Data Shift A'!AC$6,'Input Exclusion Time (All)'!$B$14:$B$1004,'Input Data Shift A'!$D$2)-'Input Data Shift A'!AC84</f>
        <v>0</v>
      </c>
      <c r="AD83" s="507">
        <f>SUMIFS('Input Exclusion Time (All)'!$I$14:$I$1004,'Input Exclusion Time (All)'!$A$14:$A$1004,'Input Data Shift A'!AD$6,'Input Exclusion Time (All)'!$B$14:$B$1004,'Input Data Shift A'!$D$2)-'Input Data Shift A'!AD84</f>
        <v>0</v>
      </c>
      <c r="AE83" s="507">
        <f>SUMIFS('Input Exclusion Time (All)'!$I$14:$I$1004,'Input Exclusion Time (All)'!$A$14:$A$1004,'Input Data Shift A'!AE$6,'Input Exclusion Time (All)'!$B$14:$B$1004,'Input Data Shift A'!$D$2)-'Input Data Shift A'!AE84</f>
        <v>0</v>
      </c>
      <c r="AF83" s="507">
        <f>SUMIFS('Input Exclusion Time (All)'!$I$14:$I$1004,'Input Exclusion Time (All)'!$A$14:$A$1004,'Input Data Shift A'!AF$6,'Input Exclusion Time (All)'!$B$14:$B$1004,'Input Data Shift A'!$D$2)-'Input Data Shift A'!AF84</f>
        <v>0</v>
      </c>
      <c r="AG83" s="507">
        <f>SUMIFS('Input Exclusion Time (All)'!$I$14:$I$1004,'Input Exclusion Time (All)'!$A$14:$A$1004,'Input Data Shift A'!AG$6,'Input Exclusion Time (All)'!$B$14:$B$1004,'Input Data Shift A'!$D$2)-'Input Data Shift A'!AG84</f>
        <v>0</v>
      </c>
      <c r="AH83" s="507">
        <f>SUMIFS('Input Exclusion Time (All)'!$I$14:$I$1004,'Input Exclusion Time (All)'!$A$14:$A$1004,'Input Data Shift A'!AH$6,'Input Exclusion Time (All)'!$B$14:$B$1004,'Input Data Shift A'!$D$2)-'Input Data Shift A'!AH84</f>
        <v>0</v>
      </c>
      <c r="AI83" s="274"/>
      <c r="AL83" s="442" t="s">
        <v>5262</v>
      </c>
      <c r="AM83" s="442">
        <v>10</v>
      </c>
    </row>
    <row r="84" spans="1:64" s="441" customFormat="1" ht="19.5" customHeight="1">
      <c r="B84" s="603" t="s">
        <v>5266</v>
      </c>
      <c r="C84" s="603"/>
      <c r="D84" s="507">
        <f>SUMIFS('Input Exclusion Time (All)'!$I$14:$I$1004,'Input Exclusion Time (All)'!$A$14:$A$1004,'Input Data Shift A'!D$6,'Input Exclusion Time (All)'!$B$14:$B$1004,'Input Data Shift A'!$D$2,'Input Exclusion Time (All)'!$C$14:$C$1004,'Input Data Shift A'!$B$94)</f>
        <v>0</v>
      </c>
      <c r="E84" s="507">
        <f>SUMIFS('Input Exclusion Time (All)'!$I$14:$I$1004,'Input Exclusion Time (All)'!$A$14:$A$1004,'Input Data Shift A'!E$6,'Input Exclusion Time (All)'!$B$14:$B$1004,'Input Data Shift A'!$D$2,'Input Exclusion Time (All)'!$C$14:$C$1004,'Input Data Shift A'!$B$94)</f>
        <v>0</v>
      </c>
      <c r="F84" s="507">
        <f>SUMIFS('Input Exclusion Time (All)'!$I$14:$I$1004,'Input Exclusion Time (All)'!$A$14:$A$1004,'Input Data Shift A'!F$6,'Input Exclusion Time (All)'!$B$14:$B$1004,'Input Data Shift A'!$D$2,'Input Exclusion Time (All)'!$C$14:$C$1004,'Input Data Shift A'!$B$94)</f>
        <v>0</v>
      </c>
      <c r="G84" s="507">
        <f>SUMIFS('Input Exclusion Time (All)'!$I$14:$I$1004,'Input Exclusion Time (All)'!$A$14:$A$1004,'Input Data Shift A'!G$6,'Input Exclusion Time (All)'!$B$14:$B$1004,'Input Data Shift A'!$D$2,'Input Exclusion Time (All)'!$C$14:$C$1004,'Input Data Shift A'!$B$94)</f>
        <v>0</v>
      </c>
      <c r="H84" s="507">
        <f>SUMIFS('Input Exclusion Time (All)'!$I$14:$I$1004,'Input Exclusion Time (All)'!$A$14:$A$1004,'Input Data Shift A'!H$6,'Input Exclusion Time (All)'!$B$14:$B$1004,'Input Data Shift A'!$D$2,'Input Exclusion Time (All)'!$C$14:$C$1004,'Input Data Shift A'!$B$94)</f>
        <v>0</v>
      </c>
      <c r="I84" s="507">
        <f>SUMIFS('Input Exclusion Time (All)'!$I$14:$I$1004,'Input Exclusion Time (All)'!$A$14:$A$1004,'Input Data Shift A'!I$6,'Input Exclusion Time (All)'!$B$14:$B$1004,'Input Data Shift A'!$D$2,'Input Exclusion Time (All)'!$C$14:$C$1004,'Input Data Shift A'!$B$94)</f>
        <v>0</v>
      </c>
      <c r="J84" s="507">
        <f>SUMIFS('Input Exclusion Time (All)'!$I$14:$I$1004,'Input Exclusion Time (All)'!$A$14:$A$1004,'Input Data Shift A'!J$6,'Input Exclusion Time (All)'!$B$14:$B$1004,'Input Data Shift A'!$D$2,'Input Exclusion Time (All)'!$C$14:$C$1004,'Input Data Shift A'!$B$94)</f>
        <v>0</v>
      </c>
      <c r="K84" s="507">
        <f>SUMIFS('Input Exclusion Time (All)'!$I$14:$I$1004,'Input Exclusion Time (All)'!$A$14:$A$1004,'Input Data Shift A'!K$6,'Input Exclusion Time (All)'!$B$14:$B$1004,'Input Data Shift A'!$D$2,'Input Exclusion Time (All)'!$C$14:$C$1004,'Input Data Shift A'!$B$94)</f>
        <v>0</v>
      </c>
      <c r="L84" s="507">
        <f>SUMIFS('Input Exclusion Time (All)'!$I$14:$I$1004,'Input Exclusion Time (All)'!$A$14:$A$1004,'Input Data Shift A'!L$6,'Input Exclusion Time (All)'!$B$14:$B$1004,'Input Data Shift A'!$D$2,'Input Exclusion Time (All)'!$C$14:$C$1004,'Input Data Shift A'!$B$94)</f>
        <v>0</v>
      </c>
      <c r="M84" s="507">
        <f>SUMIFS('Input Exclusion Time (All)'!$I$14:$I$1004,'Input Exclusion Time (All)'!$A$14:$A$1004,'Input Data Shift A'!M$6,'Input Exclusion Time (All)'!$B$14:$B$1004,'Input Data Shift A'!$D$2,'Input Exclusion Time (All)'!$C$14:$C$1004,'Input Data Shift A'!$B$94)</f>
        <v>0</v>
      </c>
      <c r="N84" s="507">
        <f>SUMIFS('Input Exclusion Time (All)'!$I$14:$I$1004,'Input Exclusion Time (All)'!$A$14:$A$1004,'Input Data Shift A'!N$6,'Input Exclusion Time (All)'!$B$14:$B$1004,'Input Data Shift A'!$D$2,'Input Exclusion Time (All)'!$C$14:$C$1004,'Input Data Shift A'!$B$94)</f>
        <v>0</v>
      </c>
      <c r="O84" s="507">
        <f>SUMIFS('Input Exclusion Time (All)'!$I$14:$I$1004,'Input Exclusion Time (All)'!$A$14:$A$1004,'Input Data Shift A'!O$6,'Input Exclusion Time (All)'!$B$14:$B$1004,'Input Data Shift A'!$D$2,'Input Exclusion Time (All)'!$C$14:$C$1004,'Input Data Shift A'!$B$94)</f>
        <v>0</v>
      </c>
      <c r="P84" s="507">
        <f>SUMIFS('Input Exclusion Time (All)'!$I$14:$I$1004,'Input Exclusion Time (All)'!$A$14:$A$1004,'Input Data Shift A'!P$6,'Input Exclusion Time (All)'!$B$14:$B$1004,'Input Data Shift A'!$D$2,'Input Exclusion Time (All)'!$C$14:$C$1004,'Input Data Shift A'!$B$94)</f>
        <v>0</v>
      </c>
      <c r="Q84" s="507">
        <f>SUMIFS('Input Exclusion Time (All)'!$I$14:$I$1004,'Input Exclusion Time (All)'!$A$14:$A$1004,'Input Data Shift A'!Q$6,'Input Exclusion Time (All)'!$B$14:$B$1004,'Input Data Shift A'!$D$2,'Input Exclusion Time (All)'!$C$14:$C$1004,'Input Data Shift A'!$B$94)</f>
        <v>0</v>
      </c>
      <c r="R84" s="507">
        <f>SUMIFS('Input Exclusion Time (All)'!$I$14:$I$1004,'Input Exclusion Time (All)'!$A$14:$A$1004,'Input Data Shift A'!R$6,'Input Exclusion Time (All)'!$B$14:$B$1004,'Input Data Shift A'!$D$2,'Input Exclusion Time (All)'!$C$14:$C$1004,'Input Data Shift A'!$B$94)</f>
        <v>0</v>
      </c>
      <c r="S84" s="507">
        <f>SUMIFS('Input Exclusion Time (All)'!$I$14:$I$1004,'Input Exclusion Time (All)'!$A$14:$A$1004,'Input Data Shift A'!S$6,'Input Exclusion Time (All)'!$B$14:$B$1004,'Input Data Shift A'!$D$2,'Input Exclusion Time (All)'!$C$14:$C$1004,'Input Data Shift A'!$B$94)</f>
        <v>0</v>
      </c>
      <c r="T84" s="507">
        <f>SUMIFS('Input Exclusion Time (All)'!$I$14:$I$1004,'Input Exclusion Time (All)'!$A$14:$A$1004,'Input Data Shift A'!T$6,'Input Exclusion Time (All)'!$B$14:$B$1004,'Input Data Shift A'!$D$2,'Input Exclusion Time (All)'!$C$14:$C$1004,'Input Data Shift A'!$B$94)</f>
        <v>0</v>
      </c>
      <c r="U84" s="507">
        <f>SUMIFS('Input Exclusion Time (All)'!$I$14:$I$1004,'Input Exclusion Time (All)'!$A$14:$A$1004,'Input Data Shift A'!U$6,'Input Exclusion Time (All)'!$B$14:$B$1004,'Input Data Shift A'!$D$2,'Input Exclusion Time (All)'!$C$14:$C$1004,'Input Data Shift A'!$B$94)</f>
        <v>0</v>
      </c>
      <c r="V84" s="507">
        <f>SUMIFS('Input Exclusion Time (All)'!$I$14:$I$1004,'Input Exclusion Time (All)'!$A$14:$A$1004,'Input Data Shift A'!V$6,'Input Exclusion Time (All)'!$B$14:$B$1004,'Input Data Shift A'!$D$2,'Input Exclusion Time (All)'!$C$14:$C$1004,'Input Data Shift A'!$B$94)</f>
        <v>0</v>
      </c>
      <c r="W84" s="507">
        <f>SUMIFS('Input Exclusion Time (All)'!$I$14:$I$1004,'Input Exclusion Time (All)'!$A$14:$A$1004,'Input Data Shift A'!W$6,'Input Exclusion Time (All)'!$B$14:$B$1004,'Input Data Shift A'!$D$2,'Input Exclusion Time (All)'!$C$14:$C$1004,'Input Data Shift A'!$B$94)</f>
        <v>0</v>
      </c>
      <c r="X84" s="507">
        <f>SUMIFS('Input Exclusion Time (All)'!$I$14:$I$1004,'Input Exclusion Time (All)'!$A$14:$A$1004,'Input Data Shift A'!X$6,'Input Exclusion Time (All)'!$B$14:$B$1004,'Input Data Shift A'!$D$2,'Input Exclusion Time (All)'!$C$14:$C$1004,'Input Data Shift A'!$B$94)</f>
        <v>0</v>
      </c>
      <c r="Y84" s="507">
        <f>SUMIFS('Input Exclusion Time (All)'!$I$14:$I$1004,'Input Exclusion Time (All)'!$A$14:$A$1004,'Input Data Shift A'!Y$6,'Input Exclusion Time (All)'!$B$14:$B$1004,'Input Data Shift A'!$D$2,'Input Exclusion Time (All)'!$C$14:$C$1004,'Input Data Shift A'!$B$94)</f>
        <v>0</v>
      </c>
      <c r="Z84" s="507">
        <f>SUMIFS('Input Exclusion Time (All)'!$I$14:$I$1004,'Input Exclusion Time (All)'!$A$14:$A$1004,'Input Data Shift A'!Z$6,'Input Exclusion Time (All)'!$B$14:$B$1004,'Input Data Shift A'!$D$2,'Input Exclusion Time (All)'!$C$14:$C$1004,'Input Data Shift A'!$B$94)</f>
        <v>0</v>
      </c>
      <c r="AA84" s="507">
        <f>SUMIFS('Input Exclusion Time (All)'!$I$14:$I$1004,'Input Exclusion Time (All)'!$A$14:$A$1004,'Input Data Shift A'!AA$6,'Input Exclusion Time (All)'!$B$14:$B$1004,'Input Data Shift A'!$D$2,'Input Exclusion Time (All)'!$C$14:$C$1004,'Input Data Shift A'!$B$94)</f>
        <v>0</v>
      </c>
      <c r="AB84" s="507">
        <f>SUMIFS('Input Exclusion Time (All)'!$I$14:$I$1004,'Input Exclusion Time (All)'!$A$14:$A$1004,'Input Data Shift A'!AB$6,'Input Exclusion Time (All)'!$B$14:$B$1004,'Input Data Shift A'!$D$2,'Input Exclusion Time (All)'!$C$14:$C$1004,'Input Data Shift A'!$B$94)</f>
        <v>0</v>
      </c>
      <c r="AC84" s="507">
        <f>SUMIFS('Input Exclusion Time (All)'!$I$14:$I$1004,'Input Exclusion Time (All)'!$A$14:$A$1004,'Input Data Shift A'!AC$6,'Input Exclusion Time (All)'!$B$14:$B$1004,'Input Data Shift A'!$D$2,'Input Exclusion Time (All)'!$C$14:$C$1004,'Input Data Shift A'!$B$94)</f>
        <v>0</v>
      </c>
      <c r="AD84" s="507">
        <f>SUMIFS('Input Exclusion Time (All)'!$I$14:$I$1004,'Input Exclusion Time (All)'!$A$14:$A$1004,'Input Data Shift A'!AD$6,'Input Exclusion Time (All)'!$B$14:$B$1004,'Input Data Shift A'!$D$2,'Input Exclusion Time (All)'!$C$14:$C$1004,'Input Data Shift A'!$B$94)</f>
        <v>0</v>
      </c>
      <c r="AE84" s="507">
        <f>SUMIFS('Input Exclusion Time (All)'!$I$14:$I$1004,'Input Exclusion Time (All)'!$A$14:$A$1004,'Input Data Shift A'!AE$6,'Input Exclusion Time (All)'!$B$14:$B$1004,'Input Data Shift A'!$D$2,'Input Exclusion Time (All)'!$C$14:$C$1004,'Input Data Shift A'!$B$94)</f>
        <v>0</v>
      </c>
      <c r="AF84" s="507">
        <f>SUMIFS('Input Exclusion Time (All)'!$I$14:$I$1004,'Input Exclusion Time (All)'!$A$14:$A$1004,'Input Data Shift A'!AF$6,'Input Exclusion Time (All)'!$B$14:$B$1004,'Input Data Shift A'!$D$2,'Input Exclusion Time (All)'!$C$14:$C$1004,'Input Data Shift A'!$B$94)</f>
        <v>0</v>
      </c>
      <c r="AG84" s="507">
        <f>SUMIFS('Input Exclusion Time (All)'!$I$14:$I$1004,'Input Exclusion Time (All)'!$A$14:$A$1004,'Input Data Shift A'!AG$6,'Input Exclusion Time (All)'!$B$14:$B$1004,'Input Data Shift A'!$D$2,'Input Exclusion Time (All)'!$C$14:$C$1004,'Input Data Shift A'!$B$94)</f>
        <v>0</v>
      </c>
      <c r="AH84" s="507">
        <f>SUMIFS('Input Exclusion Time (All)'!$I$14:$I$1004,'Input Exclusion Time (All)'!$A$14:$A$1004,'Input Data Shift A'!AH$6,'Input Exclusion Time (All)'!$B$14:$B$1004,'Input Data Shift A'!$D$2,'Input Exclusion Time (All)'!$C$14:$C$1004,'Input Data Shift A'!$B$94)</f>
        <v>0</v>
      </c>
      <c r="AI84" s="274"/>
      <c r="AL84" s="442" t="s">
        <v>5263</v>
      </c>
      <c r="AM84" s="442">
        <v>9</v>
      </c>
    </row>
    <row r="85" spans="1:64">
      <c r="AL85" s="442" t="s">
        <v>5264</v>
      </c>
      <c r="AM85" s="442">
        <v>8</v>
      </c>
    </row>
    <row r="86" spans="1:64" ht="19.5" customHeight="1">
      <c r="A86" s="605" t="s">
        <v>108</v>
      </c>
      <c r="B86" s="606" t="s">
        <v>109</v>
      </c>
      <c r="C86" s="606"/>
      <c r="D86" s="271">
        <f>+A班!F140</f>
        <v>5</v>
      </c>
      <c r="E86" s="271">
        <f>+A班!G140</f>
        <v>5</v>
      </c>
      <c r="F86" s="271">
        <f>+A班!H140</f>
        <v>0</v>
      </c>
      <c r="G86" s="271">
        <f>+A班!I140</f>
        <v>0</v>
      </c>
      <c r="H86" s="271">
        <f>+A班!J140</f>
        <v>5</v>
      </c>
      <c r="I86" s="271">
        <f>+A班!K140</f>
        <v>5</v>
      </c>
      <c r="J86" s="271">
        <f>+A班!L140</f>
        <v>5</v>
      </c>
      <c r="K86" s="271">
        <f>+A班!M140</f>
        <v>5</v>
      </c>
      <c r="L86" s="271">
        <f>+A班!N140</f>
        <v>0</v>
      </c>
      <c r="M86" s="271">
        <f>+A班!O140</f>
        <v>2</v>
      </c>
      <c r="N86" s="271">
        <f>+A班!P140</f>
        <v>5</v>
      </c>
      <c r="O86" s="271">
        <f>+A班!Q140</f>
        <v>5</v>
      </c>
      <c r="P86" s="271">
        <f>+A班!R140</f>
        <v>5</v>
      </c>
      <c r="Q86" s="271">
        <f>+A班!S140</f>
        <v>5</v>
      </c>
      <c r="R86" s="271">
        <f>+A班!T140</f>
        <v>1</v>
      </c>
      <c r="S86" s="271">
        <f>+A班!U140</f>
        <v>0</v>
      </c>
      <c r="T86" s="271">
        <f>+A班!V140</f>
        <v>5</v>
      </c>
      <c r="U86" s="271">
        <f>+A班!W140</f>
        <v>5</v>
      </c>
      <c r="V86" s="271">
        <f>+A班!X140</f>
        <v>0</v>
      </c>
      <c r="W86" s="271">
        <f>+A班!Y140</f>
        <v>0</v>
      </c>
      <c r="X86" s="271">
        <f>+A班!Z140</f>
        <v>0</v>
      </c>
      <c r="Y86" s="271">
        <f>+A班!AA140</f>
        <v>0</v>
      </c>
      <c r="Z86" s="271">
        <f>+A班!AB140</f>
        <v>0</v>
      </c>
      <c r="AA86" s="271">
        <f>+A班!AC140</f>
        <v>0</v>
      </c>
      <c r="AB86" s="271">
        <f>+A班!AD140</f>
        <v>0</v>
      </c>
      <c r="AC86" s="271">
        <f>+A班!AE140</f>
        <v>0</v>
      </c>
      <c r="AD86" s="271">
        <f>+A班!AF140</f>
        <v>0</v>
      </c>
      <c r="AE86" s="271">
        <f>+A班!AG140</f>
        <v>0</v>
      </c>
      <c r="AF86" s="271">
        <f>+A班!AH140</f>
        <v>0</v>
      </c>
      <c r="AG86" s="271">
        <f>+A班!AI140</f>
        <v>0</v>
      </c>
      <c r="AH86" s="271">
        <f>+A班!AJ140</f>
        <v>0</v>
      </c>
      <c r="AI86" s="275">
        <f>SUM(D86:AH86)</f>
        <v>63</v>
      </c>
      <c r="AJ86" s="69"/>
      <c r="AK86" s="69"/>
      <c r="AL86" s="442" t="s">
        <v>5265</v>
      </c>
      <c r="AM86" s="442">
        <v>10</v>
      </c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spans="1:64" ht="19.5" customHeight="1">
      <c r="A87" s="605"/>
      <c r="B87" s="606" t="s">
        <v>110</v>
      </c>
      <c r="C87" s="606"/>
      <c r="D87" s="271">
        <f>+A班!F141</f>
        <v>0</v>
      </c>
      <c r="E87" s="271">
        <f>+A班!G141</f>
        <v>0</v>
      </c>
      <c r="F87" s="271">
        <f>+A班!H141</f>
        <v>0</v>
      </c>
      <c r="G87" s="271">
        <f>+A班!I141</f>
        <v>0</v>
      </c>
      <c r="H87" s="271">
        <f>+A班!J141</f>
        <v>0</v>
      </c>
      <c r="I87" s="271">
        <f>+A班!K141</f>
        <v>0</v>
      </c>
      <c r="J87" s="271">
        <f>+A班!L141</f>
        <v>0</v>
      </c>
      <c r="K87" s="271">
        <f>+A班!M141</f>
        <v>0</v>
      </c>
      <c r="L87" s="271">
        <f>+A班!N141</f>
        <v>0</v>
      </c>
      <c r="M87" s="271">
        <f>+A班!O141</f>
        <v>0</v>
      </c>
      <c r="N87" s="271">
        <f>+A班!P141</f>
        <v>0</v>
      </c>
      <c r="O87" s="271">
        <f>+A班!Q141</f>
        <v>0</v>
      </c>
      <c r="P87" s="271">
        <f>+A班!R141</f>
        <v>0</v>
      </c>
      <c r="Q87" s="271">
        <f>+A班!S141</f>
        <v>0</v>
      </c>
      <c r="R87" s="271">
        <f>+A班!T141</f>
        <v>0</v>
      </c>
      <c r="S87" s="271">
        <f>+A班!U141</f>
        <v>0</v>
      </c>
      <c r="T87" s="271">
        <f>+A班!V141</f>
        <v>0</v>
      </c>
      <c r="U87" s="271">
        <f>+A班!W141</f>
        <v>0</v>
      </c>
      <c r="V87" s="271">
        <f>+A班!X141</f>
        <v>0</v>
      </c>
      <c r="W87" s="271">
        <f>+A班!Y141</f>
        <v>0</v>
      </c>
      <c r="X87" s="271">
        <f>+A班!Z141</f>
        <v>0</v>
      </c>
      <c r="Y87" s="271">
        <f>+A班!AA141</f>
        <v>0</v>
      </c>
      <c r="Z87" s="271">
        <f>+A班!AB141</f>
        <v>0</v>
      </c>
      <c r="AA87" s="271">
        <f>+A班!AC141</f>
        <v>0</v>
      </c>
      <c r="AB87" s="271">
        <f>+A班!AD141</f>
        <v>0</v>
      </c>
      <c r="AC87" s="271">
        <f>+A班!AE141</f>
        <v>0</v>
      </c>
      <c r="AD87" s="271">
        <f>+A班!AF141</f>
        <v>0</v>
      </c>
      <c r="AE87" s="271">
        <f>+A班!AG141</f>
        <v>0</v>
      </c>
      <c r="AF87" s="271">
        <f>+A班!AH141</f>
        <v>0</v>
      </c>
      <c r="AG87" s="271">
        <f>+A班!AI141</f>
        <v>0</v>
      </c>
      <c r="AH87" s="271">
        <f>+A班!AJ141</f>
        <v>0</v>
      </c>
      <c r="AI87" s="271">
        <f>SUM(D87:AH87)</f>
        <v>0</v>
      </c>
      <c r="AJ87" s="69"/>
      <c r="AK87" s="69"/>
      <c r="AL87" s="442" t="s">
        <v>5267</v>
      </c>
      <c r="AM87" s="442">
        <v>9.5</v>
      </c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spans="1:64" ht="19.5" customHeight="1">
      <c r="A88" s="605"/>
      <c r="B88" s="606" t="s">
        <v>111</v>
      </c>
      <c r="C88" s="606"/>
      <c r="D88" s="271">
        <f t="shared" ref="D88:AH88" si="8">IF(D91&gt;0,0,D86*8)</f>
        <v>40</v>
      </c>
      <c r="E88" s="271">
        <f t="shared" si="8"/>
        <v>40</v>
      </c>
      <c r="F88" s="271">
        <f t="shared" si="8"/>
        <v>0</v>
      </c>
      <c r="G88" s="271">
        <f t="shared" si="8"/>
        <v>0</v>
      </c>
      <c r="H88" s="271">
        <f t="shared" si="8"/>
        <v>40</v>
      </c>
      <c r="I88" s="271">
        <f t="shared" si="8"/>
        <v>40</v>
      </c>
      <c r="J88" s="271">
        <f t="shared" si="8"/>
        <v>40</v>
      </c>
      <c r="K88" s="271">
        <f t="shared" si="8"/>
        <v>40</v>
      </c>
      <c r="L88" s="271">
        <f t="shared" si="8"/>
        <v>0</v>
      </c>
      <c r="M88" s="271">
        <f t="shared" si="8"/>
        <v>0</v>
      </c>
      <c r="N88" s="271">
        <f t="shared" si="8"/>
        <v>40</v>
      </c>
      <c r="O88" s="271">
        <f t="shared" si="8"/>
        <v>40</v>
      </c>
      <c r="P88" s="271">
        <f t="shared" si="8"/>
        <v>40</v>
      </c>
      <c r="Q88" s="271">
        <f t="shared" si="8"/>
        <v>40</v>
      </c>
      <c r="R88" s="271">
        <f t="shared" si="8"/>
        <v>0</v>
      </c>
      <c r="S88" s="271">
        <f t="shared" si="8"/>
        <v>0</v>
      </c>
      <c r="T88" s="271">
        <f t="shared" si="8"/>
        <v>40</v>
      </c>
      <c r="U88" s="271">
        <f t="shared" si="8"/>
        <v>40</v>
      </c>
      <c r="V88" s="271">
        <f t="shared" si="8"/>
        <v>0</v>
      </c>
      <c r="W88" s="271">
        <f t="shared" si="8"/>
        <v>0</v>
      </c>
      <c r="X88" s="271">
        <f t="shared" si="8"/>
        <v>0</v>
      </c>
      <c r="Y88" s="271">
        <f t="shared" si="8"/>
        <v>0</v>
      </c>
      <c r="Z88" s="271">
        <f t="shared" si="8"/>
        <v>0</v>
      </c>
      <c r="AA88" s="271">
        <f t="shared" si="8"/>
        <v>0</v>
      </c>
      <c r="AB88" s="271">
        <f t="shared" si="8"/>
        <v>0</v>
      </c>
      <c r="AC88" s="271">
        <f t="shared" si="8"/>
        <v>0</v>
      </c>
      <c r="AD88" s="271">
        <f t="shared" si="8"/>
        <v>0</v>
      </c>
      <c r="AE88" s="271">
        <f t="shared" si="8"/>
        <v>0</v>
      </c>
      <c r="AF88" s="271">
        <f t="shared" si="8"/>
        <v>0</v>
      </c>
      <c r="AG88" s="271">
        <f t="shared" si="8"/>
        <v>0</v>
      </c>
      <c r="AH88" s="271">
        <f t="shared" si="8"/>
        <v>0</v>
      </c>
      <c r="AI88" s="271">
        <f>SUM(D88:AH88)</f>
        <v>480</v>
      </c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spans="1:64" ht="19.5" customHeight="1">
      <c r="A89" s="605"/>
      <c r="B89" s="606"/>
      <c r="C89" s="606"/>
      <c r="D89" s="271">
        <f>D88</f>
        <v>40</v>
      </c>
      <c r="E89" s="271">
        <f t="shared" ref="E89:AH89" si="9">E88</f>
        <v>40</v>
      </c>
      <c r="F89" s="271">
        <f t="shared" si="9"/>
        <v>0</v>
      </c>
      <c r="G89" s="271">
        <f t="shared" si="9"/>
        <v>0</v>
      </c>
      <c r="H89" s="271">
        <f t="shared" si="9"/>
        <v>40</v>
      </c>
      <c r="I89" s="271">
        <f t="shared" si="9"/>
        <v>40</v>
      </c>
      <c r="J89" s="271">
        <f t="shared" si="9"/>
        <v>40</v>
      </c>
      <c r="K89" s="271">
        <f t="shared" si="9"/>
        <v>40</v>
      </c>
      <c r="L89" s="271">
        <f t="shared" si="9"/>
        <v>0</v>
      </c>
      <c r="M89" s="271">
        <f t="shared" si="9"/>
        <v>0</v>
      </c>
      <c r="N89" s="271">
        <f t="shared" si="9"/>
        <v>40</v>
      </c>
      <c r="O89" s="271">
        <f t="shared" si="9"/>
        <v>40</v>
      </c>
      <c r="P89" s="271">
        <f t="shared" si="9"/>
        <v>40</v>
      </c>
      <c r="Q89" s="271">
        <f t="shared" si="9"/>
        <v>40</v>
      </c>
      <c r="R89" s="271">
        <f t="shared" si="9"/>
        <v>0</v>
      </c>
      <c r="S89" s="271">
        <f t="shared" si="9"/>
        <v>0</v>
      </c>
      <c r="T89" s="271">
        <f t="shared" si="9"/>
        <v>40</v>
      </c>
      <c r="U89" s="271">
        <f t="shared" si="9"/>
        <v>40</v>
      </c>
      <c r="V89" s="271">
        <f t="shared" si="9"/>
        <v>0</v>
      </c>
      <c r="W89" s="271">
        <f t="shared" si="9"/>
        <v>0</v>
      </c>
      <c r="X89" s="271">
        <f t="shared" si="9"/>
        <v>0</v>
      </c>
      <c r="Y89" s="271">
        <f t="shared" si="9"/>
        <v>0</v>
      </c>
      <c r="Z89" s="271">
        <f t="shared" si="9"/>
        <v>0</v>
      </c>
      <c r="AA89" s="271">
        <f t="shared" si="9"/>
        <v>0</v>
      </c>
      <c r="AB89" s="271">
        <f t="shared" si="9"/>
        <v>0</v>
      </c>
      <c r="AC89" s="271">
        <f t="shared" si="9"/>
        <v>0</v>
      </c>
      <c r="AD89" s="271">
        <f t="shared" si="9"/>
        <v>0</v>
      </c>
      <c r="AE89" s="271">
        <f t="shared" si="9"/>
        <v>0</v>
      </c>
      <c r="AF89" s="271">
        <f t="shared" si="9"/>
        <v>0</v>
      </c>
      <c r="AG89" s="271">
        <f t="shared" si="9"/>
        <v>0</v>
      </c>
      <c r="AH89" s="271">
        <f t="shared" si="9"/>
        <v>0</v>
      </c>
      <c r="AI89" s="271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spans="1:64" ht="19.5" customHeight="1">
      <c r="A90" s="605"/>
      <c r="B90" s="606" t="s">
        <v>14</v>
      </c>
      <c r="C90" s="606"/>
      <c r="D90" s="271">
        <f>+A班!F147</f>
        <v>7.5</v>
      </c>
      <c r="E90" s="271">
        <f>+A班!G147</f>
        <v>7.5</v>
      </c>
      <c r="F90" s="271">
        <f>+A班!H147</f>
        <v>0</v>
      </c>
      <c r="G90" s="271">
        <f>+A班!I147</f>
        <v>0</v>
      </c>
      <c r="H90" s="271">
        <f>+A班!J147</f>
        <v>7.5</v>
      </c>
      <c r="I90" s="271">
        <v>0</v>
      </c>
      <c r="J90" s="271">
        <f>+A班!L147</f>
        <v>7.5</v>
      </c>
      <c r="K90" s="271">
        <f>+A班!M147</f>
        <v>6</v>
      </c>
      <c r="L90" s="271">
        <f>+A班!N147</f>
        <v>0</v>
      </c>
      <c r="M90" s="271">
        <f>+A班!O147</f>
        <v>0</v>
      </c>
      <c r="N90" s="271">
        <f>+A班!P147</f>
        <v>7.5</v>
      </c>
      <c r="O90" s="271">
        <f>+A班!Q147</f>
        <v>7.5</v>
      </c>
      <c r="P90" s="271">
        <f>+A班!R147</f>
        <v>7.5</v>
      </c>
      <c r="Q90" s="271">
        <f>+A班!S147</f>
        <v>7.5</v>
      </c>
      <c r="R90" s="271">
        <f>+A班!T147</f>
        <v>0</v>
      </c>
      <c r="S90" s="271">
        <f>+A班!U147</f>
        <v>0</v>
      </c>
      <c r="T90" s="271">
        <f>+A班!V147</f>
        <v>7.5</v>
      </c>
      <c r="U90" s="271">
        <f>+A班!W147</f>
        <v>7.5</v>
      </c>
      <c r="V90" s="271">
        <f>+A班!X147</f>
        <v>0</v>
      </c>
      <c r="W90" s="271">
        <f>+A班!Y147</f>
        <v>0</v>
      </c>
      <c r="X90" s="271">
        <f>+A班!Z147</f>
        <v>0</v>
      </c>
      <c r="Y90" s="271">
        <f>+A班!AA147</f>
        <v>0</v>
      </c>
      <c r="Z90" s="271">
        <f>+A班!AB147</f>
        <v>0</v>
      </c>
      <c r="AA90" s="271">
        <f>+A班!AC147</f>
        <v>0</v>
      </c>
      <c r="AB90" s="271">
        <f>+A班!AD147</f>
        <v>0</v>
      </c>
      <c r="AC90" s="271">
        <f>+A班!AE147</f>
        <v>0</v>
      </c>
      <c r="AD90" s="271">
        <f>+A班!AF147</f>
        <v>0</v>
      </c>
      <c r="AE90" s="271">
        <f>+A班!AG147</f>
        <v>0</v>
      </c>
      <c r="AF90" s="271">
        <f>+A班!AH147</f>
        <v>0</v>
      </c>
      <c r="AG90" s="271">
        <f>+A班!AI147</f>
        <v>0</v>
      </c>
      <c r="AH90" s="271">
        <f>+A班!AJ147</f>
        <v>0</v>
      </c>
      <c r="AI90" s="271">
        <f>SUM(D90:AH90)</f>
        <v>81</v>
      </c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spans="1:64" ht="19.5" customHeight="1">
      <c r="A91" s="605"/>
      <c r="B91" s="606" t="s">
        <v>15</v>
      </c>
      <c r="C91" s="606"/>
      <c r="D91" s="271">
        <f>+A班!F148</f>
        <v>0</v>
      </c>
      <c r="E91" s="271">
        <f>+A班!G148</f>
        <v>0</v>
      </c>
      <c r="F91" s="271">
        <f>+A班!H148</f>
        <v>0</v>
      </c>
      <c r="G91" s="271">
        <f>+A班!I148</f>
        <v>0</v>
      </c>
      <c r="H91" s="271">
        <f>+A班!J148</f>
        <v>0</v>
      </c>
      <c r="I91" s="271">
        <f>+A班!K148</f>
        <v>0</v>
      </c>
      <c r="J91" s="271">
        <f>+A班!L148</f>
        <v>0</v>
      </c>
      <c r="K91" s="271">
        <f>+A班!M148</f>
        <v>0</v>
      </c>
      <c r="L91" s="271">
        <f>+A班!N148</f>
        <v>0</v>
      </c>
      <c r="M91" s="271">
        <f>+A班!O148</f>
        <v>16</v>
      </c>
      <c r="N91" s="271">
        <f>+A班!P148</f>
        <v>0</v>
      </c>
      <c r="O91" s="271">
        <f>+A班!Q148</f>
        <v>0</v>
      </c>
      <c r="P91" s="271">
        <f>+A班!R148</f>
        <v>0</v>
      </c>
      <c r="Q91" s="271">
        <f>+A班!S148</f>
        <v>0</v>
      </c>
      <c r="R91" s="271">
        <f>+A班!T148</f>
        <v>8</v>
      </c>
      <c r="S91" s="271">
        <f>+A班!U148</f>
        <v>0</v>
      </c>
      <c r="T91" s="271">
        <f>+A班!V148</f>
        <v>0</v>
      </c>
      <c r="U91" s="271">
        <f>+A班!W148</f>
        <v>0</v>
      </c>
      <c r="V91" s="271">
        <f>+A班!X148</f>
        <v>0</v>
      </c>
      <c r="W91" s="271">
        <f>+A班!Y148</f>
        <v>0</v>
      </c>
      <c r="X91" s="271">
        <f>+A班!Z148</f>
        <v>0</v>
      </c>
      <c r="Y91" s="271">
        <f>+A班!AA148</f>
        <v>0</v>
      </c>
      <c r="Z91" s="271">
        <f>+A班!AB148</f>
        <v>0</v>
      </c>
      <c r="AA91" s="271">
        <f>+A班!AC148</f>
        <v>0</v>
      </c>
      <c r="AB91" s="271">
        <f>+A班!AD148</f>
        <v>0</v>
      </c>
      <c r="AC91" s="271">
        <f>+A班!AE148</f>
        <v>0</v>
      </c>
      <c r="AD91" s="271">
        <f>+A班!AF148</f>
        <v>0</v>
      </c>
      <c r="AE91" s="271">
        <f>+A班!AG148</f>
        <v>0</v>
      </c>
      <c r="AF91" s="271">
        <f>+A班!AH148</f>
        <v>0</v>
      </c>
      <c r="AG91" s="271">
        <f>+A班!AI148</f>
        <v>0</v>
      </c>
      <c r="AH91" s="271">
        <f>+A班!AJ148</f>
        <v>0</v>
      </c>
      <c r="AI91" s="271">
        <f>SUM(D91:AH91)</f>
        <v>24</v>
      </c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spans="1:64" ht="19.5" customHeight="1">
      <c r="A92" s="605"/>
      <c r="B92" s="606" t="s">
        <v>16</v>
      </c>
      <c r="C92" s="606"/>
      <c r="D92" s="271">
        <f t="shared" ref="D92:AH92" si="10">+D90+D91</f>
        <v>7.5</v>
      </c>
      <c r="E92" s="271">
        <f t="shared" si="10"/>
        <v>7.5</v>
      </c>
      <c r="F92" s="271">
        <f t="shared" si="10"/>
        <v>0</v>
      </c>
      <c r="G92" s="271">
        <f t="shared" si="10"/>
        <v>0</v>
      </c>
      <c r="H92" s="271">
        <f t="shared" si="10"/>
        <v>7.5</v>
      </c>
      <c r="I92" s="271">
        <f t="shared" si="10"/>
        <v>0</v>
      </c>
      <c r="J92" s="271">
        <f t="shared" si="10"/>
        <v>7.5</v>
      </c>
      <c r="K92" s="271">
        <f t="shared" si="10"/>
        <v>6</v>
      </c>
      <c r="L92" s="271">
        <f t="shared" si="10"/>
        <v>0</v>
      </c>
      <c r="M92" s="271">
        <f t="shared" si="10"/>
        <v>16</v>
      </c>
      <c r="N92" s="271">
        <f t="shared" si="10"/>
        <v>7.5</v>
      </c>
      <c r="O92" s="271">
        <f t="shared" si="10"/>
        <v>7.5</v>
      </c>
      <c r="P92" s="271">
        <f t="shared" si="10"/>
        <v>7.5</v>
      </c>
      <c r="Q92" s="271">
        <f t="shared" si="10"/>
        <v>7.5</v>
      </c>
      <c r="R92" s="271">
        <f t="shared" si="10"/>
        <v>8</v>
      </c>
      <c r="S92" s="271">
        <f t="shared" si="10"/>
        <v>0</v>
      </c>
      <c r="T92" s="271">
        <f t="shared" si="10"/>
        <v>7.5</v>
      </c>
      <c r="U92" s="271">
        <f t="shared" si="10"/>
        <v>7.5</v>
      </c>
      <c r="V92" s="271">
        <f t="shared" si="10"/>
        <v>0</v>
      </c>
      <c r="W92" s="271">
        <f t="shared" si="10"/>
        <v>0</v>
      </c>
      <c r="X92" s="271">
        <f t="shared" si="10"/>
        <v>0</v>
      </c>
      <c r="Y92" s="271">
        <f t="shared" si="10"/>
        <v>0</v>
      </c>
      <c r="Z92" s="271">
        <f t="shared" si="10"/>
        <v>0</v>
      </c>
      <c r="AA92" s="271">
        <f t="shared" si="10"/>
        <v>0</v>
      </c>
      <c r="AB92" s="271">
        <f t="shared" si="10"/>
        <v>0</v>
      </c>
      <c r="AC92" s="271">
        <f t="shared" si="10"/>
        <v>0</v>
      </c>
      <c r="AD92" s="271">
        <f t="shared" si="10"/>
        <v>0</v>
      </c>
      <c r="AE92" s="271">
        <f t="shared" si="10"/>
        <v>0</v>
      </c>
      <c r="AF92" s="271">
        <f t="shared" si="10"/>
        <v>0</v>
      </c>
      <c r="AG92" s="271">
        <f t="shared" si="10"/>
        <v>0</v>
      </c>
      <c r="AH92" s="271">
        <f t="shared" si="10"/>
        <v>0</v>
      </c>
      <c r="AI92" s="271">
        <f>SUM(D92:AH92)</f>
        <v>105</v>
      </c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spans="1:64" ht="19.5" customHeight="1">
      <c r="A93" s="605"/>
      <c r="B93" s="606" t="s">
        <v>17</v>
      </c>
      <c r="C93" s="606"/>
      <c r="D93" s="271">
        <f>D92</f>
        <v>7.5</v>
      </c>
      <c r="E93" s="271">
        <f>D93+E92</f>
        <v>15</v>
      </c>
      <c r="F93" s="271">
        <f t="shared" ref="F93:AH93" si="11">E93+F92</f>
        <v>15</v>
      </c>
      <c r="G93" s="271">
        <f t="shared" si="11"/>
        <v>15</v>
      </c>
      <c r="H93" s="271">
        <f t="shared" si="11"/>
        <v>22.5</v>
      </c>
      <c r="I93" s="271">
        <f t="shared" si="11"/>
        <v>22.5</v>
      </c>
      <c r="J93" s="271">
        <f t="shared" si="11"/>
        <v>30</v>
      </c>
      <c r="K93" s="271">
        <f t="shared" si="11"/>
        <v>36</v>
      </c>
      <c r="L93" s="271">
        <f t="shared" si="11"/>
        <v>36</v>
      </c>
      <c r="M93" s="271">
        <f t="shared" si="11"/>
        <v>52</v>
      </c>
      <c r="N93" s="271">
        <f t="shared" si="11"/>
        <v>59.5</v>
      </c>
      <c r="O93" s="271">
        <f t="shared" si="11"/>
        <v>67</v>
      </c>
      <c r="P93" s="271">
        <f t="shared" si="11"/>
        <v>74.5</v>
      </c>
      <c r="Q93" s="271">
        <f t="shared" si="11"/>
        <v>82</v>
      </c>
      <c r="R93" s="271">
        <f t="shared" si="11"/>
        <v>90</v>
      </c>
      <c r="S93" s="271">
        <f t="shared" si="11"/>
        <v>90</v>
      </c>
      <c r="T93" s="271">
        <f t="shared" si="11"/>
        <v>97.5</v>
      </c>
      <c r="U93" s="271">
        <f t="shared" si="11"/>
        <v>105</v>
      </c>
      <c r="V93" s="271">
        <f t="shared" si="11"/>
        <v>105</v>
      </c>
      <c r="W93" s="271">
        <f t="shared" si="11"/>
        <v>105</v>
      </c>
      <c r="X93" s="271">
        <f t="shared" si="11"/>
        <v>105</v>
      </c>
      <c r="Y93" s="271">
        <f t="shared" si="11"/>
        <v>105</v>
      </c>
      <c r="Z93" s="271">
        <f t="shared" si="11"/>
        <v>105</v>
      </c>
      <c r="AA93" s="271">
        <f t="shared" si="11"/>
        <v>105</v>
      </c>
      <c r="AB93" s="271">
        <f t="shared" si="11"/>
        <v>105</v>
      </c>
      <c r="AC93" s="271">
        <f t="shared" si="11"/>
        <v>105</v>
      </c>
      <c r="AD93" s="271">
        <f t="shared" si="11"/>
        <v>105</v>
      </c>
      <c r="AE93" s="271">
        <f t="shared" si="11"/>
        <v>105</v>
      </c>
      <c r="AF93" s="271">
        <f t="shared" si="11"/>
        <v>105</v>
      </c>
      <c r="AG93" s="271">
        <f t="shared" si="11"/>
        <v>105</v>
      </c>
      <c r="AH93" s="271">
        <f t="shared" si="11"/>
        <v>105</v>
      </c>
      <c r="AI93" s="271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spans="1:64" ht="19.5" customHeight="1">
      <c r="A94" s="605"/>
      <c r="B94" s="276" t="s">
        <v>112</v>
      </c>
      <c r="C94" s="276"/>
      <c r="D94" s="506">
        <f>SUMIFS('Input Exclusion Time (All)'!$G$14:$G$1004,'Input Exclusion Time (All)'!$A$14:$A$1004,'Input Data Shift A'!D$6,'Input Exclusion Time (All)'!$B$14:$B$1004,'Input Data Shift A'!$D$2,'Input Exclusion Time (All)'!$C$14:$C$1004,'Input Data Shift A'!$B94)+SUMIFS('Input Exclusion Time (Partial)'!$I$14:$I$988,'Input Exclusion Time (Partial)'!$A$14:$A$988,'Input Data Shift A'!D$6,'Input Exclusion Time (Partial)'!$B$14:$B$988,'Input Data Shift A'!$D$2,'Input Exclusion Time (Partial)'!$C$14:$C$988,'Input Data Shift A'!$B94)</f>
        <v>0</v>
      </c>
      <c r="E94" s="506">
        <f>SUMIFS('Input Exclusion Time (All)'!$G$14:$G$1004,'Input Exclusion Time (All)'!$A$14:$A$1004,'Input Data Shift A'!E$6,'Input Exclusion Time (All)'!$B$14:$B$1004,'Input Data Shift A'!$D$2,'Input Exclusion Time (All)'!$C$14:$C$1004,'Input Data Shift A'!$B94)+SUMIFS('Input Exclusion Time (Partial)'!$I$14:$I$988,'Input Exclusion Time (Partial)'!$A$14:$A$988,'Input Data Shift A'!E$6,'Input Exclusion Time (Partial)'!$B$14:$B$988,'Input Data Shift A'!$D$2,'Input Exclusion Time (Partial)'!$C$14:$C$988,'Input Data Shift A'!$B94)</f>
        <v>0</v>
      </c>
      <c r="F94" s="506">
        <f>SUMIFS('Input Exclusion Time (All)'!$G$14:$G$1004,'Input Exclusion Time (All)'!$A$14:$A$1004,'Input Data Shift A'!F$6,'Input Exclusion Time (All)'!$B$14:$B$1004,'Input Data Shift A'!$D$2,'Input Exclusion Time (All)'!$C$14:$C$1004,'Input Data Shift A'!$B94)+SUMIFS('Input Exclusion Time (Partial)'!$I$14:$I$988,'Input Exclusion Time (Partial)'!$A$14:$A$988,'Input Data Shift A'!F$6,'Input Exclusion Time (Partial)'!$B$14:$B$988,'Input Data Shift A'!$D$2,'Input Exclusion Time (Partial)'!$C$14:$C$988,'Input Data Shift A'!$B94)</f>
        <v>0</v>
      </c>
      <c r="G94" s="506">
        <f>SUMIFS('Input Exclusion Time (All)'!$G$14:$G$1004,'Input Exclusion Time (All)'!$A$14:$A$1004,'Input Data Shift A'!G$6,'Input Exclusion Time (All)'!$B$14:$B$1004,'Input Data Shift A'!$D$2,'Input Exclusion Time (All)'!$C$14:$C$1004,'Input Data Shift A'!$B94)+SUMIFS('Input Exclusion Time (Partial)'!$I$14:$I$988,'Input Exclusion Time (Partial)'!$A$14:$A$988,'Input Data Shift A'!G$6,'Input Exclusion Time (Partial)'!$B$14:$B$988,'Input Data Shift A'!$D$2,'Input Exclusion Time (Partial)'!$C$14:$C$988,'Input Data Shift A'!$B94)</f>
        <v>0</v>
      </c>
      <c r="H94" s="506">
        <f>SUMIFS('Input Exclusion Time (All)'!$G$14:$G$1004,'Input Exclusion Time (All)'!$A$14:$A$1004,'Input Data Shift A'!H$6,'Input Exclusion Time (All)'!$B$14:$B$1004,'Input Data Shift A'!$D$2,'Input Exclusion Time (All)'!$C$14:$C$1004,'Input Data Shift A'!$B94)+SUMIFS('Input Exclusion Time (Partial)'!$I$14:$I$988,'Input Exclusion Time (Partial)'!$A$14:$A$988,'Input Data Shift A'!H$6,'Input Exclusion Time (Partial)'!$B$14:$B$988,'Input Data Shift A'!$D$2,'Input Exclusion Time (Partial)'!$C$14:$C$988,'Input Data Shift A'!$B94)</f>
        <v>0</v>
      </c>
      <c r="I94" s="506">
        <f>SUMIFS('Input Exclusion Time (All)'!$G$14:$G$1004,'Input Exclusion Time (All)'!$A$14:$A$1004,'Input Data Shift A'!I$6,'Input Exclusion Time (All)'!$B$14:$B$1004,'Input Data Shift A'!$D$2,'Input Exclusion Time (All)'!$C$14:$C$1004,'Input Data Shift A'!$B94)+SUMIFS('Input Exclusion Time (Partial)'!$I$14:$I$988,'Input Exclusion Time (Partial)'!$A$14:$A$988,'Input Data Shift A'!I$6,'Input Exclusion Time (Partial)'!$B$14:$B$988,'Input Data Shift A'!$D$2,'Input Exclusion Time (Partial)'!$C$14:$C$988,'Input Data Shift A'!$B94)</f>
        <v>0</v>
      </c>
      <c r="J94" s="506">
        <f>SUMIFS('Input Exclusion Time (All)'!$G$14:$G$1004,'Input Exclusion Time (All)'!$A$14:$A$1004,'Input Data Shift A'!J$6,'Input Exclusion Time (All)'!$B$14:$B$1004,'Input Data Shift A'!$D$2,'Input Exclusion Time (All)'!$C$14:$C$1004,'Input Data Shift A'!$B94)+SUMIFS('Input Exclusion Time (Partial)'!$I$14:$I$988,'Input Exclusion Time (Partial)'!$A$14:$A$988,'Input Data Shift A'!J$6,'Input Exclusion Time (Partial)'!$B$14:$B$988,'Input Data Shift A'!$D$2,'Input Exclusion Time (Partial)'!$C$14:$C$988,'Input Data Shift A'!$B94)</f>
        <v>0</v>
      </c>
      <c r="K94" s="506">
        <f>SUMIFS('Input Exclusion Time (All)'!$G$14:$G$1004,'Input Exclusion Time (All)'!$A$14:$A$1004,'Input Data Shift A'!K$6,'Input Exclusion Time (All)'!$B$14:$B$1004,'Input Data Shift A'!$D$2,'Input Exclusion Time (All)'!$C$14:$C$1004,'Input Data Shift A'!$B94)+SUMIFS('Input Exclusion Time (Partial)'!$I$14:$I$988,'Input Exclusion Time (Partial)'!$A$14:$A$988,'Input Data Shift A'!K$6,'Input Exclusion Time (Partial)'!$B$14:$B$988,'Input Data Shift A'!$D$2,'Input Exclusion Time (Partial)'!$C$14:$C$988,'Input Data Shift A'!$B94)</f>
        <v>0</v>
      </c>
      <c r="L94" s="506">
        <f>SUMIFS('Input Exclusion Time (All)'!$G$14:$G$1004,'Input Exclusion Time (All)'!$A$14:$A$1004,'Input Data Shift A'!L$6,'Input Exclusion Time (All)'!$B$14:$B$1004,'Input Data Shift A'!$D$2,'Input Exclusion Time (All)'!$C$14:$C$1004,'Input Data Shift A'!$B94)+SUMIFS('Input Exclusion Time (Partial)'!$I$14:$I$988,'Input Exclusion Time (Partial)'!$A$14:$A$988,'Input Data Shift A'!L$6,'Input Exclusion Time (Partial)'!$B$14:$B$988,'Input Data Shift A'!$D$2,'Input Exclusion Time (Partial)'!$C$14:$C$988,'Input Data Shift A'!$B94)</f>
        <v>0</v>
      </c>
      <c r="M94" s="506">
        <f>SUMIFS('Input Exclusion Time (All)'!$G$14:$G$1004,'Input Exclusion Time (All)'!$A$14:$A$1004,'Input Data Shift A'!M$6,'Input Exclusion Time (All)'!$B$14:$B$1004,'Input Data Shift A'!$D$2,'Input Exclusion Time (All)'!$C$14:$C$1004,'Input Data Shift A'!$B94)+SUMIFS('Input Exclusion Time (Partial)'!$I$14:$I$988,'Input Exclusion Time (Partial)'!$A$14:$A$988,'Input Data Shift A'!M$6,'Input Exclusion Time (Partial)'!$B$14:$B$988,'Input Data Shift A'!$D$2,'Input Exclusion Time (Partial)'!$C$14:$C$988,'Input Data Shift A'!$B94)</f>
        <v>0</v>
      </c>
      <c r="N94" s="506">
        <f>SUMIFS('Input Exclusion Time (All)'!$G$14:$G$1004,'Input Exclusion Time (All)'!$A$14:$A$1004,'Input Data Shift A'!N$6,'Input Exclusion Time (All)'!$B$14:$B$1004,'Input Data Shift A'!$D$2,'Input Exclusion Time (All)'!$C$14:$C$1004,'Input Data Shift A'!$B94)+SUMIFS('Input Exclusion Time (Partial)'!$I$14:$I$988,'Input Exclusion Time (Partial)'!$A$14:$A$988,'Input Data Shift A'!N$6,'Input Exclusion Time (Partial)'!$B$14:$B$988,'Input Data Shift A'!$D$2,'Input Exclusion Time (Partial)'!$C$14:$C$988,'Input Data Shift A'!$B94)</f>
        <v>0</v>
      </c>
      <c r="O94" s="506">
        <f>SUMIFS('Input Exclusion Time (All)'!$G$14:$G$1004,'Input Exclusion Time (All)'!$A$14:$A$1004,'Input Data Shift A'!O$6,'Input Exclusion Time (All)'!$B$14:$B$1004,'Input Data Shift A'!$D$2,'Input Exclusion Time (All)'!$C$14:$C$1004,'Input Data Shift A'!$B94)+SUMIFS('Input Exclusion Time (Partial)'!$I$14:$I$988,'Input Exclusion Time (Partial)'!$A$14:$A$988,'Input Data Shift A'!O$6,'Input Exclusion Time (Partial)'!$B$14:$B$988,'Input Data Shift A'!$D$2,'Input Exclusion Time (Partial)'!$C$14:$C$988,'Input Data Shift A'!$B94)</f>
        <v>0</v>
      </c>
      <c r="P94" s="506">
        <f>SUMIFS('Input Exclusion Time (All)'!$G$14:$G$1004,'Input Exclusion Time (All)'!$A$14:$A$1004,'Input Data Shift A'!P$6,'Input Exclusion Time (All)'!$B$14:$B$1004,'Input Data Shift A'!$D$2,'Input Exclusion Time (All)'!$C$14:$C$1004,'Input Data Shift A'!$B94)+SUMIFS('Input Exclusion Time (Partial)'!$I$14:$I$988,'Input Exclusion Time (Partial)'!$A$14:$A$988,'Input Data Shift A'!P$6,'Input Exclusion Time (Partial)'!$B$14:$B$988,'Input Data Shift A'!$D$2,'Input Exclusion Time (Partial)'!$C$14:$C$988,'Input Data Shift A'!$B94)</f>
        <v>0</v>
      </c>
      <c r="Q94" s="506">
        <f>SUMIFS('Input Exclusion Time (All)'!$G$14:$G$1004,'Input Exclusion Time (All)'!$A$14:$A$1004,'Input Data Shift A'!Q$6,'Input Exclusion Time (All)'!$B$14:$B$1004,'Input Data Shift A'!$D$2,'Input Exclusion Time (All)'!$C$14:$C$1004,'Input Data Shift A'!$B94)+SUMIFS('Input Exclusion Time (Partial)'!$I$14:$I$988,'Input Exclusion Time (Partial)'!$A$14:$A$988,'Input Data Shift A'!Q$6,'Input Exclusion Time (Partial)'!$B$14:$B$988,'Input Data Shift A'!$D$2,'Input Exclusion Time (Partial)'!$C$14:$C$988,'Input Data Shift A'!$B94)</f>
        <v>0</v>
      </c>
      <c r="R94" s="506">
        <f>SUMIFS('Input Exclusion Time (All)'!$G$14:$G$1004,'Input Exclusion Time (All)'!$A$14:$A$1004,'Input Data Shift A'!R$6,'Input Exclusion Time (All)'!$B$14:$B$1004,'Input Data Shift A'!$D$2,'Input Exclusion Time (All)'!$C$14:$C$1004,'Input Data Shift A'!$B94)+SUMIFS('Input Exclusion Time (Partial)'!$I$14:$I$988,'Input Exclusion Time (Partial)'!$A$14:$A$988,'Input Data Shift A'!R$6,'Input Exclusion Time (Partial)'!$B$14:$B$988,'Input Data Shift A'!$D$2,'Input Exclusion Time (Partial)'!$C$14:$C$988,'Input Data Shift A'!$B94)</f>
        <v>0</v>
      </c>
      <c r="S94" s="506">
        <f>SUMIFS('Input Exclusion Time (All)'!$G$14:$G$1004,'Input Exclusion Time (All)'!$A$14:$A$1004,'Input Data Shift A'!S$6,'Input Exclusion Time (All)'!$B$14:$B$1004,'Input Data Shift A'!$D$2,'Input Exclusion Time (All)'!$C$14:$C$1004,'Input Data Shift A'!$B94)+SUMIFS('Input Exclusion Time (Partial)'!$I$14:$I$988,'Input Exclusion Time (Partial)'!$A$14:$A$988,'Input Data Shift A'!S$6,'Input Exclusion Time (Partial)'!$B$14:$B$988,'Input Data Shift A'!$D$2,'Input Exclusion Time (Partial)'!$C$14:$C$988,'Input Data Shift A'!$B94)</f>
        <v>0</v>
      </c>
      <c r="T94" s="506">
        <f>SUMIFS('Input Exclusion Time (All)'!$G$14:$G$1004,'Input Exclusion Time (All)'!$A$14:$A$1004,'Input Data Shift A'!T$6,'Input Exclusion Time (All)'!$B$14:$B$1004,'Input Data Shift A'!$D$2,'Input Exclusion Time (All)'!$C$14:$C$1004,'Input Data Shift A'!$B94)+SUMIFS('Input Exclusion Time (Partial)'!$I$14:$I$988,'Input Exclusion Time (Partial)'!$A$14:$A$988,'Input Data Shift A'!T$6,'Input Exclusion Time (Partial)'!$B$14:$B$988,'Input Data Shift A'!$D$2,'Input Exclusion Time (Partial)'!$C$14:$C$988,'Input Data Shift A'!$B94)</f>
        <v>0</v>
      </c>
      <c r="U94" s="506">
        <f>SUMIFS('Input Exclusion Time (All)'!$G$14:$G$1004,'Input Exclusion Time (All)'!$A$14:$A$1004,'Input Data Shift A'!U$6,'Input Exclusion Time (All)'!$B$14:$B$1004,'Input Data Shift A'!$D$2,'Input Exclusion Time (All)'!$C$14:$C$1004,'Input Data Shift A'!$B94)+SUMIFS('Input Exclusion Time (Partial)'!$I$14:$I$988,'Input Exclusion Time (Partial)'!$A$14:$A$988,'Input Data Shift A'!U$6,'Input Exclusion Time (Partial)'!$B$14:$B$988,'Input Data Shift A'!$D$2,'Input Exclusion Time (Partial)'!$C$14:$C$988,'Input Data Shift A'!$B94)</f>
        <v>0</v>
      </c>
      <c r="V94" s="506">
        <f>SUMIFS('Input Exclusion Time (All)'!$G$14:$G$1004,'Input Exclusion Time (All)'!$A$14:$A$1004,'Input Data Shift A'!V$6,'Input Exclusion Time (All)'!$B$14:$B$1004,'Input Data Shift A'!$D$2,'Input Exclusion Time (All)'!$C$14:$C$1004,'Input Data Shift A'!$B94)+SUMIFS('Input Exclusion Time (Partial)'!$I$14:$I$988,'Input Exclusion Time (Partial)'!$A$14:$A$988,'Input Data Shift A'!V$6,'Input Exclusion Time (Partial)'!$B$14:$B$988,'Input Data Shift A'!$D$2,'Input Exclusion Time (Partial)'!$C$14:$C$988,'Input Data Shift A'!$B94)</f>
        <v>0</v>
      </c>
      <c r="W94" s="506">
        <f>SUMIFS('Input Exclusion Time (All)'!$G$14:$G$1004,'Input Exclusion Time (All)'!$A$14:$A$1004,'Input Data Shift A'!W$6,'Input Exclusion Time (All)'!$B$14:$B$1004,'Input Data Shift A'!$D$2,'Input Exclusion Time (All)'!$C$14:$C$1004,'Input Data Shift A'!$B94)+SUMIFS('Input Exclusion Time (Partial)'!$I$14:$I$988,'Input Exclusion Time (Partial)'!$A$14:$A$988,'Input Data Shift A'!W$6,'Input Exclusion Time (Partial)'!$B$14:$B$988,'Input Data Shift A'!$D$2,'Input Exclusion Time (Partial)'!$C$14:$C$988,'Input Data Shift A'!$B94)</f>
        <v>0</v>
      </c>
      <c r="X94" s="506">
        <f>SUMIFS('Input Exclusion Time (All)'!$G$14:$G$1004,'Input Exclusion Time (All)'!$A$14:$A$1004,'Input Data Shift A'!X$6,'Input Exclusion Time (All)'!$B$14:$B$1004,'Input Data Shift A'!$D$2,'Input Exclusion Time (All)'!$C$14:$C$1004,'Input Data Shift A'!$B94)+SUMIFS('Input Exclusion Time (Partial)'!$I$14:$I$988,'Input Exclusion Time (Partial)'!$A$14:$A$988,'Input Data Shift A'!X$6,'Input Exclusion Time (Partial)'!$B$14:$B$988,'Input Data Shift A'!$D$2,'Input Exclusion Time (Partial)'!$C$14:$C$988,'Input Data Shift A'!$B94)</f>
        <v>0</v>
      </c>
      <c r="Y94" s="506">
        <f>SUMIFS('Input Exclusion Time (All)'!$G$14:$G$1004,'Input Exclusion Time (All)'!$A$14:$A$1004,'Input Data Shift A'!Y$6,'Input Exclusion Time (All)'!$B$14:$B$1004,'Input Data Shift A'!$D$2,'Input Exclusion Time (All)'!$C$14:$C$1004,'Input Data Shift A'!$B94)+SUMIFS('Input Exclusion Time (Partial)'!$I$14:$I$988,'Input Exclusion Time (Partial)'!$A$14:$A$988,'Input Data Shift A'!Y$6,'Input Exclusion Time (Partial)'!$B$14:$B$988,'Input Data Shift A'!$D$2,'Input Exclusion Time (Partial)'!$C$14:$C$988,'Input Data Shift A'!$B94)</f>
        <v>0</v>
      </c>
      <c r="Z94" s="506">
        <f>SUMIFS('Input Exclusion Time (All)'!$G$14:$G$1004,'Input Exclusion Time (All)'!$A$14:$A$1004,'Input Data Shift A'!Z$6,'Input Exclusion Time (All)'!$B$14:$B$1004,'Input Data Shift A'!$D$2,'Input Exclusion Time (All)'!$C$14:$C$1004,'Input Data Shift A'!$B94)+SUMIFS('Input Exclusion Time (Partial)'!$I$14:$I$988,'Input Exclusion Time (Partial)'!$A$14:$A$988,'Input Data Shift A'!Z$6,'Input Exclusion Time (Partial)'!$B$14:$B$988,'Input Data Shift A'!$D$2,'Input Exclusion Time (Partial)'!$C$14:$C$988,'Input Data Shift A'!$B94)</f>
        <v>0</v>
      </c>
      <c r="AA94" s="506">
        <f>SUMIFS('Input Exclusion Time (All)'!$G$14:$G$1004,'Input Exclusion Time (All)'!$A$14:$A$1004,'Input Data Shift A'!AA$6,'Input Exclusion Time (All)'!$B$14:$B$1004,'Input Data Shift A'!$D$2,'Input Exclusion Time (All)'!$C$14:$C$1004,'Input Data Shift A'!$B94)+SUMIFS('Input Exclusion Time (Partial)'!$I$14:$I$988,'Input Exclusion Time (Partial)'!$A$14:$A$988,'Input Data Shift A'!AA$6,'Input Exclusion Time (Partial)'!$B$14:$B$988,'Input Data Shift A'!$D$2,'Input Exclusion Time (Partial)'!$C$14:$C$988,'Input Data Shift A'!$B94)</f>
        <v>0</v>
      </c>
      <c r="AB94" s="506">
        <f>SUMIFS('Input Exclusion Time (All)'!$G$14:$G$1004,'Input Exclusion Time (All)'!$A$14:$A$1004,'Input Data Shift A'!AB$6,'Input Exclusion Time (All)'!$B$14:$B$1004,'Input Data Shift A'!$D$2,'Input Exclusion Time (All)'!$C$14:$C$1004,'Input Data Shift A'!$B94)+SUMIFS('Input Exclusion Time (Partial)'!$I$14:$I$988,'Input Exclusion Time (Partial)'!$A$14:$A$988,'Input Data Shift A'!AB$6,'Input Exclusion Time (Partial)'!$B$14:$B$988,'Input Data Shift A'!$D$2,'Input Exclusion Time (Partial)'!$C$14:$C$988,'Input Data Shift A'!$B94)</f>
        <v>0</v>
      </c>
      <c r="AC94" s="506">
        <f>SUMIFS('Input Exclusion Time (All)'!$G$14:$G$1004,'Input Exclusion Time (All)'!$A$14:$A$1004,'Input Data Shift A'!AC$6,'Input Exclusion Time (All)'!$B$14:$B$1004,'Input Data Shift A'!$D$2,'Input Exclusion Time (All)'!$C$14:$C$1004,'Input Data Shift A'!$B94)+SUMIFS('Input Exclusion Time (Partial)'!$I$14:$I$988,'Input Exclusion Time (Partial)'!$A$14:$A$988,'Input Data Shift A'!AC$6,'Input Exclusion Time (Partial)'!$B$14:$B$988,'Input Data Shift A'!$D$2,'Input Exclusion Time (Partial)'!$C$14:$C$988,'Input Data Shift A'!$B94)</f>
        <v>0</v>
      </c>
      <c r="AD94" s="506">
        <f>SUMIFS('Input Exclusion Time (All)'!$G$14:$G$1004,'Input Exclusion Time (All)'!$A$14:$A$1004,'Input Data Shift A'!AD$6,'Input Exclusion Time (All)'!$B$14:$B$1004,'Input Data Shift A'!$D$2,'Input Exclusion Time (All)'!$C$14:$C$1004,'Input Data Shift A'!$B94)+SUMIFS('Input Exclusion Time (Partial)'!$I$14:$I$988,'Input Exclusion Time (Partial)'!$A$14:$A$988,'Input Data Shift A'!AD$6,'Input Exclusion Time (Partial)'!$B$14:$B$988,'Input Data Shift A'!$D$2,'Input Exclusion Time (Partial)'!$C$14:$C$988,'Input Data Shift A'!$B94)</f>
        <v>0</v>
      </c>
      <c r="AE94" s="506">
        <f>SUMIFS('Input Exclusion Time (All)'!$G$14:$G$1004,'Input Exclusion Time (All)'!$A$14:$A$1004,'Input Data Shift A'!AE$6,'Input Exclusion Time (All)'!$B$14:$B$1004,'Input Data Shift A'!$D$2,'Input Exclusion Time (All)'!$C$14:$C$1004,'Input Data Shift A'!$B94)+SUMIFS('Input Exclusion Time (Partial)'!$I$14:$I$988,'Input Exclusion Time (Partial)'!$A$14:$A$988,'Input Data Shift A'!AE$6,'Input Exclusion Time (Partial)'!$B$14:$B$988,'Input Data Shift A'!$D$2,'Input Exclusion Time (Partial)'!$C$14:$C$988,'Input Data Shift A'!$B94)</f>
        <v>0</v>
      </c>
      <c r="AF94" s="506">
        <f>SUMIFS('Input Exclusion Time (All)'!$G$14:$G$1004,'Input Exclusion Time (All)'!$A$14:$A$1004,'Input Data Shift A'!AF$6,'Input Exclusion Time (All)'!$B$14:$B$1004,'Input Data Shift A'!$D$2,'Input Exclusion Time (All)'!$C$14:$C$1004,'Input Data Shift A'!$B94)+SUMIFS('Input Exclusion Time (Partial)'!$I$14:$I$988,'Input Exclusion Time (Partial)'!$A$14:$A$988,'Input Data Shift A'!AF$6,'Input Exclusion Time (Partial)'!$B$14:$B$988,'Input Data Shift A'!$D$2,'Input Exclusion Time (Partial)'!$C$14:$C$988,'Input Data Shift A'!$B94)</f>
        <v>0</v>
      </c>
      <c r="AG94" s="506">
        <f>SUMIFS('Input Exclusion Time (All)'!$G$14:$G$1004,'Input Exclusion Time (All)'!$A$14:$A$1004,'Input Data Shift A'!AG$6,'Input Exclusion Time (All)'!$B$14:$B$1004,'Input Data Shift A'!$D$2,'Input Exclusion Time (All)'!$C$14:$C$1004,'Input Data Shift A'!$B94)+SUMIFS('Input Exclusion Time (Partial)'!$I$14:$I$988,'Input Exclusion Time (Partial)'!$A$14:$A$988,'Input Data Shift A'!AG$6,'Input Exclusion Time (Partial)'!$B$14:$B$988,'Input Data Shift A'!$D$2,'Input Exclusion Time (Partial)'!$C$14:$C$988,'Input Data Shift A'!$B94)</f>
        <v>0</v>
      </c>
      <c r="AH94" s="506">
        <f>SUMIFS('Input Exclusion Time (All)'!$G$14:$G$1004,'Input Exclusion Time (All)'!$A$14:$A$1004,'Input Data Shift A'!AH$6,'Input Exclusion Time (All)'!$B$14:$B$1004,'Input Data Shift A'!$D$2,'Input Exclusion Time (All)'!$C$14:$C$1004,'Input Data Shift A'!$B94)+SUMIFS('Input Exclusion Time (Partial)'!$I$14:$I$988,'Input Exclusion Time (Partial)'!$A$14:$A$988,'Input Data Shift A'!AH$6,'Input Exclusion Time (Partial)'!$B$14:$B$988,'Input Data Shift A'!$D$2,'Input Exclusion Time (Partial)'!$C$14:$C$988,'Input Data Shift A'!$B94)</f>
        <v>0</v>
      </c>
      <c r="AI94" s="271">
        <f>SUM(D94:AH94)</f>
        <v>0</v>
      </c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spans="1:64" ht="19.5" customHeight="1">
      <c r="A95" s="605"/>
      <c r="B95" s="276" t="s">
        <v>113</v>
      </c>
      <c r="C95" s="277"/>
      <c r="D95" s="506">
        <f>SUMIFS('Input Exclusion Time (All)'!$G$14:$G$1004,'Input Exclusion Time (All)'!$A$14:$A$1004,'Input Data Shift A'!D$6,'Input Exclusion Time (All)'!$B$14:$B$1004,'Input Data Shift A'!$D$2,'Input Exclusion Time (All)'!$C$14:$C$1004,'Input Data Shift A'!$B95)+SUMIFS('Input Exclusion Time (Partial)'!$I$14:$I$988,'Input Exclusion Time (Partial)'!$A$14:$A$988,'Input Data Shift A'!D$6,'Input Exclusion Time (Partial)'!$B$14:$B$988,'Input Data Shift A'!$D$2,'Input Exclusion Time (Partial)'!$C$14:$C$988,'Input Data Shift A'!$B95)</f>
        <v>0</v>
      </c>
      <c r="E95" s="506">
        <f>SUMIFS('Input Exclusion Time (All)'!$G$14:$G$1004,'Input Exclusion Time (All)'!$A$14:$A$1004,'Input Data Shift A'!E$6,'Input Exclusion Time (All)'!$B$14:$B$1004,'Input Data Shift A'!$D$2,'Input Exclusion Time (All)'!$C$14:$C$1004,'Input Data Shift A'!$B95)+SUMIFS('Input Exclusion Time (Partial)'!$I$14:$I$988,'Input Exclusion Time (Partial)'!$A$14:$A$988,'Input Data Shift A'!E$6,'Input Exclusion Time (Partial)'!$B$14:$B$988,'Input Data Shift A'!$D$2,'Input Exclusion Time (Partial)'!$C$14:$C$988,'Input Data Shift A'!$B95)</f>
        <v>0</v>
      </c>
      <c r="F95" s="506">
        <f>SUMIFS('Input Exclusion Time (All)'!$G$14:$G$1004,'Input Exclusion Time (All)'!$A$14:$A$1004,'Input Data Shift A'!F$6,'Input Exclusion Time (All)'!$B$14:$B$1004,'Input Data Shift A'!$D$2,'Input Exclusion Time (All)'!$C$14:$C$1004,'Input Data Shift A'!$B95)+SUMIFS('Input Exclusion Time (Partial)'!$I$14:$I$988,'Input Exclusion Time (Partial)'!$A$14:$A$988,'Input Data Shift A'!F$6,'Input Exclusion Time (Partial)'!$B$14:$B$988,'Input Data Shift A'!$D$2,'Input Exclusion Time (Partial)'!$C$14:$C$988,'Input Data Shift A'!$B95)</f>
        <v>0</v>
      </c>
      <c r="G95" s="506">
        <f>SUMIFS('Input Exclusion Time (All)'!$G$14:$G$1004,'Input Exclusion Time (All)'!$A$14:$A$1004,'Input Data Shift A'!G$6,'Input Exclusion Time (All)'!$B$14:$B$1004,'Input Data Shift A'!$D$2,'Input Exclusion Time (All)'!$C$14:$C$1004,'Input Data Shift A'!$B95)+SUMIFS('Input Exclusion Time (Partial)'!$I$14:$I$988,'Input Exclusion Time (Partial)'!$A$14:$A$988,'Input Data Shift A'!G$6,'Input Exclusion Time (Partial)'!$B$14:$B$988,'Input Data Shift A'!$D$2,'Input Exclusion Time (Partial)'!$C$14:$C$988,'Input Data Shift A'!$B95)</f>
        <v>0</v>
      </c>
      <c r="H95" s="506">
        <f>SUMIFS('Input Exclusion Time (All)'!$G$14:$G$1004,'Input Exclusion Time (All)'!$A$14:$A$1004,'Input Data Shift A'!H$6,'Input Exclusion Time (All)'!$B$14:$B$1004,'Input Data Shift A'!$D$2,'Input Exclusion Time (All)'!$C$14:$C$1004,'Input Data Shift A'!$B95)+SUMIFS('Input Exclusion Time (Partial)'!$I$14:$I$988,'Input Exclusion Time (Partial)'!$A$14:$A$988,'Input Data Shift A'!H$6,'Input Exclusion Time (Partial)'!$B$14:$B$988,'Input Data Shift A'!$D$2,'Input Exclusion Time (Partial)'!$C$14:$C$988,'Input Data Shift A'!$B95)</f>
        <v>0</v>
      </c>
      <c r="I95" s="506">
        <f>SUMIFS('Input Exclusion Time (All)'!$G$14:$G$1004,'Input Exclusion Time (All)'!$A$14:$A$1004,'Input Data Shift A'!I$6,'Input Exclusion Time (All)'!$B$14:$B$1004,'Input Data Shift A'!$D$2,'Input Exclusion Time (All)'!$C$14:$C$1004,'Input Data Shift A'!$B95)+SUMIFS('Input Exclusion Time (Partial)'!$I$14:$I$988,'Input Exclusion Time (Partial)'!$A$14:$A$988,'Input Data Shift A'!I$6,'Input Exclusion Time (Partial)'!$B$14:$B$988,'Input Data Shift A'!$D$2,'Input Exclusion Time (Partial)'!$C$14:$C$988,'Input Data Shift A'!$B95)</f>
        <v>0</v>
      </c>
      <c r="J95" s="506">
        <f>SUMIFS('Input Exclusion Time (All)'!$G$14:$G$1004,'Input Exclusion Time (All)'!$A$14:$A$1004,'Input Data Shift A'!J$6,'Input Exclusion Time (All)'!$B$14:$B$1004,'Input Data Shift A'!$D$2,'Input Exclusion Time (All)'!$C$14:$C$1004,'Input Data Shift A'!$B95)+SUMIFS('Input Exclusion Time (Partial)'!$I$14:$I$988,'Input Exclusion Time (Partial)'!$A$14:$A$988,'Input Data Shift A'!J$6,'Input Exclusion Time (Partial)'!$B$14:$B$988,'Input Data Shift A'!$D$2,'Input Exclusion Time (Partial)'!$C$14:$C$988,'Input Data Shift A'!$B95)</f>
        <v>0</v>
      </c>
      <c r="K95" s="506">
        <f>SUMIFS('Input Exclusion Time (All)'!$G$14:$G$1004,'Input Exclusion Time (All)'!$A$14:$A$1004,'Input Data Shift A'!K$6,'Input Exclusion Time (All)'!$B$14:$B$1004,'Input Data Shift A'!$D$2,'Input Exclusion Time (All)'!$C$14:$C$1004,'Input Data Shift A'!$B95)+SUMIFS('Input Exclusion Time (Partial)'!$I$14:$I$988,'Input Exclusion Time (Partial)'!$A$14:$A$988,'Input Data Shift A'!K$6,'Input Exclusion Time (Partial)'!$B$14:$B$988,'Input Data Shift A'!$D$2,'Input Exclusion Time (Partial)'!$C$14:$C$988,'Input Data Shift A'!$B95)</f>
        <v>0</v>
      </c>
      <c r="L95" s="506">
        <f>SUMIFS('Input Exclusion Time (All)'!$G$14:$G$1004,'Input Exclusion Time (All)'!$A$14:$A$1004,'Input Data Shift A'!L$6,'Input Exclusion Time (All)'!$B$14:$B$1004,'Input Data Shift A'!$D$2,'Input Exclusion Time (All)'!$C$14:$C$1004,'Input Data Shift A'!$B95)+SUMIFS('Input Exclusion Time (Partial)'!$I$14:$I$988,'Input Exclusion Time (Partial)'!$A$14:$A$988,'Input Data Shift A'!L$6,'Input Exclusion Time (Partial)'!$B$14:$B$988,'Input Data Shift A'!$D$2,'Input Exclusion Time (Partial)'!$C$14:$C$988,'Input Data Shift A'!$B95)</f>
        <v>0</v>
      </c>
      <c r="M95" s="506">
        <f>SUMIFS('Input Exclusion Time (All)'!$G$14:$G$1004,'Input Exclusion Time (All)'!$A$14:$A$1004,'Input Data Shift A'!M$6,'Input Exclusion Time (All)'!$B$14:$B$1004,'Input Data Shift A'!$D$2,'Input Exclusion Time (All)'!$C$14:$C$1004,'Input Data Shift A'!$B95)+SUMIFS('Input Exclusion Time (Partial)'!$I$14:$I$988,'Input Exclusion Time (Partial)'!$A$14:$A$988,'Input Data Shift A'!M$6,'Input Exclusion Time (Partial)'!$B$14:$B$988,'Input Data Shift A'!$D$2,'Input Exclusion Time (Partial)'!$C$14:$C$988,'Input Data Shift A'!$B95)</f>
        <v>16</v>
      </c>
      <c r="N95" s="506">
        <f>SUMIFS('Input Exclusion Time (All)'!$G$14:$G$1004,'Input Exclusion Time (All)'!$A$14:$A$1004,'Input Data Shift A'!N$6,'Input Exclusion Time (All)'!$B$14:$B$1004,'Input Data Shift A'!$D$2,'Input Exclusion Time (All)'!$C$14:$C$1004,'Input Data Shift A'!$B95)+SUMIFS('Input Exclusion Time (Partial)'!$I$14:$I$988,'Input Exclusion Time (Partial)'!$A$14:$A$988,'Input Data Shift A'!N$6,'Input Exclusion Time (Partial)'!$B$14:$B$988,'Input Data Shift A'!$D$2,'Input Exclusion Time (Partial)'!$C$14:$C$988,'Input Data Shift A'!$B95)</f>
        <v>0</v>
      </c>
      <c r="O95" s="506">
        <f>SUMIFS('Input Exclusion Time (All)'!$G$14:$G$1004,'Input Exclusion Time (All)'!$A$14:$A$1004,'Input Data Shift A'!O$6,'Input Exclusion Time (All)'!$B$14:$B$1004,'Input Data Shift A'!$D$2,'Input Exclusion Time (All)'!$C$14:$C$1004,'Input Data Shift A'!$B95)+SUMIFS('Input Exclusion Time (Partial)'!$I$14:$I$988,'Input Exclusion Time (Partial)'!$A$14:$A$988,'Input Data Shift A'!O$6,'Input Exclusion Time (Partial)'!$B$14:$B$988,'Input Data Shift A'!$D$2,'Input Exclusion Time (Partial)'!$C$14:$C$988,'Input Data Shift A'!$B95)</f>
        <v>0</v>
      </c>
      <c r="P95" s="506">
        <f>SUMIFS('Input Exclusion Time (All)'!$G$14:$G$1004,'Input Exclusion Time (All)'!$A$14:$A$1004,'Input Data Shift A'!P$6,'Input Exclusion Time (All)'!$B$14:$B$1004,'Input Data Shift A'!$D$2,'Input Exclusion Time (All)'!$C$14:$C$1004,'Input Data Shift A'!$B95)+SUMIFS('Input Exclusion Time (Partial)'!$I$14:$I$988,'Input Exclusion Time (Partial)'!$A$14:$A$988,'Input Data Shift A'!P$6,'Input Exclusion Time (Partial)'!$B$14:$B$988,'Input Data Shift A'!$D$2,'Input Exclusion Time (Partial)'!$C$14:$C$988,'Input Data Shift A'!$B95)</f>
        <v>0</v>
      </c>
      <c r="Q95" s="506">
        <f>SUMIFS('Input Exclusion Time (All)'!$G$14:$G$1004,'Input Exclusion Time (All)'!$A$14:$A$1004,'Input Data Shift A'!Q$6,'Input Exclusion Time (All)'!$B$14:$B$1004,'Input Data Shift A'!$D$2,'Input Exclusion Time (All)'!$C$14:$C$1004,'Input Data Shift A'!$B95)+SUMIFS('Input Exclusion Time (Partial)'!$I$14:$I$988,'Input Exclusion Time (Partial)'!$A$14:$A$988,'Input Data Shift A'!Q$6,'Input Exclusion Time (Partial)'!$B$14:$B$988,'Input Data Shift A'!$D$2,'Input Exclusion Time (Partial)'!$C$14:$C$988,'Input Data Shift A'!$B95)</f>
        <v>0</v>
      </c>
      <c r="R95" s="506">
        <f>SUMIFS('Input Exclusion Time (All)'!$G$14:$G$1004,'Input Exclusion Time (All)'!$A$14:$A$1004,'Input Data Shift A'!R$6,'Input Exclusion Time (All)'!$B$14:$B$1004,'Input Data Shift A'!$D$2,'Input Exclusion Time (All)'!$C$14:$C$1004,'Input Data Shift A'!$B95)+SUMIFS('Input Exclusion Time (Partial)'!$I$14:$I$988,'Input Exclusion Time (Partial)'!$A$14:$A$988,'Input Data Shift A'!R$6,'Input Exclusion Time (Partial)'!$B$14:$B$988,'Input Data Shift A'!$D$2,'Input Exclusion Time (Partial)'!$C$14:$C$988,'Input Data Shift A'!$B95)</f>
        <v>0</v>
      </c>
      <c r="S95" s="506">
        <f>SUMIFS('Input Exclusion Time (All)'!$G$14:$G$1004,'Input Exclusion Time (All)'!$A$14:$A$1004,'Input Data Shift A'!S$6,'Input Exclusion Time (All)'!$B$14:$B$1004,'Input Data Shift A'!$D$2,'Input Exclusion Time (All)'!$C$14:$C$1004,'Input Data Shift A'!$B95)+SUMIFS('Input Exclusion Time (Partial)'!$I$14:$I$988,'Input Exclusion Time (Partial)'!$A$14:$A$988,'Input Data Shift A'!S$6,'Input Exclusion Time (Partial)'!$B$14:$B$988,'Input Data Shift A'!$D$2,'Input Exclusion Time (Partial)'!$C$14:$C$988,'Input Data Shift A'!$B95)</f>
        <v>0</v>
      </c>
      <c r="T95" s="506">
        <f>SUMIFS('Input Exclusion Time (All)'!$G$14:$G$1004,'Input Exclusion Time (All)'!$A$14:$A$1004,'Input Data Shift A'!T$6,'Input Exclusion Time (All)'!$B$14:$B$1004,'Input Data Shift A'!$D$2,'Input Exclusion Time (All)'!$C$14:$C$1004,'Input Data Shift A'!$B95)+SUMIFS('Input Exclusion Time (Partial)'!$I$14:$I$988,'Input Exclusion Time (Partial)'!$A$14:$A$988,'Input Data Shift A'!T$6,'Input Exclusion Time (Partial)'!$B$14:$B$988,'Input Data Shift A'!$D$2,'Input Exclusion Time (Partial)'!$C$14:$C$988,'Input Data Shift A'!$B95)</f>
        <v>0</v>
      </c>
      <c r="U95" s="506">
        <f>SUMIFS('Input Exclusion Time (All)'!$G$14:$G$1004,'Input Exclusion Time (All)'!$A$14:$A$1004,'Input Data Shift A'!U$6,'Input Exclusion Time (All)'!$B$14:$B$1004,'Input Data Shift A'!$D$2,'Input Exclusion Time (All)'!$C$14:$C$1004,'Input Data Shift A'!$B95)+SUMIFS('Input Exclusion Time (Partial)'!$I$14:$I$988,'Input Exclusion Time (Partial)'!$A$14:$A$988,'Input Data Shift A'!U$6,'Input Exclusion Time (Partial)'!$B$14:$B$988,'Input Data Shift A'!$D$2,'Input Exclusion Time (Partial)'!$C$14:$C$988,'Input Data Shift A'!$B95)</f>
        <v>0</v>
      </c>
      <c r="V95" s="506">
        <f>SUMIFS('Input Exclusion Time (All)'!$G$14:$G$1004,'Input Exclusion Time (All)'!$A$14:$A$1004,'Input Data Shift A'!V$6,'Input Exclusion Time (All)'!$B$14:$B$1004,'Input Data Shift A'!$D$2,'Input Exclusion Time (All)'!$C$14:$C$1004,'Input Data Shift A'!$B95)+SUMIFS('Input Exclusion Time (Partial)'!$I$14:$I$988,'Input Exclusion Time (Partial)'!$A$14:$A$988,'Input Data Shift A'!V$6,'Input Exclusion Time (Partial)'!$B$14:$B$988,'Input Data Shift A'!$D$2,'Input Exclusion Time (Partial)'!$C$14:$C$988,'Input Data Shift A'!$B95)</f>
        <v>0</v>
      </c>
      <c r="W95" s="506">
        <f>SUMIFS('Input Exclusion Time (All)'!$G$14:$G$1004,'Input Exclusion Time (All)'!$A$14:$A$1004,'Input Data Shift A'!W$6,'Input Exclusion Time (All)'!$B$14:$B$1004,'Input Data Shift A'!$D$2,'Input Exclusion Time (All)'!$C$14:$C$1004,'Input Data Shift A'!$B95)+SUMIFS('Input Exclusion Time (Partial)'!$I$14:$I$988,'Input Exclusion Time (Partial)'!$A$14:$A$988,'Input Data Shift A'!W$6,'Input Exclusion Time (Partial)'!$B$14:$B$988,'Input Data Shift A'!$D$2,'Input Exclusion Time (Partial)'!$C$14:$C$988,'Input Data Shift A'!$B95)</f>
        <v>0</v>
      </c>
      <c r="X95" s="506">
        <f>SUMIFS('Input Exclusion Time (All)'!$G$14:$G$1004,'Input Exclusion Time (All)'!$A$14:$A$1004,'Input Data Shift A'!X$6,'Input Exclusion Time (All)'!$B$14:$B$1004,'Input Data Shift A'!$D$2,'Input Exclusion Time (All)'!$C$14:$C$1004,'Input Data Shift A'!$B95)+SUMIFS('Input Exclusion Time (Partial)'!$I$14:$I$988,'Input Exclusion Time (Partial)'!$A$14:$A$988,'Input Data Shift A'!X$6,'Input Exclusion Time (Partial)'!$B$14:$B$988,'Input Data Shift A'!$D$2,'Input Exclusion Time (Partial)'!$C$14:$C$988,'Input Data Shift A'!$B95)</f>
        <v>0</v>
      </c>
      <c r="Y95" s="506">
        <f>SUMIFS('Input Exclusion Time (All)'!$G$14:$G$1004,'Input Exclusion Time (All)'!$A$14:$A$1004,'Input Data Shift A'!Y$6,'Input Exclusion Time (All)'!$B$14:$B$1004,'Input Data Shift A'!$D$2,'Input Exclusion Time (All)'!$C$14:$C$1004,'Input Data Shift A'!$B95)+SUMIFS('Input Exclusion Time (Partial)'!$I$14:$I$988,'Input Exclusion Time (Partial)'!$A$14:$A$988,'Input Data Shift A'!Y$6,'Input Exclusion Time (Partial)'!$B$14:$B$988,'Input Data Shift A'!$D$2,'Input Exclusion Time (Partial)'!$C$14:$C$988,'Input Data Shift A'!$B95)</f>
        <v>0</v>
      </c>
      <c r="Z95" s="506">
        <f>SUMIFS('Input Exclusion Time (All)'!$G$14:$G$1004,'Input Exclusion Time (All)'!$A$14:$A$1004,'Input Data Shift A'!Z$6,'Input Exclusion Time (All)'!$B$14:$B$1004,'Input Data Shift A'!$D$2,'Input Exclusion Time (All)'!$C$14:$C$1004,'Input Data Shift A'!$B95)+SUMIFS('Input Exclusion Time (Partial)'!$I$14:$I$988,'Input Exclusion Time (Partial)'!$A$14:$A$988,'Input Data Shift A'!Z$6,'Input Exclusion Time (Partial)'!$B$14:$B$988,'Input Data Shift A'!$D$2,'Input Exclusion Time (Partial)'!$C$14:$C$988,'Input Data Shift A'!$B95)</f>
        <v>0</v>
      </c>
      <c r="AA95" s="506">
        <f>SUMIFS('Input Exclusion Time (All)'!$G$14:$G$1004,'Input Exclusion Time (All)'!$A$14:$A$1004,'Input Data Shift A'!AA$6,'Input Exclusion Time (All)'!$B$14:$B$1004,'Input Data Shift A'!$D$2,'Input Exclusion Time (All)'!$C$14:$C$1004,'Input Data Shift A'!$B95)+SUMIFS('Input Exclusion Time (Partial)'!$I$14:$I$988,'Input Exclusion Time (Partial)'!$A$14:$A$988,'Input Data Shift A'!AA$6,'Input Exclusion Time (Partial)'!$B$14:$B$988,'Input Data Shift A'!$D$2,'Input Exclusion Time (Partial)'!$C$14:$C$988,'Input Data Shift A'!$B95)</f>
        <v>0</v>
      </c>
      <c r="AB95" s="506">
        <f>SUMIFS('Input Exclusion Time (All)'!$G$14:$G$1004,'Input Exclusion Time (All)'!$A$14:$A$1004,'Input Data Shift A'!AB$6,'Input Exclusion Time (All)'!$B$14:$B$1004,'Input Data Shift A'!$D$2,'Input Exclusion Time (All)'!$C$14:$C$1004,'Input Data Shift A'!$B95)+SUMIFS('Input Exclusion Time (Partial)'!$I$14:$I$988,'Input Exclusion Time (Partial)'!$A$14:$A$988,'Input Data Shift A'!AB$6,'Input Exclusion Time (Partial)'!$B$14:$B$988,'Input Data Shift A'!$D$2,'Input Exclusion Time (Partial)'!$C$14:$C$988,'Input Data Shift A'!$B95)</f>
        <v>0</v>
      </c>
      <c r="AC95" s="506">
        <f>SUMIFS('Input Exclusion Time (All)'!$G$14:$G$1004,'Input Exclusion Time (All)'!$A$14:$A$1004,'Input Data Shift A'!AC$6,'Input Exclusion Time (All)'!$B$14:$B$1004,'Input Data Shift A'!$D$2,'Input Exclusion Time (All)'!$C$14:$C$1004,'Input Data Shift A'!$B95)+SUMIFS('Input Exclusion Time (Partial)'!$I$14:$I$988,'Input Exclusion Time (Partial)'!$A$14:$A$988,'Input Data Shift A'!AC$6,'Input Exclusion Time (Partial)'!$B$14:$B$988,'Input Data Shift A'!$D$2,'Input Exclusion Time (Partial)'!$C$14:$C$988,'Input Data Shift A'!$B95)</f>
        <v>0</v>
      </c>
      <c r="AD95" s="506">
        <f>SUMIFS('Input Exclusion Time (All)'!$G$14:$G$1004,'Input Exclusion Time (All)'!$A$14:$A$1004,'Input Data Shift A'!AD$6,'Input Exclusion Time (All)'!$B$14:$B$1004,'Input Data Shift A'!$D$2,'Input Exclusion Time (All)'!$C$14:$C$1004,'Input Data Shift A'!$B95)+SUMIFS('Input Exclusion Time (Partial)'!$I$14:$I$988,'Input Exclusion Time (Partial)'!$A$14:$A$988,'Input Data Shift A'!AD$6,'Input Exclusion Time (Partial)'!$B$14:$B$988,'Input Data Shift A'!$D$2,'Input Exclusion Time (Partial)'!$C$14:$C$988,'Input Data Shift A'!$B95)</f>
        <v>0</v>
      </c>
      <c r="AE95" s="506">
        <f>SUMIFS('Input Exclusion Time (All)'!$G$14:$G$1004,'Input Exclusion Time (All)'!$A$14:$A$1004,'Input Data Shift A'!AE$6,'Input Exclusion Time (All)'!$B$14:$B$1004,'Input Data Shift A'!$D$2,'Input Exclusion Time (All)'!$C$14:$C$1004,'Input Data Shift A'!$B95)+SUMIFS('Input Exclusion Time (Partial)'!$I$14:$I$988,'Input Exclusion Time (Partial)'!$A$14:$A$988,'Input Data Shift A'!AE$6,'Input Exclusion Time (Partial)'!$B$14:$B$988,'Input Data Shift A'!$D$2,'Input Exclusion Time (Partial)'!$C$14:$C$988,'Input Data Shift A'!$B95)</f>
        <v>0</v>
      </c>
      <c r="AF95" s="506">
        <f>SUMIFS('Input Exclusion Time (All)'!$G$14:$G$1004,'Input Exclusion Time (All)'!$A$14:$A$1004,'Input Data Shift A'!AF$6,'Input Exclusion Time (All)'!$B$14:$B$1004,'Input Data Shift A'!$D$2,'Input Exclusion Time (All)'!$C$14:$C$1004,'Input Data Shift A'!$B95)+SUMIFS('Input Exclusion Time (Partial)'!$I$14:$I$988,'Input Exclusion Time (Partial)'!$A$14:$A$988,'Input Data Shift A'!AF$6,'Input Exclusion Time (Partial)'!$B$14:$B$988,'Input Data Shift A'!$D$2,'Input Exclusion Time (Partial)'!$C$14:$C$988,'Input Data Shift A'!$B95)</f>
        <v>0</v>
      </c>
      <c r="AG95" s="506">
        <f>SUMIFS('Input Exclusion Time (All)'!$G$14:$G$1004,'Input Exclusion Time (All)'!$A$14:$A$1004,'Input Data Shift A'!AG$6,'Input Exclusion Time (All)'!$B$14:$B$1004,'Input Data Shift A'!$D$2,'Input Exclusion Time (All)'!$C$14:$C$1004,'Input Data Shift A'!$B95)+SUMIFS('Input Exclusion Time (Partial)'!$I$14:$I$988,'Input Exclusion Time (Partial)'!$A$14:$A$988,'Input Data Shift A'!AG$6,'Input Exclusion Time (Partial)'!$B$14:$B$988,'Input Data Shift A'!$D$2,'Input Exclusion Time (Partial)'!$C$14:$C$988,'Input Data Shift A'!$B95)</f>
        <v>0</v>
      </c>
      <c r="AH95" s="506">
        <f>SUMIFS('Input Exclusion Time (All)'!$G$14:$G$1004,'Input Exclusion Time (All)'!$A$14:$A$1004,'Input Data Shift A'!AH$6,'Input Exclusion Time (All)'!$B$14:$B$1004,'Input Data Shift A'!$D$2,'Input Exclusion Time (All)'!$C$14:$C$1004,'Input Data Shift A'!$B95)+SUMIFS('Input Exclusion Time (Partial)'!$I$14:$I$988,'Input Exclusion Time (Partial)'!$A$14:$A$988,'Input Data Shift A'!AH$6,'Input Exclusion Time (Partial)'!$B$14:$B$988,'Input Data Shift A'!$D$2,'Input Exclusion Time (Partial)'!$C$14:$C$988,'Input Data Shift A'!$B95)</f>
        <v>0</v>
      </c>
      <c r="AI95" s="271">
        <f>SUM(D95:AH95)</f>
        <v>16</v>
      </c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spans="1:64">
      <c r="B96" s="278"/>
      <c r="C96" s="278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  <c r="AB96" s="279"/>
      <c r="AC96" s="279"/>
      <c r="AD96" s="279"/>
      <c r="AE96" s="279"/>
      <c r="AF96" s="279"/>
      <c r="AG96" s="279"/>
      <c r="AH96" s="279"/>
    </row>
    <row r="97" spans="1:36" ht="19.5" customHeight="1">
      <c r="A97" s="605" t="s">
        <v>21</v>
      </c>
      <c r="B97" s="280" t="s">
        <v>22</v>
      </c>
      <c r="C97" s="281" t="s">
        <v>23</v>
      </c>
      <c r="D97" s="509">
        <f>SUMIFS('Input Exclusion Time (All)'!$G$14:$G$1004,'Input Exclusion Time (All)'!$A$14:$A$1004,'Input Data Shift A'!D$6,'Input Exclusion Time (All)'!$B$14:$B$1004,'Input Data Shift A'!$D$2,'Input Exclusion Time (All)'!$C$14:$C$1004,'Input Data Shift A'!$C97)+SUMIFS('Input Exclusion Time (Partial)'!$I$14:$I$988,'Input Exclusion Time (Partial)'!$A$14:$A$988,'Input Data Shift A'!D$6,'Input Exclusion Time (Partial)'!$B$14:$B$988,'Input Data Shift A'!$D$2,'Input Exclusion Time (Partial)'!$C$14:$C$988,'Input Data Shift A'!$C97)</f>
        <v>4</v>
      </c>
      <c r="E97" s="509">
        <f>SUMIFS('Input Exclusion Time (All)'!$G$14:$G$1004,'Input Exclusion Time (All)'!$A$14:$A$1004,'Input Data Shift A'!E$6,'Input Exclusion Time (All)'!$B$14:$B$1004,'Input Data Shift A'!$D$2,'Input Exclusion Time (All)'!$C$14:$C$1004,'Input Data Shift A'!$C97)+SUMIFS('Input Exclusion Time (Partial)'!$I$14:$I$988,'Input Exclusion Time (Partial)'!$A$14:$A$988,'Input Data Shift A'!E$6,'Input Exclusion Time (Partial)'!$B$14:$B$988,'Input Data Shift A'!$D$2,'Input Exclusion Time (Partial)'!$C$14:$C$988,'Input Data Shift A'!$C97)</f>
        <v>4</v>
      </c>
      <c r="F97" s="509">
        <f>SUMIFS('Input Exclusion Time (All)'!$G$14:$G$1004,'Input Exclusion Time (All)'!$A$14:$A$1004,'Input Data Shift A'!F$6,'Input Exclusion Time (All)'!$B$14:$B$1004,'Input Data Shift A'!$D$2,'Input Exclusion Time (All)'!$C$14:$C$1004,'Input Data Shift A'!$C97)+SUMIFS('Input Exclusion Time (Partial)'!$I$14:$I$988,'Input Exclusion Time (Partial)'!$A$14:$A$988,'Input Data Shift A'!F$6,'Input Exclusion Time (Partial)'!$B$14:$B$988,'Input Data Shift A'!$D$2,'Input Exclusion Time (Partial)'!$C$14:$C$988,'Input Data Shift A'!$C97)</f>
        <v>0</v>
      </c>
      <c r="G97" s="509">
        <f>SUMIFS('Input Exclusion Time (All)'!$G$14:$G$1004,'Input Exclusion Time (All)'!$A$14:$A$1004,'Input Data Shift A'!G$6,'Input Exclusion Time (All)'!$B$14:$B$1004,'Input Data Shift A'!$D$2,'Input Exclusion Time (All)'!$C$14:$C$1004,'Input Data Shift A'!$C97)+SUMIFS('Input Exclusion Time (Partial)'!$I$14:$I$988,'Input Exclusion Time (Partial)'!$A$14:$A$988,'Input Data Shift A'!G$6,'Input Exclusion Time (Partial)'!$B$14:$B$988,'Input Data Shift A'!$D$2,'Input Exclusion Time (Partial)'!$C$14:$C$988,'Input Data Shift A'!$C97)</f>
        <v>0</v>
      </c>
      <c r="H97" s="509">
        <f>SUMIFS('Input Exclusion Time (All)'!$G$14:$G$1004,'Input Exclusion Time (All)'!$A$14:$A$1004,'Input Data Shift A'!H$6,'Input Exclusion Time (All)'!$B$14:$B$1004,'Input Data Shift A'!$D$2,'Input Exclusion Time (All)'!$C$14:$C$1004,'Input Data Shift A'!$C97)+SUMIFS('Input Exclusion Time (Partial)'!$I$14:$I$988,'Input Exclusion Time (Partial)'!$A$14:$A$988,'Input Data Shift A'!H$6,'Input Exclusion Time (Partial)'!$B$14:$B$988,'Input Data Shift A'!$D$2,'Input Exclusion Time (Partial)'!$C$14:$C$988,'Input Data Shift A'!$C97)</f>
        <v>4</v>
      </c>
      <c r="I97" s="509">
        <f>SUMIFS('Input Exclusion Time (All)'!$G$14:$G$1004,'Input Exclusion Time (All)'!$A$14:$A$1004,'Input Data Shift A'!I$6,'Input Exclusion Time (All)'!$B$14:$B$1004,'Input Data Shift A'!$D$2,'Input Exclusion Time (All)'!$C$14:$C$1004,'Input Data Shift A'!$C97)+SUMIFS('Input Exclusion Time (Partial)'!$I$14:$I$988,'Input Exclusion Time (Partial)'!$A$14:$A$988,'Input Data Shift A'!I$6,'Input Exclusion Time (Partial)'!$B$14:$B$988,'Input Data Shift A'!$D$2,'Input Exclusion Time (Partial)'!$C$14:$C$988,'Input Data Shift A'!$C97)</f>
        <v>4</v>
      </c>
      <c r="J97" s="509">
        <f>SUMIFS('Input Exclusion Time (All)'!$G$14:$G$1004,'Input Exclusion Time (All)'!$A$14:$A$1004,'Input Data Shift A'!J$6,'Input Exclusion Time (All)'!$B$14:$B$1004,'Input Data Shift A'!$D$2,'Input Exclusion Time (All)'!$C$14:$C$1004,'Input Data Shift A'!$C97)+SUMIFS('Input Exclusion Time (Partial)'!$I$14:$I$988,'Input Exclusion Time (Partial)'!$A$14:$A$988,'Input Data Shift A'!J$6,'Input Exclusion Time (Partial)'!$B$14:$B$988,'Input Data Shift A'!$D$2,'Input Exclusion Time (Partial)'!$C$14:$C$988,'Input Data Shift A'!$C97)</f>
        <v>4</v>
      </c>
      <c r="K97" s="509">
        <f>SUMIFS('Input Exclusion Time (All)'!$G$14:$G$1004,'Input Exclusion Time (All)'!$A$14:$A$1004,'Input Data Shift A'!K$6,'Input Exclusion Time (All)'!$B$14:$B$1004,'Input Data Shift A'!$D$2,'Input Exclusion Time (All)'!$C$14:$C$1004,'Input Data Shift A'!$C97)+SUMIFS('Input Exclusion Time (Partial)'!$I$14:$I$988,'Input Exclusion Time (Partial)'!$A$14:$A$988,'Input Data Shift A'!K$6,'Input Exclusion Time (Partial)'!$B$14:$B$988,'Input Data Shift A'!$D$2,'Input Exclusion Time (Partial)'!$C$14:$C$988,'Input Data Shift A'!$C97)</f>
        <v>4</v>
      </c>
      <c r="L97" s="509">
        <f>SUMIFS('Input Exclusion Time (All)'!$G$14:$G$1004,'Input Exclusion Time (All)'!$A$14:$A$1004,'Input Data Shift A'!L$6,'Input Exclusion Time (All)'!$B$14:$B$1004,'Input Data Shift A'!$D$2,'Input Exclusion Time (All)'!$C$14:$C$1004,'Input Data Shift A'!$C97)+SUMIFS('Input Exclusion Time (Partial)'!$I$14:$I$988,'Input Exclusion Time (Partial)'!$A$14:$A$988,'Input Data Shift A'!L$6,'Input Exclusion Time (Partial)'!$B$14:$B$988,'Input Data Shift A'!$D$2,'Input Exclusion Time (Partial)'!$C$14:$C$988,'Input Data Shift A'!$C97)</f>
        <v>0</v>
      </c>
      <c r="M97" s="509">
        <f>SUMIFS('Input Exclusion Time (All)'!$G$14:$G$1004,'Input Exclusion Time (All)'!$A$14:$A$1004,'Input Data Shift A'!M$6,'Input Exclusion Time (All)'!$B$14:$B$1004,'Input Data Shift A'!$D$2,'Input Exclusion Time (All)'!$C$14:$C$1004,'Input Data Shift A'!$C97)+SUMIFS('Input Exclusion Time (Partial)'!$I$14:$I$988,'Input Exclusion Time (Partial)'!$A$14:$A$988,'Input Data Shift A'!M$6,'Input Exclusion Time (Partial)'!$B$14:$B$988,'Input Data Shift A'!$D$2,'Input Exclusion Time (Partial)'!$C$14:$C$988,'Input Data Shift A'!$C97)</f>
        <v>0</v>
      </c>
      <c r="N97" s="509">
        <f>SUMIFS('Input Exclusion Time (All)'!$G$14:$G$1004,'Input Exclusion Time (All)'!$A$14:$A$1004,'Input Data Shift A'!N$6,'Input Exclusion Time (All)'!$B$14:$B$1004,'Input Data Shift A'!$D$2,'Input Exclusion Time (All)'!$C$14:$C$1004,'Input Data Shift A'!$C97)+SUMIFS('Input Exclusion Time (Partial)'!$I$14:$I$988,'Input Exclusion Time (Partial)'!$A$14:$A$988,'Input Data Shift A'!N$6,'Input Exclusion Time (Partial)'!$B$14:$B$988,'Input Data Shift A'!$D$2,'Input Exclusion Time (Partial)'!$C$14:$C$988,'Input Data Shift A'!$C97)</f>
        <v>4</v>
      </c>
      <c r="O97" s="509">
        <f>SUMIFS('Input Exclusion Time (All)'!$G$14:$G$1004,'Input Exclusion Time (All)'!$A$14:$A$1004,'Input Data Shift A'!O$6,'Input Exclusion Time (All)'!$B$14:$B$1004,'Input Data Shift A'!$D$2,'Input Exclusion Time (All)'!$C$14:$C$1004,'Input Data Shift A'!$C97)+SUMIFS('Input Exclusion Time (Partial)'!$I$14:$I$988,'Input Exclusion Time (Partial)'!$A$14:$A$988,'Input Data Shift A'!O$6,'Input Exclusion Time (Partial)'!$B$14:$B$988,'Input Data Shift A'!$D$2,'Input Exclusion Time (Partial)'!$C$14:$C$988,'Input Data Shift A'!$C97)</f>
        <v>4</v>
      </c>
      <c r="P97" s="509">
        <f>SUMIFS('Input Exclusion Time (All)'!$G$14:$G$1004,'Input Exclusion Time (All)'!$A$14:$A$1004,'Input Data Shift A'!P$6,'Input Exclusion Time (All)'!$B$14:$B$1004,'Input Data Shift A'!$D$2,'Input Exclusion Time (All)'!$C$14:$C$1004,'Input Data Shift A'!$C97)+SUMIFS('Input Exclusion Time (Partial)'!$I$14:$I$988,'Input Exclusion Time (Partial)'!$A$14:$A$988,'Input Data Shift A'!P$6,'Input Exclusion Time (Partial)'!$B$14:$B$988,'Input Data Shift A'!$D$2,'Input Exclusion Time (Partial)'!$C$14:$C$988,'Input Data Shift A'!$C97)</f>
        <v>4</v>
      </c>
      <c r="Q97" s="509">
        <f>SUMIFS('Input Exclusion Time (All)'!$G$14:$G$1004,'Input Exclusion Time (All)'!$A$14:$A$1004,'Input Data Shift A'!Q$6,'Input Exclusion Time (All)'!$B$14:$B$1004,'Input Data Shift A'!$D$2,'Input Exclusion Time (All)'!$C$14:$C$1004,'Input Data Shift A'!$C97)+SUMIFS('Input Exclusion Time (Partial)'!$I$14:$I$988,'Input Exclusion Time (Partial)'!$A$14:$A$988,'Input Data Shift A'!Q$6,'Input Exclusion Time (Partial)'!$B$14:$B$988,'Input Data Shift A'!$D$2,'Input Exclusion Time (Partial)'!$C$14:$C$988,'Input Data Shift A'!$C97)</f>
        <v>4</v>
      </c>
      <c r="R97" s="509">
        <f>SUMIFS('Input Exclusion Time (All)'!$G$14:$G$1004,'Input Exclusion Time (All)'!$A$14:$A$1004,'Input Data Shift A'!R$6,'Input Exclusion Time (All)'!$B$14:$B$1004,'Input Data Shift A'!$D$2,'Input Exclusion Time (All)'!$C$14:$C$1004,'Input Data Shift A'!$C97)+SUMIFS('Input Exclusion Time (Partial)'!$I$14:$I$988,'Input Exclusion Time (Partial)'!$A$14:$A$988,'Input Data Shift A'!R$6,'Input Exclusion Time (Partial)'!$B$14:$B$988,'Input Data Shift A'!$D$2,'Input Exclusion Time (Partial)'!$C$14:$C$988,'Input Data Shift A'!$C97)</f>
        <v>0</v>
      </c>
      <c r="S97" s="509">
        <f>SUMIFS('Input Exclusion Time (All)'!$G$14:$G$1004,'Input Exclusion Time (All)'!$A$14:$A$1004,'Input Data Shift A'!S$6,'Input Exclusion Time (All)'!$B$14:$B$1004,'Input Data Shift A'!$D$2,'Input Exclusion Time (All)'!$C$14:$C$1004,'Input Data Shift A'!$C97)+SUMIFS('Input Exclusion Time (Partial)'!$I$14:$I$988,'Input Exclusion Time (Partial)'!$A$14:$A$988,'Input Data Shift A'!S$6,'Input Exclusion Time (Partial)'!$B$14:$B$988,'Input Data Shift A'!$D$2,'Input Exclusion Time (Partial)'!$C$14:$C$988,'Input Data Shift A'!$C97)</f>
        <v>0</v>
      </c>
      <c r="T97" s="509">
        <f>SUMIFS('Input Exclusion Time (All)'!$G$14:$G$1004,'Input Exclusion Time (All)'!$A$14:$A$1004,'Input Data Shift A'!T$6,'Input Exclusion Time (All)'!$B$14:$B$1004,'Input Data Shift A'!$D$2,'Input Exclusion Time (All)'!$C$14:$C$1004,'Input Data Shift A'!$C97)+SUMIFS('Input Exclusion Time (Partial)'!$I$14:$I$988,'Input Exclusion Time (Partial)'!$A$14:$A$988,'Input Data Shift A'!T$6,'Input Exclusion Time (Partial)'!$B$14:$B$988,'Input Data Shift A'!$D$2,'Input Exclusion Time (Partial)'!$C$14:$C$988,'Input Data Shift A'!$C97)</f>
        <v>4</v>
      </c>
      <c r="U97" s="509">
        <f>SUMIFS('Input Exclusion Time (All)'!$G$14:$G$1004,'Input Exclusion Time (All)'!$A$14:$A$1004,'Input Data Shift A'!U$6,'Input Exclusion Time (All)'!$B$14:$B$1004,'Input Data Shift A'!$D$2,'Input Exclusion Time (All)'!$C$14:$C$1004,'Input Data Shift A'!$C97)+SUMIFS('Input Exclusion Time (Partial)'!$I$14:$I$988,'Input Exclusion Time (Partial)'!$A$14:$A$988,'Input Data Shift A'!U$6,'Input Exclusion Time (Partial)'!$B$14:$B$988,'Input Data Shift A'!$D$2,'Input Exclusion Time (Partial)'!$C$14:$C$988,'Input Data Shift A'!$C97)</f>
        <v>4</v>
      </c>
      <c r="V97" s="509">
        <f>SUMIFS('Input Exclusion Time (All)'!$G$14:$G$1004,'Input Exclusion Time (All)'!$A$14:$A$1004,'Input Data Shift A'!V$6,'Input Exclusion Time (All)'!$B$14:$B$1004,'Input Data Shift A'!$D$2,'Input Exclusion Time (All)'!$C$14:$C$1004,'Input Data Shift A'!$C97)+SUMIFS('Input Exclusion Time (Partial)'!$I$14:$I$988,'Input Exclusion Time (Partial)'!$A$14:$A$988,'Input Data Shift A'!V$6,'Input Exclusion Time (Partial)'!$B$14:$B$988,'Input Data Shift A'!$D$2,'Input Exclusion Time (Partial)'!$C$14:$C$988,'Input Data Shift A'!$C97)</f>
        <v>0</v>
      </c>
      <c r="W97" s="509">
        <f>SUMIFS('Input Exclusion Time (All)'!$G$14:$G$1004,'Input Exclusion Time (All)'!$A$14:$A$1004,'Input Data Shift A'!W$6,'Input Exclusion Time (All)'!$B$14:$B$1004,'Input Data Shift A'!$D$2,'Input Exclusion Time (All)'!$C$14:$C$1004,'Input Data Shift A'!$C97)+SUMIFS('Input Exclusion Time (Partial)'!$I$14:$I$988,'Input Exclusion Time (Partial)'!$A$14:$A$988,'Input Data Shift A'!W$6,'Input Exclusion Time (Partial)'!$B$14:$B$988,'Input Data Shift A'!$D$2,'Input Exclusion Time (Partial)'!$C$14:$C$988,'Input Data Shift A'!$C97)</f>
        <v>0</v>
      </c>
      <c r="X97" s="509">
        <f>SUMIFS('Input Exclusion Time (All)'!$G$14:$G$1004,'Input Exclusion Time (All)'!$A$14:$A$1004,'Input Data Shift A'!X$6,'Input Exclusion Time (All)'!$B$14:$B$1004,'Input Data Shift A'!$D$2,'Input Exclusion Time (All)'!$C$14:$C$1004,'Input Data Shift A'!$C97)+SUMIFS('Input Exclusion Time (Partial)'!$I$14:$I$988,'Input Exclusion Time (Partial)'!$A$14:$A$988,'Input Data Shift A'!X$6,'Input Exclusion Time (Partial)'!$B$14:$B$988,'Input Data Shift A'!$D$2,'Input Exclusion Time (Partial)'!$C$14:$C$988,'Input Data Shift A'!$C97)</f>
        <v>0</v>
      </c>
      <c r="Y97" s="509">
        <f>SUMIFS('Input Exclusion Time (All)'!$G$14:$G$1004,'Input Exclusion Time (All)'!$A$14:$A$1004,'Input Data Shift A'!Y$6,'Input Exclusion Time (All)'!$B$14:$B$1004,'Input Data Shift A'!$D$2,'Input Exclusion Time (All)'!$C$14:$C$1004,'Input Data Shift A'!$C97)+SUMIFS('Input Exclusion Time (Partial)'!$I$14:$I$988,'Input Exclusion Time (Partial)'!$A$14:$A$988,'Input Data Shift A'!Y$6,'Input Exclusion Time (Partial)'!$B$14:$B$988,'Input Data Shift A'!$D$2,'Input Exclusion Time (Partial)'!$C$14:$C$988,'Input Data Shift A'!$C97)</f>
        <v>0</v>
      </c>
      <c r="Z97" s="509">
        <f>SUMIFS('Input Exclusion Time (All)'!$G$14:$G$1004,'Input Exclusion Time (All)'!$A$14:$A$1004,'Input Data Shift A'!Z$6,'Input Exclusion Time (All)'!$B$14:$B$1004,'Input Data Shift A'!$D$2,'Input Exclusion Time (All)'!$C$14:$C$1004,'Input Data Shift A'!$C97)+SUMIFS('Input Exclusion Time (Partial)'!$I$14:$I$988,'Input Exclusion Time (Partial)'!$A$14:$A$988,'Input Data Shift A'!Z$6,'Input Exclusion Time (Partial)'!$B$14:$B$988,'Input Data Shift A'!$D$2,'Input Exclusion Time (Partial)'!$C$14:$C$988,'Input Data Shift A'!$C97)</f>
        <v>0</v>
      </c>
      <c r="AA97" s="509">
        <f>SUMIFS('Input Exclusion Time (All)'!$G$14:$G$1004,'Input Exclusion Time (All)'!$A$14:$A$1004,'Input Data Shift A'!AA$6,'Input Exclusion Time (All)'!$B$14:$B$1004,'Input Data Shift A'!$D$2,'Input Exclusion Time (All)'!$C$14:$C$1004,'Input Data Shift A'!$C97)+SUMIFS('Input Exclusion Time (Partial)'!$I$14:$I$988,'Input Exclusion Time (Partial)'!$A$14:$A$988,'Input Data Shift A'!AA$6,'Input Exclusion Time (Partial)'!$B$14:$B$988,'Input Data Shift A'!$D$2,'Input Exclusion Time (Partial)'!$C$14:$C$988,'Input Data Shift A'!$C97)</f>
        <v>0</v>
      </c>
      <c r="AB97" s="509">
        <f>SUMIFS('Input Exclusion Time (All)'!$G$14:$G$1004,'Input Exclusion Time (All)'!$A$14:$A$1004,'Input Data Shift A'!AB$6,'Input Exclusion Time (All)'!$B$14:$B$1004,'Input Data Shift A'!$D$2,'Input Exclusion Time (All)'!$C$14:$C$1004,'Input Data Shift A'!$C97)+SUMIFS('Input Exclusion Time (Partial)'!$I$14:$I$988,'Input Exclusion Time (Partial)'!$A$14:$A$988,'Input Data Shift A'!AB$6,'Input Exclusion Time (Partial)'!$B$14:$B$988,'Input Data Shift A'!$D$2,'Input Exclusion Time (Partial)'!$C$14:$C$988,'Input Data Shift A'!$C97)</f>
        <v>0</v>
      </c>
      <c r="AC97" s="509">
        <f>SUMIFS('Input Exclusion Time (All)'!$G$14:$G$1004,'Input Exclusion Time (All)'!$A$14:$A$1004,'Input Data Shift A'!AC$6,'Input Exclusion Time (All)'!$B$14:$B$1004,'Input Data Shift A'!$D$2,'Input Exclusion Time (All)'!$C$14:$C$1004,'Input Data Shift A'!$C97)+SUMIFS('Input Exclusion Time (Partial)'!$I$14:$I$988,'Input Exclusion Time (Partial)'!$A$14:$A$988,'Input Data Shift A'!AC$6,'Input Exclusion Time (Partial)'!$B$14:$B$988,'Input Data Shift A'!$D$2,'Input Exclusion Time (Partial)'!$C$14:$C$988,'Input Data Shift A'!$C97)</f>
        <v>0</v>
      </c>
      <c r="AD97" s="509">
        <f>SUMIFS('Input Exclusion Time (All)'!$G$14:$G$1004,'Input Exclusion Time (All)'!$A$14:$A$1004,'Input Data Shift A'!AD$6,'Input Exclusion Time (All)'!$B$14:$B$1004,'Input Data Shift A'!$D$2,'Input Exclusion Time (All)'!$C$14:$C$1004,'Input Data Shift A'!$C97)+SUMIFS('Input Exclusion Time (Partial)'!$I$14:$I$988,'Input Exclusion Time (Partial)'!$A$14:$A$988,'Input Data Shift A'!AD$6,'Input Exclusion Time (Partial)'!$B$14:$B$988,'Input Data Shift A'!$D$2,'Input Exclusion Time (Partial)'!$C$14:$C$988,'Input Data Shift A'!$C97)</f>
        <v>0</v>
      </c>
      <c r="AE97" s="509">
        <f>SUMIFS('Input Exclusion Time (All)'!$G$14:$G$1004,'Input Exclusion Time (All)'!$A$14:$A$1004,'Input Data Shift A'!AE$6,'Input Exclusion Time (All)'!$B$14:$B$1004,'Input Data Shift A'!$D$2,'Input Exclusion Time (All)'!$C$14:$C$1004,'Input Data Shift A'!$C97)+SUMIFS('Input Exclusion Time (Partial)'!$I$14:$I$988,'Input Exclusion Time (Partial)'!$A$14:$A$988,'Input Data Shift A'!AE$6,'Input Exclusion Time (Partial)'!$B$14:$B$988,'Input Data Shift A'!$D$2,'Input Exclusion Time (Partial)'!$C$14:$C$988,'Input Data Shift A'!$C97)</f>
        <v>0</v>
      </c>
      <c r="AF97" s="509">
        <f>SUMIFS('Input Exclusion Time (All)'!$G$14:$G$1004,'Input Exclusion Time (All)'!$A$14:$A$1004,'Input Data Shift A'!AF$6,'Input Exclusion Time (All)'!$B$14:$B$1004,'Input Data Shift A'!$D$2,'Input Exclusion Time (All)'!$C$14:$C$1004,'Input Data Shift A'!$C97)+SUMIFS('Input Exclusion Time (Partial)'!$I$14:$I$988,'Input Exclusion Time (Partial)'!$A$14:$A$988,'Input Data Shift A'!AF$6,'Input Exclusion Time (Partial)'!$B$14:$B$988,'Input Data Shift A'!$D$2,'Input Exclusion Time (Partial)'!$C$14:$C$988,'Input Data Shift A'!$C97)</f>
        <v>0</v>
      </c>
      <c r="AG97" s="509">
        <f>SUMIFS('Input Exclusion Time (All)'!$G$14:$G$1004,'Input Exclusion Time (All)'!$A$14:$A$1004,'Input Data Shift A'!AG$6,'Input Exclusion Time (All)'!$B$14:$B$1004,'Input Data Shift A'!$D$2,'Input Exclusion Time (All)'!$C$14:$C$1004,'Input Data Shift A'!$C97)+SUMIFS('Input Exclusion Time (Partial)'!$I$14:$I$988,'Input Exclusion Time (Partial)'!$A$14:$A$988,'Input Data Shift A'!AG$6,'Input Exclusion Time (Partial)'!$B$14:$B$988,'Input Data Shift A'!$D$2,'Input Exclusion Time (Partial)'!$C$14:$C$988,'Input Data Shift A'!$C97)</f>
        <v>0</v>
      </c>
      <c r="AH97" s="509">
        <f>SUMIFS('Input Exclusion Time (All)'!$G$14:$G$1004,'Input Exclusion Time (All)'!$A$14:$A$1004,'Input Data Shift A'!AH$6,'Input Exclusion Time (All)'!$B$14:$B$1004,'Input Data Shift A'!$D$2,'Input Exclusion Time (All)'!$C$14:$C$1004,'Input Data Shift A'!$C97)+SUMIFS('Input Exclusion Time (Partial)'!$I$14:$I$988,'Input Exclusion Time (Partial)'!$A$14:$A$988,'Input Data Shift A'!AH$6,'Input Exclusion Time (Partial)'!$B$14:$B$988,'Input Data Shift A'!$D$2,'Input Exclusion Time (Partial)'!$C$14:$C$988,'Input Data Shift A'!$C97)</f>
        <v>0</v>
      </c>
      <c r="AI97" s="510">
        <f t="shared" ref="AI97:AI118" si="12">SUM(D97:AH97)</f>
        <v>48</v>
      </c>
      <c r="AJ97" s="282">
        <f t="shared" ref="AJ97:AJ118" si="13">+AI97/($AI$120+SUM($AI$97:$AI$118))</f>
        <v>8.43585237258348E-2</v>
      </c>
    </row>
    <row r="98" spans="1:36" ht="19.5" customHeight="1">
      <c r="A98" s="605"/>
      <c r="B98" s="283" t="s">
        <v>24</v>
      </c>
      <c r="C98" s="284" t="s">
        <v>25</v>
      </c>
      <c r="D98" s="511"/>
      <c r="E98" s="511"/>
      <c r="F98" s="511"/>
      <c r="G98" s="511"/>
      <c r="H98" s="511"/>
      <c r="I98" s="511"/>
      <c r="J98" s="511"/>
      <c r="K98" s="511"/>
      <c r="L98" s="511"/>
      <c r="M98" s="511"/>
      <c r="N98" s="511"/>
      <c r="O98" s="511"/>
      <c r="P98" s="511"/>
      <c r="Q98" s="511"/>
      <c r="R98" s="511"/>
      <c r="S98" s="511"/>
      <c r="T98" s="511"/>
      <c r="U98" s="511"/>
      <c r="V98" s="511"/>
      <c r="W98" s="511"/>
      <c r="X98" s="511"/>
      <c r="Y98" s="511"/>
      <c r="Z98" s="511"/>
      <c r="AA98" s="511"/>
      <c r="AB98" s="511"/>
      <c r="AC98" s="511"/>
      <c r="AD98" s="511"/>
      <c r="AE98" s="511"/>
      <c r="AF98" s="511"/>
      <c r="AG98" s="511"/>
      <c r="AH98" s="511"/>
      <c r="AI98" s="512">
        <f t="shared" si="12"/>
        <v>0</v>
      </c>
      <c r="AJ98" s="285">
        <f t="shared" si="13"/>
        <v>0</v>
      </c>
    </row>
    <row r="99" spans="1:36" ht="19.5" customHeight="1">
      <c r="A99" s="605"/>
      <c r="B99" s="286" t="s">
        <v>26</v>
      </c>
      <c r="C99" s="287" t="s">
        <v>27</v>
      </c>
      <c r="D99" s="511"/>
      <c r="E99" s="511"/>
      <c r="F99" s="511"/>
      <c r="G99" s="511"/>
      <c r="H99" s="511"/>
      <c r="I99" s="511"/>
      <c r="J99" s="511"/>
      <c r="K99" s="511"/>
      <c r="L99" s="511"/>
      <c r="M99" s="511"/>
      <c r="N99" s="511"/>
      <c r="O99" s="511"/>
      <c r="P99" s="511"/>
      <c r="Q99" s="511"/>
      <c r="R99" s="511"/>
      <c r="S99" s="511"/>
      <c r="T99" s="511"/>
      <c r="U99" s="511"/>
      <c r="V99" s="511"/>
      <c r="W99" s="511"/>
      <c r="X99" s="511"/>
      <c r="Y99" s="511"/>
      <c r="Z99" s="511"/>
      <c r="AA99" s="511"/>
      <c r="AB99" s="511"/>
      <c r="AC99" s="511"/>
      <c r="AD99" s="511"/>
      <c r="AE99" s="511"/>
      <c r="AF99" s="511"/>
      <c r="AG99" s="511"/>
      <c r="AH99" s="511"/>
      <c r="AI99" s="512">
        <f t="shared" si="12"/>
        <v>0</v>
      </c>
      <c r="AJ99" s="285">
        <f t="shared" si="13"/>
        <v>0</v>
      </c>
    </row>
    <row r="100" spans="1:36" ht="19.5" customHeight="1">
      <c r="A100" s="605"/>
      <c r="B100" s="283" t="s">
        <v>28</v>
      </c>
      <c r="C100" s="284" t="s">
        <v>29</v>
      </c>
      <c r="D100" s="511"/>
      <c r="E100" s="511"/>
      <c r="F100" s="511"/>
      <c r="G100" s="511"/>
      <c r="H100" s="511"/>
      <c r="I100" s="511"/>
      <c r="J100" s="511"/>
      <c r="K100" s="511"/>
      <c r="L100" s="511"/>
      <c r="M100" s="511"/>
      <c r="N100" s="511"/>
      <c r="O100" s="511"/>
      <c r="P100" s="511"/>
      <c r="Q100" s="511"/>
      <c r="R100" s="511"/>
      <c r="S100" s="511"/>
      <c r="T100" s="511"/>
      <c r="U100" s="511"/>
      <c r="V100" s="511"/>
      <c r="W100" s="511"/>
      <c r="X100" s="511"/>
      <c r="Y100" s="511"/>
      <c r="Z100" s="511"/>
      <c r="AA100" s="511"/>
      <c r="AB100" s="511"/>
      <c r="AC100" s="511"/>
      <c r="AD100" s="511"/>
      <c r="AE100" s="511"/>
      <c r="AF100" s="511"/>
      <c r="AG100" s="511"/>
      <c r="AH100" s="511"/>
      <c r="AI100" s="512">
        <f t="shared" si="12"/>
        <v>0</v>
      </c>
      <c r="AJ100" s="285">
        <f t="shared" si="13"/>
        <v>0</v>
      </c>
    </row>
    <row r="101" spans="1:36" ht="19.5" customHeight="1">
      <c r="A101" s="605"/>
      <c r="B101" s="288" t="s">
        <v>30</v>
      </c>
      <c r="C101" s="289" t="s">
        <v>31</v>
      </c>
      <c r="D101" s="511"/>
      <c r="E101" s="511"/>
      <c r="F101" s="511"/>
      <c r="G101" s="511"/>
      <c r="H101" s="511"/>
      <c r="I101" s="511"/>
      <c r="J101" s="511"/>
      <c r="K101" s="511"/>
      <c r="L101" s="511"/>
      <c r="M101" s="511"/>
      <c r="N101" s="511"/>
      <c r="O101" s="511"/>
      <c r="P101" s="511"/>
      <c r="Q101" s="511"/>
      <c r="R101" s="511"/>
      <c r="S101" s="511"/>
      <c r="T101" s="511"/>
      <c r="U101" s="511"/>
      <c r="V101" s="511"/>
      <c r="W101" s="511"/>
      <c r="X101" s="511"/>
      <c r="Y101" s="511"/>
      <c r="Z101" s="511"/>
      <c r="AA101" s="511"/>
      <c r="AB101" s="511"/>
      <c r="AC101" s="511"/>
      <c r="AD101" s="511"/>
      <c r="AE101" s="511"/>
      <c r="AF101" s="511"/>
      <c r="AG101" s="511"/>
      <c r="AH101" s="511"/>
      <c r="AI101" s="512">
        <f t="shared" si="12"/>
        <v>0</v>
      </c>
      <c r="AJ101" s="285">
        <f t="shared" si="13"/>
        <v>0</v>
      </c>
    </row>
    <row r="102" spans="1:36" ht="19.5" customHeight="1">
      <c r="A102" s="605"/>
      <c r="B102" s="280" t="s">
        <v>32</v>
      </c>
      <c r="C102" s="281" t="s">
        <v>33</v>
      </c>
      <c r="D102" s="506">
        <f>SUMIFS('Input Exclusion Time (All)'!$G$14:$G$1004,'Input Exclusion Time (All)'!$A$14:$A$1004,'Input Data Shift A'!D$6,'Input Exclusion Time (All)'!$B$14:$B$1004,'Input Data Shift A'!$D$2,'Input Exclusion Time (All)'!$C$14:$C$1004,'Input Data Shift A'!$C102)+SUMIFS('Input Exclusion Time (Partial)'!$I$14:$I$988,'Input Exclusion Time (Partial)'!$A$14:$A$988,'Input Data Shift A'!D$6,'Input Exclusion Time (Partial)'!$B$14:$B$988,'Input Data Shift A'!$D$2,'Input Exclusion Time (Partial)'!$C$14:$C$988,'Input Data Shift A'!$C102)</f>
        <v>0</v>
      </c>
      <c r="E102" s="506">
        <f>SUMIFS('Input Exclusion Time (All)'!$G$14:$G$1004,'Input Exclusion Time (All)'!$A$14:$A$1004,'Input Data Shift A'!E$6,'Input Exclusion Time (All)'!$B$14:$B$1004,'Input Data Shift A'!$D$2,'Input Exclusion Time (All)'!$C$14:$C$1004,'Input Data Shift A'!$C102)+SUMIFS('Input Exclusion Time (Partial)'!$I$14:$I$988,'Input Exclusion Time (Partial)'!$A$14:$A$988,'Input Data Shift A'!E$6,'Input Exclusion Time (Partial)'!$B$14:$B$988,'Input Data Shift A'!$D$2,'Input Exclusion Time (Partial)'!$C$14:$C$988,'Input Data Shift A'!$C102)</f>
        <v>0</v>
      </c>
      <c r="F102" s="506">
        <f>SUMIFS('Input Exclusion Time (All)'!$G$14:$G$1004,'Input Exclusion Time (All)'!$A$14:$A$1004,'Input Data Shift A'!F$6,'Input Exclusion Time (All)'!$B$14:$B$1004,'Input Data Shift A'!$D$2,'Input Exclusion Time (All)'!$C$14:$C$1004,'Input Data Shift A'!$C102)+SUMIFS('Input Exclusion Time (Partial)'!$I$14:$I$988,'Input Exclusion Time (Partial)'!$A$14:$A$988,'Input Data Shift A'!F$6,'Input Exclusion Time (Partial)'!$B$14:$B$988,'Input Data Shift A'!$D$2,'Input Exclusion Time (Partial)'!$C$14:$C$988,'Input Data Shift A'!$C102)</f>
        <v>0</v>
      </c>
      <c r="G102" s="506">
        <f>SUMIFS('Input Exclusion Time (All)'!$G$14:$G$1004,'Input Exclusion Time (All)'!$A$14:$A$1004,'Input Data Shift A'!G$6,'Input Exclusion Time (All)'!$B$14:$B$1004,'Input Data Shift A'!$D$2,'Input Exclusion Time (All)'!$C$14:$C$1004,'Input Data Shift A'!$C102)+SUMIFS('Input Exclusion Time (Partial)'!$I$14:$I$988,'Input Exclusion Time (Partial)'!$A$14:$A$988,'Input Data Shift A'!G$6,'Input Exclusion Time (Partial)'!$B$14:$B$988,'Input Data Shift A'!$D$2,'Input Exclusion Time (Partial)'!$C$14:$C$988,'Input Data Shift A'!$C102)</f>
        <v>0</v>
      </c>
      <c r="H102" s="506">
        <f>SUMIFS('Input Exclusion Time (All)'!$G$14:$G$1004,'Input Exclusion Time (All)'!$A$14:$A$1004,'Input Data Shift A'!H$6,'Input Exclusion Time (All)'!$B$14:$B$1004,'Input Data Shift A'!$D$2,'Input Exclusion Time (All)'!$C$14:$C$1004,'Input Data Shift A'!$C102)+SUMIFS('Input Exclusion Time (Partial)'!$I$14:$I$988,'Input Exclusion Time (Partial)'!$A$14:$A$988,'Input Data Shift A'!H$6,'Input Exclusion Time (Partial)'!$B$14:$B$988,'Input Data Shift A'!$D$2,'Input Exclusion Time (Partial)'!$C$14:$C$988,'Input Data Shift A'!$C102)</f>
        <v>0</v>
      </c>
      <c r="I102" s="506">
        <f>SUMIFS('Input Exclusion Time (All)'!$G$14:$G$1004,'Input Exclusion Time (All)'!$A$14:$A$1004,'Input Data Shift A'!I$6,'Input Exclusion Time (All)'!$B$14:$B$1004,'Input Data Shift A'!$D$2,'Input Exclusion Time (All)'!$C$14:$C$1004,'Input Data Shift A'!$C102)+SUMIFS('Input Exclusion Time (Partial)'!$I$14:$I$988,'Input Exclusion Time (Partial)'!$A$14:$A$988,'Input Data Shift A'!I$6,'Input Exclusion Time (Partial)'!$B$14:$B$988,'Input Data Shift A'!$D$2,'Input Exclusion Time (Partial)'!$C$14:$C$988,'Input Data Shift A'!$C102)</f>
        <v>0</v>
      </c>
      <c r="J102" s="506">
        <f>SUMIFS('Input Exclusion Time (All)'!$G$14:$G$1004,'Input Exclusion Time (All)'!$A$14:$A$1004,'Input Data Shift A'!J$6,'Input Exclusion Time (All)'!$B$14:$B$1004,'Input Data Shift A'!$D$2,'Input Exclusion Time (All)'!$C$14:$C$1004,'Input Data Shift A'!$C102)+SUMIFS('Input Exclusion Time (Partial)'!$I$14:$I$988,'Input Exclusion Time (Partial)'!$A$14:$A$988,'Input Data Shift A'!J$6,'Input Exclusion Time (Partial)'!$B$14:$B$988,'Input Data Shift A'!$D$2,'Input Exclusion Time (Partial)'!$C$14:$C$988,'Input Data Shift A'!$C102)</f>
        <v>0</v>
      </c>
      <c r="K102" s="506">
        <f>SUMIFS('Input Exclusion Time (All)'!$G$14:$G$1004,'Input Exclusion Time (All)'!$A$14:$A$1004,'Input Data Shift A'!K$6,'Input Exclusion Time (All)'!$B$14:$B$1004,'Input Data Shift A'!$D$2,'Input Exclusion Time (All)'!$C$14:$C$1004,'Input Data Shift A'!$C102)+SUMIFS('Input Exclusion Time (Partial)'!$I$14:$I$988,'Input Exclusion Time (Partial)'!$A$14:$A$988,'Input Data Shift A'!K$6,'Input Exclusion Time (Partial)'!$B$14:$B$988,'Input Data Shift A'!$D$2,'Input Exclusion Time (Partial)'!$C$14:$C$988,'Input Data Shift A'!$C102)</f>
        <v>0</v>
      </c>
      <c r="L102" s="506">
        <f>SUMIFS('Input Exclusion Time (All)'!$G$14:$G$1004,'Input Exclusion Time (All)'!$A$14:$A$1004,'Input Data Shift A'!L$6,'Input Exclusion Time (All)'!$B$14:$B$1004,'Input Data Shift A'!$D$2,'Input Exclusion Time (All)'!$C$14:$C$1004,'Input Data Shift A'!$C102)+SUMIFS('Input Exclusion Time (Partial)'!$I$14:$I$988,'Input Exclusion Time (Partial)'!$A$14:$A$988,'Input Data Shift A'!L$6,'Input Exclusion Time (Partial)'!$B$14:$B$988,'Input Data Shift A'!$D$2,'Input Exclusion Time (Partial)'!$C$14:$C$988,'Input Data Shift A'!$C102)</f>
        <v>0</v>
      </c>
      <c r="M102" s="506">
        <f>SUMIFS('Input Exclusion Time (All)'!$G$14:$G$1004,'Input Exclusion Time (All)'!$A$14:$A$1004,'Input Data Shift A'!M$6,'Input Exclusion Time (All)'!$B$14:$B$1004,'Input Data Shift A'!$D$2,'Input Exclusion Time (All)'!$C$14:$C$1004,'Input Data Shift A'!$C102)+SUMIFS('Input Exclusion Time (Partial)'!$I$14:$I$988,'Input Exclusion Time (Partial)'!$A$14:$A$988,'Input Data Shift A'!M$6,'Input Exclusion Time (Partial)'!$B$14:$B$988,'Input Data Shift A'!$D$2,'Input Exclusion Time (Partial)'!$C$14:$C$988,'Input Data Shift A'!$C102)</f>
        <v>0</v>
      </c>
      <c r="N102" s="506">
        <f>SUMIFS('Input Exclusion Time (All)'!$G$14:$G$1004,'Input Exclusion Time (All)'!$A$14:$A$1004,'Input Data Shift A'!N$6,'Input Exclusion Time (All)'!$B$14:$B$1004,'Input Data Shift A'!$D$2,'Input Exclusion Time (All)'!$C$14:$C$1004,'Input Data Shift A'!$C102)+SUMIFS('Input Exclusion Time (Partial)'!$I$14:$I$988,'Input Exclusion Time (Partial)'!$A$14:$A$988,'Input Data Shift A'!N$6,'Input Exclusion Time (Partial)'!$B$14:$B$988,'Input Data Shift A'!$D$2,'Input Exclusion Time (Partial)'!$C$14:$C$988,'Input Data Shift A'!$C102)</f>
        <v>0</v>
      </c>
      <c r="O102" s="506">
        <f>SUMIFS('Input Exclusion Time (All)'!$G$14:$G$1004,'Input Exclusion Time (All)'!$A$14:$A$1004,'Input Data Shift A'!O$6,'Input Exclusion Time (All)'!$B$14:$B$1004,'Input Data Shift A'!$D$2,'Input Exclusion Time (All)'!$C$14:$C$1004,'Input Data Shift A'!$C102)+SUMIFS('Input Exclusion Time (Partial)'!$I$14:$I$988,'Input Exclusion Time (Partial)'!$A$14:$A$988,'Input Data Shift A'!O$6,'Input Exclusion Time (Partial)'!$B$14:$B$988,'Input Data Shift A'!$D$2,'Input Exclusion Time (Partial)'!$C$14:$C$988,'Input Data Shift A'!$C102)</f>
        <v>0</v>
      </c>
      <c r="P102" s="506">
        <f>SUMIFS('Input Exclusion Time (All)'!$G$14:$G$1004,'Input Exclusion Time (All)'!$A$14:$A$1004,'Input Data Shift A'!P$6,'Input Exclusion Time (All)'!$B$14:$B$1004,'Input Data Shift A'!$D$2,'Input Exclusion Time (All)'!$C$14:$C$1004,'Input Data Shift A'!$C102)+SUMIFS('Input Exclusion Time (Partial)'!$I$14:$I$988,'Input Exclusion Time (Partial)'!$A$14:$A$988,'Input Data Shift A'!P$6,'Input Exclusion Time (Partial)'!$B$14:$B$988,'Input Data Shift A'!$D$2,'Input Exclusion Time (Partial)'!$C$14:$C$988,'Input Data Shift A'!$C102)</f>
        <v>0</v>
      </c>
      <c r="Q102" s="506">
        <f>SUMIFS('Input Exclusion Time (All)'!$G$14:$G$1004,'Input Exclusion Time (All)'!$A$14:$A$1004,'Input Data Shift A'!Q$6,'Input Exclusion Time (All)'!$B$14:$B$1004,'Input Data Shift A'!$D$2,'Input Exclusion Time (All)'!$C$14:$C$1004,'Input Data Shift A'!$C102)+SUMIFS('Input Exclusion Time (Partial)'!$I$14:$I$988,'Input Exclusion Time (Partial)'!$A$14:$A$988,'Input Data Shift A'!Q$6,'Input Exclusion Time (Partial)'!$B$14:$B$988,'Input Data Shift A'!$D$2,'Input Exclusion Time (Partial)'!$C$14:$C$988,'Input Data Shift A'!$C102)</f>
        <v>0</v>
      </c>
      <c r="R102" s="506">
        <f>SUMIFS('Input Exclusion Time (All)'!$G$14:$G$1004,'Input Exclusion Time (All)'!$A$14:$A$1004,'Input Data Shift A'!R$6,'Input Exclusion Time (All)'!$B$14:$B$1004,'Input Data Shift A'!$D$2,'Input Exclusion Time (All)'!$C$14:$C$1004,'Input Data Shift A'!$C102)+SUMIFS('Input Exclusion Time (Partial)'!$I$14:$I$988,'Input Exclusion Time (Partial)'!$A$14:$A$988,'Input Data Shift A'!R$6,'Input Exclusion Time (Partial)'!$B$14:$B$988,'Input Data Shift A'!$D$2,'Input Exclusion Time (Partial)'!$C$14:$C$988,'Input Data Shift A'!$C102)</f>
        <v>0</v>
      </c>
      <c r="S102" s="506">
        <f>SUMIFS('Input Exclusion Time (All)'!$G$14:$G$1004,'Input Exclusion Time (All)'!$A$14:$A$1004,'Input Data Shift A'!S$6,'Input Exclusion Time (All)'!$B$14:$B$1004,'Input Data Shift A'!$D$2,'Input Exclusion Time (All)'!$C$14:$C$1004,'Input Data Shift A'!$C102)+SUMIFS('Input Exclusion Time (Partial)'!$I$14:$I$988,'Input Exclusion Time (Partial)'!$A$14:$A$988,'Input Data Shift A'!S$6,'Input Exclusion Time (Partial)'!$B$14:$B$988,'Input Data Shift A'!$D$2,'Input Exclusion Time (Partial)'!$C$14:$C$988,'Input Data Shift A'!$C102)</f>
        <v>0</v>
      </c>
      <c r="T102" s="506">
        <f>SUMIFS('Input Exclusion Time (All)'!$G$14:$G$1004,'Input Exclusion Time (All)'!$A$14:$A$1004,'Input Data Shift A'!T$6,'Input Exclusion Time (All)'!$B$14:$B$1004,'Input Data Shift A'!$D$2,'Input Exclusion Time (All)'!$C$14:$C$1004,'Input Data Shift A'!$C102)+SUMIFS('Input Exclusion Time (Partial)'!$I$14:$I$988,'Input Exclusion Time (Partial)'!$A$14:$A$988,'Input Data Shift A'!T$6,'Input Exclusion Time (Partial)'!$B$14:$B$988,'Input Data Shift A'!$D$2,'Input Exclusion Time (Partial)'!$C$14:$C$988,'Input Data Shift A'!$C102)</f>
        <v>0</v>
      </c>
      <c r="U102" s="506">
        <f>SUMIFS('Input Exclusion Time (All)'!$G$14:$G$1004,'Input Exclusion Time (All)'!$A$14:$A$1004,'Input Data Shift A'!U$6,'Input Exclusion Time (All)'!$B$14:$B$1004,'Input Data Shift A'!$D$2,'Input Exclusion Time (All)'!$C$14:$C$1004,'Input Data Shift A'!$C102)+SUMIFS('Input Exclusion Time (Partial)'!$I$14:$I$988,'Input Exclusion Time (Partial)'!$A$14:$A$988,'Input Data Shift A'!U$6,'Input Exclusion Time (Partial)'!$B$14:$B$988,'Input Data Shift A'!$D$2,'Input Exclusion Time (Partial)'!$C$14:$C$988,'Input Data Shift A'!$C102)</f>
        <v>0</v>
      </c>
      <c r="V102" s="506">
        <f>SUMIFS('Input Exclusion Time (All)'!$G$14:$G$1004,'Input Exclusion Time (All)'!$A$14:$A$1004,'Input Data Shift A'!V$6,'Input Exclusion Time (All)'!$B$14:$B$1004,'Input Data Shift A'!$D$2,'Input Exclusion Time (All)'!$C$14:$C$1004,'Input Data Shift A'!$C102)+SUMIFS('Input Exclusion Time (Partial)'!$I$14:$I$988,'Input Exclusion Time (Partial)'!$A$14:$A$988,'Input Data Shift A'!V$6,'Input Exclusion Time (Partial)'!$B$14:$B$988,'Input Data Shift A'!$D$2,'Input Exclusion Time (Partial)'!$C$14:$C$988,'Input Data Shift A'!$C102)</f>
        <v>0</v>
      </c>
      <c r="W102" s="506">
        <f>SUMIFS('Input Exclusion Time (All)'!$G$14:$G$1004,'Input Exclusion Time (All)'!$A$14:$A$1004,'Input Data Shift A'!W$6,'Input Exclusion Time (All)'!$B$14:$B$1004,'Input Data Shift A'!$D$2,'Input Exclusion Time (All)'!$C$14:$C$1004,'Input Data Shift A'!$C102)+SUMIFS('Input Exclusion Time (Partial)'!$I$14:$I$988,'Input Exclusion Time (Partial)'!$A$14:$A$988,'Input Data Shift A'!W$6,'Input Exclusion Time (Partial)'!$B$14:$B$988,'Input Data Shift A'!$D$2,'Input Exclusion Time (Partial)'!$C$14:$C$988,'Input Data Shift A'!$C102)</f>
        <v>0</v>
      </c>
      <c r="X102" s="506">
        <f>SUMIFS('Input Exclusion Time (All)'!$G$14:$G$1004,'Input Exclusion Time (All)'!$A$14:$A$1004,'Input Data Shift A'!X$6,'Input Exclusion Time (All)'!$B$14:$B$1004,'Input Data Shift A'!$D$2,'Input Exclusion Time (All)'!$C$14:$C$1004,'Input Data Shift A'!$C102)+SUMIFS('Input Exclusion Time (Partial)'!$I$14:$I$988,'Input Exclusion Time (Partial)'!$A$14:$A$988,'Input Data Shift A'!X$6,'Input Exclusion Time (Partial)'!$B$14:$B$988,'Input Data Shift A'!$D$2,'Input Exclusion Time (Partial)'!$C$14:$C$988,'Input Data Shift A'!$C102)</f>
        <v>0</v>
      </c>
      <c r="Y102" s="506">
        <f>SUMIFS('Input Exclusion Time (All)'!$G$14:$G$1004,'Input Exclusion Time (All)'!$A$14:$A$1004,'Input Data Shift A'!Y$6,'Input Exclusion Time (All)'!$B$14:$B$1004,'Input Data Shift A'!$D$2,'Input Exclusion Time (All)'!$C$14:$C$1004,'Input Data Shift A'!$C102)+SUMIFS('Input Exclusion Time (Partial)'!$I$14:$I$988,'Input Exclusion Time (Partial)'!$A$14:$A$988,'Input Data Shift A'!Y$6,'Input Exclusion Time (Partial)'!$B$14:$B$988,'Input Data Shift A'!$D$2,'Input Exclusion Time (Partial)'!$C$14:$C$988,'Input Data Shift A'!$C102)</f>
        <v>0</v>
      </c>
      <c r="Z102" s="506">
        <f>SUMIFS('Input Exclusion Time (All)'!$G$14:$G$1004,'Input Exclusion Time (All)'!$A$14:$A$1004,'Input Data Shift A'!Z$6,'Input Exclusion Time (All)'!$B$14:$B$1004,'Input Data Shift A'!$D$2,'Input Exclusion Time (All)'!$C$14:$C$1004,'Input Data Shift A'!$C102)+SUMIFS('Input Exclusion Time (Partial)'!$I$14:$I$988,'Input Exclusion Time (Partial)'!$A$14:$A$988,'Input Data Shift A'!Z$6,'Input Exclusion Time (Partial)'!$B$14:$B$988,'Input Data Shift A'!$D$2,'Input Exclusion Time (Partial)'!$C$14:$C$988,'Input Data Shift A'!$C102)</f>
        <v>0</v>
      </c>
      <c r="AA102" s="506">
        <f>SUMIFS('Input Exclusion Time (All)'!$G$14:$G$1004,'Input Exclusion Time (All)'!$A$14:$A$1004,'Input Data Shift A'!AA$6,'Input Exclusion Time (All)'!$B$14:$B$1004,'Input Data Shift A'!$D$2,'Input Exclusion Time (All)'!$C$14:$C$1004,'Input Data Shift A'!$C102)+SUMIFS('Input Exclusion Time (Partial)'!$I$14:$I$988,'Input Exclusion Time (Partial)'!$A$14:$A$988,'Input Data Shift A'!AA$6,'Input Exclusion Time (Partial)'!$B$14:$B$988,'Input Data Shift A'!$D$2,'Input Exclusion Time (Partial)'!$C$14:$C$988,'Input Data Shift A'!$C102)</f>
        <v>0</v>
      </c>
      <c r="AB102" s="506">
        <f>SUMIFS('Input Exclusion Time (All)'!$G$14:$G$1004,'Input Exclusion Time (All)'!$A$14:$A$1004,'Input Data Shift A'!AB$6,'Input Exclusion Time (All)'!$B$14:$B$1004,'Input Data Shift A'!$D$2,'Input Exclusion Time (All)'!$C$14:$C$1004,'Input Data Shift A'!$C102)+SUMIFS('Input Exclusion Time (Partial)'!$I$14:$I$988,'Input Exclusion Time (Partial)'!$A$14:$A$988,'Input Data Shift A'!AB$6,'Input Exclusion Time (Partial)'!$B$14:$B$988,'Input Data Shift A'!$D$2,'Input Exclusion Time (Partial)'!$C$14:$C$988,'Input Data Shift A'!$C102)</f>
        <v>0</v>
      </c>
      <c r="AC102" s="506">
        <f>SUMIFS('Input Exclusion Time (All)'!$G$14:$G$1004,'Input Exclusion Time (All)'!$A$14:$A$1004,'Input Data Shift A'!AC$6,'Input Exclusion Time (All)'!$B$14:$B$1004,'Input Data Shift A'!$D$2,'Input Exclusion Time (All)'!$C$14:$C$1004,'Input Data Shift A'!$C102)+SUMIFS('Input Exclusion Time (Partial)'!$I$14:$I$988,'Input Exclusion Time (Partial)'!$A$14:$A$988,'Input Data Shift A'!AC$6,'Input Exclusion Time (Partial)'!$B$14:$B$988,'Input Data Shift A'!$D$2,'Input Exclusion Time (Partial)'!$C$14:$C$988,'Input Data Shift A'!$C102)</f>
        <v>0</v>
      </c>
      <c r="AD102" s="506">
        <f>SUMIFS('Input Exclusion Time (All)'!$G$14:$G$1004,'Input Exclusion Time (All)'!$A$14:$A$1004,'Input Data Shift A'!AD$6,'Input Exclusion Time (All)'!$B$14:$B$1004,'Input Data Shift A'!$D$2,'Input Exclusion Time (All)'!$C$14:$C$1004,'Input Data Shift A'!$C102)+SUMIFS('Input Exclusion Time (Partial)'!$I$14:$I$988,'Input Exclusion Time (Partial)'!$A$14:$A$988,'Input Data Shift A'!AD$6,'Input Exclusion Time (Partial)'!$B$14:$B$988,'Input Data Shift A'!$D$2,'Input Exclusion Time (Partial)'!$C$14:$C$988,'Input Data Shift A'!$C102)</f>
        <v>0</v>
      </c>
      <c r="AE102" s="506">
        <f>SUMIFS('Input Exclusion Time (All)'!$G$14:$G$1004,'Input Exclusion Time (All)'!$A$14:$A$1004,'Input Data Shift A'!AE$6,'Input Exclusion Time (All)'!$B$14:$B$1004,'Input Data Shift A'!$D$2,'Input Exclusion Time (All)'!$C$14:$C$1004,'Input Data Shift A'!$C102)+SUMIFS('Input Exclusion Time (Partial)'!$I$14:$I$988,'Input Exclusion Time (Partial)'!$A$14:$A$988,'Input Data Shift A'!AE$6,'Input Exclusion Time (Partial)'!$B$14:$B$988,'Input Data Shift A'!$D$2,'Input Exclusion Time (Partial)'!$C$14:$C$988,'Input Data Shift A'!$C102)</f>
        <v>0</v>
      </c>
      <c r="AF102" s="506">
        <f>SUMIFS('Input Exclusion Time (All)'!$G$14:$G$1004,'Input Exclusion Time (All)'!$A$14:$A$1004,'Input Data Shift A'!AF$6,'Input Exclusion Time (All)'!$B$14:$B$1004,'Input Data Shift A'!$D$2,'Input Exclusion Time (All)'!$C$14:$C$1004,'Input Data Shift A'!$C102)+SUMIFS('Input Exclusion Time (Partial)'!$I$14:$I$988,'Input Exclusion Time (Partial)'!$A$14:$A$988,'Input Data Shift A'!AF$6,'Input Exclusion Time (Partial)'!$B$14:$B$988,'Input Data Shift A'!$D$2,'Input Exclusion Time (Partial)'!$C$14:$C$988,'Input Data Shift A'!$C102)</f>
        <v>0</v>
      </c>
      <c r="AG102" s="506">
        <f>SUMIFS('Input Exclusion Time (All)'!$G$14:$G$1004,'Input Exclusion Time (All)'!$A$14:$A$1004,'Input Data Shift A'!AG$6,'Input Exclusion Time (All)'!$B$14:$B$1004,'Input Data Shift A'!$D$2,'Input Exclusion Time (All)'!$C$14:$C$1004,'Input Data Shift A'!$C102)+SUMIFS('Input Exclusion Time (Partial)'!$I$14:$I$988,'Input Exclusion Time (Partial)'!$A$14:$A$988,'Input Data Shift A'!AG$6,'Input Exclusion Time (Partial)'!$B$14:$B$988,'Input Data Shift A'!$D$2,'Input Exclusion Time (Partial)'!$C$14:$C$988,'Input Data Shift A'!$C102)</f>
        <v>0</v>
      </c>
      <c r="AH102" s="506">
        <f>SUMIFS('Input Exclusion Time (All)'!$G$14:$G$1004,'Input Exclusion Time (All)'!$A$14:$A$1004,'Input Data Shift A'!AH$6,'Input Exclusion Time (All)'!$B$14:$B$1004,'Input Data Shift A'!$D$2,'Input Exclusion Time (All)'!$C$14:$C$1004,'Input Data Shift A'!$C102)+SUMIFS('Input Exclusion Time (Partial)'!$I$14:$I$988,'Input Exclusion Time (Partial)'!$A$14:$A$988,'Input Data Shift A'!AH$6,'Input Exclusion Time (Partial)'!$B$14:$B$988,'Input Data Shift A'!$D$2,'Input Exclusion Time (Partial)'!$C$14:$C$988,'Input Data Shift A'!$C102)</f>
        <v>0</v>
      </c>
      <c r="AI102" s="512">
        <f t="shared" si="12"/>
        <v>0</v>
      </c>
      <c r="AJ102" s="285">
        <f t="shared" si="13"/>
        <v>0</v>
      </c>
    </row>
    <row r="103" spans="1:36" ht="19.5" customHeight="1">
      <c r="A103" s="605"/>
      <c r="B103" s="280" t="s">
        <v>34</v>
      </c>
      <c r="C103" s="281" t="s">
        <v>35</v>
      </c>
      <c r="D103" s="506">
        <f>SUMIFS('Input Exclusion Time (All)'!$G$14:$G$1004,'Input Exclusion Time (All)'!$A$14:$A$1004,'Input Data Shift A'!D$6,'Input Exclusion Time (All)'!$B$14:$B$1004,'Input Data Shift A'!$D$2,'Input Exclusion Time (All)'!$C$14:$C$1004,'Input Data Shift A'!$C103)+SUMIFS('Input Exclusion Time (Partial)'!$I$14:$I$988,'Input Exclusion Time (Partial)'!$A$14:$A$988,'Input Data Shift A'!D$6,'Input Exclusion Time (Partial)'!$B$14:$B$988,'Input Data Shift A'!$D$2,'Input Exclusion Time (Partial)'!$C$14:$C$988,'Input Data Shift A'!$C103)</f>
        <v>0</v>
      </c>
      <c r="E103" s="506">
        <f>SUMIFS('Input Exclusion Time (All)'!$G$14:$G$1004,'Input Exclusion Time (All)'!$A$14:$A$1004,'Input Data Shift A'!E$6,'Input Exclusion Time (All)'!$B$14:$B$1004,'Input Data Shift A'!$D$2,'Input Exclusion Time (All)'!$C$14:$C$1004,'Input Data Shift A'!$C103)+SUMIFS('Input Exclusion Time (Partial)'!$I$14:$I$988,'Input Exclusion Time (Partial)'!$A$14:$A$988,'Input Data Shift A'!E$6,'Input Exclusion Time (Partial)'!$B$14:$B$988,'Input Data Shift A'!$D$2,'Input Exclusion Time (Partial)'!$C$14:$C$988,'Input Data Shift A'!$C103)</f>
        <v>0</v>
      </c>
      <c r="F103" s="506">
        <f>SUMIFS('Input Exclusion Time (All)'!$G$14:$G$1004,'Input Exclusion Time (All)'!$A$14:$A$1004,'Input Data Shift A'!F$6,'Input Exclusion Time (All)'!$B$14:$B$1004,'Input Data Shift A'!$D$2,'Input Exclusion Time (All)'!$C$14:$C$1004,'Input Data Shift A'!$C103)+SUMIFS('Input Exclusion Time (Partial)'!$I$14:$I$988,'Input Exclusion Time (Partial)'!$A$14:$A$988,'Input Data Shift A'!F$6,'Input Exclusion Time (Partial)'!$B$14:$B$988,'Input Data Shift A'!$D$2,'Input Exclusion Time (Partial)'!$C$14:$C$988,'Input Data Shift A'!$C103)</f>
        <v>0</v>
      </c>
      <c r="G103" s="506">
        <f>SUMIFS('Input Exclusion Time (All)'!$G$14:$G$1004,'Input Exclusion Time (All)'!$A$14:$A$1004,'Input Data Shift A'!G$6,'Input Exclusion Time (All)'!$B$14:$B$1004,'Input Data Shift A'!$D$2,'Input Exclusion Time (All)'!$C$14:$C$1004,'Input Data Shift A'!$C103)+SUMIFS('Input Exclusion Time (Partial)'!$I$14:$I$988,'Input Exclusion Time (Partial)'!$A$14:$A$988,'Input Data Shift A'!G$6,'Input Exclusion Time (Partial)'!$B$14:$B$988,'Input Data Shift A'!$D$2,'Input Exclusion Time (Partial)'!$C$14:$C$988,'Input Data Shift A'!$C103)</f>
        <v>0</v>
      </c>
      <c r="H103" s="506">
        <f>SUMIFS('Input Exclusion Time (All)'!$G$14:$G$1004,'Input Exclusion Time (All)'!$A$14:$A$1004,'Input Data Shift A'!H$6,'Input Exclusion Time (All)'!$B$14:$B$1004,'Input Data Shift A'!$D$2,'Input Exclusion Time (All)'!$C$14:$C$1004,'Input Data Shift A'!$C103)+SUMIFS('Input Exclusion Time (Partial)'!$I$14:$I$988,'Input Exclusion Time (Partial)'!$A$14:$A$988,'Input Data Shift A'!H$6,'Input Exclusion Time (Partial)'!$B$14:$B$988,'Input Data Shift A'!$D$2,'Input Exclusion Time (Partial)'!$C$14:$C$988,'Input Data Shift A'!$C103)</f>
        <v>0</v>
      </c>
      <c r="I103" s="506">
        <f>SUMIFS('Input Exclusion Time (All)'!$G$14:$G$1004,'Input Exclusion Time (All)'!$A$14:$A$1004,'Input Data Shift A'!I$6,'Input Exclusion Time (All)'!$B$14:$B$1004,'Input Data Shift A'!$D$2,'Input Exclusion Time (All)'!$C$14:$C$1004,'Input Data Shift A'!$C103)+SUMIFS('Input Exclusion Time (Partial)'!$I$14:$I$988,'Input Exclusion Time (Partial)'!$A$14:$A$988,'Input Data Shift A'!I$6,'Input Exclusion Time (Partial)'!$B$14:$B$988,'Input Data Shift A'!$D$2,'Input Exclusion Time (Partial)'!$C$14:$C$988,'Input Data Shift A'!$C103)</f>
        <v>0</v>
      </c>
      <c r="J103" s="506">
        <f>SUMIFS('Input Exclusion Time (All)'!$G$14:$G$1004,'Input Exclusion Time (All)'!$A$14:$A$1004,'Input Data Shift A'!J$6,'Input Exclusion Time (All)'!$B$14:$B$1004,'Input Data Shift A'!$D$2,'Input Exclusion Time (All)'!$C$14:$C$1004,'Input Data Shift A'!$C103)+SUMIFS('Input Exclusion Time (Partial)'!$I$14:$I$988,'Input Exclusion Time (Partial)'!$A$14:$A$988,'Input Data Shift A'!J$6,'Input Exclusion Time (Partial)'!$B$14:$B$988,'Input Data Shift A'!$D$2,'Input Exclusion Time (Partial)'!$C$14:$C$988,'Input Data Shift A'!$C103)</f>
        <v>0</v>
      </c>
      <c r="K103" s="506">
        <f>SUMIFS('Input Exclusion Time (All)'!$G$14:$G$1004,'Input Exclusion Time (All)'!$A$14:$A$1004,'Input Data Shift A'!K$6,'Input Exclusion Time (All)'!$B$14:$B$1004,'Input Data Shift A'!$D$2,'Input Exclusion Time (All)'!$C$14:$C$1004,'Input Data Shift A'!$C103)+SUMIFS('Input Exclusion Time (Partial)'!$I$14:$I$988,'Input Exclusion Time (Partial)'!$A$14:$A$988,'Input Data Shift A'!K$6,'Input Exclusion Time (Partial)'!$B$14:$B$988,'Input Data Shift A'!$D$2,'Input Exclusion Time (Partial)'!$C$14:$C$988,'Input Data Shift A'!$C103)</f>
        <v>0</v>
      </c>
      <c r="L103" s="506">
        <f>SUMIFS('Input Exclusion Time (All)'!$G$14:$G$1004,'Input Exclusion Time (All)'!$A$14:$A$1004,'Input Data Shift A'!L$6,'Input Exclusion Time (All)'!$B$14:$B$1004,'Input Data Shift A'!$D$2,'Input Exclusion Time (All)'!$C$14:$C$1004,'Input Data Shift A'!$C103)+SUMIFS('Input Exclusion Time (Partial)'!$I$14:$I$988,'Input Exclusion Time (Partial)'!$A$14:$A$988,'Input Data Shift A'!L$6,'Input Exclusion Time (Partial)'!$B$14:$B$988,'Input Data Shift A'!$D$2,'Input Exclusion Time (Partial)'!$C$14:$C$988,'Input Data Shift A'!$C103)</f>
        <v>0</v>
      </c>
      <c r="M103" s="506">
        <f>SUMIFS('Input Exclusion Time (All)'!$G$14:$G$1004,'Input Exclusion Time (All)'!$A$14:$A$1004,'Input Data Shift A'!M$6,'Input Exclusion Time (All)'!$B$14:$B$1004,'Input Data Shift A'!$D$2,'Input Exclusion Time (All)'!$C$14:$C$1004,'Input Data Shift A'!$C103)+SUMIFS('Input Exclusion Time (Partial)'!$I$14:$I$988,'Input Exclusion Time (Partial)'!$A$14:$A$988,'Input Data Shift A'!M$6,'Input Exclusion Time (Partial)'!$B$14:$B$988,'Input Data Shift A'!$D$2,'Input Exclusion Time (Partial)'!$C$14:$C$988,'Input Data Shift A'!$C103)</f>
        <v>0</v>
      </c>
      <c r="N103" s="506">
        <f>SUMIFS('Input Exclusion Time (All)'!$G$14:$G$1004,'Input Exclusion Time (All)'!$A$14:$A$1004,'Input Data Shift A'!N$6,'Input Exclusion Time (All)'!$B$14:$B$1004,'Input Data Shift A'!$D$2,'Input Exclusion Time (All)'!$C$14:$C$1004,'Input Data Shift A'!$C103)+SUMIFS('Input Exclusion Time (Partial)'!$I$14:$I$988,'Input Exclusion Time (Partial)'!$A$14:$A$988,'Input Data Shift A'!N$6,'Input Exclusion Time (Partial)'!$B$14:$B$988,'Input Data Shift A'!$D$2,'Input Exclusion Time (Partial)'!$C$14:$C$988,'Input Data Shift A'!$C103)</f>
        <v>0</v>
      </c>
      <c r="O103" s="506">
        <f>SUMIFS('Input Exclusion Time (All)'!$G$14:$G$1004,'Input Exclusion Time (All)'!$A$14:$A$1004,'Input Data Shift A'!O$6,'Input Exclusion Time (All)'!$B$14:$B$1004,'Input Data Shift A'!$D$2,'Input Exclusion Time (All)'!$C$14:$C$1004,'Input Data Shift A'!$C103)+SUMIFS('Input Exclusion Time (Partial)'!$I$14:$I$988,'Input Exclusion Time (Partial)'!$A$14:$A$988,'Input Data Shift A'!O$6,'Input Exclusion Time (Partial)'!$B$14:$B$988,'Input Data Shift A'!$D$2,'Input Exclusion Time (Partial)'!$C$14:$C$988,'Input Data Shift A'!$C103)</f>
        <v>0</v>
      </c>
      <c r="P103" s="506">
        <f>SUMIFS('Input Exclusion Time (All)'!$G$14:$G$1004,'Input Exclusion Time (All)'!$A$14:$A$1004,'Input Data Shift A'!P$6,'Input Exclusion Time (All)'!$B$14:$B$1004,'Input Data Shift A'!$D$2,'Input Exclusion Time (All)'!$C$14:$C$1004,'Input Data Shift A'!$C103)+SUMIFS('Input Exclusion Time (Partial)'!$I$14:$I$988,'Input Exclusion Time (Partial)'!$A$14:$A$988,'Input Data Shift A'!P$6,'Input Exclusion Time (Partial)'!$B$14:$B$988,'Input Data Shift A'!$D$2,'Input Exclusion Time (Partial)'!$C$14:$C$988,'Input Data Shift A'!$C103)</f>
        <v>0</v>
      </c>
      <c r="Q103" s="506">
        <f>SUMIFS('Input Exclusion Time (All)'!$G$14:$G$1004,'Input Exclusion Time (All)'!$A$14:$A$1004,'Input Data Shift A'!Q$6,'Input Exclusion Time (All)'!$B$14:$B$1004,'Input Data Shift A'!$D$2,'Input Exclusion Time (All)'!$C$14:$C$1004,'Input Data Shift A'!$C103)+SUMIFS('Input Exclusion Time (Partial)'!$I$14:$I$988,'Input Exclusion Time (Partial)'!$A$14:$A$988,'Input Data Shift A'!Q$6,'Input Exclusion Time (Partial)'!$B$14:$B$988,'Input Data Shift A'!$D$2,'Input Exclusion Time (Partial)'!$C$14:$C$988,'Input Data Shift A'!$C103)</f>
        <v>0</v>
      </c>
      <c r="R103" s="506">
        <f>SUMIFS('Input Exclusion Time (All)'!$G$14:$G$1004,'Input Exclusion Time (All)'!$A$14:$A$1004,'Input Data Shift A'!R$6,'Input Exclusion Time (All)'!$B$14:$B$1004,'Input Data Shift A'!$D$2,'Input Exclusion Time (All)'!$C$14:$C$1004,'Input Data Shift A'!$C103)+SUMIFS('Input Exclusion Time (Partial)'!$I$14:$I$988,'Input Exclusion Time (Partial)'!$A$14:$A$988,'Input Data Shift A'!R$6,'Input Exclusion Time (Partial)'!$B$14:$B$988,'Input Data Shift A'!$D$2,'Input Exclusion Time (Partial)'!$C$14:$C$988,'Input Data Shift A'!$C103)</f>
        <v>0</v>
      </c>
      <c r="S103" s="506">
        <f>SUMIFS('Input Exclusion Time (All)'!$G$14:$G$1004,'Input Exclusion Time (All)'!$A$14:$A$1004,'Input Data Shift A'!S$6,'Input Exclusion Time (All)'!$B$14:$B$1004,'Input Data Shift A'!$D$2,'Input Exclusion Time (All)'!$C$14:$C$1004,'Input Data Shift A'!$C103)+SUMIFS('Input Exclusion Time (Partial)'!$I$14:$I$988,'Input Exclusion Time (Partial)'!$A$14:$A$988,'Input Data Shift A'!S$6,'Input Exclusion Time (Partial)'!$B$14:$B$988,'Input Data Shift A'!$D$2,'Input Exclusion Time (Partial)'!$C$14:$C$988,'Input Data Shift A'!$C103)</f>
        <v>0</v>
      </c>
      <c r="T103" s="506">
        <f>SUMIFS('Input Exclusion Time (All)'!$G$14:$G$1004,'Input Exclusion Time (All)'!$A$14:$A$1004,'Input Data Shift A'!T$6,'Input Exclusion Time (All)'!$B$14:$B$1004,'Input Data Shift A'!$D$2,'Input Exclusion Time (All)'!$C$14:$C$1004,'Input Data Shift A'!$C103)+SUMIFS('Input Exclusion Time (Partial)'!$I$14:$I$988,'Input Exclusion Time (Partial)'!$A$14:$A$988,'Input Data Shift A'!T$6,'Input Exclusion Time (Partial)'!$B$14:$B$988,'Input Data Shift A'!$D$2,'Input Exclusion Time (Partial)'!$C$14:$C$988,'Input Data Shift A'!$C103)</f>
        <v>0</v>
      </c>
      <c r="U103" s="506">
        <f>SUMIFS('Input Exclusion Time (All)'!$G$14:$G$1004,'Input Exclusion Time (All)'!$A$14:$A$1004,'Input Data Shift A'!U$6,'Input Exclusion Time (All)'!$B$14:$B$1004,'Input Data Shift A'!$D$2,'Input Exclusion Time (All)'!$C$14:$C$1004,'Input Data Shift A'!$C103)+SUMIFS('Input Exclusion Time (Partial)'!$I$14:$I$988,'Input Exclusion Time (Partial)'!$A$14:$A$988,'Input Data Shift A'!U$6,'Input Exclusion Time (Partial)'!$B$14:$B$988,'Input Data Shift A'!$D$2,'Input Exclusion Time (Partial)'!$C$14:$C$988,'Input Data Shift A'!$C103)</f>
        <v>0</v>
      </c>
      <c r="V103" s="506">
        <f>SUMIFS('Input Exclusion Time (All)'!$G$14:$G$1004,'Input Exclusion Time (All)'!$A$14:$A$1004,'Input Data Shift A'!V$6,'Input Exclusion Time (All)'!$B$14:$B$1004,'Input Data Shift A'!$D$2,'Input Exclusion Time (All)'!$C$14:$C$1004,'Input Data Shift A'!$C103)+SUMIFS('Input Exclusion Time (Partial)'!$I$14:$I$988,'Input Exclusion Time (Partial)'!$A$14:$A$988,'Input Data Shift A'!V$6,'Input Exclusion Time (Partial)'!$B$14:$B$988,'Input Data Shift A'!$D$2,'Input Exclusion Time (Partial)'!$C$14:$C$988,'Input Data Shift A'!$C103)</f>
        <v>0</v>
      </c>
      <c r="W103" s="506">
        <f>SUMIFS('Input Exclusion Time (All)'!$G$14:$G$1004,'Input Exclusion Time (All)'!$A$14:$A$1004,'Input Data Shift A'!W$6,'Input Exclusion Time (All)'!$B$14:$B$1004,'Input Data Shift A'!$D$2,'Input Exclusion Time (All)'!$C$14:$C$1004,'Input Data Shift A'!$C103)+SUMIFS('Input Exclusion Time (Partial)'!$I$14:$I$988,'Input Exclusion Time (Partial)'!$A$14:$A$988,'Input Data Shift A'!W$6,'Input Exclusion Time (Partial)'!$B$14:$B$988,'Input Data Shift A'!$D$2,'Input Exclusion Time (Partial)'!$C$14:$C$988,'Input Data Shift A'!$C103)</f>
        <v>0</v>
      </c>
      <c r="X103" s="506">
        <f>SUMIFS('Input Exclusion Time (All)'!$G$14:$G$1004,'Input Exclusion Time (All)'!$A$14:$A$1004,'Input Data Shift A'!X$6,'Input Exclusion Time (All)'!$B$14:$B$1004,'Input Data Shift A'!$D$2,'Input Exclusion Time (All)'!$C$14:$C$1004,'Input Data Shift A'!$C103)+SUMIFS('Input Exclusion Time (Partial)'!$I$14:$I$988,'Input Exclusion Time (Partial)'!$A$14:$A$988,'Input Data Shift A'!X$6,'Input Exclusion Time (Partial)'!$B$14:$B$988,'Input Data Shift A'!$D$2,'Input Exclusion Time (Partial)'!$C$14:$C$988,'Input Data Shift A'!$C103)</f>
        <v>0</v>
      </c>
      <c r="Y103" s="506">
        <f>SUMIFS('Input Exclusion Time (All)'!$G$14:$G$1004,'Input Exclusion Time (All)'!$A$14:$A$1004,'Input Data Shift A'!Y$6,'Input Exclusion Time (All)'!$B$14:$B$1004,'Input Data Shift A'!$D$2,'Input Exclusion Time (All)'!$C$14:$C$1004,'Input Data Shift A'!$C103)+SUMIFS('Input Exclusion Time (Partial)'!$I$14:$I$988,'Input Exclusion Time (Partial)'!$A$14:$A$988,'Input Data Shift A'!Y$6,'Input Exclusion Time (Partial)'!$B$14:$B$988,'Input Data Shift A'!$D$2,'Input Exclusion Time (Partial)'!$C$14:$C$988,'Input Data Shift A'!$C103)</f>
        <v>0</v>
      </c>
      <c r="Z103" s="506">
        <f>SUMIFS('Input Exclusion Time (All)'!$G$14:$G$1004,'Input Exclusion Time (All)'!$A$14:$A$1004,'Input Data Shift A'!Z$6,'Input Exclusion Time (All)'!$B$14:$B$1004,'Input Data Shift A'!$D$2,'Input Exclusion Time (All)'!$C$14:$C$1004,'Input Data Shift A'!$C103)+SUMIFS('Input Exclusion Time (Partial)'!$I$14:$I$988,'Input Exclusion Time (Partial)'!$A$14:$A$988,'Input Data Shift A'!Z$6,'Input Exclusion Time (Partial)'!$B$14:$B$988,'Input Data Shift A'!$D$2,'Input Exclusion Time (Partial)'!$C$14:$C$988,'Input Data Shift A'!$C103)</f>
        <v>0</v>
      </c>
      <c r="AA103" s="506">
        <f>SUMIFS('Input Exclusion Time (All)'!$G$14:$G$1004,'Input Exclusion Time (All)'!$A$14:$A$1004,'Input Data Shift A'!AA$6,'Input Exclusion Time (All)'!$B$14:$B$1004,'Input Data Shift A'!$D$2,'Input Exclusion Time (All)'!$C$14:$C$1004,'Input Data Shift A'!$C103)+SUMIFS('Input Exclusion Time (Partial)'!$I$14:$I$988,'Input Exclusion Time (Partial)'!$A$14:$A$988,'Input Data Shift A'!AA$6,'Input Exclusion Time (Partial)'!$B$14:$B$988,'Input Data Shift A'!$D$2,'Input Exclusion Time (Partial)'!$C$14:$C$988,'Input Data Shift A'!$C103)</f>
        <v>0</v>
      </c>
      <c r="AB103" s="506">
        <f>SUMIFS('Input Exclusion Time (All)'!$G$14:$G$1004,'Input Exclusion Time (All)'!$A$14:$A$1004,'Input Data Shift A'!AB$6,'Input Exclusion Time (All)'!$B$14:$B$1004,'Input Data Shift A'!$D$2,'Input Exclusion Time (All)'!$C$14:$C$1004,'Input Data Shift A'!$C103)+SUMIFS('Input Exclusion Time (Partial)'!$I$14:$I$988,'Input Exclusion Time (Partial)'!$A$14:$A$988,'Input Data Shift A'!AB$6,'Input Exclusion Time (Partial)'!$B$14:$B$988,'Input Data Shift A'!$D$2,'Input Exclusion Time (Partial)'!$C$14:$C$988,'Input Data Shift A'!$C103)</f>
        <v>0</v>
      </c>
      <c r="AC103" s="506">
        <f>SUMIFS('Input Exclusion Time (All)'!$G$14:$G$1004,'Input Exclusion Time (All)'!$A$14:$A$1004,'Input Data Shift A'!AC$6,'Input Exclusion Time (All)'!$B$14:$B$1004,'Input Data Shift A'!$D$2,'Input Exclusion Time (All)'!$C$14:$C$1004,'Input Data Shift A'!$C103)+SUMIFS('Input Exclusion Time (Partial)'!$I$14:$I$988,'Input Exclusion Time (Partial)'!$A$14:$A$988,'Input Data Shift A'!AC$6,'Input Exclusion Time (Partial)'!$B$14:$B$988,'Input Data Shift A'!$D$2,'Input Exclusion Time (Partial)'!$C$14:$C$988,'Input Data Shift A'!$C103)</f>
        <v>0</v>
      </c>
      <c r="AD103" s="506">
        <f>SUMIFS('Input Exclusion Time (All)'!$G$14:$G$1004,'Input Exclusion Time (All)'!$A$14:$A$1004,'Input Data Shift A'!AD$6,'Input Exclusion Time (All)'!$B$14:$B$1004,'Input Data Shift A'!$D$2,'Input Exclusion Time (All)'!$C$14:$C$1004,'Input Data Shift A'!$C103)+SUMIFS('Input Exclusion Time (Partial)'!$I$14:$I$988,'Input Exclusion Time (Partial)'!$A$14:$A$988,'Input Data Shift A'!AD$6,'Input Exclusion Time (Partial)'!$B$14:$B$988,'Input Data Shift A'!$D$2,'Input Exclusion Time (Partial)'!$C$14:$C$988,'Input Data Shift A'!$C103)</f>
        <v>0</v>
      </c>
      <c r="AE103" s="506">
        <f>SUMIFS('Input Exclusion Time (All)'!$G$14:$G$1004,'Input Exclusion Time (All)'!$A$14:$A$1004,'Input Data Shift A'!AE$6,'Input Exclusion Time (All)'!$B$14:$B$1004,'Input Data Shift A'!$D$2,'Input Exclusion Time (All)'!$C$14:$C$1004,'Input Data Shift A'!$C103)+SUMIFS('Input Exclusion Time (Partial)'!$I$14:$I$988,'Input Exclusion Time (Partial)'!$A$14:$A$988,'Input Data Shift A'!AE$6,'Input Exclusion Time (Partial)'!$B$14:$B$988,'Input Data Shift A'!$D$2,'Input Exclusion Time (Partial)'!$C$14:$C$988,'Input Data Shift A'!$C103)</f>
        <v>0</v>
      </c>
      <c r="AF103" s="506">
        <f>SUMIFS('Input Exclusion Time (All)'!$G$14:$G$1004,'Input Exclusion Time (All)'!$A$14:$A$1004,'Input Data Shift A'!AF$6,'Input Exclusion Time (All)'!$B$14:$B$1004,'Input Data Shift A'!$D$2,'Input Exclusion Time (All)'!$C$14:$C$1004,'Input Data Shift A'!$C103)+SUMIFS('Input Exclusion Time (Partial)'!$I$14:$I$988,'Input Exclusion Time (Partial)'!$A$14:$A$988,'Input Data Shift A'!AF$6,'Input Exclusion Time (Partial)'!$B$14:$B$988,'Input Data Shift A'!$D$2,'Input Exclusion Time (Partial)'!$C$14:$C$988,'Input Data Shift A'!$C103)</f>
        <v>0</v>
      </c>
      <c r="AG103" s="506">
        <f>SUMIFS('Input Exclusion Time (All)'!$G$14:$G$1004,'Input Exclusion Time (All)'!$A$14:$A$1004,'Input Data Shift A'!AG$6,'Input Exclusion Time (All)'!$B$14:$B$1004,'Input Data Shift A'!$D$2,'Input Exclusion Time (All)'!$C$14:$C$1004,'Input Data Shift A'!$C103)+SUMIFS('Input Exclusion Time (Partial)'!$I$14:$I$988,'Input Exclusion Time (Partial)'!$A$14:$A$988,'Input Data Shift A'!AG$6,'Input Exclusion Time (Partial)'!$B$14:$B$988,'Input Data Shift A'!$D$2,'Input Exclusion Time (Partial)'!$C$14:$C$988,'Input Data Shift A'!$C103)</f>
        <v>0</v>
      </c>
      <c r="AH103" s="506">
        <f>SUMIFS('Input Exclusion Time (All)'!$G$14:$G$1004,'Input Exclusion Time (All)'!$A$14:$A$1004,'Input Data Shift A'!AH$6,'Input Exclusion Time (All)'!$B$14:$B$1004,'Input Data Shift A'!$D$2,'Input Exclusion Time (All)'!$C$14:$C$1004,'Input Data Shift A'!$C103)+SUMIFS('Input Exclusion Time (Partial)'!$I$14:$I$988,'Input Exclusion Time (Partial)'!$A$14:$A$988,'Input Data Shift A'!AH$6,'Input Exclusion Time (Partial)'!$B$14:$B$988,'Input Data Shift A'!$D$2,'Input Exclusion Time (Partial)'!$C$14:$C$988,'Input Data Shift A'!$C103)</f>
        <v>0</v>
      </c>
      <c r="AI103" s="512">
        <f t="shared" si="12"/>
        <v>0</v>
      </c>
      <c r="AJ103" s="285">
        <f t="shared" si="13"/>
        <v>0</v>
      </c>
    </row>
    <row r="104" spans="1:36" ht="19.5" customHeight="1">
      <c r="A104" s="605"/>
      <c r="B104" s="280" t="s">
        <v>36</v>
      </c>
      <c r="C104" s="281" t="s">
        <v>37</v>
      </c>
      <c r="D104" s="506">
        <f>SUMIFS('Input Exclusion Time (All)'!$G$14:$G$1004,'Input Exclusion Time (All)'!$A$14:$A$1004,'Input Data Shift A'!D$6,'Input Exclusion Time (All)'!$B$14:$B$1004,'Input Data Shift A'!$D$2,'Input Exclusion Time (All)'!$C$14:$C$1004,'Input Data Shift A'!$C104)+SUMIFS('Input Exclusion Time (Partial)'!$I$14:$I$988,'Input Exclusion Time (Partial)'!$A$14:$A$988,'Input Data Shift A'!D$6,'Input Exclusion Time (Partial)'!$B$14:$B$988,'Input Data Shift A'!$D$2,'Input Exclusion Time (Partial)'!$C$14:$C$988,'Input Data Shift A'!$C104)</f>
        <v>0</v>
      </c>
      <c r="E104" s="506">
        <f>SUMIFS('Input Exclusion Time (All)'!$G$14:$G$1004,'Input Exclusion Time (All)'!$A$14:$A$1004,'Input Data Shift A'!E$6,'Input Exclusion Time (All)'!$B$14:$B$1004,'Input Data Shift A'!$D$2,'Input Exclusion Time (All)'!$C$14:$C$1004,'Input Data Shift A'!$C104)+SUMIFS('Input Exclusion Time (Partial)'!$I$14:$I$988,'Input Exclusion Time (Partial)'!$A$14:$A$988,'Input Data Shift A'!E$6,'Input Exclusion Time (Partial)'!$B$14:$B$988,'Input Data Shift A'!$D$2,'Input Exclusion Time (Partial)'!$C$14:$C$988,'Input Data Shift A'!$C104)</f>
        <v>0</v>
      </c>
      <c r="F104" s="506">
        <f>SUMIFS('Input Exclusion Time (All)'!$G$14:$G$1004,'Input Exclusion Time (All)'!$A$14:$A$1004,'Input Data Shift A'!F$6,'Input Exclusion Time (All)'!$B$14:$B$1004,'Input Data Shift A'!$D$2,'Input Exclusion Time (All)'!$C$14:$C$1004,'Input Data Shift A'!$C104)+SUMIFS('Input Exclusion Time (Partial)'!$I$14:$I$988,'Input Exclusion Time (Partial)'!$A$14:$A$988,'Input Data Shift A'!F$6,'Input Exclusion Time (Partial)'!$B$14:$B$988,'Input Data Shift A'!$D$2,'Input Exclusion Time (Partial)'!$C$14:$C$988,'Input Data Shift A'!$C104)</f>
        <v>0</v>
      </c>
      <c r="G104" s="506">
        <f>SUMIFS('Input Exclusion Time (All)'!$G$14:$G$1004,'Input Exclusion Time (All)'!$A$14:$A$1004,'Input Data Shift A'!G$6,'Input Exclusion Time (All)'!$B$14:$B$1004,'Input Data Shift A'!$D$2,'Input Exclusion Time (All)'!$C$14:$C$1004,'Input Data Shift A'!$C104)+SUMIFS('Input Exclusion Time (Partial)'!$I$14:$I$988,'Input Exclusion Time (Partial)'!$A$14:$A$988,'Input Data Shift A'!G$6,'Input Exclusion Time (Partial)'!$B$14:$B$988,'Input Data Shift A'!$D$2,'Input Exclusion Time (Partial)'!$C$14:$C$988,'Input Data Shift A'!$C104)</f>
        <v>0</v>
      </c>
      <c r="H104" s="506">
        <f>SUMIFS('Input Exclusion Time (All)'!$G$14:$G$1004,'Input Exclusion Time (All)'!$A$14:$A$1004,'Input Data Shift A'!H$6,'Input Exclusion Time (All)'!$B$14:$B$1004,'Input Data Shift A'!$D$2,'Input Exclusion Time (All)'!$C$14:$C$1004,'Input Data Shift A'!$C104)+SUMIFS('Input Exclusion Time (Partial)'!$I$14:$I$988,'Input Exclusion Time (Partial)'!$A$14:$A$988,'Input Data Shift A'!H$6,'Input Exclusion Time (Partial)'!$B$14:$B$988,'Input Data Shift A'!$D$2,'Input Exclusion Time (Partial)'!$C$14:$C$988,'Input Data Shift A'!$C104)</f>
        <v>0</v>
      </c>
      <c r="I104" s="506">
        <f>SUMIFS('Input Exclusion Time (All)'!$G$14:$G$1004,'Input Exclusion Time (All)'!$A$14:$A$1004,'Input Data Shift A'!I$6,'Input Exclusion Time (All)'!$B$14:$B$1004,'Input Data Shift A'!$D$2,'Input Exclusion Time (All)'!$C$14:$C$1004,'Input Data Shift A'!$C104)+SUMIFS('Input Exclusion Time (Partial)'!$I$14:$I$988,'Input Exclusion Time (Partial)'!$A$14:$A$988,'Input Data Shift A'!I$6,'Input Exclusion Time (Partial)'!$B$14:$B$988,'Input Data Shift A'!$D$2,'Input Exclusion Time (Partial)'!$C$14:$C$988,'Input Data Shift A'!$C104)</f>
        <v>0</v>
      </c>
      <c r="J104" s="506">
        <f>SUMIFS('Input Exclusion Time (All)'!$G$14:$G$1004,'Input Exclusion Time (All)'!$A$14:$A$1004,'Input Data Shift A'!J$6,'Input Exclusion Time (All)'!$B$14:$B$1004,'Input Data Shift A'!$D$2,'Input Exclusion Time (All)'!$C$14:$C$1004,'Input Data Shift A'!$C104)+SUMIFS('Input Exclusion Time (Partial)'!$I$14:$I$988,'Input Exclusion Time (Partial)'!$A$14:$A$988,'Input Data Shift A'!J$6,'Input Exclusion Time (Partial)'!$B$14:$B$988,'Input Data Shift A'!$D$2,'Input Exclusion Time (Partial)'!$C$14:$C$988,'Input Data Shift A'!$C104)</f>
        <v>0</v>
      </c>
      <c r="K104" s="506">
        <f>SUMIFS('Input Exclusion Time (All)'!$G$14:$G$1004,'Input Exclusion Time (All)'!$A$14:$A$1004,'Input Data Shift A'!K$6,'Input Exclusion Time (All)'!$B$14:$B$1004,'Input Data Shift A'!$D$2,'Input Exclusion Time (All)'!$C$14:$C$1004,'Input Data Shift A'!$C104)+SUMIFS('Input Exclusion Time (Partial)'!$I$14:$I$988,'Input Exclusion Time (Partial)'!$A$14:$A$988,'Input Data Shift A'!K$6,'Input Exclusion Time (Partial)'!$B$14:$B$988,'Input Data Shift A'!$D$2,'Input Exclusion Time (Partial)'!$C$14:$C$988,'Input Data Shift A'!$C104)</f>
        <v>0</v>
      </c>
      <c r="L104" s="506">
        <f>SUMIFS('Input Exclusion Time (All)'!$G$14:$G$1004,'Input Exclusion Time (All)'!$A$14:$A$1004,'Input Data Shift A'!L$6,'Input Exclusion Time (All)'!$B$14:$B$1004,'Input Data Shift A'!$D$2,'Input Exclusion Time (All)'!$C$14:$C$1004,'Input Data Shift A'!$C104)+SUMIFS('Input Exclusion Time (Partial)'!$I$14:$I$988,'Input Exclusion Time (Partial)'!$A$14:$A$988,'Input Data Shift A'!L$6,'Input Exclusion Time (Partial)'!$B$14:$B$988,'Input Data Shift A'!$D$2,'Input Exclusion Time (Partial)'!$C$14:$C$988,'Input Data Shift A'!$C104)</f>
        <v>0</v>
      </c>
      <c r="M104" s="506">
        <f>SUMIFS('Input Exclusion Time (All)'!$G$14:$G$1004,'Input Exclusion Time (All)'!$A$14:$A$1004,'Input Data Shift A'!M$6,'Input Exclusion Time (All)'!$B$14:$B$1004,'Input Data Shift A'!$D$2,'Input Exclusion Time (All)'!$C$14:$C$1004,'Input Data Shift A'!$C104)+SUMIFS('Input Exclusion Time (Partial)'!$I$14:$I$988,'Input Exclusion Time (Partial)'!$A$14:$A$988,'Input Data Shift A'!M$6,'Input Exclusion Time (Partial)'!$B$14:$B$988,'Input Data Shift A'!$D$2,'Input Exclusion Time (Partial)'!$C$14:$C$988,'Input Data Shift A'!$C104)</f>
        <v>0</v>
      </c>
      <c r="N104" s="506">
        <f>SUMIFS('Input Exclusion Time (All)'!$G$14:$G$1004,'Input Exclusion Time (All)'!$A$14:$A$1004,'Input Data Shift A'!N$6,'Input Exclusion Time (All)'!$B$14:$B$1004,'Input Data Shift A'!$D$2,'Input Exclusion Time (All)'!$C$14:$C$1004,'Input Data Shift A'!$C104)+SUMIFS('Input Exclusion Time (Partial)'!$I$14:$I$988,'Input Exclusion Time (Partial)'!$A$14:$A$988,'Input Data Shift A'!N$6,'Input Exclusion Time (Partial)'!$B$14:$B$988,'Input Data Shift A'!$D$2,'Input Exclusion Time (Partial)'!$C$14:$C$988,'Input Data Shift A'!$C104)</f>
        <v>0</v>
      </c>
      <c r="O104" s="506">
        <f>SUMIFS('Input Exclusion Time (All)'!$G$14:$G$1004,'Input Exclusion Time (All)'!$A$14:$A$1004,'Input Data Shift A'!O$6,'Input Exclusion Time (All)'!$B$14:$B$1004,'Input Data Shift A'!$D$2,'Input Exclusion Time (All)'!$C$14:$C$1004,'Input Data Shift A'!$C104)+SUMIFS('Input Exclusion Time (Partial)'!$I$14:$I$988,'Input Exclusion Time (Partial)'!$A$14:$A$988,'Input Data Shift A'!O$6,'Input Exclusion Time (Partial)'!$B$14:$B$988,'Input Data Shift A'!$D$2,'Input Exclusion Time (Partial)'!$C$14:$C$988,'Input Data Shift A'!$C104)</f>
        <v>0</v>
      </c>
      <c r="P104" s="506">
        <f>SUMIFS('Input Exclusion Time (All)'!$G$14:$G$1004,'Input Exclusion Time (All)'!$A$14:$A$1004,'Input Data Shift A'!P$6,'Input Exclusion Time (All)'!$B$14:$B$1004,'Input Data Shift A'!$D$2,'Input Exclusion Time (All)'!$C$14:$C$1004,'Input Data Shift A'!$C104)+SUMIFS('Input Exclusion Time (Partial)'!$I$14:$I$988,'Input Exclusion Time (Partial)'!$A$14:$A$988,'Input Data Shift A'!P$6,'Input Exclusion Time (Partial)'!$B$14:$B$988,'Input Data Shift A'!$D$2,'Input Exclusion Time (Partial)'!$C$14:$C$988,'Input Data Shift A'!$C104)</f>
        <v>0</v>
      </c>
      <c r="Q104" s="506">
        <f>SUMIFS('Input Exclusion Time (All)'!$G$14:$G$1004,'Input Exclusion Time (All)'!$A$14:$A$1004,'Input Data Shift A'!Q$6,'Input Exclusion Time (All)'!$B$14:$B$1004,'Input Data Shift A'!$D$2,'Input Exclusion Time (All)'!$C$14:$C$1004,'Input Data Shift A'!$C104)+SUMIFS('Input Exclusion Time (Partial)'!$I$14:$I$988,'Input Exclusion Time (Partial)'!$A$14:$A$988,'Input Data Shift A'!Q$6,'Input Exclusion Time (Partial)'!$B$14:$B$988,'Input Data Shift A'!$D$2,'Input Exclusion Time (Partial)'!$C$14:$C$988,'Input Data Shift A'!$C104)</f>
        <v>0</v>
      </c>
      <c r="R104" s="506">
        <f>SUMIFS('Input Exclusion Time (All)'!$G$14:$G$1004,'Input Exclusion Time (All)'!$A$14:$A$1004,'Input Data Shift A'!R$6,'Input Exclusion Time (All)'!$B$14:$B$1004,'Input Data Shift A'!$D$2,'Input Exclusion Time (All)'!$C$14:$C$1004,'Input Data Shift A'!$C104)+SUMIFS('Input Exclusion Time (Partial)'!$I$14:$I$988,'Input Exclusion Time (Partial)'!$A$14:$A$988,'Input Data Shift A'!R$6,'Input Exclusion Time (Partial)'!$B$14:$B$988,'Input Data Shift A'!$D$2,'Input Exclusion Time (Partial)'!$C$14:$C$988,'Input Data Shift A'!$C104)</f>
        <v>0</v>
      </c>
      <c r="S104" s="506">
        <f>SUMIFS('Input Exclusion Time (All)'!$G$14:$G$1004,'Input Exclusion Time (All)'!$A$14:$A$1004,'Input Data Shift A'!S$6,'Input Exclusion Time (All)'!$B$14:$B$1004,'Input Data Shift A'!$D$2,'Input Exclusion Time (All)'!$C$14:$C$1004,'Input Data Shift A'!$C104)+SUMIFS('Input Exclusion Time (Partial)'!$I$14:$I$988,'Input Exclusion Time (Partial)'!$A$14:$A$988,'Input Data Shift A'!S$6,'Input Exclusion Time (Partial)'!$B$14:$B$988,'Input Data Shift A'!$D$2,'Input Exclusion Time (Partial)'!$C$14:$C$988,'Input Data Shift A'!$C104)</f>
        <v>0</v>
      </c>
      <c r="T104" s="506">
        <f>SUMIFS('Input Exclusion Time (All)'!$G$14:$G$1004,'Input Exclusion Time (All)'!$A$14:$A$1004,'Input Data Shift A'!T$6,'Input Exclusion Time (All)'!$B$14:$B$1004,'Input Data Shift A'!$D$2,'Input Exclusion Time (All)'!$C$14:$C$1004,'Input Data Shift A'!$C104)+SUMIFS('Input Exclusion Time (Partial)'!$I$14:$I$988,'Input Exclusion Time (Partial)'!$A$14:$A$988,'Input Data Shift A'!T$6,'Input Exclusion Time (Partial)'!$B$14:$B$988,'Input Data Shift A'!$D$2,'Input Exclusion Time (Partial)'!$C$14:$C$988,'Input Data Shift A'!$C104)</f>
        <v>0</v>
      </c>
      <c r="U104" s="506">
        <f>SUMIFS('Input Exclusion Time (All)'!$G$14:$G$1004,'Input Exclusion Time (All)'!$A$14:$A$1004,'Input Data Shift A'!U$6,'Input Exclusion Time (All)'!$B$14:$B$1004,'Input Data Shift A'!$D$2,'Input Exclusion Time (All)'!$C$14:$C$1004,'Input Data Shift A'!$C104)+SUMIFS('Input Exclusion Time (Partial)'!$I$14:$I$988,'Input Exclusion Time (Partial)'!$A$14:$A$988,'Input Data Shift A'!U$6,'Input Exclusion Time (Partial)'!$B$14:$B$988,'Input Data Shift A'!$D$2,'Input Exclusion Time (Partial)'!$C$14:$C$988,'Input Data Shift A'!$C104)</f>
        <v>0</v>
      </c>
      <c r="V104" s="506">
        <f>SUMIFS('Input Exclusion Time (All)'!$G$14:$G$1004,'Input Exclusion Time (All)'!$A$14:$A$1004,'Input Data Shift A'!V$6,'Input Exclusion Time (All)'!$B$14:$B$1004,'Input Data Shift A'!$D$2,'Input Exclusion Time (All)'!$C$14:$C$1004,'Input Data Shift A'!$C104)+SUMIFS('Input Exclusion Time (Partial)'!$I$14:$I$988,'Input Exclusion Time (Partial)'!$A$14:$A$988,'Input Data Shift A'!V$6,'Input Exclusion Time (Partial)'!$B$14:$B$988,'Input Data Shift A'!$D$2,'Input Exclusion Time (Partial)'!$C$14:$C$988,'Input Data Shift A'!$C104)</f>
        <v>0</v>
      </c>
      <c r="W104" s="506">
        <f>SUMIFS('Input Exclusion Time (All)'!$G$14:$G$1004,'Input Exclusion Time (All)'!$A$14:$A$1004,'Input Data Shift A'!W$6,'Input Exclusion Time (All)'!$B$14:$B$1004,'Input Data Shift A'!$D$2,'Input Exclusion Time (All)'!$C$14:$C$1004,'Input Data Shift A'!$C104)+SUMIFS('Input Exclusion Time (Partial)'!$I$14:$I$988,'Input Exclusion Time (Partial)'!$A$14:$A$988,'Input Data Shift A'!W$6,'Input Exclusion Time (Partial)'!$B$14:$B$988,'Input Data Shift A'!$D$2,'Input Exclusion Time (Partial)'!$C$14:$C$988,'Input Data Shift A'!$C104)</f>
        <v>0</v>
      </c>
      <c r="X104" s="506">
        <f>SUMIFS('Input Exclusion Time (All)'!$G$14:$G$1004,'Input Exclusion Time (All)'!$A$14:$A$1004,'Input Data Shift A'!X$6,'Input Exclusion Time (All)'!$B$14:$B$1004,'Input Data Shift A'!$D$2,'Input Exclusion Time (All)'!$C$14:$C$1004,'Input Data Shift A'!$C104)+SUMIFS('Input Exclusion Time (Partial)'!$I$14:$I$988,'Input Exclusion Time (Partial)'!$A$14:$A$988,'Input Data Shift A'!X$6,'Input Exclusion Time (Partial)'!$B$14:$B$988,'Input Data Shift A'!$D$2,'Input Exclusion Time (Partial)'!$C$14:$C$988,'Input Data Shift A'!$C104)</f>
        <v>0</v>
      </c>
      <c r="Y104" s="506">
        <f>SUMIFS('Input Exclusion Time (All)'!$G$14:$G$1004,'Input Exclusion Time (All)'!$A$14:$A$1004,'Input Data Shift A'!Y$6,'Input Exclusion Time (All)'!$B$14:$B$1004,'Input Data Shift A'!$D$2,'Input Exclusion Time (All)'!$C$14:$C$1004,'Input Data Shift A'!$C104)+SUMIFS('Input Exclusion Time (Partial)'!$I$14:$I$988,'Input Exclusion Time (Partial)'!$A$14:$A$988,'Input Data Shift A'!Y$6,'Input Exclusion Time (Partial)'!$B$14:$B$988,'Input Data Shift A'!$D$2,'Input Exclusion Time (Partial)'!$C$14:$C$988,'Input Data Shift A'!$C104)</f>
        <v>0</v>
      </c>
      <c r="Z104" s="506">
        <f>SUMIFS('Input Exclusion Time (All)'!$G$14:$G$1004,'Input Exclusion Time (All)'!$A$14:$A$1004,'Input Data Shift A'!Z$6,'Input Exclusion Time (All)'!$B$14:$B$1004,'Input Data Shift A'!$D$2,'Input Exclusion Time (All)'!$C$14:$C$1004,'Input Data Shift A'!$C104)+SUMIFS('Input Exclusion Time (Partial)'!$I$14:$I$988,'Input Exclusion Time (Partial)'!$A$14:$A$988,'Input Data Shift A'!Z$6,'Input Exclusion Time (Partial)'!$B$14:$B$988,'Input Data Shift A'!$D$2,'Input Exclusion Time (Partial)'!$C$14:$C$988,'Input Data Shift A'!$C104)</f>
        <v>0</v>
      </c>
      <c r="AA104" s="506">
        <f>SUMIFS('Input Exclusion Time (All)'!$G$14:$G$1004,'Input Exclusion Time (All)'!$A$14:$A$1004,'Input Data Shift A'!AA$6,'Input Exclusion Time (All)'!$B$14:$B$1004,'Input Data Shift A'!$D$2,'Input Exclusion Time (All)'!$C$14:$C$1004,'Input Data Shift A'!$C104)+SUMIFS('Input Exclusion Time (Partial)'!$I$14:$I$988,'Input Exclusion Time (Partial)'!$A$14:$A$988,'Input Data Shift A'!AA$6,'Input Exclusion Time (Partial)'!$B$14:$B$988,'Input Data Shift A'!$D$2,'Input Exclusion Time (Partial)'!$C$14:$C$988,'Input Data Shift A'!$C104)</f>
        <v>0</v>
      </c>
      <c r="AB104" s="506">
        <f>SUMIFS('Input Exclusion Time (All)'!$G$14:$G$1004,'Input Exclusion Time (All)'!$A$14:$A$1004,'Input Data Shift A'!AB$6,'Input Exclusion Time (All)'!$B$14:$B$1004,'Input Data Shift A'!$D$2,'Input Exclusion Time (All)'!$C$14:$C$1004,'Input Data Shift A'!$C104)+SUMIFS('Input Exclusion Time (Partial)'!$I$14:$I$988,'Input Exclusion Time (Partial)'!$A$14:$A$988,'Input Data Shift A'!AB$6,'Input Exclusion Time (Partial)'!$B$14:$B$988,'Input Data Shift A'!$D$2,'Input Exclusion Time (Partial)'!$C$14:$C$988,'Input Data Shift A'!$C104)</f>
        <v>0</v>
      </c>
      <c r="AC104" s="506">
        <f>SUMIFS('Input Exclusion Time (All)'!$G$14:$G$1004,'Input Exclusion Time (All)'!$A$14:$A$1004,'Input Data Shift A'!AC$6,'Input Exclusion Time (All)'!$B$14:$B$1004,'Input Data Shift A'!$D$2,'Input Exclusion Time (All)'!$C$14:$C$1004,'Input Data Shift A'!$C104)+SUMIFS('Input Exclusion Time (Partial)'!$I$14:$I$988,'Input Exclusion Time (Partial)'!$A$14:$A$988,'Input Data Shift A'!AC$6,'Input Exclusion Time (Partial)'!$B$14:$B$988,'Input Data Shift A'!$D$2,'Input Exclusion Time (Partial)'!$C$14:$C$988,'Input Data Shift A'!$C104)</f>
        <v>0</v>
      </c>
      <c r="AD104" s="506">
        <f>SUMIFS('Input Exclusion Time (All)'!$G$14:$G$1004,'Input Exclusion Time (All)'!$A$14:$A$1004,'Input Data Shift A'!AD$6,'Input Exclusion Time (All)'!$B$14:$B$1004,'Input Data Shift A'!$D$2,'Input Exclusion Time (All)'!$C$14:$C$1004,'Input Data Shift A'!$C104)+SUMIFS('Input Exclusion Time (Partial)'!$I$14:$I$988,'Input Exclusion Time (Partial)'!$A$14:$A$988,'Input Data Shift A'!AD$6,'Input Exclusion Time (Partial)'!$B$14:$B$988,'Input Data Shift A'!$D$2,'Input Exclusion Time (Partial)'!$C$14:$C$988,'Input Data Shift A'!$C104)</f>
        <v>0</v>
      </c>
      <c r="AE104" s="506">
        <f>SUMIFS('Input Exclusion Time (All)'!$G$14:$G$1004,'Input Exclusion Time (All)'!$A$14:$A$1004,'Input Data Shift A'!AE$6,'Input Exclusion Time (All)'!$B$14:$B$1004,'Input Data Shift A'!$D$2,'Input Exclusion Time (All)'!$C$14:$C$1004,'Input Data Shift A'!$C104)+SUMIFS('Input Exclusion Time (Partial)'!$I$14:$I$988,'Input Exclusion Time (Partial)'!$A$14:$A$988,'Input Data Shift A'!AE$6,'Input Exclusion Time (Partial)'!$B$14:$B$988,'Input Data Shift A'!$D$2,'Input Exclusion Time (Partial)'!$C$14:$C$988,'Input Data Shift A'!$C104)</f>
        <v>0</v>
      </c>
      <c r="AF104" s="506">
        <f>SUMIFS('Input Exclusion Time (All)'!$G$14:$G$1004,'Input Exclusion Time (All)'!$A$14:$A$1004,'Input Data Shift A'!AF$6,'Input Exclusion Time (All)'!$B$14:$B$1004,'Input Data Shift A'!$D$2,'Input Exclusion Time (All)'!$C$14:$C$1004,'Input Data Shift A'!$C104)+SUMIFS('Input Exclusion Time (Partial)'!$I$14:$I$988,'Input Exclusion Time (Partial)'!$A$14:$A$988,'Input Data Shift A'!AF$6,'Input Exclusion Time (Partial)'!$B$14:$B$988,'Input Data Shift A'!$D$2,'Input Exclusion Time (Partial)'!$C$14:$C$988,'Input Data Shift A'!$C104)</f>
        <v>0</v>
      </c>
      <c r="AG104" s="506">
        <f>SUMIFS('Input Exclusion Time (All)'!$G$14:$G$1004,'Input Exclusion Time (All)'!$A$14:$A$1004,'Input Data Shift A'!AG$6,'Input Exclusion Time (All)'!$B$14:$B$1004,'Input Data Shift A'!$D$2,'Input Exclusion Time (All)'!$C$14:$C$1004,'Input Data Shift A'!$C104)+SUMIFS('Input Exclusion Time (Partial)'!$I$14:$I$988,'Input Exclusion Time (Partial)'!$A$14:$A$988,'Input Data Shift A'!AG$6,'Input Exclusion Time (Partial)'!$B$14:$B$988,'Input Data Shift A'!$D$2,'Input Exclusion Time (Partial)'!$C$14:$C$988,'Input Data Shift A'!$C104)</f>
        <v>0</v>
      </c>
      <c r="AH104" s="506">
        <f>SUMIFS('Input Exclusion Time (All)'!$G$14:$G$1004,'Input Exclusion Time (All)'!$A$14:$A$1004,'Input Data Shift A'!AH$6,'Input Exclusion Time (All)'!$B$14:$B$1004,'Input Data Shift A'!$D$2,'Input Exclusion Time (All)'!$C$14:$C$1004,'Input Data Shift A'!$C104)+SUMIFS('Input Exclusion Time (Partial)'!$I$14:$I$988,'Input Exclusion Time (Partial)'!$A$14:$A$988,'Input Data Shift A'!AH$6,'Input Exclusion Time (Partial)'!$B$14:$B$988,'Input Data Shift A'!$D$2,'Input Exclusion Time (Partial)'!$C$14:$C$988,'Input Data Shift A'!$C104)</f>
        <v>0</v>
      </c>
      <c r="AI104" s="512">
        <f t="shared" si="12"/>
        <v>0</v>
      </c>
      <c r="AJ104" s="285">
        <f t="shared" si="13"/>
        <v>0</v>
      </c>
    </row>
    <row r="105" spans="1:36" ht="19.5" customHeight="1">
      <c r="A105" s="605"/>
      <c r="B105" s="280" t="s">
        <v>38</v>
      </c>
      <c r="C105" s="281" t="s">
        <v>39</v>
      </c>
      <c r="D105" s="506">
        <f>SUMIFS('Input Exclusion Time (All)'!$G$14:$G$1004,'Input Exclusion Time (All)'!$A$14:$A$1004,'Input Data Shift A'!D$6,'Input Exclusion Time (All)'!$B$14:$B$1004,'Input Data Shift A'!$D$2,'Input Exclusion Time (All)'!$C$14:$C$1004,'Input Data Shift A'!$C105)+SUMIFS('Input Exclusion Time (Partial)'!$I$14:$I$988,'Input Exclusion Time (Partial)'!$A$14:$A$988,'Input Data Shift A'!D$6,'Input Exclusion Time (Partial)'!$B$14:$B$988,'Input Data Shift A'!$D$2,'Input Exclusion Time (Partial)'!$C$14:$C$988,'Input Data Shift A'!$C105)</f>
        <v>0</v>
      </c>
      <c r="E105" s="506">
        <f>SUMIFS('Input Exclusion Time (All)'!$G$14:$G$1004,'Input Exclusion Time (All)'!$A$14:$A$1004,'Input Data Shift A'!E$6,'Input Exclusion Time (All)'!$B$14:$B$1004,'Input Data Shift A'!$D$2,'Input Exclusion Time (All)'!$C$14:$C$1004,'Input Data Shift A'!$C105)+SUMIFS('Input Exclusion Time (Partial)'!$I$14:$I$988,'Input Exclusion Time (Partial)'!$A$14:$A$988,'Input Data Shift A'!E$6,'Input Exclusion Time (Partial)'!$B$14:$B$988,'Input Data Shift A'!$D$2,'Input Exclusion Time (Partial)'!$C$14:$C$988,'Input Data Shift A'!$C105)</f>
        <v>0</v>
      </c>
      <c r="F105" s="506">
        <f>SUMIFS('Input Exclusion Time (All)'!$G$14:$G$1004,'Input Exclusion Time (All)'!$A$14:$A$1004,'Input Data Shift A'!F$6,'Input Exclusion Time (All)'!$B$14:$B$1004,'Input Data Shift A'!$D$2,'Input Exclusion Time (All)'!$C$14:$C$1004,'Input Data Shift A'!$C105)+SUMIFS('Input Exclusion Time (Partial)'!$I$14:$I$988,'Input Exclusion Time (Partial)'!$A$14:$A$988,'Input Data Shift A'!F$6,'Input Exclusion Time (Partial)'!$B$14:$B$988,'Input Data Shift A'!$D$2,'Input Exclusion Time (Partial)'!$C$14:$C$988,'Input Data Shift A'!$C105)</f>
        <v>0</v>
      </c>
      <c r="G105" s="506">
        <f>SUMIFS('Input Exclusion Time (All)'!$G$14:$G$1004,'Input Exclusion Time (All)'!$A$14:$A$1004,'Input Data Shift A'!G$6,'Input Exclusion Time (All)'!$B$14:$B$1004,'Input Data Shift A'!$D$2,'Input Exclusion Time (All)'!$C$14:$C$1004,'Input Data Shift A'!$C105)+SUMIFS('Input Exclusion Time (Partial)'!$I$14:$I$988,'Input Exclusion Time (Partial)'!$A$14:$A$988,'Input Data Shift A'!G$6,'Input Exclusion Time (Partial)'!$B$14:$B$988,'Input Data Shift A'!$D$2,'Input Exclusion Time (Partial)'!$C$14:$C$988,'Input Data Shift A'!$C105)</f>
        <v>0</v>
      </c>
      <c r="H105" s="506">
        <f>SUMIFS('Input Exclusion Time (All)'!$G$14:$G$1004,'Input Exclusion Time (All)'!$A$14:$A$1004,'Input Data Shift A'!H$6,'Input Exclusion Time (All)'!$B$14:$B$1004,'Input Data Shift A'!$D$2,'Input Exclusion Time (All)'!$C$14:$C$1004,'Input Data Shift A'!$C105)+SUMIFS('Input Exclusion Time (Partial)'!$I$14:$I$988,'Input Exclusion Time (Partial)'!$A$14:$A$988,'Input Data Shift A'!H$6,'Input Exclusion Time (Partial)'!$B$14:$B$988,'Input Data Shift A'!$D$2,'Input Exclusion Time (Partial)'!$C$14:$C$988,'Input Data Shift A'!$C105)</f>
        <v>0</v>
      </c>
      <c r="I105" s="506">
        <f>SUMIFS('Input Exclusion Time (All)'!$G$14:$G$1004,'Input Exclusion Time (All)'!$A$14:$A$1004,'Input Data Shift A'!I$6,'Input Exclusion Time (All)'!$B$14:$B$1004,'Input Data Shift A'!$D$2,'Input Exclusion Time (All)'!$C$14:$C$1004,'Input Data Shift A'!$C105)+SUMIFS('Input Exclusion Time (Partial)'!$I$14:$I$988,'Input Exclusion Time (Partial)'!$A$14:$A$988,'Input Data Shift A'!I$6,'Input Exclusion Time (Partial)'!$B$14:$B$988,'Input Data Shift A'!$D$2,'Input Exclusion Time (Partial)'!$C$14:$C$988,'Input Data Shift A'!$C105)</f>
        <v>0</v>
      </c>
      <c r="J105" s="506">
        <f>SUMIFS('Input Exclusion Time (All)'!$G$14:$G$1004,'Input Exclusion Time (All)'!$A$14:$A$1004,'Input Data Shift A'!J$6,'Input Exclusion Time (All)'!$B$14:$B$1004,'Input Data Shift A'!$D$2,'Input Exclusion Time (All)'!$C$14:$C$1004,'Input Data Shift A'!$C105)+SUMIFS('Input Exclusion Time (Partial)'!$I$14:$I$988,'Input Exclusion Time (Partial)'!$A$14:$A$988,'Input Data Shift A'!J$6,'Input Exclusion Time (Partial)'!$B$14:$B$988,'Input Data Shift A'!$D$2,'Input Exclusion Time (Partial)'!$C$14:$C$988,'Input Data Shift A'!$C105)</f>
        <v>0</v>
      </c>
      <c r="K105" s="506">
        <f>SUMIFS('Input Exclusion Time (All)'!$G$14:$G$1004,'Input Exclusion Time (All)'!$A$14:$A$1004,'Input Data Shift A'!K$6,'Input Exclusion Time (All)'!$B$14:$B$1004,'Input Data Shift A'!$D$2,'Input Exclusion Time (All)'!$C$14:$C$1004,'Input Data Shift A'!$C105)+SUMIFS('Input Exclusion Time (Partial)'!$I$14:$I$988,'Input Exclusion Time (Partial)'!$A$14:$A$988,'Input Data Shift A'!K$6,'Input Exclusion Time (Partial)'!$B$14:$B$988,'Input Data Shift A'!$D$2,'Input Exclusion Time (Partial)'!$C$14:$C$988,'Input Data Shift A'!$C105)</f>
        <v>0</v>
      </c>
      <c r="L105" s="506">
        <f>SUMIFS('Input Exclusion Time (All)'!$G$14:$G$1004,'Input Exclusion Time (All)'!$A$14:$A$1004,'Input Data Shift A'!L$6,'Input Exclusion Time (All)'!$B$14:$B$1004,'Input Data Shift A'!$D$2,'Input Exclusion Time (All)'!$C$14:$C$1004,'Input Data Shift A'!$C105)+SUMIFS('Input Exclusion Time (Partial)'!$I$14:$I$988,'Input Exclusion Time (Partial)'!$A$14:$A$988,'Input Data Shift A'!L$6,'Input Exclusion Time (Partial)'!$B$14:$B$988,'Input Data Shift A'!$D$2,'Input Exclusion Time (Partial)'!$C$14:$C$988,'Input Data Shift A'!$C105)</f>
        <v>0</v>
      </c>
      <c r="M105" s="506">
        <f>SUMIFS('Input Exclusion Time (All)'!$G$14:$G$1004,'Input Exclusion Time (All)'!$A$14:$A$1004,'Input Data Shift A'!M$6,'Input Exclusion Time (All)'!$B$14:$B$1004,'Input Data Shift A'!$D$2,'Input Exclusion Time (All)'!$C$14:$C$1004,'Input Data Shift A'!$C105)+SUMIFS('Input Exclusion Time (Partial)'!$I$14:$I$988,'Input Exclusion Time (Partial)'!$A$14:$A$988,'Input Data Shift A'!M$6,'Input Exclusion Time (Partial)'!$B$14:$B$988,'Input Data Shift A'!$D$2,'Input Exclusion Time (Partial)'!$C$14:$C$988,'Input Data Shift A'!$C105)</f>
        <v>0</v>
      </c>
      <c r="N105" s="506">
        <f>SUMIFS('Input Exclusion Time (All)'!$G$14:$G$1004,'Input Exclusion Time (All)'!$A$14:$A$1004,'Input Data Shift A'!N$6,'Input Exclusion Time (All)'!$B$14:$B$1004,'Input Data Shift A'!$D$2,'Input Exclusion Time (All)'!$C$14:$C$1004,'Input Data Shift A'!$C105)+SUMIFS('Input Exclusion Time (Partial)'!$I$14:$I$988,'Input Exclusion Time (Partial)'!$A$14:$A$988,'Input Data Shift A'!N$6,'Input Exclusion Time (Partial)'!$B$14:$B$988,'Input Data Shift A'!$D$2,'Input Exclusion Time (Partial)'!$C$14:$C$988,'Input Data Shift A'!$C105)</f>
        <v>0</v>
      </c>
      <c r="O105" s="506">
        <f>SUMIFS('Input Exclusion Time (All)'!$G$14:$G$1004,'Input Exclusion Time (All)'!$A$14:$A$1004,'Input Data Shift A'!O$6,'Input Exclusion Time (All)'!$B$14:$B$1004,'Input Data Shift A'!$D$2,'Input Exclusion Time (All)'!$C$14:$C$1004,'Input Data Shift A'!$C105)+SUMIFS('Input Exclusion Time (Partial)'!$I$14:$I$988,'Input Exclusion Time (Partial)'!$A$14:$A$988,'Input Data Shift A'!O$6,'Input Exclusion Time (Partial)'!$B$14:$B$988,'Input Data Shift A'!$D$2,'Input Exclusion Time (Partial)'!$C$14:$C$988,'Input Data Shift A'!$C105)</f>
        <v>0</v>
      </c>
      <c r="P105" s="506">
        <f>SUMIFS('Input Exclusion Time (All)'!$G$14:$G$1004,'Input Exclusion Time (All)'!$A$14:$A$1004,'Input Data Shift A'!P$6,'Input Exclusion Time (All)'!$B$14:$B$1004,'Input Data Shift A'!$D$2,'Input Exclusion Time (All)'!$C$14:$C$1004,'Input Data Shift A'!$C105)+SUMIFS('Input Exclusion Time (Partial)'!$I$14:$I$988,'Input Exclusion Time (Partial)'!$A$14:$A$988,'Input Data Shift A'!P$6,'Input Exclusion Time (Partial)'!$B$14:$B$988,'Input Data Shift A'!$D$2,'Input Exclusion Time (Partial)'!$C$14:$C$988,'Input Data Shift A'!$C105)</f>
        <v>0</v>
      </c>
      <c r="Q105" s="506">
        <f>SUMIFS('Input Exclusion Time (All)'!$G$14:$G$1004,'Input Exclusion Time (All)'!$A$14:$A$1004,'Input Data Shift A'!Q$6,'Input Exclusion Time (All)'!$B$14:$B$1004,'Input Data Shift A'!$D$2,'Input Exclusion Time (All)'!$C$14:$C$1004,'Input Data Shift A'!$C105)+SUMIFS('Input Exclusion Time (Partial)'!$I$14:$I$988,'Input Exclusion Time (Partial)'!$A$14:$A$988,'Input Data Shift A'!Q$6,'Input Exclusion Time (Partial)'!$B$14:$B$988,'Input Data Shift A'!$D$2,'Input Exclusion Time (Partial)'!$C$14:$C$988,'Input Data Shift A'!$C105)</f>
        <v>0</v>
      </c>
      <c r="R105" s="506">
        <f>SUMIFS('Input Exclusion Time (All)'!$G$14:$G$1004,'Input Exclusion Time (All)'!$A$14:$A$1004,'Input Data Shift A'!R$6,'Input Exclusion Time (All)'!$B$14:$B$1004,'Input Data Shift A'!$D$2,'Input Exclusion Time (All)'!$C$14:$C$1004,'Input Data Shift A'!$C105)+SUMIFS('Input Exclusion Time (Partial)'!$I$14:$I$988,'Input Exclusion Time (Partial)'!$A$14:$A$988,'Input Data Shift A'!R$6,'Input Exclusion Time (Partial)'!$B$14:$B$988,'Input Data Shift A'!$D$2,'Input Exclusion Time (Partial)'!$C$14:$C$988,'Input Data Shift A'!$C105)</f>
        <v>0</v>
      </c>
      <c r="S105" s="506">
        <f>SUMIFS('Input Exclusion Time (All)'!$G$14:$G$1004,'Input Exclusion Time (All)'!$A$14:$A$1004,'Input Data Shift A'!S$6,'Input Exclusion Time (All)'!$B$14:$B$1004,'Input Data Shift A'!$D$2,'Input Exclusion Time (All)'!$C$14:$C$1004,'Input Data Shift A'!$C105)+SUMIFS('Input Exclusion Time (Partial)'!$I$14:$I$988,'Input Exclusion Time (Partial)'!$A$14:$A$988,'Input Data Shift A'!S$6,'Input Exclusion Time (Partial)'!$B$14:$B$988,'Input Data Shift A'!$D$2,'Input Exclusion Time (Partial)'!$C$14:$C$988,'Input Data Shift A'!$C105)</f>
        <v>0</v>
      </c>
      <c r="T105" s="506">
        <f>SUMIFS('Input Exclusion Time (All)'!$G$14:$G$1004,'Input Exclusion Time (All)'!$A$14:$A$1004,'Input Data Shift A'!T$6,'Input Exclusion Time (All)'!$B$14:$B$1004,'Input Data Shift A'!$D$2,'Input Exclusion Time (All)'!$C$14:$C$1004,'Input Data Shift A'!$C105)+SUMIFS('Input Exclusion Time (Partial)'!$I$14:$I$988,'Input Exclusion Time (Partial)'!$A$14:$A$988,'Input Data Shift A'!T$6,'Input Exclusion Time (Partial)'!$B$14:$B$988,'Input Data Shift A'!$D$2,'Input Exclusion Time (Partial)'!$C$14:$C$988,'Input Data Shift A'!$C105)</f>
        <v>0</v>
      </c>
      <c r="U105" s="506">
        <f>SUMIFS('Input Exclusion Time (All)'!$G$14:$G$1004,'Input Exclusion Time (All)'!$A$14:$A$1004,'Input Data Shift A'!U$6,'Input Exclusion Time (All)'!$B$14:$B$1004,'Input Data Shift A'!$D$2,'Input Exclusion Time (All)'!$C$14:$C$1004,'Input Data Shift A'!$C105)+SUMIFS('Input Exclusion Time (Partial)'!$I$14:$I$988,'Input Exclusion Time (Partial)'!$A$14:$A$988,'Input Data Shift A'!U$6,'Input Exclusion Time (Partial)'!$B$14:$B$988,'Input Data Shift A'!$D$2,'Input Exclusion Time (Partial)'!$C$14:$C$988,'Input Data Shift A'!$C105)</f>
        <v>0</v>
      </c>
      <c r="V105" s="506">
        <f>SUMIFS('Input Exclusion Time (All)'!$G$14:$G$1004,'Input Exclusion Time (All)'!$A$14:$A$1004,'Input Data Shift A'!V$6,'Input Exclusion Time (All)'!$B$14:$B$1004,'Input Data Shift A'!$D$2,'Input Exclusion Time (All)'!$C$14:$C$1004,'Input Data Shift A'!$C105)+SUMIFS('Input Exclusion Time (Partial)'!$I$14:$I$988,'Input Exclusion Time (Partial)'!$A$14:$A$988,'Input Data Shift A'!V$6,'Input Exclusion Time (Partial)'!$B$14:$B$988,'Input Data Shift A'!$D$2,'Input Exclusion Time (Partial)'!$C$14:$C$988,'Input Data Shift A'!$C105)</f>
        <v>0</v>
      </c>
      <c r="W105" s="506">
        <f>SUMIFS('Input Exclusion Time (All)'!$G$14:$G$1004,'Input Exclusion Time (All)'!$A$14:$A$1004,'Input Data Shift A'!W$6,'Input Exclusion Time (All)'!$B$14:$B$1004,'Input Data Shift A'!$D$2,'Input Exclusion Time (All)'!$C$14:$C$1004,'Input Data Shift A'!$C105)+SUMIFS('Input Exclusion Time (Partial)'!$I$14:$I$988,'Input Exclusion Time (Partial)'!$A$14:$A$988,'Input Data Shift A'!W$6,'Input Exclusion Time (Partial)'!$B$14:$B$988,'Input Data Shift A'!$D$2,'Input Exclusion Time (Partial)'!$C$14:$C$988,'Input Data Shift A'!$C105)</f>
        <v>0</v>
      </c>
      <c r="X105" s="506">
        <f>SUMIFS('Input Exclusion Time (All)'!$G$14:$G$1004,'Input Exclusion Time (All)'!$A$14:$A$1004,'Input Data Shift A'!X$6,'Input Exclusion Time (All)'!$B$14:$B$1004,'Input Data Shift A'!$D$2,'Input Exclusion Time (All)'!$C$14:$C$1004,'Input Data Shift A'!$C105)+SUMIFS('Input Exclusion Time (Partial)'!$I$14:$I$988,'Input Exclusion Time (Partial)'!$A$14:$A$988,'Input Data Shift A'!X$6,'Input Exclusion Time (Partial)'!$B$14:$B$988,'Input Data Shift A'!$D$2,'Input Exclusion Time (Partial)'!$C$14:$C$988,'Input Data Shift A'!$C105)</f>
        <v>0</v>
      </c>
      <c r="Y105" s="506">
        <f>SUMIFS('Input Exclusion Time (All)'!$G$14:$G$1004,'Input Exclusion Time (All)'!$A$14:$A$1004,'Input Data Shift A'!Y$6,'Input Exclusion Time (All)'!$B$14:$B$1004,'Input Data Shift A'!$D$2,'Input Exclusion Time (All)'!$C$14:$C$1004,'Input Data Shift A'!$C105)+SUMIFS('Input Exclusion Time (Partial)'!$I$14:$I$988,'Input Exclusion Time (Partial)'!$A$14:$A$988,'Input Data Shift A'!Y$6,'Input Exclusion Time (Partial)'!$B$14:$B$988,'Input Data Shift A'!$D$2,'Input Exclusion Time (Partial)'!$C$14:$C$988,'Input Data Shift A'!$C105)</f>
        <v>0</v>
      </c>
      <c r="Z105" s="506">
        <f>SUMIFS('Input Exclusion Time (All)'!$G$14:$G$1004,'Input Exclusion Time (All)'!$A$14:$A$1004,'Input Data Shift A'!Z$6,'Input Exclusion Time (All)'!$B$14:$B$1004,'Input Data Shift A'!$D$2,'Input Exclusion Time (All)'!$C$14:$C$1004,'Input Data Shift A'!$C105)+SUMIFS('Input Exclusion Time (Partial)'!$I$14:$I$988,'Input Exclusion Time (Partial)'!$A$14:$A$988,'Input Data Shift A'!Z$6,'Input Exclusion Time (Partial)'!$B$14:$B$988,'Input Data Shift A'!$D$2,'Input Exclusion Time (Partial)'!$C$14:$C$988,'Input Data Shift A'!$C105)</f>
        <v>0</v>
      </c>
      <c r="AA105" s="506">
        <f>SUMIFS('Input Exclusion Time (All)'!$G$14:$G$1004,'Input Exclusion Time (All)'!$A$14:$A$1004,'Input Data Shift A'!AA$6,'Input Exclusion Time (All)'!$B$14:$B$1004,'Input Data Shift A'!$D$2,'Input Exclusion Time (All)'!$C$14:$C$1004,'Input Data Shift A'!$C105)+SUMIFS('Input Exclusion Time (Partial)'!$I$14:$I$988,'Input Exclusion Time (Partial)'!$A$14:$A$988,'Input Data Shift A'!AA$6,'Input Exclusion Time (Partial)'!$B$14:$B$988,'Input Data Shift A'!$D$2,'Input Exclusion Time (Partial)'!$C$14:$C$988,'Input Data Shift A'!$C105)</f>
        <v>0</v>
      </c>
      <c r="AB105" s="506">
        <f>SUMIFS('Input Exclusion Time (All)'!$G$14:$G$1004,'Input Exclusion Time (All)'!$A$14:$A$1004,'Input Data Shift A'!AB$6,'Input Exclusion Time (All)'!$B$14:$B$1004,'Input Data Shift A'!$D$2,'Input Exclusion Time (All)'!$C$14:$C$1004,'Input Data Shift A'!$C105)+SUMIFS('Input Exclusion Time (Partial)'!$I$14:$I$988,'Input Exclusion Time (Partial)'!$A$14:$A$988,'Input Data Shift A'!AB$6,'Input Exclusion Time (Partial)'!$B$14:$B$988,'Input Data Shift A'!$D$2,'Input Exclusion Time (Partial)'!$C$14:$C$988,'Input Data Shift A'!$C105)</f>
        <v>0</v>
      </c>
      <c r="AC105" s="506">
        <f>SUMIFS('Input Exclusion Time (All)'!$G$14:$G$1004,'Input Exclusion Time (All)'!$A$14:$A$1004,'Input Data Shift A'!AC$6,'Input Exclusion Time (All)'!$B$14:$B$1004,'Input Data Shift A'!$D$2,'Input Exclusion Time (All)'!$C$14:$C$1004,'Input Data Shift A'!$C105)+SUMIFS('Input Exclusion Time (Partial)'!$I$14:$I$988,'Input Exclusion Time (Partial)'!$A$14:$A$988,'Input Data Shift A'!AC$6,'Input Exclusion Time (Partial)'!$B$14:$B$988,'Input Data Shift A'!$D$2,'Input Exclusion Time (Partial)'!$C$14:$C$988,'Input Data Shift A'!$C105)</f>
        <v>0</v>
      </c>
      <c r="AD105" s="506">
        <f>SUMIFS('Input Exclusion Time (All)'!$G$14:$G$1004,'Input Exclusion Time (All)'!$A$14:$A$1004,'Input Data Shift A'!AD$6,'Input Exclusion Time (All)'!$B$14:$B$1004,'Input Data Shift A'!$D$2,'Input Exclusion Time (All)'!$C$14:$C$1004,'Input Data Shift A'!$C105)+SUMIFS('Input Exclusion Time (Partial)'!$I$14:$I$988,'Input Exclusion Time (Partial)'!$A$14:$A$988,'Input Data Shift A'!AD$6,'Input Exclusion Time (Partial)'!$B$14:$B$988,'Input Data Shift A'!$D$2,'Input Exclusion Time (Partial)'!$C$14:$C$988,'Input Data Shift A'!$C105)</f>
        <v>0</v>
      </c>
      <c r="AE105" s="506">
        <f>SUMIFS('Input Exclusion Time (All)'!$G$14:$G$1004,'Input Exclusion Time (All)'!$A$14:$A$1004,'Input Data Shift A'!AE$6,'Input Exclusion Time (All)'!$B$14:$B$1004,'Input Data Shift A'!$D$2,'Input Exclusion Time (All)'!$C$14:$C$1004,'Input Data Shift A'!$C105)+SUMIFS('Input Exclusion Time (Partial)'!$I$14:$I$988,'Input Exclusion Time (Partial)'!$A$14:$A$988,'Input Data Shift A'!AE$6,'Input Exclusion Time (Partial)'!$B$14:$B$988,'Input Data Shift A'!$D$2,'Input Exclusion Time (Partial)'!$C$14:$C$988,'Input Data Shift A'!$C105)</f>
        <v>0</v>
      </c>
      <c r="AF105" s="506">
        <f>SUMIFS('Input Exclusion Time (All)'!$G$14:$G$1004,'Input Exclusion Time (All)'!$A$14:$A$1004,'Input Data Shift A'!AF$6,'Input Exclusion Time (All)'!$B$14:$B$1004,'Input Data Shift A'!$D$2,'Input Exclusion Time (All)'!$C$14:$C$1004,'Input Data Shift A'!$C105)+SUMIFS('Input Exclusion Time (Partial)'!$I$14:$I$988,'Input Exclusion Time (Partial)'!$A$14:$A$988,'Input Data Shift A'!AF$6,'Input Exclusion Time (Partial)'!$B$14:$B$988,'Input Data Shift A'!$D$2,'Input Exclusion Time (Partial)'!$C$14:$C$988,'Input Data Shift A'!$C105)</f>
        <v>0</v>
      </c>
      <c r="AG105" s="506">
        <f>SUMIFS('Input Exclusion Time (All)'!$G$14:$G$1004,'Input Exclusion Time (All)'!$A$14:$A$1004,'Input Data Shift A'!AG$6,'Input Exclusion Time (All)'!$B$14:$B$1004,'Input Data Shift A'!$D$2,'Input Exclusion Time (All)'!$C$14:$C$1004,'Input Data Shift A'!$C105)+SUMIFS('Input Exclusion Time (Partial)'!$I$14:$I$988,'Input Exclusion Time (Partial)'!$A$14:$A$988,'Input Data Shift A'!AG$6,'Input Exclusion Time (Partial)'!$B$14:$B$988,'Input Data Shift A'!$D$2,'Input Exclusion Time (Partial)'!$C$14:$C$988,'Input Data Shift A'!$C105)</f>
        <v>0</v>
      </c>
      <c r="AH105" s="506">
        <f>SUMIFS('Input Exclusion Time (All)'!$G$14:$G$1004,'Input Exclusion Time (All)'!$A$14:$A$1004,'Input Data Shift A'!AH$6,'Input Exclusion Time (All)'!$B$14:$B$1004,'Input Data Shift A'!$D$2,'Input Exclusion Time (All)'!$C$14:$C$1004,'Input Data Shift A'!$C105)+SUMIFS('Input Exclusion Time (Partial)'!$I$14:$I$988,'Input Exclusion Time (Partial)'!$A$14:$A$988,'Input Data Shift A'!AH$6,'Input Exclusion Time (Partial)'!$B$14:$B$988,'Input Data Shift A'!$D$2,'Input Exclusion Time (Partial)'!$C$14:$C$988,'Input Data Shift A'!$C105)</f>
        <v>0</v>
      </c>
      <c r="AI105" s="512">
        <f t="shared" si="12"/>
        <v>0</v>
      </c>
      <c r="AJ105" s="285">
        <f t="shared" si="13"/>
        <v>0</v>
      </c>
    </row>
    <row r="106" spans="1:36" ht="19.5" customHeight="1">
      <c r="A106" s="605"/>
      <c r="B106" s="280" t="s">
        <v>40</v>
      </c>
      <c r="C106" s="281" t="s">
        <v>41</v>
      </c>
      <c r="D106" s="506">
        <f>SUMIFS('Input Exclusion Time (All)'!$G$14:$G$1004,'Input Exclusion Time (All)'!$A$14:$A$1004,'Input Data Shift A'!D$6,'Input Exclusion Time (All)'!$B$14:$B$1004,'Input Data Shift A'!$D$2,'Input Exclusion Time (All)'!$C$14:$C$1004,'Input Data Shift A'!$C106)+SUMIFS('Input Exclusion Time (Partial)'!$I$14:$I$988,'Input Exclusion Time (Partial)'!$A$14:$A$988,'Input Data Shift A'!D$6,'Input Exclusion Time (Partial)'!$B$14:$B$988,'Input Data Shift A'!$D$2,'Input Exclusion Time (Partial)'!$C$14:$C$988,'Input Data Shift A'!$C106)</f>
        <v>0</v>
      </c>
      <c r="E106" s="506">
        <f>SUMIFS('Input Exclusion Time (All)'!$G$14:$G$1004,'Input Exclusion Time (All)'!$A$14:$A$1004,'Input Data Shift A'!E$6,'Input Exclusion Time (All)'!$B$14:$B$1004,'Input Data Shift A'!$D$2,'Input Exclusion Time (All)'!$C$14:$C$1004,'Input Data Shift A'!$C106)+SUMIFS('Input Exclusion Time (Partial)'!$I$14:$I$988,'Input Exclusion Time (Partial)'!$A$14:$A$988,'Input Data Shift A'!E$6,'Input Exclusion Time (Partial)'!$B$14:$B$988,'Input Data Shift A'!$D$2,'Input Exclusion Time (Partial)'!$C$14:$C$988,'Input Data Shift A'!$C106)</f>
        <v>0</v>
      </c>
      <c r="F106" s="506">
        <f>SUMIFS('Input Exclusion Time (All)'!$G$14:$G$1004,'Input Exclusion Time (All)'!$A$14:$A$1004,'Input Data Shift A'!F$6,'Input Exclusion Time (All)'!$B$14:$B$1004,'Input Data Shift A'!$D$2,'Input Exclusion Time (All)'!$C$14:$C$1004,'Input Data Shift A'!$C106)+SUMIFS('Input Exclusion Time (Partial)'!$I$14:$I$988,'Input Exclusion Time (Partial)'!$A$14:$A$988,'Input Data Shift A'!F$6,'Input Exclusion Time (Partial)'!$B$14:$B$988,'Input Data Shift A'!$D$2,'Input Exclusion Time (Partial)'!$C$14:$C$988,'Input Data Shift A'!$C106)</f>
        <v>0</v>
      </c>
      <c r="G106" s="506">
        <f>SUMIFS('Input Exclusion Time (All)'!$G$14:$G$1004,'Input Exclusion Time (All)'!$A$14:$A$1004,'Input Data Shift A'!G$6,'Input Exclusion Time (All)'!$B$14:$B$1004,'Input Data Shift A'!$D$2,'Input Exclusion Time (All)'!$C$14:$C$1004,'Input Data Shift A'!$C106)+SUMIFS('Input Exclusion Time (Partial)'!$I$14:$I$988,'Input Exclusion Time (Partial)'!$A$14:$A$988,'Input Data Shift A'!G$6,'Input Exclusion Time (Partial)'!$B$14:$B$988,'Input Data Shift A'!$D$2,'Input Exclusion Time (Partial)'!$C$14:$C$988,'Input Data Shift A'!$C106)</f>
        <v>0</v>
      </c>
      <c r="H106" s="506">
        <f>SUMIFS('Input Exclusion Time (All)'!$G$14:$G$1004,'Input Exclusion Time (All)'!$A$14:$A$1004,'Input Data Shift A'!H$6,'Input Exclusion Time (All)'!$B$14:$B$1004,'Input Data Shift A'!$D$2,'Input Exclusion Time (All)'!$C$14:$C$1004,'Input Data Shift A'!$C106)+SUMIFS('Input Exclusion Time (Partial)'!$I$14:$I$988,'Input Exclusion Time (Partial)'!$A$14:$A$988,'Input Data Shift A'!H$6,'Input Exclusion Time (Partial)'!$B$14:$B$988,'Input Data Shift A'!$D$2,'Input Exclusion Time (Partial)'!$C$14:$C$988,'Input Data Shift A'!$C106)</f>
        <v>0</v>
      </c>
      <c r="I106" s="506">
        <f>SUMIFS('Input Exclusion Time (All)'!$G$14:$G$1004,'Input Exclusion Time (All)'!$A$14:$A$1004,'Input Data Shift A'!I$6,'Input Exclusion Time (All)'!$B$14:$B$1004,'Input Data Shift A'!$D$2,'Input Exclusion Time (All)'!$C$14:$C$1004,'Input Data Shift A'!$C106)+SUMIFS('Input Exclusion Time (Partial)'!$I$14:$I$988,'Input Exclusion Time (Partial)'!$A$14:$A$988,'Input Data Shift A'!I$6,'Input Exclusion Time (Partial)'!$B$14:$B$988,'Input Data Shift A'!$D$2,'Input Exclusion Time (Partial)'!$C$14:$C$988,'Input Data Shift A'!$C106)</f>
        <v>25</v>
      </c>
      <c r="J106" s="506">
        <f>SUMIFS('Input Exclusion Time (All)'!$G$14:$G$1004,'Input Exclusion Time (All)'!$A$14:$A$1004,'Input Data Shift A'!J$6,'Input Exclusion Time (All)'!$B$14:$B$1004,'Input Data Shift A'!$D$2,'Input Exclusion Time (All)'!$C$14:$C$1004,'Input Data Shift A'!$C106)+SUMIFS('Input Exclusion Time (Partial)'!$I$14:$I$988,'Input Exclusion Time (Partial)'!$A$14:$A$988,'Input Data Shift A'!J$6,'Input Exclusion Time (Partial)'!$B$14:$B$988,'Input Data Shift A'!$D$2,'Input Exclusion Time (Partial)'!$C$14:$C$988,'Input Data Shift A'!$C106)</f>
        <v>0</v>
      </c>
      <c r="K106" s="506">
        <f>SUMIFS('Input Exclusion Time (All)'!$G$14:$G$1004,'Input Exclusion Time (All)'!$A$14:$A$1004,'Input Data Shift A'!K$6,'Input Exclusion Time (All)'!$B$14:$B$1004,'Input Data Shift A'!$D$2,'Input Exclusion Time (All)'!$C$14:$C$1004,'Input Data Shift A'!$C106)+SUMIFS('Input Exclusion Time (Partial)'!$I$14:$I$988,'Input Exclusion Time (Partial)'!$A$14:$A$988,'Input Data Shift A'!K$6,'Input Exclusion Time (Partial)'!$B$14:$B$988,'Input Data Shift A'!$D$2,'Input Exclusion Time (Partial)'!$C$14:$C$988,'Input Data Shift A'!$C106)</f>
        <v>0</v>
      </c>
      <c r="L106" s="506">
        <f>SUMIFS('Input Exclusion Time (All)'!$G$14:$G$1004,'Input Exclusion Time (All)'!$A$14:$A$1004,'Input Data Shift A'!L$6,'Input Exclusion Time (All)'!$B$14:$B$1004,'Input Data Shift A'!$D$2,'Input Exclusion Time (All)'!$C$14:$C$1004,'Input Data Shift A'!$C106)+SUMIFS('Input Exclusion Time (Partial)'!$I$14:$I$988,'Input Exclusion Time (Partial)'!$A$14:$A$988,'Input Data Shift A'!L$6,'Input Exclusion Time (Partial)'!$B$14:$B$988,'Input Data Shift A'!$D$2,'Input Exclusion Time (Partial)'!$C$14:$C$988,'Input Data Shift A'!$C106)</f>
        <v>0</v>
      </c>
      <c r="M106" s="506">
        <f>SUMIFS('Input Exclusion Time (All)'!$G$14:$G$1004,'Input Exclusion Time (All)'!$A$14:$A$1004,'Input Data Shift A'!M$6,'Input Exclusion Time (All)'!$B$14:$B$1004,'Input Data Shift A'!$D$2,'Input Exclusion Time (All)'!$C$14:$C$1004,'Input Data Shift A'!$C106)+SUMIFS('Input Exclusion Time (Partial)'!$I$14:$I$988,'Input Exclusion Time (Partial)'!$A$14:$A$988,'Input Data Shift A'!M$6,'Input Exclusion Time (Partial)'!$B$14:$B$988,'Input Data Shift A'!$D$2,'Input Exclusion Time (Partial)'!$C$14:$C$988,'Input Data Shift A'!$C106)</f>
        <v>0</v>
      </c>
      <c r="N106" s="506">
        <f>SUMIFS('Input Exclusion Time (All)'!$G$14:$G$1004,'Input Exclusion Time (All)'!$A$14:$A$1004,'Input Data Shift A'!N$6,'Input Exclusion Time (All)'!$B$14:$B$1004,'Input Data Shift A'!$D$2,'Input Exclusion Time (All)'!$C$14:$C$1004,'Input Data Shift A'!$C106)+SUMIFS('Input Exclusion Time (Partial)'!$I$14:$I$988,'Input Exclusion Time (Partial)'!$A$14:$A$988,'Input Data Shift A'!N$6,'Input Exclusion Time (Partial)'!$B$14:$B$988,'Input Data Shift A'!$D$2,'Input Exclusion Time (Partial)'!$C$14:$C$988,'Input Data Shift A'!$C106)</f>
        <v>0</v>
      </c>
      <c r="O106" s="506">
        <f>SUMIFS('Input Exclusion Time (All)'!$G$14:$G$1004,'Input Exclusion Time (All)'!$A$14:$A$1004,'Input Data Shift A'!O$6,'Input Exclusion Time (All)'!$B$14:$B$1004,'Input Data Shift A'!$D$2,'Input Exclusion Time (All)'!$C$14:$C$1004,'Input Data Shift A'!$C106)+SUMIFS('Input Exclusion Time (Partial)'!$I$14:$I$988,'Input Exclusion Time (Partial)'!$A$14:$A$988,'Input Data Shift A'!O$6,'Input Exclusion Time (Partial)'!$B$14:$B$988,'Input Data Shift A'!$D$2,'Input Exclusion Time (Partial)'!$C$14:$C$988,'Input Data Shift A'!$C106)</f>
        <v>0</v>
      </c>
      <c r="P106" s="506">
        <f>SUMIFS('Input Exclusion Time (All)'!$G$14:$G$1004,'Input Exclusion Time (All)'!$A$14:$A$1004,'Input Data Shift A'!P$6,'Input Exclusion Time (All)'!$B$14:$B$1004,'Input Data Shift A'!$D$2,'Input Exclusion Time (All)'!$C$14:$C$1004,'Input Data Shift A'!$C106)+SUMIFS('Input Exclusion Time (Partial)'!$I$14:$I$988,'Input Exclusion Time (Partial)'!$A$14:$A$988,'Input Data Shift A'!P$6,'Input Exclusion Time (Partial)'!$B$14:$B$988,'Input Data Shift A'!$D$2,'Input Exclusion Time (Partial)'!$C$14:$C$988,'Input Data Shift A'!$C106)</f>
        <v>0</v>
      </c>
      <c r="Q106" s="506">
        <f>SUMIFS('Input Exclusion Time (All)'!$G$14:$G$1004,'Input Exclusion Time (All)'!$A$14:$A$1004,'Input Data Shift A'!Q$6,'Input Exclusion Time (All)'!$B$14:$B$1004,'Input Data Shift A'!$D$2,'Input Exclusion Time (All)'!$C$14:$C$1004,'Input Data Shift A'!$C106)+SUMIFS('Input Exclusion Time (Partial)'!$I$14:$I$988,'Input Exclusion Time (Partial)'!$A$14:$A$988,'Input Data Shift A'!Q$6,'Input Exclusion Time (Partial)'!$B$14:$B$988,'Input Data Shift A'!$D$2,'Input Exclusion Time (Partial)'!$C$14:$C$988,'Input Data Shift A'!$C106)</f>
        <v>0</v>
      </c>
      <c r="R106" s="506">
        <f>SUMIFS('Input Exclusion Time (All)'!$G$14:$G$1004,'Input Exclusion Time (All)'!$A$14:$A$1004,'Input Data Shift A'!R$6,'Input Exclusion Time (All)'!$B$14:$B$1004,'Input Data Shift A'!$D$2,'Input Exclusion Time (All)'!$C$14:$C$1004,'Input Data Shift A'!$C106)+SUMIFS('Input Exclusion Time (Partial)'!$I$14:$I$988,'Input Exclusion Time (Partial)'!$A$14:$A$988,'Input Data Shift A'!R$6,'Input Exclusion Time (Partial)'!$B$14:$B$988,'Input Data Shift A'!$D$2,'Input Exclusion Time (Partial)'!$C$14:$C$988,'Input Data Shift A'!$C106)</f>
        <v>0</v>
      </c>
      <c r="S106" s="506">
        <f>SUMIFS('Input Exclusion Time (All)'!$G$14:$G$1004,'Input Exclusion Time (All)'!$A$14:$A$1004,'Input Data Shift A'!S$6,'Input Exclusion Time (All)'!$B$14:$B$1004,'Input Data Shift A'!$D$2,'Input Exclusion Time (All)'!$C$14:$C$1004,'Input Data Shift A'!$C106)+SUMIFS('Input Exclusion Time (Partial)'!$I$14:$I$988,'Input Exclusion Time (Partial)'!$A$14:$A$988,'Input Data Shift A'!S$6,'Input Exclusion Time (Partial)'!$B$14:$B$988,'Input Data Shift A'!$D$2,'Input Exclusion Time (Partial)'!$C$14:$C$988,'Input Data Shift A'!$C106)</f>
        <v>0</v>
      </c>
      <c r="T106" s="506">
        <f>SUMIFS('Input Exclusion Time (All)'!$G$14:$G$1004,'Input Exclusion Time (All)'!$A$14:$A$1004,'Input Data Shift A'!T$6,'Input Exclusion Time (All)'!$B$14:$B$1004,'Input Data Shift A'!$D$2,'Input Exclusion Time (All)'!$C$14:$C$1004,'Input Data Shift A'!$C106)+SUMIFS('Input Exclusion Time (Partial)'!$I$14:$I$988,'Input Exclusion Time (Partial)'!$A$14:$A$988,'Input Data Shift A'!T$6,'Input Exclusion Time (Partial)'!$B$14:$B$988,'Input Data Shift A'!$D$2,'Input Exclusion Time (Partial)'!$C$14:$C$988,'Input Data Shift A'!$C106)</f>
        <v>0</v>
      </c>
      <c r="U106" s="506">
        <f>SUMIFS('Input Exclusion Time (All)'!$G$14:$G$1004,'Input Exclusion Time (All)'!$A$14:$A$1004,'Input Data Shift A'!U$6,'Input Exclusion Time (All)'!$B$14:$B$1004,'Input Data Shift A'!$D$2,'Input Exclusion Time (All)'!$C$14:$C$1004,'Input Data Shift A'!$C106)+SUMIFS('Input Exclusion Time (Partial)'!$I$14:$I$988,'Input Exclusion Time (Partial)'!$A$14:$A$988,'Input Data Shift A'!U$6,'Input Exclusion Time (Partial)'!$B$14:$B$988,'Input Data Shift A'!$D$2,'Input Exclusion Time (Partial)'!$C$14:$C$988,'Input Data Shift A'!$C106)</f>
        <v>0</v>
      </c>
      <c r="V106" s="506">
        <f>SUMIFS('Input Exclusion Time (All)'!$G$14:$G$1004,'Input Exclusion Time (All)'!$A$14:$A$1004,'Input Data Shift A'!V$6,'Input Exclusion Time (All)'!$B$14:$B$1004,'Input Data Shift A'!$D$2,'Input Exclusion Time (All)'!$C$14:$C$1004,'Input Data Shift A'!$C106)+SUMIFS('Input Exclusion Time (Partial)'!$I$14:$I$988,'Input Exclusion Time (Partial)'!$A$14:$A$988,'Input Data Shift A'!V$6,'Input Exclusion Time (Partial)'!$B$14:$B$988,'Input Data Shift A'!$D$2,'Input Exclusion Time (Partial)'!$C$14:$C$988,'Input Data Shift A'!$C106)</f>
        <v>0</v>
      </c>
      <c r="W106" s="506">
        <f>SUMIFS('Input Exclusion Time (All)'!$G$14:$G$1004,'Input Exclusion Time (All)'!$A$14:$A$1004,'Input Data Shift A'!W$6,'Input Exclusion Time (All)'!$B$14:$B$1004,'Input Data Shift A'!$D$2,'Input Exclusion Time (All)'!$C$14:$C$1004,'Input Data Shift A'!$C106)+SUMIFS('Input Exclusion Time (Partial)'!$I$14:$I$988,'Input Exclusion Time (Partial)'!$A$14:$A$988,'Input Data Shift A'!W$6,'Input Exclusion Time (Partial)'!$B$14:$B$988,'Input Data Shift A'!$D$2,'Input Exclusion Time (Partial)'!$C$14:$C$988,'Input Data Shift A'!$C106)</f>
        <v>0</v>
      </c>
      <c r="X106" s="506">
        <f>SUMIFS('Input Exclusion Time (All)'!$G$14:$G$1004,'Input Exclusion Time (All)'!$A$14:$A$1004,'Input Data Shift A'!X$6,'Input Exclusion Time (All)'!$B$14:$B$1004,'Input Data Shift A'!$D$2,'Input Exclusion Time (All)'!$C$14:$C$1004,'Input Data Shift A'!$C106)+SUMIFS('Input Exclusion Time (Partial)'!$I$14:$I$988,'Input Exclusion Time (Partial)'!$A$14:$A$988,'Input Data Shift A'!X$6,'Input Exclusion Time (Partial)'!$B$14:$B$988,'Input Data Shift A'!$D$2,'Input Exclusion Time (Partial)'!$C$14:$C$988,'Input Data Shift A'!$C106)</f>
        <v>0</v>
      </c>
      <c r="Y106" s="506">
        <f>SUMIFS('Input Exclusion Time (All)'!$G$14:$G$1004,'Input Exclusion Time (All)'!$A$14:$A$1004,'Input Data Shift A'!Y$6,'Input Exclusion Time (All)'!$B$14:$B$1004,'Input Data Shift A'!$D$2,'Input Exclusion Time (All)'!$C$14:$C$1004,'Input Data Shift A'!$C106)+SUMIFS('Input Exclusion Time (Partial)'!$I$14:$I$988,'Input Exclusion Time (Partial)'!$A$14:$A$988,'Input Data Shift A'!Y$6,'Input Exclusion Time (Partial)'!$B$14:$B$988,'Input Data Shift A'!$D$2,'Input Exclusion Time (Partial)'!$C$14:$C$988,'Input Data Shift A'!$C106)</f>
        <v>0</v>
      </c>
      <c r="Z106" s="506">
        <f>SUMIFS('Input Exclusion Time (All)'!$G$14:$G$1004,'Input Exclusion Time (All)'!$A$14:$A$1004,'Input Data Shift A'!Z$6,'Input Exclusion Time (All)'!$B$14:$B$1004,'Input Data Shift A'!$D$2,'Input Exclusion Time (All)'!$C$14:$C$1004,'Input Data Shift A'!$C106)+SUMIFS('Input Exclusion Time (Partial)'!$I$14:$I$988,'Input Exclusion Time (Partial)'!$A$14:$A$988,'Input Data Shift A'!Z$6,'Input Exclusion Time (Partial)'!$B$14:$B$988,'Input Data Shift A'!$D$2,'Input Exclusion Time (Partial)'!$C$14:$C$988,'Input Data Shift A'!$C106)</f>
        <v>0</v>
      </c>
      <c r="AA106" s="506">
        <f>SUMIFS('Input Exclusion Time (All)'!$G$14:$G$1004,'Input Exclusion Time (All)'!$A$14:$A$1004,'Input Data Shift A'!AA$6,'Input Exclusion Time (All)'!$B$14:$B$1004,'Input Data Shift A'!$D$2,'Input Exclusion Time (All)'!$C$14:$C$1004,'Input Data Shift A'!$C106)+SUMIFS('Input Exclusion Time (Partial)'!$I$14:$I$988,'Input Exclusion Time (Partial)'!$A$14:$A$988,'Input Data Shift A'!AA$6,'Input Exclusion Time (Partial)'!$B$14:$B$988,'Input Data Shift A'!$D$2,'Input Exclusion Time (Partial)'!$C$14:$C$988,'Input Data Shift A'!$C106)</f>
        <v>0</v>
      </c>
      <c r="AB106" s="506">
        <f>SUMIFS('Input Exclusion Time (All)'!$G$14:$G$1004,'Input Exclusion Time (All)'!$A$14:$A$1004,'Input Data Shift A'!AB$6,'Input Exclusion Time (All)'!$B$14:$B$1004,'Input Data Shift A'!$D$2,'Input Exclusion Time (All)'!$C$14:$C$1004,'Input Data Shift A'!$C106)+SUMIFS('Input Exclusion Time (Partial)'!$I$14:$I$988,'Input Exclusion Time (Partial)'!$A$14:$A$988,'Input Data Shift A'!AB$6,'Input Exclusion Time (Partial)'!$B$14:$B$988,'Input Data Shift A'!$D$2,'Input Exclusion Time (Partial)'!$C$14:$C$988,'Input Data Shift A'!$C106)</f>
        <v>0</v>
      </c>
      <c r="AC106" s="506">
        <f>SUMIFS('Input Exclusion Time (All)'!$G$14:$G$1004,'Input Exclusion Time (All)'!$A$14:$A$1004,'Input Data Shift A'!AC$6,'Input Exclusion Time (All)'!$B$14:$B$1004,'Input Data Shift A'!$D$2,'Input Exclusion Time (All)'!$C$14:$C$1004,'Input Data Shift A'!$C106)+SUMIFS('Input Exclusion Time (Partial)'!$I$14:$I$988,'Input Exclusion Time (Partial)'!$A$14:$A$988,'Input Data Shift A'!AC$6,'Input Exclusion Time (Partial)'!$B$14:$B$988,'Input Data Shift A'!$D$2,'Input Exclusion Time (Partial)'!$C$14:$C$988,'Input Data Shift A'!$C106)</f>
        <v>0</v>
      </c>
      <c r="AD106" s="506">
        <f>SUMIFS('Input Exclusion Time (All)'!$G$14:$G$1004,'Input Exclusion Time (All)'!$A$14:$A$1004,'Input Data Shift A'!AD$6,'Input Exclusion Time (All)'!$B$14:$B$1004,'Input Data Shift A'!$D$2,'Input Exclusion Time (All)'!$C$14:$C$1004,'Input Data Shift A'!$C106)+SUMIFS('Input Exclusion Time (Partial)'!$I$14:$I$988,'Input Exclusion Time (Partial)'!$A$14:$A$988,'Input Data Shift A'!AD$6,'Input Exclusion Time (Partial)'!$B$14:$B$988,'Input Data Shift A'!$D$2,'Input Exclusion Time (Partial)'!$C$14:$C$988,'Input Data Shift A'!$C106)</f>
        <v>0</v>
      </c>
      <c r="AE106" s="506">
        <f>SUMIFS('Input Exclusion Time (All)'!$G$14:$G$1004,'Input Exclusion Time (All)'!$A$14:$A$1004,'Input Data Shift A'!AE$6,'Input Exclusion Time (All)'!$B$14:$B$1004,'Input Data Shift A'!$D$2,'Input Exclusion Time (All)'!$C$14:$C$1004,'Input Data Shift A'!$C106)+SUMIFS('Input Exclusion Time (Partial)'!$I$14:$I$988,'Input Exclusion Time (Partial)'!$A$14:$A$988,'Input Data Shift A'!AE$6,'Input Exclusion Time (Partial)'!$B$14:$B$988,'Input Data Shift A'!$D$2,'Input Exclusion Time (Partial)'!$C$14:$C$988,'Input Data Shift A'!$C106)</f>
        <v>0</v>
      </c>
      <c r="AF106" s="506">
        <f>SUMIFS('Input Exclusion Time (All)'!$G$14:$G$1004,'Input Exclusion Time (All)'!$A$14:$A$1004,'Input Data Shift A'!AF$6,'Input Exclusion Time (All)'!$B$14:$B$1004,'Input Data Shift A'!$D$2,'Input Exclusion Time (All)'!$C$14:$C$1004,'Input Data Shift A'!$C106)+SUMIFS('Input Exclusion Time (Partial)'!$I$14:$I$988,'Input Exclusion Time (Partial)'!$A$14:$A$988,'Input Data Shift A'!AF$6,'Input Exclusion Time (Partial)'!$B$14:$B$988,'Input Data Shift A'!$D$2,'Input Exclusion Time (Partial)'!$C$14:$C$988,'Input Data Shift A'!$C106)</f>
        <v>0</v>
      </c>
      <c r="AG106" s="506">
        <f>SUMIFS('Input Exclusion Time (All)'!$G$14:$G$1004,'Input Exclusion Time (All)'!$A$14:$A$1004,'Input Data Shift A'!AG$6,'Input Exclusion Time (All)'!$B$14:$B$1004,'Input Data Shift A'!$D$2,'Input Exclusion Time (All)'!$C$14:$C$1004,'Input Data Shift A'!$C106)+SUMIFS('Input Exclusion Time (Partial)'!$I$14:$I$988,'Input Exclusion Time (Partial)'!$A$14:$A$988,'Input Data Shift A'!AG$6,'Input Exclusion Time (Partial)'!$B$14:$B$988,'Input Data Shift A'!$D$2,'Input Exclusion Time (Partial)'!$C$14:$C$988,'Input Data Shift A'!$C106)</f>
        <v>0</v>
      </c>
      <c r="AH106" s="506">
        <f>SUMIFS('Input Exclusion Time (All)'!$G$14:$G$1004,'Input Exclusion Time (All)'!$A$14:$A$1004,'Input Data Shift A'!AH$6,'Input Exclusion Time (All)'!$B$14:$B$1004,'Input Data Shift A'!$D$2,'Input Exclusion Time (All)'!$C$14:$C$1004,'Input Data Shift A'!$C106)+SUMIFS('Input Exclusion Time (Partial)'!$I$14:$I$988,'Input Exclusion Time (Partial)'!$A$14:$A$988,'Input Data Shift A'!AH$6,'Input Exclusion Time (Partial)'!$B$14:$B$988,'Input Data Shift A'!$D$2,'Input Exclusion Time (Partial)'!$C$14:$C$988,'Input Data Shift A'!$C106)</f>
        <v>0</v>
      </c>
      <c r="AI106" s="512">
        <f t="shared" si="12"/>
        <v>25</v>
      </c>
      <c r="AJ106" s="285">
        <f t="shared" si="13"/>
        <v>4.3936731107205626E-2</v>
      </c>
    </row>
    <row r="107" spans="1:36" ht="19.5" customHeight="1">
      <c r="A107" s="605"/>
      <c r="B107" s="280" t="s">
        <v>42</v>
      </c>
      <c r="C107" s="281" t="s">
        <v>43</v>
      </c>
      <c r="D107" s="506">
        <f>SUMIFS('Input Exclusion Time (All)'!$G$14:$G$1004,'Input Exclusion Time (All)'!$A$14:$A$1004,'Input Data Shift A'!D$6,'Input Exclusion Time (All)'!$B$14:$B$1004,'Input Data Shift A'!$D$2,'Input Exclusion Time (All)'!$C$14:$C$1004,'Input Data Shift A'!$C107)+SUMIFS('Input Exclusion Time (Partial)'!$I$14:$I$988,'Input Exclusion Time (Partial)'!$A$14:$A$988,'Input Data Shift A'!D$6,'Input Exclusion Time (Partial)'!$B$14:$B$988,'Input Data Shift A'!$D$2,'Input Exclusion Time (Partial)'!$C$14:$C$988,'Input Data Shift A'!$C107)</f>
        <v>0</v>
      </c>
      <c r="E107" s="506">
        <f>SUMIFS('Input Exclusion Time (All)'!$G$14:$G$1004,'Input Exclusion Time (All)'!$A$14:$A$1004,'Input Data Shift A'!E$6,'Input Exclusion Time (All)'!$B$14:$B$1004,'Input Data Shift A'!$D$2,'Input Exclusion Time (All)'!$C$14:$C$1004,'Input Data Shift A'!$C107)+SUMIFS('Input Exclusion Time (Partial)'!$I$14:$I$988,'Input Exclusion Time (Partial)'!$A$14:$A$988,'Input Data Shift A'!E$6,'Input Exclusion Time (Partial)'!$B$14:$B$988,'Input Data Shift A'!$D$2,'Input Exclusion Time (Partial)'!$C$14:$C$988,'Input Data Shift A'!$C107)</f>
        <v>0</v>
      </c>
      <c r="F107" s="506">
        <f>SUMIFS('Input Exclusion Time (All)'!$G$14:$G$1004,'Input Exclusion Time (All)'!$A$14:$A$1004,'Input Data Shift A'!F$6,'Input Exclusion Time (All)'!$B$14:$B$1004,'Input Data Shift A'!$D$2,'Input Exclusion Time (All)'!$C$14:$C$1004,'Input Data Shift A'!$C107)+SUMIFS('Input Exclusion Time (Partial)'!$I$14:$I$988,'Input Exclusion Time (Partial)'!$A$14:$A$988,'Input Data Shift A'!F$6,'Input Exclusion Time (Partial)'!$B$14:$B$988,'Input Data Shift A'!$D$2,'Input Exclusion Time (Partial)'!$C$14:$C$988,'Input Data Shift A'!$C107)</f>
        <v>0</v>
      </c>
      <c r="G107" s="506">
        <f>SUMIFS('Input Exclusion Time (All)'!$G$14:$G$1004,'Input Exclusion Time (All)'!$A$14:$A$1004,'Input Data Shift A'!G$6,'Input Exclusion Time (All)'!$B$14:$B$1004,'Input Data Shift A'!$D$2,'Input Exclusion Time (All)'!$C$14:$C$1004,'Input Data Shift A'!$C107)+SUMIFS('Input Exclusion Time (Partial)'!$I$14:$I$988,'Input Exclusion Time (Partial)'!$A$14:$A$988,'Input Data Shift A'!G$6,'Input Exclusion Time (Partial)'!$B$14:$B$988,'Input Data Shift A'!$D$2,'Input Exclusion Time (Partial)'!$C$14:$C$988,'Input Data Shift A'!$C107)</f>
        <v>0</v>
      </c>
      <c r="H107" s="506">
        <f>SUMIFS('Input Exclusion Time (All)'!$G$14:$G$1004,'Input Exclusion Time (All)'!$A$14:$A$1004,'Input Data Shift A'!H$6,'Input Exclusion Time (All)'!$B$14:$B$1004,'Input Data Shift A'!$D$2,'Input Exclusion Time (All)'!$C$14:$C$1004,'Input Data Shift A'!$C107)+SUMIFS('Input Exclusion Time (Partial)'!$I$14:$I$988,'Input Exclusion Time (Partial)'!$A$14:$A$988,'Input Data Shift A'!H$6,'Input Exclusion Time (Partial)'!$B$14:$B$988,'Input Data Shift A'!$D$2,'Input Exclusion Time (Partial)'!$C$14:$C$988,'Input Data Shift A'!$C107)</f>
        <v>0</v>
      </c>
      <c r="I107" s="506">
        <f>SUMIFS('Input Exclusion Time (All)'!$G$14:$G$1004,'Input Exclusion Time (All)'!$A$14:$A$1004,'Input Data Shift A'!I$6,'Input Exclusion Time (All)'!$B$14:$B$1004,'Input Data Shift A'!$D$2,'Input Exclusion Time (All)'!$C$14:$C$1004,'Input Data Shift A'!$C107)+SUMIFS('Input Exclusion Time (Partial)'!$I$14:$I$988,'Input Exclusion Time (Partial)'!$A$14:$A$988,'Input Data Shift A'!I$6,'Input Exclusion Time (Partial)'!$B$14:$B$988,'Input Data Shift A'!$D$2,'Input Exclusion Time (Partial)'!$C$14:$C$988,'Input Data Shift A'!$C107)</f>
        <v>0</v>
      </c>
      <c r="J107" s="506">
        <f>SUMIFS('Input Exclusion Time (All)'!$G$14:$G$1004,'Input Exclusion Time (All)'!$A$14:$A$1004,'Input Data Shift A'!J$6,'Input Exclusion Time (All)'!$B$14:$B$1004,'Input Data Shift A'!$D$2,'Input Exclusion Time (All)'!$C$14:$C$1004,'Input Data Shift A'!$C107)+SUMIFS('Input Exclusion Time (Partial)'!$I$14:$I$988,'Input Exclusion Time (Partial)'!$A$14:$A$988,'Input Data Shift A'!J$6,'Input Exclusion Time (Partial)'!$B$14:$B$988,'Input Data Shift A'!$D$2,'Input Exclusion Time (Partial)'!$C$14:$C$988,'Input Data Shift A'!$C107)</f>
        <v>0</v>
      </c>
      <c r="K107" s="506">
        <f>SUMIFS('Input Exclusion Time (All)'!$G$14:$G$1004,'Input Exclusion Time (All)'!$A$14:$A$1004,'Input Data Shift A'!K$6,'Input Exclusion Time (All)'!$B$14:$B$1004,'Input Data Shift A'!$D$2,'Input Exclusion Time (All)'!$C$14:$C$1004,'Input Data Shift A'!$C107)+SUMIFS('Input Exclusion Time (Partial)'!$I$14:$I$988,'Input Exclusion Time (Partial)'!$A$14:$A$988,'Input Data Shift A'!K$6,'Input Exclusion Time (Partial)'!$B$14:$B$988,'Input Data Shift A'!$D$2,'Input Exclusion Time (Partial)'!$C$14:$C$988,'Input Data Shift A'!$C107)</f>
        <v>0</v>
      </c>
      <c r="L107" s="506">
        <f>SUMIFS('Input Exclusion Time (All)'!$G$14:$G$1004,'Input Exclusion Time (All)'!$A$14:$A$1004,'Input Data Shift A'!L$6,'Input Exclusion Time (All)'!$B$14:$B$1004,'Input Data Shift A'!$D$2,'Input Exclusion Time (All)'!$C$14:$C$1004,'Input Data Shift A'!$C107)+SUMIFS('Input Exclusion Time (Partial)'!$I$14:$I$988,'Input Exclusion Time (Partial)'!$A$14:$A$988,'Input Data Shift A'!L$6,'Input Exclusion Time (Partial)'!$B$14:$B$988,'Input Data Shift A'!$D$2,'Input Exclusion Time (Partial)'!$C$14:$C$988,'Input Data Shift A'!$C107)</f>
        <v>0</v>
      </c>
      <c r="M107" s="506">
        <f>SUMIFS('Input Exclusion Time (All)'!$G$14:$G$1004,'Input Exclusion Time (All)'!$A$14:$A$1004,'Input Data Shift A'!M$6,'Input Exclusion Time (All)'!$B$14:$B$1004,'Input Data Shift A'!$D$2,'Input Exclusion Time (All)'!$C$14:$C$1004,'Input Data Shift A'!$C107)+SUMIFS('Input Exclusion Time (Partial)'!$I$14:$I$988,'Input Exclusion Time (Partial)'!$A$14:$A$988,'Input Data Shift A'!M$6,'Input Exclusion Time (Partial)'!$B$14:$B$988,'Input Data Shift A'!$D$2,'Input Exclusion Time (Partial)'!$C$14:$C$988,'Input Data Shift A'!$C107)</f>
        <v>0</v>
      </c>
      <c r="N107" s="506">
        <f>SUMIFS('Input Exclusion Time (All)'!$G$14:$G$1004,'Input Exclusion Time (All)'!$A$14:$A$1004,'Input Data Shift A'!N$6,'Input Exclusion Time (All)'!$B$14:$B$1004,'Input Data Shift A'!$D$2,'Input Exclusion Time (All)'!$C$14:$C$1004,'Input Data Shift A'!$C107)+SUMIFS('Input Exclusion Time (Partial)'!$I$14:$I$988,'Input Exclusion Time (Partial)'!$A$14:$A$988,'Input Data Shift A'!N$6,'Input Exclusion Time (Partial)'!$B$14:$B$988,'Input Data Shift A'!$D$2,'Input Exclusion Time (Partial)'!$C$14:$C$988,'Input Data Shift A'!$C107)</f>
        <v>0</v>
      </c>
      <c r="O107" s="506">
        <f>SUMIFS('Input Exclusion Time (All)'!$G$14:$G$1004,'Input Exclusion Time (All)'!$A$14:$A$1004,'Input Data Shift A'!O$6,'Input Exclusion Time (All)'!$B$14:$B$1004,'Input Data Shift A'!$D$2,'Input Exclusion Time (All)'!$C$14:$C$1004,'Input Data Shift A'!$C107)+SUMIFS('Input Exclusion Time (Partial)'!$I$14:$I$988,'Input Exclusion Time (Partial)'!$A$14:$A$988,'Input Data Shift A'!O$6,'Input Exclusion Time (Partial)'!$B$14:$B$988,'Input Data Shift A'!$D$2,'Input Exclusion Time (Partial)'!$C$14:$C$988,'Input Data Shift A'!$C107)</f>
        <v>0</v>
      </c>
      <c r="P107" s="506">
        <f>SUMIFS('Input Exclusion Time (All)'!$G$14:$G$1004,'Input Exclusion Time (All)'!$A$14:$A$1004,'Input Data Shift A'!P$6,'Input Exclusion Time (All)'!$B$14:$B$1004,'Input Data Shift A'!$D$2,'Input Exclusion Time (All)'!$C$14:$C$1004,'Input Data Shift A'!$C107)+SUMIFS('Input Exclusion Time (Partial)'!$I$14:$I$988,'Input Exclusion Time (Partial)'!$A$14:$A$988,'Input Data Shift A'!P$6,'Input Exclusion Time (Partial)'!$B$14:$B$988,'Input Data Shift A'!$D$2,'Input Exclusion Time (Partial)'!$C$14:$C$988,'Input Data Shift A'!$C107)</f>
        <v>0</v>
      </c>
      <c r="Q107" s="506">
        <f>SUMIFS('Input Exclusion Time (All)'!$G$14:$G$1004,'Input Exclusion Time (All)'!$A$14:$A$1004,'Input Data Shift A'!Q$6,'Input Exclusion Time (All)'!$B$14:$B$1004,'Input Data Shift A'!$D$2,'Input Exclusion Time (All)'!$C$14:$C$1004,'Input Data Shift A'!$C107)+SUMIFS('Input Exclusion Time (Partial)'!$I$14:$I$988,'Input Exclusion Time (Partial)'!$A$14:$A$988,'Input Data Shift A'!Q$6,'Input Exclusion Time (Partial)'!$B$14:$B$988,'Input Data Shift A'!$D$2,'Input Exclusion Time (Partial)'!$C$14:$C$988,'Input Data Shift A'!$C107)</f>
        <v>0</v>
      </c>
      <c r="R107" s="506">
        <f>SUMIFS('Input Exclusion Time (All)'!$G$14:$G$1004,'Input Exclusion Time (All)'!$A$14:$A$1004,'Input Data Shift A'!R$6,'Input Exclusion Time (All)'!$B$14:$B$1004,'Input Data Shift A'!$D$2,'Input Exclusion Time (All)'!$C$14:$C$1004,'Input Data Shift A'!$C107)+SUMIFS('Input Exclusion Time (Partial)'!$I$14:$I$988,'Input Exclusion Time (Partial)'!$A$14:$A$988,'Input Data Shift A'!R$6,'Input Exclusion Time (Partial)'!$B$14:$B$988,'Input Data Shift A'!$D$2,'Input Exclusion Time (Partial)'!$C$14:$C$988,'Input Data Shift A'!$C107)</f>
        <v>0</v>
      </c>
      <c r="S107" s="506">
        <f>SUMIFS('Input Exclusion Time (All)'!$G$14:$G$1004,'Input Exclusion Time (All)'!$A$14:$A$1004,'Input Data Shift A'!S$6,'Input Exclusion Time (All)'!$B$14:$B$1004,'Input Data Shift A'!$D$2,'Input Exclusion Time (All)'!$C$14:$C$1004,'Input Data Shift A'!$C107)+SUMIFS('Input Exclusion Time (Partial)'!$I$14:$I$988,'Input Exclusion Time (Partial)'!$A$14:$A$988,'Input Data Shift A'!S$6,'Input Exclusion Time (Partial)'!$B$14:$B$988,'Input Data Shift A'!$D$2,'Input Exclusion Time (Partial)'!$C$14:$C$988,'Input Data Shift A'!$C107)</f>
        <v>0</v>
      </c>
      <c r="T107" s="506">
        <f>SUMIFS('Input Exclusion Time (All)'!$G$14:$G$1004,'Input Exclusion Time (All)'!$A$14:$A$1004,'Input Data Shift A'!T$6,'Input Exclusion Time (All)'!$B$14:$B$1004,'Input Data Shift A'!$D$2,'Input Exclusion Time (All)'!$C$14:$C$1004,'Input Data Shift A'!$C107)+SUMIFS('Input Exclusion Time (Partial)'!$I$14:$I$988,'Input Exclusion Time (Partial)'!$A$14:$A$988,'Input Data Shift A'!T$6,'Input Exclusion Time (Partial)'!$B$14:$B$988,'Input Data Shift A'!$D$2,'Input Exclusion Time (Partial)'!$C$14:$C$988,'Input Data Shift A'!$C107)</f>
        <v>0</v>
      </c>
      <c r="U107" s="506">
        <f>SUMIFS('Input Exclusion Time (All)'!$G$14:$G$1004,'Input Exclusion Time (All)'!$A$14:$A$1004,'Input Data Shift A'!U$6,'Input Exclusion Time (All)'!$B$14:$B$1004,'Input Data Shift A'!$D$2,'Input Exclusion Time (All)'!$C$14:$C$1004,'Input Data Shift A'!$C107)+SUMIFS('Input Exclusion Time (Partial)'!$I$14:$I$988,'Input Exclusion Time (Partial)'!$A$14:$A$988,'Input Data Shift A'!U$6,'Input Exclusion Time (Partial)'!$B$14:$B$988,'Input Data Shift A'!$D$2,'Input Exclusion Time (Partial)'!$C$14:$C$988,'Input Data Shift A'!$C107)</f>
        <v>0</v>
      </c>
      <c r="V107" s="506">
        <f>SUMIFS('Input Exclusion Time (All)'!$G$14:$G$1004,'Input Exclusion Time (All)'!$A$14:$A$1004,'Input Data Shift A'!V$6,'Input Exclusion Time (All)'!$B$14:$B$1004,'Input Data Shift A'!$D$2,'Input Exclusion Time (All)'!$C$14:$C$1004,'Input Data Shift A'!$C107)+SUMIFS('Input Exclusion Time (Partial)'!$I$14:$I$988,'Input Exclusion Time (Partial)'!$A$14:$A$988,'Input Data Shift A'!V$6,'Input Exclusion Time (Partial)'!$B$14:$B$988,'Input Data Shift A'!$D$2,'Input Exclusion Time (Partial)'!$C$14:$C$988,'Input Data Shift A'!$C107)</f>
        <v>0</v>
      </c>
      <c r="W107" s="506">
        <f>SUMIFS('Input Exclusion Time (All)'!$G$14:$G$1004,'Input Exclusion Time (All)'!$A$14:$A$1004,'Input Data Shift A'!W$6,'Input Exclusion Time (All)'!$B$14:$B$1004,'Input Data Shift A'!$D$2,'Input Exclusion Time (All)'!$C$14:$C$1004,'Input Data Shift A'!$C107)+SUMIFS('Input Exclusion Time (Partial)'!$I$14:$I$988,'Input Exclusion Time (Partial)'!$A$14:$A$988,'Input Data Shift A'!W$6,'Input Exclusion Time (Partial)'!$B$14:$B$988,'Input Data Shift A'!$D$2,'Input Exclusion Time (Partial)'!$C$14:$C$988,'Input Data Shift A'!$C107)</f>
        <v>0</v>
      </c>
      <c r="X107" s="506">
        <f>SUMIFS('Input Exclusion Time (All)'!$G$14:$G$1004,'Input Exclusion Time (All)'!$A$14:$A$1004,'Input Data Shift A'!X$6,'Input Exclusion Time (All)'!$B$14:$B$1004,'Input Data Shift A'!$D$2,'Input Exclusion Time (All)'!$C$14:$C$1004,'Input Data Shift A'!$C107)+SUMIFS('Input Exclusion Time (Partial)'!$I$14:$I$988,'Input Exclusion Time (Partial)'!$A$14:$A$988,'Input Data Shift A'!X$6,'Input Exclusion Time (Partial)'!$B$14:$B$988,'Input Data Shift A'!$D$2,'Input Exclusion Time (Partial)'!$C$14:$C$988,'Input Data Shift A'!$C107)</f>
        <v>0</v>
      </c>
      <c r="Y107" s="506">
        <f>SUMIFS('Input Exclusion Time (All)'!$G$14:$G$1004,'Input Exclusion Time (All)'!$A$14:$A$1004,'Input Data Shift A'!Y$6,'Input Exclusion Time (All)'!$B$14:$B$1004,'Input Data Shift A'!$D$2,'Input Exclusion Time (All)'!$C$14:$C$1004,'Input Data Shift A'!$C107)+SUMIFS('Input Exclusion Time (Partial)'!$I$14:$I$988,'Input Exclusion Time (Partial)'!$A$14:$A$988,'Input Data Shift A'!Y$6,'Input Exclusion Time (Partial)'!$B$14:$B$988,'Input Data Shift A'!$D$2,'Input Exclusion Time (Partial)'!$C$14:$C$988,'Input Data Shift A'!$C107)</f>
        <v>0</v>
      </c>
      <c r="Z107" s="506">
        <f>SUMIFS('Input Exclusion Time (All)'!$G$14:$G$1004,'Input Exclusion Time (All)'!$A$14:$A$1004,'Input Data Shift A'!Z$6,'Input Exclusion Time (All)'!$B$14:$B$1004,'Input Data Shift A'!$D$2,'Input Exclusion Time (All)'!$C$14:$C$1004,'Input Data Shift A'!$C107)+SUMIFS('Input Exclusion Time (Partial)'!$I$14:$I$988,'Input Exclusion Time (Partial)'!$A$14:$A$988,'Input Data Shift A'!Z$6,'Input Exclusion Time (Partial)'!$B$14:$B$988,'Input Data Shift A'!$D$2,'Input Exclusion Time (Partial)'!$C$14:$C$988,'Input Data Shift A'!$C107)</f>
        <v>0</v>
      </c>
      <c r="AA107" s="506">
        <f>SUMIFS('Input Exclusion Time (All)'!$G$14:$G$1004,'Input Exclusion Time (All)'!$A$14:$A$1004,'Input Data Shift A'!AA$6,'Input Exclusion Time (All)'!$B$14:$B$1004,'Input Data Shift A'!$D$2,'Input Exclusion Time (All)'!$C$14:$C$1004,'Input Data Shift A'!$C107)+SUMIFS('Input Exclusion Time (Partial)'!$I$14:$I$988,'Input Exclusion Time (Partial)'!$A$14:$A$988,'Input Data Shift A'!AA$6,'Input Exclusion Time (Partial)'!$B$14:$B$988,'Input Data Shift A'!$D$2,'Input Exclusion Time (Partial)'!$C$14:$C$988,'Input Data Shift A'!$C107)</f>
        <v>0</v>
      </c>
      <c r="AB107" s="506">
        <f>SUMIFS('Input Exclusion Time (All)'!$G$14:$G$1004,'Input Exclusion Time (All)'!$A$14:$A$1004,'Input Data Shift A'!AB$6,'Input Exclusion Time (All)'!$B$14:$B$1004,'Input Data Shift A'!$D$2,'Input Exclusion Time (All)'!$C$14:$C$1004,'Input Data Shift A'!$C107)+SUMIFS('Input Exclusion Time (Partial)'!$I$14:$I$988,'Input Exclusion Time (Partial)'!$A$14:$A$988,'Input Data Shift A'!AB$6,'Input Exclusion Time (Partial)'!$B$14:$B$988,'Input Data Shift A'!$D$2,'Input Exclusion Time (Partial)'!$C$14:$C$988,'Input Data Shift A'!$C107)</f>
        <v>0</v>
      </c>
      <c r="AC107" s="506">
        <f>SUMIFS('Input Exclusion Time (All)'!$G$14:$G$1004,'Input Exclusion Time (All)'!$A$14:$A$1004,'Input Data Shift A'!AC$6,'Input Exclusion Time (All)'!$B$14:$B$1004,'Input Data Shift A'!$D$2,'Input Exclusion Time (All)'!$C$14:$C$1004,'Input Data Shift A'!$C107)+SUMIFS('Input Exclusion Time (Partial)'!$I$14:$I$988,'Input Exclusion Time (Partial)'!$A$14:$A$988,'Input Data Shift A'!AC$6,'Input Exclusion Time (Partial)'!$B$14:$B$988,'Input Data Shift A'!$D$2,'Input Exclusion Time (Partial)'!$C$14:$C$988,'Input Data Shift A'!$C107)</f>
        <v>0</v>
      </c>
      <c r="AD107" s="506">
        <f>SUMIFS('Input Exclusion Time (All)'!$G$14:$G$1004,'Input Exclusion Time (All)'!$A$14:$A$1004,'Input Data Shift A'!AD$6,'Input Exclusion Time (All)'!$B$14:$B$1004,'Input Data Shift A'!$D$2,'Input Exclusion Time (All)'!$C$14:$C$1004,'Input Data Shift A'!$C107)+SUMIFS('Input Exclusion Time (Partial)'!$I$14:$I$988,'Input Exclusion Time (Partial)'!$A$14:$A$988,'Input Data Shift A'!AD$6,'Input Exclusion Time (Partial)'!$B$14:$B$988,'Input Data Shift A'!$D$2,'Input Exclusion Time (Partial)'!$C$14:$C$988,'Input Data Shift A'!$C107)</f>
        <v>0</v>
      </c>
      <c r="AE107" s="506">
        <f>SUMIFS('Input Exclusion Time (All)'!$G$14:$G$1004,'Input Exclusion Time (All)'!$A$14:$A$1004,'Input Data Shift A'!AE$6,'Input Exclusion Time (All)'!$B$14:$B$1004,'Input Data Shift A'!$D$2,'Input Exclusion Time (All)'!$C$14:$C$1004,'Input Data Shift A'!$C107)+SUMIFS('Input Exclusion Time (Partial)'!$I$14:$I$988,'Input Exclusion Time (Partial)'!$A$14:$A$988,'Input Data Shift A'!AE$6,'Input Exclusion Time (Partial)'!$B$14:$B$988,'Input Data Shift A'!$D$2,'Input Exclusion Time (Partial)'!$C$14:$C$988,'Input Data Shift A'!$C107)</f>
        <v>0</v>
      </c>
      <c r="AF107" s="506">
        <f>SUMIFS('Input Exclusion Time (All)'!$G$14:$G$1004,'Input Exclusion Time (All)'!$A$14:$A$1004,'Input Data Shift A'!AF$6,'Input Exclusion Time (All)'!$B$14:$B$1004,'Input Data Shift A'!$D$2,'Input Exclusion Time (All)'!$C$14:$C$1004,'Input Data Shift A'!$C107)+SUMIFS('Input Exclusion Time (Partial)'!$I$14:$I$988,'Input Exclusion Time (Partial)'!$A$14:$A$988,'Input Data Shift A'!AF$6,'Input Exclusion Time (Partial)'!$B$14:$B$988,'Input Data Shift A'!$D$2,'Input Exclusion Time (Partial)'!$C$14:$C$988,'Input Data Shift A'!$C107)</f>
        <v>0</v>
      </c>
      <c r="AG107" s="506">
        <f>SUMIFS('Input Exclusion Time (All)'!$G$14:$G$1004,'Input Exclusion Time (All)'!$A$14:$A$1004,'Input Data Shift A'!AG$6,'Input Exclusion Time (All)'!$B$14:$B$1004,'Input Data Shift A'!$D$2,'Input Exclusion Time (All)'!$C$14:$C$1004,'Input Data Shift A'!$C107)+SUMIFS('Input Exclusion Time (Partial)'!$I$14:$I$988,'Input Exclusion Time (Partial)'!$A$14:$A$988,'Input Data Shift A'!AG$6,'Input Exclusion Time (Partial)'!$B$14:$B$988,'Input Data Shift A'!$D$2,'Input Exclusion Time (Partial)'!$C$14:$C$988,'Input Data Shift A'!$C107)</f>
        <v>0</v>
      </c>
      <c r="AH107" s="506">
        <f>SUMIFS('Input Exclusion Time (All)'!$G$14:$G$1004,'Input Exclusion Time (All)'!$A$14:$A$1004,'Input Data Shift A'!AH$6,'Input Exclusion Time (All)'!$B$14:$B$1004,'Input Data Shift A'!$D$2,'Input Exclusion Time (All)'!$C$14:$C$1004,'Input Data Shift A'!$C107)+SUMIFS('Input Exclusion Time (Partial)'!$I$14:$I$988,'Input Exclusion Time (Partial)'!$A$14:$A$988,'Input Data Shift A'!AH$6,'Input Exclusion Time (Partial)'!$B$14:$B$988,'Input Data Shift A'!$D$2,'Input Exclusion Time (Partial)'!$C$14:$C$988,'Input Data Shift A'!$C107)</f>
        <v>0</v>
      </c>
      <c r="AI107" s="512">
        <f t="shared" si="12"/>
        <v>0</v>
      </c>
      <c r="AJ107" s="285">
        <f t="shared" si="13"/>
        <v>0</v>
      </c>
    </row>
    <row r="108" spans="1:36" ht="19.5" customHeight="1">
      <c r="A108" s="605"/>
      <c r="B108" s="280" t="s">
        <v>44</v>
      </c>
      <c r="C108" s="281" t="s">
        <v>45</v>
      </c>
      <c r="D108" s="506">
        <f>SUMIFS('Input Exclusion Time (All)'!$G$14:$G$1004,'Input Exclusion Time (All)'!$A$14:$A$1004,'Input Data Shift A'!D$6,'Input Exclusion Time (All)'!$B$14:$B$1004,'Input Data Shift A'!$D$2,'Input Exclusion Time (All)'!$C$14:$C$1004,'Input Data Shift A'!$C108)+SUMIFS('Input Exclusion Time (Partial)'!$I$14:$I$988,'Input Exclusion Time (Partial)'!$A$14:$A$988,'Input Data Shift A'!D$6,'Input Exclusion Time (Partial)'!$B$14:$B$988,'Input Data Shift A'!$D$2,'Input Exclusion Time (Partial)'!$C$14:$C$988,'Input Data Shift A'!$C108)</f>
        <v>0</v>
      </c>
      <c r="E108" s="506">
        <f>SUMIFS('Input Exclusion Time (All)'!$G$14:$G$1004,'Input Exclusion Time (All)'!$A$14:$A$1004,'Input Data Shift A'!E$6,'Input Exclusion Time (All)'!$B$14:$B$1004,'Input Data Shift A'!$D$2,'Input Exclusion Time (All)'!$C$14:$C$1004,'Input Data Shift A'!$C108)+SUMIFS('Input Exclusion Time (Partial)'!$I$14:$I$988,'Input Exclusion Time (Partial)'!$A$14:$A$988,'Input Data Shift A'!E$6,'Input Exclusion Time (Partial)'!$B$14:$B$988,'Input Data Shift A'!$D$2,'Input Exclusion Time (Partial)'!$C$14:$C$988,'Input Data Shift A'!$C108)</f>
        <v>0</v>
      </c>
      <c r="F108" s="506">
        <f>SUMIFS('Input Exclusion Time (All)'!$G$14:$G$1004,'Input Exclusion Time (All)'!$A$14:$A$1004,'Input Data Shift A'!F$6,'Input Exclusion Time (All)'!$B$14:$B$1004,'Input Data Shift A'!$D$2,'Input Exclusion Time (All)'!$C$14:$C$1004,'Input Data Shift A'!$C108)+SUMIFS('Input Exclusion Time (Partial)'!$I$14:$I$988,'Input Exclusion Time (Partial)'!$A$14:$A$988,'Input Data Shift A'!F$6,'Input Exclusion Time (Partial)'!$B$14:$B$988,'Input Data Shift A'!$D$2,'Input Exclusion Time (Partial)'!$C$14:$C$988,'Input Data Shift A'!$C108)</f>
        <v>0</v>
      </c>
      <c r="G108" s="506">
        <f>SUMIFS('Input Exclusion Time (All)'!$G$14:$G$1004,'Input Exclusion Time (All)'!$A$14:$A$1004,'Input Data Shift A'!G$6,'Input Exclusion Time (All)'!$B$14:$B$1004,'Input Data Shift A'!$D$2,'Input Exclusion Time (All)'!$C$14:$C$1004,'Input Data Shift A'!$C108)+SUMIFS('Input Exclusion Time (Partial)'!$I$14:$I$988,'Input Exclusion Time (Partial)'!$A$14:$A$988,'Input Data Shift A'!G$6,'Input Exclusion Time (Partial)'!$B$14:$B$988,'Input Data Shift A'!$D$2,'Input Exclusion Time (Partial)'!$C$14:$C$988,'Input Data Shift A'!$C108)</f>
        <v>0</v>
      </c>
      <c r="H108" s="506">
        <f>SUMIFS('Input Exclusion Time (All)'!$G$14:$G$1004,'Input Exclusion Time (All)'!$A$14:$A$1004,'Input Data Shift A'!H$6,'Input Exclusion Time (All)'!$B$14:$B$1004,'Input Data Shift A'!$D$2,'Input Exclusion Time (All)'!$C$14:$C$1004,'Input Data Shift A'!$C108)+SUMIFS('Input Exclusion Time (Partial)'!$I$14:$I$988,'Input Exclusion Time (Partial)'!$A$14:$A$988,'Input Data Shift A'!H$6,'Input Exclusion Time (Partial)'!$B$14:$B$988,'Input Data Shift A'!$D$2,'Input Exclusion Time (Partial)'!$C$14:$C$988,'Input Data Shift A'!$C108)</f>
        <v>0</v>
      </c>
      <c r="I108" s="506">
        <f>SUMIFS('Input Exclusion Time (All)'!$G$14:$G$1004,'Input Exclusion Time (All)'!$A$14:$A$1004,'Input Data Shift A'!I$6,'Input Exclusion Time (All)'!$B$14:$B$1004,'Input Data Shift A'!$D$2,'Input Exclusion Time (All)'!$C$14:$C$1004,'Input Data Shift A'!$C108)+SUMIFS('Input Exclusion Time (Partial)'!$I$14:$I$988,'Input Exclusion Time (Partial)'!$A$14:$A$988,'Input Data Shift A'!I$6,'Input Exclusion Time (Partial)'!$B$14:$B$988,'Input Data Shift A'!$D$2,'Input Exclusion Time (Partial)'!$C$14:$C$988,'Input Data Shift A'!$C108)</f>
        <v>0</v>
      </c>
      <c r="J108" s="506">
        <f>SUMIFS('Input Exclusion Time (All)'!$G$14:$G$1004,'Input Exclusion Time (All)'!$A$14:$A$1004,'Input Data Shift A'!J$6,'Input Exclusion Time (All)'!$B$14:$B$1004,'Input Data Shift A'!$D$2,'Input Exclusion Time (All)'!$C$14:$C$1004,'Input Data Shift A'!$C108)+SUMIFS('Input Exclusion Time (Partial)'!$I$14:$I$988,'Input Exclusion Time (Partial)'!$A$14:$A$988,'Input Data Shift A'!J$6,'Input Exclusion Time (Partial)'!$B$14:$B$988,'Input Data Shift A'!$D$2,'Input Exclusion Time (Partial)'!$C$14:$C$988,'Input Data Shift A'!$C108)</f>
        <v>0</v>
      </c>
      <c r="K108" s="506">
        <f>SUMIFS('Input Exclusion Time (All)'!$G$14:$G$1004,'Input Exclusion Time (All)'!$A$14:$A$1004,'Input Data Shift A'!K$6,'Input Exclusion Time (All)'!$B$14:$B$1004,'Input Data Shift A'!$D$2,'Input Exclusion Time (All)'!$C$14:$C$1004,'Input Data Shift A'!$C108)+SUMIFS('Input Exclusion Time (Partial)'!$I$14:$I$988,'Input Exclusion Time (Partial)'!$A$14:$A$988,'Input Data Shift A'!K$6,'Input Exclusion Time (Partial)'!$B$14:$B$988,'Input Data Shift A'!$D$2,'Input Exclusion Time (Partial)'!$C$14:$C$988,'Input Data Shift A'!$C108)</f>
        <v>0</v>
      </c>
      <c r="L108" s="506">
        <f>SUMIFS('Input Exclusion Time (All)'!$G$14:$G$1004,'Input Exclusion Time (All)'!$A$14:$A$1004,'Input Data Shift A'!L$6,'Input Exclusion Time (All)'!$B$14:$B$1004,'Input Data Shift A'!$D$2,'Input Exclusion Time (All)'!$C$14:$C$1004,'Input Data Shift A'!$C108)+SUMIFS('Input Exclusion Time (Partial)'!$I$14:$I$988,'Input Exclusion Time (Partial)'!$A$14:$A$988,'Input Data Shift A'!L$6,'Input Exclusion Time (Partial)'!$B$14:$B$988,'Input Data Shift A'!$D$2,'Input Exclusion Time (Partial)'!$C$14:$C$988,'Input Data Shift A'!$C108)</f>
        <v>0</v>
      </c>
      <c r="M108" s="506">
        <f>SUMIFS('Input Exclusion Time (All)'!$G$14:$G$1004,'Input Exclusion Time (All)'!$A$14:$A$1004,'Input Data Shift A'!M$6,'Input Exclusion Time (All)'!$B$14:$B$1004,'Input Data Shift A'!$D$2,'Input Exclusion Time (All)'!$C$14:$C$1004,'Input Data Shift A'!$C108)+SUMIFS('Input Exclusion Time (Partial)'!$I$14:$I$988,'Input Exclusion Time (Partial)'!$A$14:$A$988,'Input Data Shift A'!M$6,'Input Exclusion Time (Partial)'!$B$14:$B$988,'Input Data Shift A'!$D$2,'Input Exclusion Time (Partial)'!$C$14:$C$988,'Input Data Shift A'!$C108)</f>
        <v>0</v>
      </c>
      <c r="N108" s="506">
        <f>SUMIFS('Input Exclusion Time (All)'!$G$14:$G$1004,'Input Exclusion Time (All)'!$A$14:$A$1004,'Input Data Shift A'!N$6,'Input Exclusion Time (All)'!$B$14:$B$1004,'Input Data Shift A'!$D$2,'Input Exclusion Time (All)'!$C$14:$C$1004,'Input Data Shift A'!$C108)+SUMIFS('Input Exclusion Time (Partial)'!$I$14:$I$988,'Input Exclusion Time (Partial)'!$A$14:$A$988,'Input Data Shift A'!N$6,'Input Exclusion Time (Partial)'!$B$14:$B$988,'Input Data Shift A'!$D$2,'Input Exclusion Time (Partial)'!$C$14:$C$988,'Input Data Shift A'!$C108)</f>
        <v>0</v>
      </c>
      <c r="O108" s="506">
        <f>SUMIFS('Input Exclusion Time (All)'!$G$14:$G$1004,'Input Exclusion Time (All)'!$A$14:$A$1004,'Input Data Shift A'!O$6,'Input Exclusion Time (All)'!$B$14:$B$1004,'Input Data Shift A'!$D$2,'Input Exclusion Time (All)'!$C$14:$C$1004,'Input Data Shift A'!$C108)+SUMIFS('Input Exclusion Time (Partial)'!$I$14:$I$988,'Input Exclusion Time (Partial)'!$A$14:$A$988,'Input Data Shift A'!O$6,'Input Exclusion Time (Partial)'!$B$14:$B$988,'Input Data Shift A'!$D$2,'Input Exclusion Time (Partial)'!$C$14:$C$988,'Input Data Shift A'!$C108)</f>
        <v>0</v>
      </c>
      <c r="P108" s="506">
        <f>SUMIFS('Input Exclusion Time (All)'!$G$14:$G$1004,'Input Exclusion Time (All)'!$A$14:$A$1004,'Input Data Shift A'!P$6,'Input Exclusion Time (All)'!$B$14:$B$1004,'Input Data Shift A'!$D$2,'Input Exclusion Time (All)'!$C$14:$C$1004,'Input Data Shift A'!$C108)+SUMIFS('Input Exclusion Time (Partial)'!$I$14:$I$988,'Input Exclusion Time (Partial)'!$A$14:$A$988,'Input Data Shift A'!P$6,'Input Exclusion Time (Partial)'!$B$14:$B$988,'Input Data Shift A'!$D$2,'Input Exclusion Time (Partial)'!$C$14:$C$988,'Input Data Shift A'!$C108)</f>
        <v>0</v>
      </c>
      <c r="Q108" s="506">
        <f>SUMIFS('Input Exclusion Time (All)'!$G$14:$G$1004,'Input Exclusion Time (All)'!$A$14:$A$1004,'Input Data Shift A'!Q$6,'Input Exclusion Time (All)'!$B$14:$B$1004,'Input Data Shift A'!$D$2,'Input Exclusion Time (All)'!$C$14:$C$1004,'Input Data Shift A'!$C108)+SUMIFS('Input Exclusion Time (Partial)'!$I$14:$I$988,'Input Exclusion Time (Partial)'!$A$14:$A$988,'Input Data Shift A'!Q$6,'Input Exclusion Time (Partial)'!$B$14:$B$988,'Input Data Shift A'!$D$2,'Input Exclusion Time (Partial)'!$C$14:$C$988,'Input Data Shift A'!$C108)</f>
        <v>0</v>
      </c>
      <c r="R108" s="506">
        <f>SUMIFS('Input Exclusion Time (All)'!$G$14:$G$1004,'Input Exclusion Time (All)'!$A$14:$A$1004,'Input Data Shift A'!R$6,'Input Exclusion Time (All)'!$B$14:$B$1004,'Input Data Shift A'!$D$2,'Input Exclusion Time (All)'!$C$14:$C$1004,'Input Data Shift A'!$C108)+SUMIFS('Input Exclusion Time (Partial)'!$I$14:$I$988,'Input Exclusion Time (Partial)'!$A$14:$A$988,'Input Data Shift A'!R$6,'Input Exclusion Time (Partial)'!$B$14:$B$988,'Input Data Shift A'!$D$2,'Input Exclusion Time (Partial)'!$C$14:$C$988,'Input Data Shift A'!$C108)</f>
        <v>0</v>
      </c>
      <c r="S108" s="506">
        <f>SUMIFS('Input Exclusion Time (All)'!$G$14:$G$1004,'Input Exclusion Time (All)'!$A$14:$A$1004,'Input Data Shift A'!S$6,'Input Exclusion Time (All)'!$B$14:$B$1004,'Input Data Shift A'!$D$2,'Input Exclusion Time (All)'!$C$14:$C$1004,'Input Data Shift A'!$C108)+SUMIFS('Input Exclusion Time (Partial)'!$I$14:$I$988,'Input Exclusion Time (Partial)'!$A$14:$A$988,'Input Data Shift A'!S$6,'Input Exclusion Time (Partial)'!$B$14:$B$988,'Input Data Shift A'!$D$2,'Input Exclusion Time (Partial)'!$C$14:$C$988,'Input Data Shift A'!$C108)</f>
        <v>0</v>
      </c>
      <c r="T108" s="506">
        <f>SUMIFS('Input Exclusion Time (All)'!$G$14:$G$1004,'Input Exclusion Time (All)'!$A$14:$A$1004,'Input Data Shift A'!T$6,'Input Exclusion Time (All)'!$B$14:$B$1004,'Input Data Shift A'!$D$2,'Input Exclusion Time (All)'!$C$14:$C$1004,'Input Data Shift A'!$C108)+SUMIFS('Input Exclusion Time (Partial)'!$I$14:$I$988,'Input Exclusion Time (Partial)'!$A$14:$A$988,'Input Data Shift A'!T$6,'Input Exclusion Time (Partial)'!$B$14:$B$988,'Input Data Shift A'!$D$2,'Input Exclusion Time (Partial)'!$C$14:$C$988,'Input Data Shift A'!$C108)</f>
        <v>0</v>
      </c>
      <c r="U108" s="506">
        <f>SUMIFS('Input Exclusion Time (All)'!$G$14:$G$1004,'Input Exclusion Time (All)'!$A$14:$A$1004,'Input Data Shift A'!U$6,'Input Exclusion Time (All)'!$B$14:$B$1004,'Input Data Shift A'!$D$2,'Input Exclusion Time (All)'!$C$14:$C$1004,'Input Data Shift A'!$C108)+SUMIFS('Input Exclusion Time (Partial)'!$I$14:$I$988,'Input Exclusion Time (Partial)'!$A$14:$A$988,'Input Data Shift A'!U$6,'Input Exclusion Time (Partial)'!$B$14:$B$988,'Input Data Shift A'!$D$2,'Input Exclusion Time (Partial)'!$C$14:$C$988,'Input Data Shift A'!$C108)</f>
        <v>0</v>
      </c>
      <c r="V108" s="506">
        <f>SUMIFS('Input Exclusion Time (All)'!$G$14:$G$1004,'Input Exclusion Time (All)'!$A$14:$A$1004,'Input Data Shift A'!V$6,'Input Exclusion Time (All)'!$B$14:$B$1004,'Input Data Shift A'!$D$2,'Input Exclusion Time (All)'!$C$14:$C$1004,'Input Data Shift A'!$C108)+SUMIFS('Input Exclusion Time (Partial)'!$I$14:$I$988,'Input Exclusion Time (Partial)'!$A$14:$A$988,'Input Data Shift A'!V$6,'Input Exclusion Time (Partial)'!$B$14:$B$988,'Input Data Shift A'!$D$2,'Input Exclusion Time (Partial)'!$C$14:$C$988,'Input Data Shift A'!$C108)</f>
        <v>0</v>
      </c>
      <c r="W108" s="506">
        <f>SUMIFS('Input Exclusion Time (All)'!$G$14:$G$1004,'Input Exclusion Time (All)'!$A$14:$A$1004,'Input Data Shift A'!W$6,'Input Exclusion Time (All)'!$B$14:$B$1004,'Input Data Shift A'!$D$2,'Input Exclusion Time (All)'!$C$14:$C$1004,'Input Data Shift A'!$C108)+SUMIFS('Input Exclusion Time (Partial)'!$I$14:$I$988,'Input Exclusion Time (Partial)'!$A$14:$A$988,'Input Data Shift A'!W$6,'Input Exclusion Time (Partial)'!$B$14:$B$988,'Input Data Shift A'!$D$2,'Input Exclusion Time (Partial)'!$C$14:$C$988,'Input Data Shift A'!$C108)</f>
        <v>0</v>
      </c>
      <c r="X108" s="506">
        <f>SUMIFS('Input Exclusion Time (All)'!$G$14:$G$1004,'Input Exclusion Time (All)'!$A$14:$A$1004,'Input Data Shift A'!X$6,'Input Exclusion Time (All)'!$B$14:$B$1004,'Input Data Shift A'!$D$2,'Input Exclusion Time (All)'!$C$14:$C$1004,'Input Data Shift A'!$C108)+SUMIFS('Input Exclusion Time (Partial)'!$I$14:$I$988,'Input Exclusion Time (Partial)'!$A$14:$A$988,'Input Data Shift A'!X$6,'Input Exclusion Time (Partial)'!$B$14:$B$988,'Input Data Shift A'!$D$2,'Input Exclusion Time (Partial)'!$C$14:$C$988,'Input Data Shift A'!$C108)</f>
        <v>0</v>
      </c>
      <c r="Y108" s="506">
        <f>SUMIFS('Input Exclusion Time (All)'!$G$14:$G$1004,'Input Exclusion Time (All)'!$A$14:$A$1004,'Input Data Shift A'!Y$6,'Input Exclusion Time (All)'!$B$14:$B$1004,'Input Data Shift A'!$D$2,'Input Exclusion Time (All)'!$C$14:$C$1004,'Input Data Shift A'!$C108)+SUMIFS('Input Exclusion Time (Partial)'!$I$14:$I$988,'Input Exclusion Time (Partial)'!$A$14:$A$988,'Input Data Shift A'!Y$6,'Input Exclusion Time (Partial)'!$B$14:$B$988,'Input Data Shift A'!$D$2,'Input Exclusion Time (Partial)'!$C$14:$C$988,'Input Data Shift A'!$C108)</f>
        <v>0</v>
      </c>
      <c r="Z108" s="506">
        <f>SUMIFS('Input Exclusion Time (All)'!$G$14:$G$1004,'Input Exclusion Time (All)'!$A$14:$A$1004,'Input Data Shift A'!Z$6,'Input Exclusion Time (All)'!$B$14:$B$1004,'Input Data Shift A'!$D$2,'Input Exclusion Time (All)'!$C$14:$C$1004,'Input Data Shift A'!$C108)+SUMIFS('Input Exclusion Time (Partial)'!$I$14:$I$988,'Input Exclusion Time (Partial)'!$A$14:$A$988,'Input Data Shift A'!Z$6,'Input Exclusion Time (Partial)'!$B$14:$B$988,'Input Data Shift A'!$D$2,'Input Exclusion Time (Partial)'!$C$14:$C$988,'Input Data Shift A'!$C108)</f>
        <v>0</v>
      </c>
      <c r="AA108" s="506">
        <f>SUMIFS('Input Exclusion Time (All)'!$G$14:$G$1004,'Input Exclusion Time (All)'!$A$14:$A$1004,'Input Data Shift A'!AA$6,'Input Exclusion Time (All)'!$B$14:$B$1004,'Input Data Shift A'!$D$2,'Input Exclusion Time (All)'!$C$14:$C$1004,'Input Data Shift A'!$C108)+SUMIFS('Input Exclusion Time (Partial)'!$I$14:$I$988,'Input Exclusion Time (Partial)'!$A$14:$A$988,'Input Data Shift A'!AA$6,'Input Exclusion Time (Partial)'!$B$14:$B$988,'Input Data Shift A'!$D$2,'Input Exclusion Time (Partial)'!$C$14:$C$988,'Input Data Shift A'!$C108)</f>
        <v>0</v>
      </c>
      <c r="AB108" s="506">
        <f>SUMIFS('Input Exclusion Time (All)'!$G$14:$G$1004,'Input Exclusion Time (All)'!$A$14:$A$1004,'Input Data Shift A'!AB$6,'Input Exclusion Time (All)'!$B$14:$B$1004,'Input Data Shift A'!$D$2,'Input Exclusion Time (All)'!$C$14:$C$1004,'Input Data Shift A'!$C108)+SUMIFS('Input Exclusion Time (Partial)'!$I$14:$I$988,'Input Exclusion Time (Partial)'!$A$14:$A$988,'Input Data Shift A'!AB$6,'Input Exclusion Time (Partial)'!$B$14:$B$988,'Input Data Shift A'!$D$2,'Input Exclusion Time (Partial)'!$C$14:$C$988,'Input Data Shift A'!$C108)</f>
        <v>0</v>
      </c>
      <c r="AC108" s="506">
        <f>SUMIFS('Input Exclusion Time (All)'!$G$14:$G$1004,'Input Exclusion Time (All)'!$A$14:$A$1004,'Input Data Shift A'!AC$6,'Input Exclusion Time (All)'!$B$14:$B$1004,'Input Data Shift A'!$D$2,'Input Exclusion Time (All)'!$C$14:$C$1004,'Input Data Shift A'!$C108)+SUMIFS('Input Exclusion Time (Partial)'!$I$14:$I$988,'Input Exclusion Time (Partial)'!$A$14:$A$988,'Input Data Shift A'!AC$6,'Input Exclusion Time (Partial)'!$B$14:$B$988,'Input Data Shift A'!$D$2,'Input Exclusion Time (Partial)'!$C$14:$C$988,'Input Data Shift A'!$C108)</f>
        <v>0</v>
      </c>
      <c r="AD108" s="506">
        <f>SUMIFS('Input Exclusion Time (All)'!$G$14:$G$1004,'Input Exclusion Time (All)'!$A$14:$A$1004,'Input Data Shift A'!AD$6,'Input Exclusion Time (All)'!$B$14:$B$1004,'Input Data Shift A'!$D$2,'Input Exclusion Time (All)'!$C$14:$C$1004,'Input Data Shift A'!$C108)+SUMIFS('Input Exclusion Time (Partial)'!$I$14:$I$988,'Input Exclusion Time (Partial)'!$A$14:$A$988,'Input Data Shift A'!AD$6,'Input Exclusion Time (Partial)'!$B$14:$B$988,'Input Data Shift A'!$D$2,'Input Exclusion Time (Partial)'!$C$14:$C$988,'Input Data Shift A'!$C108)</f>
        <v>0</v>
      </c>
      <c r="AE108" s="506">
        <f>SUMIFS('Input Exclusion Time (All)'!$G$14:$G$1004,'Input Exclusion Time (All)'!$A$14:$A$1004,'Input Data Shift A'!AE$6,'Input Exclusion Time (All)'!$B$14:$B$1004,'Input Data Shift A'!$D$2,'Input Exclusion Time (All)'!$C$14:$C$1004,'Input Data Shift A'!$C108)+SUMIFS('Input Exclusion Time (Partial)'!$I$14:$I$988,'Input Exclusion Time (Partial)'!$A$14:$A$988,'Input Data Shift A'!AE$6,'Input Exclusion Time (Partial)'!$B$14:$B$988,'Input Data Shift A'!$D$2,'Input Exclusion Time (Partial)'!$C$14:$C$988,'Input Data Shift A'!$C108)</f>
        <v>0</v>
      </c>
      <c r="AF108" s="506">
        <f>SUMIFS('Input Exclusion Time (All)'!$G$14:$G$1004,'Input Exclusion Time (All)'!$A$14:$A$1004,'Input Data Shift A'!AF$6,'Input Exclusion Time (All)'!$B$14:$B$1004,'Input Data Shift A'!$D$2,'Input Exclusion Time (All)'!$C$14:$C$1004,'Input Data Shift A'!$C108)+SUMIFS('Input Exclusion Time (Partial)'!$I$14:$I$988,'Input Exclusion Time (Partial)'!$A$14:$A$988,'Input Data Shift A'!AF$6,'Input Exclusion Time (Partial)'!$B$14:$B$988,'Input Data Shift A'!$D$2,'Input Exclusion Time (Partial)'!$C$14:$C$988,'Input Data Shift A'!$C108)</f>
        <v>0</v>
      </c>
      <c r="AG108" s="506">
        <f>SUMIFS('Input Exclusion Time (All)'!$G$14:$G$1004,'Input Exclusion Time (All)'!$A$14:$A$1004,'Input Data Shift A'!AG$6,'Input Exclusion Time (All)'!$B$14:$B$1004,'Input Data Shift A'!$D$2,'Input Exclusion Time (All)'!$C$14:$C$1004,'Input Data Shift A'!$C108)+SUMIFS('Input Exclusion Time (Partial)'!$I$14:$I$988,'Input Exclusion Time (Partial)'!$A$14:$A$988,'Input Data Shift A'!AG$6,'Input Exclusion Time (Partial)'!$B$14:$B$988,'Input Data Shift A'!$D$2,'Input Exclusion Time (Partial)'!$C$14:$C$988,'Input Data Shift A'!$C108)</f>
        <v>0</v>
      </c>
      <c r="AH108" s="506">
        <f>SUMIFS('Input Exclusion Time (All)'!$G$14:$G$1004,'Input Exclusion Time (All)'!$A$14:$A$1004,'Input Data Shift A'!AH$6,'Input Exclusion Time (All)'!$B$14:$B$1004,'Input Data Shift A'!$D$2,'Input Exclusion Time (All)'!$C$14:$C$1004,'Input Data Shift A'!$C108)+SUMIFS('Input Exclusion Time (Partial)'!$I$14:$I$988,'Input Exclusion Time (Partial)'!$A$14:$A$988,'Input Data Shift A'!AH$6,'Input Exclusion Time (Partial)'!$B$14:$B$988,'Input Data Shift A'!$D$2,'Input Exclusion Time (Partial)'!$C$14:$C$988,'Input Data Shift A'!$C108)</f>
        <v>0</v>
      </c>
      <c r="AI108" s="512">
        <f t="shared" si="12"/>
        <v>0</v>
      </c>
      <c r="AJ108" s="285">
        <f t="shared" si="13"/>
        <v>0</v>
      </c>
    </row>
    <row r="109" spans="1:36" ht="19.5" customHeight="1">
      <c r="A109" s="605"/>
      <c r="B109" s="280" t="s">
        <v>46</v>
      </c>
      <c r="C109" s="281" t="s">
        <v>47</v>
      </c>
      <c r="D109" s="506">
        <f>SUMIFS('Input Exclusion Time (All)'!$G$14:$G$1004,'Input Exclusion Time (All)'!$A$14:$A$1004,'Input Data Shift A'!D$6,'Input Exclusion Time (All)'!$B$14:$B$1004,'Input Data Shift A'!$D$2,'Input Exclusion Time (All)'!$C$14:$C$1004,'Input Data Shift A'!$C109)+SUMIFS('Input Exclusion Time (Partial)'!$I$14:$I$988,'Input Exclusion Time (Partial)'!$A$14:$A$988,'Input Data Shift A'!D$6,'Input Exclusion Time (Partial)'!$B$14:$B$988,'Input Data Shift A'!$D$2,'Input Exclusion Time (Partial)'!$C$14:$C$988,'Input Data Shift A'!$C109)</f>
        <v>0</v>
      </c>
      <c r="E109" s="506">
        <f>SUMIFS('Input Exclusion Time (All)'!$G$14:$G$1004,'Input Exclusion Time (All)'!$A$14:$A$1004,'Input Data Shift A'!E$6,'Input Exclusion Time (All)'!$B$14:$B$1004,'Input Data Shift A'!$D$2,'Input Exclusion Time (All)'!$C$14:$C$1004,'Input Data Shift A'!$C109)+SUMIFS('Input Exclusion Time (Partial)'!$I$14:$I$988,'Input Exclusion Time (Partial)'!$A$14:$A$988,'Input Data Shift A'!E$6,'Input Exclusion Time (Partial)'!$B$14:$B$988,'Input Data Shift A'!$D$2,'Input Exclusion Time (Partial)'!$C$14:$C$988,'Input Data Shift A'!$C109)</f>
        <v>0</v>
      </c>
      <c r="F109" s="506">
        <f>SUMIFS('Input Exclusion Time (All)'!$G$14:$G$1004,'Input Exclusion Time (All)'!$A$14:$A$1004,'Input Data Shift A'!F$6,'Input Exclusion Time (All)'!$B$14:$B$1004,'Input Data Shift A'!$D$2,'Input Exclusion Time (All)'!$C$14:$C$1004,'Input Data Shift A'!$C109)+SUMIFS('Input Exclusion Time (Partial)'!$I$14:$I$988,'Input Exclusion Time (Partial)'!$A$14:$A$988,'Input Data Shift A'!F$6,'Input Exclusion Time (Partial)'!$B$14:$B$988,'Input Data Shift A'!$D$2,'Input Exclusion Time (Partial)'!$C$14:$C$988,'Input Data Shift A'!$C109)</f>
        <v>0</v>
      </c>
      <c r="G109" s="506">
        <f>SUMIFS('Input Exclusion Time (All)'!$G$14:$G$1004,'Input Exclusion Time (All)'!$A$14:$A$1004,'Input Data Shift A'!G$6,'Input Exclusion Time (All)'!$B$14:$B$1004,'Input Data Shift A'!$D$2,'Input Exclusion Time (All)'!$C$14:$C$1004,'Input Data Shift A'!$C109)+SUMIFS('Input Exclusion Time (Partial)'!$I$14:$I$988,'Input Exclusion Time (Partial)'!$A$14:$A$988,'Input Data Shift A'!G$6,'Input Exclusion Time (Partial)'!$B$14:$B$988,'Input Data Shift A'!$D$2,'Input Exclusion Time (Partial)'!$C$14:$C$988,'Input Data Shift A'!$C109)</f>
        <v>0</v>
      </c>
      <c r="H109" s="506">
        <f>SUMIFS('Input Exclusion Time (All)'!$G$14:$G$1004,'Input Exclusion Time (All)'!$A$14:$A$1004,'Input Data Shift A'!H$6,'Input Exclusion Time (All)'!$B$14:$B$1004,'Input Data Shift A'!$D$2,'Input Exclusion Time (All)'!$C$14:$C$1004,'Input Data Shift A'!$C109)+SUMIFS('Input Exclusion Time (Partial)'!$I$14:$I$988,'Input Exclusion Time (Partial)'!$A$14:$A$988,'Input Data Shift A'!H$6,'Input Exclusion Time (Partial)'!$B$14:$B$988,'Input Data Shift A'!$D$2,'Input Exclusion Time (Partial)'!$C$14:$C$988,'Input Data Shift A'!$C109)</f>
        <v>0</v>
      </c>
      <c r="I109" s="506">
        <f>SUMIFS('Input Exclusion Time (All)'!$G$14:$G$1004,'Input Exclusion Time (All)'!$A$14:$A$1004,'Input Data Shift A'!I$6,'Input Exclusion Time (All)'!$B$14:$B$1004,'Input Data Shift A'!$D$2,'Input Exclusion Time (All)'!$C$14:$C$1004,'Input Data Shift A'!$C109)+SUMIFS('Input Exclusion Time (Partial)'!$I$14:$I$988,'Input Exclusion Time (Partial)'!$A$14:$A$988,'Input Data Shift A'!I$6,'Input Exclusion Time (Partial)'!$B$14:$B$988,'Input Data Shift A'!$D$2,'Input Exclusion Time (Partial)'!$C$14:$C$988,'Input Data Shift A'!$C109)</f>
        <v>0</v>
      </c>
      <c r="J109" s="506">
        <f>SUMIFS('Input Exclusion Time (All)'!$G$14:$G$1004,'Input Exclusion Time (All)'!$A$14:$A$1004,'Input Data Shift A'!J$6,'Input Exclusion Time (All)'!$B$14:$B$1004,'Input Data Shift A'!$D$2,'Input Exclusion Time (All)'!$C$14:$C$1004,'Input Data Shift A'!$C109)+SUMIFS('Input Exclusion Time (Partial)'!$I$14:$I$988,'Input Exclusion Time (Partial)'!$A$14:$A$988,'Input Data Shift A'!J$6,'Input Exclusion Time (Partial)'!$B$14:$B$988,'Input Data Shift A'!$D$2,'Input Exclusion Time (Partial)'!$C$14:$C$988,'Input Data Shift A'!$C109)</f>
        <v>0</v>
      </c>
      <c r="K109" s="506">
        <f>SUMIFS('Input Exclusion Time (All)'!$G$14:$G$1004,'Input Exclusion Time (All)'!$A$14:$A$1004,'Input Data Shift A'!K$6,'Input Exclusion Time (All)'!$B$14:$B$1004,'Input Data Shift A'!$D$2,'Input Exclusion Time (All)'!$C$14:$C$1004,'Input Data Shift A'!$C109)+SUMIFS('Input Exclusion Time (Partial)'!$I$14:$I$988,'Input Exclusion Time (Partial)'!$A$14:$A$988,'Input Data Shift A'!K$6,'Input Exclusion Time (Partial)'!$B$14:$B$988,'Input Data Shift A'!$D$2,'Input Exclusion Time (Partial)'!$C$14:$C$988,'Input Data Shift A'!$C109)</f>
        <v>0</v>
      </c>
      <c r="L109" s="506">
        <f>SUMIFS('Input Exclusion Time (All)'!$G$14:$G$1004,'Input Exclusion Time (All)'!$A$14:$A$1004,'Input Data Shift A'!L$6,'Input Exclusion Time (All)'!$B$14:$B$1004,'Input Data Shift A'!$D$2,'Input Exclusion Time (All)'!$C$14:$C$1004,'Input Data Shift A'!$C109)+SUMIFS('Input Exclusion Time (Partial)'!$I$14:$I$988,'Input Exclusion Time (Partial)'!$A$14:$A$988,'Input Data Shift A'!L$6,'Input Exclusion Time (Partial)'!$B$14:$B$988,'Input Data Shift A'!$D$2,'Input Exclusion Time (Partial)'!$C$14:$C$988,'Input Data Shift A'!$C109)</f>
        <v>0</v>
      </c>
      <c r="M109" s="506">
        <f>SUMIFS('Input Exclusion Time (All)'!$G$14:$G$1004,'Input Exclusion Time (All)'!$A$14:$A$1004,'Input Data Shift A'!M$6,'Input Exclusion Time (All)'!$B$14:$B$1004,'Input Data Shift A'!$D$2,'Input Exclusion Time (All)'!$C$14:$C$1004,'Input Data Shift A'!$C109)+SUMIFS('Input Exclusion Time (Partial)'!$I$14:$I$988,'Input Exclusion Time (Partial)'!$A$14:$A$988,'Input Data Shift A'!M$6,'Input Exclusion Time (Partial)'!$B$14:$B$988,'Input Data Shift A'!$D$2,'Input Exclusion Time (Partial)'!$C$14:$C$988,'Input Data Shift A'!$C109)</f>
        <v>0</v>
      </c>
      <c r="N109" s="506">
        <f>SUMIFS('Input Exclusion Time (All)'!$G$14:$G$1004,'Input Exclusion Time (All)'!$A$14:$A$1004,'Input Data Shift A'!N$6,'Input Exclusion Time (All)'!$B$14:$B$1004,'Input Data Shift A'!$D$2,'Input Exclusion Time (All)'!$C$14:$C$1004,'Input Data Shift A'!$C109)+SUMIFS('Input Exclusion Time (Partial)'!$I$14:$I$988,'Input Exclusion Time (Partial)'!$A$14:$A$988,'Input Data Shift A'!N$6,'Input Exclusion Time (Partial)'!$B$14:$B$988,'Input Data Shift A'!$D$2,'Input Exclusion Time (Partial)'!$C$14:$C$988,'Input Data Shift A'!$C109)</f>
        <v>0</v>
      </c>
      <c r="O109" s="506">
        <f>SUMIFS('Input Exclusion Time (All)'!$G$14:$G$1004,'Input Exclusion Time (All)'!$A$14:$A$1004,'Input Data Shift A'!O$6,'Input Exclusion Time (All)'!$B$14:$B$1004,'Input Data Shift A'!$D$2,'Input Exclusion Time (All)'!$C$14:$C$1004,'Input Data Shift A'!$C109)+SUMIFS('Input Exclusion Time (Partial)'!$I$14:$I$988,'Input Exclusion Time (Partial)'!$A$14:$A$988,'Input Data Shift A'!O$6,'Input Exclusion Time (Partial)'!$B$14:$B$988,'Input Data Shift A'!$D$2,'Input Exclusion Time (Partial)'!$C$14:$C$988,'Input Data Shift A'!$C109)</f>
        <v>0</v>
      </c>
      <c r="P109" s="506">
        <f>SUMIFS('Input Exclusion Time (All)'!$G$14:$G$1004,'Input Exclusion Time (All)'!$A$14:$A$1004,'Input Data Shift A'!P$6,'Input Exclusion Time (All)'!$B$14:$B$1004,'Input Data Shift A'!$D$2,'Input Exclusion Time (All)'!$C$14:$C$1004,'Input Data Shift A'!$C109)+SUMIFS('Input Exclusion Time (Partial)'!$I$14:$I$988,'Input Exclusion Time (Partial)'!$A$14:$A$988,'Input Data Shift A'!P$6,'Input Exclusion Time (Partial)'!$B$14:$B$988,'Input Data Shift A'!$D$2,'Input Exclusion Time (Partial)'!$C$14:$C$988,'Input Data Shift A'!$C109)</f>
        <v>0</v>
      </c>
      <c r="Q109" s="506">
        <f>SUMIFS('Input Exclusion Time (All)'!$G$14:$G$1004,'Input Exclusion Time (All)'!$A$14:$A$1004,'Input Data Shift A'!Q$6,'Input Exclusion Time (All)'!$B$14:$B$1004,'Input Data Shift A'!$D$2,'Input Exclusion Time (All)'!$C$14:$C$1004,'Input Data Shift A'!$C109)+SUMIFS('Input Exclusion Time (Partial)'!$I$14:$I$988,'Input Exclusion Time (Partial)'!$A$14:$A$988,'Input Data Shift A'!Q$6,'Input Exclusion Time (Partial)'!$B$14:$B$988,'Input Data Shift A'!$D$2,'Input Exclusion Time (Partial)'!$C$14:$C$988,'Input Data Shift A'!$C109)</f>
        <v>0</v>
      </c>
      <c r="R109" s="506">
        <f>SUMIFS('Input Exclusion Time (All)'!$G$14:$G$1004,'Input Exclusion Time (All)'!$A$14:$A$1004,'Input Data Shift A'!R$6,'Input Exclusion Time (All)'!$B$14:$B$1004,'Input Data Shift A'!$D$2,'Input Exclusion Time (All)'!$C$14:$C$1004,'Input Data Shift A'!$C109)+SUMIFS('Input Exclusion Time (Partial)'!$I$14:$I$988,'Input Exclusion Time (Partial)'!$A$14:$A$988,'Input Data Shift A'!R$6,'Input Exclusion Time (Partial)'!$B$14:$B$988,'Input Data Shift A'!$D$2,'Input Exclusion Time (Partial)'!$C$14:$C$988,'Input Data Shift A'!$C109)</f>
        <v>0</v>
      </c>
      <c r="S109" s="506">
        <f>SUMIFS('Input Exclusion Time (All)'!$G$14:$G$1004,'Input Exclusion Time (All)'!$A$14:$A$1004,'Input Data Shift A'!S$6,'Input Exclusion Time (All)'!$B$14:$B$1004,'Input Data Shift A'!$D$2,'Input Exclusion Time (All)'!$C$14:$C$1004,'Input Data Shift A'!$C109)+SUMIFS('Input Exclusion Time (Partial)'!$I$14:$I$988,'Input Exclusion Time (Partial)'!$A$14:$A$988,'Input Data Shift A'!S$6,'Input Exclusion Time (Partial)'!$B$14:$B$988,'Input Data Shift A'!$D$2,'Input Exclusion Time (Partial)'!$C$14:$C$988,'Input Data Shift A'!$C109)</f>
        <v>0</v>
      </c>
      <c r="T109" s="506">
        <f>SUMIFS('Input Exclusion Time (All)'!$G$14:$G$1004,'Input Exclusion Time (All)'!$A$14:$A$1004,'Input Data Shift A'!T$6,'Input Exclusion Time (All)'!$B$14:$B$1004,'Input Data Shift A'!$D$2,'Input Exclusion Time (All)'!$C$14:$C$1004,'Input Data Shift A'!$C109)+SUMIFS('Input Exclusion Time (Partial)'!$I$14:$I$988,'Input Exclusion Time (Partial)'!$A$14:$A$988,'Input Data Shift A'!T$6,'Input Exclusion Time (Partial)'!$B$14:$B$988,'Input Data Shift A'!$D$2,'Input Exclusion Time (Partial)'!$C$14:$C$988,'Input Data Shift A'!$C109)</f>
        <v>0</v>
      </c>
      <c r="U109" s="506">
        <f>SUMIFS('Input Exclusion Time (All)'!$G$14:$G$1004,'Input Exclusion Time (All)'!$A$14:$A$1004,'Input Data Shift A'!U$6,'Input Exclusion Time (All)'!$B$14:$B$1004,'Input Data Shift A'!$D$2,'Input Exclusion Time (All)'!$C$14:$C$1004,'Input Data Shift A'!$C109)+SUMIFS('Input Exclusion Time (Partial)'!$I$14:$I$988,'Input Exclusion Time (Partial)'!$A$14:$A$988,'Input Data Shift A'!U$6,'Input Exclusion Time (Partial)'!$B$14:$B$988,'Input Data Shift A'!$D$2,'Input Exclusion Time (Partial)'!$C$14:$C$988,'Input Data Shift A'!$C109)</f>
        <v>0</v>
      </c>
      <c r="V109" s="506">
        <f>SUMIFS('Input Exclusion Time (All)'!$G$14:$G$1004,'Input Exclusion Time (All)'!$A$14:$A$1004,'Input Data Shift A'!V$6,'Input Exclusion Time (All)'!$B$14:$B$1004,'Input Data Shift A'!$D$2,'Input Exclusion Time (All)'!$C$14:$C$1004,'Input Data Shift A'!$C109)+SUMIFS('Input Exclusion Time (Partial)'!$I$14:$I$988,'Input Exclusion Time (Partial)'!$A$14:$A$988,'Input Data Shift A'!V$6,'Input Exclusion Time (Partial)'!$B$14:$B$988,'Input Data Shift A'!$D$2,'Input Exclusion Time (Partial)'!$C$14:$C$988,'Input Data Shift A'!$C109)</f>
        <v>0</v>
      </c>
      <c r="W109" s="506">
        <f>SUMIFS('Input Exclusion Time (All)'!$G$14:$G$1004,'Input Exclusion Time (All)'!$A$14:$A$1004,'Input Data Shift A'!W$6,'Input Exclusion Time (All)'!$B$14:$B$1004,'Input Data Shift A'!$D$2,'Input Exclusion Time (All)'!$C$14:$C$1004,'Input Data Shift A'!$C109)+SUMIFS('Input Exclusion Time (Partial)'!$I$14:$I$988,'Input Exclusion Time (Partial)'!$A$14:$A$988,'Input Data Shift A'!W$6,'Input Exclusion Time (Partial)'!$B$14:$B$988,'Input Data Shift A'!$D$2,'Input Exclusion Time (Partial)'!$C$14:$C$988,'Input Data Shift A'!$C109)</f>
        <v>0</v>
      </c>
      <c r="X109" s="506">
        <f>SUMIFS('Input Exclusion Time (All)'!$G$14:$G$1004,'Input Exclusion Time (All)'!$A$14:$A$1004,'Input Data Shift A'!X$6,'Input Exclusion Time (All)'!$B$14:$B$1004,'Input Data Shift A'!$D$2,'Input Exclusion Time (All)'!$C$14:$C$1004,'Input Data Shift A'!$C109)+SUMIFS('Input Exclusion Time (Partial)'!$I$14:$I$988,'Input Exclusion Time (Partial)'!$A$14:$A$988,'Input Data Shift A'!X$6,'Input Exclusion Time (Partial)'!$B$14:$B$988,'Input Data Shift A'!$D$2,'Input Exclusion Time (Partial)'!$C$14:$C$988,'Input Data Shift A'!$C109)</f>
        <v>0</v>
      </c>
      <c r="Y109" s="506">
        <f>SUMIFS('Input Exclusion Time (All)'!$G$14:$G$1004,'Input Exclusion Time (All)'!$A$14:$A$1004,'Input Data Shift A'!Y$6,'Input Exclusion Time (All)'!$B$14:$B$1004,'Input Data Shift A'!$D$2,'Input Exclusion Time (All)'!$C$14:$C$1004,'Input Data Shift A'!$C109)+SUMIFS('Input Exclusion Time (Partial)'!$I$14:$I$988,'Input Exclusion Time (Partial)'!$A$14:$A$988,'Input Data Shift A'!Y$6,'Input Exclusion Time (Partial)'!$B$14:$B$988,'Input Data Shift A'!$D$2,'Input Exclusion Time (Partial)'!$C$14:$C$988,'Input Data Shift A'!$C109)</f>
        <v>0</v>
      </c>
      <c r="Z109" s="506">
        <f>SUMIFS('Input Exclusion Time (All)'!$G$14:$G$1004,'Input Exclusion Time (All)'!$A$14:$A$1004,'Input Data Shift A'!Z$6,'Input Exclusion Time (All)'!$B$14:$B$1004,'Input Data Shift A'!$D$2,'Input Exclusion Time (All)'!$C$14:$C$1004,'Input Data Shift A'!$C109)+SUMIFS('Input Exclusion Time (Partial)'!$I$14:$I$988,'Input Exclusion Time (Partial)'!$A$14:$A$988,'Input Data Shift A'!Z$6,'Input Exclusion Time (Partial)'!$B$14:$B$988,'Input Data Shift A'!$D$2,'Input Exclusion Time (Partial)'!$C$14:$C$988,'Input Data Shift A'!$C109)</f>
        <v>0</v>
      </c>
      <c r="AA109" s="506">
        <f>SUMIFS('Input Exclusion Time (All)'!$G$14:$G$1004,'Input Exclusion Time (All)'!$A$14:$A$1004,'Input Data Shift A'!AA$6,'Input Exclusion Time (All)'!$B$14:$B$1004,'Input Data Shift A'!$D$2,'Input Exclusion Time (All)'!$C$14:$C$1004,'Input Data Shift A'!$C109)+SUMIFS('Input Exclusion Time (Partial)'!$I$14:$I$988,'Input Exclusion Time (Partial)'!$A$14:$A$988,'Input Data Shift A'!AA$6,'Input Exclusion Time (Partial)'!$B$14:$B$988,'Input Data Shift A'!$D$2,'Input Exclusion Time (Partial)'!$C$14:$C$988,'Input Data Shift A'!$C109)</f>
        <v>0</v>
      </c>
      <c r="AB109" s="506">
        <f>SUMIFS('Input Exclusion Time (All)'!$G$14:$G$1004,'Input Exclusion Time (All)'!$A$14:$A$1004,'Input Data Shift A'!AB$6,'Input Exclusion Time (All)'!$B$14:$B$1004,'Input Data Shift A'!$D$2,'Input Exclusion Time (All)'!$C$14:$C$1004,'Input Data Shift A'!$C109)+SUMIFS('Input Exclusion Time (Partial)'!$I$14:$I$988,'Input Exclusion Time (Partial)'!$A$14:$A$988,'Input Data Shift A'!AB$6,'Input Exclusion Time (Partial)'!$B$14:$B$988,'Input Data Shift A'!$D$2,'Input Exclusion Time (Partial)'!$C$14:$C$988,'Input Data Shift A'!$C109)</f>
        <v>0</v>
      </c>
      <c r="AC109" s="506">
        <f>SUMIFS('Input Exclusion Time (All)'!$G$14:$G$1004,'Input Exclusion Time (All)'!$A$14:$A$1004,'Input Data Shift A'!AC$6,'Input Exclusion Time (All)'!$B$14:$B$1004,'Input Data Shift A'!$D$2,'Input Exclusion Time (All)'!$C$14:$C$1004,'Input Data Shift A'!$C109)+SUMIFS('Input Exclusion Time (Partial)'!$I$14:$I$988,'Input Exclusion Time (Partial)'!$A$14:$A$988,'Input Data Shift A'!AC$6,'Input Exclusion Time (Partial)'!$B$14:$B$988,'Input Data Shift A'!$D$2,'Input Exclusion Time (Partial)'!$C$14:$C$988,'Input Data Shift A'!$C109)</f>
        <v>0</v>
      </c>
      <c r="AD109" s="506">
        <f>SUMIFS('Input Exclusion Time (All)'!$G$14:$G$1004,'Input Exclusion Time (All)'!$A$14:$A$1004,'Input Data Shift A'!AD$6,'Input Exclusion Time (All)'!$B$14:$B$1004,'Input Data Shift A'!$D$2,'Input Exclusion Time (All)'!$C$14:$C$1004,'Input Data Shift A'!$C109)+SUMIFS('Input Exclusion Time (Partial)'!$I$14:$I$988,'Input Exclusion Time (Partial)'!$A$14:$A$988,'Input Data Shift A'!AD$6,'Input Exclusion Time (Partial)'!$B$14:$B$988,'Input Data Shift A'!$D$2,'Input Exclusion Time (Partial)'!$C$14:$C$988,'Input Data Shift A'!$C109)</f>
        <v>0</v>
      </c>
      <c r="AE109" s="506">
        <f>SUMIFS('Input Exclusion Time (All)'!$G$14:$G$1004,'Input Exclusion Time (All)'!$A$14:$A$1004,'Input Data Shift A'!AE$6,'Input Exclusion Time (All)'!$B$14:$B$1004,'Input Data Shift A'!$D$2,'Input Exclusion Time (All)'!$C$14:$C$1004,'Input Data Shift A'!$C109)+SUMIFS('Input Exclusion Time (Partial)'!$I$14:$I$988,'Input Exclusion Time (Partial)'!$A$14:$A$988,'Input Data Shift A'!AE$6,'Input Exclusion Time (Partial)'!$B$14:$B$988,'Input Data Shift A'!$D$2,'Input Exclusion Time (Partial)'!$C$14:$C$988,'Input Data Shift A'!$C109)</f>
        <v>0</v>
      </c>
      <c r="AF109" s="506">
        <f>SUMIFS('Input Exclusion Time (All)'!$G$14:$G$1004,'Input Exclusion Time (All)'!$A$14:$A$1004,'Input Data Shift A'!AF$6,'Input Exclusion Time (All)'!$B$14:$B$1004,'Input Data Shift A'!$D$2,'Input Exclusion Time (All)'!$C$14:$C$1004,'Input Data Shift A'!$C109)+SUMIFS('Input Exclusion Time (Partial)'!$I$14:$I$988,'Input Exclusion Time (Partial)'!$A$14:$A$988,'Input Data Shift A'!AF$6,'Input Exclusion Time (Partial)'!$B$14:$B$988,'Input Data Shift A'!$D$2,'Input Exclusion Time (Partial)'!$C$14:$C$988,'Input Data Shift A'!$C109)</f>
        <v>0</v>
      </c>
      <c r="AG109" s="506">
        <f>SUMIFS('Input Exclusion Time (All)'!$G$14:$G$1004,'Input Exclusion Time (All)'!$A$14:$A$1004,'Input Data Shift A'!AG$6,'Input Exclusion Time (All)'!$B$14:$B$1004,'Input Data Shift A'!$D$2,'Input Exclusion Time (All)'!$C$14:$C$1004,'Input Data Shift A'!$C109)+SUMIFS('Input Exclusion Time (Partial)'!$I$14:$I$988,'Input Exclusion Time (Partial)'!$A$14:$A$988,'Input Data Shift A'!AG$6,'Input Exclusion Time (Partial)'!$B$14:$B$988,'Input Data Shift A'!$D$2,'Input Exclusion Time (Partial)'!$C$14:$C$988,'Input Data Shift A'!$C109)</f>
        <v>0</v>
      </c>
      <c r="AH109" s="506">
        <f>SUMIFS('Input Exclusion Time (All)'!$G$14:$G$1004,'Input Exclusion Time (All)'!$A$14:$A$1004,'Input Data Shift A'!AH$6,'Input Exclusion Time (All)'!$B$14:$B$1004,'Input Data Shift A'!$D$2,'Input Exclusion Time (All)'!$C$14:$C$1004,'Input Data Shift A'!$C109)+SUMIFS('Input Exclusion Time (Partial)'!$I$14:$I$988,'Input Exclusion Time (Partial)'!$A$14:$A$988,'Input Data Shift A'!AH$6,'Input Exclusion Time (Partial)'!$B$14:$B$988,'Input Data Shift A'!$D$2,'Input Exclusion Time (Partial)'!$C$14:$C$988,'Input Data Shift A'!$C109)</f>
        <v>0</v>
      </c>
      <c r="AI109" s="512">
        <f t="shared" si="12"/>
        <v>0</v>
      </c>
      <c r="AJ109" s="285">
        <f t="shared" si="13"/>
        <v>0</v>
      </c>
    </row>
    <row r="110" spans="1:36" ht="19.5" customHeight="1">
      <c r="A110" s="605"/>
      <c r="B110" s="280" t="s">
        <v>48</v>
      </c>
      <c r="C110" s="281" t="s">
        <v>49</v>
      </c>
      <c r="D110" s="506">
        <f>SUMIFS('Input Exclusion Time (All)'!$G$14:$G$1004,'Input Exclusion Time (All)'!$A$14:$A$1004,'Input Data Shift A'!D$6,'Input Exclusion Time (All)'!$B$14:$B$1004,'Input Data Shift A'!$D$2,'Input Exclusion Time (All)'!$C$14:$C$1004,'Input Data Shift A'!$C110)+SUMIFS('Input Exclusion Time (Partial)'!$I$14:$I$988,'Input Exclusion Time (Partial)'!$A$14:$A$988,'Input Data Shift A'!D$6,'Input Exclusion Time (Partial)'!$B$14:$B$988,'Input Data Shift A'!$D$2,'Input Exclusion Time (Partial)'!$C$14:$C$988,'Input Data Shift A'!$C110)</f>
        <v>0</v>
      </c>
      <c r="E110" s="506">
        <f>SUMIFS('Input Exclusion Time (All)'!$G$14:$G$1004,'Input Exclusion Time (All)'!$A$14:$A$1004,'Input Data Shift A'!E$6,'Input Exclusion Time (All)'!$B$14:$B$1004,'Input Data Shift A'!$D$2,'Input Exclusion Time (All)'!$C$14:$C$1004,'Input Data Shift A'!$C110)+SUMIFS('Input Exclusion Time (Partial)'!$I$14:$I$988,'Input Exclusion Time (Partial)'!$A$14:$A$988,'Input Data Shift A'!E$6,'Input Exclusion Time (Partial)'!$B$14:$B$988,'Input Data Shift A'!$D$2,'Input Exclusion Time (Partial)'!$C$14:$C$988,'Input Data Shift A'!$C110)</f>
        <v>0</v>
      </c>
      <c r="F110" s="506">
        <f>SUMIFS('Input Exclusion Time (All)'!$G$14:$G$1004,'Input Exclusion Time (All)'!$A$14:$A$1004,'Input Data Shift A'!F$6,'Input Exclusion Time (All)'!$B$14:$B$1004,'Input Data Shift A'!$D$2,'Input Exclusion Time (All)'!$C$14:$C$1004,'Input Data Shift A'!$C110)+SUMIFS('Input Exclusion Time (Partial)'!$I$14:$I$988,'Input Exclusion Time (Partial)'!$A$14:$A$988,'Input Data Shift A'!F$6,'Input Exclusion Time (Partial)'!$B$14:$B$988,'Input Data Shift A'!$D$2,'Input Exclusion Time (Partial)'!$C$14:$C$988,'Input Data Shift A'!$C110)</f>
        <v>0</v>
      </c>
      <c r="G110" s="506">
        <f>SUMIFS('Input Exclusion Time (All)'!$G$14:$G$1004,'Input Exclusion Time (All)'!$A$14:$A$1004,'Input Data Shift A'!G$6,'Input Exclusion Time (All)'!$B$14:$B$1004,'Input Data Shift A'!$D$2,'Input Exclusion Time (All)'!$C$14:$C$1004,'Input Data Shift A'!$C110)+SUMIFS('Input Exclusion Time (Partial)'!$I$14:$I$988,'Input Exclusion Time (Partial)'!$A$14:$A$988,'Input Data Shift A'!G$6,'Input Exclusion Time (Partial)'!$B$14:$B$988,'Input Data Shift A'!$D$2,'Input Exclusion Time (Partial)'!$C$14:$C$988,'Input Data Shift A'!$C110)</f>
        <v>0</v>
      </c>
      <c r="H110" s="506">
        <f>SUMIFS('Input Exclusion Time (All)'!$G$14:$G$1004,'Input Exclusion Time (All)'!$A$14:$A$1004,'Input Data Shift A'!H$6,'Input Exclusion Time (All)'!$B$14:$B$1004,'Input Data Shift A'!$D$2,'Input Exclusion Time (All)'!$C$14:$C$1004,'Input Data Shift A'!$C110)+SUMIFS('Input Exclusion Time (Partial)'!$I$14:$I$988,'Input Exclusion Time (Partial)'!$A$14:$A$988,'Input Data Shift A'!H$6,'Input Exclusion Time (Partial)'!$B$14:$B$988,'Input Data Shift A'!$D$2,'Input Exclusion Time (Partial)'!$C$14:$C$988,'Input Data Shift A'!$C110)</f>
        <v>0</v>
      </c>
      <c r="I110" s="506">
        <f>SUMIFS('Input Exclusion Time (All)'!$G$14:$G$1004,'Input Exclusion Time (All)'!$A$14:$A$1004,'Input Data Shift A'!I$6,'Input Exclusion Time (All)'!$B$14:$B$1004,'Input Data Shift A'!$D$2,'Input Exclusion Time (All)'!$C$14:$C$1004,'Input Data Shift A'!$C110)+SUMIFS('Input Exclusion Time (Partial)'!$I$14:$I$988,'Input Exclusion Time (Partial)'!$A$14:$A$988,'Input Data Shift A'!I$6,'Input Exclusion Time (Partial)'!$B$14:$B$988,'Input Data Shift A'!$D$2,'Input Exclusion Time (Partial)'!$C$14:$C$988,'Input Data Shift A'!$C110)</f>
        <v>0</v>
      </c>
      <c r="J110" s="506">
        <f>SUMIFS('Input Exclusion Time (All)'!$G$14:$G$1004,'Input Exclusion Time (All)'!$A$14:$A$1004,'Input Data Shift A'!J$6,'Input Exclusion Time (All)'!$B$14:$B$1004,'Input Data Shift A'!$D$2,'Input Exclusion Time (All)'!$C$14:$C$1004,'Input Data Shift A'!$C110)+SUMIFS('Input Exclusion Time (Partial)'!$I$14:$I$988,'Input Exclusion Time (Partial)'!$A$14:$A$988,'Input Data Shift A'!J$6,'Input Exclusion Time (Partial)'!$B$14:$B$988,'Input Data Shift A'!$D$2,'Input Exclusion Time (Partial)'!$C$14:$C$988,'Input Data Shift A'!$C110)</f>
        <v>0</v>
      </c>
      <c r="K110" s="506">
        <f>SUMIFS('Input Exclusion Time (All)'!$G$14:$G$1004,'Input Exclusion Time (All)'!$A$14:$A$1004,'Input Data Shift A'!K$6,'Input Exclusion Time (All)'!$B$14:$B$1004,'Input Data Shift A'!$D$2,'Input Exclusion Time (All)'!$C$14:$C$1004,'Input Data Shift A'!$C110)+SUMIFS('Input Exclusion Time (Partial)'!$I$14:$I$988,'Input Exclusion Time (Partial)'!$A$14:$A$988,'Input Data Shift A'!K$6,'Input Exclusion Time (Partial)'!$B$14:$B$988,'Input Data Shift A'!$D$2,'Input Exclusion Time (Partial)'!$C$14:$C$988,'Input Data Shift A'!$C110)</f>
        <v>0</v>
      </c>
      <c r="L110" s="506">
        <f>SUMIFS('Input Exclusion Time (All)'!$G$14:$G$1004,'Input Exclusion Time (All)'!$A$14:$A$1004,'Input Data Shift A'!L$6,'Input Exclusion Time (All)'!$B$14:$B$1004,'Input Data Shift A'!$D$2,'Input Exclusion Time (All)'!$C$14:$C$1004,'Input Data Shift A'!$C110)+SUMIFS('Input Exclusion Time (Partial)'!$I$14:$I$988,'Input Exclusion Time (Partial)'!$A$14:$A$988,'Input Data Shift A'!L$6,'Input Exclusion Time (Partial)'!$B$14:$B$988,'Input Data Shift A'!$D$2,'Input Exclusion Time (Partial)'!$C$14:$C$988,'Input Data Shift A'!$C110)</f>
        <v>0</v>
      </c>
      <c r="M110" s="506">
        <f>SUMIFS('Input Exclusion Time (All)'!$G$14:$G$1004,'Input Exclusion Time (All)'!$A$14:$A$1004,'Input Data Shift A'!M$6,'Input Exclusion Time (All)'!$B$14:$B$1004,'Input Data Shift A'!$D$2,'Input Exclusion Time (All)'!$C$14:$C$1004,'Input Data Shift A'!$C110)+SUMIFS('Input Exclusion Time (Partial)'!$I$14:$I$988,'Input Exclusion Time (Partial)'!$A$14:$A$988,'Input Data Shift A'!M$6,'Input Exclusion Time (Partial)'!$B$14:$B$988,'Input Data Shift A'!$D$2,'Input Exclusion Time (Partial)'!$C$14:$C$988,'Input Data Shift A'!$C110)</f>
        <v>0</v>
      </c>
      <c r="N110" s="506">
        <f>SUMIFS('Input Exclusion Time (All)'!$G$14:$G$1004,'Input Exclusion Time (All)'!$A$14:$A$1004,'Input Data Shift A'!N$6,'Input Exclusion Time (All)'!$B$14:$B$1004,'Input Data Shift A'!$D$2,'Input Exclusion Time (All)'!$C$14:$C$1004,'Input Data Shift A'!$C110)+SUMIFS('Input Exclusion Time (Partial)'!$I$14:$I$988,'Input Exclusion Time (Partial)'!$A$14:$A$988,'Input Data Shift A'!N$6,'Input Exclusion Time (Partial)'!$B$14:$B$988,'Input Data Shift A'!$D$2,'Input Exclusion Time (Partial)'!$C$14:$C$988,'Input Data Shift A'!$C110)</f>
        <v>0</v>
      </c>
      <c r="O110" s="506">
        <f>SUMIFS('Input Exclusion Time (All)'!$G$14:$G$1004,'Input Exclusion Time (All)'!$A$14:$A$1004,'Input Data Shift A'!O$6,'Input Exclusion Time (All)'!$B$14:$B$1004,'Input Data Shift A'!$D$2,'Input Exclusion Time (All)'!$C$14:$C$1004,'Input Data Shift A'!$C110)+SUMIFS('Input Exclusion Time (Partial)'!$I$14:$I$988,'Input Exclusion Time (Partial)'!$A$14:$A$988,'Input Data Shift A'!O$6,'Input Exclusion Time (Partial)'!$B$14:$B$988,'Input Data Shift A'!$D$2,'Input Exclusion Time (Partial)'!$C$14:$C$988,'Input Data Shift A'!$C110)</f>
        <v>0</v>
      </c>
      <c r="P110" s="506">
        <f>SUMIFS('Input Exclusion Time (All)'!$G$14:$G$1004,'Input Exclusion Time (All)'!$A$14:$A$1004,'Input Data Shift A'!P$6,'Input Exclusion Time (All)'!$B$14:$B$1004,'Input Data Shift A'!$D$2,'Input Exclusion Time (All)'!$C$14:$C$1004,'Input Data Shift A'!$C110)+SUMIFS('Input Exclusion Time (Partial)'!$I$14:$I$988,'Input Exclusion Time (Partial)'!$A$14:$A$988,'Input Data Shift A'!P$6,'Input Exclusion Time (Partial)'!$B$14:$B$988,'Input Data Shift A'!$D$2,'Input Exclusion Time (Partial)'!$C$14:$C$988,'Input Data Shift A'!$C110)</f>
        <v>0</v>
      </c>
      <c r="Q110" s="506">
        <f>SUMIFS('Input Exclusion Time (All)'!$G$14:$G$1004,'Input Exclusion Time (All)'!$A$14:$A$1004,'Input Data Shift A'!Q$6,'Input Exclusion Time (All)'!$B$14:$B$1004,'Input Data Shift A'!$D$2,'Input Exclusion Time (All)'!$C$14:$C$1004,'Input Data Shift A'!$C110)+SUMIFS('Input Exclusion Time (Partial)'!$I$14:$I$988,'Input Exclusion Time (Partial)'!$A$14:$A$988,'Input Data Shift A'!Q$6,'Input Exclusion Time (Partial)'!$B$14:$B$988,'Input Data Shift A'!$D$2,'Input Exclusion Time (Partial)'!$C$14:$C$988,'Input Data Shift A'!$C110)</f>
        <v>0</v>
      </c>
      <c r="R110" s="506">
        <f>SUMIFS('Input Exclusion Time (All)'!$G$14:$G$1004,'Input Exclusion Time (All)'!$A$14:$A$1004,'Input Data Shift A'!R$6,'Input Exclusion Time (All)'!$B$14:$B$1004,'Input Data Shift A'!$D$2,'Input Exclusion Time (All)'!$C$14:$C$1004,'Input Data Shift A'!$C110)+SUMIFS('Input Exclusion Time (Partial)'!$I$14:$I$988,'Input Exclusion Time (Partial)'!$A$14:$A$988,'Input Data Shift A'!R$6,'Input Exclusion Time (Partial)'!$B$14:$B$988,'Input Data Shift A'!$D$2,'Input Exclusion Time (Partial)'!$C$14:$C$988,'Input Data Shift A'!$C110)</f>
        <v>0</v>
      </c>
      <c r="S110" s="506">
        <f>SUMIFS('Input Exclusion Time (All)'!$G$14:$G$1004,'Input Exclusion Time (All)'!$A$14:$A$1004,'Input Data Shift A'!S$6,'Input Exclusion Time (All)'!$B$14:$B$1004,'Input Data Shift A'!$D$2,'Input Exclusion Time (All)'!$C$14:$C$1004,'Input Data Shift A'!$C110)+SUMIFS('Input Exclusion Time (Partial)'!$I$14:$I$988,'Input Exclusion Time (Partial)'!$A$14:$A$988,'Input Data Shift A'!S$6,'Input Exclusion Time (Partial)'!$B$14:$B$988,'Input Data Shift A'!$D$2,'Input Exclusion Time (Partial)'!$C$14:$C$988,'Input Data Shift A'!$C110)</f>
        <v>0</v>
      </c>
      <c r="T110" s="506">
        <f>SUMIFS('Input Exclusion Time (All)'!$G$14:$G$1004,'Input Exclusion Time (All)'!$A$14:$A$1004,'Input Data Shift A'!T$6,'Input Exclusion Time (All)'!$B$14:$B$1004,'Input Data Shift A'!$D$2,'Input Exclusion Time (All)'!$C$14:$C$1004,'Input Data Shift A'!$C110)+SUMIFS('Input Exclusion Time (Partial)'!$I$14:$I$988,'Input Exclusion Time (Partial)'!$A$14:$A$988,'Input Data Shift A'!T$6,'Input Exclusion Time (Partial)'!$B$14:$B$988,'Input Data Shift A'!$D$2,'Input Exclusion Time (Partial)'!$C$14:$C$988,'Input Data Shift A'!$C110)</f>
        <v>0</v>
      </c>
      <c r="U110" s="506">
        <f>SUMIFS('Input Exclusion Time (All)'!$G$14:$G$1004,'Input Exclusion Time (All)'!$A$14:$A$1004,'Input Data Shift A'!U$6,'Input Exclusion Time (All)'!$B$14:$B$1004,'Input Data Shift A'!$D$2,'Input Exclusion Time (All)'!$C$14:$C$1004,'Input Data Shift A'!$C110)+SUMIFS('Input Exclusion Time (Partial)'!$I$14:$I$988,'Input Exclusion Time (Partial)'!$A$14:$A$988,'Input Data Shift A'!U$6,'Input Exclusion Time (Partial)'!$B$14:$B$988,'Input Data Shift A'!$D$2,'Input Exclusion Time (Partial)'!$C$14:$C$988,'Input Data Shift A'!$C110)</f>
        <v>0</v>
      </c>
      <c r="V110" s="506">
        <f>SUMIFS('Input Exclusion Time (All)'!$G$14:$G$1004,'Input Exclusion Time (All)'!$A$14:$A$1004,'Input Data Shift A'!V$6,'Input Exclusion Time (All)'!$B$14:$B$1004,'Input Data Shift A'!$D$2,'Input Exclusion Time (All)'!$C$14:$C$1004,'Input Data Shift A'!$C110)+SUMIFS('Input Exclusion Time (Partial)'!$I$14:$I$988,'Input Exclusion Time (Partial)'!$A$14:$A$988,'Input Data Shift A'!V$6,'Input Exclusion Time (Partial)'!$B$14:$B$988,'Input Data Shift A'!$D$2,'Input Exclusion Time (Partial)'!$C$14:$C$988,'Input Data Shift A'!$C110)</f>
        <v>0</v>
      </c>
      <c r="W110" s="506">
        <f>SUMIFS('Input Exclusion Time (All)'!$G$14:$G$1004,'Input Exclusion Time (All)'!$A$14:$A$1004,'Input Data Shift A'!W$6,'Input Exclusion Time (All)'!$B$14:$B$1004,'Input Data Shift A'!$D$2,'Input Exclusion Time (All)'!$C$14:$C$1004,'Input Data Shift A'!$C110)+SUMIFS('Input Exclusion Time (Partial)'!$I$14:$I$988,'Input Exclusion Time (Partial)'!$A$14:$A$988,'Input Data Shift A'!W$6,'Input Exclusion Time (Partial)'!$B$14:$B$988,'Input Data Shift A'!$D$2,'Input Exclusion Time (Partial)'!$C$14:$C$988,'Input Data Shift A'!$C110)</f>
        <v>0</v>
      </c>
      <c r="X110" s="506">
        <f>SUMIFS('Input Exclusion Time (All)'!$G$14:$G$1004,'Input Exclusion Time (All)'!$A$14:$A$1004,'Input Data Shift A'!X$6,'Input Exclusion Time (All)'!$B$14:$B$1004,'Input Data Shift A'!$D$2,'Input Exclusion Time (All)'!$C$14:$C$1004,'Input Data Shift A'!$C110)+SUMIFS('Input Exclusion Time (Partial)'!$I$14:$I$988,'Input Exclusion Time (Partial)'!$A$14:$A$988,'Input Data Shift A'!X$6,'Input Exclusion Time (Partial)'!$B$14:$B$988,'Input Data Shift A'!$D$2,'Input Exclusion Time (Partial)'!$C$14:$C$988,'Input Data Shift A'!$C110)</f>
        <v>0</v>
      </c>
      <c r="Y110" s="506">
        <f>SUMIFS('Input Exclusion Time (All)'!$G$14:$G$1004,'Input Exclusion Time (All)'!$A$14:$A$1004,'Input Data Shift A'!Y$6,'Input Exclusion Time (All)'!$B$14:$B$1004,'Input Data Shift A'!$D$2,'Input Exclusion Time (All)'!$C$14:$C$1004,'Input Data Shift A'!$C110)+SUMIFS('Input Exclusion Time (Partial)'!$I$14:$I$988,'Input Exclusion Time (Partial)'!$A$14:$A$988,'Input Data Shift A'!Y$6,'Input Exclusion Time (Partial)'!$B$14:$B$988,'Input Data Shift A'!$D$2,'Input Exclusion Time (Partial)'!$C$14:$C$988,'Input Data Shift A'!$C110)</f>
        <v>0</v>
      </c>
      <c r="Z110" s="506">
        <f>SUMIFS('Input Exclusion Time (All)'!$G$14:$G$1004,'Input Exclusion Time (All)'!$A$14:$A$1004,'Input Data Shift A'!Z$6,'Input Exclusion Time (All)'!$B$14:$B$1004,'Input Data Shift A'!$D$2,'Input Exclusion Time (All)'!$C$14:$C$1004,'Input Data Shift A'!$C110)+SUMIFS('Input Exclusion Time (Partial)'!$I$14:$I$988,'Input Exclusion Time (Partial)'!$A$14:$A$988,'Input Data Shift A'!Z$6,'Input Exclusion Time (Partial)'!$B$14:$B$988,'Input Data Shift A'!$D$2,'Input Exclusion Time (Partial)'!$C$14:$C$988,'Input Data Shift A'!$C110)</f>
        <v>0</v>
      </c>
      <c r="AA110" s="506">
        <f>SUMIFS('Input Exclusion Time (All)'!$G$14:$G$1004,'Input Exclusion Time (All)'!$A$14:$A$1004,'Input Data Shift A'!AA$6,'Input Exclusion Time (All)'!$B$14:$B$1004,'Input Data Shift A'!$D$2,'Input Exclusion Time (All)'!$C$14:$C$1004,'Input Data Shift A'!$C110)+SUMIFS('Input Exclusion Time (Partial)'!$I$14:$I$988,'Input Exclusion Time (Partial)'!$A$14:$A$988,'Input Data Shift A'!AA$6,'Input Exclusion Time (Partial)'!$B$14:$B$988,'Input Data Shift A'!$D$2,'Input Exclusion Time (Partial)'!$C$14:$C$988,'Input Data Shift A'!$C110)</f>
        <v>0</v>
      </c>
      <c r="AB110" s="506">
        <f>SUMIFS('Input Exclusion Time (All)'!$G$14:$G$1004,'Input Exclusion Time (All)'!$A$14:$A$1004,'Input Data Shift A'!AB$6,'Input Exclusion Time (All)'!$B$14:$B$1004,'Input Data Shift A'!$D$2,'Input Exclusion Time (All)'!$C$14:$C$1004,'Input Data Shift A'!$C110)+SUMIFS('Input Exclusion Time (Partial)'!$I$14:$I$988,'Input Exclusion Time (Partial)'!$A$14:$A$988,'Input Data Shift A'!AB$6,'Input Exclusion Time (Partial)'!$B$14:$B$988,'Input Data Shift A'!$D$2,'Input Exclusion Time (Partial)'!$C$14:$C$988,'Input Data Shift A'!$C110)</f>
        <v>0</v>
      </c>
      <c r="AC110" s="506">
        <f>SUMIFS('Input Exclusion Time (All)'!$G$14:$G$1004,'Input Exclusion Time (All)'!$A$14:$A$1004,'Input Data Shift A'!AC$6,'Input Exclusion Time (All)'!$B$14:$B$1004,'Input Data Shift A'!$D$2,'Input Exclusion Time (All)'!$C$14:$C$1004,'Input Data Shift A'!$C110)+SUMIFS('Input Exclusion Time (Partial)'!$I$14:$I$988,'Input Exclusion Time (Partial)'!$A$14:$A$988,'Input Data Shift A'!AC$6,'Input Exclusion Time (Partial)'!$B$14:$B$988,'Input Data Shift A'!$D$2,'Input Exclusion Time (Partial)'!$C$14:$C$988,'Input Data Shift A'!$C110)</f>
        <v>0</v>
      </c>
      <c r="AD110" s="506">
        <f>SUMIFS('Input Exclusion Time (All)'!$G$14:$G$1004,'Input Exclusion Time (All)'!$A$14:$A$1004,'Input Data Shift A'!AD$6,'Input Exclusion Time (All)'!$B$14:$B$1004,'Input Data Shift A'!$D$2,'Input Exclusion Time (All)'!$C$14:$C$1004,'Input Data Shift A'!$C110)+SUMIFS('Input Exclusion Time (Partial)'!$I$14:$I$988,'Input Exclusion Time (Partial)'!$A$14:$A$988,'Input Data Shift A'!AD$6,'Input Exclusion Time (Partial)'!$B$14:$B$988,'Input Data Shift A'!$D$2,'Input Exclusion Time (Partial)'!$C$14:$C$988,'Input Data Shift A'!$C110)</f>
        <v>0</v>
      </c>
      <c r="AE110" s="506">
        <f>SUMIFS('Input Exclusion Time (All)'!$G$14:$G$1004,'Input Exclusion Time (All)'!$A$14:$A$1004,'Input Data Shift A'!AE$6,'Input Exclusion Time (All)'!$B$14:$B$1004,'Input Data Shift A'!$D$2,'Input Exclusion Time (All)'!$C$14:$C$1004,'Input Data Shift A'!$C110)+SUMIFS('Input Exclusion Time (Partial)'!$I$14:$I$988,'Input Exclusion Time (Partial)'!$A$14:$A$988,'Input Data Shift A'!AE$6,'Input Exclusion Time (Partial)'!$B$14:$B$988,'Input Data Shift A'!$D$2,'Input Exclusion Time (Partial)'!$C$14:$C$988,'Input Data Shift A'!$C110)</f>
        <v>0</v>
      </c>
      <c r="AF110" s="506">
        <f>SUMIFS('Input Exclusion Time (All)'!$G$14:$G$1004,'Input Exclusion Time (All)'!$A$14:$A$1004,'Input Data Shift A'!AF$6,'Input Exclusion Time (All)'!$B$14:$B$1004,'Input Data Shift A'!$D$2,'Input Exclusion Time (All)'!$C$14:$C$1004,'Input Data Shift A'!$C110)+SUMIFS('Input Exclusion Time (Partial)'!$I$14:$I$988,'Input Exclusion Time (Partial)'!$A$14:$A$988,'Input Data Shift A'!AF$6,'Input Exclusion Time (Partial)'!$B$14:$B$988,'Input Data Shift A'!$D$2,'Input Exclusion Time (Partial)'!$C$14:$C$988,'Input Data Shift A'!$C110)</f>
        <v>0</v>
      </c>
      <c r="AG110" s="506">
        <f>SUMIFS('Input Exclusion Time (All)'!$G$14:$G$1004,'Input Exclusion Time (All)'!$A$14:$A$1004,'Input Data Shift A'!AG$6,'Input Exclusion Time (All)'!$B$14:$B$1004,'Input Data Shift A'!$D$2,'Input Exclusion Time (All)'!$C$14:$C$1004,'Input Data Shift A'!$C110)+SUMIFS('Input Exclusion Time (Partial)'!$I$14:$I$988,'Input Exclusion Time (Partial)'!$A$14:$A$988,'Input Data Shift A'!AG$6,'Input Exclusion Time (Partial)'!$B$14:$B$988,'Input Data Shift A'!$D$2,'Input Exclusion Time (Partial)'!$C$14:$C$988,'Input Data Shift A'!$C110)</f>
        <v>0</v>
      </c>
      <c r="AH110" s="506">
        <f>SUMIFS('Input Exclusion Time (All)'!$G$14:$G$1004,'Input Exclusion Time (All)'!$A$14:$A$1004,'Input Data Shift A'!AH$6,'Input Exclusion Time (All)'!$B$14:$B$1004,'Input Data Shift A'!$D$2,'Input Exclusion Time (All)'!$C$14:$C$1004,'Input Data Shift A'!$C110)+SUMIFS('Input Exclusion Time (Partial)'!$I$14:$I$988,'Input Exclusion Time (Partial)'!$A$14:$A$988,'Input Data Shift A'!AH$6,'Input Exclusion Time (Partial)'!$B$14:$B$988,'Input Data Shift A'!$D$2,'Input Exclusion Time (Partial)'!$C$14:$C$988,'Input Data Shift A'!$C110)</f>
        <v>0</v>
      </c>
      <c r="AI110" s="512">
        <f t="shared" si="12"/>
        <v>0</v>
      </c>
      <c r="AJ110" s="285">
        <f t="shared" si="13"/>
        <v>0</v>
      </c>
    </row>
    <row r="111" spans="1:36" ht="19.5" customHeight="1">
      <c r="A111" s="605"/>
      <c r="B111" s="280" t="s">
        <v>50</v>
      </c>
      <c r="C111" s="281" t="s">
        <v>51</v>
      </c>
      <c r="D111" s="506">
        <f>SUMIFS('Input Exclusion Time (All)'!$G$14:$G$1004,'Input Exclusion Time (All)'!$A$14:$A$1004,'Input Data Shift A'!D$6,'Input Exclusion Time (All)'!$B$14:$B$1004,'Input Data Shift A'!$D$2,'Input Exclusion Time (All)'!$C$14:$C$1004,'Input Data Shift A'!$C111)+SUMIFS('Input Exclusion Time (Partial)'!$I$14:$I$988,'Input Exclusion Time (Partial)'!$A$14:$A$988,'Input Data Shift A'!D$6,'Input Exclusion Time (Partial)'!$B$14:$B$988,'Input Data Shift A'!$D$2,'Input Exclusion Time (Partial)'!$C$14:$C$988,'Input Data Shift A'!$C111)</f>
        <v>0</v>
      </c>
      <c r="E111" s="506">
        <f>SUMIFS('Input Exclusion Time (All)'!$G$14:$G$1004,'Input Exclusion Time (All)'!$A$14:$A$1004,'Input Data Shift A'!E$6,'Input Exclusion Time (All)'!$B$14:$B$1004,'Input Data Shift A'!$D$2,'Input Exclusion Time (All)'!$C$14:$C$1004,'Input Data Shift A'!$C111)+SUMIFS('Input Exclusion Time (Partial)'!$I$14:$I$988,'Input Exclusion Time (Partial)'!$A$14:$A$988,'Input Data Shift A'!E$6,'Input Exclusion Time (Partial)'!$B$14:$B$988,'Input Data Shift A'!$D$2,'Input Exclusion Time (Partial)'!$C$14:$C$988,'Input Data Shift A'!$C111)</f>
        <v>0</v>
      </c>
      <c r="F111" s="506">
        <f>SUMIFS('Input Exclusion Time (All)'!$G$14:$G$1004,'Input Exclusion Time (All)'!$A$14:$A$1004,'Input Data Shift A'!F$6,'Input Exclusion Time (All)'!$B$14:$B$1004,'Input Data Shift A'!$D$2,'Input Exclusion Time (All)'!$C$14:$C$1004,'Input Data Shift A'!$C111)+SUMIFS('Input Exclusion Time (Partial)'!$I$14:$I$988,'Input Exclusion Time (Partial)'!$A$14:$A$988,'Input Data Shift A'!F$6,'Input Exclusion Time (Partial)'!$B$14:$B$988,'Input Data Shift A'!$D$2,'Input Exclusion Time (Partial)'!$C$14:$C$988,'Input Data Shift A'!$C111)</f>
        <v>0</v>
      </c>
      <c r="G111" s="506">
        <f>SUMIFS('Input Exclusion Time (All)'!$G$14:$G$1004,'Input Exclusion Time (All)'!$A$14:$A$1004,'Input Data Shift A'!G$6,'Input Exclusion Time (All)'!$B$14:$B$1004,'Input Data Shift A'!$D$2,'Input Exclusion Time (All)'!$C$14:$C$1004,'Input Data Shift A'!$C111)+SUMIFS('Input Exclusion Time (Partial)'!$I$14:$I$988,'Input Exclusion Time (Partial)'!$A$14:$A$988,'Input Data Shift A'!G$6,'Input Exclusion Time (Partial)'!$B$14:$B$988,'Input Data Shift A'!$D$2,'Input Exclusion Time (Partial)'!$C$14:$C$988,'Input Data Shift A'!$C111)</f>
        <v>0</v>
      </c>
      <c r="H111" s="506">
        <f>SUMIFS('Input Exclusion Time (All)'!$G$14:$G$1004,'Input Exclusion Time (All)'!$A$14:$A$1004,'Input Data Shift A'!H$6,'Input Exclusion Time (All)'!$B$14:$B$1004,'Input Data Shift A'!$D$2,'Input Exclusion Time (All)'!$C$14:$C$1004,'Input Data Shift A'!$C111)+SUMIFS('Input Exclusion Time (Partial)'!$I$14:$I$988,'Input Exclusion Time (Partial)'!$A$14:$A$988,'Input Data Shift A'!H$6,'Input Exclusion Time (Partial)'!$B$14:$B$988,'Input Data Shift A'!$D$2,'Input Exclusion Time (Partial)'!$C$14:$C$988,'Input Data Shift A'!$C111)</f>
        <v>0</v>
      </c>
      <c r="I111" s="506">
        <f>SUMIFS('Input Exclusion Time (All)'!$G$14:$G$1004,'Input Exclusion Time (All)'!$A$14:$A$1004,'Input Data Shift A'!I$6,'Input Exclusion Time (All)'!$B$14:$B$1004,'Input Data Shift A'!$D$2,'Input Exclusion Time (All)'!$C$14:$C$1004,'Input Data Shift A'!$C111)+SUMIFS('Input Exclusion Time (Partial)'!$I$14:$I$988,'Input Exclusion Time (Partial)'!$A$14:$A$988,'Input Data Shift A'!I$6,'Input Exclusion Time (Partial)'!$B$14:$B$988,'Input Data Shift A'!$D$2,'Input Exclusion Time (Partial)'!$C$14:$C$988,'Input Data Shift A'!$C111)</f>
        <v>0</v>
      </c>
      <c r="J111" s="506">
        <f>SUMIFS('Input Exclusion Time (All)'!$G$14:$G$1004,'Input Exclusion Time (All)'!$A$14:$A$1004,'Input Data Shift A'!J$6,'Input Exclusion Time (All)'!$B$14:$B$1004,'Input Data Shift A'!$D$2,'Input Exclusion Time (All)'!$C$14:$C$1004,'Input Data Shift A'!$C111)+SUMIFS('Input Exclusion Time (Partial)'!$I$14:$I$988,'Input Exclusion Time (Partial)'!$A$14:$A$988,'Input Data Shift A'!J$6,'Input Exclusion Time (Partial)'!$B$14:$B$988,'Input Data Shift A'!$D$2,'Input Exclusion Time (Partial)'!$C$14:$C$988,'Input Data Shift A'!$C111)</f>
        <v>0</v>
      </c>
      <c r="K111" s="506">
        <f>SUMIFS('Input Exclusion Time (All)'!$G$14:$G$1004,'Input Exclusion Time (All)'!$A$14:$A$1004,'Input Data Shift A'!K$6,'Input Exclusion Time (All)'!$B$14:$B$1004,'Input Data Shift A'!$D$2,'Input Exclusion Time (All)'!$C$14:$C$1004,'Input Data Shift A'!$C111)+SUMIFS('Input Exclusion Time (Partial)'!$I$14:$I$988,'Input Exclusion Time (Partial)'!$A$14:$A$988,'Input Data Shift A'!K$6,'Input Exclusion Time (Partial)'!$B$14:$B$988,'Input Data Shift A'!$D$2,'Input Exclusion Time (Partial)'!$C$14:$C$988,'Input Data Shift A'!$C111)</f>
        <v>0</v>
      </c>
      <c r="L111" s="506">
        <f>SUMIFS('Input Exclusion Time (All)'!$G$14:$G$1004,'Input Exclusion Time (All)'!$A$14:$A$1004,'Input Data Shift A'!L$6,'Input Exclusion Time (All)'!$B$14:$B$1004,'Input Data Shift A'!$D$2,'Input Exclusion Time (All)'!$C$14:$C$1004,'Input Data Shift A'!$C111)+SUMIFS('Input Exclusion Time (Partial)'!$I$14:$I$988,'Input Exclusion Time (Partial)'!$A$14:$A$988,'Input Data Shift A'!L$6,'Input Exclusion Time (Partial)'!$B$14:$B$988,'Input Data Shift A'!$D$2,'Input Exclusion Time (Partial)'!$C$14:$C$988,'Input Data Shift A'!$C111)</f>
        <v>0</v>
      </c>
      <c r="M111" s="506">
        <f>SUMIFS('Input Exclusion Time (All)'!$G$14:$G$1004,'Input Exclusion Time (All)'!$A$14:$A$1004,'Input Data Shift A'!M$6,'Input Exclusion Time (All)'!$B$14:$B$1004,'Input Data Shift A'!$D$2,'Input Exclusion Time (All)'!$C$14:$C$1004,'Input Data Shift A'!$C111)+SUMIFS('Input Exclusion Time (Partial)'!$I$14:$I$988,'Input Exclusion Time (Partial)'!$A$14:$A$988,'Input Data Shift A'!M$6,'Input Exclusion Time (Partial)'!$B$14:$B$988,'Input Data Shift A'!$D$2,'Input Exclusion Time (Partial)'!$C$14:$C$988,'Input Data Shift A'!$C111)</f>
        <v>0</v>
      </c>
      <c r="N111" s="506">
        <f>SUMIFS('Input Exclusion Time (All)'!$G$14:$G$1004,'Input Exclusion Time (All)'!$A$14:$A$1004,'Input Data Shift A'!N$6,'Input Exclusion Time (All)'!$B$14:$B$1004,'Input Data Shift A'!$D$2,'Input Exclusion Time (All)'!$C$14:$C$1004,'Input Data Shift A'!$C111)+SUMIFS('Input Exclusion Time (Partial)'!$I$14:$I$988,'Input Exclusion Time (Partial)'!$A$14:$A$988,'Input Data Shift A'!N$6,'Input Exclusion Time (Partial)'!$B$14:$B$988,'Input Data Shift A'!$D$2,'Input Exclusion Time (Partial)'!$C$14:$C$988,'Input Data Shift A'!$C111)</f>
        <v>0</v>
      </c>
      <c r="O111" s="506">
        <f>SUMIFS('Input Exclusion Time (All)'!$G$14:$G$1004,'Input Exclusion Time (All)'!$A$14:$A$1004,'Input Data Shift A'!O$6,'Input Exclusion Time (All)'!$B$14:$B$1004,'Input Data Shift A'!$D$2,'Input Exclusion Time (All)'!$C$14:$C$1004,'Input Data Shift A'!$C111)+SUMIFS('Input Exclusion Time (Partial)'!$I$14:$I$988,'Input Exclusion Time (Partial)'!$A$14:$A$988,'Input Data Shift A'!O$6,'Input Exclusion Time (Partial)'!$B$14:$B$988,'Input Data Shift A'!$D$2,'Input Exclusion Time (Partial)'!$C$14:$C$988,'Input Data Shift A'!$C111)</f>
        <v>0</v>
      </c>
      <c r="P111" s="506">
        <f>SUMIFS('Input Exclusion Time (All)'!$G$14:$G$1004,'Input Exclusion Time (All)'!$A$14:$A$1004,'Input Data Shift A'!P$6,'Input Exclusion Time (All)'!$B$14:$B$1004,'Input Data Shift A'!$D$2,'Input Exclusion Time (All)'!$C$14:$C$1004,'Input Data Shift A'!$C111)+SUMIFS('Input Exclusion Time (Partial)'!$I$14:$I$988,'Input Exclusion Time (Partial)'!$A$14:$A$988,'Input Data Shift A'!P$6,'Input Exclusion Time (Partial)'!$B$14:$B$988,'Input Data Shift A'!$D$2,'Input Exclusion Time (Partial)'!$C$14:$C$988,'Input Data Shift A'!$C111)</f>
        <v>0</v>
      </c>
      <c r="Q111" s="506">
        <f>SUMIFS('Input Exclusion Time (All)'!$G$14:$G$1004,'Input Exclusion Time (All)'!$A$14:$A$1004,'Input Data Shift A'!Q$6,'Input Exclusion Time (All)'!$B$14:$B$1004,'Input Data Shift A'!$D$2,'Input Exclusion Time (All)'!$C$14:$C$1004,'Input Data Shift A'!$C111)+SUMIFS('Input Exclusion Time (Partial)'!$I$14:$I$988,'Input Exclusion Time (Partial)'!$A$14:$A$988,'Input Data Shift A'!Q$6,'Input Exclusion Time (Partial)'!$B$14:$B$988,'Input Data Shift A'!$D$2,'Input Exclusion Time (Partial)'!$C$14:$C$988,'Input Data Shift A'!$C111)</f>
        <v>0</v>
      </c>
      <c r="R111" s="506">
        <f>SUMIFS('Input Exclusion Time (All)'!$G$14:$G$1004,'Input Exclusion Time (All)'!$A$14:$A$1004,'Input Data Shift A'!R$6,'Input Exclusion Time (All)'!$B$14:$B$1004,'Input Data Shift A'!$D$2,'Input Exclusion Time (All)'!$C$14:$C$1004,'Input Data Shift A'!$C111)+SUMIFS('Input Exclusion Time (Partial)'!$I$14:$I$988,'Input Exclusion Time (Partial)'!$A$14:$A$988,'Input Data Shift A'!R$6,'Input Exclusion Time (Partial)'!$B$14:$B$988,'Input Data Shift A'!$D$2,'Input Exclusion Time (Partial)'!$C$14:$C$988,'Input Data Shift A'!$C111)</f>
        <v>0</v>
      </c>
      <c r="S111" s="506">
        <f>SUMIFS('Input Exclusion Time (All)'!$G$14:$G$1004,'Input Exclusion Time (All)'!$A$14:$A$1004,'Input Data Shift A'!S$6,'Input Exclusion Time (All)'!$B$14:$B$1004,'Input Data Shift A'!$D$2,'Input Exclusion Time (All)'!$C$14:$C$1004,'Input Data Shift A'!$C111)+SUMIFS('Input Exclusion Time (Partial)'!$I$14:$I$988,'Input Exclusion Time (Partial)'!$A$14:$A$988,'Input Data Shift A'!S$6,'Input Exclusion Time (Partial)'!$B$14:$B$988,'Input Data Shift A'!$D$2,'Input Exclusion Time (Partial)'!$C$14:$C$988,'Input Data Shift A'!$C111)</f>
        <v>0</v>
      </c>
      <c r="T111" s="506">
        <f>SUMIFS('Input Exclusion Time (All)'!$G$14:$G$1004,'Input Exclusion Time (All)'!$A$14:$A$1004,'Input Data Shift A'!T$6,'Input Exclusion Time (All)'!$B$14:$B$1004,'Input Data Shift A'!$D$2,'Input Exclusion Time (All)'!$C$14:$C$1004,'Input Data Shift A'!$C111)+SUMIFS('Input Exclusion Time (Partial)'!$I$14:$I$988,'Input Exclusion Time (Partial)'!$A$14:$A$988,'Input Data Shift A'!T$6,'Input Exclusion Time (Partial)'!$B$14:$B$988,'Input Data Shift A'!$D$2,'Input Exclusion Time (Partial)'!$C$14:$C$988,'Input Data Shift A'!$C111)</f>
        <v>0</v>
      </c>
      <c r="U111" s="506">
        <f>SUMIFS('Input Exclusion Time (All)'!$G$14:$G$1004,'Input Exclusion Time (All)'!$A$14:$A$1004,'Input Data Shift A'!U$6,'Input Exclusion Time (All)'!$B$14:$B$1004,'Input Data Shift A'!$D$2,'Input Exclusion Time (All)'!$C$14:$C$1004,'Input Data Shift A'!$C111)+SUMIFS('Input Exclusion Time (Partial)'!$I$14:$I$988,'Input Exclusion Time (Partial)'!$A$14:$A$988,'Input Data Shift A'!U$6,'Input Exclusion Time (Partial)'!$B$14:$B$988,'Input Data Shift A'!$D$2,'Input Exclusion Time (Partial)'!$C$14:$C$988,'Input Data Shift A'!$C111)</f>
        <v>0</v>
      </c>
      <c r="V111" s="506">
        <f>SUMIFS('Input Exclusion Time (All)'!$G$14:$G$1004,'Input Exclusion Time (All)'!$A$14:$A$1004,'Input Data Shift A'!V$6,'Input Exclusion Time (All)'!$B$14:$B$1004,'Input Data Shift A'!$D$2,'Input Exclusion Time (All)'!$C$14:$C$1004,'Input Data Shift A'!$C111)+SUMIFS('Input Exclusion Time (Partial)'!$I$14:$I$988,'Input Exclusion Time (Partial)'!$A$14:$A$988,'Input Data Shift A'!V$6,'Input Exclusion Time (Partial)'!$B$14:$B$988,'Input Data Shift A'!$D$2,'Input Exclusion Time (Partial)'!$C$14:$C$988,'Input Data Shift A'!$C111)</f>
        <v>0</v>
      </c>
      <c r="W111" s="506">
        <f>SUMIFS('Input Exclusion Time (All)'!$G$14:$G$1004,'Input Exclusion Time (All)'!$A$14:$A$1004,'Input Data Shift A'!W$6,'Input Exclusion Time (All)'!$B$14:$B$1004,'Input Data Shift A'!$D$2,'Input Exclusion Time (All)'!$C$14:$C$1004,'Input Data Shift A'!$C111)+SUMIFS('Input Exclusion Time (Partial)'!$I$14:$I$988,'Input Exclusion Time (Partial)'!$A$14:$A$988,'Input Data Shift A'!W$6,'Input Exclusion Time (Partial)'!$B$14:$B$988,'Input Data Shift A'!$D$2,'Input Exclusion Time (Partial)'!$C$14:$C$988,'Input Data Shift A'!$C111)</f>
        <v>0</v>
      </c>
      <c r="X111" s="506">
        <f>SUMIFS('Input Exclusion Time (All)'!$G$14:$G$1004,'Input Exclusion Time (All)'!$A$14:$A$1004,'Input Data Shift A'!X$6,'Input Exclusion Time (All)'!$B$14:$B$1004,'Input Data Shift A'!$D$2,'Input Exclusion Time (All)'!$C$14:$C$1004,'Input Data Shift A'!$C111)+SUMIFS('Input Exclusion Time (Partial)'!$I$14:$I$988,'Input Exclusion Time (Partial)'!$A$14:$A$988,'Input Data Shift A'!X$6,'Input Exclusion Time (Partial)'!$B$14:$B$988,'Input Data Shift A'!$D$2,'Input Exclusion Time (Partial)'!$C$14:$C$988,'Input Data Shift A'!$C111)</f>
        <v>0</v>
      </c>
      <c r="Y111" s="506">
        <f>SUMIFS('Input Exclusion Time (All)'!$G$14:$G$1004,'Input Exclusion Time (All)'!$A$14:$A$1004,'Input Data Shift A'!Y$6,'Input Exclusion Time (All)'!$B$14:$B$1004,'Input Data Shift A'!$D$2,'Input Exclusion Time (All)'!$C$14:$C$1004,'Input Data Shift A'!$C111)+SUMIFS('Input Exclusion Time (Partial)'!$I$14:$I$988,'Input Exclusion Time (Partial)'!$A$14:$A$988,'Input Data Shift A'!Y$6,'Input Exclusion Time (Partial)'!$B$14:$B$988,'Input Data Shift A'!$D$2,'Input Exclusion Time (Partial)'!$C$14:$C$988,'Input Data Shift A'!$C111)</f>
        <v>0</v>
      </c>
      <c r="Z111" s="506">
        <f>SUMIFS('Input Exclusion Time (All)'!$G$14:$G$1004,'Input Exclusion Time (All)'!$A$14:$A$1004,'Input Data Shift A'!Z$6,'Input Exclusion Time (All)'!$B$14:$B$1004,'Input Data Shift A'!$D$2,'Input Exclusion Time (All)'!$C$14:$C$1004,'Input Data Shift A'!$C111)+SUMIFS('Input Exclusion Time (Partial)'!$I$14:$I$988,'Input Exclusion Time (Partial)'!$A$14:$A$988,'Input Data Shift A'!Z$6,'Input Exclusion Time (Partial)'!$B$14:$B$988,'Input Data Shift A'!$D$2,'Input Exclusion Time (Partial)'!$C$14:$C$988,'Input Data Shift A'!$C111)</f>
        <v>0</v>
      </c>
      <c r="AA111" s="506">
        <f>SUMIFS('Input Exclusion Time (All)'!$G$14:$G$1004,'Input Exclusion Time (All)'!$A$14:$A$1004,'Input Data Shift A'!AA$6,'Input Exclusion Time (All)'!$B$14:$B$1004,'Input Data Shift A'!$D$2,'Input Exclusion Time (All)'!$C$14:$C$1004,'Input Data Shift A'!$C111)+SUMIFS('Input Exclusion Time (Partial)'!$I$14:$I$988,'Input Exclusion Time (Partial)'!$A$14:$A$988,'Input Data Shift A'!AA$6,'Input Exclusion Time (Partial)'!$B$14:$B$988,'Input Data Shift A'!$D$2,'Input Exclusion Time (Partial)'!$C$14:$C$988,'Input Data Shift A'!$C111)</f>
        <v>0</v>
      </c>
      <c r="AB111" s="506">
        <f>SUMIFS('Input Exclusion Time (All)'!$G$14:$G$1004,'Input Exclusion Time (All)'!$A$14:$A$1004,'Input Data Shift A'!AB$6,'Input Exclusion Time (All)'!$B$14:$B$1004,'Input Data Shift A'!$D$2,'Input Exclusion Time (All)'!$C$14:$C$1004,'Input Data Shift A'!$C111)+SUMIFS('Input Exclusion Time (Partial)'!$I$14:$I$988,'Input Exclusion Time (Partial)'!$A$14:$A$988,'Input Data Shift A'!AB$6,'Input Exclusion Time (Partial)'!$B$14:$B$988,'Input Data Shift A'!$D$2,'Input Exclusion Time (Partial)'!$C$14:$C$988,'Input Data Shift A'!$C111)</f>
        <v>0</v>
      </c>
      <c r="AC111" s="506">
        <f>SUMIFS('Input Exclusion Time (All)'!$G$14:$G$1004,'Input Exclusion Time (All)'!$A$14:$A$1004,'Input Data Shift A'!AC$6,'Input Exclusion Time (All)'!$B$14:$B$1004,'Input Data Shift A'!$D$2,'Input Exclusion Time (All)'!$C$14:$C$1004,'Input Data Shift A'!$C111)+SUMIFS('Input Exclusion Time (Partial)'!$I$14:$I$988,'Input Exclusion Time (Partial)'!$A$14:$A$988,'Input Data Shift A'!AC$6,'Input Exclusion Time (Partial)'!$B$14:$B$988,'Input Data Shift A'!$D$2,'Input Exclusion Time (Partial)'!$C$14:$C$988,'Input Data Shift A'!$C111)</f>
        <v>0</v>
      </c>
      <c r="AD111" s="506">
        <f>SUMIFS('Input Exclusion Time (All)'!$G$14:$G$1004,'Input Exclusion Time (All)'!$A$14:$A$1004,'Input Data Shift A'!AD$6,'Input Exclusion Time (All)'!$B$14:$B$1004,'Input Data Shift A'!$D$2,'Input Exclusion Time (All)'!$C$14:$C$1004,'Input Data Shift A'!$C111)+SUMIFS('Input Exclusion Time (Partial)'!$I$14:$I$988,'Input Exclusion Time (Partial)'!$A$14:$A$988,'Input Data Shift A'!AD$6,'Input Exclusion Time (Partial)'!$B$14:$B$988,'Input Data Shift A'!$D$2,'Input Exclusion Time (Partial)'!$C$14:$C$988,'Input Data Shift A'!$C111)</f>
        <v>0</v>
      </c>
      <c r="AE111" s="506">
        <f>SUMIFS('Input Exclusion Time (All)'!$G$14:$G$1004,'Input Exclusion Time (All)'!$A$14:$A$1004,'Input Data Shift A'!AE$6,'Input Exclusion Time (All)'!$B$14:$B$1004,'Input Data Shift A'!$D$2,'Input Exclusion Time (All)'!$C$14:$C$1004,'Input Data Shift A'!$C111)+SUMIFS('Input Exclusion Time (Partial)'!$I$14:$I$988,'Input Exclusion Time (Partial)'!$A$14:$A$988,'Input Data Shift A'!AE$6,'Input Exclusion Time (Partial)'!$B$14:$B$988,'Input Data Shift A'!$D$2,'Input Exclusion Time (Partial)'!$C$14:$C$988,'Input Data Shift A'!$C111)</f>
        <v>0</v>
      </c>
      <c r="AF111" s="506">
        <f>SUMIFS('Input Exclusion Time (All)'!$G$14:$G$1004,'Input Exclusion Time (All)'!$A$14:$A$1004,'Input Data Shift A'!AF$6,'Input Exclusion Time (All)'!$B$14:$B$1004,'Input Data Shift A'!$D$2,'Input Exclusion Time (All)'!$C$14:$C$1004,'Input Data Shift A'!$C111)+SUMIFS('Input Exclusion Time (Partial)'!$I$14:$I$988,'Input Exclusion Time (Partial)'!$A$14:$A$988,'Input Data Shift A'!AF$6,'Input Exclusion Time (Partial)'!$B$14:$B$988,'Input Data Shift A'!$D$2,'Input Exclusion Time (Partial)'!$C$14:$C$988,'Input Data Shift A'!$C111)</f>
        <v>0</v>
      </c>
      <c r="AG111" s="506">
        <f>SUMIFS('Input Exclusion Time (All)'!$G$14:$G$1004,'Input Exclusion Time (All)'!$A$14:$A$1004,'Input Data Shift A'!AG$6,'Input Exclusion Time (All)'!$B$14:$B$1004,'Input Data Shift A'!$D$2,'Input Exclusion Time (All)'!$C$14:$C$1004,'Input Data Shift A'!$C111)+SUMIFS('Input Exclusion Time (Partial)'!$I$14:$I$988,'Input Exclusion Time (Partial)'!$A$14:$A$988,'Input Data Shift A'!AG$6,'Input Exclusion Time (Partial)'!$B$14:$B$988,'Input Data Shift A'!$D$2,'Input Exclusion Time (Partial)'!$C$14:$C$988,'Input Data Shift A'!$C111)</f>
        <v>0</v>
      </c>
      <c r="AH111" s="506">
        <f>SUMIFS('Input Exclusion Time (All)'!$G$14:$G$1004,'Input Exclusion Time (All)'!$A$14:$A$1004,'Input Data Shift A'!AH$6,'Input Exclusion Time (All)'!$B$14:$B$1004,'Input Data Shift A'!$D$2,'Input Exclusion Time (All)'!$C$14:$C$1004,'Input Data Shift A'!$C111)+SUMIFS('Input Exclusion Time (Partial)'!$I$14:$I$988,'Input Exclusion Time (Partial)'!$A$14:$A$988,'Input Data Shift A'!AH$6,'Input Exclusion Time (Partial)'!$B$14:$B$988,'Input Data Shift A'!$D$2,'Input Exclusion Time (Partial)'!$C$14:$C$988,'Input Data Shift A'!$C111)</f>
        <v>0</v>
      </c>
      <c r="AI111" s="512">
        <f t="shared" si="12"/>
        <v>0</v>
      </c>
      <c r="AJ111" s="285">
        <f t="shared" si="13"/>
        <v>0</v>
      </c>
    </row>
    <row r="112" spans="1:36" ht="19.5" customHeight="1">
      <c r="A112" s="605"/>
      <c r="B112" s="280" t="s">
        <v>52</v>
      </c>
      <c r="C112" s="281" t="s">
        <v>53</v>
      </c>
      <c r="D112" s="506">
        <f>SUMIFS('Input Exclusion Time (All)'!$G$14:$G$1004,'Input Exclusion Time (All)'!$A$14:$A$1004,'Input Data Shift A'!D$6,'Input Exclusion Time (All)'!$B$14:$B$1004,'Input Data Shift A'!$D$2,'Input Exclusion Time (All)'!$C$14:$C$1004,'Input Data Shift A'!$C112)+SUMIFS('Input Exclusion Time (Partial)'!$I$14:$I$988,'Input Exclusion Time (Partial)'!$A$14:$A$988,'Input Data Shift A'!D$6,'Input Exclusion Time (Partial)'!$B$14:$B$988,'Input Data Shift A'!$D$2,'Input Exclusion Time (Partial)'!$C$14:$C$988,'Input Data Shift A'!$C112)</f>
        <v>0</v>
      </c>
      <c r="E112" s="506">
        <f>SUMIFS('Input Exclusion Time (All)'!$G$14:$G$1004,'Input Exclusion Time (All)'!$A$14:$A$1004,'Input Data Shift A'!E$6,'Input Exclusion Time (All)'!$B$14:$B$1004,'Input Data Shift A'!$D$2,'Input Exclusion Time (All)'!$C$14:$C$1004,'Input Data Shift A'!$C112)+SUMIFS('Input Exclusion Time (Partial)'!$I$14:$I$988,'Input Exclusion Time (Partial)'!$A$14:$A$988,'Input Data Shift A'!E$6,'Input Exclusion Time (Partial)'!$B$14:$B$988,'Input Data Shift A'!$D$2,'Input Exclusion Time (Partial)'!$C$14:$C$988,'Input Data Shift A'!$C112)</f>
        <v>0</v>
      </c>
      <c r="F112" s="506">
        <f>SUMIFS('Input Exclusion Time (All)'!$G$14:$G$1004,'Input Exclusion Time (All)'!$A$14:$A$1004,'Input Data Shift A'!F$6,'Input Exclusion Time (All)'!$B$14:$B$1004,'Input Data Shift A'!$D$2,'Input Exclusion Time (All)'!$C$14:$C$1004,'Input Data Shift A'!$C112)+SUMIFS('Input Exclusion Time (Partial)'!$I$14:$I$988,'Input Exclusion Time (Partial)'!$A$14:$A$988,'Input Data Shift A'!F$6,'Input Exclusion Time (Partial)'!$B$14:$B$988,'Input Data Shift A'!$D$2,'Input Exclusion Time (Partial)'!$C$14:$C$988,'Input Data Shift A'!$C112)</f>
        <v>0</v>
      </c>
      <c r="G112" s="506">
        <f>SUMIFS('Input Exclusion Time (All)'!$G$14:$G$1004,'Input Exclusion Time (All)'!$A$14:$A$1004,'Input Data Shift A'!G$6,'Input Exclusion Time (All)'!$B$14:$B$1004,'Input Data Shift A'!$D$2,'Input Exclusion Time (All)'!$C$14:$C$1004,'Input Data Shift A'!$C112)+SUMIFS('Input Exclusion Time (Partial)'!$I$14:$I$988,'Input Exclusion Time (Partial)'!$A$14:$A$988,'Input Data Shift A'!G$6,'Input Exclusion Time (Partial)'!$B$14:$B$988,'Input Data Shift A'!$D$2,'Input Exclusion Time (Partial)'!$C$14:$C$988,'Input Data Shift A'!$C112)</f>
        <v>0</v>
      </c>
      <c r="H112" s="506">
        <f>SUMIFS('Input Exclusion Time (All)'!$G$14:$G$1004,'Input Exclusion Time (All)'!$A$14:$A$1004,'Input Data Shift A'!H$6,'Input Exclusion Time (All)'!$B$14:$B$1004,'Input Data Shift A'!$D$2,'Input Exclusion Time (All)'!$C$14:$C$1004,'Input Data Shift A'!$C112)+SUMIFS('Input Exclusion Time (Partial)'!$I$14:$I$988,'Input Exclusion Time (Partial)'!$A$14:$A$988,'Input Data Shift A'!H$6,'Input Exclusion Time (Partial)'!$B$14:$B$988,'Input Data Shift A'!$D$2,'Input Exclusion Time (Partial)'!$C$14:$C$988,'Input Data Shift A'!$C112)</f>
        <v>0</v>
      </c>
      <c r="I112" s="506">
        <f>SUMIFS('Input Exclusion Time (All)'!$G$14:$G$1004,'Input Exclusion Time (All)'!$A$14:$A$1004,'Input Data Shift A'!I$6,'Input Exclusion Time (All)'!$B$14:$B$1004,'Input Data Shift A'!$D$2,'Input Exclusion Time (All)'!$C$14:$C$1004,'Input Data Shift A'!$C112)+SUMIFS('Input Exclusion Time (Partial)'!$I$14:$I$988,'Input Exclusion Time (Partial)'!$A$14:$A$988,'Input Data Shift A'!I$6,'Input Exclusion Time (Partial)'!$B$14:$B$988,'Input Data Shift A'!$D$2,'Input Exclusion Time (Partial)'!$C$14:$C$988,'Input Data Shift A'!$C112)</f>
        <v>0</v>
      </c>
      <c r="J112" s="506">
        <f>SUMIFS('Input Exclusion Time (All)'!$G$14:$G$1004,'Input Exclusion Time (All)'!$A$14:$A$1004,'Input Data Shift A'!J$6,'Input Exclusion Time (All)'!$B$14:$B$1004,'Input Data Shift A'!$D$2,'Input Exclusion Time (All)'!$C$14:$C$1004,'Input Data Shift A'!$C112)+SUMIFS('Input Exclusion Time (Partial)'!$I$14:$I$988,'Input Exclusion Time (Partial)'!$A$14:$A$988,'Input Data Shift A'!J$6,'Input Exclusion Time (Partial)'!$B$14:$B$988,'Input Data Shift A'!$D$2,'Input Exclusion Time (Partial)'!$C$14:$C$988,'Input Data Shift A'!$C112)</f>
        <v>0</v>
      </c>
      <c r="K112" s="506">
        <f>SUMIFS('Input Exclusion Time (All)'!$G$14:$G$1004,'Input Exclusion Time (All)'!$A$14:$A$1004,'Input Data Shift A'!K$6,'Input Exclusion Time (All)'!$B$14:$B$1004,'Input Data Shift A'!$D$2,'Input Exclusion Time (All)'!$C$14:$C$1004,'Input Data Shift A'!$C112)+SUMIFS('Input Exclusion Time (Partial)'!$I$14:$I$988,'Input Exclusion Time (Partial)'!$A$14:$A$988,'Input Data Shift A'!K$6,'Input Exclusion Time (Partial)'!$B$14:$B$988,'Input Data Shift A'!$D$2,'Input Exclusion Time (Partial)'!$C$14:$C$988,'Input Data Shift A'!$C112)</f>
        <v>0</v>
      </c>
      <c r="L112" s="506">
        <f>SUMIFS('Input Exclusion Time (All)'!$G$14:$G$1004,'Input Exclusion Time (All)'!$A$14:$A$1004,'Input Data Shift A'!L$6,'Input Exclusion Time (All)'!$B$14:$B$1004,'Input Data Shift A'!$D$2,'Input Exclusion Time (All)'!$C$14:$C$1004,'Input Data Shift A'!$C112)+SUMIFS('Input Exclusion Time (Partial)'!$I$14:$I$988,'Input Exclusion Time (Partial)'!$A$14:$A$988,'Input Data Shift A'!L$6,'Input Exclusion Time (Partial)'!$B$14:$B$988,'Input Data Shift A'!$D$2,'Input Exclusion Time (Partial)'!$C$14:$C$988,'Input Data Shift A'!$C112)</f>
        <v>0</v>
      </c>
      <c r="M112" s="506">
        <f>SUMIFS('Input Exclusion Time (All)'!$G$14:$G$1004,'Input Exclusion Time (All)'!$A$14:$A$1004,'Input Data Shift A'!M$6,'Input Exclusion Time (All)'!$B$14:$B$1004,'Input Data Shift A'!$D$2,'Input Exclusion Time (All)'!$C$14:$C$1004,'Input Data Shift A'!$C112)+SUMIFS('Input Exclusion Time (Partial)'!$I$14:$I$988,'Input Exclusion Time (Partial)'!$A$14:$A$988,'Input Data Shift A'!M$6,'Input Exclusion Time (Partial)'!$B$14:$B$988,'Input Data Shift A'!$D$2,'Input Exclusion Time (Partial)'!$C$14:$C$988,'Input Data Shift A'!$C112)</f>
        <v>0</v>
      </c>
      <c r="N112" s="506">
        <f>SUMIFS('Input Exclusion Time (All)'!$G$14:$G$1004,'Input Exclusion Time (All)'!$A$14:$A$1004,'Input Data Shift A'!N$6,'Input Exclusion Time (All)'!$B$14:$B$1004,'Input Data Shift A'!$D$2,'Input Exclusion Time (All)'!$C$14:$C$1004,'Input Data Shift A'!$C112)+SUMIFS('Input Exclusion Time (Partial)'!$I$14:$I$988,'Input Exclusion Time (Partial)'!$A$14:$A$988,'Input Data Shift A'!N$6,'Input Exclusion Time (Partial)'!$B$14:$B$988,'Input Data Shift A'!$D$2,'Input Exclusion Time (Partial)'!$C$14:$C$988,'Input Data Shift A'!$C112)</f>
        <v>0</v>
      </c>
      <c r="O112" s="506">
        <f>SUMIFS('Input Exclusion Time (All)'!$G$14:$G$1004,'Input Exclusion Time (All)'!$A$14:$A$1004,'Input Data Shift A'!O$6,'Input Exclusion Time (All)'!$B$14:$B$1004,'Input Data Shift A'!$D$2,'Input Exclusion Time (All)'!$C$14:$C$1004,'Input Data Shift A'!$C112)+SUMIFS('Input Exclusion Time (Partial)'!$I$14:$I$988,'Input Exclusion Time (Partial)'!$A$14:$A$988,'Input Data Shift A'!O$6,'Input Exclusion Time (Partial)'!$B$14:$B$988,'Input Data Shift A'!$D$2,'Input Exclusion Time (Partial)'!$C$14:$C$988,'Input Data Shift A'!$C112)</f>
        <v>0</v>
      </c>
      <c r="P112" s="506">
        <f>SUMIFS('Input Exclusion Time (All)'!$G$14:$G$1004,'Input Exclusion Time (All)'!$A$14:$A$1004,'Input Data Shift A'!P$6,'Input Exclusion Time (All)'!$B$14:$B$1004,'Input Data Shift A'!$D$2,'Input Exclusion Time (All)'!$C$14:$C$1004,'Input Data Shift A'!$C112)+SUMIFS('Input Exclusion Time (Partial)'!$I$14:$I$988,'Input Exclusion Time (Partial)'!$A$14:$A$988,'Input Data Shift A'!P$6,'Input Exclusion Time (Partial)'!$B$14:$B$988,'Input Data Shift A'!$D$2,'Input Exclusion Time (Partial)'!$C$14:$C$988,'Input Data Shift A'!$C112)</f>
        <v>0</v>
      </c>
      <c r="Q112" s="506">
        <f>SUMIFS('Input Exclusion Time (All)'!$G$14:$G$1004,'Input Exclusion Time (All)'!$A$14:$A$1004,'Input Data Shift A'!Q$6,'Input Exclusion Time (All)'!$B$14:$B$1004,'Input Data Shift A'!$D$2,'Input Exclusion Time (All)'!$C$14:$C$1004,'Input Data Shift A'!$C112)+SUMIFS('Input Exclusion Time (Partial)'!$I$14:$I$988,'Input Exclusion Time (Partial)'!$A$14:$A$988,'Input Data Shift A'!Q$6,'Input Exclusion Time (Partial)'!$B$14:$B$988,'Input Data Shift A'!$D$2,'Input Exclusion Time (Partial)'!$C$14:$C$988,'Input Data Shift A'!$C112)</f>
        <v>0</v>
      </c>
      <c r="R112" s="506">
        <f>SUMIFS('Input Exclusion Time (All)'!$G$14:$G$1004,'Input Exclusion Time (All)'!$A$14:$A$1004,'Input Data Shift A'!R$6,'Input Exclusion Time (All)'!$B$14:$B$1004,'Input Data Shift A'!$D$2,'Input Exclusion Time (All)'!$C$14:$C$1004,'Input Data Shift A'!$C112)+SUMIFS('Input Exclusion Time (Partial)'!$I$14:$I$988,'Input Exclusion Time (Partial)'!$A$14:$A$988,'Input Data Shift A'!R$6,'Input Exclusion Time (Partial)'!$B$14:$B$988,'Input Data Shift A'!$D$2,'Input Exclusion Time (Partial)'!$C$14:$C$988,'Input Data Shift A'!$C112)</f>
        <v>0</v>
      </c>
      <c r="S112" s="506">
        <f>SUMIFS('Input Exclusion Time (All)'!$G$14:$G$1004,'Input Exclusion Time (All)'!$A$14:$A$1004,'Input Data Shift A'!S$6,'Input Exclusion Time (All)'!$B$14:$B$1004,'Input Data Shift A'!$D$2,'Input Exclusion Time (All)'!$C$14:$C$1004,'Input Data Shift A'!$C112)+SUMIFS('Input Exclusion Time (Partial)'!$I$14:$I$988,'Input Exclusion Time (Partial)'!$A$14:$A$988,'Input Data Shift A'!S$6,'Input Exclusion Time (Partial)'!$B$14:$B$988,'Input Data Shift A'!$D$2,'Input Exclusion Time (Partial)'!$C$14:$C$988,'Input Data Shift A'!$C112)</f>
        <v>0</v>
      </c>
      <c r="T112" s="506">
        <f>SUMIFS('Input Exclusion Time (All)'!$G$14:$G$1004,'Input Exclusion Time (All)'!$A$14:$A$1004,'Input Data Shift A'!T$6,'Input Exclusion Time (All)'!$B$14:$B$1004,'Input Data Shift A'!$D$2,'Input Exclusion Time (All)'!$C$14:$C$1004,'Input Data Shift A'!$C112)+SUMIFS('Input Exclusion Time (Partial)'!$I$14:$I$988,'Input Exclusion Time (Partial)'!$A$14:$A$988,'Input Data Shift A'!T$6,'Input Exclusion Time (Partial)'!$B$14:$B$988,'Input Data Shift A'!$D$2,'Input Exclusion Time (Partial)'!$C$14:$C$988,'Input Data Shift A'!$C112)</f>
        <v>0</v>
      </c>
      <c r="U112" s="506">
        <f>SUMIFS('Input Exclusion Time (All)'!$G$14:$G$1004,'Input Exclusion Time (All)'!$A$14:$A$1004,'Input Data Shift A'!U$6,'Input Exclusion Time (All)'!$B$14:$B$1004,'Input Data Shift A'!$D$2,'Input Exclusion Time (All)'!$C$14:$C$1004,'Input Data Shift A'!$C112)+SUMIFS('Input Exclusion Time (Partial)'!$I$14:$I$988,'Input Exclusion Time (Partial)'!$A$14:$A$988,'Input Data Shift A'!U$6,'Input Exclusion Time (Partial)'!$B$14:$B$988,'Input Data Shift A'!$D$2,'Input Exclusion Time (Partial)'!$C$14:$C$988,'Input Data Shift A'!$C112)</f>
        <v>0</v>
      </c>
      <c r="V112" s="506">
        <f>SUMIFS('Input Exclusion Time (All)'!$G$14:$G$1004,'Input Exclusion Time (All)'!$A$14:$A$1004,'Input Data Shift A'!V$6,'Input Exclusion Time (All)'!$B$14:$B$1004,'Input Data Shift A'!$D$2,'Input Exclusion Time (All)'!$C$14:$C$1004,'Input Data Shift A'!$C112)+SUMIFS('Input Exclusion Time (Partial)'!$I$14:$I$988,'Input Exclusion Time (Partial)'!$A$14:$A$988,'Input Data Shift A'!V$6,'Input Exclusion Time (Partial)'!$B$14:$B$988,'Input Data Shift A'!$D$2,'Input Exclusion Time (Partial)'!$C$14:$C$988,'Input Data Shift A'!$C112)</f>
        <v>0</v>
      </c>
      <c r="W112" s="506">
        <f>SUMIFS('Input Exclusion Time (All)'!$G$14:$G$1004,'Input Exclusion Time (All)'!$A$14:$A$1004,'Input Data Shift A'!W$6,'Input Exclusion Time (All)'!$B$14:$B$1004,'Input Data Shift A'!$D$2,'Input Exclusion Time (All)'!$C$14:$C$1004,'Input Data Shift A'!$C112)+SUMIFS('Input Exclusion Time (Partial)'!$I$14:$I$988,'Input Exclusion Time (Partial)'!$A$14:$A$988,'Input Data Shift A'!W$6,'Input Exclusion Time (Partial)'!$B$14:$B$988,'Input Data Shift A'!$D$2,'Input Exclusion Time (Partial)'!$C$14:$C$988,'Input Data Shift A'!$C112)</f>
        <v>0</v>
      </c>
      <c r="X112" s="506">
        <f>SUMIFS('Input Exclusion Time (All)'!$G$14:$G$1004,'Input Exclusion Time (All)'!$A$14:$A$1004,'Input Data Shift A'!X$6,'Input Exclusion Time (All)'!$B$14:$B$1004,'Input Data Shift A'!$D$2,'Input Exclusion Time (All)'!$C$14:$C$1004,'Input Data Shift A'!$C112)+SUMIFS('Input Exclusion Time (Partial)'!$I$14:$I$988,'Input Exclusion Time (Partial)'!$A$14:$A$988,'Input Data Shift A'!X$6,'Input Exclusion Time (Partial)'!$B$14:$B$988,'Input Data Shift A'!$D$2,'Input Exclusion Time (Partial)'!$C$14:$C$988,'Input Data Shift A'!$C112)</f>
        <v>0</v>
      </c>
      <c r="Y112" s="506">
        <f>SUMIFS('Input Exclusion Time (All)'!$G$14:$G$1004,'Input Exclusion Time (All)'!$A$14:$A$1004,'Input Data Shift A'!Y$6,'Input Exclusion Time (All)'!$B$14:$B$1004,'Input Data Shift A'!$D$2,'Input Exclusion Time (All)'!$C$14:$C$1004,'Input Data Shift A'!$C112)+SUMIFS('Input Exclusion Time (Partial)'!$I$14:$I$988,'Input Exclusion Time (Partial)'!$A$14:$A$988,'Input Data Shift A'!Y$6,'Input Exclusion Time (Partial)'!$B$14:$B$988,'Input Data Shift A'!$D$2,'Input Exclusion Time (Partial)'!$C$14:$C$988,'Input Data Shift A'!$C112)</f>
        <v>0</v>
      </c>
      <c r="Z112" s="506">
        <f>SUMIFS('Input Exclusion Time (All)'!$G$14:$G$1004,'Input Exclusion Time (All)'!$A$14:$A$1004,'Input Data Shift A'!Z$6,'Input Exclusion Time (All)'!$B$14:$B$1004,'Input Data Shift A'!$D$2,'Input Exclusion Time (All)'!$C$14:$C$1004,'Input Data Shift A'!$C112)+SUMIFS('Input Exclusion Time (Partial)'!$I$14:$I$988,'Input Exclusion Time (Partial)'!$A$14:$A$988,'Input Data Shift A'!Z$6,'Input Exclusion Time (Partial)'!$B$14:$B$988,'Input Data Shift A'!$D$2,'Input Exclusion Time (Partial)'!$C$14:$C$988,'Input Data Shift A'!$C112)</f>
        <v>0</v>
      </c>
      <c r="AA112" s="506">
        <f>SUMIFS('Input Exclusion Time (All)'!$G$14:$G$1004,'Input Exclusion Time (All)'!$A$14:$A$1004,'Input Data Shift A'!AA$6,'Input Exclusion Time (All)'!$B$14:$B$1004,'Input Data Shift A'!$D$2,'Input Exclusion Time (All)'!$C$14:$C$1004,'Input Data Shift A'!$C112)+SUMIFS('Input Exclusion Time (Partial)'!$I$14:$I$988,'Input Exclusion Time (Partial)'!$A$14:$A$988,'Input Data Shift A'!AA$6,'Input Exclusion Time (Partial)'!$B$14:$B$988,'Input Data Shift A'!$D$2,'Input Exclusion Time (Partial)'!$C$14:$C$988,'Input Data Shift A'!$C112)</f>
        <v>0</v>
      </c>
      <c r="AB112" s="506">
        <f>SUMIFS('Input Exclusion Time (All)'!$G$14:$G$1004,'Input Exclusion Time (All)'!$A$14:$A$1004,'Input Data Shift A'!AB$6,'Input Exclusion Time (All)'!$B$14:$B$1004,'Input Data Shift A'!$D$2,'Input Exclusion Time (All)'!$C$14:$C$1004,'Input Data Shift A'!$C112)+SUMIFS('Input Exclusion Time (Partial)'!$I$14:$I$988,'Input Exclusion Time (Partial)'!$A$14:$A$988,'Input Data Shift A'!AB$6,'Input Exclusion Time (Partial)'!$B$14:$B$988,'Input Data Shift A'!$D$2,'Input Exclusion Time (Partial)'!$C$14:$C$988,'Input Data Shift A'!$C112)</f>
        <v>0</v>
      </c>
      <c r="AC112" s="506">
        <f>SUMIFS('Input Exclusion Time (All)'!$G$14:$G$1004,'Input Exclusion Time (All)'!$A$14:$A$1004,'Input Data Shift A'!AC$6,'Input Exclusion Time (All)'!$B$14:$B$1004,'Input Data Shift A'!$D$2,'Input Exclusion Time (All)'!$C$14:$C$1004,'Input Data Shift A'!$C112)+SUMIFS('Input Exclusion Time (Partial)'!$I$14:$I$988,'Input Exclusion Time (Partial)'!$A$14:$A$988,'Input Data Shift A'!AC$6,'Input Exclusion Time (Partial)'!$B$14:$B$988,'Input Data Shift A'!$D$2,'Input Exclusion Time (Partial)'!$C$14:$C$988,'Input Data Shift A'!$C112)</f>
        <v>0</v>
      </c>
      <c r="AD112" s="506">
        <f>SUMIFS('Input Exclusion Time (All)'!$G$14:$G$1004,'Input Exclusion Time (All)'!$A$14:$A$1004,'Input Data Shift A'!AD$6,'Input Exclusion Time (All)'!$B$14:$B$1004,'Input Data Shift A'!$D$2,'Input Exclusion Time (All)'!$C$14:$C$1004,'Input Data Shift A'!$C112)+SUMIFS('Input Exclusion Time (Partial)'!$I$14:$I$988,'Input Exclusion Time (Partial)'!$A$14:$A$988,'Input Data Shift A'!AD$6,'Input Exclusion Time (Partial)'!$B$14:$B$988,'Input Data Shift A'!$D$2,'Input Exclusion Time (Partial)'!$C$14:$C$988,'Input Data Shift A'!$C112)</f>
        <v>0</v>
      </c>
      <c r="AE112" s="506">
        <f>SUMIFS('Input Exclusion Time (All)'!$G$14:$G$1004,'Input Exclusion Time (All)'!$A$14:$A$1004,'Input Data Shift A'!AE$6,'Input Exclusion Time (All)'!$B$14:$B$1004,'Input Data Shift A'!$D$2,'Input Exclusion Time (All)'!$C$14:$C$1004,'Input Data Shift A'!$C112)+SUMIFS('Input Exclusion Time (Partial)'!$I$14:$I$988,'Input Exclusion Time (Partial)'!$A$14:$A$988,'Input Data Shift A'!AE$6,'Input Exclusion Time (Partial)'!$B$14:$B$988,'Input Data Shift A'!$D$2,'Input Exclusion Time (Partial)'!$C$14:$C$988,'Input Data Shift A'!$C112)</f>
        <v>0</v>
      </c>
      <c r="AF112" s="506">
        <f>SUMIFS('Input Exclusion Time (All)'!$G$14:$G$1004,'Input Exclusion Time (All)'!$A$14:$A$1004,'Input Data Shift A'!AF$6,'Input Exclusion Time (All)'!$B$14:$B$1004,'Input Data Shift A'!$D$2,'Input Exclusion Time (All)'!$C$14:$C$1004,'Input Data Shift A'!$C112)+SUMIFS('Input Exclusion Time (Partial)'!$I$14:$I$988,'Input Exclusion Time (Partial)'!$A$14:$A$988,'Input Data Shift A'!AF$6,'Input Exclusion Time (Partial)'!$B$14:$B$988,'Input Data Shift A'!$D$2,'Input Exclusion Time (Partial)'!$C$14:$C$988,'Input Data Shift A'!$C112)</f>
        <v>0</v>
      </c>
      <c r="AG112" s="506">
        <f>SUMIFS('Input Exclusion Time (All)'!$G$14:$G$1004,'Input Exclusion Time (All)'!$A$14:$A$1004,'Input Data Shift A'!AG$6,'Input Exclusion Time (All)'!$B$14:$B$1004,'Input Data Shift A'!$D$2,'Input Exclusion Time (All)'!$C$14:$C$1004,'Input Data Shift A'!$C112)+SUMIFS('Input Exclusion Time (Partial)'!$I$14:$I$988,'Input Exclusion Time (Partial)'!$A$14:$A$988,'Input Data Shift A'!AG$6,'Input Exclusion Time (Partial)'!$B$14:$B$988,'Input Data Shift A'!$D$2,'Input Exclusion Time (Partial)'!$C$14:$C$988,'Input Data Shift A'!$C112)</f>
        <v>0</v>
      </c>
      <c r="AH112" s="506">
        <f>SUMIFS('Input Exclusion Time (All)'!$G$14:$G$1004,'Input Exclusion Time (All)'!$A$14:$A$1004,'Input Data Shift A'!AH$6,'Input Exclusion Time (All)'!$B$14:$B$1004,'Input Data Shift A'!$D$2,'Input Exclusion Time (All)'!$C$14:$C$1004,'Input Data Shift A'!$C112)+SUMIFS('Input Exclusion Time (Partial)'!$I$14:$I$988,'Input Exclusion Time (Partial)'!$A$14:$A$988,'Input Data Shift A'!AH$6,'Input Exclusion Time (Partial)'!$B$14:$B$988,'Input Data Shift A'!$D$2,'Input Exclusion Time (Partial)'!$C$14:$C$988,'Input Data Shift A'!$C112)</f>
        <v>0</v>
      </c>
      <c r="AI112" s="512">
        <f t="shared" si="12"/>
        <v>0</v>
      </c>
      <c r="AJ112" s="285">
        <f t="shared" si="13"/>
        <v>0</v>
      </c>
    </row>
    <row r="113" spans="1:36" ht="19.5" customHeight="1">
      <c r="A113" s="605"/>
      <c r="B113" s="280" t="s">
        <v>54</v>
      </c>
      <c r="C113" s="281" t="s">
        <v>55</v>
      </c>
      <c r="D113" s="506">
        <f>SUMIFS('Input Exclusion Time (All)'!$G$14:$G$1004,'Input Exclusion Time (All)'!$A$14:$A$1004,'Input Data Shift A'!D$6,'Input Exclusion Time (All)'!$B$14:$B$1004,'Input Data Shift A'!$D$2,'Input Exclusion Time (All)'!$C$14:$C$1004,'Input Data Shift A'!$C113)+SUMIFS('Input Exclusion Time (Partial)'!$I$14:$I$988,'Input Exclusion Time (Partial)'!$A$14:$A$988,'Input Data Shift A'!D$6,'Input Exclusion Time (Partial)'!$B$14:$B$988,'Input Data Shift A'!$D$2,'Input Exclusion Time (Partial)'!$C$14:$C$988,'Input Data Shift A'!$C113)</f>
        <v>0</v>
      </c>
      <c r="E113" s="506">
        <f>SUMIFS('Input Exclusion Time (All)'!$G$14:$G$1004,'Input Exclusion Time (All)'!$A$14:$A$1004,'Input Data Shift A'!E$6,'Input Exclusion Time (All)'!$B$14:$B$1004,'Input Data Shift A'!$D$2,'Input Exclusion Time (All)'!$C$14:$C$1004,'Input Data Shift A'!$C113)+SUMIFS('Input Exclusion Time (Partial)'!$I$14:$I$988,'Input Exclusion Time (Partial)'!$A$14:$A$988,'Input Data Shift A'!E$6,'Input Exclusion Time (Partial)'!$B$14:$B$988,'Input Data Shift A'!$D$2,'Input Exclusion Time (Partial)'!$C$14:$C$988,'Input Data Shift A'!$C113)</f>
        <v>0</v>
      </c>
      <c r="F113" s="506">
        <f>SUMIFS('Input Exclusion Time (All)'!$G$14:$G$1004,'Input Exclusion Time (All)'!$A$14:$A$1004,'Input Data Shift A'!F$6,'Input Exclusion Time (All)'!$B$14:$B$1004,'Input Data Shift A'!$D$2,'Input Exclusion Time (All)'!$C$14:$C$1004,'Input Data Shift A'!$C113)+SUMIFS('Input Exclusion Time (Partial)'!$I$14:$I$988,'Input Exclusion Time (Partial)'!$A$14:$A$988,'Input Data Shift A'!F$6,'Input Exclusion Time (Partial)'!$B$14:$B$988,'Input Data Shift A'!$D$2,'Input Exclusion Time (Partial)'!$C$14:$C$988,'Input Data Shift A'!$C113)</f>
        <v>0</v>
      </c>
      <c r="G113" s="506">
        <f>SUMIFS('Input Exclusion Time (All)'!$G$14:$G$1004,'Input Exclusion Time (All)'!$A$14:$A$1004,'Input Data Shift A'!G$6,'Input Exclusion Time (All)'!$B$14:$B$1004,'Input Data Shift A'!$D$2,'Input Exclusion Time (All)'!$C$14:$C$1004,'Input Data Shift A'!$C113)+SUMIFS('Input Exclusion Time (Partial)'!$I$14:$I$988,'Input Exclusion Time (Partial)'!$A$14:$A$988,'Input Data Shift A'!G$6,'Input Exclusion Time (Partial)'!$B$14:$B$988,'Input Data Shift A'!$D$2,'Input Exclusion Time (Partial)'!$C$14:$C$988,'Input Data Shift A'!$C113)</f>
        <v>0</v>
      </c>
      <c r="H113" s="506">
        <f>SUMIFS('Input Exclusion Time (All)'!$G$14:$G$1004,'Input Exclusion Time (All)'!$A$14:$A$1004,'Input Data Shift A'!H$6,'Input Exclusion Time (All)'!$B$14:$B$1004,'Input Data Shift A'!$D$2,'Input Exclusion Time (All)'!$C$14:$C$1004,'Input Data Shift A'!$C113)+SUMIFS('Input Exclusion Time (Partial)'!$I$14:$I$988,'Input Exclusion Time (Partial)'!$A$14:$A$988,'Input Data Shift A'!H$6,'Input Exclusion Time (Partial)'!$B$14:$B$988,'Input Data Shift A'!$D$2,'Input Exclusion Time (Partial)'!$C$14:$C$988,'Input Data Shift A'!$C113)</f>
        <v>0</v>
      </c>
      <c r="I113" s="506">
        <f>SUMIFS('Input Exclusion Time (All)'!$G$14:$G$1004,'Input Exclusion Time (All)'!$A$14:$A$1004,'Input Data Shift A'!I$6,'Input Exclusion Time (All)'!$B$14:$B$1004,'Input Data Shift A'!$D$2,'Input Exclusion Time (All)'!$C$14:$C$1004,'Input Data Shift A'!$C113)+SUMIFS('Input Exclusion Time (Partial)'!$I$14:$I$988,'Input Exclusion Time (Partial)'!$A$14:$A$988,'Input Data Shift A'!I$6,'Input Exclusion Time (Partial)'!$B$14:$B$988,'Input Data Shift A'!$D$2,'Input Exclusion Time (Partial)'!$C$14:$C$988,'Input Data Shift A'!$C113)</f>
        <v>0</v>
      </c>
      <c r="J113" s="506">
        <f>SUMIFS('Input Exclusion Time (All)'!$G$14:$G$1004,'Input Exclusion Time (All)'!$A$14:$A$1004,'Input Data Shift A'!J$6,'Input Exclusion Time (All)'!$B$14:$B$1004,'Input Data Shift A'!$D$2,'Input Exclusion Time (All)'!$C$14:$C$1004,'Input Data Shift A'!$C113)+SUMIFS('Input Exclusion Time (Partial)'!$I$14:$I$988,'Input Exclusion Time (Partial)'!$A$14:$A$988,'Input Data Shift A'!J$6,'Input Exclusion Time (Partial)'!$B$14:$B$988,'Input Data Shift A'!$D$2,'Input Exclusion Time (Partial)'!$C$14:$C$988,'Input Data Shift A'!$C113)</f>
        <v>0</v>
      </c>
      <c r="K113" s="506">
        <f>SUMIFS('Input Exclusion Time (All)'!$G$14:$G$1004,'Input Exclusion Time (All)'!$A$14:$A$1004,'Input Data Shift A'!K$6,'Input Exclusion Time (All)'!$B$14:$B$1004,'Input Data Shift A'!$D$2,'Input Exclusion Time (All)'!$C$14:$C$1004,'Input Data Shift A'!$C113)+SUMIFS('Input Exclusion Time (Partial)'!$I$14:$I$988,'Input Exclusion Time (Partial)'!$A$14:$A$988,'Input Data Shift A'!K$6,'Input Exclusion Time (Partial)'!$B$14:$B$988,'Input Data Shift A'!$D$2,'Input Exclusion Time (Partial)'!$C$14:$C$988,'Input Data Shift A'!$C113)</f>
        <v>0</v>
      </c>
      <c r="L113" s="506">
        <f>SUMIFS('Input Exclusion Time (All)'!$G$14:$G$1004,'Input Exclusion Time (All)'!$A$14:$A$1004,'Input Data Shift A'!L$6,'Input Exclusion Time (All)'!$B$14:$B$1004,'Input Data Shift A'!$D$2,'Input Exclusion Time (All)'!$C$14:$C$1004,'Input Data Shift A'!$C113)+SUMIFS('Input Exclusion Time (Partial)'!$I$14:$I$988,'Input Exclusion Time (Partial)'!$A$14:$A$988,'Input Data Shift A'!L$6,'Input Exclusion Time (Partial)'!$B$14:$B$988,'Input Data Shift A'!$D$2,'Input Exclusion Time (Partial)'!$C$14:$C$988,'Input Data Shift A'!$C113)</f>
        <v>0</v>
      </c>
      <c r="M113" s="506">
        <f>SUMIFS('Input Exclusion Time (All)'!$G$14:$G$1004,'Input Exclusion Time (All)'!$A$14:$A$1004,'Input Data Shift A'!M$6,'Input Exclusion Time (All)'!$B$14:$B$1004,'Input Data Shift A'!$D$2,'Input Exclusion Time (All)'!$C$14:$C$1004,'Input Data Shift A'!$C113)+SUMIFS('Input Exclusion Time (Partial)'!$I$14:$I$988,'Input Exclusion Time (Partial)'!$A$14:$A$988,'Input Data Shift A'!M$6,'Input Exclusion Time (Partial)'!$B$14:$B$988,'Input Data Shift A'!$D$2,'Input Exclusion Time (Partial)'!$C$14:$C$988,'Input Data Shift A'!$C113)</f>
        <v>0</v>
      </c>
      <c r="N113" s="506">
        <f>SUMIFS('Input Exclusion Time (All)'!$G$14:$G$1004,'Input Exclusion Time (All)'!$A$14:$A$1004,'Input Data Shift A'!N$6,'Input Exclusion Time (All)'!$B$14:$B$1004,'Input Data Shift A'!$D$2,'Input Exclusion Time (All)'!$C$14:$C$1004,'Input Data Shift A'!$C113)+SUMIFS('Input Exclusion Time (Partial)'!$I$14:$I$988,'Input Exclusion Time (Partial)'!$A$14:$A$988,'Input Data Shift A'!N$6,'Input Exclusion Time (Partial)'!$B$14:$B$988,'Input Data Shift A'!$D$2,'Input Exclusion Time (Partial)'!$C$14:$C$988,'Input Data Shift A'!$C113)</f>
        <v>0</v>
      </c>
      <c r="O113" s="506">
        <f>SUMIFS('Input Exclusion Time (All)'!$G$14:$G$1004,'Input Exclusion Time (All)'!$A$14:$A$1004,'Input Data Shift A'!O$6,'Input Exclusion Time (All)'!$B$14:$B$1004,'Input Data Shift A'!$D$2,'Input Exclusion Time (All)'!$C$14:$C$1004,'Input Data Shift A'!$C113)+SUMIFS('Input Exclusion Time (Partial)'!$I$14:$I$988,'Input Exclusion Time (Partial)'!$A$14:$A$988,'Input Data Shift A'!O$6,'Input Exclusion Time (Partial)'!$B$14:$B$988,'Input Data Shift A'!$D$2,'Input Exclusion Time (Partial)'!$C$14:$C$988,'Input Data Shift A'!$C113)</f>
        <v>0</v>
      </c>
      <c r="P113" s="506">
        <f>SUMIFS('Input Exclusion Time (All)'!$G$14:$G$1004,'Input Exclusion Time (All)'!$A$14:$A$1004,'Input Data Shift A'!P$6,'Input Exclusion Time (All)'!$B$14:$B$1004,'Input Data Shift A'!$D$2,'Input Exclusion Time (All)'!$C$14:$C$1004,'Input Data Shift A'!$C113)+SUMIFS('Input Exclusion Time (Partial)'!$I$14:$I$988,'Input Exclusion Time (Partial)'!$A$14:$A$988,'Input Data Shift A'!P$6,'Input Exclusion Time (Partial)'!$B$14:$B$988,'Input Data Shift A'!$D$2,'Input Exclusion Time (Partial)'!$C$14:$C$988,'Input Data Shift A'!$C113)</f>
        <v>0</v>
      </c>
      <c r="Q113" s="506">
        <f>SUMIFS('Input Exclusion Time (All)'!$G$14:$G$1004,'Input Exclusion Time (All)'!$A$14:$A$1004,'Input Data Shift A'!Q$6,'Input Exclusion Time (All)'!$B$14:$B$1004,'Input Data Shift A'!$D$2,'Input Exclusion Time (All)'!$C$14:$C$1004,'Input Data Shift A'!$C113)+SUMIFS('Input Exclusion Time (Partial)'!$I$14:$I$988,'Input Exclusion Time (Partial)'!$A$14:$A$988,'Input Data Shift A'!Q$6,'Input Exclusion Time (Partial)'!$B$14:$B$988,'Input Data Shift A'!$D$2,'Input Exclusion Time (Partial)'!$C$14:$C$988,'Input Data Shift A'!$C113)</f>
        <v>0</v>
      </c>
      <c r="R113" s="506">
        <f>SUMIFS('Input Exclusion Time (All)'!$G$14:$G$1004,'Input Exclusion Time (All)'!$A$14:$A$1004,'Input Data Shift A'!R$6,'Input Exclusion Time (All)'!$B$14:$B$1004,'Input Data Shift A'!$D$2,'Input Exclusion Time (All)'!$C$14:$C$1004,'Input Data Shift A'!$C113)+SUMIFS('Input Exclusion Time (Partial)'!$I$14:$I$988,'Input Exclusion Time (Partial)'!$A$14:$A$988,'Input Data Shift A'!R$6,'Input Exclusion Time (Partial)'!$B$14:$B$988,'Input Data Shift A'!$D$2,'Input Exclusion Time (Partial)'!$C$14:$C$988,'Input Data Shift A'!$C113)</f>
        <v>0</v>
      </c>
      <c r="S113" s="506">
        <f>SUMIFS('Input Exclusion Time (All)'!$G$14:$G$1004,'Input Exclusion Time (All)'!$A$14:$A$1004,'Input Data Shift A'!S$6,'Input Exclusion Time (All)'!$B$14:$B$1004,'Input Data Shift A'!$D$2,'Input Exclusion Time (All)'!$C$14:$C$1004,'Input Data Shift A'!$C113)+SUMIFS('Input Exclusion Time (Partial)'!$I$14:$I$988,'Input Exclusion Time (Partial)'!$A$14:$A$988,'Input Data Shift A'!S$6,'Input Exclusion Time (Partial)'!$B$14:$B$988,'Input Data Shift A'!$D$2,'Input Exclusion Time (Partial)'!$C$14:$C$988,'Input Data Shift A'!$C113)</f>
        <v>0</v>
      </c>
      <c r="T113" s="506">
        <f>SUMIFS('Input Exclusion Time (All)'!$G$14:$G$1004,'Input Exclusion Time (All)'!$A$14:$A$1004,'Input Data Shift A'!T$6,'Input Exclusion Time (All)'!$B$14:$B$1004,'Input Data Shift A'!$D$2,'Input Exclusion Time (All)'!$C$14:$C$1004,'Input Data Shift A'!$C113)+SUMIFS('Input Exclusion Time (Partial)'!$I$14:$I$988,'Input Exclusion Time (Partial)'!$A$14:$A$988,'Input Data Shift A'!T$6,'Input Exclusion Time (Partial)'!$B$14:$B$988,'Input Data Shift A'!$D$2,'Input Exclusion Time (Partial)'!$C$14:$C$988,'Input Data Shift A'!$C113)</f>
        <v>0</v>
      </c>
      <c r="U113" s="506">
        <f>SUMIFS('Input Exclusion Time (All)'!$G$14:$G$1004,'Input Exclusion Time (All)'!$A$14:$A$1004,'Input Data Shift A'!U$6,'Input Exclusion Time (All)'!$B$14:$B$1004,'Input Data Shift A'!$D$2,'Input Exclusion Time (All)'!$C$14:$C$1004,'Input Data Shift A'!$C113)+SUMIFS('Input Exclusion Time (Partial)'!$I$14:$I$988,'Input Exclusion Time (Partial)'!$A$14:$A$988,'Input Data Shift A'!U$6,'Input Exclusion Time (Partial)'!$B$14:$B$988,'Input Data Shift A'!$D$2,'Input Exclusion Time (Partial)'!$C$14:$C$988,'Input Data Shift A'!$C113)</f>
        <v>0</v>
      </c>
      <c r="V113" s="506">
        <f>SUMIFS('Input Exclusion Time (All)'!$G$14:$G$1004,'Input Exclusion Time (All)'!$A$14:$A$1004,'Input Data Shift A'!V$6,'Input Exclusion Time (All)'!$B$14:$B$1004,'Input Data Shift A'!$D$2,'Input Exclusion Time (All)'!$C$14:$C$1004,'Input Data Shift A'!$C113)+SUMIFS('Input Exclusion Time (Partial)'!$I$14:$I$988,'Input Exclusion Time (Partial)'!$A$14:$A$988,'Input Data Shift A'!V$6,'Input Exclusion Time (Partial)'!$B$14:$B$988,'Input Data Shift A'!$D$2,'Input Exclusion Time (Partial)'!$C$14:$C$988,'Input Data Shift A'!$C113)</f>
        <v>0</v>
      </c>
      <c r="W113" s="506">
        <f>SUMIFS('Input Exclusion Time (All)'!$G$14:$G$1004,'Input Exclusion Time (All)'!$A$14:$A$1004,'Input Data Shift A'!W$6,'Input Exclusion Time (All)'!$B$14:$B$1004,'Input Data Shift A'!$D$2,'Input Exclusion Time (All)'!$C$14:$C$1004,'Input Data Shift A'!$C113)+SUMIFS('Input Exclusion Time (Partial)'!$I$14:$I$988,'Input Exclusion Time (Partial)'!$A$14:$A$988,'Input Data Shift A'!W$6,'Input Exclusion Time (Partial)'!$B$14:$B$988,'Input Data Shift A'!$D$2,'Input Exclusion Time (Partial)'!$C$14:$C$988,'Input Data Shift A'!$C113)</f>
        <v>0</v>
      </c>
      <c r="X113" s="506">
        <f>SUMIFS('Input Exclusion Time (All)'!$G$14:$G$1004,'Input Exclusion Time (All)'!$A$14:$A$1004,'Input Data Shift A'!X$6,'Input Exclusion Time (All)'!$B$14:$B$1004,'Input Data Shift A'!$D$2,'Input Exclusion Time (All)'!$C$14:$C$1004,'Input Data Shift A'!$C113)+SUMIFS('Input Exclusion Time (Partial)'!$I$14:$I$988,'Input Exclusion Time (Partial)'!$A$14:$A$988,'Input Data Shift A'!X$6,'Input Exclusion Time (Partial)'!$B$14:$B$988,'Input Data Shift A'!$D$2,'Input Exclusion Time (Partial)'!$C$14:$C$988,'Input Data Shift A'!$C113)</f>
        <v>0</v>
      </c>
      <c r="Y113" s="506">
        <f>SUMIFS('Input Exclusion Time (All)'!$G$14:$G$1004,'Input Exclusion Time (All)'!$A$14:$A$1004,'Input Data Shift A'!Y$6,'Input Exclusion Time (All)'!$B$14:$B$1004,'Input Data Shift A'!$D$2,'Input Exclusion Time (All)'!$C$14:$C$1004,'Input Data Shift A'!$C113)+SUMIFS('Input Exclusion Time (Partial)'!$I$14:$I$988,'Input Exclusion Time (Partial)'!$A$14:$A$988,'Input Data Shift A'!Y$6,'Input Exclusion Time (Partial)'!$B$14:$B$988,'Input Data Shift A'!$D$2,'Input Exclusion Time (Partial)'!$C$14:$C$988,'Input Data Shift A'!$C113)</f>
        <v>0</v>
      </c>
      <c r="Z113" s="506">
        <f>SUMIFS('Input Exclusion Time (All)'!$G$14:$G$1004,'Input Exclusion Time (All)'!$A$14:$A$1004,'Input Data Shift A'!Z$6,'Input Exclusion Time (All)'!$B$14:$B$1004,'Input Data Shift A'!$D$2,'Input Exclusion Time (All)'!$C$14:$C$1004,'Input Data Shift A'!$C113)+SUMIFS('Input Exclusion Time (Partial)'!$I$14:$I$988,'Input Exclusion Time (Partial)'!$A$14:$A$988,'Input Data Shift A'!Z$6,'Input Exclusion Time (Partial)'!$B$14:$B$988,'Input Data Shift A'!$D$2,'Input Exclusion Time (Partial)'!$C$14:$C$988,'Input Data Shift A'!$C113)</f>
        <v>0</v>
      </c>
      <c r="AA113" s="506">
        <f>SUMIFS('Input Exclusion Time (All)'!$G$14:$G$1004,'Input Exclusion Time (All)'!$A$14:$A$1004,'Input Data Shift A'!AA$6,'Input Exclusion Time (All)'!$B$14:$B$1004,'Input Data Shift A'!$D$2,'Input Exclusion Time (All)'!$C$14:$C$1004,'Input Data Shift A'!$C113)+SUMIFS('Input Exclusion Time (Partial)'!$I$14:$I$988,'Input Exclusion Time (Partial)'!$A$14:$A$988,'Input Data Shift A'!AA$6,'Input Exclusion Time (Partial)'!$B$14:$B$988,'Input Data Shift A'!$D$2,'Input Exclusion Time (Partial)'!$C$14:$C$988,'Input Data Shift A'!$C113)</f>
        <v>0</v>
      </c>
      <c r="AB113" s="506">
        <f>SUMIFS('Input Exclusion Time (All)'!$G$14:$G$1004,'Input Exclusion Time (All)'!$A$14:$A$1004,'Input Data Shift A'!AB$6,'Input Exclusion Time (All)'!$B$14:$B$1004,'Input Data Shift A'!$D$2,'Input Exclusion Time (All)'!$C$14:$C$1004,'Input Data Shift A'!$C113)+SUMIFS('Input Exclusion Time (Partial)'!$I$14:$I$988,'Input Exclusion Time (Partial)'!$A$14:$A$988,'Input Data Shift A'!AB$6,'Input Exclusion Time (Partial)'!$B$14:$B$988,'Input Data Shift A'!$D$2,'Input Exclusion Time (Partial)'!$C$14:$C$988,'Input Data Shift A'!$C113)</f>
        <v>0</v>
      </c>
      <c r="AC113" s="506">
        <f>SUMIFS('Input Exclusion Time (All)'!$G$14:$G$1004,'Input Exclusion Time (All)'!$A$14:$A$1004,'Input Data Shift A'!AC$6,'Input Exclusion Time (All)'!$B$14:$B$1004,'Input Data Shift A'!$D$2,'Input Exclusion Time (All)'!$C$14:$C$1004,'Input Data Shift A'!$C113)+SUMIFS('Input Exclusion Time (Partial)'!$I$14:$I$988,'Input Exclusion Time (Partial)'!$A$14:$A$988,'Input Data Shift A'!AC$6,'Input Exclusion Time (Partial)'!$B$14:$B$988,'Input Data Shift A'!$D$2,'Input Exclusion Time (Partial)'!$C$14:$C$988,'Input Data Shift A'!$C113)</f>
        <v>0</v>
      </c>
      <c r="AD113" s="506">
        <f>SUMIFS('Input Exclusion Time (All)'!$G$14:$G$1004,'Input Exclusion Time (All)'!$A$14:$A$1004,'Input Data Shift A'!AD$6,'Input Exclusion Time (All)'!$B$14:$B$1004,'Input Data Shift A'!$D$2,'Input Exclusion Time (All)'!$C$14:$C$1004,'Input Data Shift A'!$C113)+SUMIFS('Input Exclusion Time (Partial)'!$I$14:$I$988,'Input Exclusion Time (Partial)'!$A$14:$A$988,'Input Data Shift A'!AD$6,'Input Exclusion Time (Partial)'!$B$14:$B$988,'Input Data Shift A'!$D$2,'Input Exclusion Time (Partial)'!$C$14:$C$988,'Input Data Shift A'!$C113)</f>
        <v>0</v>
      </c>
      <c r="AE113" s="506">
        <f>SUMIFS('Input Exclusion Time (All)'!$G$14:$G$1004,'Input Exclusion Time (All)'!$A$14:$A$1004,'Input Data Shift A'!AE$6,'Input Exclusion Time (All)'!$B$14:$B$1004,'Input Data Shift A'!$D$2,'Input Exclusion Time (All)'!$C$14:$C$1004,'Input Data Shift A'!$C113)+SUMIFS('Input Exclusion Time (Partial)'!$I$14:$I$988,'Input Exclusion Time (Partial)'!$A$14:$A$988,'Input Data Shift A'!AE$6,'Input Exclusion Time (Partial)'!$B$14:$B$988,'Input Data Shift A'!$D$2,'Input Exclusion Time (Partial)'!$C$14:$C$988,'Input Data Shift A'!$C113)</f>
        <v>0</v>
      </c>
      <c r="AF113" s="506">
        <f>SUMIFS('Input Exclusion Time (All)'!$G$14:$G$1004,'Input Exclusion Time (All)'!$A$14:$A$1004,'Input Data Shift A'!AF$6,'Input Exclusion Time (All)'!$B$14:$B$1004,'Input Data Shift A'!$D$2,'Input Exclusion Time (All)'!$C$14:$C$1004,'Input Data Shift A'!$C113)+SUMIFS('Input Exclusion Time (Partial)'!$I$14:$I$988,'Input Exclusion Time (Partial)'!$A$14:$A$988,'Input Data Shift A'!AF$6,'Input Exclusion Time (Partial)'!$B$14:$B$988,'Input Data Shift A'!$D$2,'Input Exclusion Time (Partial)'!$C$14:$C$988,'Input Data Shift A'!$C113)</f>
        <v>0</v>
      </c>
      <c r="AG113" s="506">
        <f>SUMIFS('Input Exclusion Time (All)'!$G$14:$G$1004,'Input Exclusion Time (All)'!$A$14:$A$1004,'Input Data Shift A'!AG$6,'Input Exclusion Time (All)'!$B$14:$B$1004,'Input Data Shift A'!$D$2,'Input Exclusion Time (All)'!$C$14:$C$1004,'Input Data Shift A'!$C113)+SUMIFS('Input Exclusion Time (Partial)'!$I$14:$I$988,'Input Exclusion Time (Partial)'!$A$14:$A$988,'Input Data Shift A'!AG$6,'Input Exclusion Time (Partial)'!$B$14:$B$988,'Input Data Shift A'!$D$2,'Input Exclusion Time (Partial)'!$C$14:$C$988,'Input Data Shift A'!$C113)</f>
        <v>0</v>
      </c>
      <c r="AH113" s="506">
        <f>SUMIFS('Input Exclusion Time (All)'!$G$14:$G$1004,'Input Exclusion Time (All)'!$A$14:$A$1004,'Input Data Shift A'!AH$6,'Input Exclusion Time (All)'!$B$14:$B$1004,'Input Data Shift A'!$D$2,'Input Exclusion Time (All)'!$C$14:$C$1004,'Input Data Shift A'!$C113)+SUMIFS('Input Exclusion Time (Partial)'!$I$14:$I$988,'Input Exclusion Time (Partial)'!$A$14:$A$988,'Input Data Shift A'!AH$6,'Input Exclusion Time (Partial)'!$B$14:$B$988,'Input Data Shift A'!$D$2,'Input Exclusion Time (Partial)'!$C$14:$C$988,'Input Data Shift A'!$C113)</f>
        <v>0</v>
      </c>
      <c r="AI113" s="512">
        <f t="shared" si="12"/>
        <v>0</v>
      </c>
      <c r="AJ113" s="285">
        <f t="shared" si="13"/>
        <v>0</v>
      </c>
    </row>
    <row r="114" spans="1:36" ht="19.5" customHeight="1">
      <c r="A114" s="605"/>
      <c r="B114" s="280" t="s">
        <v>56</v>
      </c>
      <c r="C114" s="281" t="s">
        <v>57</v>
      </c>
      <c r="D114" s="506">
        <f>SUMIFS('Input Exclusion Time (All)'!$G$14:$G$1004,'Input Exclusion Time (All)'!$A$14:$A$1004,'Input Data Shift A'!D$6,'Input Exclusion Time (All)'!$B$14:$B$1004,'Input Data Shift A'!$D$2,'Input Exclusion Time (All)'!$C$14:$C$1004,'Input Data Shift A'!$C114)+SUMIFS('Input Exclusion Time (Partial)'!$I$14:$I$988,'Input Exclusion Time (Partial)'!$A$14:$A$988,'Input Data Shift A'!D$6,'Input Exclusion Time (Partial)'!$B$14:$B$988,'Input Data Shift A'!$D$2,'Input Exclusion Time (Partial)'!$C$14:$C$988,'Input Data Shift A'!$C114)</f>
        <v>0</v>
      </c>
      <c r="E114" s="506">
        <f>SUMIFS('Input Exclusion Time (All)'!$G$14:$G$1004,'Input Exclusion Time (All)'!$A$14:$A$1004,'Input Data Shift A'!E$6,'Input Exclusion Time (All)'!$B$14:$B$1004,'Input Data Shift A'!$D$2,'Input Exclusion Time (All)'!$C$14:$C$1004,'Input Data Shift A'!$C114)+SUMIFS('Input Exclusion Time (Partial)'!$I$14:$I$988,'Input Exclusion Time (Partial)'!$A$14:$A$988,'Input Data Shift A'!E$6,'Input Exclusion Time (Partial)'!$B$14:$B$988,'Input Data Shift A'!$D$2,'Input Exclusion Time (Partial)'!$C$14:$C$988,'Input Data Shift A'!$C114)</f>
        <v>0</v>
      </c>
      <c r="F114" s="506">
        <f>SUMIFS('Input Exclusion Time (All)'!$G$14:$G$1004,'Input Exclusion Time (All)'!$A$14:$A$1004,'Input Data Shift A'!F$6,'Input Exclusion Time (All)'!$B$14:$B$1004,'Input Data Shift A'!$D$2,'Input Exclusion Time (All)'!$C$14:$C$1004,'Input Data Shift A'!$C114)+SUMIFS('Input Exclusion Time (Partial)'!$I$14:$I$988,'Input Exclusion Time (Partial)'!$A$14:$A$988,'Input Data Shift A'!F$6,'Input Exclusion Time (Partial)'!$B$14:$B$988,'Input Data Shift A'!$D$2,'Input Exclusion Time (Partial)'!$C$14:$C$988,'Input Data Shift A'!$C114)</f>
        <v>0</v>
      </c>
      <c r="G114" s="506">
        <f>SUMIFS('Input Exclusion Time (All)'!$G$14:$G$1004,'Input Exclusion Time (All)'!$A$14:$A$1004,'Input Data Shift A'!G$6,'Input Exclusion Time (All)'!$B$14:$B$1004,'Input Data Shift A'!$D$2,'Input Exclusion Time (All)'!$C$14:$C$1004,'Input Data Shift A'!$C114)+SUMIFS('Input Exclusion Time (Partial)'!$I$14:$I$988,'Input Exclusion Time (Partial)'!$A$14:$A$988,'Input Data Shift A'!G$6,'Input Exclusion Time (Partial)'!$B$14:$B$988,'Input Data Shift A'!$D$2,'Input Exclusion Time (Partial)'!$C$14:$C$988,'Input Data Shift A'!$C114)</f>
        <v>0</v>
      </c>
      <c r="H114" s="506">
        <f>SUMIFS('Input Exclusion Time (All)'!$G$14:$G$1004,'Input Exclusion Time (All)'!$A$14:$A$1004,'Input Data Shift A'!H$6,'Input Exclusion Time (All)'!$B$14:$B$1004,'Input Data Shift A'!$D$2,'Input Exclusion Time (All)'!$C$14:$C$1004,'Input Data Shift A'!$C114)+SUMIFS('Input Exclusion Time (Partial)'!$I$14:$I$988,'Input Exclusion Time (Partial)'!$A$14:$A$988,'Input Data Shift A'!H$6,'Input Exclusion Time (Partial)'!$B$14:$B$988,'Input Data Shift A'!$D$2,'Input Exclusion Time (Partial)'!$C$14:$C$988,'Input Data Shift A'!$C114)</f>
        <v>0</v>
      </c>
      <c r="I114" s="506">
        <f>SUMIFS('Input Exclusion Time (All)'!$G$14:$G$1004,'Input Exclusion Time (All)'!$A$14:$A$1004,'Input Data Shift A'!I$6,'Input Exclusion Time (All)'!$B$14:$B$1004,'Input Data Shift A'!$D$2,'Input Exclusion Time (All)'!$C$14:$C$1004,'Input Data Shift A'!$C114)+SUMIFS('Input Exclusion Time (Partial)'!$I$14:$I$988,'Input Exclusion Time (Partial)'!$A$14:$A$988,'Input Data Shift A'!I$6,'Input Exclusion Time (Partial)'!$B$14:$B$988,'Input Data Shift A'!$D$2,'Input Exclusion Time (Partial)'!$C$14:$C$988,'Input Data Shift A'!$C114)</f>
        <v>0</v>
      </c>
      <c r="J114" s="506">
        <f>SUMIFS('Input Exclusion Time (All)'!$G$14:$G$1004,'Input Exclusion Time (All)'!$A$14:$A$1004,'Input Data Shift A'!J$6,'Input Exclusion Time (All)'!$B$14:$B$1004,'Input Data Shift A'!$D$2,'Input Exclusion Time (All)'!$C$14:$C$1004,'Input Data Shift A'!$C114)+SUMIFS('Input Exclusion Time (Partial)'!$I$14:$I$988,'Input Exclusion Time (Partial)'!$A$14:$A$988,'Input Data Shift A'!J$6,'Input Exclusion Time (Partial)'!$B$14:$B$988,'Input Data Shift A'!$D$2,'Input Exclusion Time (Partial)'!$C$14:$C$988,'Input Data Shift A'!$C114)</f>
        <v>0</v>
      </c>
      <c r="K114" s="506">
        <f>SUMIFS('Input Exclusion Time (All)'!$G$14:$G$1004,'Input Exclusion Time (All)'!$A$14:$A$1004,'Input Data Shift A'!K$6,'Input Exclusion Time (All)'!$B$14:$B$1004,'Input Data Shift A'!$D$2,'Input Exclusion Time (All)'!$C$14:$C$1004,'Input Data Shift A'!$C114)+SUMIFS('Input Exclusion Time (Partial)'!$I$14:$I$988,'Input Exclusion Time (Partial)'!$A$14:$A$988,'Input Data Shift A'!K$6,'Input Exclusion Time (Partial)'!$B$14:$B$988,'Input Data Shift A'!$D$2,'Input Exclusion Time (Partial)'!$C$14:$C$988,'Input Data Shift A'!$C114)</f>
        <v>0</v>
      </c>
      <c r="L114" s="506">
        <f>SUMIFS('Input Exclusion Time (All)'!$G$14:$G$1004,'Input Exclusion Time (All)'!$A$14:$A$1004,'Input Data Shift A'!L$6,'Input Exclusion Time (All)'!$B$14:$B$1004,'Input Data Shift A'!$D$2,'Input Exclusion Time (All)'!$C$14:$C$1004,'Input Data Shift A'!$C114)+SUMIFS('Input Exclusion Time (Partial)'!$I$14:$I$988,'Input Exclusion Time (Partial)'!$A$14:$A$988,'Input Data Shift A'!L$6,'Input Exclusion Time (Partial)'!$B$14:$B$988,'Input Data Shift A'!$D$2,'Input Exclusion Time (Partial)'!$C$14:$C$988,'Input Data Shift A'!$C114)</f>
        <v>0</v>
      </c>
      <c r="M114" s="506">
        <f>SUMIFS('Input Exclusion Time (All)'!$G$14:$G$1004,'Input Exclusion Time (All)'!$A$14:$A$1004,'Input Data Shift A'!M$6,'Input Exclusion Time (All)'!$B$14:$B$1004,'Input Data Shift A'!$D$2,'Input Exclusion Time (All)'!$C$14:$C$1004,'Input Data Shift A'!$C114)+SUMIFS('Input Exclusion Time (Partial)'!$I$14:$I$988,'Input Exclusion Time (Partial)'!$A$14:$A$988,'Input Data Shift A'!M$6,'Input Exclusion Time (Partial)'!$B$14:$B$988,'Input Data Shift A'!$D$2,'Input Exclusion Time (Partial)'!$C$14:$C$988,'Input Data Shift A'!$C114)</f>
        <v>0</v>
      </c>
      <c r="N114" s="506">
        <f>SUMIFS('Input Exclusion Time (All)'!$G$14:$G$1004,'Input Exclusion Time (All)'!$A$14:$A$1004,'Input Data Shift A'!N$6,'Input Exclusion Time (All)'!$B$14:$B$1004,'Input Data Shift A'!$D$2,'Input Exclusion Time (All)'!$C$14:$C$1004,'Input Data Shift A'!$C114)+SUMIFS('Input Exclusion Time (Partial)'!$I$14:$I$988,'Input Exclusion Time (Partial)'!$A$14:$A$988,'Input Data Shift A'!N$6,'Input Exclusion Time (Partial)'!$B$14:$B$988,'Input Data Shift A'!$D$2,'Input Exclusion Time (Partial)'!$C$14:$C$988,'Input Data Shift A'!$C114)</f>
        <v>0</v>
      </c>
      <c r="O114" s="506">
        <f>SUMIFS('Input Exclusion Time (All)'!$G$14:$G$1004,'Input Exclusion Time (All)'!$A$14:$A$1004,'Input Data Shift A'!O$6,'Input Exclusion Time (All)'!$B$14:$B$1004,'Input Data Shift A'!$D$2,'Input Exclusion Time (All)'!$C$14:$C$1004,'Input Data Shift A'!$C114)+SUMIFS('Input Exclusion Time (Partial)'!$I$14:$I$988,'Input Exclusion Time (Partial)'!$A$14:$A$988,'Input Data Shift A'!O$6,'Input Exclusion Time (Partial)'!$B$14:$B$988,'Input Data Shift A'!$D$2,'Input Exclusion Time (Partial)'!$C$14:$C$988,'Input Data Shift A'!$C114)</f>
        <v>0</v>
      </c>
      <c r="P114" s="506">
        <f>SUMIFS('Input Exclusion Time (All)'!$G$14:$G$1004,'Input Exclusion Time (All)'!$A$14:$A$1004,'Input Data Shift A'!P$6,'Input Exclusion Time (All)'!$B$14:$B$1004,'Input Data Shift A'!$D$2,'Input Exclusion Time (All)'!$C$14:$C$1004,'Input Data Shift A'!$C114)+SUMIFS('Input Exclusion Time (Partial)'!$I$14:$I$988,'Input Exclusion Time (Partial)'!$A$14:$A$988,'Input Data Shift A'!P$6,'Input Exclusion Time (Partial)'!$B$14:$B$988,'Input Data Shift A'!$D$2,'Input Exclusion Time (Partial)'!$C$14:$C$988,'Input Data Shift A'!$C114)</f>
        <v>0</v>
      </c>
      <c r="Q114" s="506">
        <f>SUMIFS('Input Exclusion Time (All)'!$G$14:$G$1004,'Input Exclusion Time (All)'!$A$14:$A$1004,'Input Data Shift A'!Q$6,'Input Exclusion Time (All)'!$B$14:$B$1004,'Input Data Shift A'!$D$2,'Input Exclusion Time (All)'!$C$14:$C$1004,'Input Data Shift A'!$C114)+SUMIFS('Input Exclusion Time (Partial)'!$I$14:$I$988,'Input Exclusion Time (Partial)'!$A$14:$A$988,'Input Data Shift A'!Q$6,'Input Exclusion Time (Partial)'!$B$14:$B$988,'Input Data Shift A'!$D$2,'Input Exclusion Time (Partial)'!$C$14:$C$988,'Input Data Shift A'!$C114)</f>
        <v>0</v>
      </c>
      <c r="R114" s="506">
        <f>SUMIFS('Input Exclusion Time (All)'!$G$14:$G$1004,'Input Exclusion Time (All)'!$A$14:$A$1004,'Input Data Shift A'!R$6,'Input Exclusion Time (All)'!$B$14:$B$1004,'Input Data Shift A'!$D$2,'Input Exclusion Time (All)'!$C$14:$C$1004,'Input Data Shift A'!$C114)+SUMIFS('Input Exclusion Time (Partial)'!$I$14:$I$988,'Input Exclusion Time (Partial)'!$A$14:$A$988,'Input Data Shift A'!R$6,'Input Exclusion Time (Partial)'!$B$14:$B$988,'Input Data Shift A'!$D$2,'Input Exclusion Time (Partial)'!$C$14:$C$988,'Input Data Shift A'!$C114)</f>
        <v>0</v>
      </c>
      <c r="S114" s="506">
        <f>SUMIFS('Input Exclusion Time (All)'!$G$14:$G$1004,'Input Exclusion Time (All)'!$A$14:$A$1004,'Input Data Shift A'!S$6,'Input Exclusion Time (All)'!$B$14:$B$1004,'Input Data Shift A'!$D$2,'Input Exclusion Time (All)'!$C$14:$C$1004,'Input Data Shift A'!$C114)+SUMIFS('Input Exclusion Time (Partial)'!$I$14:$I$988,'Input Exclusion Time (Partial)'!$A$14:$A$988,'Input Data Shift A'!S$6,'Input Exclusion Time (Partial)'!$B$14:$B$988,'Input Data Shift A'!$D$2,'Input Exclusion Time (Partial)'!$C$14:$C$988,'Input Data Shift A'!$C114)</f>
        <v>0</v>
      </c>
      <c r="T114" s="506">
        <f>SUMIFS('Input Exclusion Time (All)'!$G$14:$G$1004,'Input Exclusion Time (All)'!$A$14:$A$1004,'Input Data Shift A'!T$6,'Input Exclusion Time (All)'!$B$14:$B$1004,'Input Data Shift A'!$D$2,'Input Exclusion Time (All)'!$C$14:$C$1004,'Input Data Shift A'!$C114)+SUMIFS('Input Exclusion Time (Partial)'!$I$14:$I$988,'Input Exclusion Time (Partial)'!$A$14:$A$988,'Input Data Shift A'!T$6,'Input Exclusion Time (Partial)'!$B$14:$B$988,'Input Data Shift A'!$D$2,'Input Exclusion Time (Partial)'!$C$14:$C$988,'Input Data Shift A'!$C114)</f>
        <v>0</v>
      </c>
      <c r="U114" s="506">
        <f>SUMIFS('Input Exclusion Time (All)'!$G$14:$G$1004,'Input Exclusion Time (All)'!$A$14:$A$1004,'Input Data Shift A'!U$6,'Input Exclusion Time (All)'!$B$14:$B$1004,'Input Data Shift A'!$D$2,'Input Exclusion Time (All)'!$C$14:$C$1004,'Input Data Shift A'!$C114)+SUMIFS('Input Exclusion Time (Partial)'!$I$14:$I$988,'Input Exclusion Time (Partial)'!$A$14:$A$988,'Input Data Shift A'!U$6,'Input Exclusion Time (Partial)'!$B$14:$B$988,'Input Data Shift A'!$D$2,'Input Exclusion Time (Partial)'!$C$14:$C$988,'Input Data Shift A'!$C114)</f>
        <v>0</v>
      </c>
      <c r="V114" s="506">
        <f>SUMIFS('Input Exclusion Time (All)'!$G$14:$G$1004,'Input Exclusion Time (All)'!$A$14:$A$1004,'Input Data Shift A'!V$6,'Input Exclusion Time (All)'!$B$14:$B$1004,'Input Data Shift A'!$D$2,'Input Exclusion Time (All)'!$C$14:$C$1004,'Input Data Shift A'!$C114)+SUMIFS('Input Exclusion Time (Partial)'!$I$14:$I$988,'Input Exclusion Time (Partial)'!$A$14:$A$988,'Input Data Shift A'!V$6,'Input Exclusion Time (Partial)'!$B$14:$B$988,'Input Data Shift A'!$D$2,'Input Exclusion Time (Partial)'!$C$14:$C$988,'Input Data Shift A'!$C114)</f>
        <v>0</v>
      </c>
      <c r="W114" s="506">
        <f>SUMIFS('Input Exclusion Time (All)'!$G$14:$G$1004,'Input Exclusion Time (All)'!$A$14:$A$1004,'Input Data Shift A'!W$6,'Input Exclusion Time (All)'!$B$14:$B$1004,'Input Data Shift A'!$D$2,'Input Exclusion Time (All)'!$C$14:$C$1004,'Input Data Shift A'!$C114)+SUMIFS('Input Exclusion Time (Partial)'!$I$14:$I$988,'Input Exclusion Time (Partial)'!$A$14:$A$988,'Input Data Shift A'!W$6,'Input Exclusion Time (Partial)'!$B$14:$B$988,'Input Data Shift A'!$D$2,'Input Exclusion Time (Partial)'!$C$14:$C$988,'Input Data Shift A'!$C114)</f>
        <v>0</v>
      </c>
      <c r="X114" s="506">
        <f>SUMIFS('Input Exclusion Time (All)'!$G$14:$G$1004,'Input Exclusion Time (All)'!$A$14:$A$1004,'Input Data Shift A'!X$6,'Input Exclusion Time (All)'!$B$14:$B$1004,'Input Data Shift A'!$D$2,'Input Exclusion Time (All)'!$C$14:$C$1004,'Input Data Shift A'!$C114)+SUMIFS('Input Exclusion Time (Partial)'!$I$14:$I$988,'Input Exclusion Time (Partial)'!$A$14:$A$988,'Input Data Shift A'!X$6,'Input Exclusion Time (Partial)'!$B$14:$B$988,'Input Data Shift A'!$D$2,'Input Exclusion Time (Partial)'!$C$14:$C$988,'Input Data Shift A'!$C114)</f>
        <v>0</v>
      </c>
      <c r="Y114" s="506">
        <f>SUMIFS('Input Exclusion Time (All)'!$G$14:$G$1004,'Input Exclusion Time (All)'!$A$14:$A$1004,'Input Data Shift A'!Y$6,'Input Exclusion Time (All)'!$B$14:$B$1004,'Input Data Shift A'!$D$2,'Input Exclusion Time (All)'!$C$14:$C$1004,'Input Data Shift A'!$C114)+SUMIFS('Input Exclusion Time (Partial)'!$I$14:$I$988,'Input Exclusion Time (Partial)'!$A$14:$A$988,'Input Data Shift A'!Y$6,'Input Exclusion Time (Partial)'!$B$14:$B$988,'Input Data Shift A'!$D$2,'Input Exclusion Time (Partial)'!$C$14:$C$988,'Input Data Shift A'!$C114)</f>
        <v>0</v>
      </c>
      <c r="Z114" s="506">
        <f>SUMIFS('Input Exclusion Time (All)'!$G$14:$G$1004,'Input Exclusion Time (All)'!$A$14:$A$1004,'Input Data Shift A'!Z$6,'Input Exclusion Time (All)'!$B$14:$B$1004,'Input Data Shift A'!$D$2,'Input Exclusion Time (All)'!$C$14:$C$1004,'Input Data Shift A'!$C114)+SUMIFS('Input Exclusion Time (Partial)'!$I$14:$I$988,'Input Exclusion Time (Partial)'!$A$14:$A$988,'Input Data Shift A'!Z$6,'Input Exclusion Time (Partial)'!$B$14:$B$988,'Input Data Shift A'!$D$2,'Input Exclusion Time (Partial)'!$C$14:$C$988,'Input Data Shift A'!$C114)</f>
        <v>0</v>
      </c>
      <c r="AA114" s="506">
        <f>SUMIFS('Input Exclusion Time (All)'!$G$14:$G$1004,'Input Exclusion Time (All)'!$A$14:$A$1004,'Input Data Shift A'!AA$6,'Input Exclusion Time (All)'!$B$14:$B$1004,'Input Data Shift A'!$D$2,'Input Exclusion Time (All)'!$C$14:$C$1004,'Input Data Shift A'!$C114)+SUMIFS('Input Exclusion Time (Partial)'!$I$14:$I$988,'Input Exclusion Time (Partial)'!$A$14:$A$988,'Input Data Shift A'!AA$6,'Input Exclusion Time (Partial)'!$B$14:$B$988,'Input Data Shift A'!$D$2,'Input Exclusion Time (Partial)'!$C$14:$C$988,'Input Data Shift A'!$C114)</f>
        <v>0</v>
      </c>
      <c r="AB114" s="506">
        <f>SUMIFS('Input Exclusion Time (All)'!$G$14:$G$1004,'Input Exclusion Time (All)'!$A$14:$A$1004,'Input Data Shift A'!AB$6,'Input Exclusion Time (All)'!$B$14:$B$1004,'Input Data Shift A'!$D$2,'Input Exclusion Time (All)'!$C$14:$C$1004,'Input Data Shift A'!$C114)+SUMIFS('Input Exclusion Time (Partial)'!$I$14:$I$988,'Input Exclusion Time (Partial)'!$A$14:$A$988,'Input Data Shift A'!AB$6,'Input Exclusion Time (Partial)'!$B$14:$B$988,'Input Data Shift A'!$D$2,'Input Exclusion Time (Partial)'!$C$14:$C$988,'Input Data Shift A'!$C114)</f>
        <v>0</v>
      </c>
      <c r="AC114" s="506">
        <f>SUMIFS('Input Exclusion Time (All)'!$G$14:$G$1004,'Input Exclusion Time (All)'!$A$14:$A$1004,'Input Data Shift A'!AC$6,'Input Exclusion Time (All)'!$B$14:$B$1004,'Input Data Shift A'!$D$2,'Input Exclusion Time (All)'!$C$14:$C$1004,'Input Data Shift A'!$C114)+SUMIFS('Input Exclusion Time (Partial)'!$I$14:$I$988,'Input Exclusion Time (Partial)'!$A$14:$A$988,'Input Data Shift A'!AC$6,'Input Exclusion Time (Partial)'!$B$14:$B$988,'Input Data Shift A'!$D$2,'Input Exclusion Time (Partial)'!$C$14:$C$988,'Input Data Shift A'!$C114)</f>
        <v>0</v>
      </c>
      <c r="AD114" s="506">
        <f>SUMIFS('Input Exclusion Time (All)'!$G$14:$G$1004,'Input Exclusion Time (All)'!$A$14:$A$1004,'Input Data Shift A'!AD$6,'Input Exclusion Time (All)'!$B$14:$B$1004,'Input Data Shift A'!$D$2,'Input Exclusion Time (All)'!$C$14:$C$1004,'Input Data Shift A'!$C114)+SUMIFS('Input Exclusion Time (Partial)'!$I$14:$I$988,'Input Exclusion Time (Partial)'!$A$14:$A$988,'Input Data Shift A'!AD$6,'Input Exclusion Time (Partial)'!$B$14:$B$988,'Input Data Shift A'!$D$2,'Input Exclusion Time (Partial)'!$C$14:$C$988,'Input Data Shift A'!$C114)</f>
        <v>0</v>
      </c>
      <c r="AE114" s="506">
        <f>SUMIFS('Input Exclusion Time (All)'!$G$14:$G$1004,'Input Exclusion Time (All)'!$A$14:$A$1004,'Input Data Shift A'!AE$6,'Input Exclusion Time (All)'!$B$14:$B$1004,'Input Data Shift A'!$D$2,'Input Exclusion Time (All)'!$C$14:$C$1004,'Input Data Shift A'!$C114)+SUMIFS('Input Exclusion Time (Partial)'!$I$14:$I$988,'Input Exclusion Time (Partial)'!$A$14:$A$988,'Input Data Shift A'!AE$6,'Input Exclusion Time (Partial)'!$B$14:$B$988,'Input Data Shift A'!$D$2,'Input Exclusion Time (Partial)'!$C$14:$C$988,'Input Data Shift A'!$C114)</f>
        <v>0</v>
      </c>
      <c r="AF114" s="506">
        <f>SUMIFS('Input Exclusion Time (All)'!$G$14:$G$1004,'Input Exclusion Time (All)'!$A$14:$A$1004,'Input Data Shift A'!AF$6,'Input Exclusion Time (All)'!$B$14:$B$1004,'Input Data Shift A'!$D$2,'Input Exclusion Time (All)'!$C$14:$C$1004,'Input Data Shift A'!$C114)+SUMIFS('Input Exclusion Time (Partial)'!$I$14:$I$988,'Input Exclusion Time (Partial)'!$A$14:$A$988,'Input Data Shift A'!AF$6,'Input Exclusion Time (Partial)'!$B$14:$B$988,'Input Data Shift A'!$D$2,'Input Exclusion Time (Partial)'!$C$14:$C$988,'Input Data Shift A'!$C114)</f>
        <v>0</v>
      </c>
      <c r="AG114" s="506">
        <f>SUMIFS('Input Exclusion Time (All)'!$G$14:$G$1004,'Input Exclusion Time (All)'!$A$14:$A$1004,'Input Data Shift A'!AG$6,'Input Exclusion Time (All)'!$B$14:$B$1004,'Input Data Shift A'!$D$2,'Input Exclusion Time (All)'!$C$14:$C$1004,'Input Data Shift A'!$C114)+SUMIFS('Input Exclusion Time (Partial)'!$I$14:$I$988,'Input Exclusion Time (Partial)'!$A$14:$A$988,'Input Data Shift A'!AG$6,'Input Exclusion Time (Partial)'!$B$14:$B$988,'Input Data Shift A'!$D$2,'Input Exclusion Time (Partial)'!$C$14:$C$988,'Input Data Shift A'!$C114)</f>
        <v>0</v>
      </c>
      <c r="AH114" s="506">
        <f>SUMIFS('Input Exclusion Time (All)'!$G$14:$G$1004,'Input Exclusion Time (All)'!$A$14:$A$1004,'Input Data Shift A'!AH$6,'Input Exclusion Time (All)'!$B$14:$B$1004,'Input Data Shift A'!$D$2,'Input Exclusion Time (All)'!$C$14:$C$1004,'Input Data Shift A'!$C114)+SUMIFS('Input Exclusion Time (Partial)'!$I$14:$I$988,'Input Exclusion Time (Partial)'!$A$14:$A$988,'Input Data Shift A'!AH$6,'Input Exclusion Time (Partial)'!$B$14:$B$988,'Input Data Shift A'!$D$2,'Input Exclusion Time (Partial)'!$C$14:$C$988,'Input Data Shift A'!$C114)</f>
        <v>0</v>
      </c>
      <c r="AI114" s="512">
        <f t="shared" si="12"/>
        <v>0</v>
      </c>
      <c r="AJ114" s="285">
        <f t="shared" si="13"/>
        <v>0</v>
      </c>
    </row>
    <row r="115" spans="1:36" ht="19.5" customHeight="1">
      <c r="A115" s="605"/>
      <c r="B115" s="280" t="s">
        <v>58</v>
      </c>
      <c r="C115" s="281" t="s">
        <v>59</v>
      </c>
      <c r="D115" s="506">
        <f>SUMIFS('Input Exclusion Time (All)'!$G$14:$G$1004,'Input Exclusion Time (All)'!$A$14:$A$1004,'Input Data Shift A'!D$6,'Input Exclusion Time (All)'!$B$14:$B$1004,'Input Data Shift A'!$D$2,'Input Exclusion Time (All)'!$C$14:$C$1004,'Input Data Shift A'!$C115)+SUMIFS('Input Exclusion Time (Partial)'!$I$14:$I$988,'Input Exclusion Time (Partial)'!$A$14:$A$988,'Input Data Shift A'!D$6,'Input Exclusion Time (Partial)'!$B$14:$B$988,'Input Data Shift A'!$D$2,'Input Exclusion Time (Partial)'!$C$14:$C$988,'Input Data Shift A'!$C115)</f>
        <v>0</v>
      </c>
      <c r="E115" s="506">
        <f>SUMIFS('Input Exclusion Time (All)'!$G$14:$G$1004,'Input Exclusion Time (All)'!$A$14:$A$1004,'Input Data Shift A'!E$6,'Input Exclusion Time (All)'!$B$14:$B$1004,'Input Data Shift A'!$D$2,'Input Exclusion Time (All)'!$C$14:$C$1004,'Input Data Shift A'!$C115)+SUMIFS('Input Exclusion Time (Partial)'!$I$14:$I$988,'Input Exclusion Time (Partial)'!$A$14:$A$988,'Input Data Shift A'!E$6,'Input Exclusion Time (Partial)'!$B$14:$B$988,'Input Data Shift A'!$D$2,'Input Exclusion Time (Partial)'!$C$14:$C$988,'Input Data Shift A'!$C115)</f>
        <v>0</v>
      </c>
      <c r="F115" s="506">
        <f>SUMIFS('Input Exclusion Time (All)'!$G$14:$G$1004,'Input Exclusion Time (All)'!$A$14:$A$1004,'Input Data Shift A'!F$6,'Input Exclusion Time (All)'!$B$14:$B$1004,'Input Data Shift A'!$D$2,'Input Exclusion Time (All)'!$C$14:$C$1004,'Input Data Shift A'!$C115)+SUMIFS('Input Exclusion Time (Partial)'!$I$14:$I$988,'Input Exclusion Time (Partial)'!$A$14:$A$988,'Input Data Shift A'!F$6,'Input Exclusion Time (Partial)'!$B$14:$B$988,'Input Data Shift A'!$D$2,'Input Exclusion Time (Partial)'!$C$14:$C$988,'Input Data Shift A'!$C115)</f>
        <v>0</v>
      </c>
      <c r="G115" s="506">
        <f>SUMIFS('Input Exclusion Time (All)'!$G$14:$G$1004,'Input Exclusion Time (All)'!$A$14:$A$1004,'Input Data Shift A'!G$6,'Input Exclusion Time (All)'!$B$14:$B$1004,'Input Data Shift A'!$D$2,'Input Exclusion Time (All)'!$C$14:$C$1004,'Input Data Shift A'!$C115)+SUMIFS('Input Exclusion Time (Partial)'!$I$14:$I$988,'Input Exclusion Time (Partial)'!$A$14:$A$988,'Input Data Shift A'!G$6,'Input Exclusion Time (Partial)'!$B$14:$B$988,'Input Data Shift A'!$D$2,'Input Exclusion Time (Partial)'!$C$14:$C$988,'Input Data Shift A'!$C115)</f>
        <v>0</v>
      </c>
      <c r="H115" s="506">
        <f>SUMIFS('Input Exclusion Time (All)'!$G$14:$G$1004,'Input Exclusion Time (All)'!$A$14:$A$1004,'Input Data Shift A'!H$6,'Input Exclusion Time (All)'!$B$14:$B$1004,'Input Data Shift A'!$D$2,'Input Exclusion Time (All)'!$C$14:$C$1004,'Input Data Shift A'!$C115)+SUMIFS('Input Exclusion Time (Partial)'!$I$14:$I$988,'Input Exclusion Time (Partial)'!$A$14:$A$988,'Input Data Shift A'!H$6,'Input Exclusion Time (Partial)'!$B$14:$B$988,'Input Data Shift A'!$D$2,'Input Exclusion Time (Partial)'!$C$14:$C$988,'Input Data Shift A'!$C115)</f>
        <v>0</v>
      </c>
      <c r="I115" s="506">
        <f>SUMIFS('Input Exclusion Time (All)'!$G$14:$G$1004,'Input Exclusion Time (All)'!$A$14:$A$1004,'Input Data Shift A'!I$6,'Input Exclusion Time (All)'!$B$14:$B$1004,'Input Data Shift A'!$D$2,'Input Exclusion Time (All)'!$C$14:$C$1004,'Input Data Shift A'!$C115)+SUMIFS('Input Exclusion Time (Partial)'!$I$14:$I$988,'Input Exclusion Time (Partial)'!$A$14:$A$988,'Input Data Shift A'!I$6,'Input Exclusion Time (Partial)'!$B$14:$B$988,'Input Data Shift A'!$D$2,'Input Exclusion Time (Partial)'!$C$14:$C$988,'Input Data Shift A'!$C115)</f>
        <v>0</v>
      </c>
      <c r="J115" s="506">
        <f>SUMIFS('Input Exclusion Time (All)'!$G$14:$G$1004,'Input Exclusion Time (All)'!$A$14:$A$1004,'Input Data Shift A'!J$6,'Input Exclusion Time (All)'!$B$14:$B$1004,'Input Data Shift A'!$D$2,'Input Exclusion Time (All)'!$C$14:$C$1004,'Input Data Shift A'!$C115)+SUMIFS('Input Exclusion Time (Partial)'!$I$14:$I$988,'Input Exclusion Time (Partial)'!$A$14:$A$988,'Input Data Shift A'!J$6,'Input Exclusion Time (Partial)'!$B$14:$B$988,'Input Data Shift A'!$D$2,'Input Exclusion Time (Partial)'!$C$14:$C$988,'Input Data Shift A'!$C115)</f>
        <v>0</v>
      </c>
      <c r="K115" s="506">
        <f>SUMIFS('Input Exclusion Time (All)'!$G$14:$G$1004,'Input Exclusion Time (All)'!$A$14:$A$1004,'Input Data Shift A'!K$6,'Input Exclusion Time (All)'!$B$14:$B$1004,'Input Data Shift A'!$D$2,'Input Exclusion Time (All)'!$C$14:$C$1004,'Input Data Shift A'!$C115)+SUMIFS('Input Exclusion Time (Partial)'!$I$14:$I$988,'Input Exclusion Time (Partial)'!$A$14:$A$988,'Input Data Shift A'!K$6,'Input Exclusion Time (Partial)'!$B$14:$B$988,'Input Data Shift A'!$D$2,'Input Exclusion Time (Partial)'!$C$14:$C$988,'Input Data Shift A'!$C115)</f>
        <v>0</v>
      </c>
      <c r="L115" s="506">
        <f>SUMIFS('Input Exclusion Time (All)'!$G$14:$G$1004,'Input Exclusion Time (All)'!$A$14:$A$1004,'Input Data Shift A'!L$6,'Input Exclusion Time (All)'!$B$14:$B$1004,'Input Data Shift A'!$D$2,'Input Exclusion Time (All)'!$C$14:$C$1004,'Input Data Shift A'!$C115)+SUMIFS('Input Exclusion Time (Partial)'!$I$14:$I$988,'Input Exclusion Time (Partial)'!$A$14:$A$988,'Input Data Shift A'!L$6,'Input Exclusion Time (Partial)'!$B$14:$B$988,'Input Data Shift A'!$D$2,'Input Exclusion Time (Partial)'!$C$14:$C$988,'Input Data Shift A'!$C115)</f>
        <v>0</v>
      </c>
      <c r="M115" s="506">
        <f>SUMIFS('Input Exclusion Time (All)'!$G$14:$G$1004,'Input Exclusion Time (All)'!$A$14:$A$1004,'Input Data Shift A'!M$6,'Input Exclusion Time (All)'!$B$14:$B$1004,'Input Data Shift A'!$D$2,'Input Exclusion Time (All)'!$C$14:$C$1004,'Input Data Shift A'!$C115)+SUMIFS('Input Exclusion Time (Partial)'!$I$14:$I$988,'Input Exclusion Time (Partial)'!$A$14:$A$988,'Input Data Shift A'!M$6,'Input Exclusion Time (Partial)'!$B$14:$B$988,'Input Data Shift A'!$D$2,'Input Exclusion Time (Partial)'!$C$14:$C$988,'Input Data Shift A'!$C115)</f>
        <v>0</v>
      </c>
      <c r="N115" s="506">
        <f>SUMIFS('Input Exclusion Time (All)'!$G$14:$G$1004,'Input Exclusion Time (All)'!$A$14:$A$1004,'Input Data Shift A'!N$6,'Input Exclusion Time (All)'!$B$14:$B$1004,'Input Data Shift A'!$D$2,'Input Exclusion Time (All)'!$C$14:$C$1004,'Input Data Shift A'!$C115)+SUMIFS('Input Exclusion Time (Partial)'!$I$14:$I$988,'Input Exclusion Time (Partial)'!$A$14:$A$988,'Input Data Shift A'!N$6,'Input Exclusion Time (Partial)'!$B$14:$B$988,'Input Data Shift A'!$D$2,'Input Exclusion Time (Partial)'!$C$14:$C$988,'Input Data Shift A'!$C115)</f>
        <v>0</v>
      </c>
      <c r="O115" s="506">
        <f>SUMIFS('Input Exclusion Time (All)'!$G$14:$G$1004,'Input Exclusion Time (All)'!$A$14:$A$1004,'Input Data Shift A'!O$6,'Input Exclusion Time (All)'!$B$14:$B$1004,'Input Data Shift A'!$D$2,'Input Exclusion Time (All)'!$C$14:$C$1004,'Input Data Shift A'!$C115)+SUMIFS('Input Exclusion Time (Partial)'!$I$14:$I$988,'Input Exclusion Time (Partial)'!$A$14:$A$988,'Input Data Shift A'!O$6,'Input Exclusion Time (Partial)'!$B$14:$B$988,'Input Data Shift A'!$D$2,'Input Exclusion Time (Partial)'!$C$14:$C$988,'Input Data Shift A'!$C115)</f>
        <v>0</v>
      </c>
      <c r="P115" s="506">
        <f>SUMIFS('Input Exclusion Time (All)'!$G$14:$G$1004,'Input Exclusion Time (All)'!$A$14:$A$1004,'Input Data Shift A'!P$6,'Input Exclusion Time (All)'!$B$14:$B$1004,'Input Data Shift A'!$D$2,'Input Exclusion Time (All)'!$C$14:$C$1004,'Input Data Shift A'!$C115)+SUMIFS('Input Exclusion Time (Partial)'!$I$14:$I$988,'Input Exclusion Time (Partial)'!$A$14:$A$988,'Input Data Shift A'!P$6,'Input Exclusion Time (Partial)'!$B$14:$B$988,'Input Data Shift A'!$D$2,'Input Exclusion Time (Partial)'!$C$14:$C$988,'Input Data Shift A'!$C115)</f>
        <v>0</v>
      </c>
      <c r="Q115" s="506">
        <f>SUMIFS('Input Exclusion Time (All)'!$G$14:$G$1004,'Input Exclusion Time (All)'!$A$14:$A$1004,'Input Data Shift A'!Q$6,'Input Exclusion Time (All)'!$B$14:$B$1004,'Input Data Shift A'!$D$2,'Input Exclusion Time (All)'!$C$14:$C$1004,'Input Data Shift A'!$C115)+SUMIFS('Input Exclusion Time (Partial)'!$I$14:$I$988,'Input Exclusion Time (Partial)'!$A$14:$A$988,'Input Data Shift A'!Q$6,'Input Exclusion Time (Partial)'!$B$14:$B$988,'Input Data Shift A'!$D$2,'Input Exclusion Time (Partial)'!$C$14:$C$988,'Input Data Shift A'!$C115)</f>
        <v>0</v>
      </c>
      <c r="R115" s="506">
        <f>SUMIFS('Input Exclusion Time (All)'!$G$14:$G$1004,'Input Exclusion Time (All)'!$A$14:$A$1004,'Input Data Shift A'!R$6,'Input Exclusion Time (All)'!$B$14:$B$1004,'Input Data Shift A'!$D$2,'Input Exclusion Time (All)'!$C$14:$C$1004,'Input Data Shift A'!$C115)+SUMIFS('Input Exclusion Time (Partial)'!$I$14:$I$988,'Input Exclusion Time (Partial)'!$A$14:$A$988,'Input Data Shift A'!R$6,'Input Exclusion Time (Partial)'!$B$14:$B$988,'Input Data Shift A'!$D$2,'Input Exclusion Time (Partial)'!$C$14:$C$988,'Input Data Shift A'!$C115)</f>
        <v>0</v>
      </c>
      <c r="S115" s="506">
        <f>SUMIFS('Input Exclusion Time (All)'!$G$14:$G$1004,'Input Exclusion Time (All)'!$A$14:$A$1004,'Input Data Shift A'!S$6,'Input Exclusion Time (All)'!$B$14:$B$1004,'Input Data Shift A'!$D$2,'Input Exclusion Time (All)'!$C$14:$C$1004,'Input Data Shift A'!$C115)+SUMIFS('Input Exclusion Time (Partial)'!$I$14:$I$988,'Input Exclusion Time (Partial)'!$A$14:$A$988,'Input Data Shift A'!S$6,'Input Exclusion Time (Partial)'!$B$14:$B$988,'Input Data Shift A'!$D$2,'Input Exclusion Time (Partial)'!$C$14:$C$988,'Input Data Shift A'!$C115)</f>
        <v>0</v>
      </c>
      <c r="T115" s="506">
        <f>SUMIFS('Input Exclusion Time (All)'!$G$14:$G$1004,'Input Exclusion Time (All)'!$A$14:$A$1004,'Input Data Shift A'!T$6,'Input Exclusion Time (All)'!$B$14:$B$1004,'Input Data Shift A'!$D$2,'Input Exclusion Time (All)'!$C$14:$C$1004,'Input Data Shift A'!$C115)+SUMIFS('Input Exclusion Time (Partial)'!$I$14:$I$988,'Input Exclusion Time (Partial)'!$A$14:$A$988,'Input Data Shift A'!T$6,'Input Exclusion Time (Partial)'!$B$14:$B$988,'Input Data Shift A'!$D$2,'Input Exclusion Time (Partial)'!$C$14:$C$988,'Input Data Shift A'!$C115)</f>
        <v>0</v>
      </c>
      <c r="U115" s="506">
        <f>SUMIFS('Input Exclusion Time (All)'!$G$14:$G$1004,'Input Exclusion Time (All)'!$A$14:$A$1004,'Input Data Shift A'!U$6,'Input Exclusion Time (All)'!$B$14:$B$1004,'Input Data Shift A'!$D$2,'Input Exclusion Time (All)'!$C$14:$C$1004,'Input Data Shift A'!$C115)+SUMIFS('Input Exclusion Time (Partial)'!$I$14:$I$988,'Input Exclusion Time (Partial)'!$A$14:$A$988,'Input Data Shift A'!U$6,'Input Exclusion Time (Partial)'!$B$14:$B$988,'Input Data Shift A'!$D$2,'Input Exclusion Time (Partial)'!$C$14:$C$988,'Input Data Shift A'!$C115)</f>
        <v>0</v>
      </c>
      <c r="V115" s="506">
        <f>SUMIFS('Input Exclusion Time (All)'!$G$14:$G$1004,'Input Exclusion Time (All)'!$A$14:$A$1004,'Input Data Shift A'!V$6,'Input Exclusion Time (All)'!$B$14:$B$1004,'Input Data Shift A'!$D$2,'Input Exclusion Time (All)'!$C$14:$C$1004,'Input Data Shift A'!$C115)+SUMIFS('Input Exclusion Time (Partial)'!$I$14:$I$988,'Input Exclusion Time (Partial)'!$A$14:$A$988,'Input Data Shift A'!V$6,'Input Exclusion Time (Partial)'!$B$14:$B$988,'Input Data Shift A'!$D$2,'Input Exclusion Time (Partial)'!$C$14:$C$988,'Input Data Shift A'!$C115)</f>
        <v>0</v>
      </c>
      <c r="W115" s="506">
        <f>SUMIFS('Input Exclusion Time (All)'!$G$14:$G$1004,'Input Exclusion Time (All)'!$A$14:$A$1004,'Input Data Shift A'!W$6,'Input Exclusion Time (All)'!$B$14:$B$1004,'Input Data Shift A'!$D$2,'Input Exclusion Time (All)'!$C$14:$C$1004,'Input Data Shift A'!$C115)+SUMIFS('Input Exclusion Time (Partial)'!$I$14:$I$988,'Input Exclusion Time (Partial)'!$A$14:$A$988,'Input Data Shift A'!W$6,'Input Exclusion Time (Partial)'!$B$14:$B$988,'Input Data Shift A'!$D$2,'Input Exclusion Time (Partial)'!$C$14:$C$988,'Input Data Shift A'!$C115)</f>
        <v>0</v>
      </c>
      <c r="X115" s="506">
        <f>SUMIFS('Input Exclusion Time (All)'!$G$14:$G$1004,'Input Exclusion Time (All)'!$A$14:$A$1004,'Input Data Shift A'!X$6,'Input Exclusion Time (All)'!$B$14:$B$1004,'Input Data Shift A'!$D$2,'Input Exclusion Time (All)'!$C$14:$C$1004,'Input Data Shift A'!$C115)+SUMIFS('Input Exclusion Time (Partial)'!$I$14:$I$988,'Input Exclusion Time (Partial)'!$A$14:$A$988,'Input Data Shift A'!X$6,'Input Exclusion Time (Partial)'!$B$14:$B$988,'Input Data Shift A'!$D$2,'Input Exclusion Time (Partial)'!$C$14:$C$988,'Input Data Shift A'!$C115)</f>
        <v>0</v>
      </c>
      <c r="Y115" s="506">
        <f>SUMIFS('Input Exclusion Time (All)'!$G$14:$G$1004,'Input Exclusion Time (All)'!$A$14:$A$1004,'Input Data Shift A'!Y$6,'Input Exclusion Time (All)'!$B$14:$B$1004,'Input Data Shift A'!$D$2,'Input Exclusion Time (All)'!$C$14:$C$1004,'Input Data Shift A'!$C115)+SUMIFS('Input Exclusion Time (Partial)'!$I$14:$I$988,'Input Exclusion Time (Partial)'!$A$14:$A$988,'Input Data Shift A'!Y$6,'Input Exclusion Time (Partial)'!$B$14:$B$988,'Input Data Shift A'!$D$2,'Input Exclusion Time (Partial)'!$C$14:$C$988,'Input Data Shift A'!$C115)</f>
        <v>0</v>
      </c>
      <c r="Z115" s="506">
        <f>SUMIFS('Input Exclusion Time (All)'!$G$14:$G$1004,'Input Exclusion Time (All)'!$A$14:$A$1004,'Input Data Shift A'!Z$6,'Input Exclusion Time (All)'!$B$14:$B$1004,'Input Data Shift A'!$D$2,'Input Exclusion Time (All)'!$C$14:$C$1004,'Input Data Shift A'!$C115)+SUMIFS('Input Exclusion Time (Partial)'!$I$14:$I$988,'Input Exclusion Time (Partial)'!$A$14:$A$988,'Input Data Shift A'!Z$6,'Input Exclusion Time (Partial)'!$B$14:$B$988,'Input Data Shift A'!$D$2,'Input Exclusion Time (Partial)'!$C$14:$C$988,'Input Data Shift A'!$C115)</f>
        <v>0</v>
      </c>
      <c r="AA115" s="506">
        <f>SUMIFS('Input Exclusion Time (All)'!$G$14:$G$1004,'Input Exclusion Time (All)'!$A$14:$A$1004,'Input Data Shift A'!AA$6,'Input Exclusion Time (All)'!$B$14:$B$1004,'Input Data Shift A'!$D$2,'Input Exclusion Time (All)'!$C$14:$C$1004,'Input Data Shift A'!$C115)+SUMIFS('Input Exclusion Time (Partial)'!$I$14:$I$988,'Input Exclusion Time (Partial)'!$A$14:$A$988,'Input Data Shift A'!AA$6,'Input Exclusion Time (Partial)'!$B$14:$B$988,'Input Data Shift A'!$D$2,'Input Exclusion Time (Partial)'!$C$14:$C$988,'Input Data Shift A'!$C115)</f>
        <v>0</v>
      </c>
      <c r="AB115" s="506">
        <f>SUMIFS('Input Exclusion Time (All)'!$G$14:$G$1004,'Input Exclusion Time (All)'!$A$14:$A$1004,'Input Data Shift A'!AB$6,'Input Exclusion Time (All)'!$B$14:$B$1004,'Input Data Shift A'!$D$2,'Input Exclusion Time (All)'!$C$14:$C$1004,'Input Data Shift A'!$C115)+SUMIFS('Input Exclusion Time (Partial)'!$I$14:$I$988,'Input Exclusion Time (Partial)'!$A$14:$A$988,'Input Data Shift A'!AB$6,'Input Exclusion Time (Partial)'!$B$14:$B$988,'Input Data Shift A'!$D$2,'Input Exclusion Time (Partial)'!$C$14:$C$988,'Input Data Shift A'!$C115)</f>
        <v>0</v>
      </c>
      <c r="AC115" s="506">
        <f>SUMIFS('Input Exclusion Time (All)'!$G$14:$G$1004,'Input Exclusion Time (All)'!$A$14:$A$1004,'Input Data Shift A'!AC$6,'Input Exclusion Time (All)'!$B$14:$B$1004,'Input Data Shift A'!$D$2,'Input Exclusion Time (All)'!$C$14:$C$1004,'Input Data Shift A'!$C115)+SUMIFS('Input Exclusion Time (Partial)'!$I$14:$I$988,'Input Exclusion Time (Partial)'!$A$14:$A$988,'Input Data Shift A'!AC$6,'Input Exclusion Time (Partial)'!$B$14:$B$988,'Input Data Shift A'!$D$2,'Input Exclusion Time (Partial)'!$C$14:$C$988,'Input Data Shift A'!$C115)</f>
        <v>0</v>
      </c>
      <c r="AD115" s="506">
        <f>SUMIFS('Input Exclusion Time (All)'!$G$14:$G$1004,'Input Exclusion Time (All)'!$A$14:$A$1004,'Input Data Shift A'!AD$6,'Input Exclusion Time (All)'!$B$14:$B$1004,'Input Data Shift A'!$D$2,'Input Exclusion Time (All)'!$C$14:$C$1004,'Input Data Shift A'!$C115)+SUMIFS('Input Exclusion Time (Partial)'!$I$14:$I$988,'Input Exclusion Time (Partial)'!$A$14:$A$988,'Input Data Shift A'!AD$6,'Input Exclusion Time (Partial)'!$B$14:$B$988,'Input Data Shift A'!$D$2,'Input Exclusion Time (Partial)'!$C$14:$C$988,'Input Data Shift A'!$C115)</f>
        <v>0</v>
      </c>
      <c r="AE115" s="506">
        <f>SUMIFS('Input Exclusion Time (All)'!$G$14:$G$1004,'Input Exclusion Time (All)'!$A$14:$A$1004,'Input Data Shift A'!AE$6,'Input Exclusion Time (All)'!$B$14:$B$1004,'Input Data Shift A'!$D$2,'Input Exclusion Time (All)'!$C$14:$C$1004,'Input Data Shift A'!$C115)+SUMIFS('Input Exclusion Time (Partial)'!$I$14:$I$988,'Input Exclusion Time (Partial)'!$A$14:$A$988,'Input Data Shift A'!AE$6,'Input Exclusion Time (Partial)'!$B$14:$B$988,'Input Data Shift A'!$D$2,'Input Exclusion Time (Partial)'!$C$14:$C$988,'Input Data Shift A'!$C115)</f>
        <v>0</v>
      </c>
      <c r="AF115" s="506">
        <f>SUMIFS('Input Exclusion Time (All)'!$G$14:$G$1004,'Input Exclusion Time (All)'!$A$14:$A$1004,'Input Data Shift A'!AF$6,'Input Exclusion Time (All)'!$B$14:$B$1004,'Input Data Shift A'!$D$2,'Input Exclusion Time (All)'!$C$14:$C$1004,'Input Data Shift A'!$C115)+SUMIFS('Input Exclusion Time (Partial)'!$I$14:$I$988,'Input Exclusion Time (Partial)'!$A$14:$A$988,'Input Data Shift A'!AF$6,'Input Exclusion Time (Partial)'!$B$14:$B$988,'Input Data Shift A'!$D$2,'Input Exclusion Time (Partial)'!$C$14:$C$988,'Input Data Shift A'!$C115)</f>
        <v>0</v>
      </c>
      <c r="AG115" s="506">
        <f>SUMIFS('Input Exclusion Time (All)'!$G$14:$G$1004,'Input Exclusion Time (All)'!$A$14:$A$1004,'Input Data Shift A'!AG$6,'Input Exclusion Time (All)'!$B$14:$B$1004,'Input Data Shift A'!$D$2,'Input Exclusion Time (All)'!$C$14:$C$1004,'Input Data Shift A'!$C115)+SUMIFS('Input Exclusion Time (Partial)'!$I$14:$I$988,'Input Exclusion Time (Partial)'!$A$14:$A$988,'Input Data Shift A'!AG$6,'Input Exclusion Time (Partial)'!$B$14:$B$988,'Input Data Shift A'!$D$2,'Input Exclusion Time (Partial)'!$C$14:$C$988,'Input Data Shift A'!$C115)</f>
        <v>0</v>
      </c>
      <c r="AH115" s="506">
        <f>SUMIFS('Input Exclusion Time (All)'!$G$14:$G$1004,'Input Exclusion Time (All)'!$A$14:$A$1004,'Input Data Shift A'!AH$6,'Input Exclusion Time (All)'!$B$14:$B$1004,'Input Data Shift A'!$D$2,'Input Exclusion Time (All)'!$C$14:$C$1004,'Input Data Shift A'!$C115)+SUMIFS('Input Exclusion Time (Partial)'!$I$14:$I$988,'Input Exclusion Time (Partial)'!$A$14:$A$988,'Input Data Shift A'!AH$6,'Input Exclusion Time (Partial)'!$B$14:$B$988,'Input Data Shift A'!$D$2,'Input Exclusion Time (Partial)'!$C$14:$C$988,'Input Data Shift A'!$C115)</f>
        <v>0</v>
      </c>
      <c r="AI115" s="512">
        <f t="shared" si="12"/>
        <v>0</v>
      </c>
      <c r="AJ115" s="285">
        <f t="shared" si="13"/>
        <v>0</v>
      </c>
    </row>
    <row r="116" spans="1:36" ht="19.5" customHeight="1">
      <c r="A116" s="605"/>
      <c r="B116" s="280" t="s">
        <v>60</v>
      </c>
      <c r="C116" s="281" t="s">
        <v>61</v>
      </c>
      <c r="D116" s="506">
        <f>SUMIFS('Input Exclusion Time (All)'!$G$14:$G$1004,'Input Exclusion Time (All)'!$A$14:$A$1004,'Input Data Shift A'!D$6,'Input Exclusion Time (All)'!$B$14:$B$1004,'Input Data Shift A'!$D$2,'Input Exclusion Time (All)'!$C$14:$C$1004,'Input Data Shift A'!$C116)+SUMIFS('Input Exclusion Time (Partial)'!$I$14:$I$988,'Input Exclusion Time (Partial)'!$A$14:$A$988,'Input Data Shift A'!D$6,'Input Exclusion Time (Partial)'!$B$14:$B$988,'Input Data Shift A'!$D$2,'Input Exclusion Time (Partial)'!$C$14:$C$988,'Input Data Shift A'!$C116)</f>
        <v>0</v>
      </c>
      <c r="E116" s="506">
        <f>SUMIFS('Input Exclusion Time (All)'!$G$14:$G$1004,'Input Exclusion Time (All)'!$A$14:$A$1004,'Input Data Shift A'!E$6,'Input Exclusion Time (All)'!$B$14:$B$1004,'Input Data Shift A'!$D$2,'Input Exclusion Time (All)'!$C$14:$C$1004,'Input Data Shift A'!$C116)+SUMIFS('Input Exclusion Time (Partial)'!$I$14:$I$988,'Input Exclusion Time (Partial)'!$A$14:$A$988,'Input Data Shift A'!E$6,'Input Exclusion Time (Partial)'!$B$14:$B$988,'Input Data Shift A'!$D$2,'Input Exclusion Time (Partial)'!$C$14:$C$988,'Input Data Shift A'!$C116)</f>
        <v>0</v>
      </c>
      <c r="F116" s="506">
        <f>SUMIFS('Input Exclusion Time (All)'!$G$14:$G$1004,'Input Exclusion Time (All)'!$A$14:$A$1004,'Input Data Shift A'!F$6,'Input Exclusion Time (All)'!$B$14:$B$1004,'Input Data Shift A'!$D$2,'Input Exclusion Time (All)'!$C$14:$C$1004,'Input Data Shift A'!$C116)+SUMIFS('Input Exclusion Time (Partial)'!$I$14:$I$988,'Input Exclusion Time (Partial)'!$A$14:$A$988,'Input Data Shift A'!F$6,'Input Exclusion Time (Partial)'!$B$14:$B$988,'Input Data Shift A'!$D$2,'Input Exclusion Time (Partial)'!$C$14:$C$988,'Input Data Shift A'!$C116)</f>
        <v>0</v>
      </c>
      <c r="G116" s="506">
        <f>SUMIFS('Input Exclusion Time (All)'!$G$14:$G$1004,'Input Exclusion Time (All)'!$A$14:$A$1004,'Input Data Shift A'!G$6,'Input Exclusion Time (All)'!$B$14:$B$1004,'Input Data Shift A'!$D$2,'Input Exclusion Time (All)'!$C$14:$C$1004,'Input Data Shift A'!$C116)+SUMIFS('Input Exclusion Time (Partial)'!$I$14:$I$988,'Input Exclusion Time (Partial)'!$A$14:$A$988,'Input Data Shift A'!G$6,'Input Exclusion Time (Partial)'!$B$14:$B$988,'Input Data Shift A'!$D$2,'Input Exclusion Time (Partial)'!$C$14:$C$988,'Input Data Shift A'!$C116)</f>
        <v>0</v>
      </c>
      <c r="H116" s="506">
        <f>SUMIFS('Input Exclusion Time (All)'!$G$14:$G$1004,'Input Exclusion Time (All)'!$A$14:$A$1004,'Input Data Shift A'!H$6,'Input Exclusion Time (All)'!$B$14:$B$1004,'Input Data Shift A'!$D$2,'Input Exclusion Time (All)'!$C$14:$C$1004,'Input Data Shift A'!$C116)+SUMIFS('Input Exclusion Time (Partial)'!$I$14:$I$988,'Input Exclusion Time (Partial)'!$A$14:$A$988,'Input Data Shift A'!H$6,'Input Exclusion Time (Partial)'!$B$14:$B$988,'Input Data Shift A'!$D$2,'Input Exclusion Time (Partial)'!$C$14:$C$988,'Input Data Shift A'!$C116)</f>
        <v>0</v>
      </c>
      <c r="I116" s="506">
        <f>SUMIFS('Input Exclusion Time (All)'!$G$14:$G$1004,'Input Exclusion Time (All)'!$A$14:$A$1004,'Input Data Shift A'!I$6,'Input Exclusion Time (All)'!$B$14:$B$1004,'Input Data Shift A'!$D$2,'Input Exclusion Time (All)'!$C$14:$C$1004,'Input Data Shift A'!$C116)+SUMIFS('Input Exclusion Time (Partial)'!$I$14:$I$988,'Input Exclusion Time (Partial)'!$A$14:$A$988,'Input Data Shift A'!I$6,'Input Exclusion Time (Partial)'!$B$14:$B$988,'Input Data Shift A'!$D$2,'Input Exclusion Time (Partial)'!$C$14:$C$988,'Input Data Shift A'!$C116)</f>
        <v>0</v>
      </c>
      <c r="J116" s="506">
        <f>SUMIFS('Input Exclusion Time (All)'!$G$14:$G$1004,'Input Exclusion Time (All)'!$A$14:$A$1004,'Input Data Shift A'!J$6,'Input Exclusion Time (All)'!$B$14:$B$1004,'Input Data Shift A'!$D$2,'Input Exclusion Time (All)'!$C$14:$C$1004,'Input Data Shift A'!$C116)+SUMIFS('Input Exclusion Time (Partial)'!$I$14:$I$988,'Input Exclusion Time (Partial)'!$A$14:$A$988,'Input Data Shift A'!J$6,'Input Exclusion Time (Partial)'!$B$14:$B$988,'Input Data Shift A'!$D$2,'Input Exclusion Time (Partial)'!$C$14:$C$988,'Input Data Shift A'!$C116)</f>
        <v>0</v>
      </c>
      <c r="K116" s="506">
        <f>SUMIFS('Input Exclusion Time (All)'!$G$14:$G$1004,'Input Exclusion Time (All)'!$A$14:$A$1004,'Input Data Shift A'!K$6,'Input Exclusion Time (All)'!$B$14:$B$1004,'Input Data Shift A'!$D$2,'Input Exclusion Time (All)'!$C$14:$C$1004,'Input Data Shift A'!$C116)+SUMIFS('Input Exclusion Time (Partial)'!$I$14:$I$988,'Input Exclusion Time (Partial)'!$A$14:$A$988,'Input Data Shift A'!K$6,'Input Exclusion Time (Partial)'!$B$14:$B$988,'Input Data Shift A'!$D$2,'Input Exclusion Time (Partial)'!$C$14:$C$988,'Input Data Shift A'!$C116)</f>
        <v>0</v>
      </c>
      <c r="L116" s="506">
        <f>SUMIFS('Input Exclusion Time (All)'!$G$14:$G$1004,'Input Exclusion Time (All)'!$A$14:$A$1004,'Input Data Shift A'!L$6,'Input Exclusion Time (All)'!$B$14:$B$1004,'Input Data Shift A'!$D$2,'Input Exclusion Time (All)'!$C$14:$C$1004,'Input Data Shift A'!$C116)+SUMIFS('Input Exclusion Time (Partial)'!$I$14:$I$988,'Input Exclusion Time (Partial)'!$A$14:$A$988,'Input Data Shift A'!L$6,'Input Exclusion Time (Partial)'!$B$14:$B$988,'Input Data Shift A'!$D$2,'Input Exclusion Time (Partial)'!$C$14:$C$988,'Input Data Shift A'!$C116)</f>
        <v>0</v>
      </c>
      <c r="M116" s="506">
        <f>SUMIFS('Input Exclusion Time (All)'!$G$14:$G$1004,'Input Exclusion Time (All)'!$A$14:$A$1004,'Input Data Shift A'!M$6,'Input Exclusion Time (All)'!$B$14:$B$1004,'Input Data Shift A'!$D$2,'Input Exclusion Time (All)'!$C$14:$C$1004,'Input Data Shift A'!$C116)+SUMIFS('Input Exclusion Time (Partial)'!$I$14:$I$988,'Input Exclusion Time (Partial)'!$A$14:$A$988,'Input Data Shift A'!M$6,'Input Exclusion Time (Partial)'!$B$14:$B$988,'Input Data Shift A'!$D$2,'Input Exclusion Time (Partial)'!$C$14:$C$988,'Input Data Shift A'!$C116)</f>
        <v>0</v>
      </c>
      <c r="N116" s="506">
        <f>SUMIFS('Input Exclusion Time (All)'!$G$14:$G$1004,'Input Exclusion Time (All)'!$A$14:$A$1004,'Input Data Shift A'!N$6,'Input Exclusion Time (All)'!$B$14:$B$1004,'Input Data Shift A'!$D$2,'Input Exclusion Time (All)'!$C$14:$C$1004,'Input Data Shift A'!$C116)+SUMIFS('Input Exclusion Time (Partial)'!$I$14:$I$988,'Input Exclusion Time (Partial)'!$A$14:$A$988,'Input Data Shift A'!N$6,'Input Exclusion Time (Partial)'!$B$14:$B$988,'Input Data Shift A'!$D$2,'Input Exclusion Time (Partial)'!$C$14:$C$988,'Input Data Shift A'!$C116)</f>
        <v>0</v>
      </c>
      <c r="O116" s="506">
        <f>SUMIFS('Input Exclusion Time (All)'!$G$14:$G$1004,'Input Exclusion Time (All)'!$A$14:$A$1004,'Input Data Shift A'!O$6,'Input Exclusion Time (All)'!$B$14:$B$1004,'Input Data Shift A'!$D$2,'Input Exclusion Time (All)'!$C$14:$C$1004,'Input Data Shift A'!$C116)+SUMIFS('Input Exclusion Time (Partial)'!$I$14:$I$988,'Input Exclusion Time (Partial)'!$A$14:$A$988,'Input Data Shift A'!O$6,'Input Exclusion Time (Partial)'!$B$14:$B$988,'Input Data Shift A'!$D$2,'Input Exclusion Time (Partial)'!$C$14:$C$988,'Input Data Shift A'!$C116)</f>
        <v>0</v>
      </c>
      <c r="P116" s="506">
        <f>SUMIFS('Input Exclusion Time (All)'!$G$14:$G$1004,'Input Exclusion Time (All)'!$A$14:$A$1004,'Input Data Shift A'!P$6,'Input Exclusion Time (All)'!$B$14:$B$1004,'Input Data Shift A'!$D$2,'Input Exclusion Time (All)'!$C$14:$C$1004,'Input Data Shift A'!$C116)+SUMIFS('Input Exclusion Time (Partial)'!$I$14:$I$988,'Input Exclusion Time (Partial)'!$A$14:$A$988,'Input Data Shift A'!P$6,'Input Exclusion Time (Partial)'!$B$14:$B$988,'Input Data Shift A'!$D$2,'Input Exclusion Time (Partial)'!$C$14:$C$988,'Input Data Shift A'!$C116)</f>
        <v>0</v>
      </c>
      <c r="Q116" s="506">
        <f>SUMIFS('Input Exclusion Time (All)'!$G$14:$G$1004,'Input Exclusion Time (All)'!$A$14:$A$1004,'Input Data Shift A'!Q$6,'Input Exclusion Time (All)'!$B$14:$B$1004,'Input Data Shift A'!$D$2,'Input Exclusion Time (All)'!$C$14:$C$1004,'Input Data Shift A'!$C116)+SUMIFS('Input Exclusion Time (Partial)'!$I$14:$I$988,'Input Exclusion Time (Partial)'!$A$14:$A$988,'Input Data Shift A'!Q$6,'Input Exclusion Time (Partial)'!$B$14:$B$988,'Input Data Shift A'!$D$2,'Input Exclusion Time (Partial)'!$C$14:$C$988,'Input Data Shift A'!$C116)</f>
        <v>0</v>
      </c>
      <c r="R116" s="506">
        <f>SUMIFS('Input Exclusion Time (All)'!$G$14:$G$1004,'Input Exclusion Time (All)'!$A$14:$A$1004,'Input Data Shift A'!R$6,'Input Exclusion Time (All)'!$B$14:$B$1004,'Input Data Shift A'!$D$2,'Input Exclusion Time (All)'!$C$14:$C$1004,'Input Data Shift A'!$C116)+SUMIFS('Input Exclusion Time (Partial)'!$I$14:$I$988,'Input Exclusion Time (Partial)'!$A$14:$A$988,'Input Data Shift A'!R$6,'Input Exclusion Time (Partial)'!$B$14:$B$988,'Input Data Shift A'!$D$2,'Input Exclusion Time (Partial)'!$C$14:$C$988,'Input Data Shift A'!$C116)</f>
        <v>0</v>
      </c>
      <c r="S116" s="506">
        <f>SUMIFS('Input Exclusion Time (All)'!$G$14:$G$1004,'Input Exclusion Time (All)'!$A$14:$A$1004,'Input Data Shift A'!S$6,'Input Exclusion Time (All)'!$B$14:$B$1004,'Input Data Shift A'!$D$2,'Input Exclusion Time (All)'!$C$14:$C$1004,'Input Data Shift A'!$C116)+SUMIFS('Input Exclusion Time (Partial)'!$I$14:$I$988,'Input Exclusion Time (Partial)'!$A$14:$A$988,'Input Data Shift A'!S$6,'Input Exclusion Time (Partial)'!$B$14:$B$988,'Input Data Shift A'!$D$2,'Input Exclusion Time (Partial)'!$C$14:$C$988,'Input Data Shift A'!$C116)</f>
        <v>0</v>
      </c>
      <c r="T116" s="506">
        <f>SUMIFS('Input Exclusion Time (All)'!$G$14:$G$1004,'Input Exclusion Time (All)'!$A$14:$A$1004,'Input Data Shift A'!T$6,'Input Exclusion Time (All)'!$B$14:$B$1004,'Input Data Shift A'!$D$2,'Input Exclusion Time (All)'!$C$14:$C$1004,'Input Data Shift A'!$C116)+SUMIFS('Input Exclusion Time (Partial)'!$I$14:$I$988,'Input Exclusion Time (Partial)'!$A$14:$A$988,'Input Data Shift A'!T$6,'Input Exclusion Time (Partial)'!$B$14:$B$988,'Input Data Shift A'!$D$2,'Input Exclusion Time (Partial)'!$C$14:$C$988,'Input Data Shift A'!$C116)</f>
        <v>0</v>
      </c>
      <c r="U116" s="506">
        <f>SUMIFS('Input Exclusion Time (All)'!$G$14:$G$1004,'Input Exclusion Time (All)'!$A$14:$A$1004,'Input Data Shift A'!U$6,'Input Exclusion Time (All)'!$B$14:$B$1004,'Input Data Shift A'!$D$2,'Input Exclusion Time (All)'!$C$14:$C$1004,'Input Data Shift A'!$C116)+SUMIFS('Input Exclusion Time (Partial)'!$I$14:$I$988,'Input Exclusion Time (Partial)'!$A$14:$A$988,'Input Data Shift A'!U$6,'Input Exclusion Time (Partial)'!$B$14:$B$988,'Input Data Shift A'!$D$2,'Input Exclusion Time (Partial)'!$C$14:$C$988,'Input Data Shift A'!$C116)</f>
        <v>0</v>
      </c>
      <c r="V116" s="506">
        <f>SUMIFS('Input Exclusion Time (All)'!$G$14:$G$1004,'Input Exclusion Time (All)'!$A$14:$A$1004,'Input Data Shift A'!V$6,'Input Exclusion Time (All)'!$B$14:$B$1004,'Input Data Shift A'!$D$2,'Input Exclusion Time (All)'!$C$14:$C$1004,'Input Data Shift A'!$C116)+SUMIFS('Input Exclusion Time (Partial)'!$I$14:$I$988,'Input Exclusion Time (Partial)'!$A$14:$A$988,'Input Data Shift A'!V$6,'Input Exclusion Time (Partial)'!$B$14:$B$988,'Input Data Shift A'!$D$2,'Input Exclusion Time (Partial)'!$C$14:$C$988,'Input Data Shift A'!$C116)</f>
        <v>0</v>
      </c>
      <c r="W116" s="506">
        <f>SUMIFS('Input Exclusion Time (All)'!$G$14:$G$1004,'Input Exclusion Time (All)'!$A$14:$A$1004,'Input Data Shift A'!W$6,'Input Exclusion Time (All)'!$B$14:$B$1004,'Input Data Shift A'!$D$2,'Input Exclusion Time (All)'!$C$14:$C$1004,'Input Data Shift A'!$C116)+SUMIFS('Input Exclusion Time (Partial)'!$I$14:$I$988,'Input Exclusion Time (Partial)'!$A$14:$A$988,'Input Data Shift A'!W$6,'Input Exclusion Time (Partial)'!$B$14:$B$988,'Input Data Shift A'!$D$2,'Input Exclusion Time (Partial)'!$C$14:$C$988,'Input Data Shift A'!$C116)</f>
        <v>0</v>
      </c>
      <c r="X116" s="506">
        <f>SUMIFS('Input Exclusion Time (All)'!$G$14:$G$1004,'Input Exclusion Time (All)'!$A$14:$A$1004,'Input Data Shift A'!X$6,'Input Exclusion Time (All)'!$B$14:$B$1004,'Input Data Shift A'!$D$2,'Input Exclusion Time (All)'!$C$14:$C$1004,'Input Data Shift A'!$C116)+SUMIFS('Input Exclusion Time (Partial)'!$I$14:$I$988,'Input Exclusion Time (Partial)'!$A$14:$A$988,'Input Data Shift A'!X$6,'Input Exclusion Time (Partial)'!$B$14:$B$988,'Input Data Shift A'!$D$2,'Input Exclusion Time (Partial)'!$C$14:$C$988,'Input Data Shift A'!$C116)</f>
        <v>0</v>
      </c>
      <c r="Y116" s="506">
        <f>SUMIFS('Input Exclusion Time (All)'!$G$14:$G$1004,'Input Exclusion Time (All)'!$A$14:$A$1004,'Input Data Shift A'!Y$6,'Input Exclusion Time (All)'!$B$14:$B$1004,'Input Data Shift A'!$D$2,'Input Exclusion Time (All)'!$C$14:$C$1004,'Input Data Shift A'!$C116)+SUMIFS('Input Exclusion Time (Partial)'!$I$14:$I$988,'Input Exclusion Time (Partial)'!$A$14:$A$988,'Input Data Shift A'!Y$6,'Input Exclusion Time (Partial)'!$B$14:$B$988,'Input Data Shift A'!$D$2,'Input Exclusion Time (Partial)'!$C$14:$C$988,'Input Data Shift A'!$C116)</f>
        <v>0</v>
      </c>
      <c r="Z116" s="506">
        <f>SUMIFS('Input Exclusion Time (All)'!$G$14:$G$1004,'Input Exclusion Time (All)'!$A$14:$A$1004,'Input Data Shift A'!Z$6,'Input Exclusion Time (All)'!$B$14:$B$1004,'Input Data Shift A'!$D$2,'Input Exclusion Time (All)'!$C$14:$C$1004,'Input Data Shift A'!$C116)+SUMIFS('Input Exclusion Time (Partial)'!$I$14:$I$988,'Input Exclusion Time (Partial)'!$A$14:$A$988,'Input Data Shift A'!Z$6,'Input Exclusion Time (Partial)'!$B$14:$B$988,'Input Data Shift A'!$D$2,'Input Exclusion Time (Partial)'!$C$14:$C$988,'Input Data Shift A'!$C116)</f>
        <v>0</v>
      </c>
      <c r="AA116" s="506">
        <f>SUMIFS('Input Exclusion Time (All)'!$G$14:$G$1004,'Input Exclusion Time (All)'!$A$14:$A$1004,'Input Data Shift A'!AA$6,'Input Exclusion Time (All)'!$B$14:$B$1004,'Input Data Shift A'!$D$2,'Input Exclusion Time (All)'!$C$14:$C$1004,'Input Data Shift A'!$C116)+SUMIFS('Input Exclusion Time (Partial)'!$I$14:$I$988,'Input Exclusion Time (Partial)'!$A$14:$A$988,'Input Data Shift A'!AA$6,'Input Exclusion Time (Partial)'!$B$14:$B$988,'Input Data Shift A'!$D$2,'Input Exclusion Time (Partial)'!$C$14:$C$988,'Input Data Shift A'!$C116)</f>
        <v>0</v>
      </c>
      <c r="AB116" s="506">
        <f>SUMIFS('Input Exclusion Time (All)'!$G$14:$G$1004,'Input Exclusion Time (All)'!$A$14:$A$1004,'Input Data Shift A'!AB$6,'Input Exclusion Time (All)'!$B$14:$B$1004,'Input Data Shift A'!$D$2,'Input Exclusion Time (All)'!$C$14:$C$1004,'Input Data Shift A'!$C116)+SUMIFS('Input Exclusion Time (Partial)'!$I$14:$I$988,'Input Exclusion Time (Partial)'!$A$14:$A$988,'Input Data Shift A'!AB$6,'Input Exclusion Time (Partial)'!$B$14:$B$988,'Input Data Shift A'!$D$2,'Input Exclusion Time (Partial)'!$C$14:$C$988,'Input Data Shift A'!$C116)</f>
        <v>0</v>
      </c>
      <c r="AC116" s="506">
        <f>SUMIFS('Input Exclusion Time (All)'!$G$14:$G$1004,'Input Exclusion Time (All)'!$A$14:$A$1004,'Input Data Shift A'!AC$6,'Input Exclusion Time (All)'!$B$14:$B$1004,'Input Data Shift A'!$D$2,'Input Exclusion Time (All)'!$C$14:$C$1004,'Input Data Shift A'!$C116)+SUMIFS('Input Exclusion Time (Partial)'!$I$14:$I$988,'Input Exclusion Time (Partial)'!$A$14:$A$988,'Input Data Shift A'!AC$6,'Input Exclusion Time (Partial)'!$B$14:$B$988,'Input Data Shift A'!$D$2,'Input Exclusion Time (Partial)'!$C$14:$C$988,'Input Data Shift A'!$C116)</f>
        <v>0</v>
      </c>
      <c r="AD116" s="506">
        <f>SUMIFS('Input Exclusion Time (All)'!$G$14:$G$1004,'Input Exclusion Time (All)'!$A$14:$A$1004,'Input Data Shift A'!AD$6,'Input Exclusion Time (All)'!$B$14:$B$1004,'Input Data Shift A'!$D$2,'Input Exclusion Time (All)'!$C$14:$C$1004,'Input Data Shift A'!$C116)+SUMIFS('Input Exclusion Time (Partial)'!$I$14:$I$988,'Input Exclusion Time (Partial)'!$A$14:$A$988,'Input Data Shift A'!AD$6,'Input Exclusion Time (Partial)'!$B$14:$B$988,'Input Data Shift A'!$D$2,'Input Exclusion Time (Partial)'!$C$14:$C$988,'Input Data Shift A'!$C116)</f>
        <v>0</v>
      </c>
      <c r="AE116" s="506">
        <f>SUMIFS('Input Exclusion Time (All)'!$G$14:$G$1004,'Input Exclusion Time (All)'!$A$14:$A$1004,'Input Data Shift A'!AE$6,'Input Exclusion Time (All)'!$B$14:$B$1004,'Input Data Shift A'!$D$2,'Input Exclusion Time (All)'!$C$14:$C$1004,'Input Data Shift A'!$C116)+SUMIFS('Input Exclusion Time (Partial)'!$I$14:$I$988,'Input Exclusion Time (Partial)'!$A$14:$A$988,'Input Data Shift A'!AE$6,'Input Exclusion Time (Partial)'!$B$14:$B$988,'Input Data Shift A'!$D$2,'Input Exclusion Time (Partial)'!$C$14:$C$988,'Input Data Shift A'!$C116)</f>
        <v>0</v>
      </c>
      <c r="AF116" s="506">
        <f>SUMIFS('Input Exclusion Time (All)'!$G$14:$G$1004,'Input Exclusion Time (All)'!$A$14:$A$1004,'Input Data Shift A'!AF$6,'Input Exclusion Time (All)'!$B$14:$B$1004,'Input Data Shift A'!$D$2,'Input Exclusion Time (All)'!$C$14:$C$1004,'Input Data Shift A'!$C116)+SUMIFS('Input Exclusion Time (Partial)'!$I$14:$I$988,'Input Exclusion Time (Partial)'!$A$14:$A$988,'Input Data Shift A'!AF$6,'Input Exclusion Time (Partial)'!$B$14:$B$988,'Input Data Shift A'!$D$2,'Input Exclusion Time (Partial)'!$C$14:$C$988,'Input Data Shift A'!$C116)</f>
        <v>0</v>
      </c>
      <c r="AG116" s="506">
        <f>SUMIFS('Input Exclusion Time (All)'!$G$14:$G$1004,'Input Exclusion Time (All)'!$A$14:$A$1004,'Input Data Shift A'!AG$6,'Input Exclusion Time (All)'!$B$14:$B$1004,'Input Data Shift A'!$D$2,'Input Exclusion Time (All)'!$C$14:$C$1004,'Input Data Shift A'!$C116)+SUMIFS('Input Exclusion Time (Partial)'!$I$14:$I$988,'Input Exclusion Time (Partial)'!$A$14:$A$988,'Input Data Shift A'!AG$6,'Input Exclusion Time (Partial)'!$B$14:$B$988,'Input Data Shift A'!$D$2,'Input Exclusion Time (Partial)'!$C$14:$C$988,'Input Data Shift A'!$C116)</f>
        <v>0</v>
      </c>
      <c r="AH116" s="506">
        <f>SUMIFS('Input Exclusion Time (All)'!$G$14:$G$1004,'Input Exclusion Time (All)'!$A$14:$A$1004,'Input Data Shift A'!AH$6,'Input Exclusion Time (All)'!$B$14:$B$1004,'Input Data Shift A'!$D$2,'Input Exclusion Time (All)'!$C$14:$C$1004,'Input Data Shift A'!$C116)+SUMIFS('Input Exclusion Time (Partial)'!$I$14:$I$988,'Input Exclusion Time (Partial)'!$A$14:$A$988,'Input Data Shift A'!AH$6,'Input Exclusion Time (Partial)'!$B$14:$B$988,'Input Data Shift A'!$D$2,'Input Exclusion Time (Partial)'!$C$14:$C$988,'Input Data Shift A'!$C116)</f>
        <v>0</v>
      </c>
      <c r="AI116" s="512">
        <f t="shared" si="12"/>
        <v>0</v>
      </c>
      <c r="AJ116" s="285">
        <f t="shared" si="13"/>
        <v>0</v>
      </c>
    </row>
    <row r="117" spans="1:36" ht="19.5" customHeight="1">
      <c r="A117" s="605"/>
      <c r="B117" s="280" t="s">
        <v>62</v>
      </c>
      <c r="C117" s="281" t="s">
        <v>63</v>
      </c>
      <c r="D117" s="506">
        <f>SUMIFS('Input Exclusion Time (All)'!$G$14:$G$1004,'Input Exclusion Time (All)'!$A$14:$A$1004,'Input Data Shift A'!D$6,'Input Exclusion Time (All)'!$B$14:$B$1004,'Input Data Shift A'!$D$2,'Input Exclusion Time (All)'!$C$14:$C$1004,'Input Data Shift A'!$C117)+SUMIFS('Input Exclusion Time (Partial)'!$I$14:$I$988,'Input Exclusion Time (Partial)'!$A$14:$A$988,'Input Data Shift A'!D$6,'Input Exclusion Time (Partial)'!$B$14:$B$988,'Input Data Shift A'!$D$2,'Input Exclusion Time (Partial)'!$C$14:$C$988,'Input Data Shift A'!$C117)</f>
        <v>0</v>
      </c>
      <c r="E117" s="506">
        <f>SUMIFS('Input Exclusion Time (All)'!$G$14:$G$1004,'Input Exclusion Time (All)'!$A$14:$A$1004,'Input Data Shift A'!E$6,'Input Exclusion Time (All)'!$B$14:$B$1004,'Input Data Shift A'!$D$2,'Input Exclusion Time (All)'!$C$14:$C$1004,'Input Data Shift A'!$C117)+SUMIFS('Input Exclusion Time (Partial)'!$I$14:$I$988,'Input Exclusion Time (Partial)'!$A$14:$A$988,'Input Data Shift A'!E$6,'Input Exclusion Time (Partial)'!$B$14:$B$988,'Input Data Shift A'!$D$2,'Input Exclusion Time (Partial)'!$C$14:$C$988,'Input Data Shift A'!$C117)</f>
        <v>0</v>
      </c>
      <c r="F117" s="506">
        <f>SUMIFS('Input Exclusion Time (All)'!$G$14:$G$1004,'Input Exclusion Time (All)'!$A$14:$A$1004,'Input Data Shift A'!F$6,'Input Exclusion Time (All)'!$B$14:$B$1004,'Input Data Shift A'!$D$2,'Input Exclusion Time (All)'!$C$14:$C$1004,'Input Data Shift A'!$C117)+SUMIFS('Input Exclusion Time (Partial)'!$I$14:$I$988,'Input Exclusion Time (Partial)'!$A$14:$A$988,'Input Data Shift A'!F$6,'Input Exclusion Time (Partial)'!$B$14:$B$988,'Input Data Shift A'!$D$2,'Input Exclusion Time (Partial)'!$C$14:$C$988,'Input Data Shift A'!$C117)</f>
        <v>0</v>
      </c>
      <c r="G117" s="506">
        <f>SUMIFS('Input Exclusion Time (All)'!$G$14:$G$1004,'Input Exclusion Time (All)'!$A$14:$A$1004,'Input Data Shift A'!G$6,'Input Exclusion Time (All)'!$B$14:$B$1004,'Input Data Shift A'!$D$2,'Input Exclusion Time (All)'!$C$14:$C$1004,'Input Data Shift A'!$C117)+SUMIFS('Input Exclusion Time (Partial)'!$I$14:$I$988,'Input Exclusion Time (Partial)'!$A$14:$A$988,'Input Data Shift A'!G$6,'Input Exclusion Time (Partial)'!$B$14:$B$988,'Input Data Shift A'!$D$2,'Input Exclusion Time (Partial)'!$C$14:$C$988,'Input Data Shift A'!$C117)</f>
        <v>0</v>
      </c>
      <c r="H117" s="506">
        <f>SUMIFS('Input Exclusion Time (All)'!$G$14:$G$1004,'Input Exclusion Time (All)'!$A$14:$A$1004,'Input Data Shift A'!H$6,'Input Exclusion Time (All)'!$B$14:$B$1004,'Input Data Shift A'!$D$2,'Input Exclusion Time (All)'!$C$14:$C$1004,'Input Data Shift A'!$C117)+SUMIFS('Input Exclusion Time (Partial)'!$I$14:$I$988,'Input Exclusion Time (Partial)'!$A$14:$A$988,'Input Data Shift A'!H$6,'Input Exclusion Time (Partial)'!$B$14:$B$988,'Input Data Shift A'!$D$2,'Input Exclusion Time (Partial)'!$C$14:$C$988,'Input Data Shift A'!$C117)</f>
        <v>0</v>
      </c>
      <c r="I117" s="506">
        <f>SUMIFS('Input Exclusion Time (All)'!$G$14:$G$1004,'Input Exclusion Time (All)'!$A$14:$A$1004,'Input Data Shift A'!I$6,'Input Exclusion Time (All)'!$B$14:$B$1004,'Input Data Shift A'!$D$2,'Input Exclusion Time (All)'!$C$14:$C$1004,'Input Data Shift A'!$C117)+SUMIFS('Input Exclusion Time (Partial)'!$I$14:$I$988,'Input Exclusion Time (Partial)'!$A$14:$A$988,'Input Data Shift A'!I$6,'Input Exclusion Time (Partial)'!$B$14:$B$988,'Input Data Shift A'!$D$2,'Input Exclusion Time (Partial)'!$C$14:$C$988,'Input Data Shift A'!$C117)</f>
        <v>0</v>
      </c>
      <c r="J117" s="506">
        <f>SUMIFS('Input Exclusion Time (All)'!$G$14:$G$1004,'Input Exclusion Time (All)'!$A$14:$A$1004,'Input Data Shift A'!J$6,'Input Exclusion Time (All)'!$B$14:$B$1004,'Input Data Shift A'!$D$2,'Input Exclusion Time (All)'!$C$14:$C$1004,'Input Data Shift A'!$C117)+SUMIFS('Input Exclusion Time (Partial)'!$I$14:$I$988,'Input Exclusion Time (Partial)'!$A$14:$A$988,'Input Data Shift A'!J$6,'Input Exclusion Time (Partial)'!$B$14:$B$988,'Input Data Shift A'!$D$2,'Input Exclusion Time (Partial)'!$C$14:$C$988,'Input Data Shift A'!$C117)</f>
        <v>0</v>
      </c>
      <c r="K117" s="506">
        <f>SUMIFS('Input Exclusion Time (All)'!$G$14:$G$1004,'Input Exclusion Time (All)'!$A$14:$A$1004,'Input Data Shift A'!K$6,'Input Exclusion Time (All)'!$B$14:$B$1004,'Input Data Shift A'!$D$2,'Input Exclusion Time (All)'!$C$14:$C$1004,'Input Data Shift A'!$C117)+SUMIFS('Input Exclusion Time (Partial)'!$I$14:$I$988,'Input Exclusion Time (Partial)'!$A$14:$A$988,'Input Data Shift A'!K$6,'Input Exclusion Time (Partial)'!$B$14:$B$988,'Input Data Shift A'!$D$2,'Input Exclusion Time (Partial)'!$C$14:$C$988,'Input Data Shift A'!$C117)</f>
        <v>0</v>
      </c>
      <c r="L117" s="506">
        <f>SUMIFS('Input Exclusion Time (All)'!$G$14:$G$1004,'Input Exclusion Time (All)'!$A$14:$A$1004,'Input Data Shift A'!L$6,'Input Exclusion Time (All)'!$B$14:$B$1004,'Input Data Shift A'!$D$2,'Input Exclusion Time (All)'!$C$14:$C$1004,'Input Data Shift A'!$C117)+SUMIFS('Input Exclusion Time (Partial)'!$I$14:$I$988,'Input Exclusion Time (Partial)'!$A$14:$A$988,'Input Data Shift A'!L$6,'Input Exclusion Time (Partial)'!$B$14:$B$988,'Input Data Shift A'!$D$2,'Input Exclusion Time (Partial)'!$C$14:$C$988,'Input Data Shift A'!$C117)</f>
        <v>0</v>
      </c>
      <c r="M117" s="506">
        <f>SUMIFS('Input Exclusion Time (All)'!$G$14:$G$1004,'Input Exclusion Time (All)'!$A$14:$A$1004,'Input Data Shift A'!M$6,'Input Exclusion Time (All)'!$B$14:$B$1004,'Input Data Shift A'!$D$2,'Input Exclusion Time (All)'!$C$14:$C$1004,'Input Data Shift A'!$C117)+SUMIFS('Input Exclusion Time (Partial)'!$I$14:$I$988,'Input Exclusion Time (Partial)'!$A$14:$A$988,'Input Data Shift A'!M$6,'Input Exclusion Time (Partial)'!$B$14:$B$988,'Input Data Shift A'!$D$2,'Input Exclusion Time (Partial)'!$C$14:$C$988,'Input Data Shift A'!$C117)</f>
        <v>0</v>
      </c>
      <c r="N117" s="506">
        <f>SUMIFS('Input Exclusion Time (All)'!$G$14:$G$1004,'Input Exclusion Time (All)'!$A$14:$A$1004,'Input Data Shift A'!N$6,'Input Exclusion Time (All)'!$B$14:$B$1004,'Input Data Shift A'!$D$2,'Input Exclusion Time (All)'!$C$14:$C$1004,'Input Data Shift A'!$C117)+SUMIFS('Input Exclusion Time (Partial)'!$I$14:$I$988,'Input Exclusion Time (Partial)'!$A$14:$A$988,'Input Data Shift A'!N$6,'Input Exclusion Time (Partial)'!$B$14:$B$988,'Input Data Shift A'!$D$2,'Input Exclusion Time (Partial)'!$C$14:$C$988,'Input Data Shift A'!$C117)</f>
        <v>0</v>
      </c>
      <c r="O117" s="506">
        <f>SUMIFS('Input Exclusion Time (All)'!$G$14:$G$1004,'Input Exclusion Time (All)'!$A$14:$A$1004,'Input Data Shift A'!O$6,'Input Exclusion Time (All)'!$B$14:$B$1004,'Input Data Shift A'!$D$2,'Input Exclusion Time (All)'!$C$14:$C$1004,'Input Data Shift A'!$C117)+SUMIFS('Input Exclusion Time (Partial)'!$I$14:$I$988,'Input Exclusion Time (Partial)'!$A$14:$A$988,'Input Data Shift A'!O$6,'Input Exclusion Time (Partial)'!$B$14:$B$988,'Input Data Shift A'!$D$2,'Input Exclusion Time (Partial)'!$C$14:$C$988,'Input Data Shift A'!$C117)</f>
        <v>0</v>
      </c>
      <c r="P117" s="506">
        <f>SUMIFS('Input Exclusion Time (All)'!$G$14:$G$1004,'Input Exclusion Time (All)'!$A$14:$A$1004,'Input Data Shift A'!P$6,'Input Exclusion Time (All)'!$B$14:$B$1004,'Input Data Shift A'!$D$2,'Input Exclusion Time (All)'!$C$14:$C$1004,'Input Data Shift A'!$C117)+SUMIFS('Input Exclusion Time (Partial)'!$I$14:$I$988,'Input Exclusion Time (Partial)'!$A$14:$A$988,'Input Data Shift A'!P$6,'Input Exclusion Time (Partial)'!$B$14:$B$988,'Input Data Shift A'!$D$2,'Input Exclusion Time (Partial)'!$C$14:$C$988,'Input Data Shift A'!$C117)</f>
        <v>0</v>
      </c>
      <c r="Q117" s="506">
        <f>SUMIFS('Input Exclusion Time (All)'!$G$14:$G$1004,'Input Exclusion Time (All)'!$A$14:$A$1004,'Input Data Shift A'!Q$6,'Input Exclusion Time (All)'!$B$14:$B$1004,'Input Data Shift A'!$D$2,'Input Exclusion Time (All)'!$C$14:$C$1004,'Input Data Shift A'!$C117)+SUMIFS('Input Exclusion Time (Partial)'!$I$14:$I$988,'Input Exclusion Time (Partial)'!$A$14:$A$988,'Input Data Shift A'!Q$6,'Input Exclusion Time (Partial)'!$B$14:$B$988,'Input Data Shift A'!$D$2,'Input Exclusion Time (Partial)'!$C$14:$C$988,'Input Data Shift A'!$C117)</f>
        <v>0</v>
      </c>
      <c r="R117" s="506">
        <f>SUMIFS('Input Exclusion Time (All)'!$G$14:$G$1004,'Input Exclusion Time (All)'!$A$14:$A$1004,'Input Data Shift A'!R$6,'Input Exclusion Time (All)'!$B$14:$B$1004,'Input Data Shift A'!$D$2,'Input Exclusion Time (All)'!$C$14:$C$1004,'Input Data Shift A'!$C117)+SUMIFS('Input Exclusion Time (Partial)'!$I$14:$I$988,'Input Exclusion Time (Partial)'!$A$14:$A$988,'Input Data Shift A'!R$6,'Input Exclusion Time (Partial)'!$B$14:$B$988,'Input Data Shift A'!$D$2,'Input Exclusion Time (Partial)'!$C$14:$C$988,'Input Data Shift A'!$C117)</f>
        <v>0</v>
      </c>
      <c r="S117" s="506">
        <f>SUMIFS('Input Exclusion Time (All)'!$G$14:$G$1004,'Input Exclusion Time (All)'!$A$14:$A$1004,'Input Data Shift A'!S$6,'Input Exclusion Time (All)'!$B$14:$B$1004,'Input Data Shift A'!$D$2,'Input Exclusion Time (All)'!$C$14:$C$1004,'Input Data Shift A'!$C117)+SUMIFS('Input Exclusion Time (Partial)'!$I$14:$I$988,'Input Exclusion Time (Partial)'!$A$14:$A$988,'Input Data Shift A'!S$6,'Input Exclusion Time (Partial)'!$B$14:$B$988,'Input Data Shift A'!$D$2,'Input Exclusion Time (Partial)'!$C$14:$C$988,'Input Data Shift A'!$C117)</f>
        <v>0</v>
      </c>
      <c r="T117" s="506">
        <f>SUMIFS('Input Exclusion Time (All)'!$G$14:$G$1004,'Input Exclusion Time (All)'!$A$14:$A$1004,'Input Data Shift A'!T$6,'Input Exclusion Time (All)'!$B$14:$B$1004,'Input Data Shift A'!$D$2,'Input Exclusion Time (All)'!$C$14:$C$1004,'Input Data Shift A'!$C117)+SUMIFS('Input Exclusion Time (Partial)'!$I$14:$I$988,'Input Exclusion Time (Partial)'!$A$14:$A$988,'Input Data Shift A'!T$6,'Input Exclusion Time (Partial)'!$B$14:$B$988,'Input Data Shift A'!$D$2,'Input Exclusion Time (Partial)'!$C$14:$C$988,'Input Data Shift A'!$C117)</f>
        <v>0</v>
      </c>
      <c r="U117" s="506">
        <f>SUMIFS('Input Exclusion Time (All)'!$G$14:$G$1004,'Input Exclusion Time (All)'!$A$14:$A$1004,'Input Data Shift A'!U$6,'Input Exclusion Time (All)'!$B$14:$B$1004,'Input Data Shift A'!$D$2,'Input Exclusion Time (All)'!$C$14:$C$1004,'Input Data Shift A'!$C117)+SUMIFS('Input Exclusion Time (Partial)'!$I$14:$I$988,'Input Exclusion Time (Partial)'!$A$14:$A$988,'Input Data Shift A'!U$6,'Input Exclusion Time (Partial)'!$B$14:$B$988,'Input Data Shift A'!$D$2,'Input Exclusion Time (Partial)'!$C$14:$C$988,'Input Data Shift A'!$C117)</f>
        <v>0</v>
      </c>
      <c r="V117" s="506">
        <f>SUMIFS('Input Exclusion Time (All)'!$G$14:$G$1004,'Input Exclusion Time (All)'!$A$14:$A$1004,'Input Data Shift A'!V$6,'Input Exclusion Time (All)'!$B$14:$B$1004,'Input Data Shift A'!$D$2,'Input Exclusion Time (All)'!$C$14:$C$1004,'Input Data Shift A'!$C117)+SUMIFS('Input Exclusion Time (Partial)'!$I$14:$I$988,'Input Exclusion Time (Partial)'!$A$14:$A$988,'Input Data Shift A'!V$6,'Input Exclusion Time (Partial)'!$B$14:$B$988,'Input Data Shift A'!$D$2,'Input Exclusion Time (Partial)'!$C$14:$C$988,'Input Data Shift A'!$C117)</f>
        <v>0</v>
      </c>
      <c r="W117" s="506">
        <f>SUMIFS('Input Exclusion Time (All)'!$G$14:$G$1004,'Input Exclusion Time (All)'!$A$14:$A$1004,'Input Data Shift A'!W$6,'Input Exclusion Time (All)'!$B$14:$B$1004,'Input Data Shift A'!$D$2,'Input Exclusion Time (All)'!$C$14:$C$1004,'Input Data Shift A'!$C117)+SUMIFS('Input Exclusion Time (Partial)'!$I$14:$I$988,'Input Exclusion Time (Partial)'!$A$14:$A$988,'Input Data Shift A'!W$6,'Input Exclusion Time (Partial)'!$B$14:$B$988,'Input Data Shift A'!$D$2,'Input Exclusion Time (Partial)'!$C$14:$C$988,'Input Data Shift A'!$C117)</f>
        <v>0</v>
      </c>
      <c r="X117" s="506">
        <f>SUMIFS('Input Exclusion Time (All)'!$G$14:$G$1004,'Input Exclusion Time (All)'!$A$14:$A$1004,'Input Data Shift A'!X$6,'Input Exclusion Time (All)'!$B$14:$B$1004,'Input Data Shift A'!$D$2,'Input Exclusion Time (All)'!$C$14:$C$1004,'Input Data Shift A'!$C117)+SUMIFS('Input Exclusion Time (Partial)'!$I$14:$I$988,'Input Exclusion Time (Partial)'!$A$14:$A$988,'Input Data Shift A'!X$6,'Input Exclusion Time (Partial)'!$B$14:$B$988,'Input Data Shift A'!$D$2,'Input Exclusion Time (Partial)'!$C$14:$C$988,'Input Data Shift A'!$C117)</f>
        <v>0</v>
      </c>
      <c r="Y117" s="506">
        <f>SUMIFS('Input Exclusion Time (All)'!$G$14:$G$1004,'Input Exclusion Time (All)'!$A$14:$A$1004,'Input Data Shift A'!Y$6,'Input Exclusion Time (All)'!$B$14:$B$1004,'Input Data Shift A'!$D$2,'Input Exclusion Time (All)'!$C$14:$C$1004,'Input Data Shift A'!$C117)+SUMIFS('Input Exclusion Time (Partial)'!$I$14:$I$988,'Input Exclusion Time (Partial)'!$A$14:$A$988,'Input Data Shift A'!Y$6,'Input Exclusion Time (Partial)'!$B$14:$B$988,'Input Data Shift A'!$D$2,'Input Exclusion Time (Partial)'!$C$14:$C$988,'Input Data Shift A'!$C117)</f>
        <v>0</v>
      </c>
      <c r="Z117" s="506">
        <f>SUMIFS('Input Exclusion Time (All)'!$G$14:$G$1004,'Input Exclusion Time (All)'!$A$14:$A$1004,'Input Data Shift A'!Z$6,'Input Exclusion Time (All)'!$B$14:$B$1004,'Input Data Shift A'!$D$2,'Input Exclusion Time (All)'!$C$14:$C$1004,'Input Data Shift A'!$C117)+SUMIFS('Input Exclusion Time (Partial)'!$I$14:$I$988,'Input Exclusion Time (Partial)'!$A$14:$A$988,'Input Data Shift A'!Z$6,'Input Exclusion Time (Partial)'!$B$14:$B$988,'Input Data Shift A'!$D$2,'Input Exclusion Time (Partial)'!$C$14:$C$988,'Input Data Shift A'!$C117)</f>
        <v>0</v>
      </c>
      <c r="AA117" s="506">
        <f>SUMIFS('Input Exclusion Time (All)'!$G$14:$G$1004,'Input Exclusion Time (All)'!$A$14:$A$1004,'Input Data Shift A'!AA$6,'Input Exclusion Time (All)'!$B$14:$B$1004,'Input Data Shift A'!$D$2,'Input Exclusion Time (All)'!$C$14:$C$1004,'Input Data Shift A'!$C117)+SUMIFS('Input Exclusion Time (Partial)'!$I$14:$I$988,'Input Exclusion Time (Partial)'!$A$14:$A$988,'Input Data Shift A'!AA$6,'Input Exclusion Time (Partial)'!$B$14:$B$988,'Input Data Shift A'!$D$2,'Input Exclusion Time (Partial)'!$C$14:$C$988,'Input Data Shift A'!$C117)</f>
        <v>0</v>
      </c>
      <c r="AB117" s="506">
        <f>SUMIFS('Input Exclusion Time (All)'!$G$14:$G$1004,'Input Exclusion Time (All)'!$A$14:$A$1004,'Input Data Shift A'!AB$6,'Input Exclusion Time (All)'!$B$14:$B$1004,'Input Data Shift A'!$D$2,'Input Exclusion Time (All)'!$C$14:$C$1004,'Input Data Shift A'!$C117)+SUMIFS('Input Exclusion Time (Partial)'!$I$14:$I$988,'Input Exclusion Time (Partial)'!$A$14:$A$988,'Input Data Shift A'!AB$6,'Input Exclusion Time (Partial)'!$B$14:$B$988,'Input Data Shift A'!$D$2,'Input Exclusion Time (Partial)'!$C$14:$C$988,'Input Data Shift A'!$C117)</f>
        <v>0</v>
      </c>
      <c r="AC117" s="506">
        <f>SUMIFS('Input Exclusion Time (All)'!$G$14:$G$1004,'Input Exclusion Time (All)'!$A$14:$A$1004,'Input Data Shift A'!AC$6,'Input Exclusion Time (All)'!$B$14:$B$1004,'Input Data Shift A'!$D$2,'Input Exclusion Time (All)'!$C$14:$C$1004,'Input Data Shift A'!$C117)+SUMIFS('Input Exclusion Time (Partial)'!$I$14:$I$988,'Input Exclusion Time (Partial)'!$A$14:$A$988,'Input Data Shift A'!AC$6,'Input Exclusion Time (Partial)'!$B$14:$B$988,'Input Data Shift A'!$D$2,'Input Exclusion Time (Partial)'!$C$14:$C$988,'Input Data Shift A'!$C117)</f>
        <v>0</v>
      </c>
      <c r="AD117" s="506">
        <f>SUMIFS('Input Exclusion Time (All)'!$G$14:$G$1004,'Input Exclusion Time (All)'!$A$14:$A$1004,'Input Data Shift A'!AD$6,'Input Exclusion Time (All)'!$B$14:$B$1004,'Input Data Shift A'!$D$2,'Input Exclusion Time (All)'!$C$14:$C$1004,'Input Data Shift A'!$C117)+SUMIFS('Input Exclusion Time (Partial)'!$I$14:$I$988,'Input Exclusion Time (Partial)'!$A$14:$A$988,'Input Data Shift A'!AD$6,'Input Exclusion Time (Partial)'!$B$14:$B$988,'Input Data Shift A'!$D$2,'Input Exclusion Time (Partial)'!$C$14:$C$988,'Input Data Shift A'!$C117)</f>
        <v>0</v>
      </c>
      <c r="AE117" s="506">
        <f>SUMIFS('Input Exclusion Time (All)'!$G$14:$G$1004,'Input Exclusion Time (All)'!$A$14:$A$1004,'Input Data Shift A'!AE$6,'Input Exclusion Time (All)'!$B$14:$B$1004,'Input Data Shift A'!$D$2,'Input Exclusion Time (All)'!$C$14:$C$1004,'Input Data Shift A'!$C117)+SUMIFS('Input Exclusion Time (Partial)'!$I$14:$I$988,'Input Exclusion Time (Partial)'!$A$14:$A$988,'Input Data Shift A'!AE$6,'Input Exclusion Time (Partial)'!$B$14:$B$988,'Input Data Shift A'!$D$2,'Input Exclusion Time (Partial)'!$C$14:$C$988,'Input Data Shift A'!$C117)</f>
        <v>0</v>
      </c>
      <c r="AF117" s="506">
        <f>SUMIFS('Input Exclusion Time (All)'!$G$14:$G$1004,'Input Exclusion Time (All)'!$A$14:$A$1004,'Input Data Shift A'!AF$6,'Input Exclusion Time (All)'!$B$14:$B$1004,'Input Data Shift A'!$D$2,'Input Exclusion Time (All)'!$C$14:$C$1004,'Input Data Shift A'!$C117)+SUMIFS('Input Exclusion Time (Partial)'!$I$14:$I$988,'Input Exclusion Time (Partial)'!$A$14:$A$988,'Input Data Shift A'!AF$6,'Input Exclusion Time (Partial)'!$B$14:$B$988,'Input Data Shift A'!$D$2,'Input Exclusion Time (Partial)'!$C$14:$C$988,'Input Data Shift A'!$C117)</f>
        <v>0</v>
      </c>
      <c r="AG117" s="506">
        <f>SUMIFS('Input Exclusion Time (All)'!$G$14:$G$1004,'Input Exclusion Time (All)'!$A$14:$A$1004,'Input Data Shift A'!AG$6,'Input Exclusion Time (All)'!$B$14:$B$1004,'Input Data Shift A'!$D$2,'Input Exclusion Time (All)'!$C$14:$C$1004,'Input Data Shift A'!$C117)+SUMIFS('Input Exclusion Time (Partial)'!$I$14:$I$988,'Input Exclusion Time (Partial)'!$A$14:$A$988,'Input Data Shift A'!AG$6,'Input Exclusion Time (Partial)'!$B$14:$B$988,'Input Data Shift A'!$D$2,'Input Exclusion Time (Partial)'!$C$14:$C$988,'Input Data Shift A'!$C117)</f>
        <v>0</v>
      </c>
      <c r="AH117" s="506">
        <f>SUMIFS('Input Exclusion Time (All)'!$G$14:$G$1004,'Input Exclusion Time (All)'!$A$14:$A$1004,'Input Data Shift A'!AH$6,'Input Exclusion Time (All)'!$B$14:$B$1004,'Input Data Shift A'!$D$2,'Input Exclusion Time (All)'!$C$14:$C$1004,'Input Data Shift A'!$C117)+SUMIFS('Input Exclusion Time (Partial)'!$I$14:$I$988,'Input Exclusion Time (Partial)'!$A$14:$A$988,'Input Data Shift A'!AH$6,'Input Exclusion Time (Partial)'!$B$14:$B$988,'Input Data Shift A'!$D$2,'Input Exclusion Time (Partial)'!$C$14:$C$988,'Input Data Shift A'!$C117)</f>
        <v>0</v>
      </c>
      <c r="AI117" s="512">
        <f t="shared" si="12"/>
        <v>0</v>
      </c>
      <c r="AJ117" s="285">
        <f t="shared" si="13"/>
        <v>0</v>
      </c>
    </row>
    <row r="118" spans="1:36" ht="19.5" customHeight="1">
      <c r="A118" s="605"/>
      <c r="B118" s="280" t="s">
        <v>64</v>
      </c>
      <c r="C118" s="281" t="s">
        <v>65</v>
      </c>
      <c r="D118" s="513">
        <f>SUMIFS('Input Exclusion Time (All)'!$G$14:$G$1004,'Input Exclusion Time (All)'!$A$14:$A$1004,'Input Data Shift A'!D$6,'Input Exclusion Time (All)'!$B$14:$B$1004,'Input Data Shift A'!$D$2,'Input Exclusion Time (All)'!$C$14:$C$1004,'Input Data Shift A'!$C118)+SUMIFS('Input Exclusion Time (Partial)'!$I$14:$I$988,'Input Exclusion Time (Partial)'!$A$14:$A$988,'Input Data Shift A'!D$6,'Input Exclusion Time (Partial)'!$B$14:$B$988,'Input Data Shift A'!$D$2,'Input Exclusion Time (Partial)'!$C$14:$C$988,'Input Data Shift A'!$C118)</f>
        <v>0</v>
      </c>
      <c r="E118" s="513">
        <f>SUMIFS('Input Exclusion Time (All)'!$G$14:$G$1004,'Input Exclusion Time (All)'!$A$14:$A$1004,'Input Data Shift A'!E$6,'Input Exclusion Time (All)'!$B$14:$B$1004,'Input Data Shift A'!$D$2,'Input Exclusion Time (All)'!$C$14:$C$1004,'Input Data Shift A'!$C118)+SUMIFS('Input Exclusion Time (Partial)'!$I$14:$I$988,'Input Exclusion Time (Partial)'!$A$14:$A$988,'Input Data Shift A'!E$6,'Input Exclusion Time (Partial)'!$B$14:$B$988,'Input Data Shift A'!$D$2,'Input Exclusion Time (Partial)'!$C$14:$C$988,'Input Data Shift A'!$C118)</f>
        <v>0</v>
      </c>
      <c r="F118" s="513">
        <f>SUMIFS('Input Exclusion Time (All)'!$G$14:$G$1004,'Input Exclusion Time (All)'!$A$14:$A$1004,'Input Data Shift A'!F$6,'Input Exclusion Time (All)'!$B$14:$B$1004,'Input Data Shift A'!$D$2,'Input Exclusion Time (All)'!$C$14:$C$1004,'Input Data Shift A'!$C118)+SUMIFS('Input Exclusion Time (Partial)'!$I$14:$I$988,'Input Exclusion Time (Partial)'!$A$14:$A$988,'Input Data Shift A'!F$6,'Input Exclusion Time (Partial)'!$B$14:$B$988,'Input Data Shift A'!$D$2,'Input Exclusion Time (Partial)'!$C$14:$C$988,'Input Data Shift A'!$C118)</f>
        <v>0</v>
      </c>
      <c r="G118" s="513">
        <f>SUMIFS('Input Exclusion Time (All)'!$G$14:$G$1004,'Input Exclusion Time (All)'!$A$14:$A$1004,'Input Data Shift A'!G$6,'Input Exclusion Time (All)'!$B$14:$B$1004,'Input Data Shift A'!$D$2,'Input Exclusion Time (All)'!$C$14:$C$1004,'Input Data Shift A'!$C118)+SUMIFS('Input Exclusion Time (Partial)'!$I$14:$I$988,'Input Exclusion Time (Partial)'!$A$14:$A$988,'Input Data Shift A'!G$6,'Input Exclusion Time (Partial)'!$B$14:$B$988,'Input Data Shift A'!$D$2,'Input Exclusion Time (Partial)'!$C$14:$C$988,'Input Data Shift A'!$C118)</f>
        <v>0</v>
      </c>
      <c r="H118" s="513">
        <f>SUMIFS('Input Exclusion Time (All)'!$G$14:$G$1004,'Input Exclusion Time (All)'!$A$14:$A$1004,'Input Data Shift A'!H$6,'Input Exclusion Time (All)'!$B$14:$B$1004,'Input Data Shift A'!$D$2,'Input Exclusion Time (All)'!$C$14:$C$1004,'Input Data Shift A'!$C118)+SUMIFS('Input Exclusion Time (Partial)'!$I$14:$I$988,'Input Exclusion Time (Partial)'!$A$14:$A$988,'Input Data Shift A'!H$6,'Input Exclusion Time (Partial)'!$B$14:$B$988,'Input Data Shift A'!$D$2,'Input Exclusion Time (Partial)'!$C$14:$C$988,'Input Data Shift A'!$C118)</f>
        <v>0</v>
      </c>
      <c r="I118" s="513">
        <f>SUMIFS('Input Exclusion Time (All)'!$G$14:$G$1004,'Input Exclusion Time (All)'!$A$14:$A$1004,'Input Data Shift A'!I$6,'Input Exclusion Time (All)'!$B$14:$B$1004,'Input Data Shift A'!$D$2,'Input Exclusion Time (All)'!$C$14:$C$1004,'Input Data Shift A'!$C118)+SUMIFS('Input Exclusion Time (Partial)'!$I$14:$I$988,'Input Exclusion Time (Partial)'!$A$14:$A$988,'Input Data Shift A'!I$6,'Input Exclusion Time (Partial)'!$B$14:$B$988,'Input Data Shift A'!$D$2,'Input Exclusion Time (Partial)'!$C$14:$C$988,'Input Data Shift A'!$C118)</f>
        <v>0</v>
      </c>
      <c r="J118" s="513">
        <f>SUMIFS('Input Exclusion Time (All)'!$G$14:$G$1004,'Input Exclusion Time (All)'!$A$14:$A$1004,'Input Data Shift A'!J$6,'Input Exclusion Time (All)'!$B$14:$B$1004,'Input Data Shift A'!$D$2,'Input Exclusion Time (All)'!$C$14:$C$1004,'Input Data Shift A'!$C118)+SUMIFS('Input Exclusion Time (Partial)'!$I$14:$I$988,'Input Exclusion Time (Partial)'!$A$14:$A$988,'Input Data Shift A'!J$6,'Input Exclusion Time (Partial)'!$B$14:$B$988,'Input Data Shift A'!$D$2,'Input Exclusion Time (Partial)'!$C$14:$C$988,'Input Data Shift A'!$C118)</f>
        <v>0</v>
      </c>
      <c r="K118" s="513">
        <f>SUMIFS('Input Exclusion Time (All)'!$G$14:$G$1004,'Input Exclusion Time (All)'!$A$14:$A$1004,'Input Data Shift A'!K$6,'Input Exclusion Time (All)'!$B$14:$B$1004,'Input Data Shift A'!$D$2,'Input Exclusion Time (All)'!$C$14:$C$1004,'Input Data Shift A'!$C118)+SUMIFS('Input Exclusion Time (Partial)'!$I$14:$I$988,'Input Exclusion Time (Partial)'!$A$14:$A$988,'Input Data Shift A'!K$6,'Input Exclusion Time (Partial)'!$B$14:$B$988,'Input Data Shift A'!$D$2,'Input Exclusion Time (Partial)'!$C$14:$C$988,'Input Data Shift A'!$C118)</f>
        <v>0</v>
      </c>
      <c r="L118" s="513">
        <f>SUMIFS('Input Exclusion Time (All)'!$G$14:$G$1004,'Input Exclusion Time (All)'!$A$14:$A$1004,'Input Data Shift A'!L$6,'Input Exclusion Time (All)'!$B$14:$B$1004,'Input Data Shift A'!$D$2,'Input Exclusion Time (All)'!$C$14:$C$1004,'Input Data Shift A'!$C118)+SUMIFS('Input Exclusion Time (Partial)'!$I$14:$I$988,'Input Exclusion Time (Partial)'!$A$14:$A$988,'Input Data Shift A'!L$6,'Input Exclusion Time (Partial)'!$B$14:$B$988,'Input Data Shift A'!$D$2,'Input Exclusion Time (Partial)'!$C$14:$C$988,'Input Data Shift A'!$C118)</f>
        <v>0</v>
      </c>
      <c r="M118" s="513">
        <f>SUMIFS('Input Exclusion Time (All)'!$G$14:$G$1004,'Input Exclusion Time (All)'!$A$14:$A$1004,'Input Data Shift A'!M$6,'Input Exclusion Time (All)'!$B$14:$B$1004,'Input Data Shift A'!$D$2,'Input Exclusion Time (All)'!$C$14:$C$1004,'Input Data Shift A'!$C118)+SUMIFS('Input Exclusion Time (Partial)'!$I$14:$I$988,'Input Exclusion Time (Partial)'!$A$14:$A$988,'Input Data Shift A'!M$6,'Input Exclusion Time (Partial)'!$B$14:$B$988,'Input Data Shift A'!$D$2,'Input Exclusion Time (Partial)'!$C$14:$C$988,'Input Data Shift A'!$C118)</f>
        <v>0</v>
      </c>
      <c r="N118" s="513">
        <f>SUMIFS('Input Exclusion Time (All)'!$G$14:$G$1004,'Input Exclusion Time (All)'!$A$14:$A$1004,'Input Data Shift A'!N$6,'Input Exclusion Time (All)'!$B$14:$B$1004,'Input Data Shift A'!$D$2,'Input Exclusion Time (All)'!$C$14:$C$1004,'Input Data Shift A'!$C118)+SUMIFS('Input Exclusion Time (Partial)'!$I$14:$I$988,'Input Exclusion Time (Partial)'!$A$14:$A$988,'Input Data Shift A'!N$6,'Input Exclusion Time (Partial)'!$B$14:$B$988,'Input Data Shift A'!$D$2,'Input Exclusion Time (Partial)'!$C$14:$C$988,'Input Data Shift A'!$C118)</f>
        <v>0</v>
      </c>
      <c r="O118" s="513">
        <f>SUMIFS('Input Exclusion Time (All)'!$G$14:$G$1004,'Input Exclusion Time (All)'!$A$14:$A$1004,'Input Data Shift A'!O$6,'Input Exclusion Time (All)'!$B$14:$B$1004,'Input Data Shift A'!$D$2,'Input Exclusion Time (All)'!$C$14:$C$1004,'Input Data Shift A'!$C118)+SUMIFS('Input Exclusion Time (Partial)'!$I$14:$I$988,'Input Exclusion Time (Partial)'!$A$14:$A$988,'Input Data Shift A'!O$6,'Input Exclusion Time (Partial)'!$B$14:$B$988,'Input Data Shift A'!$D$2,'Input Exclusion Time (Partial)'!$C$14:$C$988,'Input Data Shift A'!$C118)</f>
        <v>0</v>
      </c>
      <c r="P118" s="513">
        <f>SUMIFS('Input Exclusion Time (All)'!$G$14:$G$1004,'Input Exclusion Time (All)'!$A$14:$A$1004,'Input Data Shift A'!P$6,'Input Exclusion Time (All)'!$B$14:$B$1004,'Input Data Shift A'!$D$2,'Input Exclusion Time (All)'!$C$14:$C$1004,'Input Data Shift A'!$C118)+SUMIFS('Input Exclusion Time (Partial)'!$I$14:$I$988,'Input Exclusion Time (Partial)'!$A$14:$A$988,'Input Data Shift A'!P$6,'Input Exclusion Time (Partial)'!$B$14:$B$988,'Input Data Shift A'!$D$2,'Input Exclusion Time (Partial)'!$C$14:$C$988,'Input Data Shift A'!$C118)</f>
        <v>0</v>
      </c>
      <c r="Q118" s="513">
        <f>SUMIFS('Input Exclusion Time (All)'!$G$14:$G$1004,'Input Exclusion Time (All)'!$A$14:$A$1004,'Input Data Shift A'!Q$6,'Input Exclusion Time (All)'!$B$14:$B$1004,'Input Data Shift A'!$D$2,'Input Exclusion Time (All)'!$C$14:$C$1004,'Input Data Shift A'!$C118)+SUMIFS('Input Exclusion Time (Partial)'!$I$14:$I$988,'Input Exclusion Time (Partial)'!$A$14:$A$988,'Input Data Shift A'!Q$6,'Input Exclusion Time (Partial)'!$B$14:$B$988,'Input Data Shift A'!$D$2,'Input Exclusion Time (Partial)'!$C$14:$C$988,'Input Data Shift A'!$C118)</f>
        <v>0</v>
      </c>
      <c r="R118" s="513">
        <f>SUMIFS('Input Exclusion Time (All)'!$G$14:$G$1004,'Input Exclusion Time (All)'!$A$14:$A$1004,'Input Data Shift A'!R$6,'Input Exclusion Time (All)'!$B$14:$B$1004,'Input Data Shift A'!$D$2,'Input Exclusion Time (All)'!$C$14:$C$1004,'Input Data Shift A'!$C118)+SUMIFS('Input Exclusion Time (Partial)'!$I$14:$I$988,'Input Exclusion Time (Partial)'!$A$14:$A$988,'Input Data Shift A'!R$6,'Input Exclusion Time (Partial)'!$B$14:$B$988,'Input Data Shift A'!$D$2,'Input Exclusion Time (Partial)'!$C$14:$C$988,'Input Data Shift A'!$C118)</f>
        <v>0</v>
      </c>
      <c r="S118" s="513">
        <f>SUMIFS('Input Exclusion Time (All)'!$G$14:$G$1004,'Input Exclusion Time (All)'!$A$14:$A$1004,'Input Data Shift A'!S$6,'Input Exclusion Time (All)'!$B$14:$B$1004,'Input Data Shift A'!$D$2,'Input Exclusion Time (All)'!$C$14:$C$1004,'Input Data Shift A'!$C118)+SUMIFS('Input Exclusion Time (Partial)'!$I$14:$I$988,'Input Exclusion Time (Partial)'!$A$14:$A$988,'Input Data Shift A'!S$6,'Input Exclusion Time (Partial)'!$B$14:$B$988,'Input Data Shift A'!$D$2,'Input Exclusion Time (Partial)'!$C$14:$C$988,'Input Data Shift A'!$C118)</f>
        <v>0</v>
      </c>
      <c r="T118" s="513">
        <f>SUMIFS('Input Exclusion Time (All)'!$G$14:$G$1004,'Input Exclusion Time (All)'!$A$14:$A$1004,'Input Data Shift A'!T$6,'Input Exclusion Time (All)'!$B$14:$B$1004,'Input Data Shift A'!$D$2,'Input Exclusion Time (All)'!$C$14:$C$1004,'Input Data Shift A'!$C118)+SUMIFS('Input Exclusion Time (Partial)'!$I$14:$I$988,'Input Exclusion Time (Partial)'!$A$14:$A$988,'Input Data Shift A'!T$6,'Input Exclusion Time (Partial)'!$B$14:$B$988,'Input Data Shift A'!$D$2,'Input Exclusion Time (Partial)'!$C$14:$C$988,'Input Data Shift A'!$C118)</f>
        <v>0</v>
      </c>
      <c r="U118" s="513">
        <f>SUMIFS('Input Exclusion Time (All)'!$G$14:$G$1004,'Input Exclusion Time (All)'!$A$14:$A$1004,'Input Data Shift A'!U$6,'Input Exclusion Time (All)'!$B$14:$B$1004,'Input Data Shift A'!$D$2,'Input Exclusion Time (All)'!$C$14:$C$1004,'Input Data Shift A'!$C118)+SUMIFS('Input Exclusion Time (Partial)'!$I$14:$I$988,'Input Exclusion Time (Partial)'!$A$14:$A$988,'Input Data Shift A'!U$6,'Input Exclusion Time (Partial)'!$B$14:$B$988,'Input Data Shift A'!$D$2,'Input Exclusion Time (Partial)'!$C$14:$C$988,'Input Data Shift A'!$C118)</f>
        <v>0</v>
      </c>
      <c r="V118" s="513">
        <f>SUMIFS('Input Exclusion Time (All)'!$G$14:$G$1004,'Input Exclusion Time (All)'!$A$14:$A$1004,'Input Data Shift A'!V$6,'Input Exclusion Time (All)'!$B$14:$B$1004,'Input Data Shift A'!$D$2,'Input Exclusion Time (All)'!$C$14:$C$1004,'Input Data Shift A'!$C118)+SUMIFS('Input Exclusion Time (Partial)'!$I$14:$I$988,'Input Exclusion Time (Partial)'!$A$14:$A$988,'Input Data Shift A'!V$6,'Input Exclusion Time (Partial)'!$B$14:$B$988,'Input Data Shift A'!$D$2,'Input Exclusion Time (Partial)'!$C$14:$C$988,'Input Data Shift A'!$C118)</f>
        <v>0</v>
      </c>
      <c r="W118" s="513">
        <f>SUMIFS('Input Exclusion Time (All)'!$G$14:$G$1004,'Input Exclusion Time (All)'!$A$14:$A$1004,'Input Data Shift A'!W$6,'Input Exclusion Time (All)'!$B$14:$B$1004,'Input Data Shift A'!$D$2,'Input Exclusion Time (All)'!$C$14:$C$1004,'Input Data Shift A'!$C118)+SUMIFS('Input Exclusion Time (Partial)'!$I$14:$I$988,'Input Exclusion Time (Partial)'!$A$14:$A$988,'Input Data Shift A'!W$6,'Input Exclusion Time (Partial)'!$B$14:$B$988,'Input Data Shift A'!$D$2,'Input Exclusion Time (Partial)'!$C$14:$C$988,'Input Data Shift A'!$C118)</f>
        <v>0</v>
      </c>
      <c r="X118" s="513">
        <f>SUMIFS('Input Exclusion Time (All)'!$G$14:$G$1004,'Input Exclusion Time (All)'!$A$14:$A$1004,'Input Data Shift A'!X$6,'Input Exclusion Time (All)'!$B$14:$B$1004,'Input Data Shift A'!$D$2,'Input Exclusion Time (All)'!$C$14:$C$1004,'Input Data Shift A'!$C118)+SUMIFS('Input Exclusion Time (Partial)'!$I$14:$I$988,'Input Exclusion Time (Partial)'!$A$14:$A$988,'Input Data Shift A'!X$6,'Input Exclusion Time (Partial)'!$B$14:$B$988,'Input Data Shift A'!$D$2,'Input Exclusion Time (Partial)'!$C$14:$C$988,'Input Data Shift A'!$C118)</f>
        <v>0</v>
      </c>
      <c r="Y118" s="513">
        <f>SUMIFS('Input Exclusion Time (All)'!$G$14:$G$1004,'Input Exclusion Time (All)'!$A$14:$A$1004,'Input Data Shift A'!Y$6,'Input Exclusion Time (All)'!$B$14:$B$1004,'Input Data Shift A'!$D$2,'Input Exclusion Time (All)'!$C$14:$C$1004,'Input Data Shift A'!$C118)+SUMIFS('Input Exclusion Time (Partial)'!$I$14:$I$988,'Input Exclusion Time (Partial)'!$A$14:$A$988,'Input Data Shift A'!Y$6,'Input Exclusion Time (Partial)'!$B$14:$B$988,'Input Data Shift A'!$D$2,'Input Exclusion Time (Partial)'!$C$14:$C$988,'Input Data Shift A'!$C118)</f>
        <v>0</v>
      </c>
      <c r="Z118" s="513">
        <f>SUMIFS('Input Exclusion Time (All)'!$G$14:$G$1004,'Input Exclusion Time (All)'!$A$14:$A$1004,'Input Data Shift A'!Z$6,'Input Exclusion Time (All)'!$B$14:$B$1004,'Input Data Shift A'!$D$2,'Input Exclusion Time (All)'!$C$14:$C$1004,'Input Data Shift A'!$C118)+SUMIFS('Input Exclusion Time (Partial)'!$I$14:$I$988,'Input Exclusion Time (Partial)'!$A$14:$A$988,'Input Data Shift A'!Z$6,'Input Exclusion Time (Partial)'!$B$14:$B$988,'Input Data Shift A'!$D$2,'Input Exclusion Time (Partial)'!$C$14:$C$988,'Input Data Shift A'!$C118)</f>
        <v>0</v>
      </c>
      <c r="AA118" s="513">
        <f>SUMIFS('Input Exclusion Time (All)'!$G$14:$G$1004,'Input Exclusion Time (All)'!$A$14:$A$1004,'Input Data Shift A'!AA$6,'Input Exclusion Time (All)'!$B$14:$B$1004,'Input Data Shift A'!$D$2,'Input Exclusion Time (All)'!$C$14:$C$1004,'Input Data Shift A'!$C118)+SUMIFS('Input Exclusion Time (Partial)'!$I$14:$I$988,'Input Exclusion Time (Partial)'!$A$14:$A$988,'Input Data Shift A'!AA$6,'Input Exclusion Time (Partial)'!$B$14:$B$988,'Input Data Shift A'!$D$2,'Input Exclusion Time (Partial)'!$C$14:$C$988,'Input Data Shift A'!$C118)</f>
        <v>0</v>
      </c>
      <c r="AB118" s="513">
        <f>SUMIFS('Input Exclusion Time (All)'!$G$14:$G$1004,'Input Exclusion Time (All)'!$A$14:$A$1004,'Input Data Shift A'!AB$6,'Input Exclusion Time (All)'!$B$14:$B$1004,'Input Data Shift A'!$D$2,'Input Exclusion Time (All)'!$C$14:$C$1004,'Input Data Shift A'!$C118)+SUMIFS('Input Exclusion Time (Partial)'!$I$14:$I$988,'Input Exclusion Time (Partial)'!$A$14:$A$988,'Input Data Shift A'!AB$6,'Input Exclusion Time (Partial)'!$B$14:$B$988,'Input Data Shift A'!$D$2,'Input Exclusion Time (Partial)'!$C$14:$C$988,'Input Data Shift A'!$C118)</f>
        <v>0</v>
      </c>
      <c r="AC118" s="513">
        <f>SUMIFS('Input Exclusion Time (All)'!$G$14:$G$1004,'Input Exclusion Time (All)'!$A$14:$A$1004,'Input Data Shift A'!AC$6,'Input Exclusion Time (All)'!$B$14:$B$1004,'Input Data Shift A'!$D$2,'Input Exclusion Time (All)'!$C$14:$C$1004,'Input Data Shift A'!$C118)+SUMIFS('Input Exclusion Time (Partial)'!$I$14:$I$988,'Input Exclusion Time (Partial)'!$A$14:$A$988,'Input Data Shift A'!AC$6,'Input Exclusion Time (Partial)'!$B$14:$B$988,'Input Data Shift A'!$D$2,'Input Exclusion Time (Partial)'!$C$14:$C$988,'Input Data Shift A'!$C118)</f>
        <v>0</v>
      </c>
      <c r="AD118" s="513">
        <f>SUMIFS('Input Exclusion Time (All)'!$G$14:$G$1004,'Input Exclusion Time (All)'!$A$14:$A$1004,'Input Data Shift A'!AD$6,'Input Exclusion Time (All)'!$B$14:$B$1004,'Input Data Shift A'!$D$2,'Input Exclusion Time (All)'!$C$14:$C$1004,'Input Data Shift A'!$C118)+SUMIFS('Input Exclusion Time (Partial)'!$I$14:$I$988,'Input Exclusion Time (Partial)'!$A$14:$A$988,'Input Data Shift A'!AD$6,'Input Exclusion Time (Partial)'!$B$14:$B$988,'Input Data Shift A'!$D$2,'Input Exclusion Time (Partial)'!$C$14:$C$988,'Input Data Shift A'!$C118)</f>
        <v>0</v>
      </c>
      <c r="AE118" s="513">
        <f>SUMIFS('Input Exclusion Time (All)'!$G$14:$G$1004,'Input Exclusion Time (All)'!$A$14:$A$1004,'Input Data Shift A'!AE$6,'Input Exclusion Time (All)'!$B$14:$B$1004,'Input Data Shift A'!$D$2,'Input Exclusion Time (All)'!$C$14:$C$1004,'Input Data Shift A'!$C118)+SUMIFS('Input Exclusion Time (Partial)'!$I$14:$I$988,'Input Exclusion Time (Partial)'!$A$14:$A$988,'Input Data Shift A'!AE$6,'Input Exclusion Time (Partial)'!$B$14:$B$988,'Input Data Shift A'!$D$2,'Input Exclusion Time (Partial)'!$C$14:$C$988,'Input Data Shift A'!$C118)</f>
        <v>0</v>
      </c>
      <c r="AF118" s="513">
        <f>SUMIFS('Input Exclusion Time (All)'!$G$14:$G$1004,'Input Exclusion Time (All)'!$A$14:$A$1004,'Input Data Shift A'!AF$6,'Input Exclusion Time (All)'!$B$14:$B$1004,'Input Data Shift A'!$D$2,'Input Exclusion Time (All)'!$C$14:$C$1004,'Input Data Shift A'!$C118)+SUMIFS('Input Exclusion Time (Partial)'!$I$14:$I$988,'Input Exclusion Time (Partial)'!$A$14:$A$988,'Input Data Shift A'!AF$6,'Input Exclusion Time (Partial)'!$B$14:$B$988,'Input Data Shift A'!$D$2,'Input Exclusion Time (Partial)'!$C$14:$C$988,'Input Data Shift A'!$C118)</f>
        <v>0</v>
      </c>
      <c r="AG118" s="513">
        <f>SUMIFS('Input Exclusion Time (All)'!$G$14:$G$1004,'Input Exclusion Time (All)'!$A$14:$A$1004,'Input Data Shift A'!AG$6,'Input Exclusion Time (All)'!$B$14:$B$1004,'Input Data Shift A'!$D$2,'Input Exclusion Time (All)'!$C$14:$C$1004,'Input Data Shift A'!$C118)+SUMIFS('Input Exclusion Time (Partial)'!$I$14:$I$988,'Input Exclusion Time (Partial)'!$A$14:$A$988,'Input Data Shift A'!AG$6,'Input Exclusion Time (Partial)'!$B$14:$B$988,'Input Data Shift A'!$D$2,'Input Exclusion Time (Partial)'!$C$14:$C$988,'Input Data Shift A'!$C118)</f>
        <v>0</v>
      </c>
      <c r="AH118" s="513">
        <f>SUMIFS('Input Exclusion Time (All)'!$G$14:$G$1004,'Input Exclusion Time (All)'!$A$14:$A$1004,'Input Data Shift A'!AH$6,'Input Exclusion Time (All)'!$B$14:$B$1004,'Input Data Shift A'!$D$2,'Input Exclusion Time (All)'!$C$14:$C$1004,'Input Data Shift A'!$C118)+SUMIFS('Input Exclusion Time (Partial)'!$I$14:$I$988,'Input Exclusion Time (Partial)'!$A$14:$A$988,'Input Data Shift A'!AH$6,'Input Exclusion Time (Partial)'!$B$14:$B$988,'Input Data Shift A'!$D$2,'Input Exclusion Time (Partial)'!$C$14:$C$988,'Input Data Shift A'!$C118)</f>
        <v>0</v>
      </c>
      <c r="AI118" s="514">
        <f t="shared" si="12"/>
        <v>0</v>
      </c>
      <c r="AJ118" s="290">
        <f t="shared" si="13"/>
        <v>0</v>
      </c>
    </row>
    <row r="119" spans="1:36" ht="11.25" customHeight="1">
      <c r="A119" s="291"/>
      <c r="B119" s="292"/>
      <c r="C119" s="293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  <c r="AE119" s="294"/>
      <c r="AF119" s="294"/>
      <c r="AG119" s="294"/>
      <c r="AH119" s="294"/>
    </row>
    <row r="120" spans="1:36" ht="19.5" customHeight="1">
      <c r="A120" s="604" t="s">
        <v>114</v>
      </c>
      <c r="B120" s="604"/>
      <c r="C120" s="604"/>
      <c r="D120" s="295">
        <f t="shared" ref="D120:AH120" si="14">+D88+D90+D91+D94-D95-SUM(D97:D118)</f>
        <v>43.5</v>
      </c>
      <c r="E120" s="295">
        <f t="shared" si="14"/>
        <v>43.5</v>
      </c>
      <c r="F120" s="295">
        <f t="shared" si="14"/>
        <v>0</v>
      </c>
      <c r="G120" s="295">
        <f t="shared" si="14"/>
        <v>0</v>
      </c>
      <c r="H120" s="295">
        <f t="shared" si="14"/>
        <v>43.5</v>
      </c>
      <c r="I120" s="295">
        <f t="shared" si="14"/>
        <v>11</v>
      </c>
      <c r="J120" s="295">
        <f t="shared" si="14"/>
        <v>43.5</v>
      </c>
      <c r="K120" s="295">
        <f t="shared" si="14"/>
        <v>42</v>
      </c>
      <c r="L120" s="295">
        <f t="shared" si="14"/>
        <v>0</v>
      </c>
      <c r="M120" s="295">
        <f t="shared" si="14"/>
        <v>0</v>
      </c>
      <c r="N120" s="295">
        <f t="shared" si="14"/>
        <v>43.5</v>
      </c>
      <c r="O120" s="295">
        <f t="shared" si="14"/>
        <v>43.5</v>
      </c>
      <c r="P120" s="295">
        <f t="shared" si="14"/>
        <v>43.5</v>
      </c>
      <c r="Q120" s="295">
        <f t="shared" si="14"/>
        <v>43.5</v>
      </c>
      <c r="R120" s="295">
        <f t="shared" si="14"/>
        <v>8</v>
      </c>
      <c r="S120" s="295">
        <f t="shared" si="14"/>
        <v>0</v>
      </c>
      <c r="T120" s="295">
        <f t="shared" si="14"/>
        <v>43.5</v>
      </c>
      <c r="U120" s="295">
        <f t="shared" si="14"/>
        <v>43.5</v>
      </c>
      <c r="V120" s="295">
        <f t="shared" si="14"/>
        <v>0</v>
      </c>
      <c r="W120" s="295">
        <f t="shared" si="14"/>
        <v>0</v>
      </c>
      <c r="X120" s="295">
        <f t="shared" si="14"/>
        <v>0</v>
      </c>
      <c r="Y120" s="295">
        <f t="shared" si="14"/>
        <v>0</v>
      </c>
      <c r="Z120" s="295">
        <f t="shared" si="14"/>
        <v>0</v>
      </c>
      <c r="AA120" s="295">
        <f t="shared" si="14"/>
        <v>0</v>
      </c>
      <c r="AB120" s="295">
        <f t="shared" si="14"/>
        <v>0</v>
      </c>
      <c r="AC120" s="295">
        <f t="shared" si="14"/>
        <v>0</v>
      </c>
      <c r="AD120" s="295">
        <f t="shared" si="14"/>
        <v>0</v>
      </c>
      <c r="AE120" s="295">
        <f t="shared" si="14"/>
        <v>0</v>
      </c>
      <c r="AF120" s="295">
        <f t="shared" si="14"/>
        <v>0</v>
      </c>
      <c r="AG120" s="295">
        <f t="shared" si="14"/>
        <v>0</v>
      </c>
      <c r="AH120" s="295">
        <f t="shared" si="14"/>
        <v>0</v>
      </c>
      <c r="AI120" s="274">
        <f>SUM(D120:AH120)</f>
        <v>496</v>
      </c>
    </row>
    <row r="121" spans="1:36" ht="19.5" customHeight="1">
      <c r="A121" s="604" t="s">
        <v>115</v>
      </c>
      <c r="B121" s="604"/>
      <c r="C121" s="604"/>
      <c r="D121" s="295">
        <f t="shared" ref="D121:E121" si="15">+D120+C121</f>
        <v>43.5</v>
      </c>
      <c r="E121" s="295">
        <f t="shared" si="15"/>
        <v>87</v>
      </c>
      <c r="F121" s="295">
        <f t="shared" ref="F121" si="16">+F120+E121</f>
        <v>87</v>
      </c>
      <c r="G121" s="295">
        <f t="shared" ref="G121" si="17">+G120+F121</f>
        <v>87</v>
      </c>
      <c r="H121" s="295">
        <f t="shared" ref="H121" si="18">+H120+G121</f>
        <v>130.5</v>
      </c>
      <c r="I121" s="295">
        <f t="shared" ref="I121" si="19">+I120+H121</f>
        <v>141.5</v>
      </c>
      <c r="J121" s="295">
        <f t="shared" ref="J121" si="20">+J120+I121</f>
        <v>185</v>
      </c>
      <c r="K121" s="295">
        <f t="shared" ref="K121" si="21">+K120+J121</f>
        <v>227</v>
      </c>
      <c r="L121" s="295">
        <f t="shared" ref="L121" si="22">+L120+K121</f>
        <v>227</v>
      </c>
      <c r="M121" s="295">
        <f t="shared" ref="M121" si="23">+M120+L121</f>
        <v>227</v>
      </c>
      <c r="N121" s="295">
        <f t="shared" ref="N121" si="24">+N120+M121</f>
        <v>270.5</v>
      </c>
      <c r="O121" s="295">
        <f t="shared" ref="O121" si="25">+O120+N121</f>
        <v>314</v>
      </c>
      <c r="P121" s="295">
        <f t="shared" ref="P121" si="26">+P120+O121</f>
        <v>357.5</v>
      </c>
      <c r="Q121" s="295">
        <f t="shared" ref="Q121" si="27">+Q120+P121</f>
        <v>401</v>
      </c>
      <c r="R121" s="295">
        <f t="shared" ref="R121" si="28">+R120+Q121</f>
        <v>409</v>
      </c>
      <c r="S121" s="295">
        <f t="shared" ref="S121" si="29">+S120+R121</f>
        <v>409</v>
      </c>
      <c r="T121" s="295">
        <f t="shared" ref="T121" si="30">+T120+S121</f>
        <v>452.5</v>
      </c>
      <c r="U121" s="295">
        <f t="shared" ref="U121" si="31">+U120+T121</f>
        <v>496</v>
      </c>
      <c r="V121" s="295">
        <f t="shared" ref="V121" si="32">+V120+U121</f>
        <v>496</v>
      </c>
      <c r="W121" s="295">
        <f t="shared" ref="W121" si="33">+W120+V121</f>
        <v>496</v>
      </c>
      <c r="X121" s="295">
        <f t="shared" ref="X121" si="34">+X120+W121</f>
        <v>496</v>
      </c>
      <c r="Y121" s="295">
        <f t="shared" ref="Y121" si="35">+Y120+X121</f>
        <v>496</v>
      </c>
      <c r="Z121" s="295">
        <f t="shared" ref="Z121" si="36">+Z120+Y121</f>
        <v>496</v>
      </c>
      <c r="AA121" s="295">
        <f t="shared" ref="AA121" si="37">+AA120+Z121</f>
        <v>496</v>
      </c>
      <c r="AB121" s="295">
        <f t="shared" ref="AB121" si="38">+AB120+AA121</f>
        <v>496</v>
      </c>
      <c r="AC121" s="295">
        <f t="shared" ref="AC121" si="39">+AC120+AB121</f>
        <v>496</v>
      </c>
      <c r="AD121" s="295">
        <f t="shared" ref="AD121" si="40">+AD120+AC121</f>
        <v>496</v>
      </c>
      <c r="AE121" s="295">
        <f t="shared" ref="AE121" si="41">+AE120+AD121</f>
        <v>496</v>
      </c>
      <c r="AF121" s="295">
        <f t="shared" ref="AF121" si="42">+AF120+AE121</f>
        <v>496</v>
      </c>
      <c r="AG121" s="295">
        <f t="shared" ref="AG121" si="43">+AG120+AF121</f>
        <v>496</v>
      </c>
      <c r="AH121" s="295">
        <f t="shared" ref="AH121" si="44">+AH120+AG121</f>
        <v>496</v>
      </c>
    </row>
    <row r="122" spans="1:36" ht="19.5" customHeight="1">
      <c r="A122" s="604" t="s">
        <v>116</v>
      </c>
      <c r="B122" s="604"/>
      <c r="C122" s="604"/>
      <c r="D122" s="296">
        <f t="shared" ref="D122:AH122" si="45">IFERROR(D120*3600/D77,0)</f>
        <v>20.473264479016866</v>
      </c>
      <c r="E122" s="296">
        <f t="shared" si="45"/>
        <v>14.044843049327355</v>
      </c>
      <c r="F122" s="296">
        <f t="shared" si="45"/>
        <v>0</v>
      </c>
      <c r="G122" s="296">
        <f t="shared" si="45"/>
        <v>0</v>
      </c>
      <c r="H122" s="296">
        <f t="shared" si="45"/>
        <v>17.68692116557488</v>
      </c>
      <c r="I122" s="296">
        <f t="shared" si="45"/>
        <v>13.446519524617997</v>
      </c>
      <c r="J122" s="296">
        <f t="shared" si="45"/>
        <v>17.627194957226475</v>
      </c>
      <c r="K122" s="296">
        <f t="shared" si="45"/>
        <v>14.98216409036861</v>
      </c>
      <c r="L122" s="296">
        <f t="shared" si="45"/>
        <v>0</v>
      </c>
      <c r="M122" s="296">
        <f t="shared" si="45"/>
        <v>0</v>
      </c>
      <c r="N122" s="296">
        <f t="shared" si="45"/>
        <v>14.989949267732364</v>
      </c>
      <c r="O122" s="296">
        <f t="shared" si="45"/>
        <v>13.581960104076323</v>
      </c>
      <c r="P122" s="296">
        <f t="shared" si="45"/>
        <v>14.928503336510962</v>
      </c>
      <c r="Q122" s="296">
        <f t="shared" si="45"/>
        <v>16.214537171256989</v>
      </c>
      <c r="R122" s="296">
        <f t="shared" si="45"/>
        <v>0</v>
      </c>
      <c r="S122" s="296">
        <f t="shared" si="45"/>
        <v>0</v>
      </c>
      <c r="T122" s="296">
        <f t="shared" si="45"/>
        <v>18.24536875218455</v>
      </c>
      <c r="U122" s="296">
        <f t="shared" si="45"/>
        <v>15.557321676932247</v>
      </c>
      <c r="V122" s="296">
        <f t="shared" si="45"/>
        <v>0</v>
      </c>
      <c r="W122" s="296">
        <f t="shared" si="45"/>
        <v>0</v>
      </c>
      <c r="X122" s="296">
        <f t="shared" si="45"/>
        <v>0</v>
      </c>
      <c r="Y122" s="296">
        <f t="shared" si="45"/>
        <v>0</v>
      </c>
      <c r="Z122" s="296">
        <f t="shared" si="45"/>
        <v>0</v>
      </c>
      <c r="AA122" s="296">
        <f t="shared" si="45"/>
        <v>0</v>
      </c>
      <c r="AB122" s="296">
        <f t="shared" si="45"/>
        <v>0</v>
      </c>
      <c r="AC122" s="296">
        <f t="shared" si="45"/>
        <v>0</v>
      </c>
      <c r="AD122" s="296">
        <f t="shared" si="45"/>
        <v>0</v>
      </c>
      <c r="AE122" s="296">
        <f t="shared" si="45"/>
        <v>0</v>
      </c>
      <c r="AF122" s="296">
        <f t="shared" si="45"/>
        <v>0</v>
      </c>
      <c r="AG122" s="296">
        <f t="shared" si="45"/>
        <v>0</v>
      </c>
      <c r="AH122" s="296">
        <f t="shared" si="45"/>
        <v>0</v>
      </c>
    </row>
    <row r="123" spans="1:36" ht="19.5" customHeight="1">
      <c r="A123" s="604" t="s">
        <v>117</v>
      </c>
      <c r="B123" s="604"/>
      <c r="C123" s="604"/>
      <c r="D123" s="296">
        <f t="shared" ref="D123:AH123" si="46">IFERROR(D121*3600/D78,0)</f>
        <v>20.473264479016866</v>
      </c>
      <c r="E123" s="296">
        <f t="shared" si="46"/>
        <v>16.660460662801214</v>
      </c>
      <c r="F123" s="296">
        <f t="shared" si="46"/>
        <v>16.660460662801214</v>
      </c>
      <c r="G123" s="296">
        <f t="shared" si="46"/>
        <v>16.660460662801214</v>
      </c>
      <c r="H123" s="296">
        <f t="shared" si="46"/>
        <v>16.989115105051894</v>
      </c>
      <c r="I123" s="296">
        <f t="shared" si="46"/>
        <v>16.648146937708347</v>
      </c>
      <c r="J123" s="296">
        <f t="shared" si="46"/>
        <v>16.868446380629148</v>
      </c>
      <c r="K123" s="296">
        <f t="shared" si="46"/>
        <v>16.484447492637269</v>
      </c>
      <c r="L123" s="296">
        <f t="shared" si="46"/>
        <v>16.484447492637269</v>
      </c>
      <c r="M123" s="296">
        <f t="shared" si="46"/>
        <v>16.484447492637269</v>
      </c>
      <c r="N123" s="296">
        <f t="shared" si="46"/>
        <v>16.224321487479383</v>
      </c>
      <c r="O123" s="296">
        <f t="shared" si="46"/>
        <v>15.798521334432783</v>
      </c>
      <c r="P123" s="296">
        <f t="shared" si="46"/>
        <v>15.68727831206348</v>
      </c>
      <c r="Q123" s="296">
        <f t="shared" si="46"/>
        <v>15.74281071767413</v>
      </c>
      <c r="R123" s="296">
        <f t="shared" si="46"/>
        <v>16.056881754435707</v>
      </c>
      <c r="S123" s="296">
        <f t="shared" si="46"/>
        <v>16.056881754435707</v>
      </c>
      <c r="T123" s="296">
        <f t="shared" si="46"/>
        <v>16.244191380307534</v>
      </c>
      <c r="U123" s="296">
        <f t="shared" si="46"/>
        <v>16.181534780875051</v>
      </c>
      <c r="V123" s="296">
        <f t="shared" si="46"/>
        <v>16.181534780875051</v>
      </c>
      <c r="W123" s="296">
        <f t="shared" si="46"/>
        <v>16.181534780875051</v>
      </c>
      <c r="X123" s="296">
        <f t="shared" si="46"/>
        <v>16.181534780875051</v>
      </c>
      <c r="Y123" s="296">
        <f t="shared" si="46"/>
        <v>16.181534780875051</v>
      </c>
      <c r="Z123" s="296">
        <f t="shared" si="46"/>
        <v>16.181534780875051</v>
      </c>
      <c r="AA123" s="296">
        <f t="shared" si="46"/>
        <v>16.181534780875051</v>
      </c>
      <c r="AB123" s="296">
        <f t="shared" si="46"/>
        <v>16.181534780875051</v>
      </c>
      <c r="AC123" s="296">
        <f t="shared" si="46"/>
        <v>16.181534780875051</v>
      </c>
      <c r="AD123" s="296">
        <f t="shared" si="46"/>
        <v>16.181534780875051</v>
      </c>
      <c r="AE123" s="296">
        <f t="shared" si="46"/>
        <v>16.181534780875051</v>
      </c>
      <c r="AF123" s="296">
        <f t="shared" si="46"/>
        <v>16.181534780875051</v>
      </c>
      <c r="AG123" s="296">
        <f t="shared" si="46"/>
        <v>16.181534780875051</v>
      </c>
      <c r="AH123" s="296">
        <f t="shared" si="46"/>
        <v>16.181534780875051</v>
      </c>
    </row>
    <row r="124" spans="1:36" ht="19.5" customHeight="1">
      <c r="A124" s="604" t="s">
        <v>118</v>
      </c>
      <c r="B124" s="604"/>
      <c r="C124" s="604"/>
      <c r="D124" s="296">
        <f>IFERROR(('Shift A Calculation'!E73*3600/'Input Data Shift A'!D77)*Summary!F91,0)</f>
        <v>12.132299196856163</v>
      </c>
      <c r="E124" s="296">
        <f>IFERROR(('Shift A Calculation'!F73*3600/'Input Data Shift A'!E77)*Summary!G91,0)</f>
        <v>12.132299196856167</v>
      </c>
      <c r="F124" s="296">
        <f>IFERROR(('Shift A Calculation'!G73*3600/'Input Data Shift A'!F77)*Summary!H91,0)</f>
        <v>0</v>
      </c>
      <c r="G124" s="296">
        <f>IFERROR(('Shift A Calculation'!H73*3600/'Input Data Shift A'!G77)*Summary!I91,0)</f>
        <v>0</v>
      </c>
      <c r="H124" s="296">
        <f>IFERROR(('Shift A Calculation'!I73*3600/'Input Data Shift A'!H77)*Summary!J91,0)</f>
        <v>12.132299196856165</v>
      </c>
      <c r="I124" s="296">
        <f>IFERROR(('Shift A Calculation'!J73*3600/'Input Data Shift A'!I77)*Summary!K91,0)</f>
        <v>12.132299196856165</v>
      </c>
      <c r="J124" s="296">
        <f>IFERROR(('Shift A Calculation'!K73*3600/'Input Data Shift A'!J77)*Summary!L91,0)</f>
        <v>12.132299196856167</v>
      </c>
      <c r="K124" s="296">
        <f>IFERROR(('Shift A Calculation'!L73*3600/'Input Data Shift A'!K77)*Summary!M91,0)</f>
        <v>12.132299196856163</v>
      </c>
      <c r="L124" s="296">
        <f>IFERROR(('Shift A Calculation'!M73*3600/'Input Data Shift A'!L77)*Summary!N91,0)</f>
        <v>0</v>
      </c>
      <c r="M124" s="296">
        <f>IFERROR(('Shift A Calculation'!N73*3600/'Input Data Shift A'!M77)*Summary!O91,0)</f>
        <v>0</v>
      </c>
      <c r="N124" s="296">
        <f>IFERROR(('Shift A Calculation'!O73*3600/'Input Data Shift A'!N77)*Summary!P91,0)</f>
        <v>12.132299196856163</v>
      </c>
      <c r="O124" s="296">
        <f>IFERROR(('Shift A Calculation'!P73*3600/'Input Data Shift A'!O77)*Summary!Q91,0)</f>
        <v>12.132299196856165</v>
      </c>
      <c r="P124" s="296">
        <f>IFERROR(('Shift A Calculation'!Q73*3600/'Input Data Shift A'!P77)*Summary!R91,0)</f>
        <v>12.132299196856167</v>
      </c>
      <c r="Q124" s="296">
        <f>IFERROR(('Shift A Calculation'!R73*3600/'Input Data Shift A'!Q77)*Summary!S91,0)</f>
        <v>12.132299196856165</v>
      </c>
      <c r="R124" s="296">
        <f>IFERROR(('Shift A Calculation'!S73*3600/'Input Data Shift A'!R77)*Summary!T91,0)</f>
        <v>0</v>
      </c>
      <c r="S124" s="296">
        <f>IFERROR(('Shift A Calculation'!T73*3600/'Input Data Shift A'!S77)*Summary!U91,0)</f>
        <v>0</v>
      </c>
      <c r="T124" s="296">
        <f>IFERROR(('Shift A Calculation'!U73*3600/'Input Data Shift A'!T77)*Summary!V91,0)</f>
        <v>12.132299196856163</v>
      </c>
      <c r="U124" s="296">
        <f>IFERROR(('Shift A Calculation'!V73*3600/'Input Data Shift A'!U77)*Summary!W91,0)</f>
        <v>12.132299196856165</v>
      </c>
      <c r="V124" s="296">
        <f>IFERROR(('Shift A Calculation'!W73*3600/'Input Data Shift A'!V77)*Summary!X91,0)</f>
        <v>0</v>
      </c>
      <c r="W124" s="296">
        <f>IFERROR(('Shift A Calculation'!X73*3600/'Input Data Shift A'!W77)*Summary!Y91,0)</f>
        <v>0</v>
      </c>
      <c r="X124" s="296">
        <f>IFERROR(('Shift A Calculation'!Y73*3600/'Input Data Shift A'!X77)*Summary!Z91,0)</f>
        <v>0</v>
      </c>
      <c r="Y124" s="296">
        <f>IFERROR(('Shift A Calculation'!Z73*3600/'Input Data Shift A'!Y77)*Summary!AA91,0)</f>
        <v>0</v>
      </c>
      <c r="Z124" s="296">
        <f>IFERROR(('Shift A Calculation'!AA73*3600/'Input Data Shift A'!Z77)*Summary!AB91,0)</f>
        <v>0</v>
      </c>
      <c r="AA124" s="296">
        <f>IFERROR(('Shift A Calculation'!AB73*3600/'Input Data Shift A'!AA77)*Summary!AC91,0)</f>
        <v>0</v>
      </c>
      <c r="AB124" s="296">
        <f>IFERROR(('Shift A Calculation'!AC73*3600/'Input Data Shift A'!AB77)*Summary!AD91,0)</f>
        <v>0</v>
      </c>
      <c r="AC124" s="296">
        <f>IFERROR(('Shift A Calculation'!AD73*3600/'Input Data Shift A'!AC77)*Summary!AE91,0)</f>
        <v>0</v>
      </c>
      <c r="AD124" s="296">
        <f>IFERROR(('Shift A Calculation'!AE73*3600/'Input Data Shift A'!AD77)*Summary!AF91,0)</f>
        <v>0</v>
      </c>
      <c r="AE124" s="296">
        <f>IFERROR(('Shift A Calculation'!AF73*3600/'Input Data Shift A'!AE77)*Summary!AG91,0)</f>
        <v>0</v>
      </c>
      <c r="AF124" s="296">
        <f>IFERROR(('Shift A Calculation'!AG73*3600/'Input Data Shift A'!AF77)*Summary!AH91,0)</f>
        <v>0</v>
      </c>
      <c r="AG124" s="296">
        <f>IFERROR(('Shift A Calculation'!AH73*3600/'Input Data Shift A'!AG77)*Summary!AI91,0)</f>
        <v>0</v>
      </c>
      <c r="AH124" s="296">
        <f>IFERROR(('Shift A Calculation'!AI73*3600/'Input Data Shift A'!AH77)*Summary!AJ91,0)</f>
        <v>0</v>
      </c>
    </row>
    <row r="125" spans="1:36">
      <c r="B125" s="294"/>
      <c r="C125" s="294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</row>
    <row r="126" spans="1:36" ht="19.5" customHeight="1">
      <c r="A126" s="597" t="s">
        <v>4</v>
      </c>
      <c r="B126" s="597"/>
      <c r="C126" s="597"/>
      <c r="D126" s="199">
        <f>+Summary!F104</f>
        <v>0.60386842105263161</v>
      </c>
      <c r="E126" s="199">
        <f>+Summary!G104</f>
        <v>0.88026315789473697</v>
      </c>
      <c r="F126" s="199" t="e">
        <f>+Summary!H104</f>
        <v>#DIV/0!</v>
      </c>
      <c r="G126" s="199" t="e">
        <f>+Summary!I104</f>
        <v>#DIV/0!</v>
      </c>
      <c r="H126" s="199">
        <f>+Summary!J104</f>
        <v>0.69900000000000007</v>
      </c>
      <c r="I126" s="199">
        <f>+Summary!K104</f>
        <v>0.49083333333333334</v>
      </c>
      <c r="J126" s="199">
        <f>+Summary!L104</f>
        <v>0.74033333333333362</v>
      </c>
      <c r="K126" s="199">
        <f>+Summary!M104</f>
        <v>0.79673684210526319</v>
      </c>
      <c r="L126" s="199" t="e">
        <f>+Summary!N104</f>
        <v>#DIV/0!</v>
      </c>
      <c r="M126" s="199" t="e">
        <f>+Summary!O104</f>
        <v>#DIV/0!</v>
      </c>
      <c r="N126" s="199">
        <f>+Summary!P104</f>
        <v>0.82476315789473686</v>
      </c>
      <c r="O126" s="199">
        <f>+Summary!Q104</f>
        <v>0.91026315789473689</v>
      </c>
      <c r="P126" s="199">
        <f>+Summary!R104</f>
        <v>0.82815789473684209</v>
      </c>
      <c r="Q126" s="199">
        <f>+Summary!S104</f>
        <v>0.76247368421052641</v>
      </c>
      <c r="R126" s="199" t="e">
        <f>+Summary!T104</f>
        <v>#DIV/0!</v>
      </c>
      <c r="S126" s="199" t="e">
        <f>+Summary!U104</f>
        <v>#DIV/0!</v>
      </c>
      <c r="T126" s="199">
        <f>+Summary!V104</f>
        <v>0.67760526315789471</v>
      </c>
      <c r="U126" s="199">
        <f>+Summary!W104</f>
        <v>0.79468421052631588</v>
      </c>
      <c r="V126" s="199" t="e">
        <f>+Summary!X104</f>
        <v>#DIV/0!</v>
      </c>
      <c r="W126" s="199" t="e">
        <f>+Summary!Y104</f>
        <v>#DIV/0!</v>
      </c>
      <c r="X126" s="199" t="e">
        <f>+Summary!Z104</f>
        <v>#DIV/0!</v>
      </c>
      <c r="Y126" s="199" t="e">
        <f>+Summary!AA104</f>
        <v>#DIV/0!</v>
      </c>
      <c r="Z126" s="199" t="e">
        <f>+Summary!AB104</f>
        <v>#DIV/0!</v>
      </c>
      <c r="AA126" s="199" t="e">
        <f>+Summary!AC104</f>
        <v>#DIV/0!</v>
      </c>
      <c r="AB126" s="199" t="e">
        <f>+Summary!AD104</f>
        <v>#DIV/0!</v>
      </c>
      <c r="AC126" s="199" t="e">
        <f>+Summary!AE104</f>
        <v>#DIV/0!</v>
      </c>
      <c r="AD126" s="199" t="e">
        <f>+Summary!AF104</f>
        <v>#DIV/0!</v>
      </c>
      <c r="AE126" s="199" t="e">
        <f>+Summary!AG104</f>
        <v>#DIV/0!</v>
      </c>
      <c r="AF126" s="199" t="e">
        <f>+Summary!AH104</f>
        <v>#DIV/0!</v>
      </c>
      <c r="AG126" s="199" t="e">
        <f>+Summary!AI104</f>
        <v>#DIV/0!</v>
      </c>
      <c r="AH126" s="199" t="e">
        <f>+Summary!AJ104</f>
        <v>#DIV/0!</v>
      </c>
    </row>
    <row r="127" spans="1:36" ht="19.5" customHeight="1">
      <c r="A127" s="598" t="s">
        <v>119</v>
      </c>
      <c r="B127" s="598"/>
      <c r="C127" s="281" t="s">
        <v>90</v>
      </c>
      <c r="D127" s="536">
        <f>SUMIFS('Input Loss Time'!$D$7:$D$1030,'Input Loss Time'!$A$7:$A$1030,'Input Data Shift A'!D$6,'Input Loss Time'!$B$7:$B$1030,'Input Data Shift A'!$D$2,'Input Loss Time'!$C$7:$C$1030,'Input Data Shift A'!$C127)</f>
        <v>180.60000000000002</v>
      </c>
      <c r="E127" s="536">
        <f>SUMIFS('Input Loss Time'!$D$7:$D$1030,'Input Loss Time'!$A$7:$A$1030,'Input Data Shift A'!E$6,'Input Loss Time'!$B$7:$B$1030,'Input Data Shift A'!$D$2,'Input Loss Time'!$C$7:$C$1030,'Input Data Shift A'!$C127)</f>
        <v>0</v>
      </c>
      <c r="F127" s="536">
        <f>SUMIFS('Input Loss Time'!$D$7:$D$1030,'Input Loss Time'!$A$7:$A$1030,'Input Data Shift A'!F$6,'Input Loss Time'!$B$7:$B$1030,'Input Data Shift A'!$D$2,'Input Loss Time'!$C$7:$C$1030,'Input Data Shift A'!$C127)</f>
        <v>0</v>
      </c>
      <c r="G127" s="536">
        <f>SUMIFS('Input Loss Time'!$D$7:$D$1030,'Input Loss Time'!$A$7:$A$1030,'Input Data Shift A'!G$6,'Input Loss Time'!$B$7:$B$1030,'Input Data Shift A'!$D$2,'Input Loss Time'!$C$7:$C$1030,'Input Data Shift A'!$C127)</f>
        <v>0</v>
      </c>
      <c r="H127" s="536">
        <f>SUMIFS('Input Loss Time'!$D$7:$D$1030,'Input Loss Time'!$A$7:$A$1030,'Input Data Shift A'!H$6,'Input Loss Time'!$B$7:$B$1030,'Input Data Shift A'!$D$2,'Input Loss Time'!$C$7:$C$1030,'Input Data Shift A'!$C127)</f>
        <v>110</v>
      </c>
      <c r="I127" s="536">
        <f>SUMIFS('Input Loss Time'!$D$7:$D$1030,'Input Loss Time'!$A$7:$A$1030,'Input Data Shift A'!I$6,'Input Loss Time'!$B$7:$B$1030,'Input Data Shift A'!$D$2,'Input Loss Time'!$C$7:$C$1030,'Input Data Shift A'!$C127)</f>
        <v>0</v>
      </c>
      <c r="J127" s="536">
        <f>SUMIFS('Input Loss Time'!$D$7:$D$1030,'Input Loss Time'!$A$7:$A$1030,'Input Data Shift A'!J$6,'Input Loss Time'!$B$7:$B$1030,'Input Data Shift A'!$D$2,'Input Loss Time'!$C$7:$C$1030,'Input Data Shift A'!$C127)</f>
        <v>0</v>
      </c>
      <c r="K127" s="536">
        <f>SUMIFS('Input Loss Time'!$D$7:$D$1030,'Input Loss Time'!$A$7:$A$1030,'Input Data Shift A'!K$6,'Input Loss Time'!$B$7:$B$1030,'Input Data Shift A'!$D$2,'Input Loss Time'!$C$7:$C$1030,'Input Data Shift A'!$C127)</f>
        <v>70.7</v>
      </c>
      <c r="L127" s="536">
        <f>SUMIFS('Input Loss Time'!$D$7:$D$1030,'Input Loss Time'!$A$7:$A$1030,'Input Data Shift A'!L$6,'Input Loss Time'!$B$7:$B$1030,'Input Data Shift A'!$D$2,'Input Loss Time'!$C$7:$C$1030,'Input Data Shift A'!$C127)</f>
        <v>0</v>
      </c>
      <c r="M127" s="536">
        <f>SUMIFS('Input Loss Time'!$D$7:$D$1030,'Input Loss Time'!$A$7:$A$1030,'Input Data Shift A'!M$6,'Input Loss Time'!$B$7:$B$1030,'Input Data Shift A'!$D$2,'Input Loss Time'!$C$7:$C$1030,'Input Data Shift A'!$C127)</f>
        <v>0</v>
      </c>
      <c r="N127" s="536">
        <f>SUMIFS('Input Loss Time'!$D$7:$D$1030,'Input Loss Time'!$A$7:$A$1030,'Input Data Shift A'!N$6,'Input Loss Time'!$B$7:$B$1030,'Input Data Shift A'!$D$2,'Input Loss Time'!$C$7:$C$1030,'Input Data Shift A'!$C127)</f>
        <v>30</v>
      </c>
      <c r="O127" s="536">
        <f>SUMIFS('Input Loss Time'!$D$7:$D$1030,'Input Loss Time'!$A$7:$A$1030,'Input Data Shift A'!O$6,'Input Loss Time'!$B$7:$B$1030,'Input Data Shift A'!$D$2,'Input Loss Time'!$C$7:$C$1030,'Input Data Shift A'!$C127)</f>
        <v>0</v>
      </c>
      <c r="P127" s="536">
        <f>SUMIFS('Input Loss Time'!$D$7:$D$1030,'Input Loss Time'!$A$7:$A$1030,'Input Data Shift A'!P$6,'Input Loss Time'!$B$7:$B$1030,'Input Data Shift A'!$D$2,'Input Loss Time'!$C$7:$C$1030,'Input Data Shift A'!$C127)</f>
        <v>30</v>
      </c>
      <c r="Q127" s="536">
        <f>SUMIFS('Input Loss Time'!$D$7:$D$1030,'Input Loss Time'!$A$7:$A$1030,'Input Data Shift A'!Q$6,'Input Loss Time'!$B$7:$B$1030,'Input Data Shift A'!$D$2,'Input Loss Time'!$C$7:$C$1030,'Input Data Shift A'!$C127)</f>
        <v>0</v>
      </c>
      <c r="R127" s="536">
        <f>SUMIFS('Input Loss Time'!$D$7:$D$1030,'Input Loss Time'!$A$7:$A$1030,'Input Data Shift A'!R$6,'Input Loss Time'!$B$7:$B$1030,'Input Data Shift A'!$D$2,'Input Loss Time'!$C$7:$C$1030,'Input Data Shift A'!$C127)</f>
        <v>0</v>
      </c>
      <c r="S127" s="536">
        <f>SUMIFS('Input Loss Time'!$D$7:$D$1030,'Input Loss Time'!$A$7:$A$1030,'Input Data Shift A'!S$6,'Input Loss Time'!$B$7:$B$1030,'Input Data Shift A'!$D$2,'Input Loss Time'!$C$7:$C$1030,'Input Data Shift A'!$C127)</f>
        <v>0</v>
      </c>
      <c r="T127" s="536">
        <f>SUMIFS('Input Loss Time'!$D$7:$D$1030,'Input Loss Time'!$A$7:$A$1030,'Input Data Shift A'!T$6,'Input Loss Time'!$B$7:$B$1030,'Input Data Shift A'!$D$2,'Input Loss Time'!$C$7:$C$1030,'Input Data Shift A'!$C127)</f>
        <v>123.8</v>
      </c>
      <c r="U127" s="536">
        <f>SUMIFS('Input Loss Time'!$D$7:$D$1030,'Input Loss Time'!$A$7:$A$1030,'Input Data Shift A'!U$6,'Input Loss Time'!$B$7:$B$1030,'Input Data Shift A'!$D$2,'Input Loss Time'!$C$7:$C$1030,'Input Data Shift A'!$C127)</f>
        <v>0</v>
      </c>
      <c r="V127" s="536">
        <f>SUMIFS('Input Loss Time'!$D$7:$D$1030,'Input Loss Time'!$A$7:$A$1030,'Input Data Shift A'!V$6,'Input Loss Time'!$B$7:$B$1030,'Input Data Shift A'!$D$2,'Input Loss Time'!$C$7:$C$1030,'Input Data Shift A'!$C127)</f>
        <v>0</v>
      </c>
      <c r="W127" s="536">
        <f>SUMIFS('Input Loss Time'!$D$7:$D$1030,'Input Loss Time'!$A$7:$A$1030,'Input Data Shift A'!W$6,'Input Loss Time'!$B$7:$B$1030,'Input Data Shift A'!$D$2,'Input Loss Time'!$C$7:$C$1030,'Input Data Shift A'!$C127)</f>
        <v>0</v>
      </c>
      <c r="X127" s="536">
        <f>SUMIFS('Input Loss Time'!$D$7:$D$1030,'Input Loss Time'!$A$7:$A$1030,'Input Data Shift A'!X$6,'Input Loss Time'!$B$7:$B$1030,'Input Data Shift A'!$D$2,'Input Loss Time'!$C$7:$C$1030,'Input Data Shift A'!$C127)</f>
        <v>0</v>
      </c>
      <c r="Y127" s="536">
        <f>SUMIFS('Input Loss Time'!$D$7:$D$1030,'Input Loss Time'!$A$7:$A$1030,'Input Data Shift A'!Y$6,'Input Loss Time'!$B$7:$B$1030,'Input Data Shift A'!$D$2,'Input Loss Time'!$C$7:$C$1030,'Input Data Shift A'!$C127)</f>
        <v>0</v>
      </c>
      <c r="Z127" s="536">
        <f>SUMIFS('Input Loss Time'!$D$7:$D$1030,'Input Loss Time'!$A$7:$A$1030,'Input Data Shift A'!Z$6,'Input Loss Time'!$B$7:$B$1030,'Input Data Shift A'!$D$2,'Input Loss Time'!$C$7:$C$1030,'Input Data Shift A'!$C127)</f>
        <v>0</v>
      </c>
      <c r="AA127" s="536">
        <f>SUMIFS('Input Loss Time'!$D$7:$D$1030,'Input Loss Time'!$A$7:$A$1030,'Input Data Shift A'!AA$6,'Input Loss Time'!$B$7:$B$1030,'Input Data Shift A'!$D$2,'Input Loss Time'!$C$7:$C$1030,'Input Data Shift A'!$C127)</f>
        <v>0</v>
      </c>
      <c r="AB127" s="536">
        <f>SUMIFS('Input Loss Time'!$D$7:$D$1030,'Input Loss Time'!$A$7:$A$1030,'Input Data Shift A'!AB$6,'Input Loss Time'!$B$7:$B$1030,'Input Data Shift A'!$D$2,'Input Loss Time'!$C$7:$C$1030,'Input Data Shift A'!$C127)</f>
        <v>0</v>
      </c>
      <c r="AC127" s="536">
        <f>SUMIFS('Input Loss Time'!$D$7:$D$1030,'Input Loss Time'!$A$7:$A$1030,'Input Data Shift A'!AC$6,'Input Loss Time'!$B$7:$B$1030,'Input Data Shift A'!$D$2,'Input Loss Time'!$C$7:$C$1030,'Input Data Shift A'!$C127)</f>
        <v>0</v>
      </c>
      <c r="AD127" s="536">
        <f>SUMIFS('Input Loss Time'!$D$7:$D$1030,'Input Loss Time'!$A$7:$A$1030,'Input Data Shift A'!AD$6,'Input Loss Time'!$B$7:$B$1030,'Input Data Shift A'!$D$2,'Input Loss Time'!$C$7:$C$1030,'Input Data Shift A'!$C127)</f>
        <v>0</v>
      </c>
      <c r="AE127" s="536">
        <f>SUMIFS('Input Loss Time'!$D$7:$D$1030,'Input Loss Time'!$A$7:$A$1030,'Input Data Shift A'!AE$6,'Input Loss Time'!$B$7:$B$1030,'Input Data Shift A'!$D$2,'Input Loss Time'!$C$7:$C$1030,'Input Data Shift A'!$C127)</f>
        <v>0</v>
      </c>
      <c r="AF127" s="536">
        <f>SUMIFS('Input Loss Time'!$D$7:$D$1030,'Input Loss Time'!$A$7:$A$1030,'Input Data Shift A'!AF$6,'Input Loss Time'!$B$7:$B$1030,'Input Data Shift A'!$D$2,'Input Loss Time'!$C$7:$C$1030,'Input Data Shift A'!$C127)</f>
        <v>0</v>
      </c>
      <c r="AG127" s="536">
        <f>SUMIFS('Input Loss Time'!$D$7:$D$1030,'Input Loss Time'!$A$7:$A$1030,'Input Data Shift A'!AG$6,'Input Loss Time'!$B$7:$B$1030,'Input Data Shift A'!$D$2,'Input Loss Time'!$C$7:$C$1030,'Input Data Shift A'!$C127)</f>
        <v>0</v>
      </c>
      <c r="AH127" s="536">
        <f>SUMIFS('Input Loss Time'!$D$7:$D$1030,'Input Loss Time'!$A$7:$A$1030,'Input Data Shift A'!AH$6,'Input Loss Time'!$B$7:$B$1030,'Input Data Shift A'!$D$2,'Input Loss Time'!$C$7:$C$1030,'Input Data Shift A'!$C127)</f>
        <v>0</v>
      </c>
    </row>
    <row r="128" spans="1:36" ht="19.5" customHeight="1">
      <c r="A128" s="598"/>
      <c r="B128" s="598"/>
      <c r="C128" s="281" t="s">
        <v>91</v>
      </c>
      <c r="D128" s="537">
        <f>SUMIFS('Input Loss Time'!$D$7:$D$1030,'Input Loss Time'!$A$7:$A$1030,'Input Data Shift A'!D$6,'Input Loss Time'!$B$7:$B$1030,'Input Data Shift A'!$D$2,'Input Loss Time'!$C$7:$C$1030,'Input Data Shift A'!$C128)</f>
        <v>0</v>
      </c>
      <c r="E128" s="537">
        <f>SUMIFS('Input Loss Time'!$D$7:$D$1030,'Input Loss Time'!$A$7:$A$1030,'Input Data Shift A'!E$6,'Input Loss Time'!$B$7:$B$1030,'Input Data Shift A'!$D$2,'Input Loss Time'!$C$7:$C$1030,'Input Data Shift A'!$C128)</f>
        <v>30</v>
      </c>
      <c r="F128" s="537">
        <f>SUMIFS('Input Loss Time'!$D$7:$D$1030,'Input Loss Time'!$A$7:$A$1030,'Input Data Shift A'!F$6,'Input Loss Time'!$B$7:$B$1030,'Input Data Shift A'!$D$2,'Input Loss Time'!$C$7:$C$1030,'Input Data Shift A'!$C128)</f>
        <v>0</v>
      </c>
      <c r="G128" s="537">
        <f>SUMIFS('Input Loss Time'!$D$7:$D$1030,'Input Loss Time'!$A$7:$A$1030,'Input Data Shift A'!G$6,'Input Loss Time'!$B$7:$B$1030,'Input Data Shift A'!$D$2,'Input Loss Time'!$C$7:$C$1030,'Input Data Shift A'!$C128)</f>
        <v>0</v>
      </c>
      <c r="H128" s="537">
        <f>SUMIFS('Input Loss Time'!$D$7:$D$1030,'Input Loss Time'!$A$7:$A$1030,'Input Data Shift A'!H$6,'Input Loss Time'!$B$7:$B$1030,'Input Data Shift A'!$D$2,'Input Loss Time'!$C$7:$C$1030,'Input Data Shift A'!$C128)</f>
        <v>16.5</v>
      </c>
      <c r="I128" s="537">
        <f>SUMIFS('Input Loss Time'!$D$7:$D$1030,'Input Loss Time'!$A$7:$A$1030,'Input Data Shift A'!I$6,'Input Loss Time'!$B$7:$B$1030,'Input Data Shift A'!$D$2,'Input Loss Time'!$C$7:$C$1030,'Input Data Shift A'!$C128)</f>
        <v>0</v>
      </c>
      <c r="J128" s="537">
        <f>SUMIFS('Input Loss Time'!$D$7:$D$1030,'Input Loss Time'!$A$7:$A$1030,'Input Data Shift A'!J$6,'Input Loss Time'!$B$7:$B$1030,'Input Data Shift A'!$D$2,'Input Loss Time'!$C$7:$C$1030,'Input Data Shift A'!$C128)</f>
        <v>0</v>
      </c>
      <c r="K128" s="537">
        <f>SUMIFS('Input Loss Time'!$D$7:$D$1030,'Input Loss Time'!$A$7:$A$1030,'Input Data Shift A'!K$6,'Input Loss Time'!$B$7:$B$1030,'Input Data Shift A'!$D$2,'Input Loss Time'!$C$7:$C$1030,'Input Data Shift A'!$C128)</f>
        <v>0</v>
      </c>
      <c r="L128" s="537">
        <f>SUMIFS('Input Loss Time'!$D$7:$D$1030,'Input Loss Time'!$A$7:$A$1030,'Input Data Shift A'!L$6,'Input Loss Time'!$B$7:$B$1030,'Input Data Shift A'!$D$2,'Input Loss Time'!$C$7:$C$1030,'Input Data Shift A'!$C128)</f>
        <v>0</v>
      </c>
      <c r="M128" s="537">
        <f>SUMIFS('Input Loss Time'!$D$7:$D$1030,'Input Loss Time'!$A$7:$A$1030,'Input Data Shift A'!M$6,'Input Loss Time'!$B$7:$B$1030,'Input Data Shift A'!$D$2,'Input Loss Time'!$C$7:$C$1030,'Input Data Shift A'!$C128)</f>
        <v>0</v>
      </c>
      <c r="N128" s="537">
        <f>SUMIFS('Input Loss Time'!$D$7:$D$1030,'Input Loss Time'!$A$7:$A$1030,'Input Data Shift A'!N$6,'Input Loss Time'!$B$7:$B$1030,'Input Data Shift A'!$D$2,'Input Loss Time'!$C$7:$C$1030,'Input Data Shift A'!$C128)</f>
        <v>24.7</v>
      </c>
      <c r="O128" s="537">
        <f>SUMIFS('Input Loss Time'!$D$7:$D$1030,'Input Loss Time'!$A$7:$A$1030,'Input Data Shift A'!O$6,'Input Loss Time'!$B$7:$B$1030,'Input Data Shift A'!$D$2,'Input Loss Time'!$C$7:$C$1030,'Input Data Shift A'!$C128)</f>
        <v>11</v>
      </c>
      <c r="P128" s="537">
        <f>SUMIFS('Input Loss Time'!$D$7:$D$1030,'Input Loss Time'!$A$7:$A$1030,'Input Data Shift A'!P$6,'Input Loss Time'!$B$7:$B$1030,'Input Data Shift A'!$D$2,'Input Loss Time'!$C$7:$C$1030,'Input Data Shift A'!$C128)</f>
        <v>27.8</v>
      </c>
      <c r="Q128" s="537">
        <f>SUMIFS('Input Loss Time'!$D$7:$D$1030,'Input Loss Time'!$A$7:$A$1030,'Input Data Shift A'!Q$6,'Input Loss Time'!$B$7:$B$1030,'Input Data Shift A'!$D$2,'Input Loss Time'!$C$7:$C$1030,'Input Data Shift A'!$C128)</f>
        <v>10.199999999999999</v>
      </c>
      <c r="R128" s="537">
        <f>SUMIFS('Input Loss Time'!$D$7:$D$1030,'Input Loss Time'!$A$7:$A$1030,'Input Data Shift A'!R$6,'Input Loss Time'!$B$7:$B$1030,'Input Data Shift A'!$D$2,'Input Loss Time'!$C$7:$C$1030,'Input Data Shift A'!$C128)</f>
        <v>0</v>
      </c>
      <c r="S128" s="537">
        <f>SUMIFS('Input Loss Time'!$D$7:$D$1030,'Input Loss Time'!$A$7:$A$1030,'Input Data Shift A'!S$6,'Input Loss Time'!$B$7:$B$1030,'Input Data Shift A'!$D$2,'Input Loss Time'!$C$7:$C$1030,'Input Data Shift A'!$C128)</f>
        <v>0</v>
      </c>
      <c r="T128" s="537">
        <f>SUMIFS('Input Loss Time'!$D$7:$D$1030,'Input Loss Time'!$A$7:$A$1030,'Input Data Shift A'!T$6,'Input Loss Time'!$B$7:$B$1030,'Input Data Shift A'!$D$2,'Input Loss Time'!$C$7:$C$1030,'Input Data Shift A'!$C128)</f>
        <v>0</v>
      </c>
      <c r="U128" s="537">
        <f>SUMIFS('Input Loss Time'!$D$7:$D$1030,'Input Loss Time'!$A$7:$A$1030,'Input Data Shift A'!U$6,'Input Loss Time'!$B$7:$B$1030,'Input Data Shift A'!$D$2,'Input Loss Time'!$C$7:$C$1030,'Input Data Shift A'!$C128)</f>
        <v>33</v>
      </c>
      <c r="V128" s="537">
        <f>SUMIFS('Input Loss Time'!$D$7:$D$1030,'Input Loss Time'!$A$7:$A$1030,'Input Data Shift A'!V$6,'Input Loss Time'!$B$7:$B$1030,'Input Data Shift A'!$D$2,'Input Loss Time'!$C$7:$C$1030,'Input Data Shift A'!$C128)</f>
        <v>0</v>
      </c>
      <c r="W128" s="537">
        <f>SUMIFS('Input Loss Time'!$D$7:$D$1030,'Input Loss Time'!$A$7:$A$1030,'Input Data Shift A'!W$6,'Input Loss Time'!$B$7:$B$1030,'Input Data Shift A'!$D$2,'Input Loss Time'!$C$7:$C$1030,'Input Data Shift A'!$C128)</f>
        <v>0</v>
      </c>
      <c r="X128" s="537">
        <f>SUMIFS('Input Loss Time'!$D$7:$D$1030,'Input Loss Time'!$A$7:$A$1030,'Input Data Shift A'!X$6,'Input Loss Time'!$B$7:$B$1030,'Input Data Shift A'!$D$2,'Input Loss Time'!$C$7:$C$1030,'Input Data Shift A'!$C128)</f>
        <v>0</v>
      </c>
      <c r="Y128" s="537">
        <f>SUMIFS('Input Loss Time'!$D$7:$D$1030,'Input Loss Time'!$A$7:$A$1030,'Input Data Shift A'!Y$6,'Input Loss Time'!$B$7:$B$1030,'Input Data Shift A'!$D$2,'Input Loss Time'!$C$7:$C$1030,'Input Data Shift A'!$C128)</f>
        <v>0</v>
      </c>
      <c r="Z128" s="537">
        <f>SUMIFS('Input Loss Time'!$D$7:$D$1030,'Input Loss Time'!$A$7:$A$1030,'Input Data Shift A'!Z$6,'Input Loss Time'!$B$7:$B$1030,'Input Data Shift A'!$D$2,'Input Loss Time'!$C$7:$C$1030,'Input Data Shift A'!$C128)</f>
        <v>0</v>
      </c>
      <c r="AA128" s="537">
        <f>SUMIFS('Input Loss Time'!$D$7:$D$1030,'Input Loss Time'!$A$7:$A$1030,'Input Data Shift A'!AA$6,'Input Loss Time'!$B$7:$B$1030,'Input Data Shift A'!$D$2,'Input Loss Time'!$C$7:$C$1030,'Input Data Shift A'!$C128)</f>
        <v>0</v>
      </c>
      <c r="AB128" s="537">
        <f>SUMIFS('Input Loss Time'!$D$7:$D$1030,'Input Loss Time'!$A$7:$A$1030,'Input Data Shift A'!AB$6,'Input Loss Time'!$B$7:$B$1030,'Input Data Shift A'!$D$2,'Input Loss Time'!$C$7:$C$1030,'Input Data Shift A'!$C128)</f>
        <v>0</v>
      </c>
      <c r="AC128" s="537">
        <f>SUMIFS('Input Loss Time'!$D$7:$D$1030,'Input Loss Time'!$A$7:$A$1030,'Input Data Shift A'!AC$6,'Input Loss Time'!$B$7:$B$1030,'Input Data Shift A'!$D$2,'Input Loss Time'!$C$7:$C$1030,'Input Data Shift A'!$C128)</f>
        <v>0</v>
      </c>
      <c r="AD128" s="537">
        <f>SUMIFS('Input Loss Time'!$D$7:$D$1030,'Input Loss Time'!$A$7:$A$1030,'Input Data Shift A'!AD$6,'Input Loss Time'!$B$7:$B$1030,'Input Data Shift A'!$D$2,'Input Loss Time'!$C$7:$C$1030,'Input Data Shift A'!$C128)</f>
        <v>0</v>
      </c>
      <c r="AE128" s="537">
        <f>SUMIFS('Input Loss Time'!$D$7:$D$1030,'Input Loss Time'!$A$7:$A$1030,'Input Data Shift A'!AE$6,'Input Loss Time'!$B$7:$B$1030,'Input Data Shift A'!$D$2,'Input Loss Time'!$C$7:$C$1030,'Input Data Shift A'!$C128)</f>
        <v>0</v>
      </c>
      <c r="AF128" s="537">
        <f>SUMIFS('Input Loss Time'!$D$7:$D$1030,'Input Loss Time'!$A$7:$A$1030,'Input Data Shift A'!AF$6,'Input Loss Time'!$B$7:$B$1030,'Input Data Shift A'!$D$2,'Input Loss Time'!$C$7:$C$1030,'Input Data Shift A'!$C128)</f>
        <v>0</v>
      </c>
      <c r="AG128" s="537">
        <f>SUMIFS('Input Loss Time'!$D$7:$D$1030,'Input Loss Time'!$A$7:$A$1030,'Input Data Shift A'!AG$6,'Input Loss Time'!$B$7:$B$1030,'Input Data Shift A'!$D$2,'Input Loss Time'!$C$7:$C$1030,'Input Data Shift A'!$C128)</f>
        <v>0</v>
      </c>
      <c r="AH128" s="537">
        <f>SUMIFS('Input Loss Time'!$D$7:$D$1030,'Input Loss Time'!$A$7:$A$1030,'Input Data Shift A'!AH$6,'Input Loss Time'!$B$7:$B$1030,'Input Data Shift A'!$D$2,'Input Loss Time'!$C$7:$C$1030,'Input Data Shift A'!$C128)</f>
        <v>0</v>
      </c>
    </row>
    <row r="129" spans="1:64" ht="19.5" customHeight="1">
      <c r="A129" s="598"/>
      <c r="B129" s="598"/>
      <c r="C129" s="281" t="s">
        <v>4274</v>
      </c>
      <c r="D129" s="537">
        <f>SUMIFS('Input Loss Time'!$D$7:$D$1030,'Input Loss Time'!$A$7:$A$1030,'Input Data Shift A'!D$6,'Input Loss Time'!$B$7:$B$1030,'Input Data Shift A'!$D$2,'Input Loss Time'!$C$7:$C$1030,'Input Data Shift A'!$C129)</f>
        <v>30</v>
      </c>
      <c r="E129" s="537">
        <f>SUMIFS('Input Loss Time'!$D$7:$D$1030,'Input Loss Time'!$A$7:$A$1030,'Input Data Shift A'!E$6,'Input Loss Time'!$B$7:$B$1030,'Input Data Shift A'!$D$2,'Input Loss Time'!$C$7:$C$1030,'Input Data Shift A'!$C129)</f>
        <v>23.1</v>
      </c>
      <c r="F129" s="537">
        <f>SUMIFS('Input Loss Time'!$D$7:$D$1030,'Input Loss Time'!$A$7:$A$1030,'Input Data Shift A'!F$6,'Input Loss Time'!$B$7:$B$1030,'Input Data Shift A'!$D$2,'Input Loss Time'!$C$7:$C$1030,'Input Data Shift A'!$C129)</f>
        <v>0</v>
      </c>
      <c r="G129" s="537">
        <f>SUMIFS('Input Loss Time'!$D$7:$D$1030,'Input Loss Time'!$A$7:$A$1030,'Input Data Shift A'!G$6,'Input Loss Time'!$B$7:$B$1030,'Input Data Shift A'!$D$2,'Input Loss Time'!$C$7:$C$1030,'Input Data Shift A'!$C129)</f>
        <v>0</v>
      </c>
      <c r="H129" s="537">
        <f>SUMIFS('Input Loss Time'!$D$7:$D$1030,'Input Loss Time'!$A$7:$A$1030,'Input Data Shift A'!H$6,'Input Loss Time'!$B$7:$B$1030,'Input Data Shift A'!$D$2,'Input Loss Time'!$C$7:$C$1030,'Input Data Shift A'!$C129)</f>
        <v>30</v>
      </c>
      <c r="I129" s="537">
        <f>SUMIFS('Input Loss Time'!$D$7:$D$1030,'Input Loss Time'!$A$7:$A$1030,'Input Data Shift A'!I$6,'Input Loss Time'!$B$7:$B$1030,'Input Data Shift A'!$D$2,'Input Loss Time'!$C$7:$C$1030,'Input Data Shift A'!$C129)</f>
        <v>15</v>
      </c>
      <c r="J129" s="537">
        <f>SUMIFS('Input Loss Time'!$D$7:$D$1030,'Input Loss Time'!$A$7:$A$1030,'Input Data Shift A'!J$6,'Input Loss Time'!$B$7:$B$1030,'Input Data Shift A'!$D$2,'Input Loss Time'!$C$7:$C$1030,'Input Data Shift A'!$C129)</f>
        <v>33</v>
      </c>
      <c r="K129" s="537">
        <f>SUMIFS('Input Loss Time'!$D$7:$D$1030,'Input Loss Time'!$A$7:$A$1030,'Input Data Shift A'!K$6,'Input Loss Time'!$B$7:$B$1030,'Input Data Shift A'!$D$2,'Input Loss Time'!$C$7:$C$1030,'Input Data Shift A'!$C129)</f>
        <v>30</v>
      </c>
      <c r="L129" s="537">
        <f>SUMIFS('Input Loss Time'!$D$7:$D$1030,'Input Loss Time'!$A$7:$A$1030,'Input Data Shift A'!L$6,'Input Loss Time'!$B$7:$B$1030,'Input Data Shift A'!$D$2,'Input Loss Time'!$C$7:$C$1030,'Input Data Shift A'!$C129)</f>
        <v>0</v>
      </c>
      <c r="M129" s="537">
        <f>SUMIFS('Input Loss Time'!$D$7:$D$1030,'Input Loss Time'!$A$7:$A$1030,'Input Data Shift A'!M$6,'Input Loss Time'!$B$7:$B$1030,'Input Data Shift A'!$D$2,'Input Loss Time'!$C$7:$C$1030,'Input Data Shift A'!$C129)</f>
        <v>0</v>
      </c>
      <c r="N129" s="537">
        <f>SUMIFS('Input Loss Time'!$D$7:$D$1030,'Input Loss Time'!$A$7:$A$1030,'Input Data Shift A'!N$6,'Input Loss Time'!$B$7:$B$1030,'Input Data Shift A'!$D$2,'Input Loss Time'!$C$7:$C$1030,'Input Data Shift A'!$C129)</f>
        <v>30</v>
      </c>
      <c r="O129" s="537">
        <f>SUMIFS('Input Loss Time'!$D$7:$D$1030,'Input Loss Time'!$A$7:$A$1030,'Input Data Shift A'!O$6,'Input Loss Time'!$B$7:$B$1030,'Input Data Shift A'!$D$2,'Input Loss Time'!$C$7:$C$1030,'Input Data Shift A'!$C129)</f>
        <v>25</v>
      </c>
      <c r="P129" s="537">
        <f>SUMIFS('Input Loss Time'!$D$7:$D$1030,'Input Loss Time'!$A$7:$A$1030,'Input Data Shift A'!P$6,'Input Loss Time'!$B$7:$B$1030,'Input Data Shift A'!$D$2,'Input Loss Time'!$C$7:$C$1030,'Input Data Shift A'!$C129)</f>
        <v>25</v>
      </c>
      <c r="Q129" s="537">
        <f>SUMIFS('Input Loss Time'!$D$7:$D$1030,'Input Loss Time'!$A$7:$A$1030,'Input Data Shift A'!Q$6,'Input Loss Time'!$B$7:$B$1030,'Input Data Shift A'!$D$2,'Input Loss Time'!$C$7:$C$1030,'Input Data Shift A'!$C129)</f>
        <v>45</v>
      </c>
      <c r="R129" s="537">
        <f>SUMIFS('Input Loss Time'!$D$7:$D$1030,'Input Loss Time'!$A$7:$A$1030,'Input Data Shift A'!R$6,'Input Loss Time'!$B$7:$B$1030,'Input Data Shift A'!$D$2,'Input Loss Time'!$C$7:$C$1030,'Input Data Shift A'!$C129)</f>
        <v>0</v>
      </c>
      <c r="S129" s="537">
        <f>SUMIFS('Input Loss Time'!$D$7:$D$1030,'Input Loss Time'!$A$7:$A$1030,'Input Data Shift A'!S$6,'Input Loss Time'!$B$7:$B$1030,'Input Data Shift A'!$D$2,'Input Loss Time'!$C$7:$C$1030,'Input Data Shift A'!$C129)</f>
        <v>0</v>
      </c>
      <c r="T129" s="537">
        <f>SUMIFS('Input Loss Time'!$D$7:$D$1030,'Input Loss Time'!$A$7:$A$1030,'Input Data Shift A'!T$6,'Input Loss Time'!$B$7:$B$1030,'Input Data Shift A'!$D$2,'Input Loss Time'!$C$7:$C$1030,'Input Data Shift A'!$C129)</f>
        <v>45</v>
      </c>
      <c r="U129" s="537">
        <f>SUMIFS('Input Loss Time'!$D$7:$D$1030,'Input Loss Time'!$A$7:$A$1030,'Input Data Shift A'!U$6,'Input Loss Time'!$B$7:$B$1030,'Input Data Shift A'!$D$2,'Input Loss Time'!$C$7:$C$1030,'Input Data Shift A'!$C129)</f>
        <v>45</v>
      </c>
      <c r="V129" s="537">
        <f>SUMIFS('Input Loss Time'!$D$7:$D$1030,'Input Loss Time'!$A$7:$A$1030,'Input Data Shift A'!V$6,'Input Loss Time'!$B$7:$B$1030,'Input Data Shift A'!$D$2,'Input Loss Time'!$C$7:$C$1030,'Input Data Shift A'!$C129)</f>
        <v>0</v>
      </c>
      <c r="W129" s="537">
        <f>SUMIFS('Input Loss Time'!$D$7:$D$1030,'Input Loss Time'!$A$7:$A$1030,'Input Data Shift A'!W$6,'Input Loss Time'!$B$7:$B$1030,'Input Data Shift A'!$D$2,'Input Loss Time'!$C$7:$C$1030,'Input Data Shift A'!$C129)</f>
        <v>0</v>
      </c>
      <c r="X129" s="537">
        <f>SUMIFS('Input Loss Time'!$D$7:$D$1030,'Input Loss Time'!$A$7:$A$1030,'Input Data Shift A'!X$6,'Input Loss Time'!$B$7:$B$1030,'Input Data Shift A'!$D$2,'Input Loss Time'!$C$7:$C$1030,'Input Data Shift A'!$C129)</f>
        <v>0</v>
      </c>
      <c r="Y129" s="537">
        <f>SUMIFS('Input Loss Time'!$D$7:$D$1030,'Input Loss Time'!$A$7:$A$1030,'Input Data Shift A'!Y$6,'Input Loss Time'!$B$7:$B$1030,'Input Data Shift A'!$D$2,'Input Loss Time'!$C$7:$C$1030,'Input Data Shift A'!$C129)</f>
        <v>0</v>
      </c>
      <c r="Z129" s="537">
        <f>SUMIFS('Input Loss Time'!$D$7:$D$1030,'Input Loss Time'!$A$7:$A$1030,'Input Data Shift A'!Z$6,'Input Loss Time'!$B$7:$B$1030,'Input Data Shift A'!$D$2,'Input Loss Time'!$C$7:$C$1030,'Input Data Shift A'!$C129)</f>
        <v>0</v>
      </c>
      <c r="AA129" s="537">
        <f>SUMIFS('Input Loss Time'!$D$7:$D$1030,'Input Loss Time'!$A$7:$A$1030,'Input Data Shift A'!AA$6,'Input Loss Time'!$B$7:$B$1030,'Input Data Shift A'!$D$2,'Input Loss Time'!$C$7:$C$1030,'Input Data Shift A'!$C129)</f>
        <v>0</v>
      </c>
      <c r="AB129" s="537">
        <f>SUMIFS('Input Loss Time'!$D$7:$D$1030,'Input Loss Time'!$A$7:$A$1030,'Input Data Shift A'!AB$6,'Input Loss Time'!$B$7:$B$1030,'Input Data Shift A'!$D$2,'Input Loss Time'!$C$7:$C$1030,'Input Data Shift A'!$C129)</f>
        <v>0</v>
      </c>
      <c r="AC129" s="537">
        <f>SUMIFS('Input Loss Time'!$D$7:$D$1030,'Input Loss Time'!$A$7:$A$1030,'Input Data Shift A'!AC$6,'Input Loss Time'!$B$7:$B$1030,'Input Data Shift A'!$D$2,'Input Loss Time'!$C$7:$C$1030,'Input Data Shift A'!$C129)</f>
        <v>0</v>
      </c>
      <c r="AD129" s="537">
        <f>SUMIFS('Input Loss Time'!$D$7:$D$1030,'Input Loss Time'!$A$7:$A$1030,'Input Data Shift A'!AD$6,'Input Loss Time'!$B$7:$B$1030,'Input Data Shift A'!$D$2,'Input Loss Time'!$C$7:$C$1030,'Input Data Shift A'!$C129)</f>
        <v>0</v>
      </c>
      <c r="AE129" s="537">
        <f>SUMIFS('Input Loss Time'!$D$7:$D$1030,'Input Loss Time'!$A$7:$A$1030,'Input Data Shift A'!AE$6,'Input Loss Time'!$B$7:$B$1030,'Input Data Shift A'!$D$2,'Input Loss Time'!$C$7:$C$1030,'Input Data Shift A'!$C129)</f>
        <v>0</v>
      </c>
      <c r="AF129" s="537">
        <f>SUMIFS('Input Loss Time'!$D$7:$D$1030,'Input Loss Time'!$A$7:$A$1030,'Input Data Shift A'!AF$6,'Input Loss Time'!$B$7:$B$1030,'Input Data Shift A'!$D$2,'Input Loss Time'!$C$7:$C$1030,'Input Data Shift A'!$C129)</f>
        <v>0</v>
      </c>
      <c r="AG129" s="537">
        <f>SUMIFS('Input Loss Time'!$D$7:$D$1030,'Input Loss Time'!$A$7:$A$1030,'Input Data Shift A'!AG$6,'Input Loss Time'!$B$7:$B$1030,'Input Data Shift A'!$D$2,'Input Loss Time'!$C$7:$C$1030,'Input Data Shift A'!$C129)</f>
        <v>0</v>
      </c>
      <c r="AH129" s="537">
        <f>SUMIFS('Input Loss Time'!$D$7:$D$1030,'Input Loss Time'!$A$7:$A$1030,'Input Data Shift A'!AH$6,'Input Loss Time'!$B$7:$B$1030,'Input Data Shift A'!$D$2,'Input Loss Time'!$C$7:$C$1030,'Input Data Shift A'!$C129)</f>
        <v>0</v>
      </c>
    </row>
    <row r="130" spans="1:64" ht="19.5" customHeight="1">
      <c r="A130" s="598"/>
      <c r="B130" s="598"/>
      <c r="C130" s="281" t="s">
        <v>5451</v>
      </c>
      <c r="D130" s="537">
        <f>SUMIFS('Input Loss Time'!$D$7:$D$1030,'Input Loss Time'!$A$7:$A$1030,'Input Data Shift A'!D$6,'Input Loss Time'!$B$7:$B$1030,'Input Data Shift A'!$D$2,'Input Loss Time'!$C$7:$C$1030,'Input Data Shift A'!$C130)</f>
        <v>0</v>
      </c>
      <c r="E130" s="537">
        <f>SUMIFS('Input Loss Time'!$D$7:$D$1030,'Input Loss Time'!$A$7:$A$1030,'Input Data Shift A'!E$6,'Input Loss Time'!$B$7:$B$1030,'Input Data Shift A'!$D$2,'Input Loss Time'!$C$7:$C$1030,'Input Data Shift A'!$C130)</f>
        <v>0</v>
      </c>
      <c r="F130" s="537">
        <f>SUMIFS('Input Loss Time'!$D$7:$D$1030,'Input Loss Time'!$A$7:$A$1030,'Input Data Shift A'!F$6,'Input Loss Time'!$B$7:$B$1030,'Input Data Shift A'!$D$2,'Input Loss Time'!$C$7:$C$1030,'Input Data Shift A'!$C130)</f>
        <v>0</v>
      </c>
      <c r="G130" s="537">
        <f>SUMIFS('Input Loss Time'!$D$7:$D$1030,'Input Loss Time'!$A$7:$A$1030,'Input Data Shift A'!G$6,'Input Loss Time'!$B$7:$B$1030,'Input Data Shift A'!$D$2,'Input Loss Time'!$C$7:$C$1030,'Input Data Shift A'!$C130)</f>
        <v>0</v>
      </c>
      <c r="H130" s="537">
        <f>SUMIFS('Input Loss Time'!$D$7:$D$1030,'Input Loss Time'!$A$7:$A$1030,'Input Data Shift A'!H$6,'Input Loss Time'!$B$7:$B$1030,'Input Data Shift A'!$D$2,'Input Loss Time'!$C$7:$C$1030,'Input Data Shift A'!$C130)</f>
        <v>0</v>
      </c>
      <c r="I130" s="537">
        <f>SUMIFS('Input Loss Time'!$D$7:$D$1030,'Input Loss Time'!$A$7:$A$1030,'Input Data Shift A'!I$6,'Input Loss Time'!$B$7:$B$1030,'Input Data Shift A'!$D$2,'Input Loss Time'!$C$7:$C$1030,'Input Data Shift A'!$C130)</f>
        <v>0</v>
      </c>
      <c r="J130" s="537">
        <f>SUMIFS('Input Loss Time'!$D$7:$D$1030,'Input Loss Time'!$A$7:$A$1030,'Input Data Shift A'!J$6,'Input Loss Time'!$B$7:$B$1030,'Input Data Shift A'!$D$2,'Input Loss Time'!$C$7:$C$1030,'Input Data Shift A'!$C130)</f>
        <v>0</v>
      </c>
      <c r="K130" s="537">
        <f>SUMIFS('Input Loss Time'!$D$7:$D$1030,'Input Loss Time'!$A$7:$A$1030,'Input Data Shift A'!K$6,'Input Loss Time'!$B$7:$B$1030,'Input Data Shift A'!$D$2,'Input Loss Time'!$C$7:$C$1030,'Input Data Shift A'!$C130)</f>
        <v>0</v>
      </c>
      <c r="L130" s="537">
        <f>SUMIFS('Input Loss Time'!$D$7:$D$1030,'Input Loss Time'!$A$7:$A$1030,'Input Data Shift A'!L$6,'Input Loss Time'!$B$7:$B$1030,'Input Data Shift A'!$D$2,'Input Loss Time'!$C$7:$C$1030,'Input Data Shift A'!$C130)</f>
        <v>0</v>
      </c>
      <c r="M130" s="537">
        <f>SUMIFS('Input Loss Time'!$D$7:$D$1030,'Input Loss Time'!$A$7:$A$1030,'Input Data Shift A'!M$6,'Input Loss Time'!$B$7:$B$1030,'Input Data Shift A'!$D$2,'Input Loss Time'!$C$7:$C$1030,'Input Data Shift A'!$C130)</f>
        <v>0</v>
      </c>
      <c r="N130" s="537">
        <f>SUMIFS('Input Loss Time'!$D$7:$D$1030,'Input Loss Time'!$A$7:$A$1030,'Input Data Shift A'!N$6,'Input Loss Time'!$B$7:$B$1030,'Input Data Shift A'!$D$2,'Input Loss Time'!$C$7:$C$1030,'Input Data Shift A'!$C130)</f>
        <v>0</v>
      </c>
      <c r="O130" s="537">
        <f>SUMIFS('Input Loss Time'!$D$7:$D$1030,'Input Loss Time'!$A$7:$A$1030,'Input Data Shift A'!O$6,'Input Loss Time'!$B$7:$B$1030,'Input Data Shift A'!$D$2,'Input Loss Time'!$C$7:$C$1030,'Input Data Shift A'!$C130)</f>
        <v>0</v>
      </c>
      <c r="P130" s="537">
        <f>SUMIFS('Input Loss Time'!$D$7:$D$1030,'Input Loss Time'!$A$7:$A$1030,'Input Data Shift A'!P$6,'Input Loss Time'!$B$7:$B$1030,'Input Data Shift A'!$D$2,'Input Loss Time'!$C$7:$C$1030,'Input Data Shift A'!$C130)</f>
        <v>0</v>
      </c>
      <c r="Q130" s="537">
        <f>SUMIFS('Input Loss Time'!$D$7:$D$1030,'Input Loss Time'!$A$7:$A$1030,'Input Data Shift A'!Q$6,'Input Loss Time'!$B$7:$B$1030,'Input Data Shift A'!$D$2,'Input Loss Time'!$C$7:$C$1030,'Input Data Shift A'!$C130)</f>
        <v>0</v>
      </c>
      <c r="R130" s="537">
        <f>SUMIFS('Input Loss Time'!$D$7:$D$1030,'Input Loss Time'!$A$7:$A$1030,'Input Data Shift A'!R$6,'Input Loss Time'!$B$7:$B$1030,'Input Data Shift A'!$D$2,'Input Loss Time'!$C$7:$C$1030,'Input Data Shift A'!$C130)</f>
        <v>0</v>
      </c>
      <c r="S130" s="537">
        <f>SUMIFS('Input Loss Time'!$D$7:$D$1030,'Input Loss Time'!$A$7:$A$1030,'Input Data Shift A'!S$6,'Input Loss Time'!$B$7:$B$1030,'Input Data Shift A'!$D$2,'Input Loss Time'!$C$7:$C$1030,'Input Data Shift A'!$C130)</f>
        <v>0</v>
      </c>
      <c r="T130" s="537">
        <f>SUMIFS('Input Loss Time'!$D$7:$D$1030,'Input Loss Time'!$A$7:$A$1030,'Input Data Shift A'!T$6,'Input Loss Time'!$B$7:$B$1030,'Input Data Shift A'!$D$2,'Input Loss Time'!$C$7:$C$1030,'Input Data Shift A'!$C130)</f>
        <v>0</v>
      </c>
      <c r="U130" s="537">
        <f>SUMIFS('Input Loss Time'!$D$7:$D$1030,'Input Loss Time'!$A$7:$A$1030,'Input Data Shift A'!U$6,'Input Loss Time'!$B$7:$B$1030,'Input Data Shift A'!$D$2,'Input Loss Time'!$C$7:$C$1030,'Input Data Shift A'!$C130)</f>
        <v>0</v>
      </c>
      <c r="V130" s="537">
        <f>SUMIFS('Input Loss Time'!$D$7:$D$1030,'Input Loss Time'!$A$7:$A$1030,'Input Data Shift A'!V$6,'Input Loss Time'!$B$7:$B$1030,'Input Data Shift A'!$D$2,'Input Loss Time'!$C$7:$C$1030,'Input Data Shift A'!$C130)</f>
        <v>0</v>
      </c>
      <c r="W130" s="537">
        <f>SUMIFS('Input Loss Time'!$D$7:$D$1030,'Input Loss Time'!$A$7:$A$1030,'Input Data Shift A'!W$6,'Input Loss Time'!$B$7:$B$1030,'Input Data Shift A'!$D$2,'Input Loss Time'!$C$7:$C$1030,'Input Data Shift A'!$C130)</f>
        <v>0</v>
      </c>
      <c r="X130" s="537">
        <f>SUMIFS('Input Loss Time'!$D$7:$D$1030,'Input Loss Time'!$A$7:$A$1030,'Input Data Shift A'!X$6,'Input Loss Time'!$B$7:$B$1030,'Input Data Shift A'!$D$2,'Input Loss Time'!$C$7:$C$1030,'Input Data Shift A'!$C130)</f>
        <v>0</v>
      </c>
      <c r="Y130" s="537">
        <f>SUMIFS('Input Loss Time'!$D$7:$D$1030,'Input Loss Time'!$A$7:$A$1030,'Input Data Shift A'!Y$6,'Input Loss Time'!$B$7:$B$1030,'Input Data Shift A'!$D$2,'Input Loss Time'!$C$7:$C$1030,'Input Data Shift A'!$C130)</f>
        <v>0</v>
      </c>
      <c r="Z130" s="537">
        <f>SUMIFS('Input Loss Time'!$D$7:$D$1030,'Input Loss Time'!$A$7:$A$1030,'Input Data Shift A'!Z$6,'Input Loss Time'!$B$7:$B$1030,'Input Data Shift A'!$D$2,'Input Loss Time'!$C$7:$C$1030,'Input Data Shift A'!$C130)</f>
        <v>0</v>
      </c>
      <c r="AA130" s="537">
        <f>SUMIFS('Input Loss Time'!$D$7:$D$1030,'Input Loss Time'!$A$7:$A$1030,'Input Data Shift A'!AA$6,'Input Loss Time'!$B$7:$B$1030,'Input Data Shift A'!$D$2,'Input Loss Time'!$C$7:$C$1030,'Input Data Shift A'!$C130)</f>
        <v>0</v>
      </c>
      <c r="AB130" s="537">
        <f>SUMIFS('Input Loss Time'!$D$7:$D$1030,'Input Loss Time'!$A$7:$A$1030,'Input Data Shift A'!AB$6,'Input Loss Time'!$B$7:$B$1030,'Input Data Shift A'!$D$2,'Input Loss Time'!$C$7:$C$1030,'Input Data Shift A'!$C130)</f>
        <v>0</v>
      </c>
      <c r="AC130" s="537">
        <f>SUMIFS('Input Loss Time'!$D$7:$D$1030,'Input Loss Time'!$A$7:$A$1030,'Input Data Shift A'!AC$6,'Input Loss Time'!$B$7:$B$1030,'Input Data Shift A'!$D$2,'Input Loss Time'!$C$7:$C$1030,'Input Data Shift A'!$C130)</f>
        <v>0</v>
      </c>
      <c r="AD130" s="537">
        <f>SUMIFS('Input Loss Time'!$D$7:$D$1030,'Input Loss Time'!$A$7:$A$1030,'Input Data Shift A'!AD$6,'Input Loss Time'!$B$7:$B$1030,'Input Data Shift A'!$D$2,'Input Loss Time'!$C$7:$C$1030,'Input Data Shift A'!$C130)</f>
        <v>0</v>
      </c>
      <c r="AE130" s="537">
        <f>SUMIFS('Input Loss Time'!$D$7:$D$1030,'Input Loss Time'!$A$7:$A$1030,'Input Data Shift A'!AE$6,'Input Loss Time'!$B$7:$B$1030,'Input Data Shift A'!$D$2,'Input Loss Time'!$C$7:$C$1030,'Input Data Shift A'!$C130)</f>
        <v>0</v>
      </c>
      <c r="AF130" s="537">
        <f>SUMIFS('Input Loss Time'!$D$7:$D$1030,'Input Loss Time'!$A$7:$A$1030,'Input Data Shift A'!AF$6,'Input Loss Time'!$B$7:$B$1030,'Input Data Shift A'!$D$2,'Input Loss Time'!$C$7:$C$1030,'Input Data Shift A'!$C130)</f>
        <v>0</v>
      </c>
      <c r="AG130" s="537">
        <f>SUMIFS('Input Loss Time'!$D$7:$D$1030,'Input Loss Time'!$A$7:$A$1030,'Input Data Shift A'!AG$6,'Input Loss Time'!$B$7:$B$1030,'Input Data Shift A'!$D$2,'Input Loss Time'!$C$7:$C$1030,'Input Data Shift A'!$C130)</f>
        <v>0</v>
      </c>
      <c r="AH130" s="537">
        <f>SUMIFS('Input Loss Time'!$D$7:$D$1030,'Input Loss Time'!$A$7:$A$1030,'Input Data Shift A'!AH$6,'Input Loss Time'!$B$7:$B$1030,'Input Data Shift A'!$D$2,'Input Loss Time'!$C$7:$C$1030,'Input Data Shift A'!$C130)</f>
        <v>0</v>
      </c>
    </row>
    <row r="131" spans="1:64" ht="19.5" customHeight="1">
      <c r="A131" s="598"/>
      <c r="B131" s="598"/>
      <c r="C131" s="281" t="s">
        <v>5452</v>
      </c>
      <c r="D131" s="537">
        <f>SUMIFS('Input Loss Time'!$D$7:$D$1030,'Input Loss Time'!$A$7:$A$1030,'Input Data Shift A'!D$6,'Input Loss Time'!$B$7:$B$1030,'Input Data Shift A'!$D$2,'Input Loss Time'!$C$7:$C$1030,'Input Data Shift A'!$C131)</f>
        <v>0</v>
      </c>
      <c r="E131" s="537">
        <f>SUMIFS('Input Loss Time'!$D$7:$D$1030,'Input Loss Time'!$A$7:$A$1030,'Input Data Shift A'!E$6,'Input Loss Time'!$B$7:$B$1030,'Input Data Shift A'!$D$2,'Input Loss Time'!$C$7:$C$1030,'Input Data Shift A'!$C131)</f>
        <v>0</v>
      </c>
      <c r="F131" s="537">
        <f>SUMIFS('Input Loss Time'!$D$7:$D$1030,'Input Loss Time'!$A$7:$A$1030,'Input Data Shift A'!F$6,'Input Loss Time'!$B$7:$B$1030,'Input Data Shift A'!$D$2,'Input Loss Time'!$C$7:$C$1030,'Input Data Shift A'!$C131)</f>
        <v>0</v>
      </c>
      <c r="G131" s="537">
        <f>SUMIFS('Input Loss Time'!$D$7:$D$1030,'Input Loss Time'!$A$7:$A$1030,'Input Data Shift A'!G$6,'Input Loss Time'!$B$7:$B$1030,'Input Data Shift A'!$D$2,'Input Loss Time'!$C$7:$C$1030,'Input Data Shift A'!$C131)</f>
        <v>0</v>
      </c>
      <c r="H131" s="537">
        <f>SUMIFS('Input Loss Time'!$D$7:$D$1030,'Input Loss Time'!$A$7:$A$1030,'Input Data Shift A'!H$6,'Input Loss Time'!$B$7:$B$1030,'Input Data Shift A'!$D$2,'Input Loss Time'!$C$7:$C$1030,'Input Data Shift A'!$C131)</f>
        <v>0</v>
      </c>
      <c r="I131" s="537">
        <f>SUMIFS('Input Loss Time'!$D$7:$D$1030,'Input Loss Time'!$A$7:$A$1030,'Input Data Shift A'!I$6,'Input Loss Time'!$B$7:$B$1030,'Input Data Shift A'!$D$2,'Input Loss Time'!$C$7:$C$1030,'Input Data Shift A'!$C131)</f>
        <v>107.4</v>
      </c>
      <c r="J131" s="537">
        <f>SUMIFS('Input Loss Time'!$D$7:$D$1030,'Input Loss Time'!$A$7:$A$1030,'Input Data Shift A'!J$6,'Input Loss Time'!$B$7:$B$1030,'Input Data Shift A'!$D$2,'Input Loss Time'!$C$7:$C$1030,'Input Data Shift A'!$C131)</f>
        <v>92.1</v>
      </c>
      <c r="K131" s="537">
        <f>SUMIFS('Input Loss Time'!$D$7:$D$1030,'Input Loss Time'!$A$7:$A$1030,'Input Data Shift A'!K$6,'Input Loss Time'!$B$7:$B$1030,'Input Data Shift A'!$D$2,'Input Loss Time'!$C$7:$C$1030,'Input Data Shift A'!$C131)</f>
        <v>0</v>
      </c>
      <c r="L131" s="537">
        <f>SUMIFS('Input Loss Time'!$D$7:$D$1030,'Input Loss Time'!$A$7:$A$1030,'Input Data Shift A'!L$6,'Input Loss Time'!$B$7:$B$1030,'Input Data Shift A'!$D$2,'Input Loss Time'!$C$7:$C$1030,'Input Data Shift A'!$C131)</f>
        <v>0</v>
      </c>
      <c r="M131" s="537">
        <f>SUMIFS('Input Loss Time'!$D$7:$D$1030,'Input Loss Time'!$A$7:$A$1030,'Input Data Shift A'!M$6,'Input Loss Time'!$B$7:$B$1030,'Input Data Shift A'!$D$2,'Input Loss Time'!$C$7:$C$1030,'Input Data Shift A'!$C131)</f>
        <v>0</v>
      </c>
      <c r="N131" s="537">
        <f>SUMIFS('Input Loss Time'!$D$7:$D$1030,'Input Loss Time'!$A$7:$A$1030,'Input Data Shift A'!N$6,'Input Loss Time'!$B$7:$B$1030,'Input Data Shift A'!$D$2,'Input Loss Time'!$C$7:$C$1030,'Input Data Shift A'!$C131)</f>
        <v>0</v>
      </c>
      <c r="O131" s="537">
        <f>SUMIFS('Input Loss Time'!$D$7:$D$1030,'Input Loss Time'!$A$7:$A$1030,'Input Data Shift A'!O$6,'Input Loss Time'!$B$7:$B$1030,'Input Data Shift A'!$D$2,'Input Loss Time'!$C$7:$C$1030,'Input Data Shift A'!$C131)</f>
        <v>0</v>
      </c>
      <c r="P131" s="537">
        <f>SUMIFS('Input Loss Time'!$D$7:$D$1030,'Input Loss Time'!$A$7:$A$1030,'Input Data Shift A'!P$6,'Input Loss Time'!$B$7:$B$1030,'Input Data Shift A'!$D$2,'Input Loss Time'!$C$7:$C$1030,'Input Data Shift A'!$C131)</f>
        <v>0</v>
      </c>
      <c r="Q131" s="537">
        <f>SUMIFS('Input Loss Time'!$D$7:$D$1030,'Input Loss Time'!$A$7:$A$1030,'Input Data Shift A'!Q$6,'Input Loss Time'!$B$7:$B$1030,'Input Data Shift A'!$D$2,'Input Loss Time'!$C$7:$C$1030,'Input Data Shift A'!$C131)</f>
        <v>65</v>
      </c>
      <c r="R131" s="537">
        <f>SUMIFS('Input Loss Time'!$D$7:$D$1030,'Input Loss Time'!$A$7:$A$1030,'Input Data Shift A'!R$6,'Input Loss Time'!$B$7:$B$1030,'Input Data Shift A'!$D$2,'Input Loss Time'!$C$7:$C$1030,'Input Data Shift A'!$C131)</f>
        <v>0</v>
      </c>
      <c r="S131" s="537">
        <f>SUMIFS('Input Loss Time'!$D$7:$D$1030,'Input Loss Time'!$A$7:$A$1030,'Input Data Shift A'!S$6,'Input Loss Time'!$B$7:$B$1030,'Input Data Shift A'!$D$2,'Input Loss Time'!$C$7:$C$1030,'Input Data Shift A'!$C131)</f>
        <v>0</v>
      </c>
      <c r="T131" s="537">
        <f>SUMIFS('Input Loss Time'!$D$7:$D$1030,'Input Loss Time'!$A$7:$A$1030,'Input Data Shift A'!T$6,'Input Loss Time'!$B$7:$B$1030,'Input Data Shift A'!$D$2,'Input Loss Time'!$C$7:$C$1030,'Input Data Shift A'!$C131)</f>
        <v>0</v>
      </c>
      <c r="U131" s="537">
        <f>SUMIFS('Input Loss Time'!$D$7:$D$1030,'Input Loss Time'!$A$7:$A$1030,'Input Data Shift A'!U$6,'Input Loss Time'!$B$7:$B$1030,'Input Data Shift A'!$D$2,'Input Loss Time'!$C$7:$C$1030,'Input Data Shift A'!$C131)</f>
        <v>24</v>
      </c>
      <c r="V131" s="537">
        <f>SUMIFS('Input Loss Time'!$D$7:$D$1030,'Input Loss Time'!$A$7:$A$1030,'Input Data Shift A'!V$6,'Input Loss Time'!$B$7:$B$1030,'Input Data Shift A'!$D$2,'Input Loss Time'!$C$7:$C$1030,'Input Data Shift A'!$C131)</f>
        <v>0</v>
      </c>
      <c r="W131" s="537">
        <f>SUMIFS('Input Loss Time'!$D$7:$D$1030,'Input Loss Time'!$A$7:$A$1030,'Input Data Shift A'!W$6,'Input Loss Time'!$B$7:$B$1030,'Input Data Shift A'!$D$2,'Input Loss Time'!$C$7:$C$1030,'Input Data Shift A'!$C131)</f>
        <v>0</v>
      </c>
      <c r="X131" s="537">
        <f>SUMIFS('Input Loss Time'!$D$7:$D$1030,'Input Loss Time'!$A$7:$A$1030,'Input Data Shift A'!X$6,'Input Loss Time'!$B$7:$B$1030,'Input Data Shift A'!$D$2,'Input Loss Time'!$C$7:$C$1030,'Input Data Shift A'!$C131)</f>
        <v>0</v>
      </c>
      <c r="Y131" s="537">
        <f>SUMIFS('Input Loss Time'!$D$7:$D$1030,'Input Loss Time'!$A$7:$A$1030,'Input Data Shift A'!Y$6,'Input Loss Time'!$B$7:$B$1030,'Input Data Shift A'!$D$2,'Input Loss Time'!$C$7:$C$1030,'Input Data Shift A'!$C131)</f>
        <v>0</v>
      </c>
      <c r="Z131" s="537">
        <f>SUMIFS('Input Loss Time'!$D$7:$D$1030,'Input Loss Time'!$A$7:$A$1030,'Input Data Shift A'!Z$6,'Input Loss Time'!$B$7:$B$1030,'Input Data Shift A'!$D$2,'Input Loss Time'!$C$7:$C$1030,'Input Data Shift A'!$C131)</f>
        <v>0</v>
      </c>
      <c r="AA131" s="537">
        <f>SUMIFS('Input Loss Time'!$D$7:$D$1030,'Input Loss Time'!$A$7:$A$1030,'Input Data Shift A'!AA$6,'Input Loss Time'!$B$7:$B$1030,'Input Data Shift A'!$D$2,'Input Loss Time'!$C$7:$C$1030,'Input Data Shift A'!$C131)</f>
        <v>0</v>
      </c>
      <c r="AB131" s="537">
        <f>SUMIFS('Input Loss Time'!$D$7:$D$1030,'Input Loss Time'!$A$7:$A$1030,'Input Data Shift A'!AB$6,'Input Loss Time'!$B$7:$B$1030,'Input Data Shift A'!$D$2,'Input Loss Time'!$C$7:$C$1030,'Input Data Shift A'!$C131)</f>
        <v>0</v>
      </c>
      <c r="AC131" s="537">
        <f>SUMIFS('Input Loss Time'!$D$7:$D$1030,'Input Loss Time'!$A$7:$A$1030,'Input Data Shift A'!AC$6,'Input Loss Time'!$B$7:$B$1030,'Input Data Shift A'!$D$2,'Input Loss Time'!$C$7:$C$1030,'Input Data Shift A'!$C131)</f>
        <v>0</v>
      </c>
      <c r="AD131" s="537">
        <f>SUMIFS('Input Loss Time'!$D$7:$D$1030,'Input Loss Time'!$A$7:$A$1030,'Input Data Shift A'!AD$6,'Input Loss Time'!$B$7:$B$1030,'Input Data Shift A'!$D$2,'Input Loss Time'!$C$7:$C$1030,'Input Data Shift A'!$C131)</f>
        <v>0</v>
      </c>
      <c r="AE131" s="537">
        <f>SUMIFS('Input Loss Time'!$D$7:$D$1030,'Input Loss Time'!$A$7:$A$1030,'Input Data Shift A'!AE$6,'Input Loss Time'!$B$7:$B$1030,'Input Data Shift A'!$D$2,'Input Loss Time'!$C$7:$C$1030,'Input Data Shift A'!$C131)</f>
        <v>0</v>
      </c>
      <c r="AF131" s="537">
        <f>SUMIFS('Input Loss Time'!$D$7:$D$1030,'Input Loss Time'!$A$7:$A$1030,'Input Data Shift A'!AF$6,'Input Loss Time'!$B$7:$B$1030,'Input Data Shift A'!$D$2,'Input Loss Time'!$C$7:$C$1030,'Input Data Shift A'!$C131)</f>
        <v>0</v>
      </c>
      <c r="AG131" s="537">
        <f>SUMIFS('Input Loss Time'!$D$7:$D$1030,'Input Loss Time'!$A$7:$A$1030,'Input Data Shift A'!AG$6,'Input Loss Time'!$B$7:$B$1030,'Input Data Shift A'!$D$2,'Input Loss Time'!$C$7:$C$1030,'Input Data Shift A'!$C131)</f>
        <v>0</v>
      </c>
      <c r="AH131" s="537">
        <f>SUMIFS('Input Loss Time'!$D$7:$D$1030,'Input Loss Time'!$A$7:$A$1030,'Input Data Shift A'!AH$6,'Input Loss Time'!$B$7:$B$1030,'Input Data Shift A'!$D$2,'Input Loss Time'!$C$7:$C$1030,'Input Data Shift A'!$C131)</f>
        <v>0</v>
      </c>
    </row>
    <row r="132" spans="1:64" ht="19.5" customHeight="1">
      <c r="A132" s="598"/>
      <c r="B132" s="598"/>
      <c r="C132" s="281" t="s">
        <v>4275</v>
      </c>
      <c r="D132" s="537">
        <f>SUMIFS('Input Loss Time'!$D$7:$D$1030,'Input Loss Time'!$A$7:$A$1030,'Input Data Shift A'!D$6,'Input Loss Time'!$B$7:$B$1030,'Input Data Shift A'!$D$2,'Input Loss Time'!$C$7:$C$1030,'Input Data Shift A'!$C132)</f>
        <v>0</v>
      </c>
      <c r="E132" s="537">
        <f>SUMIFS('Input Loss Time'!$D$7:$D$1030,'Input Loss Time'!$A$7:$A$1030,'Input Data Shift A'!E$6,'Input Loss Time'!$B$7:$B$1030,'Input Data Shift A'!$D$2,'Input Loss Time'!$C$7:$C$1030,'Input Data Shift A'!$C132)</f>
        <v>0</v>
      </c>
      <c r="F132" s="537">
        <f>SUMIFS('Input Loss Time'!$D$7:$D$1030,'Input Loss Time'!$A$7:$A$1030,'Input Data Shift A'!F$6,'Input Loss Time'!$B$7:$B$1030,'Input Data Shift A'!$D$2,'Input Loss Time'!$C$7:$C$1030,'Input Data Shift A'!$C132)</f>
        <v>0</v>
      </c>
      <c r="G132" s="537">
        <f>SUMIFS('Input Loss Time'!$D$7:$D$1030,'Input Loss Time'!$A$7:$A$1030,'Input Data Shift A'!G$6,'Input Loss Time'!$B$7:$B$1030,'Input Data Shift A'!$D$2,'Input Loss Time'!$C$7:$C$1030,'Input Data Shift A'!$C132)</f>
        <v>0</v>
      </c>
      <c r="H132" s="537">
        <f>SUMIFS('Input Loss Time'!$D$7:$D$1030,'Input Loss Time'!$A$7:$A$1030,'Input Data Shift A'!H$6,'Input Loss Time'!$B$7:$B$1030,'Input Data Shift A'!$D$2,'Input Loss Time'!$C$7:$C$1030,'Input Data Shift A'!$C132)</f>
        <v>0</v>
      </c>
      <c r="I132" s="537">
        <f>SUMIFS('Input Loss Time'!$D$7:$D$1030,'Input Loss Time'!$A$7:$A$1030,'Input Data Shift A'!I$6,'Input Loss Time'!$B$7:$B$1030,'Input Data Shift A'!$D$2,'Input Loss Time'!$C$7:$C$1030,'Input Data Shift A'!$C132)</f>
        <v>0</v>
      </c>
      <c r="J132" s="537">
        <f>SUMIFS('Input Loss Time'!$D$7:$D$1030,'Input Loss Time'!$A$7:$A$1030,'Input Data Shift A'!J$6,'Input Loss Time'!$B$7:$B$1030,'Input Data Shift A'!$D$2,'Input Loss Time'!$C$7:$C$1030,'Input Data Shift A'!$C132)</f>
        <v>0</v>
      </c>
      <c r="K132" s="537">
        <f>SUMIFS('Input Loss Time'!$D$7:$D$1030,'Input Loss Time'!$A$7:$A$1030,'Input Data Shift A'!K$6,'Input Loss Time'!$B$7:$B$1030,'Input Data Shift A'!$D$2,'Input Loss Time'!$C$7:$C$1030,'Input Data Shift A'!$C132)</f>
        <v>0</v>
      </c>
      <c r="L132" s="537">
        <f>SUMIFS('Input Loss Time'!$D$7:$D$1030,'Input Loss Time'!$A$7:$A$1030,'Input Data Shift A'!L$6,'Input Loss Time'!$B$7:$B$1030,'Input Data Shift A'!$D$2,'Input Loss Time'!$C$7:$C$1030,'Input Data Shift A'!$C132)</f>
        <v>0</v>
      </c>
      <c r="M132" s="537">
        <f>SUMIFS('Input Loss Time'!$D$7:$D$1030,'Input Loss Time'!$A$7:$A$1030,'Input Data Shift A'!M$6,'Input Loss Time'!$B$7:$B$1030,'Input Data Shift A'!$D$2,'Input Loss Time'!$C$7:$C$1030,'Input Data Shift A'!$C132)</f>
        <v>0</v>
      </c>
      <c r="N132" s="537">
        <f>SUMIFS('Input Loss Time'!$D$7:$D$1030,'Input Loss Time'!$A$7:$A$1030,'Input Data Shift A'!N$6,'Input Loss Time'!$B$7:$B$1030,'Input Data Shift A'!$D$2,'Input Loss Time'!$C$7:$C$1030,'Input Data Shift A'!$C132)</f>
        <v>0</v>
      </c>
      <c r="O132" s="537">
        <f>SUMIFS('Input Loss Time'!$D$7:$D$1030,'Input Loss Time'!$A$7:$A$1030,'Input Data Shift A'!O$6,'Input Loss Time'!$B$7:$B$1030,'Input Data Shift A'!$D$2,'Input Loss Time'!$C$7:$C$1030,'Input Data Shift A'!$C132)</f>
        <v>0</v>
      </c>
      <c r="P132" s="537">
        <f>SUMIFS('Input Loss Time'!$D$7:$D$1030,'Input Loss Time'!$A$7:$A$1030,'Input Data Shift A'!P$6,'Input Loss Time'!$B$7:$B$1030,'Input Data Shift A'!$D$2,'Input Loss Time'!$C$7:$C$1030,'Input Data Shift A'!$C132)</f>
        <v>0</v>
      </c>
      <c r="Q132" s="537">
        <f>SUMIFS('Input Loss Time'!$D$7:$D$1030,'Input Loss Time'!$A$7:$A$1030,'Input Data Shift A'!Q$6,'Input Loss Time'!$B$7:$B$1030,'Input Data Shift A'!$D$2,'Input Loss Time'!$C$7:$C$1030,'Input Data Shift A'!$C132)</f>
        <v>0</v>
      </c>
      <c r="R132" s="537">
        <f>SUMIFS('Input Loss Time'!$D$7:$D$1030,'Input Loss Time'!$A$7:$A$1030,'Input Data Shift A'!R$6,'Input Loss Time'!$B$7:$B$1030,'Input Data Shift A'!$D$2,'Input Loss Time'!$C$7:$C$1030,'Input Data Shift A'!$C132)</f>
        <v>0</v>
      </c>
      <c r="S132" s="537">
        <f>SUMIFS('Input Loss Time'!$D$7:$D$1030,'Input Loss Time'!$A$7:$A$1030,'Input Data Shift A'!S$6,'Input Loss Time'!$B$7:$B$1030,'Input Data Shift A'!$D$2,'Input Loss Time'!$C$7:$C$1030,'Input Data Shift A'!$C132)</f>
        <v>0</v>
      </c>
      <c r="T132" s="537">
        <f>SUMIFS('Input Loss Time'!$D$7:$D$1030,'Input Loss Time'!$A$7:$A$1030,'Input Data Shift A'!T$6,'Input Loss Time'!$B$7:$B$1030,'Input Data Shift A'!$D$2,'Input Loss Time'!$C$7:$C$1030,'Input Data Shift A'!$C132)</f>
        <v>0</v>
      </c>
      <c r="U132" s="537">
        <f>SUMIFS('Input Loss Time'!$D$7:$D$1030,'Input Loss Time'!$A$7:$A$1030,'Input Data Shift A'!U$6,'Input Loss Time'!$B$7:$B$1030,'Input Data Shift A'!$D$2,'Input Loss Time'!$C$7:$C$1030,'Input Data Shift A'!$C132)</f>
        <v>0</v>
      </c>
      <c r="V132" s="537">
        <f>SUMIFS('Input Loss Time'!$D$7:$D$1030,'Input Loss Time'!$A$7:$A$1030,'Input Data Shift A'!V$6,'Input Loss Time'!$B$7:$B$1030,'Input Data Shift A'!$D$2,'Input Loss Time'!$C$7:$C$1030,'Input Data Shift A'!$C132)</f>
        <v>0</v>
      </c>
      <c r="W132" s="537">
        <f>SUMIFS('Input Loss Time'!$D$7:$D$1030,'Input Loss Time'!$A$7:$A$1030,'Input Data Shift A'!W$6,'Input Loss Time'!$B$7:$B$1030,'Input Data Shift A'!$D$2,'Input Loss Time'!$C$7:$C$1030,'Input Data Shift A'!$C132)</f>
        <v>0</v>
      </c>
      <c r="X132" s="537">
        <f>SUMIFS('Input Loss Time'!$D$7:$D$1030,'Input Loss Time'!$A$7:$A$1030,'Input Data Shift A'!X$6,'Input Loss Time'!$B$7:$B$1030,'Input Data Shift A'!$D$2,'Input Loss Time'!$C$7:$C$1030,'Input Data Shift A'!$C132)</f>
        <v>0</v>
      </c>
      <c r="Y132" s="537">
        <f>SUMIFS('Input Loss Time'!$D$7:$D$1030,'Input Loss Time'!$A$7:$A$1030,'Input Data Shift A'!Y$6,'Input Loss Time'!$B$7:$B$1030,'Input Data Shift A'!$D$2,'Input Loss Time'!$C$7:$C$1030,'Input Data Shift A'!$C132)</f>
        <v>0</v>
      </c>
      <c r="Z132" s="537">
        <f>SUMIFS('Input Loss Time'!$D$7:$D$1030,'Input Loss Time'!$A$7:$A$1030,'Input Data Shift A'!Z$6,'Input Loss Time'!$B$7:$B$1030,'Input Data Shift A'!$D$2,'Input Loss Time'!$C$7:$C$1030,'Input Data Shift A'!$C132)</f>
        <v>0</v>
      </c>
      <c r="AA132" s="537">
        <f>SUMIFS('Input Loss Time'!$D$7:$D$1030,'Input Loss Time'!$A$7:$A$1030,'Input Data Shift A'!AA$6,'Input Loss Time'!$B$7:$B$1030,'Input Data Shift A'!$D$2,'Input Loss Time'!$C$7:$C$1030,'Input Data Shift A'!$C132)</f>
        <v>0</v>
      </c>
      <c r="AB132" s="537">
        <f>SUMIFS('Input Loss Time'!$D$7:$D$1030,'Input Loss Time'!$A$7:$A$1030,'Input Data Shift A'!AB$6,'Input Loss Time'!$B$7:$B$1030,'Input Data Shift A'!$D$2,'Input Loss Time'!$C$7:$C$1030,'Input Data Shift A'!$C132)</f>
        <v>0</v>
      </c>
      <c r="AC132" s="537">
        <f>SUMIFS('Input Loss Time'!$D$7:$D$1030,'Input Loss Time'!$A$7:$A$1030,'Input Data Shift A'!AC$6,'Input Loss Time'!$B$7:$B$1030,'Input Data Shift A'!$D$2,'Input Loss Time'!$C$7:$C$1030,'Input Data Shift A'!$C132)</f>
        <v>0</v>
      </c>
      <c r="AD132" s="537">
        <f>SUMIFS('Input Loss Time'!$D$7:$D$1030,'Input Loss Time'!$A$7:$A$1030,'Input Data Shift A'!AD$6,'Input Loss Time'!$B$7:$B$1030,'Input Data Shift A'!$D$2,'Input Loss Time'!$C$7:$C$1030,'Input Data Shift A'!$C132)</f>
        <v>0</v>
      </c>
      <c r="AE132" s="537">
        <f>SUMIFS('Input Loss Time'!$D$7:$D$1030,'Input Loss Time'!$A$7:$A$1030,'Input Data Shift A'!AE$6,'Input Loss Time'!$B$7:$B$1030,'Input Data Shift A'!$D$2,'Input Loss Time'!$C$7:$C$1030,'Input Data Shift A'!$C132)</f>
        <v>0</v>
      </c>
      <c r="AF132" s="537">
        <f>SUMIFS('Input Loss Time'!$D$7:$D$1030,'Input Loss Time'!$A$7:$A$1030,'Input Data Shift A'!AF$6,'Input Loss Time'!$B$7:$B$1030,'Input Data Shift A'!$D$2,'Input Loss Time'!$C$7:$C$1030,'Input Data Shift A'!$C132)</f>
        <v>0</v>
      </c>
      <c r="AG132" s="537">
        <f>SUMIFS('Input Loss Time'!$D$7:$D$1030,'Input Loss Time'!$A$7:$A$1030,'Input Data Shift A'!AG$6,'Input Loss Time'!$B$7:$B$1030,'Input Data Shift A'!$D$2,'Input Loss Time'!$C$7:$C$1030,'Input Data Shift A'!$C132)</f>
        <v>0</v>
      </c>
      <c r="AH132" s="537">
        <f>SUMIFS('Input Loss Time'!$D$7:$D$1030,'Input Loss Time'!$A$7:$A$1030,'Input Data Shift A'!AH$6,'Input Loss Time'!$B$7:$B$1030,'Input Data Shift A'!$D$2,'Input Loss Time'!$C$7:$C$1030,'Input Data Shift A'!$C132)</f>
        <v>0</v>
      </c>
    </row>
    <row r="133" spans="1:64" ht="19.5" customHeight="1">
      <c r="A133" s="598"/>
      <c r="B133" s="598"/>
      <c r="C133" s="281" t="s">
        <v>4291</v>
      </c>
      <c r="D133" s="537">
        <f>IFERROR(SUM(D156:D157)*(('Shift A Calculation'!E148*3600/'Input Data Shift A'!D77)+0.2),0)/60</f>
        <v>0.14500000000000002</v>
      </c>
      <c r="E133" s="537">
        <f>IFERROR(SUM(E156:E157)*(('Shift A Calculation'!F148*3600/'Input Data Shift A'!E77)+0.2),0)/60</f>
        <v>0.14500000000000002</v>
      </c>
      <c r="F133" s="537">
        <f>IFERROR(SUM(F156:F157)*(('Shift A Calculation'!G148*3600/'Input Data Shift A'!F77)+0.2),0)/60</f>
        <v>0</v>
      </c>
      <c r="G133" s="537">
        <f>IFERROR(SUM(G156:G157)*(('Shift A Calculation'!H148*3600/'Input Data Shift A'!G77)+0.2),0)/60</f>
        <v>0</v>
      </c>
      <c r="H133" s="537">
        <f>IFERROR(SUM(H156:H157)*(('Shift A Calculation'!I148*3600/'Input Data Shift A'!H77)+0.2),0)/60</f>
        <v>9.6666666666666665E-2</v>
      </c>
      <c r="I133" s="537">
        <f>IFERROR(SUM(I156:I157)*(('Shift A Calculation'!J148*3600/'Input Data Shift A'!I77)+0.2),0)/60</f>
        <v>4.8333333333333339E-2</v>
      </c>
      <c r="J133" s="537">
        <f>IFERROR(SUM(J156:J157)*(('Shift A Calculation'!K148*3600/'Input Data Shift A'!J77)+0.2),0)/60</f>
        <v>9.6666666666666692E-2</v>
      </c>
      <c r="K133" s="537">
        <f>IFERROR(SUM(K156:K157)*(('Shift A Calculation'!L148*3600/'Input Data Shift A'!K77)+0.2),0)/60</f>
        <v>0.19333333333333336</v>
      </c>
      <c r="L133" s="537">
        <f>IFERROR(SUM(L156:L157)*(('Shift A Calculation'!M148*3600/'Input Data Shift A'!L77)+0.2),0)/60</f>
        <v>0</v>
      </c>
      <c r="M133" s="537">
        <f>IFERROR(SUM(M156:M157)*(('Shift A Calculation'!N148*3600/'Input Data Shift A'!M77)+0.2),0)/60</f>
        <v>0</v>
      </c>
      <c r="N133" s="537">
        <f>IFERROR(SUM(N156:N157)*(('Shift A Calculation'!O148*3600/'Input Data Shift A'!N77)+0.2),0)/60</f>
        <v>0.19333333333333336</v>
      </c>
      <c r="O133" s="537">
        <f>IFERROR(SUM(O156:O157)*(('Shift A Calculation'!P148*3600/'Input Data Shift A'!O77)+0.2),0)/60</f>
        <v>0.19333333333333336</v>
      </c>
      <c r="P133" s="537">
        <f>IFERROR(SUM(P156:P157)*(('Shift A Calculation'!Q148*3600/'Input Data Shift A'!P77)+0.2),0)/60</f>
        <v>0.19333333333333336</v>
      </c>
      <c r="Q133" s="537">
        <f>IFERROR(SUM(Q156:Q157)*(('Shift A Calculation'!R148*3600/'Input Data Shift A'!Q77)+0.2),0)/60</f>
        <v>0.14500000000000002</v>
      </c>
      <c r="R133" s="537">
        <f>IFERROR(SUM(R156:R157)*(('Shift A Calculation'!S148*3600/'Input Data Shift A'!R77)+0.2),0)/60</f>
        <v>0</v>
      </c>
      <c r="S133" s="537">
        <f>IFERROR(SUM(S156:S157)*(('Shift A Calculation'!T148*3600/'Input Data Shift A'!S77)+0.2),0)/60</f>
        <v>0</v>
      </c>
      <c r="T133" s="537">
        <f>IFERROR(SUM(T156:T157)*(('Shift A Calculation'!U148*3600/'Input Data Shift A'!T77)+0.2),0)/60</f>
        <v>0</v>
      </c>
      <c r="U133" s="537">
        <f>IFERROR(SUM(U156:U157)*(('Shift A Calculation'!V148*3600/'Input Data Shift A'!U77)+0.2),0)/60</f>
        <v>0</v>
      </c>
      <c r="V133" s="537">
        <f>IFERROR(SUM(V156:V157)*(('Shift A Calculation'!W148*3600/'Input Data Shift A'!V77)+0.2),0)/60</f>
        <v>0</v>
      </c>
      <c r="W133" s="537">
        <f>IFERROR(SUM(W156:W157)*(('Shift A Calculation'!X148*3600/'Input Data Shift A'!W77)+0.2),0)/60</f>
        <v>0</v>
      </c>
      <c r="X133" s="537">
        <f>IFERROR(SUM(X156:X157)*(('Shift A Calculation'!Y148*3600/'Input Data Shift A'!X77)+0.2),0)/60</f>
        <v>0</v>
      </c>
      <c r="Y133" s="537">
        <f>IFERROR(SUM(Y156:Y157)*(('Shift A Calculation'!Z148*3600/'Input Data Shift A'!Y77)+0.2),0)/60</f>
        <v>0</v>
      </c>
      <c r="Z133" s="537">
        <f>IFERROR(SUM(Z156:Z157)*(('Shift A Calculation'!AA148*3600/'Input Data Shift A'!Z77)+0.2),0)/60</f>
        <v>0</v>
      </c>
      <c r="AA133" s="537">
        <f>IFERROR(SUM(AA156:AA157)*(('Shift A Calculation'!AB148*3600/'Input Data Shift A'!AA77)+0.2),0)/60</f>
        <v>0</v>
      </c>
      <c r="AB133" s="537">
        <f>IFERROR(SUM(AB156:AB157)*(('Shift A Calculation'!AC148*3600/'Input Data Shift A'!AB77)+0.2),0)/60</f>
        <v>0</v>
      </c>
      <c r="AC133" s="537">
        <f>IFERROR(SUM(AC156:AC157)*(('Shift A Calculation'!AD148*3600/'Input Data Shift A'!AC77)+0.2),0)/60</f>
        <v>0</v>
      </c>
      <c r="AD133" s="537">
        <f>IFERROR(SUM(AD156:AD157)*(('Shift A Calculation'!AE148*3600/'Input Data Shift A'!AD77)+0.2),0)/60</f>
        <v>0</v>
      </c>
      <c r="AE133" s="537">
        <f>IFERROR(SUM(AE156:AE157)*(('Shift A Calculation'!AF148*3600/'Input Data Shift A'!AE77)+0.2),0)/60</f>
        <v>0</v>
      </c>
      <c r="AF133" s="537">
        <f>IFERROR(SUM(AF156:AF157)*(('Shift A Calculation'!AG148*3600/'Input Data Shift A'!AF77)+0.2),0)/60</f>
        <v>0</v>
      </c>
      <c r="AG133" s="537">
        <f>IFERROR(SUM(AG156:AG157)*(('Shift A Calculation'!AH148*3600/'Input Data Shift A'!AG77)+0.2),0)/60</f>
        <v>0</v>
      </c>
      <c r="AH133" s="537">
        <f>IFERROR(SUM(AH156:AH157)*(('Shift A Calculation'!AI148*3600/'Input Data Shift A'!AH77)+0.2),0)/60</f>
        <v>0</v>
      </c>
    </row>
    <row r="134" spans="1:64" ht="19.5" customHeight="1">
      <c r="A134" s="598"/>
      <c r="B134" s="598"/>
      <c r="C134" s="281" t="s">
        <v>4276</v>
      </c>
      <c r="D134" s="537">
        <f>SUMIFS('Input Loss Time'!$D$7:$D$1030,'Input Loss Time'!$A$7:$A$1030,'Input Data Shift A'!D$6,'Input Loss Time'!$B$7:$B$1030,'Input Data Shift A'!$D$2,'Input Loss Time'!$C$7:$C$1030,'Input Data Shift A'!$C134)</f>
        <v>5</v>
      </c>
      <c r="E134" s="537">
        <f>SUMIFS('Input Loss Time'!$D$7:$D$1030,'Input Loss Time'!$A$7:$A$1030,'Input Data Shift A'!E$6,'Input Loss Time'!$B$7:$B$1030,'Input Data Shift A'!$D$2,'Input Loss Time'!$C$7:$C$1030,'Input Data Shift A'!$C134)</f>
        <v>5</v>
      </c>
      <c r="F134" s="537">
        <f>SUMIFS('Input Loss Time'!$D$7:$D$1030,'Input Loss Time'!$A$7:$A$1030,'Input Data Shift A'!F$6,'Input Loss Time'!$B$7:$B$1030,'Input Data Shift A'!$D$2,'Input Loss Time'!$C$7:$C$1030,'Input Data Shift A'!$C134)</f>
        <v>0</v>
      </c>
      <c r="G134" s="537">
        <f>SUMIFS('Input Loss Time'!$D$7:$D$1030,'Input Loss Time'!$A$7:$A$1030,'Input Data Shift A'!G$6,'Input Loss Time'!$B$7:$B$1030,'Input Data Shift A'!$D$2,'Input Loss Time'!$C$7:$C$1030,'Input Data Shift A'!$C134)</f>
        <v>0</v>
      </c>
      <c r="H134" s="537">
        <f>SUMIFS('Input Loss Time'!$D$7:$D$1030,'Input Loss Time'!$A$7:$A$1030,'Input Data Shift A'!H$6,'Input Loss Time'!$B$7:$B$1030,'Input Data Shift A'!$D$2,'Input Loss Time'!$C$7:$C$1030,'Input Data Shift A'!$C134)</f>
        <v>5</v>
      </c>
      <c r="I134" s="537">
        <f>SUMIFS('Input Loss Time'!$D$7:$D$1030,'Input Loss Time'!$A$7:$A$1030,'Input Data Shift A'!I$6,'Input Loss Time'!$B$7:$B$1030,'Input Data Shift A'!$D$2,'Input Loss Time'!$C$7:$C$1030,'Input Data Shift A'!$C134)</f>
        <v>5</v>
      </c>
      <c r="J134" s="537">
        <f>SUMIFS('Input Loss Time'!$D$7:$D$1030,'Input Loss Time'!$A$7:$A$1030,'Input Data Shift A'!J$6,'Input Loss Time'!$B$7:$B$1030,'Input Data Shift A'!$D$2,'Input Loss Time'!$C$7:$C$1030,'Input Data Shift A'!$C134)</f>
        <v>5</v>
      </c>
      <c r="K134" s="537">
        <f>SUMIFS('Input Loss Time'!$D$7:$D$1030,'Input Loss Time'!$A$7:$A$1030,'Input Data Shift A'!K$6,'Input Loss Time'!$B$7:$B$1030,'Input Data Shift A'!$D$2,'Input Loss Time'!$C$7:$C$1030,'Input Data Shift A'!$C134)</f>
        <v>5</v>
      </c>
      <c r="L134" s="537">
        <f>SUMIFS('Input Loss Time'!$D$7:$D$1030,'Input Loss Time'!$A$7:$A$1030,'Input Data Shift A'!L$6,'Input Loss Time'!$B$7:$B$1030,'Input Data Shift A'!$D$2,'Input Loss Time'!$C$7:$C$1030,'Input Data Shift A'!$C134)</f>
        <v>0</v>
      </c>
      <c r="M134" s="537">
        <f>SUMIFS('Input Loss Time'!$D$7:$D$1030,'Input Loss Time'!$A$7:$A$1030,'Input Data Shift A'!M$6,'Input Loss Time'!$B$7:$B$1030,'Input Data Shift A'!$D$2,'Input Loss Time'!$C$7:$C$1030,'Input Data Shift A'!$C134)</f>
        <v>0</v>
      </c>
      <c r="N134" s="537">
        <f>SUMIFS('Input Loss Time'!$D$7:$D$1030,'Input Loss Time'!$A$7:$A$1030,'Input Data Shift A'!N$6,'Input Loss Time'!$B$7:$B$1030,'Input Data Shift A'!$D$2,'Input Loss Time'!$C$7:$C$1030,'Input Data Shift A'!$C134)</f>
        <v>5</v>
      </c>
      <c r="O134" s="537">
        <f>SUMIFS('Input Loss Time'!$D$7:$D$1030,'Input Loss Time'!$A$7:$A$1030,'Input Data Shift A'!O$6,'Input Loss Time'!$B$7:$B$1030,'Input Data Shift A'!$D$2,'Input Loss Time'!$C$7:$C$1030,'Input Data Shift A'!$C134)</f>
        <v>5</v>
      </c>
      <c r="P134" s="537">
        <f>SUMIFS('Input Loss Time'!$D$7:$D$1030,'Input Loss Time'!$A$7:$A$1030,'Input Data Shift A'!P$6,'Input Loss Time'!$B$7:$B$1030,'Input Data Shift A'!$D$2,'Input Loss Time'!$C$7:$C$1030,'Input Data Shift A'!$C134)</f>
        <v>5</v>
      </c>
      <c r="Q134" s="537">
        <f>SUMIFS('Input Loss Time'!$D$7:$D$1030,'Input Loss Time'!$A$7:$A$1030,'Input Data Shift A'!Q$6,'Input Loss Time'!$B$7:$B$1030,'Input Data Shift A'!$D$2,'Input Loss Time'!$C$7:$C$1030,'Input Data Shift A'!$C134)</f>
        <v>5</v>
      </c>
      <c r="R134" s="537">
        <f>SUMIFS('Input Loss Time'!$D$7:$D$1030,'Input Loss Time'!$A$7:$A$1030,'Input Data Shift A'!R$6,'Input Loss Time'!$B$7:$B$1030,'Input Data Shift A'!$D$2,'Input Loss Time'!$C$7:$C$1030,'Input Data Shift A'!$C134)</f>
        <v>0</v>
      </c>
      <c r="S134" s="537">
        <f>SUMIFS('Input Loss Time'!$D$7:$D$1030,'Input Loss Time'!$A$7:$A$1030,'Input Data Shift A'!S$6,'Input Loss Time'!$B$7:$B$1030,'Input Data Shift A'!$D$2,'Input Loss Time'!$C$7:$C$1030,'Input Data Shift A'!$C134)</f>
        <v>0</v>
      </c>
      <c r="T134" s="537">
        <f>SUMIFS('Input Loss Time'!$D$7:$D$1030,'Input Loss Time'!$A$7:$A$1030,'Input Data Shift A'!T$6,'Input Loss Time'!$B$7:$B$1030,'Input Data Shift A'!$D$2,'Input Loss Time'!$C$7:$C$1030,'Input Data Shift A'!$C134)</f>
        <v>5</v>
      </c>
      <c r="U134" s="537">
        <f>SUMIFS('Input Loss Time'!$D$7:$D$1030,'Input Loss Time'!$A$7:$A$1030,'Input Data Shift A'!U$6,'Input Loss Time'!$B$7:$B$1030,'Input Data Shift A'!$D$2,'Input Loss Time'!$C$7:$C$1030,'Input Data Shift A'!$C134)</f>
        <v>5</v>
      </c>
      <c r="V134" s="537">
        <f>SUMIFS('Input Loss Time'!$D$7:$D$1030,'Input Loss Time'!$A$7:$A$1030,'Input Data Shift A'!V$6,'Input Loss Time'!$B$7:$B$1030,'Input Data Shift A'!$D$2,'Input Loss Time'!$C$7:$C$1030,'Input Data Shift A'!$C134)</f>
        <v>0</v>
      </c>
      <c r="W134" s="537">
        <f>SUMIFS('Input Loss Time'!$D$7:$D$1030,'Input Loss Time'!$A$7:$A$1030,'Input Data Shift A'!W$6,'Input Loss Time'!$B$7:$B$1030,'Input Data Shift A'!$D$2,'Input Loss Time'!$C$7:$C$1030,'Input Data Shift A'!$C134)</f>
        <v>0</v>
      </c>
      <c r="X134" s="537">
        <f>SUMIFS('Input Loss Time'!$D$7:$D$1030,'Input Loss Time'!$A$7:$A$1030,'Input Data Shift A'!X$6,'Input Loss Time'!$B$7:$B$1030,'Input Data Shift A'!$D$2,'Input Loss Time'!$C$7:$C$1030,'Input Data Shift A'!$C134)</f>
        <v>0</v>
      </c>
      <c r="Y134" s="537">
        <f>SUMIFS('Input Loss Time'!$D$7:$D$1030,'Input Loss Time'!$A$7:$A$1030,'Input Data Shift A'!Y$6,'Input Loss Time'!$B$7:$B$1030,'Input Data Shift A'!$D$2,'Input Loss Time'!$C$7:$C$1030,'Input Data Shift A'!$C134)</f>
        <v>0</v>
      </c>
      <c r="Z134" s="537">
        <f>SUMIFS('Input Loss Time'!$D$7:$D$1030,'Input Loss Time'!$A$7:$A$1030,'Input Data Shift A'!Z$6,'Input Loss Time'!$B$7:$B$1030,'Input Data Shift A'!$D$2,'Input Loss Time'!$C$7:$C$1030,'Input Data Shift A'!$C134)</f>
        <v>0</v>
      </c>
      <c r="AA134" s="537">
        <f>SUMIFS('Input Loss Time'!$D$7:$D$1030,'Input Loss Time'!$A$7:$A$1030,'Input Data Shift A'!AA$6,'Input Loss Time'!$B$7:$B$1030,'Input Data Shift A'!$D$2,'Input Loss Time'!$C$7:$C$1030,'Input Data Shift A'!$C134)</f>
        <v>0</v>
      </c>
      <c r="AB134" s="537">
        <f>SUMIFS('Input Loss Time'!$D$7:$D$1030,'Input Loss Time'!$A$7:$A$1030,'Input Data Shift A'!AB$6,'Input Loss Time'!$B$7:$B$1030,'Input Data Shift A'!$D$2,'Input Loss Time'!$C$7:$C$1030,'Input Data Shift A'!$C134)</f>
        <v>0</v>
      </c>
      <c r="AC134" s="537">
        <f>SUMIFS('Input Loss Time'!$D$7:$D$1030,'Input Loss Time'!$A$7:$A$1030,'Input Data Shift A'!AC$6,'Input Loss Time'!$B$7:$B$1030,'Input Data Shift A'!$D$2,'Input Loss Time'!$C$7:$C$1030,'Input Data Shift A'!$C134)</f>
        <v>0</v>
      </c>
      <c r="AD134" s="537">
        <f>SUMIFS('Input Loss Time'!$D$7:$D$1030,'Input Loss Time'!$A$7:$A$1030,'Input Data Shift A'!AD$6,'Input Loss Time'!$B$7:$B$1030,'Input Data Shift A'!$D$2,'Input Loss Time'!$C$7:$C$1030,'Input Data Shift A'!$C134)</f>
        <v>0</v>
      </c>
      <c r="AE134" s="537">
        <f>SUMIFS('Input Loss Time'!$D$7:$D$1030,'Input Loss Time'!$A$7:$A$1030,'Input Data Shift A'!AE$6,'Input Loss Time'!$B$7:$B$1030,'Input Data Shift A'!$D$2,'Input Loss Time'!$C$7:$C$1030,'Input Data Shift A'!$C134)</f>
        <v>0</v>
      </c>
      <c r="AF134" s="537">
        <f>SUMIFS('Input Loss Time'!$D$7:$D$1030,'Input Loss Time'!$A$7:$A$1030,'Input Data Shift A'!AF$6,'Input Loss Time'!$B$7:$B$1030,'Input Data Shift A'!$D$2,'Input Loss Time'!$C$7:$C$1030,'Input Data Shift A'!$C134)</f>
        <v>0</v>
      </c>
      <c r="AG134" s="537">
        <f>SUMIFS('Input Loss Time'!$D$7:$D$1030,'Input Loss Time'!$A$7:$A$1030,'Input Data Shift A'!AG$6,'Input Loss Time'!$B$7:$B$1030,'Input Data Shift A'!$D$2,'Input Loss Time'!$C$7:$C$1030,'Input Data Shift A'!$C134)</f>
        <v>0</v>
      </c>
      <c r="AH134" s="537">
        <f>SUMIFS('Input Loss Time'!$D$7:$D$1030,'Input Loss Time'!$A$7:$A$1030,'Input Data Shift A'!AH$6,'Input Loss Time'!$B$7:$B$1030,'Input Data Shift A'!$D$2,'Input Loss Time'!$C$7:$C$1030,'Input Data Shift A'!$C134)</f>
        <v>0</v>
      </c>
    </row>
    <row r="135" spans="1:64" ht="19.5" customHeight="1">
      <c r="A135" s="598"/>
      <c r="B135" s="598"/>
      <c r="C135" s="281" t="s">
        <v>4277</v>
      </c>
      <c r="D135" s="537">
        <f>SUMIFS('Input Loss Time'!$D$7:$D$1030,'Input Loss Time'!$A$7:$A$1030,'Input Data Shift A'!D$6,'Input Loss Time'!$B$7:$B$1030,'Input Data Shift A'!$D$2,'Input Loss Time'!$C$7:$C$1030,'Input Data Shift A'!$C135)</f>
        <v>5</v>
      </c>
      <c r="E135" s="537">
        <f>SUMIFS('Input Loss Time'!$D$7:$D$1030,'Input Loss Time'!$A$7:$A$1030,'Input Data Shift A'!E$6,'Input Loss Time'!$B$7:$B$1030,'Input Data Shift A'!$D$2,'Input Loss Time'!$C$7:$C$1030,'Input Data Shift A'!$C135)</f>
        <v>5</v>
      </c>
      <c r="F135" s="537">
        <f>SUMIFS('Input Loss Time'!$D$7:$D$1030,'Input Loss Time'!$A$7:$A$1030,'Input Data Shift A'!F$6,'Input Loss Time'!$B$7:$B$1030,'Input Data Shift A'!$D$2,'Input Loss Time'!$C$7:$C$1030,'Input Data Shift A'!$C135)</f>
        <v>0</v>
      </c>
      <c r="G135" s="537">
        <f>SUMIFS('Input Loss Time'!$D$7:$D$1030,'Input Loss Time'!$A$7:$A$1030,'Input Data Shift A'!G$6,'Input Loss Time'!$B$7:$B$1030,'Input Data Shift A'!$D$2,'Input Loss Time'!$C$7:$C$1030,'Input Data Shift A'!$C135)</f>
        <v>0</v>
      </c>
      <c r="H135" s="537">
        <f>SUMIFS('Input Loss Time'!$D$7:$D$1030,'Input Loss Time'!$A$7:$A$1030,'Input Data Shift A'!H$6,'Input Loss Time'!$B$7:$B$1030,'Input Data Shift A'!$D$2,'Input Loss Time'!$C$7:$C$1030,'Input Data Shift A'!$C135)</f>
        <v>5</v>
      </c>
      <c r="I135" s="537">
        <f>SUMIFS('Input Loss Time'!$D$7:$D$1030,'Input Loss Time'!$A$7:$A$1030,'Input Data Shift A'!I$6,'Input Loss Time'!$B$7:$B$1030,'Input Data Shift A'!$D$2,'Input Loss Time'!$C$7:$C$1030,'Input Data Shift A'!$C135)</f>
        <v>5</v>
      </c>
      <c r="J135" s="537">
        <f>SUMIFS('Input Loss Time'!$D$7:$D$1030,'Input Loss Time'!$A$7:$A$1030,'Input Data Shift A'!J$6,'Input Loss Time'!$B$7:$B$1030,'Input Data Shift A'!$D$2,'Input Loss Time'!$C$7:$C$1030,'Input Data Shift A'!$C135)</f>
        <v>5</v>
      </c>
      <c r="K135" s="537">
        <f>SUMIFS('Input Loss Time'!$D$7:$D$1030,'Input Loss Time'!$A$7:$A$1030,'Input Data Shift A'!K$6,'Input Loss Time'!$B$7:$B$1030,'Input Data Shift A'!$D$2,'Input Loss Time'!$C$7:$C$1030,'Input Data Shift A'!$C135)</f>
        <v>5</v>
      </c>
      <c r="L135" s="537">
        <f>SUMIFS('Input Loss Time'!$D$7:$D$1030,'Input Loss Time'!$A$7:$A$1030,'Input Data Shift A'!L$6,'Input Loss Time'!$B$7:$B$1030,'Input Data Shift A'!$D$2,'Input Loss Time'!$C$7:$C$1030,'Input Data Shift A'!$C135)</f>
        <v>0</v>
      </c>
      <c r="M135" s="537">
        <f>SUMIFS('Input Loss Time'!$D$7:$D$1030,'Input Loss Time'!$A$7:$A$1030,'Input Data Shift A'!M$6,'Input Loss Time'!$B$7:$B$1030,'Input Data Shift A'!$D$2,'Input Loss Time'!$C$7:$C$1030,'Input Data Shift A'!$C135)</f>
        <v>0</v>
      </c>
      <c r="N135" s="537">
        <f>SUMIFS('Input Loss Time'!$D$7:$D$1030,'Input Loss Time'!$A$7:$A$1030,'Input Data Shift A'!N$6,'Input Loss Time'!$B$7:$B$1030,'Input Data Shift A'!$D$2,'Input Loss Time'!$C$7:$C$1030,'Input Data Shift A'!$C135)</f>
        <v>5</v>
      </c>
      <c r="O135" s="537">
        <f>SUMIFS('Input Loss Time'!$D$7:$D$1030,'Input Loss Time'!$A$7:$A$1030,'Input Data Shift A'!O$6,'Input Loss Time'!$B$7:$B$1030,'Input Data Shift A'!$D$2,'Input Loss Time'!$C$7:$C$1030,'Input Data Shift A'!$C135)</f>
        <v>5</v>
      </c>
      <c r="P135" s="537">
        <f>SUMIFS('Input Loss Time'!$D$7:$D$1030,'Input Loss Time'!$A$7:$A$1030,'Input Data Shift A'!P$6,'Input Loss Time'!$B$7:$B$1030,'Input Data Shift A'!$D$2,'Input Loss Time'!$C$7:$C$1030,'Input Data Shift A'!$C135)</f>
        <v>5</v>
      </c>
      <c r="Q135" s="537">
        <f>SUMIFS('Input Loss Time'!$D$7:$D$1030,'Input Loss Time'!$A$7:$A$1030,'Input Data Shift A'!Q$6,'Input Loss Time'!$B$7:$B$1030,'Input Data Shift A'!$D$2,'Input Loss Time'!$C$7:$C$1030,'Input Data Shift A'!$C135)</f>
        <v>5</v>
      </c>
      <c r="R135" s="537">
        <f>SUMIFS('Input Loss Time'!$D$7:$D$1030,'Input Loss Time'!$A$7:$A$1030,'Input Data Shift A'!R$6,'Input Loss Time'!$B$7:$B$1030,'Input Data Shift A'!$D$2,'Input Loss Time'!$C$7:$C$1030,'Input Data Shift A'!$C135)</f>
        <v>0</v>
      </c>
      <c r="S135" s="537">
        <f>SUMIFS('Input Loss Time'!$D$7:$D$1030,'Input Loss Time'!$A$7:$A$1030,'Input Data Shift A'!S$6,'Input Loss Time'!$B$7:$B$1030,'Input Data Shift A'!$D$2,'Input Loss Time'!$C$7:$C$1030,'Input Data Shift A'!$C135)</f>
        <v>0</v>
      </c>
      <c r="T135" s="537">
        <f>SUMIFS('Input Loss Time'!$D$7:$D$1030,'Input Loss Time'!$A$7:$A$1030,'Input Data Shift A'!T$6,'Input Loss Time'!$B$7:$B$1030,'Input Data Shift A'!$D$2,'Input Loss Time'!$C$7:$C$1030,'Input Data Shift A'!$C135)</f>
        <v>5</v>
      </c>
      <c r="U135" s="537">
        <f>SUMIFS('Input Loss Time'!$D$7:$D$1030,'Input Loss Time'!$A$7:$A$1030,'Input Data Shift A'!U$6,'Input Loss Time'!$B$7:$B$1030,'Input Data Shift A'!$D$2,'Input Loss Time'!$C$7:$C$1030,'Input Data Shift A'!$C135)</f>
        <v>5</v>
      </c>
      <c r="V135" s="537">
        <f>SUMIFS('Input Loss Time'!$D$7:$D$1030,'Input Loss Time'!$A$7:$A$1030,'Input Data Shift A'!V$6,'Input Loss Time'!$B$7:$B$1030,'Input Data Shift A'!$D$2,'Input Loss Time'!$C$7:$C$1030,'Input Data Shift A'!$C135)</f>
        <v>0</v>
      </c>
      <c r="W135" s="537">
        <f>SUMIFS('Input Loss Time'!$D$7:$D$1030,'Input Loss Time'!$A$7:$A$1030,'Input Data Shift A'!W$6,'Input Loss Time'!$B$7:$B$1030,'Input Data Shift A'!$D$2,'Input Loss Time'!$C$7:$C$1030,'Input Data Shift A'!$C135)</f>
        <v>0</v>
      </c>
      <c r="X135" s="537">
        <f>SUMIFS('Input Loss Time'!$D$7:$D$1030,'Input Loss Time'!$A$7:$A$1030,'Input Data Shift A'!X$6,'Input Loss Time'!$B$7:$B$1030,'Input Data Shift A'!$D$2,'Input Loss Time'!$C$7:$C$1030,'Input Data Shift A'!$C135)</f>
        <v>0</v>
      </c>
      <c r="Y135" s="537">
        <f>SUMIFS('Input Loss Time'!$D$7:$D$1030,'Input Loss Time'!$A$7:$A$1030,'Input Data Shift A'!Y$6,'Input Loss Time'!$B$7:$B$1030,'Input Data Shift A'!$D$2,'Input Loss Time'!$C$7:$C$1030,'Input Data Shift A'!$C135)</f>
        <v>0</v>
      </c>
      <c r="Z135" s="537">
        <f>SUMIFS('Input Loss Time'!$D$7:$D$1030,'Input Loss Time'!$A$7:$A$1030,'Input Data Shift A'!Z$6,'Input Loss Time'!$B$7:$B$1030,'Input Data Shift A'!$D$2,'Input Loss Time'!$C$7:$C$1030,'Input Data Shift A'!$C135)</f>
        <v>0</v>
      </c>
      <c r="AA135" s="537">
        <f>SUMIFS('Input Loss Time'!$D$7:$D$1030,'Input Loss Time'!$A$7:$A$1030,'Input Data Shift A'!AA$6,'Input Loss Time'!$B$7:$B$1030,'Input Data Shift A'!$D$2,'Input Loss Time'!$C$7:$C$1030,'Input Data Shift A'!$C135)</f>
        <v>0</v>
      </c>
      <c r="AB135" s="537">
        <f>SUMIFS('Input Loss Time'!$D$7:$D$1030,'Input Loss Time'!$A$7:$A$1030,'Input Data Shift A'!AB$6,'Input Loss Time'!$B$7:$B$1030,'Input Data Shift A'!$D$2,'Input Loss Time'!$C$7:$C$1030,'Input Data Shift A'!$C135)</f>
        <v>0</v>
      </c>
      <c r="AC135" s="537">
        <f>SUMIFS('Input Loss Time'!$D$7:$D$1030,'Input Loss Time'!$A$7:$A$1030,'Input Data Shift A'!AC$6,'Input Loss Time'!$B$7:$B$1030,'Input Data Shift A'!$D$2,'Input Loss Time'!$C$7:$C$1030,'Input Data Shift A'!$C135)</f>
        <v>0</v>
      </c>
      <c r="AD135" s="537">
        <f>SUMIFS('Input Loss Time'!$D$7:$D$1030,'Input Loss Time'!$A$7:$A$1030,'Input Data Shift A'!AD$6,'Input Loss Time'!$B$7:$B$1030,'Input Data Shift A'!$D$2,'Input Loss Time'!$C$7:$C$1030,'Input Data Shift A'!$C135)</f>
        <v>0</v>
      </c>
      <c r="AE135" s="537">
        <f>SUMIFS('Input Loss Time'!$D$7:$D$1030,'Input Loss Time'!$A$7:$A$1030,'Input Data Shift A'!AE$6,'Input Loss Time'!$B$7:$B$1030,'Input Data Shift A'!$D$2,'Input Loss Time'!$C$7:$C$1030,'Input Data Shift A'!$C135)</f>
        <v>0</v>
      </c>
      <c r="AF135" s="537">
        <f>SUMIFS('Input Loss Time'!$D$7:$D$1030,'Input Loss Time'!$A$7:$A$1030,'Input Data Shift A'!AF$6,'Input Loss Time'!$B$7:$B$1030,'Input Data Shift A'!$D$2,'Input Loss Time'!$C$7:$C$1030,'Input Data Shift A'!$C135)</f>
        <v>0</v>
      </c>
      <c r="AG135" s="537">
        <f>SUMIFS('Input Loss Time'!$D$7:$D$1030,'Input Loss Time'!$A$7:$A$1030,'Input Data Shift A'!AG$6,'Input Loss Time'!$B$7:$B$1030,'Input Data Shift A'!$D$2,'Input Loss Time'!$C$7:$C$1030,'Input Data Shift A'!$C135)</f>
        <v>0</v>
      </c>
      <c r="AH135" s="537">
        <f>SUMIFS('Input Loss Time'!$D$7:$D$1030,'Input Loss Time'!$A$7:$A$1030,'Input Data Shift A'!AH$6,'Input Loss Time'!$B$7:$B$1030,'Input Data Shift A'!$D$2,'Input Loss Time'!$C$7:$C$1030,'Input Data Shift A'!$C135)</f>
        <v>0</v>
      </c>
    </row>
    <row r="136" spans="1:64" ht="19.5" customHeight="1">
      <c r="A136" s="598"/>
      <c r="B136" s="598"/>
      <c r="C136" s="281" t="s">
        <v>29</v>
      </c>
      <c r="D136" s="538">
        <f>SUMIFS('Input Loss Time'!$D$7:$D$1030,'Input Loss Time'!$A$7:$A$1030,'Input Data Shift A'!D$6,'Input Loss Time'!$B$7:$B$1030,'Input Data Shift A'!$D$2,'Input Loss Time'!$C$7:$C$1030,'Input Data Shift A'!$C136)</f>
        <v>5</v>
      </c>
      <c r="E136" s="538">
        <f>SUMIFS('Input Loss Time'!$D$7:$D$1030,'Input Loss Time'!$A$7:$A$1030,'Input Data Shift A'!E$6,'Input Loss Time'!$B$7:$B$1030,'Input Data Shift A'!$D$2,'Input Loss Time'!$C$7:$C$1030,'Input Data Shift A'!$C136)</f>
        <v>5</v>
      </c>
      <c r="F136" s="538">
        <f>SUMIFS('Input Loss Time'!$D$7:$D$1030,'Input Loss Time'!$A$7:$A$1030,'Input Data Shift A'!F$6,'Input Loss Time'!$B$7:$B$1030,'Input Data Shift A'!$D$2,'Input Loss Time'!$C$7:$C$1030,'Input Data Shift A'!$C136)</f>
        <v>0</v>
      </c>
      <c r="G136" s="538">
        <f>SUMIFS('Input Loss Time'!$D$7:$D$1030,'Input Loss Time'!$A$7:$A$1030,'Input Data Shift A'!G$6,'Input Loss Time'!$B$7:$B$1030,'Input Data Shift A'!$D$2,'Input Loss Time'!$C$7:$C$1030,'Input Data Shift A'!$C136)</f>
        <v>0</v>
      </c>
      <c r="H136" s="538">
        <f>SUMIFS('Input Loss Time'!$D$7:$D$1030,'Input Loss Time'!$A$7:$A$1030,'Input Data Shift A'!H$6,'Input Loss Time'!$B$7:$B$1030,'Input Data Shift A'!$D$2,'Input Loss Time'!$C$7:$C$1030,'Input Data Shift A'!$C136)</f>
        <v>5</v>
      </c>
      <c r="I136" s="538">
        <f>SUMIFS('Input Loss Time'!$D$7:$D$1030,'Input Loss Time'!$A$7:$A$1030,'Input Data Shift A'!I$6,'Input Loss Time'!$B$7:$B$1030,'Input Data Shift A'!$D$2,'Input Loss Time'!$C$7:$C$1030,'Input Data Shift A'!$C136)</f>
        <v>5</v>
      </c>
      <c r="J136" s="538">
        <f>SUMIFS('Input Loss Time'!$D$7:$D$1030,'Input Loss Time'!$A$7:$A$1030,'Input Data Shift A'!J$6,'Input Loss Time'!$B$7:$B$1030,'Input Data Shift A'!$D$2,'Input Loss Time'!$C$7:$C$1030,'Input Data Shift A'!$C136)</f>
        <v>5</v>
      </c>
      <c r="K136" s="538">
        <f>SUMIFS('Input Loss Time'!$D$7:$D$1030,'Input Loss Time'!$A$7:$A$1030,'Input Data Shift A'!K$6,'Input Loss Time'!$B$7:$B$1030,'Input Data Shift A'!$D$2,'Input Loss Time'!$C$7:$C$1030,'Input Data Shift A'!$C136)</f>
        <v>5</v>
      </c>
      <c r="L136" s="538">
        <f>SUMIFS('Input Loss Time'!$D$7:$D$1030,'Input Loss Time'!$A$7:$A$1030,'Input Data Shift A'!L$6,'Input Loss Time'!$B$7:$B$1030,'Input Data Shift A'!$D$2,'Input Loss Time'!$C$7:$C$1030,'Input Data Shift A'!$C136)</f>
        <v>0</v>
      </c>
      <c r="M136" s="538">
        <f>SUMIFS('Input Loss Time'!$D$7:$D$1030,'Input Loss Time'!$A$7:$A$1030,'Input Data Shift A'!M$6,'Input Loss Time'!$B$7:$B$1030,'Input Data Shift A'!$D$2,'Input Loss Time'!$C$7:$C$1030,'Input Data Shift A'!$C136)</f>
        <v>0</v>
      </c>
      <c r="N136" s="538">
        <f>SUMIFS('Input Loss Time'!$D$7:$D$1030,'Input Loss Time'!$A$7:$A$1030,'Input Data Shift A'!N$6,'Input Loss Time'!$B$7:$B$1030,'Input Data Shift A'!$D$2,'Input Loss Time'!$C$7:$C$1030,'Input Data Shift A'!$C136)</f>
        <v>5</v>
      </c>
      <c r="O136" s="538">
        <f>SUMIFS('Input Loss Time'!$D$7:$D$1030,'Input Loss Time'!$A$7:$A$1030,'Input Data Shift A'!O$6,'Input Loss Time'!$B$7:$B$1030,'Input Data Shift A'!$D$2,'Input Loss Time'!$C$7:$C$1030,'Input Data Shift A'!$C136)</f>
        <v>5</v>
      </c>
      <c r="P136" s="538">
        <f>SUMIFS('Input Loss Time'!$D$7:$D$1030,'Input Loss Time'!$A$7:$A$1030,'Input Data Shift A'!P$6,'Input Loss Time'!$B$7:$B$1030,'Input Data Shift A'!$D$2,'Input Loss Time'!$C$7:$C$1030,'Input Data Shift A'!$C136)</f>
        <v>5</v>
      </c>
      <c r="Q136" s="538">
        <f>SUMIFS('Input Loss Time'!$D$7:$D$1030,'Input Loss Time'!$A$7:$A$1030,'Input Data Shift A'!Q$6,'Input Loss Time'!$B$7:$B$1030,'Input Data Shift A'!$D$2,'Input Loss Time'!$C$7:$C$1030,'Input Data Shift A'!$C136)</f>
        <v>5</v>
      </c>
      <c r="R136" s="538">
        <f>SUMIFS('Input Loss Time'!$D$7:$D$1030,'Input Loss Time'!$A$7:$A$1030,'Input Data Shift A'!R$6,'Input Loss Time'!$B$7:$B$1030,'Input Data Shift A'!$D$2,'Input Loss Time'!$C$7:$C$1030,'Input Data Shift A'!$C136)</f>
        <v>0</v>
      </c>
      <c r="S136" s="538">
        <f>SUMIFS('Input Loss Time'!$D$7:$D$1030,'Input Loss Time'!$A$7:$A$1030,'Input Data Shift A'!S$6,'Input Loss Time'!$B$7:$B$1030,'Input Data Shift A'!$D$2,'Input Loss Time'!$C$7:$C$1030,'Input Data Shift A'!$C136)</f>
        <v>0</v>
      </c>
      <c r="T136" s="538">
        <f>SUMIFS('Input Loss Time'!$D$7:$D$1030,'Input Loss Time'!$A$7:$A$1030,'Input Data Shift A'!T$6,'Input Loss Time'!$B$7:$B$1030,'Input Data Shift A'!$D$2,'Input Loss Time'!$C$7:$C$1030,'Input Data Shift A'!$C136)</f>
        <v>5</v>
      </c>
      <c r="U136" s="538">
        <f>SUMIFS('Input Loss Time'!$D$7:$D$1030,'Input Loss Time'!$A$7:$A$1030,'Input Data Shift A'!U$6,'Input Loss Time'!$B$7:$B$1030,'Input Data Shift A'!$D$2,'Input Loss Time'!$C$7:$C$1030,'Input Data Shift A'!$C136)</f>
        <v>5</v>
      </c>
      <c r="V136" s="538">
        <f>SUMIFS('Input Loss Time'!$D$7:$D$1030,'Input Loss Time'!$A$7:$A$1030,'Input Data Shift A'!V$6,'Input Loss Time'!$B$7:$B$1030,'Input Data Shift A'!$D$2,'Input Loss Time'!$C$7:$C$1030,'Input Data Shift A'!$C136)</f>
        <v>0</v>
      </c>
      <c r="W136" s="538">
        <f>SUMIFS('Input Loss Time'!$D$7:$D$1030,'Input Loss Time'!$A$7:$A$1030,'Input Data Shift A'!W$6,'Input Loss Time'!$B$7:$B$1030,'Input Data Shift A'!$D$2,'Input Loss Time'!$C$7:$C$1030,'Input Data Shift A'!$C136)</f>
        <v>0</v>
      </c>
      <c r="X136" s="538">
        <f>SUMIFS('Input Loss Time'!$D$7:$D$1030,'Input Loss Time'!$A$7:$A$1030,'Input Data Shift A'!X$6,'Input Loss Time'!$B$7:$B$1030,'Input Data Shift A'!$D$2,'Input Loss Time'!$C$7:$C$1030,'Input Data Shift A'!$C136)</f>
        <v>0</v>
      </c>
      <c r="Y136" s="538">
        <f>SUMIFS('Input Loss Time'!$D$7:$D$1030,'Input Loss Time'!$A$7:$A$1030,'Input Data Shift A'!Y$6,'Input Loss Time'!$B$7:$B$1030,'Input Data Shift A'!$D$2,'Input Loss Time'!$C$7:$C$1030,'Input Data Shift A'!$C136)</f>
        <v>0</v>
      </c>
      <c r="Z136" s="538">
        <f>SUMIFS('Input Loss Time'!$D$7:$D$1030,'Input Loss Time'!$A$7:$A$1030,'Input Data Shift A'!Z$6,'Input Loss Time'!$B$7:$B$1030,'Input Data Shift A'!$D$2,'Input Loss Time'!$C$7:$C$1030,'Input Data Shift A'!$C136)</f>
        <v>0</v>
      </c>
      <c r="AA136" s="538">
        <f>SUMIFS('Input Loss Time'!$D$7:$D$1030,'Input Loss Time'!$A$7:$A$1030,'Input Data Shift A'!AA$6,'Input Loss Time'!$B$7:$B$1030,'Input Data Shift A'!$D$2,'Input Loss Time'!$C$7:$C$1030,'Input Data Shift A'!$C136)</f>
        <v>0</v>
      </c>
      <c r="AB136" s="538">
        <f>SUMIFS('Input Loss Time'!$D$7:$D$1030,'Input Loss Time'!$A$7:$A$1030,'Input Data Shift A'!AB$6,'Input Loss Time'!$B$7:$B$1030,'Input Data Shift A'!$D$2,'Input Loss Time'!$C$7:$C$1030,'Input Data Shift A'!$C136)</f>
        <v>0</v>
      </c>
      <c r="AC136" s="538">
        <f>SUMIFS('Input Loss Time'!$D$7:$D$1030,'Input Loss Time'!$A$7:$A$1030,'Input Data Shift A'!AC$6,'Input Loss Time'!$B$7:$B$1030,'Input Data Shift A'!$D$2,'Input Loss Time'!$C$7:$C$1030,'Input Data Shift A'!$C136)</f>
        <v>0</v>
      </c>
      <c r="AD136" s="538">
        <f>SUMIFS('Input Loss Time'!$D$7:$D$1030,'Input Loss Time'!$A$7:$A$1030,'Input Data Shift A'!AD$6,'Input Loss Time'!$B$7:$B$1030,'Input Data Shift A'!$D$2,'Input Loss Time'!$C$7:$C$1030,'Input Data Shift A'!$C136)</f>
        <v>0</v>
      </c>
      <c r="AE136" s="538">
        <f>SUMIFS('Input Loss Time'!$D$7:$D$1030,'Input Loss Time'!$A$7:$A$1030,'Input Data Shift A'!AE$6,'Input Loss Time'!$B$7:$B$1030,'Input Data Shift A'!$D$2,'Input Loss Time'!$C$7:$C$1030,'Input Data Shift A'!$C136)</f>
        <v>0</v>
      </c>
      <c r="AF136" s="538">
        <f>SUMIFS('Input Loss Time'!$D$7:$D$1030,'Input Loss Time'!$A$7:$A$1030,'Input Data Shift A'!AF$6,'Input Loss Time'!$B$7:$B$1030,'Input Data Shift A'!$D$2,'Input Loss Time'!$C$7:$C$1030,'Input Data Shift A'!$C136)</f>
        <v>0</v>
      </c>
      <c r="AG136" s="538">
        <f>SUMIFS('Input Loss Time'!$D$7:$D$1030,'Input Loss Time'!$A$7:$A$1030,'Input Data Shift A'!AG$6,'Input Loss Time'!$B$7:$B$1030,'Input Data Shift A'!$D$2,'Input Loss Time'!$C$7:$C$1030,'Input Data Shift A'!$C136)</f>
        <v>0</v>
      </c>
      <c r="AH136" s="538">
        <f>SUMIFS('Input Loss Time'!$D$7:$D$1030,'Input Loss Time'!$A$7:$A$1030,'Input Data Shift A'!AH$6,'Input Loss Time'!$B$7:$B$1030,'Input Data Shift A'!$D$2,'Input Loss Time'!$C$7:$C$1030,'Input Data Shift A'!$C136)</f>
        <v>0</v>
      </c>
    </row>
    <row r="137" spans="1:64" ht="19.5" customHeight="1">
      <c r="A137" s="598"/>
      <c r="B137" s="598"/>
      <c r="C137" s="281" t="s">
        <v>4292</v>
      </c>
      <c r="D137" s="538">
        <f>SUMIFS('Input Loss Time'!$D$7:$D$1030,'Input Loss Time'!$A$7:$A$1030,'Input Data Shift A'!D$6,'Input Loss Time'!$B$7:$B$1030,'Input Data Shift A'!$D$2,'Input Loss Time'!$C$7:$C$1030,'Input Data Shift A'!$C137)</f>
        <v>0</v>
      </c>
      <c r="E137" s="538">
        <f>SUMIFS('Input Loss Time'!$D$7:$D$1030,'Input Loss Time'!$A$7:$A$1030,'Input Data Shift A'!E$6,'Input Loss Time'!$B$7:$B$1030,'Input Data Shift A'!$D$2,'Input Loss Time'!$C$7:$C$1030,'Input Data Shift A'!$C137)</f>
        <v>0</v>
      </c>
      <c r="F137" s="538">
        <f>SUMIFS('Input Loss Time'!$D$7:$D$1030,'Input Loss Time'!$A$7:$A$1030,'Input Data Shift A'!F$6,'Input Loss Time'!$B$7:$B$1030,'Input Data Shift A'!$D$2,'Input Loss Time'!$C$7:$C$1030,'Input Data Shift A'!$C137)</f>
        <v>0</v>
      </c>
      <c r="G137" s="538">
        <f>SUMIFS('Input Loss Time'!$D$7:$D$1030,'Input Loss Time'!$A$7:$A$1030,'Input Data Shift A'!G$6,'Input Loss Time'!$B$7:$B$1030,'Input Data Shift A'!$D$2,'Input Loss Time'!$C$7:$C$1030,'Input Data Shift A'!$C137)</f>
        <v>0</v>
      </c>
      <c r="H137" s="538">
        <f>SUMIFS('Input Loss Time'!$D$7:$D$1030,'Input Loss Time'!$A$7:$A$1030,'Input Data Shift A'!H$6,'Input Loss Time'!$B$7:$B$1030,'Input Data Shift A'!$D$2,'Input Loss Time'!$C$7:$C$1030,'Input Data Shift A'!$C137)</f>
        <v>0</v>
      </c>
      <c r="I137" s="538">
        <f>SUMIFS('Input Loss Time'!$D$7:$D$1030,'Input Loss Time'!$A$7:$A$1030,'Input Data Shift A'!I$6,'Input Loss Time'!$B$7:$B$1030,'Input Data Shift A'!$D$2,'Input Loss Time'!$C$7:$C$1030,'Input Data Shift A'!$C137)</f>
        <v>0</v>
      </c>
      <c r="J137" s="538">
        <f>SUMIFS('Input Loss Time'!$D$7:$D$1030,'Input Loss Time'!$A$7:$A$1030,'Input Data Shift A'!J$6,'Input Loss Time'!$B$7:$B$1030,'Input Data Shift A'!$D$2,'Input Loss Time'!$C$7:$C$1030,'Input Data Shift A'!$C137)</f>
        <v>0</v>
      </c>
      <c r="K137" s="538">
        <f>SUMIFS('Input Loss Time'!$D$7:$D$1030,'Input Loss Time'!$A$7:$A$1030,'Input Data Shift A'!K$6,'Input Loss Time'!$B$7:$B$1030,'Input Data Shift A'!$D$2,'Input Loss Time'!$C$7:$C$1030,'Input Data Shift A'!$C137)</f>
        <v>0</v>
      </c>
      <c r="L137" s="538">
        <f>SUMIFS('Input Loss Time'!$D$7:$D$1030,'Input Loss Time'!$A$7:$A$1030,'Input Data Shift A'!L$6,'Input Loss Time'!$B$7:$B$1030,'Input Data Shift A'!$D$2,'Input Loss Time'!$C$7:$C$1030,'Input Data Shift A'!$C137)</f>
        <v>0</v>
      </c>
      <c r="M137" s="538">
        <f>SUMIFS('Input Loss Time'!$D$7:$D$1030,'Input Loss Time'!$A$7:$A$1030,'Input Data Shift A'!M$6,'Input Loss Time'!$B$7:$B$1030,'Input Data Shift A'!$D$2,'Input Loss Time'!$C$7:$C$1030,'Input Data Shift A'!$C137)</f>
        <v>0</v>
      </c>
      <c r="N137" s="538">
        <f>SUMIFS('Input Loss Time'!$D$7:$D$1030,'Input Loss Time'!$A$7:$A$1030,'Input Data Shift A'!N$6,'Input Loss Time'!$B$7:$B$1030,'Input Data Shift A'!$D$2,'Input Loss Time'!$C$7:$C$1030,'Input Data Shift A'!$C137)</f>
        <v>0</v>
      </c>
      <c r="O137" s="538">
        <f>SUMIFS('Input Loss Time'!$D$7:$D$1030,'Input Loss Time'!$A$7:$A$1030,'Input Data Shift A'!O$6,'Input Loss Time'!$B$7:$B$1030,'Input Data Shift A'!$D$2,'Input Loss Time'!$C$7:$C$1030,'Input Data Shift A'!$C137)</f>
        <v>0</v>
      </c>
      <c r="P137" s="538">
        <f>SUMIFS('Input Loss Time'!$D$7:$D$1030,'Input Loss Time'!$A$7:$A$1030,'Input Data Shift A'!P$6,'Input Loss Time'!$B$7:$B$1030,'Input Data Shift A'!$D$2,'Input Loss Time'!$C$7:$C$1030,'Input Data Shift A'!$C137)</f>
        <v>0</v>
      </c>
      <c r="Q137" s="538">
        <f>SUMIFS('Input Loss Time'!$D$7:$D$1030,'Input Loss Time'!$A$7:$A$1030,'Input Data Shift A'!Q$6,'Input Loss Time'!$B$7:$B$1030,'Input Data Shift A'!$D$2,'Input Loss Time'!$C$7:$C$1030,'Input Data Shift A'!$C137)</f>
        <v>0</v>
      </c>
      <c r="R137" s="538">
        <f>SUMIFS('Input Loss Time'!$D$7:$D$1030,'Input Loss Time'!$A$7:$A$1030,'Input Data Shift A'!R$6,'Input Loss Time'!$B$7:$B$1030,'Input Data Shift A'!$D$2,'Input Loss Time'!$C$7:$C$1030,'Input Data Shift A'!$C137)</f>
        <v>0</v>
      </c>
      <c r="S137" s="538">
        <f>SUMIFS('Input Loss Time'!$D$7:$D$1030,'Input Loss Time'!$A$7:$A$1030,'Input Data Shift A'!S$6,'Input Loss Time'!$B$7:$B$1030,'Input Data Shift A'!$D$2,'Input Loss Time'!$C$7:$C$1030,'Input Data Shift A'!$C137)</f>
        <v>0</v>
      </c>
      <c r="T137" s="538">
        <f>SUMIFS('Input Loss Time'!$D$7:$D$1030,'Input Loss Time'!$A$7:$A$1030,'Input Data Shift A'!T$6,'Input Loss Time'!$B$7:$B$1030,'Input Data Shift A'!$D$2,'Input Loss Time'!$C$7:$C$1030,'Input Data Shift A'!$C137)</f>
        <v>0</v>
      </c>
      <c r="U137" s="538">
        <f>SUMIFS('Input Loss Time'!$D$7:$D$1030,'Input Loss Time'!$A$7:$A$1030,'Input Data Shift A'!U$6,'Input Loss Time'!$B$7:$B$1030,'Input Data Shift A'!$D$2,'Input Loss Time'!$C$7:$C$1030,'Input Data Shift A'!$C137)</f>
        <v>0</v>
      </c>
      <c r="V137" s="538">
        <f>SUMIFS('Input Loss Time'!$D$7:$D$1030,'Input Loss Time'!$A$7:$A$1030,'Input Data Shift A'!V$6,'Input Loss Time'!$B$7:$B$1030,'Input Data Shift A'!$D$2,'Input Loss Time'!$C$7:$C$1030,'Input Data Shift A'!$C137)</f>
        <v>0</v>
      </c>
      <c r="W137" s="538">
        <f>SUMIFS('Input Loss Time'!$D$7:$D$1030,'Input Loss Time'!$A$7:$A$1030,'Input Data Shift A'!W$6,'Input Loss Time'!$B$7:$B$1030,'Input Data Shift A'!$D$2,'Input Loss Time'!$C$7:$C$1030,'Input Data Shift A'!$C137)</f>
        <v>0</v>
      </c>
      <c r="X137" s="538">
        <f>SUMIFS('Input Loss Time'!$D$7:$D$1030,'Input Loss Time'!$A$7:$A$1030,'Input Data Shift A'!X$6,'Input Loss Time'!$B$7:$B$1030,'Input Data Shift A'!$D$2,'Input Loss Time'!$C$7:$C$1030,'Input Data Shift A'!$C137)</f>
        <v>0</v>
      </c>
      <c r="Y137" s="538">
        <f>SUMIFS('Input Loss Time'!$D$7:$D$1030,'Input Loss Time'!$A$7:$A$1030,'Input Data Shift A'!Y$6,'Input Loss Time'!$B$7:$B$1030,'Input Data Shift A'!$D$2,'Input Loss Time'!$C$7:$C$1030,'Input Data Shift A'!$C137)</f>
        <v>0</v>
      </c>
      <c r="Z137" s="538">
        <f>SUMIFS('Input Loss Time'!$D$7:$D$1030,'Input Loss Time'!$A$7:$A$1030,'Input Data Shift A'!Z$6,'Input Loss Time'!$B$7:$B$1030,'Input Data Shift A'!$D$2,'Input Loss Time'!$C$7:$C$1030,'Input Data Shift A'!$C137)</f>
        <v>0</v>
      </c>
      <c r="AA137" s="538">
        <f>SUMIFS('Input Loss Time'!$D$7:$D$1030,'Input Loss Time'!$A$7:$A$1030,'Input Data Shift A'!AA$6,'Input Loss Time'!$B$7:$B$1030,'Input Data Shift A'!$D$2,'Input Loss Time'!$C$7:$C$1030,'Input Data Shift A'!$C137)</f>
        <v>0</v>
      </c>
      <c r="AB137" s="538">
        <f>SUMIFS('Input Loss Time'!$D$7:$D$1030,'Input Loss Time'!$A$7:$A$1030,'Input Data Shift A'!AB$6,'Input Loss Time'!$B$7:$B$1030,'Input Data Shift A'!$D$2,'Input Loss Time'!$C$7:$C$1030,'Input Data Shift A'!$C137)</f>
        <v>0</v>
      </c>
      <c r="AC137" s="538">
        <f>SUMIFS('Input Loss Time'!$D$7:$D$1030,'Input Loss Time'!$A$7:$A$1030,'Input Data Shift A'!AC$6,'Input Loss Time'!$B$7:$B$1030,'Input Data Shift A'!$D$2,'Input Loss Time'!$C$7:$C$1030,'Input Data Shift A'!$C137)</f>
        <v>0</v>
      </c>
      <c r="AD137" s="538">
        <f>SUMIFS('Input Loss Time'!$D$7:$D$1030,'Input Loss Time'!$A$7:$A$1030,'Input Data Shift A'!AD$6,'Input Loss Time'!$B$7:$B$1030,'Input Data Shift A'!$D$2,'Input Loss Time'!$C$7:$C$1030,'Input Data Shift A'!$C137)</f>
        <v>0</v>
      </c>
      <c r="AE137" s="538">
        <f>SUMIFS('Input Loss Time'!$D$7:$D$1030,'Input Loss Time'!$A$7:$A$1030,'Input Data Shift A'!AE$6,'Input Loss Time'!$B$7:$B$1030,'Input Data Shift A'!$D$2,'Input Loss Time'!$C$7:$C$1030,'Input Data Shift A'!$C137)</f>
        <v>0</v>
      </c>
      <c r="AF137" s="538">
        <f>SUMIFS('Input Loss Time'!$D$7:$D$1030,'Input Loss Time'!$A$7:$A$1030,'Input Data Shift A'!AF$6,'Input Loss Time'!$B$7:$B$1030,'Input Data Shift A'!$D$2,'Input Loss Time'!$C$7:$C$1030,'Input Data Shift A'!$C137)</f>
        <v>0</v>
      </c>
      <c r="AG137" s="538">
        <f>SUMIFS('Input Loss Time'!$D$7:$D$1030,'Input Loss Time'!$A$7:$A$1030,'Input Data Shift A'!AG$6,'Input Loss Time'!$B$7:$B$1030,'Input Data Shift A'!$D$2,'Input Loss Time'!$C$7:$C$1030,'Input Data Shift A'!$C137)</f>
        <v>0</v>
      </c>
      <c r="AH137" s="538">
        <f>SUMIFS('Input Loss Time'!$D$7:$D$1030,'Input Loss Time'!$A$7:$A$1030,'Input Data Shift A'!AH$6,'Input Loss Time'!$B$7:$B$1030,'Input Data Shift A'!$D$2,'Input Loss Time'!$C$7:$C$1030,'Input Data Shift A'!$C137)</f>
        <v>0</v>
      </c>
    </row>
    <row r="138" spans="1:64" ht="19.5" customHeight="1">
      <c r="A138" s="598"/>
      <c r="B138" s="598"/>
      <c r="C138" s="297"/>
      <c r="D138" s="539">
        <f>SUMIFS('Input Loss Time'!$D$7:$D$1030,'Input Loss Time'!$A$7:$A$1030,'Input Data Shift A'!D$6,'Input Loss Time'!$B$7:$B$1030,'Input Data Shift A'!$D$2,'Input Loss Time'!$C$7:$C$1030,'Input Data Shift A'!$C138)</f>
        <v>0</v>
      </c>
      <c r="E138" s="539">
        <f>SUMIFS('Input Loss Time'!$D$7:$D$1030,'Input Loss Time'!$A$7:$A$1030,'Input Data Shift A'!E$6,'Input Loss Time'!$B$7:$B$1030,'Input Data Shift A'!$D$2,'Input Loss Time'!$C$7:$C$1030,'Input Data Shift A'!$C138)</f>
        <v>0</v>
      </c>
      <c r="F138" s="539">
        <f>SUMIFS('Input Loss Time'!$D$7:$D$1030,'Input Loss Time'!$A$7:$A$1030,'Input Data Shift A'!F$6,'Input Loss Time'!$B$7:$B$1030,'Input Data Shift A'!$D$2,'Input Loss Time'!$C$7:$C$1030,'Input Data Shift A'!$C138)</f>
        <v>0</v>
      </c>
      <c r="G138" s="539">
        <f>SUMIFS('Input Loss Time'!$D$7:$D$1030,'Input Loss Time'!$A$7:$A$1030,'Input Data Shift A'!G$6,'Input Loss Time'!$B$7:$B$1030,'Input Data Shift A'!$D$2,'Input Loss Time'!$C$7:$C$1030,'Input Data Shift A'!$C138)</f>
        <v>0</v>
      </c>
      <c r="H138" s="539">
        <f>SUMIFS('Input Loss Time'!$D$7:$D$1030,'Input Loss Time'!$A$7:$A$1030,'Input Data Shift A'!H$6,'Input Loss Time'!$B$7:$B$1030,'Input Data Shift A'!$D$2,'Input Loss Time'!$C$7:$C$1030,'Input Data Shift A'!$C138)</f>
        <v>0</v>
      </c>
      <c r="I138" s="539">
        <f>SUMIFS('Input Loss Time'!$D$7:$D$1030,'Input Loss Time'!$A$7:$A$1030,'Input Data Shift A'!I$6,'Input Loss Time'!$B$7:$B$1030,'Input Data Shift A'!$D$2,'Input Loss Time'!$C$7:$C$1030,'Input Data Shift A'!$C138)</f>
        <v>0</v>
      </c>
      <c r="J138" s="539">
        <f>SUMIFS('Input Loss Time'!$D$7:$D$1030,'Input Loss Time'!$A$7:$A$1030,'Input Data Shift A'!J$6,'Input Loss Time'!$B$7:$B$1030,'Input Data Shift A'!$D$2,'Input Loss Time'!$C$7:$C$1030,'Input Data Shift A'!$C138)</f>
        <v>0</v>
      </c>
      <c r="K138" s="539">
        <f>SUMIFS('Input Loss Time'!$D$7:$D$1030,'Input Loss Time'!$A$7:$A$1030,'Input Data Shift A'!K$6,'Input Loss Time'!$B$7:$B$1030,'Input Data Shift A'!$D$2,'Input Loss Time'!$C$7:$C$1030,'Input Data Shift A'!$C138)</f>
        <v>0</v>
      </c>
      <c r="L138" s="539">
        <f>SUMIFS('Input Loss Time'!$D$7:$D$1030,'Input Loss Time'!$A$7:$A$1030,'Input Data Shift A'!L$6,'Input Loss Time'!$B$7:$B$1030,'Input Data Shift A'!$D$2,'Input Loss Time'!$C$7:$C$1030,'Input Data Shift A'!$C138)</f>
        <v>0</v>
      </c>
      <c r="M138" s="539">
        <f>SUMIFS('Input Loss Time'!$D$7:$D$1030,'Input Loss Time'!$A$7:$A$1030,'Input Data Shift A'!M$6,'Input Loss Time'!$B$7:$B$1030,'Input Data Shift A'!$D$2,'Input Loss Time'!$C$7:$C$1030,'Input Data Shift A'!$C138)</f>
        <v>0</v>
      </c>
      <c r="N138" s="539">
        <f>SUMIFS('Input Loss Time'!$D$7:$D$1030,'Input Loss Time'!$A$7:$A$1030,'Input Data Shift A'!N$6,'Input Loss Time'!$B$7:$B$1030,'Input Data Shift A'!$D$2,'Input Loss Time'!$C$7:$C$1030,'Input Data Shift A'!$C138)</f>
        <v>0</v>
      </c>
      <c r="O138" s="539">
        <f>SUMIFS('Input Loss Time'!$D$7:$D$1030,'Input Loss Time'!$A$7:$A$1030,'Input Data Shift A'!O$6,'Input Loss Time'!$B$7:$B$1030,'Input Data Shift A'!$D$2,'Input Loss Time'!$C$7:$C$1030,'Input Data Shift A'!$C138)</f>
        <v>0</v>
      </c>
      <c r="P138" s="539">
        <f>SUMIFS('Input Loss Time'!$D$7:$D$1030,'Input Loss Time'!$A$7:$A$1030,'Input Data Shift A'!P$6,'Input Loss Time'!$B$7:$B$1030,'Input Data Shift A'!$D$2,'Input Loss Time'!$C$7:$C$1030,'Input Data Shift A'!$C138)</f>
        <v>0</v>
      </c>
      <c r="Q138" s="539">
        <f>SUMIFS('Input Loss Time'!$D$7:$D$1030,'Input Loss Time'!$A$7:$A$1030,'Input Data Shift A'!Q$6,'Input Loss Time'!$B$7:$B$1030,'Input Data Shift A'!$D$2,'Input Loss Time'!$C$7:$C$1030,'Input Data Shift A'!$C138)</f>
        <v>0</v>
      </c>
      <c r="R138" s="539">
        <f>SUMIFS('Input Loss Time'!$D$7:$D$1030,'Input Loss Time'!$A$7:$A$1030,'Input Data Shift A'!R$6,'Input Loss Time'!$B$7:$B$1030,'Input Data Shift A'!$D$2,'Input Loss Time'!$C$7:$C$1030,'Input Data Shift A'!$C138)</f>
        <v>0</v>
      </c>
      <c r="S138" s="539">
        <f>SUMIFS('Input Loss Time'!$D$7:$D$1030,'Input Loss Time'!$A$7:$A$1030,'Input Data Shift A'!S$6,'Input Loss Time'!$B$7:$B$1030,'Input Data Shift A'!$D$2,'Input Loss Time'!$C$7:$C$1030,'Input Data Shift A'!$C138)</f>
        <v>0</v>
      </c>
      <c r="T138" s="539">
        <f>SUMIFS('Input Loss Time'!$D$7:$D$1030,'Input Loss Time'!$A$7:$A$1030,'Input Data Shift A'!T$6,'Input Loss Time'!$B$7:$B$1030,'Input Data Shift A'!$D$2,'Input Loss Time'!$C$7:$C$1030,'Input Data Shift A'!$C138)</f>
        <v>0</v>
      </c>
      <c r="U138" s="539">
        <f>SUMIFS('Input Loss Time'!$D$7:$D$1030,'Input Loss Time'!$A$7:$A$1030,'Input Data Shift A'!U$6,'Input Loss Time'!$B$7:$B$1030,'Input Data Shift A'!$D$2,'Input Loss Time'!$C$7:$C$1030,'Input Data Shift A'!$C138)</f>
        <v>0</v>
      </c>
      <c r="V138" s="539">
        <f>SUMIFS('Input Loss Time'!$D$7:$D$1030,'Input Loss Time'!$A$7:$A$1030,'Input Data Shift A'!V$6,'Input Loss Time'!$B$7:$B$1030,'Input Data Shift A'!$D$2,'Input Loss Time'!$C$7:$C$1030,'Input Data Shift A'!$C138)</f>
        <v>0</v>
      </c>
      <c r="W138" s="539">
        <f>SUMIFS('Input Loss Time'!$D$7:$D$1030,'Input Loss Time'!$A$7:$A$1030,'Input Data Shift A'!W$6,'Input Loss Time'!$B$7:$B$1030,'Input Data Shift A'!$D$2,'Input Loss Time'!$C$7:$C$1030,'Input Data Shift A'!$C138)</f>
        <v>0</v>
      </c>
      <c r="X138" s="539">
        <f>SUMIFS('Input Loss Time'!$D$7:$D$1030,'Input Loss Time'!$A$7:$A$1030,'Input Data Shift A'!X$6,'Input Loss Time'!$B$7:$B$1030,'Input Data Shift A'!$D$2,'Input Loss Time'!$C$7:$C$1030,'Input Data Shift A'!$C138)</f>
        <v>0</v>
      </c>
      <c r="Y138" s="539">
        <f>SUMIFS('Input Loss Time'!$D$7:$D$1030,'Input Loss Time'!$A$7:$A$1030,'Input Data Shift A'!Y$6,'Input Loss Time'!$B$7:$B$1030,'Input Data Shift A'!$D$2,'Input Loss Time'!$C$7:$C$1030,'Input Data Shift A'!$C138)</f>
        <v>0</v>
      </c>
      <c r="Z138" s="539">
        <f>SUMIFS('Input Loss Time'!$D$7:$D$1030,'Input Loss Time'!$A$7:$A$1030,'Input Data Shift A'!Z$6,'Input Loss Time'!$B$7:$B$1030,'Input Data Shift A'!$D$2,'Input Loss Time'!$C$7:$C$1030,'Input Data Shift A'!$C138)</f>
        <v>0</v>
      </c>
      <c r="AA138" s="539">
        <f>SUMIFS('Input Loss Time'!$D$7:$D$1030,'Input Loss Time'!$A$7:$A$1030,'Input Data Shift A'!AA$6,'Input Loss Time'!$B$7:$B$1030,'Input Data Shift A'!$D$2,'Input Loss Time'!$C$7:$C$1030,'Input Data Shift A'!$C138)</f>
        <v>0</v>
      </c>
      <c r="AB138" s="539">
        <f>SUMIFS('Input Loss Time'!$D$7:$D$1030,'Input Loss Time'!$A$7:$A$1030,'Input Data Shift A'!AB$6,'Input Loss Time'!$B$7:$B$1030,'Input Data Shift A'!$D$2,'Input Loss Time'!$C$7:$C$1030,'Input Data Shift A'!$C138)</f>
        <v>0</v>
      </c>
      <c r="AC138" s="539">
        <f>SUMIFS('Input Loss Time'!$D$7:$D$1030,'Input Loss Time'!$A$7:$A$1030,'Input Data Shift A'!AC$6,'Input Loss Time'!$B$7:$B$1030,'Input Data Shift A'!$D$2,'Input Loss Time'!$C$7:$C$1030,'Input Data Shift A'!$C138)</f>
        <v>0</v>
      </c>
      <c r="AD138" s="539">
        <f>SUMIFS('Input Loss Time'!$D$7:$D$1030,'Input Loss Time'!$A$7:$A$1030,'Input Data Shift A'!AD$6,'Input Loss Time'!$B$7:$B$1030,'Input Data Shift A'!$D$2,'Input Loss Time'!$C$7:$C$1030,'Input Data Shift A'!$C138)</f>
        <v>0</v>
      </c>
      <c r="AE138" s="539">
        <f>SUMIFS('Input Loss Time'!$D$7:$D$1030,'Input Loss Time'!$A$7:$A$1030,'Input Data Shift A'!AE$6,'Input Loss Time'!$B$7:$B$1030,'Input Data Shift A'!$D$2,'Input Loss Time'!$C$7:$C$1030,'Input Data Shift A'!$C138)</f>
        <v>0</v>
      </c>
      <c r="AF138" s="539">
        <f>SUMIFS('Input Loss Time'!$D$7:$D$1030,'Input Loss Time'!$A$7:$A$1030,'Input Data Shift A'!AF$6,'Input Loss Time'!$B$7:$B$1030,'Input Data Shift A'!$D$2,'Input Loss Time'!$C$7:$C$1030,'Input Data Shift A'!$C138)</f>
        <v>0</v>
      </c>
      <c r="AG138" s="539">
        <f>SUMIFS('Input Loss Time'!$D$7:$D$1030,'Input Loss Time'!$A$7:$A$1030,'Input Data Shift A'!AG$6,'Input Loss Time'!$B$7:$B$1030,'Input Data Shift A'!$D$2,'Input Loss Time'!$C$7:$C$1030,'Input Data Shift A'!$C138)</f>
        <v>0</v>
      </c>
      <c r="AH138" s="539">
        <f>SUMIFS('Input Loss Time'!$D$7:$D$1030,'Input Loss Time'!$A$7:$A$1030,'Input Data Shift A'!AH$6,'Input Loss Time'!$B$7:$B$1030,'Input Data Shift A'!$D$2,'Input Loss Time'!$C$7:$C$1030,'Input Data Shift A'!$C138)</f>
        <v>0</v>
      </c>
    </row>
    <row r="139" spans="1:64" ht="19.5" customHeight="1">
      <c r="A139" s="599" t="s">
        <v>7</v>
      </c>
      <c r="B139" s="599"/>
      <c r="C139" s="599"/>
      <c r="D139" s="540">
        <f t="shared" ref="D139:AH139" si="47">SUM(D127:D138)</f>
        <v>225.74500000000003</v>
      </c>
      <c r="E139" s="540">
        <f t="shared" si="47"/>
        <v>68.245000000000005</v>
      </c>
      <c r="F139" s="540">
        <f t="shared" si="47"/>
        <v>0</v>
      </c>
      <c r="G139" s="540">
        <f t="shared" si="47"/>
        <v>0</v>
      </c>
      <c r="H139" s="540">
        <f t="shared" si="47"/>
        <v>171.59666666666666</v>
      </c>
      <c r="I139" s="540">
        <f t="shared" si="47"/>
        <v>137.44833333333332</v>
      </c>
      <c r="J139" s="540">
        <f t="shared" si="47"/>
        <v>140.19666666666666</v>
      </c>
      <c r="K139" s="540">
        <f t="shared" si="47"/>
        <v>115.89333333333333</v>
      </c>
      <c r="L139" s="540">
        <f t="shared" si="47"/>
        <v>0</v>
      </c>
      <c r="M139" s="540">
        <f t="shared" si="47"/>
        <v>0</v>
      </c>
      <c r="N139" s="540">
        <f t="shared" si="47"/>
        <v>99.893333333333331</v>
      </c>
      <c r="O139" s="540">
        <f t="shared" si="47"/>
        <v>51.193333333333335</v>
      </c>
      <c r="P139" s="540">
        <f t="shared" si="47"/>
        <v>97.993333333333325</v>
      </c>
      <c r="Q139" s="540">
        <f t="shared" si="47"/>
        <v>135.345</v>
      </c>
      <c r="R139" s="540">
        <f t="shared" si="47"/>
        <v>0</v>
      </c>
      <c r="S139" s="540">
        <f t="shared" si="47"/>
        <v>0</v>
      </c>
      <c r="T139" s="540">
        <f t="shared" si="47"/>
        <v>183.8</v>
      </c>
      <c r="U139" s="540">
        <f t="shared" si="47"/>
        <v>117</v>
      </c>
      <c r="V139" s="540">
        <f t="shared" si="47"/>
        <v>0</v>
      </c>
      <c r="W139" s="540">
        <f t="shared" si="47"/>
        <v>0</v>
      </c>
      <c r="X139" s="540">
        <f t="shared" si="47"/>
        <v>0</v>
      </c>
      <c r="Y139" s="540">
        <f t="shared" si="47"/>
        <v>0</v>
      </c>
      <c r="Z139" s="540">
        <f t="shared" si="47"/>
        <v>0</v>
      </c>
      <c r="AA139" s="540">
        <f t="shared" si="47"/>
        <v>0</v>
      </c>
      <c r="AB139" s="540">
        <f t="shared" si="47"/>
        <v>0</v>
      </c>
      <c r="AC139" s="540">
        <f t="shared" si="47"/>
        <v>0</v>
      </c>
      <c r="AD139" s="540">
        <f t="shared" si="47"/>
        <v>0</v>
      </c>
      <c r="AE139" s="540">
        <f t="shared" si="47"/>
        <v>0</v>
      </c>
      <c r="AF139" s="540">
        <f t="shared" si="47"/>
        <v>0</v>
      </c>
      <c r="AG139" s="540">
        <f t="shared" si="47"/>
        <v>0</v>
      </c>
      <c r="AH139" s="540">
        <f t="shared" si="47"/>
        <v>0</v>
      </c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4"/>
      <c r="BI139" s="144"/>
      <c r="BJ139" s="144"/>
      <c r="BK139" s="144"/>
      <c r="BL139" s="144"/>
    </row>
    <row r="140" spans="1:64" ht="19.5" customHeight="1">
      <c r="A140" s="600" t="s">
        <v>100</v>
      </c>
      <c r="B140" s="600"/>
      <c r="C140" s="600"/>
      <c r="D140" s="540">
        <f>+IF(D77&gt;0,(D81*60-D139-'Shift A Calculation'!E148*60),0)</f>
        <v>4.9999999999954525E-2</v>
      </c>
      <c r="E140" s="540">
        <f>+IF(E77&gt;0,(E81*60-E139-'Shift A Calculation'!F148*60),0)</f>
        <v>4.9999999999386091E-3</v>
      </c>
      <c r="F140" s="540">
        <f>+IF(F77&gt;0,(F81*60-F139-'Shift A Calculation'!G148*60),0)</f>
        <v>0</v>
      </c>
      <c r="G140" s="540">
        <f>+IF(G77&gt;0,(G81*60-G139-'Shift A Calculation'!H148*60),0)</f>
        <v>0</v>
      </c>
      <c r="H140" s="540">
        <f>+IF(H77&gt;0,(H81*60-H139-'Shift A Calculation'!I148*60),0)</f>
        <v>-2.6666666666699257E-2</v>
      </c>
      <c r="I140" s="540">
        <f>+IF(I77&gt;0,(I81*60-I139-'Shift A Calculation'!J148*60),0)</f>
        <v>2.6666666666670835E-2</v>
      </c>
      <c r="J140" s="540">
        <f>+IF(J77&gt;0,(J81*60-J139-'Shift A Calculation'!K148*60),0)</f>
        <v>2.3333333333198425E-2</v>
      </c>
      <c r="K140" s="540">
        <f>+IF(K77&gt;0,(K81*60-K139-'Shift A Calculation'!L148*60),0)</f>
        <v>-3.333333333335986E-2</v>
      </c>
      <c r="L140" s="540">
        <f>+IF(L77&gt;0,(L81*60-L139-'Shift A Calculation'!M148*60),0)</f>
        <v>0</v>
      </c>
      <c r="M140" s="540">
        <f>+IF(M77&gt;0,(M81*60-M139-'Shift A Calculation'!N148*60),0)</f>
        <v>0</v>
      </c>
      <c r="N140" s="540">
        <f>+IF(N77&gt;0,(N81*60-N139-'Shift A Calculation'!O148*60),0)</f>
        <v>-8.3333333333257542E-3</v>
      </c>
      <c r="O140" s="540">
        <f>+IF(O77&gt;0,(O81*60-O139-'Shift A Calculation'!P148*60),0)</f>
        <v>-4.3333333333407609E-2</v>
      </c>
      <c r="P140" s="540">
        <f>+IF(P77&gt;0,(P81*60-P139-'Shift A Calculation'!Q148*60),0)</f>
        <v>-4.3333333333350765E-2</v>
      </c>
      <c r="Q140" s="540">
        <f>+IF(Q77&gt;0,(Q81*60-Q139-'Shift A Calculation'!R148*60),0)</f>
        <v>4.4999999999902229E-2</v>
      </c>
      <c r="R140" s="540">
        <f>+IF(R77&gt;0,(R81*60-R139-'Shift A Calculation'!S148*60),0)</f>
        <v>0</v>
      </c>
      <c r="S140" s="540">
        <f>+IF(S77&gt;0,(S81*60-S139-'Shift A Calculation'!T148*60),0)</f>
        <v>0</v>
      </c>
      <c r="T140" s="540">
        <f>+IF(T77&gt;0,(T81*60-T139-'Shift A Calculation'!U148*60),0)</f>
        <v>-3.5000000000025011E-2</v>
      </c>
      <c r="U140" s="540">
        <f>+IF(U77&gt;0,(U81*60-U139-'Shift A Calculation'!V148*60),0)</f>
        <v>2.9999999999972715E-2</v>
      </c>
      <c r="V140" s="540">
        <f>+IF(V77&gt;0,(V81*60-V139-'Shift A Calculation'!W148*60),0)</f>
        <v>0</v>
      </c>
      <c r="W140" s="540">
        <f>+IF(W77&gt;0,(W81*60-W139-'Shift A Calculation'!X148*60),0)</f>
        <v>0</v>
      </c>
      <c r="X140" s="540">
        <f>+IF(X77&gt;0,(X81*60-X139-'Shift A Calculation'!Y148*60),0)</f>
        <v>0</v>
      </c>
      <c r="Y140" s="540">
        <f>+IF(Y77&gt;0,(Y81*60-Y139-'Shift A Calculation'!Z148*60),0)</f>
        <v>0</v>
      </c>
      <c r="Z140" s="540">
        <f>+IF(Z77&gt;0,(Z81*60-Z139-'Shift A Calculation'!AA148*60),0)</f>
        <v>0</v>
      </c>
      <c r="AA140" s="540">
        <f>+IF(AA77&gt;0,(AA81*60-AA139-'Shift A Calculation'!AB148*60),0)</f>
        <v>0</v>
      </c>
      <c r="AB140" s="540">
        <f>+IF(AB77&gt;0,(AB81*60-AB139-'Shift A Calculation'!AC148*60),0)</f>
        <v>0</v>
      </c>
      <c r="AC140" s="540">
        <f>+IF(AC77&gt;0,(AC81*60-AC139-'Shift A Calculation'!AD148*60),0)</f>
        <v>0</v>
      </c>
      <c r="AD140" s="540">
        <f>+IF(AD77&gt;0,(AD81*60-AD139-'Shift A Calculation'!AE148*60),0)</f>
        <v>0</v>
      </c>
      <c r="AE140" s="540">
        <f>+IF(AE77&gt;0,(AE81*60-AE139-'Shift A Calculation'!AF148*60),0)</f>
        <v>0</v>
      </c>
      <c r="AF140" s="540">
        <f>+IF(AF77&gt;0,(AF81*60-AF139-'Shift A Calculation'!AG148*60),0)</f>
        <v>0</v>
      </c>
      <c r="AG140" s="540">
        <f>+IF(AG77&gt;0,(AG81*60-AG139-'Shift A Calculation'!AH148*60),0)</f>
        <v>0</v>
      </c>
      <c r="AH140" s="540">
        <f>+IF(AH77&gt;0,(AH81*60-AH139-'Shift A Calculation'!AI148*60),0)</f>
        <v>0</v>
      </c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</row>
    <row r="142" spans="1:64" ht="19.5" customHeight="1">
      <c r="A142" s="598" t="s">
        <v>120</v>
      </c>
      <c r="B142" s="598"/>
      <c r="C142" s="281" t="s">
        <v>90</v>
      </c>
      <c r="D142" s="537">
        <f t="shared" ref="D142:AH142" si="48">+D127*D$86/60</f>
        <v>15.050000000000002</v>
      </c>
      <c r="E142" s="537">
        <f t="shared" si="48"/>
        <v>0</v>
      </c>
      <c r="F142" s="537">
        <f t="shared" si="48"/>
        <v>0</v>
      </c>
      <c r="G142" s="537">
        <f t="shared" si="48"/>
        <v>0</v>
      </c>
      <c r="H142" s="537">
        <f t="shared" si="48"/>
        <v>9.1666666666666661</v>
      </c>
      <c r="I142" s="537">
        <f t="shared" si="48"/>
        <v>0</v>
      </c>
      <c r="J142" s="537">
        <f t="shared" si="48"/>
        <v>0</v>
      </c>
      <c r="K142" s="537">
        <f t="shared" si="48"/>
        <v>5.8916666666666666</v>
      </c>
      <c r="L142" s="537">
        <f t="shared" si="48"/>
        <v>0</v>
      </c>
      <c r="M142" s="537">
        <f t="shared" si="48"/>
        <v>0</v>
      </c>
      <c r="N142" s="537">
        <f t="shared" si="48"/>
        <v>2.5</v>
      </c>
      <c r="O142" s="537">
        <f t="shared" si="48"/>
        <v>0</v>
      </c>
      <c r="P142" s="537">
        <f t="shared" si="48"/>
        <v>2.5</v>
      </c>
      <c r="Q142" s="537">
        <f t="shared" si="48"/>
        <v>0</v>
      </c>
      <c r="R142" s="537">
        <f t="shared" si="48"/>
        <v>0</v>
      </c>
      <c r="S142" s="537">
        <f t="shared" si="48"/>
        <v>0</v>
      </c>
      <c r="T142" s="537">
        <f t="shared" si="48"/>
        <v>10.316666666666666</v>
      </c>
      <c r="U142" s="537">
        <f t="shared" si="48"/>
        <v>0</v>
      </c>
      <c r="V142" s="537">
        <f t="shared" si="48"/>
        <v>0</v>
      </c>
      <c r="W142" s="537">
        <f t="shared" si="48"/>
        <v>0</v>
      </c>
      <c r="X142" s="537">
        <f t="shared" si="48"/>
        <v>0</v>
      </c>
      <c r="Y142" s="537">
        <f t="shared" si="48"/>
        <v>0</v>
      </c>
      <c r="Z142" s="537">
        <f t="shared" si="48"/>
        <v>0</v>
      </c>
      <c r="AA142" s="537">
        <f t="shared" si="48"/>
        <v>0</v>
      </c>
      <c r="AB142" s="537">
        <f t="shared" si="48"/>
        <v>0</v>
      </c>
      <c r="AC142" s="537">
        <f t="shared" si="48"/>
        <v>0</v>
      </c>
      <c r="AD142" s="537">
        <f t="shared" si="48"/>
        <v>0</v>
      </c>
      <c r="AE142" s="537">
        <f t="shared" si="48"/>
        <v>0</v>
      </c>
      <c r="AF142" s="537">
        <f t="shared" si="48"/>
        <v>0</v>
      </c>
      <c r="AG142" s="537">
        <f t="shared" si="48"/>
        <v>0</v>
      </c>
      <c r="AH142" s="537">
        <f t="shared" si="48"/>
        <v>0</v>
      </c>
    </row>
    <row r="143" spans="1:64" ht="19.5" customHeight="1">
      <c r="A143" s="598"/>
      <c r="B143" s="598"/>
      <c r="C143" s="281" t="s">
        <v>91</v>
      </c>
      <c r="D143" s="537">
        <f t="shared" ref="D143:AH143" si="49">+D128*D$86/60</f>
        <v>0</v>
      </c>
      <c r="E143" s="537">
        <f t="shared" si="49"/>
        <v>2.5</v>
      </c>
      <c r="F143" s="537">
        <f t="shared" si="49"/>
        <v>0</v>
      </c>
      <c r="G143" s="537">
        <f t="shared" si="49"/>
        <v>0</v>
      </c>
      <c r="H143" s="537">
        <f t="shared" si="49"/>
        <v>1.375</v>
      </c>
      <c r="I143" s="537">
        <f t="shared" si="49"/>
        <v>0</v>
      </c>
      <c r="J143" s="537">
        <f t="shared" si="49"/>
        <v>0</v>
      </c>
      <c r="K143" s="537">
        <f t="shared" si="49"/>
        <v>0</v>
      </c>
      <c r="L143" s="537">
        <f t="shared" si="49"/>
        <v>0</v>
      </c>
      <c r="M143" s="537">
        <f t="shared" si="49"/>
        <v>0</v>
      </c>
      <c r="N143" s="537">
        <f t="shared" si="49"/>
        <v>2.0583333333333331</v>
      </c>
      <c r="O143" s="537">
        <f t="shared" si="49"/>
        <v>0.91666666666666663</v>
      </c>
      <c r="P143" s="537">
        <f t="shared" si="49"/>
        <v>2.3166666666666669</v>
      </c>
      <c r="Q143" s="537">
        <f t="shared" si="49"/>
        <v>0.85</v>
      </c>
      <c r="R143" s="537">
        <f t="shared" si="49"/>
        <v>0</v>
      </c>
      <c r="S143" s="537">
        <f t="shared" si="49"/>
        <v>0</v>
      </c>
      <c r="T143" s="537">
        <f t="shared" si="49"/>
        <v>0</v>
      </c>
      <c r="U143" s="537">
        <f t="shared" si="49"/>
        <v>2.75</v>
      </c>
      <c r="V143" s="537">
        <f t="shared" si="49"/>
        <v>0</v>
      </c>
      <c r="W143" s="537">
        <f t="shared" si="49"/>
        <v>0</v>
      </c>
      <c r="X143" s="537">
        <f t="shared" si="49"/>
        <v>0</v>
      </c>
      <c r="Y143" s="537">
        <f t="shared" si="49"/>
        <v>0</v>
      </c>
      <c r="Z143" s="537">
        <f t="shared" si="49"/>
        <v>0</v>
      </c>
      <c r="AA143" s="537">
        <f t="shared" si="49"/>
        <v>0</v>
      </c>
      <c r="AB143" s="537">
        <f t="shared" si="49"/>
        <v>0</v>
      </c>
      <c r="AC143" s="537">
        <f t="shared" si="49"/>
        <v>0</v>
      </c>
      <c r="AD143" s="537">
        <f t="shared" si="49"/>
        <v>0</v>
      </c>
      <c r="AE143" s="537">
        <f t="shared" si="49"/>
        <v>0</v>
      </c>
      <c r="AF143" s="537">
        <f t="shared" si="49"/>
        <v>0</v>
      </c>
      <c r="AG143" s="537">
        <f t="shared" si="49"/>
        <v>0</v>
      </c>
      <c r="AH143" s="537">
        <f t="shared" si="49"/>
        <v>0</v>
      </c>
    </row>
    <row r="144" spans="1:64" ht="19.5" customHeight="1">
      <c r="A144" s="598"/>
      <c r="B144" s="598"/>
      <c r="C144" s="281" t="s">
        <v>4274</v>
      </c>
      <c r="D144" s="537">
        <f t="shared" ref="D144:AH144" si="50">+D129*D$86/60</f>
        <v>2.5</v>
      </c>
      <c r="E144" s="537">
        <f t="shared" si="50"/>
        <v>1.925</v>
      </c>
      <c r="F144" s="537">
        <f t="shared" si="50"/>
        <v>0</v>
      </c>
      <c r="G144" s="537">
        <f t="shared" si="50"/>
        <v>0</v>
      </c>
      <c r="H144" s="537">
        <f t="shared" si="50"/>
        <v>2.5</v>
      </c>
      <c r="I144" s="537">
        <f t="shared" si="50"/>
        <v>1.25</v>
      </c>
      <c r="J144" s="537">
        <f t="shared" si="50"/>
        <v>2.75</v>
      </c>
      <c r="K144" s="537">
        <f t="shared" si="50"/>
        <v>2.5</v>
      </c>
      <c r="L144" s="537">
        <f t="shared" si="50"/>
        <v>0</v>
      </c>
      <c r="M144" s="537">
        <f t="shared" si="50"/>
        <v>0</v>
      </c>
      <c r="N144" s="537">
        <f t="shared" si="50"/>
        <v>2.5</v>
      </c>
      <c r="O144" s="537">
        <f t="shared" si="50"/>
        <v>2.0833333333333335</v>
      </c>
      <c r="P144" s="537">
        <f t="shared" si="50"/>
        <v>2.0833333333333335</v>
      </c>
      <c r="Q144" s="537">
        <f t="shared" si="50"/>
        <v>3.75</v>
      </c>
      <c r="R144" s="537">
        <f t="shared" si="50"/>
        <v>0</v>
      </c>
      <c r="S144" s="537">
        <f t="shared" si="50"/>
        <v>0</v>
      </c>
      <c r="T144" s="537">
        <f t="shared" si="50"/>
        <v>3.75</v>
      </c>
      <c r="U144" s="537">
        <f t="shared" si="50"/>
        <v>3.75</v>
      </c>
      <c r="V144" s="537">
        <f t="shared" si="50"/>
        <v>0</v>
      </c>
      <c r="W144" s="537">
        <f t="shared" si="50"/>
        <v>0</v>
      </c>
      <c r="X144" s="537">
        <f t="shared" si="50"/>
        <v>0</v>
      </c>
      <c r="Y144" s="537">
        <f t="shared" si="50"/>
        <v>0</v>
      </c>
      <c r="Z144" s="537">
        <f t="shared" si="50"/>
        <v>0</v>
      </c>
      <c r="AA144" s="537">
        <f t="shared" si="50"/>
        <v>0</v>
      </c>
      <c r="AB144" s="537">
        <f t="shared" si="50"/>
        <v>0</v>
      </c>
      <c r="AC144" s="537">
        <f t="shared" si="50"/>
        <v>0</v>
      </c>
      <c r="AD144" s="537">
        <f t="shared" si="50"/>
        <v>0</v>
      </c>
      <c r="AE144" s="537">
        <f t="shared" si="50"/>
        <v>0</v>
      </c>
      <c r="AF144" s="537">
        <f t="shared" si="50"/>
        <v>0</v>
      </c>
      <c r="AG144" s="537">
        <f t="shared" si="50"/>
        <v>0</v>
      </c>
      <c r="AH144" s="537">
        <f t="shared" si="50"/>
        <v>0</v>
      </c>
    </row>
    <row r="145" spans="1:64" ht="19.5" customHeight="1">
      <c r="A145" s="598"/>
      <c r="B145" s="598"/>
      <c r="C145" s="281" t="s">
        <v>5451</v>
      </c>
      <c r="D145" s="537">
        <f t="shared" ref="D145:AH145" si="51">+D130*D$86/60</f>
        <v>0</v>
      </c>
      <c r="E145" s="537">
        <f t="shared" si="51"/>
        <v>0</v>
      </c>
      <c r="F145" s="537">
        <f t="shared" si="51"/>
        <v>0</v>
      </c>
      <c r="G145" s="537">
        <f t="shared" si="51"/>
        <v>0</v>
      </c>
      <c r="H145" s="537">
        <f t="shared" si="51"/>
        <v>0</v>
      </c>
      <c r="I145" s="537">
        <f t="shared" si="51"/>
        <v>0</v>
      </c>
      <c r="J145" s="537">
        <f t="shared" si="51"/>
        <v>0</v>
      </c>
      <c r="K145" s="537">
        <f t="shared" si="51"/>
        <v>0</v>
      </c>
      <c r="L145" s="537">
        <f t="shared" si="51"/>
        <v>0</v>
      </c>
      <c r="M145" s="537">
        <f t="shared" si="51"/>
        <v>0</v>
      </c>
      <c r="N145" s="537">
        <f t="shared" si="51"/>
        <v>0</v>
      </c>
      <c r="O145" s="537">
        <f t="shared" si="51"/>
        <v>0</v>
      </c>
      <c r="P145" s="537">
        <f t="shared" si="51"/>
        <v>0</v>
      </c>
      <c r="Q145" s="537">
        <f t="shared" si="51"/>
        <v>0</v>
      </c>
      <c r="R145" s="537">
        <f t="shared" si="51"/>
        <v>0</v>
      </c>
      <c r="S145" s="537">
        <f t="shared" si="51"/>
        <v>0</v>
      </c>
      <c r="T145" s="537">
        <f t="shared" si="51"/>
        <v>0</v>
      </c>
      <c r="U145" s="537">
        <f t="shared" si="51"/>
        <v>0</v>
      </c>
      <c r="V145" s="537">
        <f t="shared" si="51"/>
        <v>0</v>
      </c>
      <c r="W145" s="537">
        <f t="shared" si="51"/>
        <v>0</v>
      </c>
      <c r="X145" s="537">
        <f t="shared" si="51"/>
        <v>0</v>
      </c>
      <c r="Y145" s="537">
        <f t="shared" si="51"/>
        <v>0</v>
      </c>
      <c r="Z145" s="537">
        <f t="shared" si="51"/>
        <v>0</v>
      </c>
      <c r="AA145" s="537">
        <f t="shared" si="51"/>
        <v>0</v>
      </c>
      <c r="AB145" s="537">
        <f t="shared" si="51"/>
        <v>0</v>
      </c>
      <c r="AC145" s="537">
        <f t="shared" si="51"/>
        <v>0</v>
      </c>
      <c r="AD145" s="537">
        <f t="shared" si="51"/>
        <v>0</v>
      </c>
      <c r="AE145" s="537">
        <f t="shared" si="51"/>
        <v>0</v>
      </c>
      <c r="AF145" s="537">
        <f t="shared" si="51"/>
        <v>0</v>
      </c>
      <c r="AG145" s="537">
        <f t="shared" si="51"/>
        <v>0</v>
      </c>
      <c r="AH145" s="537">
        <f t="shared" si="51"/>
        <v>0</v>
      </c>
    </row>
    <row r="146" spans="1:64" ht="19.5" customHeight="1">
      <c r="A146" s="598"/>
      <c r="B146" s="598"/>
      <c r="C146" s="281" t="s">
        <v>5452</v>
      </c>
      <c r="D146" s="537">
        <f t="shared" ref="D146:AH146" si="52">+D131*D$86/60</f>
        <v>0</v>
      </c>
      <c r="E146" s="537">
        <f t="shared" si="52"/>
        <v>0</v>
      </c>
      <c r="F146" s="537">
        <f t="shared" si="52"/>
        <v>0</v>
      </c>
      <c r="G146" s="537">
        <f t="shared" si="52"/>
        <v>0</v>
      </c>
      <c r="H146" s="537">
        <f t="shared" si="52"/>
        <v>0</v>
      </c>
      <c r="I146" s="537">
        <f t="shared" si="52"/>
        <v>8.9499999999999993</v>
      </c>
      <c r="J146" s="537">
        <f t="shared" si="52"/>
        <v>7.6749999999999998</v>
      </c>
      <c r="K146" s="537">
        <f t="shared" si="52"/>
        <v>0</v>
      </c>
      <c r="L146" s="537">
        <f t="shared" si="52"/>
        <v>0</v>
      </c>
      <c r="M146" s="537">
        <f t="shared" si="52"/>
        <v>0</v>
      </c>
      <c r="N146" s="537">
        <f t="shared" si="52"/>
        <v>0</v>
      </c>
      <c r="O146" s="537">
        <f t="shared" si="52"/>
        <v>0</v>
      </c>
      <c r="P146" s="537">
        <f t="shared" si="52"/>
        <v>0</v>
      </c>
      <c r="Q146" s="537">
        <f t="shared" si="52"/>
        <v>5.416666666666667</v>
      </c>
      <c r="R146" s="537">
        <f t="shared" si="52"/>
        <v>0</v>
      </c>
      <c r="S146" s="537">
        <f t="shared" si="52"/>
        <v>0</v>
      </c>
      <c r="T146" s="537">
        <f t="shared" si="52"/>
        <v>0</v>
      </c>
      <c r="U146" s="537">
        <f t="shared" si="52"/>
        <v>2</v>
      </c>
      <c r="V146" s="537">
        <f t="shared" si="52"/>
        <v>0</v>
      </c>
      <c r="W146" s="537">
        <f t="shared" si="52"/>
        <v>0</v>
      </c>
      <c r="X146" s="537">
        <f t="shared" si="52"/>
        <v>0</v>
      </c>
      <c r="Y146" s="537">
        <f t="shared" si="52"/>
        <v>0</v>
      </c>
      <c r="Z146" s="537">
        <f t="shared" si="52"/>
        <v>0</v>
      </c>
      <c r="AA146" s="537">
        <f t="shared" si="52"/>
        <v>0</v>
      </c>
      <c r="AB146" s="537">
        <f t="shared" si="52"/>
        <v>0</v>
      </c>
      <c r="AC146" s="537">
        <f t="shared" si="52"/>
        <v>0</v>
      </c>
      <c r="AD146" s="537">
        <f t="shared" si="52"/>
        <v>0</v>
      </c>
      <c r="AE146" s="537">
        <f t="shared" si="52"/>
        <v>0</v>
      </c>
      <c r="AF146" s="537">
        <f t="shared" si="52"/>
        <v>0</v>
      </c>
      <c r="AG146" s="537">
        <f t="shared" si="52"/>
        <v>0</v>
      </c>
      <c r="AH146" s="537">
        <f t="shared" si="52"/>
        <v>0</v>
      </c>
    </row>
    <row r="147" spans="1:64" ht="19.5" customHeight="1">
      <c r="A147" s="598"/>
      <c r="B147" s="598"/>
      <c r="C147" s="281" t="s">
        <v>4275</v>
      </c>
      <c r="D147" s="537">
        <f t="shared" ref="D147:AH147" si="53">+D132*D$86/60</f>
        <v>0</v>
      </c>
      <c r="E147" s="537">
        <f t="shared" si="53"/>
        <v>0</v>
      </c>
      <c r="F147" s="537">
        <f t="shared" si="53"/>
        <v>0</v>
      </c>
      <c r="G147" s="537">
        <f t="shared" si="53"/>
        <v>0</v>
      </c>
      <c r="H147" s="537">
        <f t="shared" si="53"/>
        <v>0</v>
      </c>
      <c r="I147" s="537">
        <f t="shared" si="53"/>
        <v>0</v>
      </c>
      <c r="J147" s="537">
        <f t="shared" si="53"/>
        <v>0</v>
      </c>
      <c r="K147" s="537">
        <f t="shared" si="53"/>
        <v>0</v>
      </c>
      <c r="L147" s="537">
        <f t="shared" si="53"/>
        <v>0</v>
      </c>
      <c r="M147" s="537">
        <f t="shared" si="53"/>
        <v>0</v>
      </c>
      <c r="N147" s="537">
        <f t="shared" si="53"/>
        <v>0</v>
      </c>
      <c r="O147" s="537">
        <f t="shared" si="53"/>
        <v>0</v>
      </c>
      <c r="P147" s="537">
        <f t="shared" si="53"/>
        <v>0</v>
      </c>
      <c r="Q147" s="537">
        <f t="shared" si="53"/>
        <v>0</v>
      </c>
      <c r="R147" s="537">
        <f t="shared" si="53"/>
        <v>0</v>
      </c>
      <c r="S147" s="537">
        <f t="shared" si="53"/>
        <v>0</v>
      </c>
      <c r="T147" s="537">
        <f t="shared" si="53"/>
        <v>0</v>
      </c>
      <c r="U147" s="537">
        <f t="shared" si="53"/>
        <v>0</v>
      </c>
      <c r="V147" s="537">
        <f t="shared" si="53"/>
        <v>0</v>
      </c>
      <c r="W147" s="537">
        <f t="shared" si="53"/>
        <v>0</v>
      </c>
      <c r="X147" s="537">
        <f t="shared" si="53"/>
        <v>0</v>
      </c>
      <c r="Y147" s="537">
        <f t="shared" si="53"/>
        <v>0</v>
      </c>
      <c r="Z147" s="537">
        <f t="shared" si="53"/>
        <v>0</v>
      </c>
      <c r="AA147" s="537">
        <f t="shared" si="53"/>
        <v>0</v>
      </c>
      <c r="AB147" s="537">
        <f t="shared" si="53"/>
        <v>0</v>
      </c>
      <c r="AC147" s="537">
        <f t="shared" si="53"/>
        <v>0</v>
      </c>
      <c r="AD147" s="537">
        <f t="shared" si="53"/>
        <v>0</v>
      </c>
      <c r="AE147" s="537">
        <f t="shared" si="53"/>
        <v>0</v>
      </c>
      <c r="AF147" s="537">
        <f t="shared" si="53"/>
        <v>0</v>
      </c>
      <c r="AG147" s="537">
        <f t="shared" si="53"/>
        <v>0</v>
      </c>
      <c r="AH147" s="537">
        <f t="shared" si="53"/>
        <v>0</v>
      </c>
    </row>
    <row r="148" spans="1:64" ht="19.5" customHeight="1">
      <c r="A148" s="598"/>
      <c r="B148" s="598"/>
      <c r="C148" s="281" t="s">
        <v>4291</v>
      </c>
      <c r="D148" s="537">
        <f t="shared" ref="D148:AH148" si="54">+D133*D$86/60</f>
        <v>1.2083333333333335E-2</v>
      </c>
      <c r="E148" s="537">
        <f t="shared" si="54"/>
        <v>1.2083333333333335E-2</v>
      </c>
      <c r="F148" s="537">
        <f t="shared" si="54"/>
        <v>0</v>
      </c>
      <c r="G148" s="537">
        <f t="shared" si="54"/>
        <v>0</v>
      </c>
      <c r="H148" s="537">
        <f t="shared" si="54"/>
        <v>8.0555555555555554E-3</v>
      </c>
      <c r="I148" s="537">
        <f t="shared" si="54"/>
        <v>4.0277777777777786E-3</v>
      </c>
      <c r="J148" s="537">
        <f t="shared" si="54"/>
        <v>8.0555555555555571E-3</v>
      </c>
      <c r="K148" s="537">
        <f t="shared" si="54"/>
        <v>1.6111111111111114E-2</v>
      </c>
      <c r="L148" s="537">
        <f t="shared" si="54"/>
        <v>0</v>
      </c>
      <c r="M148" s="537">
        <f t="shared" si="54"/>
        <v>0</v>
      </c>
      <c r="N148" s="537">
        <f t="shared" si="54"/>
        <v>1.6111111111111114E-2</v>
      </c>
      <c r="O148" s="537">
        <f t="shared" si="54"/>
        <v>1.6111111111111114E-2</v>
      </c>
      <c r="P148" s="537">
        <f t="shared" si="54"/>
        <v>1.6111111111111114E-2</v>
      </c>
      <c r="Q148" s="537">
        <f t="shared" si="54"/>
        <v>1.2083333333333335E-2</v>
      </c>
      <c r="R148" s="537">
        <f t="shared" si="54"/>
        <v>0</v>
      </c>
      <c r="S148" s="537">
        <f t="shared" si="54"/>
        <v>0</v>
      </c>
      <c r="T148" s="537">
        <f t="shared" si="54"/>
        <v>0</v>
      </c>
      <c r="U148" s="537">
        <f t="shared" si="54"/>
        <v>0</v>
      </c>
      <c r="V148" s="537">
        <f t="shared" si="54"/>
        <v>0</v>
      </c>
      <c r="W148" s="537">
        <f t="shared" si="54"/>
        <v>0</v>
      </c>
      <c r="X148" s="537">
        <f t="shared" si="54"/>
        <v>0</v>
      </c>
      <c r="Y148" s="537">
        <f t="shared" si="54"/>
        <v>0</v>
      </c>
      <c r="Z148" s="537">
        <f t="shared" si="54"/>
        <v>0</v>
      </c>
      <c r="AA148" s="537">
        <f t="shared" si="54"/>
        <v>0</v>
      </c>
      <c r="AB148" s="537">
        <f t="shared" si="54"/>
        <v>0</v>
      </c>
      <c r="AC148" s="537">
        <f t="shared" si="54"/>
        <v>0</v>
      </c>
      <c r="AD148" s="537">
        <f t="shared" si="54"/>
        <v>0</v>
      </c>
      <c r="AE148" s="537">
        <f t="shared" si="54"/>
        <v>0</v>
      </c>
      <c r="AF148" s="537">
        <f t="shared" si="54"/>
        <v>0</v>
      </c>
      <c r="AG148" s="537">
        <f t="shared" si="54"/>
        <v>0</v>
      </c>
      <c r="AH148" s="537">
        <f t="shared" si="54"/>
        <v>0</v>
      </c>
    </row>
    <row r="149" spans="1:64" ht="19.5" customHeight="1">
      <c r="A149" s="598"/>
      <c r="B149" s="598"/>
      <c r="C149" s="281" t="s">
        <v>4276</v>
      </c>
      <c r="D149" s="537">
        <f t="shared" ref="D149:AH149" si="55">+D134*D$86/60</f>
        <v>0.41666666666666669</v>
      </c>
      <c r="E149" s="537">
        <f t="shared" si="55"/>
        <v>0.41666666666666669</v>
      </c>
      <c r="F149" s="537">
        <f t="shared" si="55"/>
        <v>0</v>
      </c>
      <c r="G149" s="537">
        <f t="shared" si="55"/>
        <v>0</v>
      </c>
      <c r="H149" s="537">
        <f t="shared" si="55"/>
        <v>0.41666666666666669</v>
      </c>
      <c r="I149" s="537">
        <f t="shared" si="55"/>
        <v>0.41666666666666669</v>
      </c>
      <c r="J149" s="537">
        <f t="shared" si="55"/>
        <v>0.41666666666666669</v>
      </c>
      <c r="K149" s="537">
        <f t="shared" si="55"/>
        <v>0.41666666666666669</v>
      </c>
      <c r="L149" s="537">
        <f t="shared" si="55"/>
        <v>0</v>
      </c>
      <c r="M149" s="537">
        <f t="shared" si="55"/>
        <v>0</v>
      </c>
      <c r="N149" s="537">
        <f t="shared" si="55"/>
        <v>0.41666666666666669</v>
      </c>
      <c r="O149" s="537">
        <f t="shared" si="55"/>
        <v>0.41666666666666669</v>
      </c>
      <c r="P149" s="537">
        <f t="shared" si="55"/>
        <v>0.41666666666666669</v>
      </c>
      <c r="Q149" s="537">
        <f t="shared" si="55"/>
        <v>0.41666666666666669</v>
      </c>
      <c r="R149" s="537">
        <f t="shared" si="55"/>
        <v>0</v>
      </c>
      <c r="S149" s="537">
        <f t="shared" si="55"/>
        <v>0</v>
      </c>
      <c r="T149" s="537">
        <f t="shared" si="55"/>
        <v>0.41666666666666669</v>
      </c>
      <c r="U149" s="537">
        <f t="shared" si="55"/>
        <v>0.41666666666666669</v>
      </c>
      <c r="V149" s="537">
        <f t="shared" si="55"/>
        <v>0</v>
      </c>
      <c r="W149" s="537">
        <f t="shared" si="55"/>
        <v>0</v>
      </c>
      <c r="X149" s="537">
        <f t="shared" si="55"/>
        <v>0</v>
      </c>
      <c r="Y149" s="537">
        <f t="shared" si="55"/>
        <v>0</v>
      </c>
      <c r="Z149" s="537">
        <f t="shared" si="55"/>
        <v>0</v>
      </c>
      <c r="AA149" s="537">
        <f t="shared" si="55"/>
        <v>0</v>
      </c>
      <c r="AB149" s="537">
        <f t="shared" si="55"/>
        <v>0</v>
      </c>
      <c r="AC149" s="537">
        <f t="shared" si="55"/>
        <v>0</v>
      </c>
      <c r="AD149" s="537">
        <f t="shared" si="55"/>
        <v>0</v>
      </c>
      <c r="AE149" s="537">
        <f t="shared" si="55"/>
        <v>0</v>
      </c>
      <c r="AF149" s="537">
        <f t="shared" si="55"/>
        <v>0</v>
      </c>
      <c r="AG149" s="537">
        <f t="shared" si="55"/>
        <v>0</v>
      </c>
      <c r="AH149" s="537">
        <f t="shared" si="55"/>
        <v>0</v>
      </c>
    </row>
    <row r="150" spans="1:64" ht="19.5" customHeight="1">
      <c r="A150" s="598"/>
      <c r="B150" s="598"/>
      <c r="C150" s="281" t="s">
        <v>4277</v>
      </c>
      <c r="D150" s="537">
        <f t="shared" ref="D150:AH150" si="56">+D135*D$86/60</f>
        <v>0.41666666666666669</v>
      </c>
      <c r="E150" s="537">
        <f t="shared" si="56"/>
        <v>0.41666666666666669</v>
      </c>
      <c r="F150" s="537">
        <f t="shared" si="56"/>
        <v>0</v>
      </c>
      <c r="G150" s="537">
        <f t="shared" si="56"/>
        <v>0</v>
      </c>
      <c r="H150" s="537">
        <f t="shared" si="56"/>
        <v>0.41666666666666669</v>
      </c>
      <c r="I150" s="537">
        <f t="shared" si="56"/>
        <v>0.41666666666666669</v>
      </c>
      <c r="J150" s="537">
        <f t="shared" si="56"/>
        <v>0.41666666666666669</v>
      </c>
      <c r="K150" s="537">
        <f t="shared" si="56"/>
        <v>0.41666666666666669</v>
      </c>
      <c r="L150" s="537">
        <f t="shared" si="56"/>
        <v>0</v>
      </c>
      <c r="M150" s="537">
        <f t="shared" si="56"/>
        <v>0</v>
      </c>
      <c r="N150" s="537">
        <f t="shared" si="56"/>
        <v>0.41666666666666669</v>
      </c>
      <c r="O150" s="537">
        <f t="shared" si="56"/>
        <v>0.41666666666666669</v>
      </c>
      <c r="P150" s="537">
        <f t="shared" si="56"/>
        <v>0.41666666666666669</v>
      </c>
      <c r="Q150" s="537">
        <f t="shared" si="56"/>
        <v>0.41666666666666669</v>
      </c>
      <c r="R150" s="537">
        <f t="shared" si="56"/>
        <v>0</v>
      </c>
      <c r="S150" s="537">
        <f t="shared" si="56"/>
        <v>0</v>
      </c>
      <c r="T150" s="537">
        <f t="shared" si="56"/>
        <v>0.41666666666666669</v>
      </c>
      <c r="U150" s="537">
        <f t="shared" si="56"/>
        <v>0.41666666666666669</v>
      </c>
      <c r="V150" s="537">
        <f t="shared" si="56"/>
        <v>0</v>
      </c>
      <c r="W150" s="537">
        <f t="shared" si="56"/>
        <v>0</v>
      </c>
      <c r="X150" s="537">
        <f t="shared" si="56"/>
        <v>0</v>
      </c>
      <c r="Y150" s="537">
        <f t="shared" si="56"/>
        <v>0</v>
      </c>
      <c r="Z150" s="537">
        <f t="shared" si="56"/>
        <v>0</v>
      </c>
      <c r="AA150" s="537">
        <f t="shared" si="56"/>
        <v>0</v>
      </c>
      <c r="AB150" s="537">
        <f t="shared" si="56"/>
        <v>0</v>
      </c>
      <c r="AC150" s="537">
        <f t="shared" si="56"/>
        <v>0</v>
      </c>
      <c r="AD150" s="537">
        <f t="shared" si="56"/>
        <v>0</v>
      </c>
      <c r="AE150" s="537">
        <f t="shared" si="56"/>
        <v>0</v>
      </c>
      <c r="AF150" s="537">
        <f t="shared" si="56"/>
        <v>0</v>
      </c>
      <c r="AG150" s="537">
        <f t="shared" si="56"/>
        <v>0</v>
      </c>
      <c r="AH150" s="537">
        <f t="shared" si="56"/>
        <v>0</v>
      </c>
    </row>
    <row r="151" spans="1:64" ht="19.5" customHeight="1">
      <c r="A151" s="598"/>
      <c r="B151" s="598"/>
      <c r="C151" s="281" t="s">
        <v>29</v>
      </c>
      <c r="D151" s="537">
        <f t="shared" ref="D151:J153" si="57">+D136*D$86/60</f>
        <v>0.41666666666666669</v>
      </c>
      <c r="E151" s="537">
        <f t="shared" si="57"/>
        <v>0.41666666666666669</v>
      </c>
      <c r="F151" s="537">
        <f t="shared" si="57"/>
        <v>0</v>
      </c>
      <c r="G151" s="537">
        <f t="shared" si="57"/>
        <v>0</v>
      </c>
      <c r="H151" s="537">
        <f t="shared" si="57"/>
        <v>0.41666666666666669</v>
      </c>
      <c r="I151" s="537">
        <f t="shared" si="57"/>
        <v>0.41666666666666669</v>
      </c>
      <c r="J151" s="537">
        <f t="shared" si="57"/>
        <v>0.41666666666666669</v>
      </c>
      <c r="K151" s="537">
        <f t="shared" ref="K151:AH151" si="58">+K136*K$86/60</f>
        <v>0.41666666666666669</v>
      </c>
      <c r="L151" s="537">
        <f t="shared" si="58"/>
        <v>0</v>
      </c>
      <c r="M151" s="537">
        <f t="shared" si="58"/>
        <v>0</v>
      </c>
      <c r="N151" s="537">
        <f t="shared" si="58"/>
        <v>0.41666666666666669</v>
      </c>
      <c r="O151" s="537">
        <f t="shared" si="58"/>
        <v>0.41666666666666669</v>
      </c>
      <c r="P151" s="537">
        <f t="shared" si="58"/>
        <v>0.41666666666666669</v>
      </c>
      <c r="Q151" s="537">
        <f t="shared" si="58"/>
        <v>0.41666666666666669</v>
      </c>
      <c r="R151" s="537">
        <f t="shared" si="58"/>
        <v>0</v>
      </c>
      <c r="S151" s="537">
        <f t="shared" si="58"/>
        <v>0</v>
      </c>
      <c r="T151" s="537">
        <f t="shared" si="58"/>
        <v>0.41666666666666669</v>
      </c>
      <c r="U151" s="537">
        <f t="shared" si="58"/>
        <v>0.41666666666666669</v>
      </c>
      <c r="V151" s="537">
        <f t="shared" si="58"/>
        <v>0</v>
      </c>
      <c r="W151" s="537">
        <f t="shared" si="58"/>
        <v>0</v>
      </c>
      <c r="X151" s="537">
        <f t="shared" si="58"/>
        <v>0</v>
      </c>
      <c r="Y151" s="537">
        <f t="shared" si="58"/>
        <v>0</v>
      </c>
      <c r="Z151" s="537">
        <f t="shared" si="58"/>
        <v>0</v>
      </c>
      <c r="AA151" s="537">
        <f t="shared" si="58"/>
        <v>0</v>
      </c>
      <c r="AB151" s="537">
        <f t="shared" si="58"/>
        <v>0</v>
      </c>
      <c r="AC151" s="537">
        <f t="shared" si="58"/>
        <v>0</v>
      </c>
      <c r="AD151" s="537">
        <f t="shared" si="58"/>
        <v>0</v>
      </c>
      <c r="AE151" s="537">
        <f t="shared" si="58"/>
        <v>0</v>
      </c>
      <c r="AF151" s="537">
        <f t="shared" si="58"/>
        <v>0</v>
      </c>
      <c r="AG151" s="537">
        <f t="shared" si="58"/>
        <v>0</v>
      </c>
      <c r="AH151" s="537">
        <f t="shared" si="58"/>
        <v>0</v>
      </c>
    </row>
    <row r="152" spans="1:64" ht="19.5" customHeight="1">
      <c r="A152" s="598"/>
      <c r="B152" s="598"/>
      <c r="C152" s="281" t="s">
        <v>4292</v>
      </c>
      <c r="D152" s="537">
        <f t="shared" si="57"/>
        <v>0</v>
      </c>
      <c r="E152" s="537">
        <f t="shared" si="57"/>
        <v>0</v>
      </c>
      <c r="F152" s="537">
        <f t="shared" si="57"/>
        <v>0</v>
      </c>
      <c r="G152" s="537">
        <f t="shared" si="57"/>
        <v>0</v>
      </c>
      <c r="H152" s="537">
        <f t="shared" si="57"/>
        <v>0</v>
      </c>
      <c r="I152" s="537">
        <f t="shared" si="57"/>
        <v>0</v>
      </c>
      <c r="J152" s="537">
        <f t="shared" si="57"/>
        <v>0</v>
      </c>
      <c r="K152" s="537">
        <f t="shared" ref="K152:AH152" si="59">+K137*K$86/60</f>
        <v>0</v>
      </c>
      <c r="L152" s="537">
        <f t="shared" si="59"/>
        <v>0</v>
      </c>
      <c r="M152" s="537">
        <f t="shared" si="59"/>
        <v>0</v>
      </c>
      <c r="N152" s="537">
        <f t="shared" si="59"/>
        <v>0</v>
      </c>
      <c r="O152" s="537">
        <f t="shared" si="59"/>
        <v>0</v>
      </c>
      <c r="P152" s="537">
        <f t="shared" si="59"/>
        <v>0</v>
      </c>
      <c r="Q152" s="537">
        <f t="shared" si="59"/>
        <v>0</v>
      </c>
      <c r="R152" s="537">
        <f t="shared" si="59"/>
        <v>0</v>
      </c>
      <c r="S152" s="537">
        <f t="shared" si="59"/>
        <v>0</v>
      </c>
      <c r="T152" s="537">
        <f t="shared" si="59"/>
        <v>0</v>
      </c>
      <c r="U152" s="537">
        <f t="shared" si="59"/>
        <v>0</v>
      </c>
      <c r="V152" s="537">
        <f t="shared" si="59"/>
        <v>0</v>
      </c>
      <c r="W152" s="537">
        <f t="shared" si="59"/>
        <v>0</v>
      </c>
      <c r="X152" s="537">
        <f t="shared" si="59"/>
        <v>0</v>
      </c>
      <c r="Y152" s="537">
        <f t="shared" si="59"/>
        <v>0</v>
      </c>
      <c r="Z152" s="537">
        <f t="shared" si="59"/>
        <v>0</v>
      </c>
      <c r="AA152" s="537">
        <f t="shared" si="59"/>
        <v>0</v>
      </c>
      <c r="AB152" s="537">
        <f t="shared" si="59"/>
        <v>0</v>
      </c>
      <c r="AC152" s="537">
        <f t="shared" si="59"/>
        <v>0</v>
      </c>
      <c r="AD152" s="537">
        <f t="shared" si="59"/>
        <v>0</v>
      </c>
      <c r="AE152" s="537">
        <f t="shared" si="59"/>
        <v>0</v>
      </c>
      <c r="AF152" s="537">
        <f t="shared" si="59"/>
        <v>0</v>
      </c>
      <c r="AG152" s="537">
        <f t="shared" si="59"/>
        <v>0</v>
      </c>
      <c r="AH152" s="537">
        <f t="shared" si="59"/>
        <v>0</v>
      </c>
    </row>
    <row r="153" spans="1:64" ht="19.5" customHeight="1">
      <c r="A153" s="598"/>
      <c r="B153" s="598"/>
      <c r="C153" s="297"/>
      <c r="D153" s="537">
        <f t="shared" si="57"/>
        <v>0</v>
      </c>
      <c r="E153" s="537">
        <f t="shared" si="57"/>
        <v>0</v>
      </c>
      <c r="F153" s="537">
        <f t="shared" si="57"/>
        <v>0</v>
      </c>
      <c r="G153" s="537">
        <f t="shared" si="57"/>
        <v>0</v>
      </c>
      <c r="H153" s="537">
        <f t="shared" si="57"/>
        <v>0</v>
      </c>
      <c r="I153" s="537">
        <f t="shared" si="57"/>
        <v>0</v>
      </c>
      <c r="J153" s="537">
        <f t="shared" si="57"/>
        <v>0</v>
      </c>
      <c r="K153" s="537">
        <f t="shared" ref="K153:AH153" si="60">+K138*K$86/60</f>
        <v>0</v>
      </c>
      <c r="L153" s="537">
        <f t="shared" si="60"/>
        <v>0</v>
      </c>
      <c r="M153" s="537">
        <f t="shared" si="60"/>
        <v>0</v>
      </c>
      <c r="N153" s="537">
        <f t="shared" si="60"/>
        <v>0</v>
      </c>
      <c r="O153" s="537">
        <f t="shared" si="60"/>
        <v>0</v>
      </c>
      <c r="P153" s="537">
        <f t="shared" si="60"/>
        <v>0</v>
      </c>
      <c r="Q153" s="537">
        <f t="shared" si="60"/>
        <v>0</v>
      </c>
      <c r="R153" s="537">
        <f t="shared" si="60"/>
        <v>0</v>
      </c>
      <c r="S153" s="537">
        <f t="shared" si="60"/>
        <v>0</v>
      </c>
      <c r="T153" s="537">
        <f t="shared" si="60"/>
        <v>0</v>
      </c>
      <c r="U153" s="537">
        <f t="shared" si="60"/>
        <v>0</v>
      </c>
      <c r="V153" s="537">
        <f t="shared" si="60"/>
        <v>0</v>
      </c>
      <c r="W153" s="537">
        <f t="shared" si="60"/>
        <v>0</v>
      </c>
      <c r="X153" s="537">
        <f t="shared" si="60"/>
        <v>0</v>
      </c>
      <c r="Y153" s="537">
        <f t="shared" si="60"/>
        <v>0</v>
      </c>
      <c r="Z153" s="537">
        <f t="shared" si="60"/>
        <v>0</v>
      </c>
      <c r="AA153" s="537">
        <f t="shared" si="60"/>
        <v>0</v>
      </c>
      <c r="AB153" s="537">
        <f t="shared" si="60"/>
        <v>0</v>
      </c>
      <c r="AC153" s="537">
        <f t="shared" si="60"/>
        <v>0</v>
      </c>
      <c r="AD153" s="537">
        <f t="shared" si="60"/>
        <v>0</v>
      </c>
      <c r="AE153" s="537">
        <f t="shared" si="60"/>
        <v>0</v>
      </c>
      <c r="AF153" s="537">
        <f t="shared" si="60"/>
        <v>0</v>
      </c>
      <c r="AG153" s="537">
        <f t="shared" si="60"/>
        <v>0</v>
      </c>
      <c r="AH153" s="537">
        <f t="shared" si="60"/>
        <v>0</v>
      </c>
    </row>
    <row r="154" spans="1:64" ht="19.5" customHeight="1">
      <c r="A154" s="599" t="s">
        <v>7</v>
      </c>
      <c r="B154" s="599"/>
      <c r="C154" s="599"/>
      <c r="D154" s="540">
        <f t="shared" ref="D154:AH154" si="61">SUM(D142:D153)</f>
        <v>18.812083333333341</v>
      </c>
      <c r="E154" s="540">
        <f t="shared" si="61"/>
        <v>5.6870833333333337</v>
      </c>
      <c r="F154" s="540">
        <f t="shared" si="61"/>
        <v>0</v>
      </c>
      <c r="G154" s="540">
        <f t="shared" si="61"/>
        <v>0</v>
      </c>
      <c r="H154" s="540">
        <f t="shared" si="61"/>
        <v>14.29972222222222</v>
      </c>
      <c r="I154" s="540">
        <f t="shared" si="61"/>
        <v>11.454027777777775</v>
      </c>
      <c r="J154" s="540">
        <f t="shared" si="61"/>
        <v>11.683055555555555</v>
      </c>
      <c r="K154" s="540">
        <f t="shared" si="61"/>
        <v>9.6577777777777758</v>
      </c>
      <c r="L154" s="540">
        <f t="shared" si="61"/>
        <v>0</v>
      </c>
      <c r="M154" s="540">
        <f t="shared" si="61"/>
        <v>0</v>
      </c>
      <c r="N154" s="540">
        <f t="shared" si="61"/>
        <v>8.3244444444444454</v>
      </c>
      <c r="O154" s="540">
        <f t="shared" si="61"/>
        <v>4.266111111111111</v>
      </c>
      <c r="P154" s="540">
        <f t="shared" si="61"/>
        <v>8.1661111111111122</v>
      </c>
      <c r="Q154" s="540">
        <f t="shared" si="61"/>
        <v>11.278749999999997</v>
      </c>
      <c r="R154" s="540">
        <f t="shared" si="61"/>
        <v>0</v>
      </c>
      <c r="S154" s="540">
        <f t="shared" si="61"/>
        <v>0</v>
      </c>
      <c r="T154" s="540">
        <f t="shared" si="61"/>
        <v>15.316666666666665</v>
      </c>
      <c r="U154" s="540">
        <f t="shared" si="61"/>
        <v>9.7499999999999982</v>
      </c>
      <c r="V154" s="540">
        <f t="shared" si="61"/>
        <v>0</v>
      </c>
      <c r="W154" s="540">
        <f t="shared" si="61"/>
        <v>0</v>
      </c>
      <c r="X154" s="540">
        <f t="shared" si="61"/>
        <v>0</v>
      </c>
      <c r="Y154" s="540">
        <f t="shared" si="61"/>
        <v>0</v>
      </c>
      <c r="Z154" s="540">
        <f t="shared" si="61"/>
        <v>0</v>
      </c>
      <c r="AA154" s="540">
        <f t="shared" si="61"/>
        <v>0</v>
      </c>
      <c r="AB154" s="540">
        <f t="shared" si="61"/>
        <v>0</v>
      </c>
      <c r="AC154" s="540">
        <f t="shared" si="61"/>
        <v>0</v>
      </c>
      <c r="AD154" s="540">
        <f t="shared" si="61"/>
        <v>0</v>
      </c>
      <c r="AE154" s="540">
        <f t="shared" si="61"/>
        <v>0</v>
      </c>
      <c r="AF154" s="540">
        <f t="shared" si="61"/>
        <v>0</v>
      </c>
      <c r="AG154" s="540">
        <f t="shared" si="61"/>
        <v>0</v>
      </c>
      <c r="AH154" s="540">
        <f t="shared" si="61"/>
        <v>0</v>
      </c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  <c r="BD154" s="144"/>
      <c r="BE154" s="144"/>
      <c r="BF154" s="144"/>
      <c r="BG154" s="144"/>
      <c r="BH154" s="144"/>
      <c r="BI154" s="144"/>
      <c r="BJ154" s="144"/>
      <c r="BK154" s="144"/>
      <c r="BL154" s="144"/>
    </row>
    <row r="156" spans="1:64" ht="19.5" customHeight="1">
      <c r="B156" s="596" t="s">
        <v>85</v>
      </c>
      <c r="C156" s="596"/>
      <c r="D156" s="298">
        <f>'IN LINE DEFECT A'!H101</f>
        <v>3</v>
      </c>
      <c r="E156" s="298">
        <f>'IN LINE DEFECT A'!I101</f>
        <v>3</v>
      </c>
      <c r="F156" s="298">
        <f>'IN LINE DEFECT A'!J101</f>
        <v>0</v>
      </c>
      <c r="G156" s="298">
        <f>'IN LINE DEFECT A'!K101</f>
        <v>0</v>
      </c>
      <c r="H156" s="298">
        <f>'IN LINE DEFECT A'!L101</f>
        <v>2</v>
      </c>
      <c r="I156" s="298">
        <f>'IN LINE DEFECT A'!M101</f>
        <v>1</v>
      </c>
      <c r="J156" s="298">
        <f>'IN LINE DEFECT A'!N101</f>
        <v>2</v>
      </c>
      <c r="K156" s="298">
        <f>'IN LINE DEFECT A'!O101</f>
        <v>4</v>
      </c>
      <c r="L156" s="298">
        <f>'IN LINE DEFECT A'!P101</f>
        <v>0</v>
      </c>
      <c r="M156" s="298">
        <f>'IN LINE DEFECT A'!Q101</f>
        <v>0</v>
      </c>
      <c r="N156" s="298">
        <f>'IN LINE DEFECT A'!R101</f>
        <v>4</v>
      </c>
      <c r="O156" s="298">
        <f>'IN LINE DEFECT A'!S101</f>
        <v>4</v>
      </c>
      <c r="P156" s="298">
        <f>'IN LINE DEFECT A'!T101</f>
        <v>4</v>
      </c>
      <c r="Q156" s="298">
        <f>'IN LINE DEFECT A'!U101</f>
        <v>3</v>
      </c>
      <c r="R156" s="298">
        <f>'IN LINE DEFECT A'!V101</f>
        <v>0</v>
      </c>
      <c r="S156" s="298">
        <f>'IN LINE DEFECT A'!W101</f>
        <v>0</v>
      </c>
      <c r="T156" s="298">
        <f>'IN LINE DEFECT A'!X101</f>
        <v>0</v>
      </c>
      <c r="U156" s="298">
        <f>'IN LINE DEFECT A'!Y101</f>
        <v>0</v>
      </c>
      <c r="V156" s="298">
        <f>'IN LINE DEFECT A'!Z101</f>
        <v>0</v>
      </c>
      <c r="W156" s="298">
        <f>'IN LINE DEFECT A'!AA101</f>
        <v>0</v>
      </c>
      <c r="X156" s="298">
        <f>'IN LINE DEFECT A'!AB101</f>
        <v>0</v>
      </c>
      <c r="Y156" s="298">
        <f>'IN LINE DEFECT A'!AC101</f>
        <v>0</v>
      </c>
      <c r="Z156" s="298">
        <f>'IN LINE DEFECT A'!AD101</f>
        <v>0</v>
      </c>
      <c r="AA156" s="298">
        <f>'IN LINE DEFECT A'!AE101</f>
        <v>0</v>
      </c>
      <c r="AB156" s="298">
        <f>'IN LINE DEFECT A'!AF101</f>
        <v>0</v>
      </c>
      <c r="AC156" s="298">
        <f>'IN LINE DEFECT A'!AG101</f>
        <v>0</v>
      </c>
      <c r="AD156" s="298">
        <f>'IN LINE DEFECT A'!AH101</f>
        <v>0</v>
      </c>
      <c r="AE156" s="298">
        <f>'IN LINE DEFECT A'!AI101</f>
        <v>0</v>
      </c>
      <c r="AF156" s="298">
        <f>'IN LINE DEFECT A'!AJ101</f>
        <v>0</v>
      </c>
      <c r="AG156" s="298">
        <f>'IN LINE DEFECT A'!AK101</f>
        <v>0</v>
      </c>
      <c r="AH156" s="298">
        <f>'IN LINE DEFECT A'!AL101</f>
        <v>0</v>
      </c>
      <c r="AI156" s="298">
        <f>SUM(D156:AH156)</f>
        <v>30</v>
      </c>
    </row>
    <row r="157" spans="1:64" ht="19.5" customHeight="1">
      <c r="B157" s="596" t="s">
        <v>86</v>
      </c>
      <c r="C157" s="596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  <c r="AI157" s="298">
        <f>SUM(D157:AH157)</f>
        <v>0</v>
      </c>
    </row>
    <row r="158" spans="1:64" ht="19.5" customHeight="1">
      <c r="B158" s="596" t="s">
        <v>87</v>
      </c>
      <c r="C158" s="596"/>
      <c r="D158" s="200">
        <f t="shared" ref="D158:AI158" si="62">D156/(D$77+D156)</f>
        <v>3.9205436487192892E-4</v>
      </c>
      <c r="E158" s="200">
        <f t="shared" si="62"/>
        <v>2.6898592307002603E-4</v>
      </c>
      <c r="F158" s="200" t="e">
        <f t="shared" si="62"/>
        <v>#DIV/0!</v>
      </c>
      <c r="G158" s="200" t="e">
        <f t="shared" si="62"/>
        <v>#DIV/0!</v>
      </c>
      <c r="H158" s="200">
        <f t="shared" si="62"/>
        <v>2.2583559168925022E-4</v>
      </c>
      <c r="I158" s="200">
        <f t="shared" si="62"/>
        <v>3.3944331296673454E-4</v>
      </c>
      <c r="J158" s="200">
        <f t="shared" si="62"/>
        <v>2.2507314877335134E-4</v>
      </c>
      <c r="K158" s="200">
        <f t="shared" si="62"/>
        <v>3.9619651347068147E-4</v>
      </c>
      <c r="L158" s="200" t="e">
        <f t="shared" si="62"/>
        <v>#DIV/0!</v>
      </c>
      <c r="M158" s="200" t="e">
        <f t="shared" si="62"/>
        <v>#DIV/0!</v>
      </c>
      <c r="N158" s="200">
        <f t="shared" si="62"/>
        <v>3.8273849392402639E-4</v>
      </c>
      <c r="O158" s="200">
        <f t="shared" si="62"/>
        <v>3.4680076296167851E-4</v>
      </c>
      <c r="P158" s="200">
        <f t="shared" si="62"/>
        <v>3.8117019249094718E-4</v>
      </c>
      <c r="Q158" s="200">
        <f t="shared" si="62"/>
        <v>3.1052686057343959E-4</v>
      </c>
      <c r="R158" s="200" t="e">
        <f t="shared" si="62"/>
        <v>#DIV/0!</v>
      </c>
      <c r="S158" s="200" t="e">
        <f t="shared" si="62"/>
        <v>#DIV/0!</v>
      </c>
      <c r="T158" s="200">
        <f t="shared" si="62"/>
        <v>0</v>
      </c>
      <c r="U158" s="200">
        <f t="shared" si="62"/>
        <v>0</v>
      </c>
      <c r="V158" s="200" t="e">
        <f t="shared" si="62"/>
        <v>#DIV/0!</v>
      </c>
      <c r="W158" s="200" t="e">
        <f t="shared" si="62"/>
        <v>#DIV/0!</v>
      </c>
      <c r="X158" s="200" t="e">
        <f t="shared" si="62"/>
        <v>#DIV/0!</v>
      </c>
      <c r="Y158" s="200" t="e">
        <f t="shared" si="62"/>
        <v>#DIV/0!</v>
      </c>
      <c r="Z158" s="200" t="e">
        <f t="shared" si="62"/>
        <v>#DIV/0!</v>
      </c>
      <c r="AA158" s="200" t="e">
        <f t="shared" si="62"/>
        <v>#DIV/0!</v>
      </c>
      <c r="AB158" s="200" t="e">
        <f t="shared" si="62"/>
        <v>#DIV/0!</v>
      </c>
      <c r="AC158" s="200" t="e">
        <f t="shared" si="62"/>
        <v>#DIV/0!</v>
      </c>
      <c r="AD158" s="200" t="e">
        <f t="shared" si="62"/>
        <v>#DIV/0!</v>
      </c>
      <c r="AE158" s="200" t="e">
        <f t="shared" si="62"/>
        <v>#DIV/0!</v>
      </c>
      <c r="AF158" s="200" t="e">
        <f t="shared" si="62"/>
        <v>#DIV/0!</v>
      </c>
      <c r="AG158" s="200" t="e">
        <f t="shared" si="62"/>
        <v>#DIV/0!</v>
      </c>
      <c r="AH158" s="200" t="e">
        <f t="shared" si="62"/>
        <v>#DIV/0!</v>
      </c>
      <c r="AI158" s="200">
        <f t="shared" si="62"/>
        <v>2.7179329214154993E-4</v>
      </c>
    </row>
    <row r="159" spans="1:64" ht="19.5" customHeight="1">
      <c r="B159" s="596" t="s">
        <v>88</v>
      </c>
      <c r="C159" s="596"/>
      <c r="D159" s="200">
        <f t="shared" ref="D159:AI159" si="63">D157/(D$77+D157)</f>
        <v>0</v>
      </c>
      <c r="E159" s="200">
        <f t="shared" si="63"/>
        <v>0</v>
      </c>
      <c r="F159" s="200" t="e">
        <f t="shared" si="63"/>
        <v>#DIV/0!</v>
      </c>
      <c r="G159" s="200" t="e">
        <f t="shared" si="63"/>
        <v>#DIV/0!</v>
      </c>
      <c r="H159" s="200">
        <f t="shared" si="63"/>
        <v>0</v>
      </c>
      <c r="I159" s="200">
        <f t="shared" si="63"/>
        <v>0</v>
      </c>
      <c r="J159" s="200">
        <f t="shared" si="63"/>
        <v>0</v>
      </c>
      <c r="K159" s="200">
        <f t="shared" si="63"/>
        <v>0</v>
      </c>
      <c r="L159" s="200" t="e">
        <f t="shared" si="63"/>
        <v>#DIV/0!</v>
      </c>
      <c r="M159" s="200" t="e">
        <f t="shared" si="63"/>
        <v>#DIV/0!</v>
      </c>
      <c r="N159" s="200">
        <f t="shared" si="63"/>
        <v>0</v>
      </c>
      <c r="O159" s="200">
        <f t="shared" si="63"/>
        <v>0</v>
      </c>
      <c r="P159" s="200">
        <f t="shared" si="63"/>
        <v>0</v>
      </c>
      <c r="Q159" s="200">
        <f t="shared" si="63"/>
        <v>0</v>
      </c>
      <c r="R159" s="200" t="e">
        <f t="shared" si="63"/>
        <v>#DIV/0!</v>
      </c>
      <c r="S159" s="200" t="e">
        <f t="shared" si="63"/>
        <v>#DIV/0!</v>
      </c>
      <c r="T159" s="200">
        <f t="shared" si="63"/>
        <v>0</v>
      </c>
      <c r="U159" s="200">
        <f t="shared" si="63"/>
        <v>0</v>
      </c>
      <c r="V159" s="200" t="e">
        <f t="shared" si="63"/>
        <v>#DIV/0!</v>
      </c>
      <c r="W159" s="200" t="e">
        <f t="shared" si="63"/>
        <v>#DIV/0!</v>
      </c>
      <c r="X159" s="200" t="e">
        <f t="shared" si="63"/>
        <v>#DIV/0!</v>
      </c>
      <c r="Y159" s="200" t="e">
        <f t="shared" si="63"/>
        <v>#DIV/0!</v>
      </c>
      <c r="Z159" s="200" t="e">
        <f t="shared" si="63"/>
        <v>#DIV/0!</v>
      </c>
      <c r="AA159" s="200" t="e">
        <f t="shared" si="63"/>
        <v>#DIV/0!</v>
      </c>
      <c r="AB159" s="200" t="e">
        <f t="shared" si="63"/>
        <v>#DIV/0!</v>
      </c>
      <c r="AC159" s="200" t="e">
        <f t="shared" si="63"/>
        <v>#DIV/0!</v>
      </c>
      <c r="AD159" s="200" t="e">
        <f t="shared" si="63"/>
        <v>#DIV/0!</v>
      </c>
      <c r="AE159" s="200" t="e">
        <f t="shared" si="63"/>
        <v>#DIV/0!</v>
      </c>
      <c r="AF159" s="200" t="e">
        <f t="shared" si="63"/>
        <v>#DIV/0!</v>
      </c>
      <c r="AG159" s="200" t="e">
        <f t="shared" si="63"/>
        <v>#DIV/0!</v>
      </c>
      <c r="AH159" s="200" t="e">
        <f t="shared" si="63"/>
        <v>#DIV/0!</v>
      </c>
      <c r="AI159" s="200">
        <f t="shared" si="63"/>
        <v>0</v>
      </c>
    </row>
  </sheetData>
  <sheetProtection algorithmName="SHA-512" hashValue="1CSwaQDTNqeTgPDx5Am/oyuCWe5UgJF2vNs6B9bEIJ4lq8qMSi9UEoGRINvB/XH82pDnDggKHULIrzH2cDTNkA==" saltValue="PpcPpzjZRxr2KtNFU2r5OA==" spinCount="100000" sheet="1" formatCells="0" formatColumns="0" formatRows="0"/>
  <mergeCells count="34">
    <mergeCell ref="B91:C91"/>
    <mergeCell ref="D1:F1"/>
    <mergeCell ref="D3:F3"/>
    <mergeCell ref="B77:C77"/>
    <mergeCell ref="B78:C78"/>
    <mergeCell ref="B80:C80"/>
    <mergeCell ref="B82:C82"/>
    <mergeCell ref="B83:C83"/>
    <mergeCell ref="B84:C84"/>
    <mergeCell ref="B156:C156"/>
    <mergeCell ref="B157:C157"/>
    <mergeCell ref="B158:C158"/>
    <mergeCell ref="B159:C159"/>
    <mergeCell ref="A123:C123"/>
    <mergeCell ref="A124:C124"/>
    <mergeCell ref="A126:C126"/>
    <mergeCell ref="A139:C139"/>
    <mergeCell ref="A140:C140"/>
    <mergeCell ref="AI5:AI6"/>
    <mergeCell ref="A142:B153"/>
    <mergeCell ref="A127:B138"/>
    <mergeCell ref="B88:C89"/>
    <mergeCell ref="A154:C154"/>
    <mergeCell ref="B92:C92"/>
    <mergeCell ref="B93:C93"/>
    <mergeCell ref="A120:C120"/>
    <mergeCell ref="A121:C121"/>
    <mergeCell ref="A122:C122"/>
    <mergeCell ref="A86:A95"/>
    <mergeCell ref="A97:A118"/>
    <mergeCell ref="B81:C81"/>
    <mergeCell ref="B86:C86"/>
    <mergeCell ref="B87:C87"/>
    <mergeCell ref="B90:C90"/>
  </mergeCells>
  <phoneticPr fontId="32" type="noConversion"/>
  <conditionalFormatting sqref="D6:AH6">
    <cfRule type="expression" dxfId="32" priority="2">
      <formula>OR(TEXT(D$5,"ddd")="Sat",TEXT(D$5,"ddd")="Sun")</formula>
    </cfRule>
  </conditionalFormatting>
  <conditionalFormatting sqref="D120:AH120">
    <cfRule type="cellIs" dxfId="31" priority="3" operator="lessThan">
      <formula>0</formula>
    </cfRule>
  </conditionalFormatting>
  <conditionalFormatting sqref="D140:AH140">
    <cfRule type="cellIs" dxfId="30" priority="4" operator="notEqual">
      <formula>0</formula>
    </cfRule>
  </conditionalFormatting>
  <dataValidations count="3">
    <dataValidation operator="greaterThan" allowBlank="1" showInputMessage="1" showErrorMessage="1" sqref="D83:AH84"/>
    <dataValidation type="decimal" operator="greaterThan" allowBlank="1" showInputMessage="1" showErrorMessage="1" sqref="AI82:AJ84">
      <formula1>0</formula1>
    </dataValidation>
    <dataValidation type="list" operator="greaterThan" allowBlank="1" showInputMessage="1" showErrorMessage="1" sqref="D82:AH82">
      <formula1>$AL$82:$AL$87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L159"/>
  <sheetViews>
    <sheetView zoomScale="85" zoomScaleNormal="85" workbookViewId="0">
      <pane xSplit="3" ySplit="6" topLeftCell="N116" activePane="bottomRight" state="frozen"/>
      <selection activeCell="D86" sqref="D86:AH95"/>
      <selection pane="topRight" activeCell="D86" sqref="D86:AH95"/>
      <selection pane="bottomLeft" activeCell="D86" sqref="D86:AH95"/>
      <selection pane="bottomRight" activeCell="S1" sqref="S1:S1048576"/>
    </sheetView>
  </sheetViews>
  <sheetFormatPr defaultColWidth="9" defaultRowHeight="13.5"/>
  <cols>
    <col min="1" max="1" width="4.375" customWidth="1"/>
    <col min="2" max="2" width="5" customWidth="1"/>
    <col min="3" max="3" width="31.875" bestFit="1" customWidth="1"/>
    <col min="4" max="34" width="9.5" customWidth="1"/>
  </cols>
  <sheetData>
    <row r="1" spans="1:64" ht="14.25">
      <c r="C1" s="261" t="s">
        <v>0</v>
      </c>
      <c r="D1" s="601" t="str">
        <f>+Summary!D2</f>
        <v>BF23 Main Assy TR1</v>
      </c>
      <c r="E1" s="601"/>
      <c r="F1" s="601"/>
    </row>
    <row r="2" spans="1:64" ht="14.25">
      <c r="C2" s="261" t="s">
        <v>101</v>
      </c>
      <c r="D2" s="262" t="s">
        <v>3566</v>
      </c>
      <c r="E2" s="263"/>
      <c r="F2" s="264"/>
    </row>
    <row r="3" spans="1:64" ht="14.25">
      <c r="C3" s="261" t="s">
        <v>5</v>
      </c>
      <c r="D3" s="602">
        <f>+Summary!D3</f>
        <v>44255</v>
      </c>
      <c r="E3" s="602"/>
      <c r="F3" s="602"/>
    </row>
    <row r="5" spans="1:64">
      <c r="C5" s="265"/>
      <c r="D5" s="398">
        <f>+D3</f>
        <v>44255</v>
      </c>
      <c r="E5" s="398">
        <f t="shared" ref="E5:AH5" si="0">D5+1</f>
        <v>44256</v>
      </c>
      <c r="F5" s="398">
        <f t="shared" si="0"/>
        <v>44257</v>
      </c>
      <c r="G5" s="398">
        <f t="shared" si="0"/>
        <v>44258</v>
      </c>
      <c r="H5" s="398">
        <f t="shared" si="0"/>
        <v>44259</v>
      </c>
      <c r="I5" s="398">
        <f t="shared" si="0"/>
        <v>44260</v>
      </c>
      <c r="J5" s="398">
        <f t="shared" si="0"/>
        <v>44261</v>
      </c>
      <c r="K5" s="398">
        <f t="shared" si="0"/>
        <v>44262</v>
      </c>
      <c r="L5" s="398">
        <f t="shared" si="0"/>
        <v>44263</v>
      </c>
      <c r="M5" s="398">
        <f t="shared" si="0"/>
        <v>44264</v>
      </c>
      <c r="N5" s="398">
        <f t="shared" si="0"/>
        <v>44265</v>
      </c>
      <c r="O5" s="398">
        <f t="shared" si="0"/>
        <v>44266</v>
      </c>
      <c r="P5" s="398">
        <f t="shared" si="0"/>
        <v>44267</v>
      </c>
      <c r="Q5" s="398">
        <f t="shared" si="0"/>
        <v>44268</v>
      </c>
      <c r="R5" s="398">
        <f t="shared" si="0"/>
        <v>44269</v>
      </c>
      <c r="S5" s="398">
        <f t="shared" si="0"/>
        <v>44270</v>
      </c>
      <c r="T5" s="398">
        <f t="shared" si="0"/>
        <v>44271</v>
      </c>
      <c r="U5" s="398">
        <f t="shared" si="0"/>
        <v>44272</v>
      </c>
      <c r="V5" s="398">
        <f t="shared" si="0"/>
        <v>44273</v>
      </c>
      <c r="W5" s="398">
        <f t="shared" si="0"/>
        <v>44274</v>
      </c>
      <c r="X5" s="398">
        <f t="shared" si="0"/>
        <v>44275</v>
      </c>
      <c r="Y5" s="398">
        <f t="shared" si="0"/>
        <v>44276</v>
      </c>
      <c r="Z5" s="398">
        <f t="shared" si="0"/>
        <v>44277</v>
      </c>
      <c r="AA5" s="398">
        <f t="shared" si="0"/>
        <v>44278</v>
      </c>
      <c r="AB5" s="398">
        <f t="shared" si="0"/>
        <v>44279</v>
      </c>
      <c r="AC5" s="398">
        <f t="shared" si="0"/>
        <v>44280</v>
      </c>
      <c r="AD5" s="398">
        <f t="shared" si="0"/>
        <v>44281</v>
      </c>
      <c r="AE5" s="398">
        <f t="shared" si="0"/>
        <v>44282</v>
      </c>
      <c r="AF5" s="398">
        <f t="shared" si="0"/>
        <v>44283</v>
      </c>
      <c r="AG5" s="398">
        <f t="shared" si="0"/>
        <v>44284</v>
      </c>
      <c r="AH5" s="398">
        <f t="shared" si="0"/>
        <v>44285</v>
      </c>
      <c r="AI5" s="607" t="s">
        <v>7</v>
      </c>
    </row>
    <row r="6" spans="1:64">
      <c r="B6" s="266" t="s">
        <v>102</v>
      </c>
      <c r="C6" s="267" t="s">
        <v>103</v>
      </c>
      <c r="D6" s="399">
        <v>1</v>
      </c>
      <c r="E6" s="399">
        <v>2</v>
      </c>
      <c r="F6" s="399">
        <v>3</v>
      </c>
      <c r="G6" s="399">
        <v>4</v>
      </c>
      <c r="H6" s="399">
        <v>5</v>
      </c>
      <c r="I6" s="399">
        <v>6</v>
      </c>
      <c r="J6" s="399">
        <v>7</v>
      </c>
      <c r="K6" s="399">
        <v>8</v>
      </c>
      <c r="L6" s="399">
        <v>9</v>
      </c>
      <c r="M6" s="399">
        <v>10</v>
      </c>
      <c r="N6" s="415">
        <v>11</v>
      </c>
      <c r="O6" s="399">
        <v>12</v>
      </c>
      <c r="P6" s="399">
        <v>13</v>
      </c>
      <c r="Q6" s="399">
        <v>14</v>
      </c>
      <c r="R6" s="399">
        <v>15</v>
      </c>
      <c r="S6" s="399">
        <v>16</v>
      </c>
      <c r="T6" s="399">
        <v>17</v>
      </c>
      <c r="U6" s="399">
        <v>18</v>
      </c>
      <c r="V6" s="399">
        <v>19</v>
      </c>
      <c r="W6" s="399">
        <v>20</v>
      </c>
      <c r="X6" s="399">
        <v>21</v>
      </c>
      <c r="Y6" s="399">
        <v>22</v>
      </c>
      <c r="Z6" s="399">
        <v>23</v>
      </c>
      <c r="AA6" s="399">
        <v>24</v>
      </c>
      <c r="AB6" s="399">
        <v>25</v>
      </c>
      <c r="AC6" s="399">
        <v>26</v>
      </c>
      <c r="AD6" s="399">
        <v>27</v>
      </c>
      <c r="AE6" s="399">
        <v>28</v>
      </c>
      <c r="AF6" s="399">
        <v>29</v>
      </c>
      <c r="AG6" s="399">
        <v>30</v>
      </c>
      <c r="AH6" s="399">
        <v>31</v>
      </c>
      <c r="AI6" s="607"/>
    </row>
    <row r="7" spans="1:64" ht="19.5" customHeight="1">
      <c r="A7" s="69"/>
      <c r="B7" s="268">
        <v>1</v>
      </c>
      <c r="C7" s="553" t="str">
        <f>Kousu!B11</f>
        <v>AE062040-3550</v>
      </c>
      <c r="D7" s="196">
        <v>959</v>
      </c>
      <c r="E7" s="196"/>
      <c r="F7" s="196"/>
      <c r="G7" s="196">
        <v>1440</v>
      </c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270">
        <f t="shared" ref="AI7:AI70" si="1">+SUM(D7:AH7)</f>
        <v>2399</v>
      </c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</row>
    <row r="8" spans="1:64" ht="19.5" customHeight="1">
      <c r="A8" s="69"/>
      <c r="B8" s="268">
        <v>2</v>
      </c>
      <c r="C8" s="553" t="str">
        <f>Kousu!B12</f>
        <v>AE062040-3570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271">
        <f t="shared" si="1"/>
        <v>0</v>
      </c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</row>
    <row r="9" spans="1:64" ht="19.5" customHeight="1">
      <c r="A9" s="69"/>
      <c r="B9" s="268">
        <v>3</v>
      </c>
      <c r="C9" s="553" t="str">
        <f>Kousu!B13</f>
        <v>AE062040-3580</v>
      </c>
      <c r="D9" s="197"/>
      <c r="E9" s="197"/>
      <c r="F9" s="197">
        <v>720</v>
      </c>
      <c r="G9" s="197"/>
      <c r="H9" s="197"/>
      <c r="I9" s="197"/>
      <c r="J9" s="197">
        <v>720</v>
      </c>
      <c r="K9" s="197"/>
      <c r="L9" s="197"/>
      <c r="M9" s="197">
        <v>200</v>
      </c>
      <c r="N9" s="197"/>
      <c r="O9" s="197"/>
      <c r="P9" s="197"/>
      <c r="Q9" s="197">
        <v>359</v>
      </c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271">
        <f t="shared" si="1"/>
        <v>1999</v>
      </c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</row>
    <row r="10" spans="1:64" ht="19.5" customHeight="1">
      <c r="A10" s="69"/>
      <c r="B10" s="268">
        <v>4</v>
      </c>
      <c r="C10" s="553" t="str">
        <f>Kousu!B14</f>
        <v>AE062040-3600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271">
        <f t="shared" si="1"/>
        <v>0</v>
      </c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</row>
    <row r="11" spans="1:64" ht="19.5" customHeight="1">
      <c r="A11" s="69"/>
      <c r="B11" s="268">
        <v>5</v>
      </c>
      <c r="C11" s="553" t="str">
        <f>Kousu!B15</f>
        <v>AE062040-3610</v>
      </c>
      <c r="D11" s="197"/>
      <c r="E11" s="197"/>
      <c r="F11" s="197"/>
      <c r="G11" s="197">
        <v>598</v>
      </c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271">
        <f t="shared" si="1"/>
        <v>598</v>
      </c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</row>
    <row r="12" spans="1:64" ht="19.5" customHeight="1">
      <c r="A12" s="69"/>
      <c r="B12" s="268">
        <v>6</v>
      </c>
      <c r="C12" s="553" t="str">
        <f>Kousu!B16</f>
        <v>AE062040-3620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271">
        <f t="shared" si="1"/>
        <v>0</v>
      </c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</row>
    <row r="13" spans="1:64" ht="19.5" customHeight="1">
      <c r="A13" s="69"/>
      <c r="B13" s="268">
        <v>7</v>
      </c>
      <c r="C13" s="553" t="str">
        <f>Kousu!B17</f>
        <v>AE062040-3640</v>
      </c>
      <c r="D13" s="197"/>
      <c r="E13" s="197"/>
      <c r="F13" s="197">
        <v>839</v>
      </c>
      <c r="G13" s="197">
        <v>383</v>
      </c>
      <c r="H13" s="197"/>
      <c r="I13" s="197"/>
      <c r="J13" s="197"/>
      <c r="K13" s="197">
        <v>1199</v>
      </c>
      <c r="L13" s="197"/>
      <c r="M13" s="197">
        <v>1040</v>
      </c>
      <c r="N13" s="197"/>
      <c r="O13" s="197"/>
      <c r="P13" s="197"/>
      <c r="Q13" s="197"/>
      <c r="R13" s="197">
        <v>1440</v>
      </c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271">
        <f t="shared" si="1"/>
        <v>4901</v>
      </c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</row>
    <row r="14" spans="1:64" ht="19.5" customHeight="1">
      <c r="A14" s="69"/>
      <c r="B14" s="268">
        <v>8</v>
      </c>
      <c r="C14" s="553" t="str">
        <f>Kousu!B18</f>
        <v>AE062040-3650</v>
      </c>
      <c r="D14" s="197">
        <f>1449+595</f>
        <v>2044</v>
      </c>
      <c r="E14" s="197">
        <v>732</v>
      </c>
      <c r="F14" s="197"/>
      <c r="G14" s="197">
        <v>719</v>
      </c>
      <c r="H14" s="197"/>
      <c r="I14" s="197"/>
      <c r="J14" s="197"/>
      <c r="K14" s="197"/>
      <c r="L14" s="197"/>
      <c r="M14" s="197"/>
      <c r="N14" s="197"/>
      <c r="O14" s="197"/>
      <c r="P14" s="197"/>
      <c r="Q14" s="197">
        <v>300</v>
      </c>
      <c r="R14" s="197"/>
      <c r="S14" s="197">
        <v>347</v>
      </c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271">
        <f t="shared" si="1"/>
        <v>4142</v>
      </c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</row>
    <row r="15" spans="1:64" ht="19.5" customHeight="1">
      <c r="A15" s="69"/>
      <c r="B15" s="268">
        <v>9</v>
      </c>
      <c r="C15" s="553" t="str">
        <f>Kousu!B19</f>
        <v>AE062040-3680</v>
      </c>
      <c r="D15" s="197"/>
      <c r="E15" s="197"/>
      <c r="F15" s="197">
        <v>984</v>
      </c>
      <c r="G15" s="197"/>
      <c r="H15" s="197"/>
      <c r="I15" s="197"/>
      <c r="J15" s="197">
        <v>698</v>
      </c>
      <c r="K15" s="197"/>
      <c r="L15" s="197"/>
      <c r="M15" s="197">
        <v>717</v>
      </c>
      <c r="N15" s="197"/>
      <c r="O15" s="197"/>
      <c r="P15" s="197">
        <v>539</v>
      </c>
      <c r="Q15" s="197">
        <v>237</v>
      </c>
      <c r="R15" s="197">
        <v>480</v>
      </c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271">
        <f t="shared" si="1"/>
        <v>3655</v>
      </c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</row>
    <row r="16" spans="1:64" ht="19.5" customHeight="1">
      <c r="A16" s="69"/>
      <c r="B16" s="268">
        <v>10</v>
      </c>
      <c r="C16" s="553" t="str">
        <f>Kousu!B20</f>
        <v>AE062040-3690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271">
        <f t="shared" si="1"/>
        <v>0</v>
      </c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</row>
    <row r="17" spans="1:64" ht="19.5" customHeight="1">
      <c r="A17" s="69"/>
      <c r="B17" s="268">
        <v>11</v>
      </c>
      <c r="C17" s="553" t="str">
        <f>Kousu!B21</f>
        <v>AE062040-3700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271">
        <f t="shared" si="1"/>
        <v>0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</row>
    <row r="18" spans="1:64" ht="19.5" customHeight="1">
      <c r="A18" s="69"/>
      <c r="B18" s="268">
        <v>12</v>
      </c>
      <c r="C18" s="553" t="str">
        <f>Kousu!B22</f>
        <v>AE062040-3900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271">
        <f t="shared" si="1"/>
        <v>0</v>
      </c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</row>
    <row r="19" spans="1:64" ht="19.5" customHeight="1">
      <c r="A19" s="69"/>
      <c r="B19" s="268">
        <v>13</v>
      </c>
      <c r="C19" s="553" t="str">
        <f>Kousu!B23</f>
        <v>AE062040-3910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>
        <v>623</v>
      </c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271">
        <f t="shared" si="1"/>
        <v>623</v>
      </c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</row>
    <row r="20" spans="1:64" ht="19.5" customHeight="1">
      <c r="A20" s="69"/>
      <c r="B20" s="268">
        <v>14</v>
      </c>
      <c r="C20" s="553" t="str">
        <f>Kousu!B24</f>
        <v>AE062040-3920</v>
      </c>
      <c r="D20" s="197"/>
      <c r="E20" s="197"/>
      <c r="F20" s="197"/>
      <c r="G20" s="197"/>
      <c r="H20" s="197"/>
      <c r="I20" s="197"/>
      <c r="J20" s="197">
        <v>614</v>
      </c>
      <c r="K20" s="197"/>
      <c r="L20" s="197"/>
      <c r="M20" s="197"/>
      <c r="N20" s="197"/>
      <c r="O20" s="197"/>
      <c r="P20" s="197"/>
      <c r="Q20" s="197"/>
      <c r="R20" s="197">
        <v>539</v>
      </c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271">
        <f t="shared" si="1"/>
        <v>1153</v>
      </c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</row>
    <row r="21" spans="1:64" ht="19.5" customHeight="1">
      <c r="A21" s="69"/>
      <c r="B21" s="268">
        <v>15</v>
      </c>
      <c r="C21" s="553" t="str">
        <f>Kousu!B25</f>
        <v>AE062040-4090</v>
      </c>
      <c r="D21" s="197">
        <v>1496</v>
      </c>
      <c r="E21" s="197"/>
      <c r="F21" s="197"/>
      <c r="G21" s="197"/>
      <c r="H21" s="197"/>
      <c r="I21" s="197"/>
      <c r="J21" s="197">
        <v>958</v>
      </c>
      <c r="K21" s="197"/>
      <c r="L21" s="197"/>
      <c r="M21" s="197"/>
      <c r="N21" s="197"/>
      <c r="O21" s="197"/>
      <c r="P21" s="197">
        <v>1099</v>
      </c>
      <c r="Q21" s="197"/>
      <c r="R21" s="197">
        <v>715</v>
      </c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271">
        <f t="shared" si="1"/>
        <v>4268</v>
      </c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</row>
    <row r="22" spans="1:64" ht="19.5" customHeight="1">
      <c r="A22" s="69"/>
      <c r="B22" s="268">
        <v>16</v>
      </c>
      <c r="C22" s="553" t="str">
        <f>Kousu!B26</f>
        <v>AE062070-0010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271">
        <f t="shared" si="1"/>
        <v>0</v>
      </c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</row>
    <row r="23" spans="1:64" ht="19.5" customHeight="1">
      <c r="A23" s="69"/>
      <c r="B23" s="268">
        <v>17</v>
      </c>
      <c r="C23" s="553" t="str">
        <f>Kousu!B27</f>
        <v>AE062070-0150</v>
      </c>
      <c r="D23" s="197"/>
      <c r="E23" s="197"/>
      <c r="F23" s="197">
        <f>1079+350</f>
        <v>1429</v>
      </c>
      <c r="G23" s="197">
        <v>2936</v>
      </c>
      <c r="H23" s="197"/>
      <c r="I23" s="197"/>
      <c r="J23" s="197">
        <v>1079</v>
      </c>
      <c r="K23" s="197"/>
      <c r="L23" s="197">
        <f>1440+966</f>
        <v>2406</v>
      </c>
      <c r="M23" s="197">
        <f>1080+840</f>
        <v>1920</v>
      </c>
      <c r="N23" s="197"/>
      <c r="O23" s="197"/>
      <c r="P23" s="197"/>
      <c r="Q23" s="197">
        <f>1080+1912</f>
        <v>2992</v>
      </c>
      <c r="R23" s="197">
        <v>1440</v>
      </c>
      <c r="S23" s="197">
        <v>480</v>
      </c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271">
        <f t="shared" si="1"/>
        <v>14682</v>
      </c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</row>
    <row r="24" spans="1:64" ht="19.5" customHeight="1">
      <c r="A24" s="69"/>
      <c r="B24" s="268">
        <v>18</v>
      </c>
      <c r="C24" s="553" t="str">
        <f>Kousu!B28</f>
        <v>AE062070-0160</v>
      </c>
      <c r="D24" s="197">
        <v>965</v>
      </c>
      <c r="E24" s="554"/>
      <c r="F24" s="197">
        <v>1079</v>
      </c>
      <c r="G24" s="197">
        <v>527</v>
      </c>
      <c r="H24" s="197"/>
      <c r="I24" s="197"/>
      <c r="J24" s="197">
        <v>1079</v>
      </c>
      <c r="K24" s="197">
        <v>3116</v>
      </c>
      <c r="L24" s="197">
        <v>684</v>
      </c>
      <c r="M24" s="197"/>
      <c r="N24" s="197"/>
      <c r="O24" s="197"/>
      <c r="P24" s="197"/>
      <c r="Q24" s="197">
        <f>450+1080+824</f>
        <v>2354</v>
      </c>
      <c r="R24" s="197">
        <v>644</v>
      </c>
      <c r="S24" s="197">
        <v>1903</v>
      </c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271">
        <f t="shared" si="1"/>
        <v>12351</v>
      </c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</row>
    <row r="25" spans="1:64" ht="19.5" customHeight="1">
      <c r="A25" s="69"/>
      <c r="B25" s="268">
        <v>19</v>
      </c>
      <c r="C25" s="553" t="str">
        <f>Kousu!B29</f>
        <v>AE062070-0171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271">
        <f t="shared" si="1"/>
        <v>0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</row>
    <row r="26" spans="1:64" ht="19.5" customHeight="1">
      <c r="A26" s="69"/>
      <c r="B26" s="268">
        <v>20</v>
      </c>
      <c r="C26" s="553" t="str">
        <f>Kousu!B30</f>
        <v>AE062070-0181</v>
      </c>
      <c r="D26" s="197"/>
      <c r="E26" s="197"/>
      <c r="F26" s="197"/>
      <c r="G26" s="197"/>
      <c r="H26" s="197"/>
      <c r="I26" s="197"/>
      <c r="J26" s="197"/>
      <c r="K26" s="195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271">
        <f t="shared" si="1"/>
        <v>0</v>
      </c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</row>
    <row r="27" spans="1:64" ht="19.5" customHeight="1">
      <c r="A27" s="69"/>
      <c r="B27" s="268">
        <v>21</v>
      </c>
      <c r="C27" s="553" t="str">
        <f>Kousu!B31</f>
        <v>AE062070-0280</v>
      </c>
      <c r="D27" s="197">
        <f>95+2886+538</f>
        <v>3519</v>
      </c>
      <c r="E27" s="197">
        <v>234</v>
      </c>
      <c r="F27" s="197">
        <v>1206</v>
      </c>
      <c r="G27" s="197">
        <v>1093</v>
      </c>
      <c r="H27" s="197"/>
      <c r="I27" s="197"/>
      <c r="J27" s="197">
        <f>383+1737</f>
        <v>2120</v>
      </c>
      <c r="K27" s="197"/>
      <c r="L27" s="197">
        <f>921+726+637</f>
        <v>2284</v>
      </c>
      <c r="M27" s="197">
        <v>443</v>
      </c>
      <c r="N27" s="197"/>
      <c r="O27" s="197"/>
      <c r="P27" s="197">
        <v>662</v>
      </c>
      <c r="Q27" s="197">
        <f>27+539</f>
        <v>566</v>
      </c>
      <c r="R27" s="197">
        <v>1371</v>
      </c>
      <c r="S27" s="197">
        <v>2165</v>
      </c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271">
        <f t="shared" si="1"/>
        <v>15663</v>
      </c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</row>
    <row r="28" spans="1:64" ht="19.5" customHeight="1">
      <c r="A28" s="69"/>
      <c r="B28" s="268">
        <v>22</v>
      </c>
      <c r="C28" s="553" t="str">
        <f>Kousu!B32</f>
        <v>AE062070-0290</v>
      </c>
      <c r="D28" s="197">
        <v>540</v>
      </c>
      <c r="E28" s="197">
        <v>293</v>
      </c>
      <c r="F28" s="197">
        <f>2782+18</f>
        <v>2800</v>
      </c>
      <c r="G28" s="197">
        <v>521</v>
      </c>
      <c r="H28" s="197"/>
      <c r="I28" s="197"/>
      <c r="J28" s="197">
        <f>1020+1020</f>
        <v>2040</v>
      </c>
      <c r="K28" s="197"/>
      <c r="L28" s="197">
        <f>714+718</f>
        <v>1432</v>
      </c>
      <c r="M28" s="197">
        <f>480+1443</f>
        <v>1923</v>
      </c>
      <c r="N28" s="197"/>
      <c r="O28" s="197"/>
      <c r="P28" s="197"/>
      <c r="Q28" s="197">
        <f>537</f>
        <v>537</v>
      </c>
      <c r="R28" s="197">
        <v>1437</v>
      </c>
      <c r="S28" s="197">
        <v>720</v>
      </c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271">
        <f t="shared" si="1"/>
        <v>12243</v>
      </c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</row>
    <row r="29" spans="1:64" ht="19.5" customHeight="1">
      <c r="A29" s="69"/>
      <c r="B29" s="268">
        <v>23</v>
      </c>
      <c r="C29" s="553" t="str">
        <f>Kousu!B33</f>
        <v>AE062070-0300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271">
        <f t="shared" si="1"/>
        <v>0</v>
      </c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</row>
    <row r="30" spans="1:64" ht="19.5" customHeight="1">
      <c r="A30" s="69"/>
      <c r="B30" s="268">
        <v>24</v>
      </c>
      <c r="C30" s="553" t="str">
        <f>Kousu!B34</f>
        <v>AE062070-0310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271">
        <f t="shared" si="1"/>
        <v>0</v>
      </c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</row>
    <row r="31" spans="1:64" ht="19.5" customHeight="1">
      <c r="A31" s="69"/>
      <c r="B31" s="268">
        <v>25</v>
      </c>
      <c r="C31" s="553" t="str">
        <f>Kousu!B35</f>
        <v>AE062070-0390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271">
        <f t="shared" si="1"/>
        <v>0</v>
      </c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</row>
    <row r="32" spans="1:64" ht="19.5" customHeight="1">
      <c r="A32" s="69"/>
      <c r="B32" s="268">
        <v>26</v>
      </c>
      <c r="C32" s="553" t="str">
        <f>Kousu!B36</f>
        <v>AE062070-0400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271">
        <f t="shared" si="1"/>
        <v>0</v>
      </c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</row>
    <row r="33" spans="1:64" ht="19.5" customHeight="1">
      <c r="A33" s="69"/>
      <c r="B33" s="268">
        <v>27</v>
      </c>
      <c r="C33" s="553" t="str">
        <f>Kousu!B37</f>
        <v>AE062070-0490</v>
      </c>
      <c r="D33" s="197"/>
      <c r="E33" s="197">
        <v>3393</v>
      </c>
      <c r="F33" s="197"/>
      <c r="G33" s="197">
        <v>1427</v>
      </c>
      <c r="H33" s="197"/>
      <c r="I33" s="197"/>
      <c r="J33" s="197"/>
      <c r="K33" s="197">
        <v>4320</v>
      </c>
      <c r="L33" s="197"/>
      <c r="M33" s="197">
        <v>2874</v>
      </c>
      <c r="N33" s="197"/>
      <c r="O33" s="197"/>
      <c r="P33" s="197">
        <v>718</v>
      </c>
      <c r="Q33" s="197"/>
      <c r="R33" s="197"/>
      <c r="S33" s="197">
        <v>2875</v>
      </c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271">
        <f t="shared" si="1"/>
        <v>15607</v>
      </c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</row>
    <row r="34" spans="1:64" ht="19.5" customHeight="1">
      <c r="A34" s="69"/>
      <c r="B34" s="268">
        <v>28</v>
      </c>
      <c r="C34" s="553" t="str">
        <f>Kousu!B38</f>
        <v>AE062070-0500</v>
      </c>
      <c r="D34" s="197"/>
      <c r="E34" s="197">
        <v>4320</v>
      </c>
      <c r="F34" s="197">
        <v>1440</v>
      </c>
      <c r="G34" s="197"/>
      <c r="H34" s="197"/>
      <c r="I34" s="197"/>
      <c r="J34" s="197"/>
      <c r="K34" s="197">
        <v>2160</v>
      </c>
      <c r="L34" s="197">
        <v>3601</v>
      </c>
      <c r="M34" s="197"/>
      <c r="N34" s="197"/>
      <c r="O34" s="197"/>
      <c r="P34" s="197">
        <v>1440</v>
      </c>
      <c r="Q34" s="197">
        <v>2160</v>
      </c>
      <c r="R34" s="197">
        <v>2877</v>
      </c>
      <c r="S34" s="197">
        <v>1443</v>
      </c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271">
        <f t="shared" si="1"/>
        <v>19441</v>
      </c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</row>
    <row r="35" spans="1:64" ht="19.5" customHeight="1">
      <c r="A35" s="69"/>
      <c r="B35" s="268">
        <v>29</v>
      </c>
      <c r="C35" s="553" t="str">
        <f>Kousu!B39</f>
        <v>AE262100-5750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271">
        <f t="shared" si="1"/>
        <v>0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</row>
    <row r="36" spans="1:64" ht="19.5" customHeight="1">
      <c r="A36" s="69"/>
      <c r="B36" s="268">
        <v>30</v>
      </c>
      <c r="C36" s="553" t="str">
        <f>Kousu!B40</f>
        <v>AE262100-5940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271">
        <f t="shared" si="1"/>
        <v>0</v>
      </c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</row>
    <row r="37" spans="1:64" ht="19.5" customHeight="1">
      <c r="A37" s="69"/>
      <c r="B37" s="268">
        <v>31</v>
      </c>
      <c r="C37" s="553" t="str">
        <f>Kousu!B41</f>
        <v>AE262100-5950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271">
        <f t="shared" si="1"/>
        <v>0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</row>
    <row r="38" spans="1:64" ht="19.5" customHeight="1">
      <c r="A38" s="69"/>
      <c r="B38" s="268">
        <v>32</v>
      </c>
      <c r="C38" s="553" t="str">
        <f>Kousu!B42</f>
        <v>AE262100-6040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271">
        <f t="shared" si="1"/>
        <v>0</v>
      </c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</row>
    <row r="39" spans="1:64" ht="19.5" customHeight="1">
      <c r="A39" s="69"/>
      <c r="B39" s="268">
        <v>33</v>
      </c>
      <c r="C39" s="553" t="str">
        <f>Kousu!B43</f>
        <v>AE262100-6050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271">
        <f t="shared" si="1"/>
        <v>0</v>
      </c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</row>
    <row r="40" spans="1:64" ht="19.5" customHeight="1">
      <c r="A40" s="69"/>
      <c r="B40" s="268">
        <v>34</v>
      </c>
      <c r="C40" s="553" t="str">
        <f>Kousu!B44</f>
        <v>AE262100-6060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271">
        <f t="shared" si="1"/>
        <v>0</v>
      </c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</row>
    <row r="41" spans="1:64" ht="19.5" customHeight="1">
      <c r="A41" s="69"/>
      <c r="B41" s="268">
        <v>35</v>
      </c>
      <c r="C41" s="553" t="str">
        <f>Kousu!B45</f>
        <v>AE262100-6070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271">
        <f t="shared" si="1"/>
        <v>0</v>
      </c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</row>
    <row r="42" spans="1:64" ht="19.5" customHeight="1">
      <c r="A42" s="69"/>
      <c r="B42" s="268">
        <v>36</v>
      </c>
      <c r="C42" s="553" t="str">
        <f>Kousu!B46</f>
        <v>AE262100-6110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271">
        <f t="shared" si="1"/>
        <v>0</v>
      </c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</row>
    <row r="43" spans="1:64" ht="19.5" customHeight="1">
      <c r="A43" s="69"/>
      <c r="B43" s="268">
        <v>37</v>
      </c>
      <c r="C43" s="553" t="str">
        <f>Kousu!B47</f>
        <v>AE262100-6120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271">
        <f t="shared" si="1"/>
        <v>0</v>
      </c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</row>
    <row r="44" spans="1:64" ht="19.5" customHeight="1">
      <c r="A44" s="69"/>
      <c r="B44" s="268">
        <v>38</v>
      </c>
      <c r="C44" s="553" t="str">
        <f>Kousu!B48</f>
        <v>AE262100-6161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271">
        <f t="shared" si="1"/>
        <v>0</v>
      </c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</row>
    <row r="45" spans="1:64" ht="19.5" customHeight="1">
      <c r="A45" s="69"/>
      <c r="B45" s="268">
        <v>39</v>
      </c>
      <c r="C45" s="553" t="str">
        <f>Kousu!B49</f>
        <v>AE262100-6171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271">
        <f t="shared" si="1"/>
        <v>0</v>
      </c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</row>
    <row r="46" spans="1:64" ht="19.5" customHeight="1">
      <c r="A46" s="69"/>
      <c r="B46" s="268">
        <v>40</v>
      </c>
      <c r="C46" s="553" t="str">
        <f>Kousu!B50</f>
        <v>AE262100-6560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271">
        <f t="shared" si="1"/>
        <v>0</v>
      </c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</row>
    <row r="47" spans="1:64" ht="19.5" customHeight="1">
      <c r="A47" s="69"/>
      <c r="B47" s="268">
        <v>41</v>
      </c>
      <c r="C47" s="553" t="str">
        <f>Kousu!B51</f>
        <v>AE262100-6570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271">
        <f t="shared" si="1"/>
        <v>0</v>
      </c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</row>
    <row r="48" spans="1:64" ht="19.5" customHeight="1">
      <c r="A48" s="69"/>
      <c r="B48" s="268">
        <v>42</v>
      </c>
      <c r="C48" s="553" t="str">
        <f>Kousu!B52</f>
        <v>AE262100-6751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271">
        <f t="shared" si="1"/>
        <v>0</v>
      </c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</row>
    <row r="49" spans="1:64" ht="19.5" customHeight="1">
      <c r="A49" s="69"/>
      <c r="B49" s="268">
        <v>43</v>
      </c>
      <c r="C49" s="553" t="str">
        <f>Kousu!B53</f>
        <v>AE262100-6761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271">
        <f t="shared" si="1"/>
        <v>0</v>
      </c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</row>
    <row r="50" spans="1:64" ht="19.5" customHeight="1">
      <c r="A50" s="69"/>
      <c r="B50" s="268">
        <v>44</v>
      </c>
      <c r="C50" s="553" t="str">
        <f>Kousu!B54</f>
        <v>AE262100-6850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271">
        <f t="shared" si="1"/>
        <v>0</v>
      </c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</row>
    <row r="51" spans="1:64" ht="19.5" customHeight="1">
      <c r="A51" s="69"/>
      <c r="B51" s="268">
        <v>45</v>
      </c>
      <c r="C51" s="553" t="str">
        <f>Kousu!B55</f>
        <v>AE262100-6860</v>
      </c>
      <c r="D51" s="197"/>
      <c r="E51" s="197"/>
      <c r="F51" s="197"/>
      <c r="G51" s="197"/>
      <c r="H51" s="197"/>
      <c r="I51" s="197"/>
      <c r="J51" s="197"/>
      <c r="K51" s="195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271">
        <f t="shared" si="1"/>
        <v>0</v>
      </c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</row>
    <row r="52" spans="1:64" ht="19.5" customHeight="1">
      <c r="A52" s="69"/>
      <c r="B52" s="268">
        <v>46</v>
      </c>
      <c r="C52" s="553" t="str">
        <f>Kousu!B56</f>
        <v>AE262100-6961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271">
        <f t="shared" si="1"/>
        <v>0</v>
      </c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</row>
    <row r="53" spans="1:64" ht="19.5" customHeight="1">
      <c r="A53" s="69"/>
      <c r="B53" s="268">
        <v>47</v>
      </c>
      <c r="C53" s="553" t="str">
        <f>Kousu!B57</f>
        <v>AE262100-6971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271">
        <f t="shared" si="1"/>
        <v>0</v>
      </c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</row>
    <row r="54" spans="1:64" ht="19.5" customHeight="1">
      <c r="A54" s="69"/>
      <c r="B54" s="268">
        <v>48</v>
      </c>
      <c r="C54" s="553" t="str">
        <f>Kousu!B58</f>
        <v>AE262100-7260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271">
        <f t="shared" si="1"/>
        <v>0</v>
      </c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</row>
    <row r="55" spans="1:64" ht="19.5" customHeight="1">
      <c r="A55" s="69"/>
      <c r="B55" s="268">
        <v>49</v>
      </c>
      <c r="C55" s="553" t="str">
        <f>Kousu!B59</f>
        <v>AE262100-7270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271">
        <f t="shared" si="1"/>
        <v>0</v>
      </c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</row>
    <row r="56" spans="1:64" ht="19.5" customHeight="1">
      <c r="A56" s="69"/>
      <c r="B56" s="268">
        <v>50</v>
      </c>
      <c r="C56" s="553" t="str">
        <f>Kousu!B60</f>
        <v>AE262100-7800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271">
        <f t="shared" si="1"/>
        <v>0</v>
      </c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</row>
    <row r="57" spans="1:64" ht="19.5" customHeight="1">
      <c r="A57" s="69"/>
      <c r="B57" s="268">
        <v>51</v>
      </c>
      <c r="C57" s="553" t="str">
        <f>Kousu!B61</f>
        <v>AE262100-7810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271">
        <f t="shared" si="1"/>
        <v>0</v>
      </c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</row>
    <row r="58" spans="1:64" ht="19.5" customHeight="1">
      <c r="A58" s="69"/>
      <c r="B58" s="268">
        <v>52</v>
      </c>
      <c r="C58" s="553" t="str">
        <f>Kousu!B62</f>
        <v>AE262100-7820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271">
        <f t="shared" si="1"/>
        <v>0</v>
      </c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</row>
    <row r="59" spans="1:64" ht="19.5" customHeight="1">
      <c r="A59" s="69"/>
      <c r="B59" s="268">
        <v>53</v>
      </c>
      <c r="C59" s="553" t="str">
        <f>Kousu!B63</f>
        <v>AE262100-7830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271">
        <f t="shared" si="1"/>
        <v>0</v>
      </c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</row>
    <row r="60" spans="1:64" ht="19.5" customHeight="1">
      <c r="A60" s="69"/>
      <c r="B60" s="268">
        <v>54</v>
      </c>
      <c r="C60" s="553" t="str">
        <f>Kousu!B64</f>
        <v>AE262100-7840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271">
        <f t="shared" si="1"/>
        <v>0</v>
      </c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</row>
    <row r="61" spans="1:64" ht="19.5" customHeight="1">
      <c r="A61" s="69"/>
      <c r="B61" s="268">
        <v>55</v>
      </c>
      <c r="C61" s="553" t="str">
        <f>Kousu!B65</f>
        <v>AE262100-7850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271">
        <f t="shared" si="1"/>
        <v>0</v>
      </c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</row>
    <row r="62" spans="1:64" ht="19.5" customHeight="1">
      <c r="A62" s="69"/>
      <c r="B62" s="268">
        <v>56</v>
      </c>
      <c r="C62" s="269">
        <f>Kousu!B66</f>
        <v>0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271">
        <f t="shared" si="1"/>
        <v>0</v>
      </c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</row>
    <row r="63" spans="1:64" ht="19.5" customHeight="1">
      <c r="A63" s="69"/>
      <c r="B63" s="268">
        <v>57</v>
      </c>
      <c r="C63" s="269">
        <f>Kousu!B67</f>
        <v>0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271">
        <f t="shared" si="1"/>
        <v>0</v>
      </c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</row>
    <row r="64" spans="1:64" ht="19.5" customHeight="1">
      <c r="A64" s="69"/>
      <c r="B64" s="268">
        <v>58</v>
      </c>
      <c r="C64" s="269">
        <f>Kousu!B68</f>
        <v>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271">
        <f t="shared" si="1"/>
        <v>0</v>
      </c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</row>
    <row r="65" spans="1:64" ht="19.5" customHeight="1">
      <c r="A65" s="69"/>
      <c r="B65" s="268">
        <v>59</v>
      </c>
      <c r="C65" s="269">
        <f>Kousu!B69</f>
        <v>0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271">
        <f t="shared" si="1"/>
        <v>0</v>
      </c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</row>
    <row r="66" spans="1:64" ht="19.5" customHeight="1">
      <c r="A66" s="69"/>
      <c r="B66" s="268">
        <v>60</v>
      </c>
      <c r="C66" s="269">
        <f>Kousu!B70</f>
        <v>0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271">
        <f t="shared" si="1"/>
        <v>0</v>
      </c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</row>
    <row r="67" spans="1:64" ht="19.5" customHeight="1">
      <c r="A67" s="69"/>
      <c r="B67" s="268">
        <v>61</v>
      </c>
      <c r="C67" s="269">
        <f>Kousu!B71</f>
        <v>0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7"/>
      <c r="AI67" s="271">
        <f t="shared" si="1"/>
        <v>0</v>
      </c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</row>
    <row r="68" spans="1:64" ht="19.5" customHeight="1">
      <c r="A68" s="69"/>
      <c r="B68" s="268">
        <v>62</v>
      </c>
      <c r="C68" s="269">
        <f>Kousu!B72</f>
        <v>0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271">
        <f t="shared" si="1"/>
        <v>0</v>
      </c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</row>
    <row r="69" spans="1:64" ht="19.5" customHeight="1">
      <c r="A69" s="69"/>
      <c r="B69" s="268">
        <v>63</v>
      </c>
      <c r="C69" s="269">
        <f>Kousu!B73</f>
        <v>0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271">
        <f t="shared" si="1"/>
        <v>0</v>
      </c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</row>
    <row r="70" spans="1:64" ht="19.5" customHeight="1">
      <c r="A70" s="69"/>
      <c r="B70" s="268">
        <v>64</v>
      </c>
      <c r="C70" s="269">
        <f>Kousu!B74</f>
        <v>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271">
        <f t="shared" si="1"/>
        <v>0</v>
      </c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</row>
    <row r="71" spans="1:64" ht="19.5" customHeight="1">
      <c r="A71" s="69"/>
      <c r="B71" s="268">
        <v>65</v>
      </c>
      <c r="C71" s="269">
        <f>Kousu!B75</f>
        <v>0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271">
        <f t="shared" ref="AI71:AI76" si="2">+SUM(D71:AH71)</f>
        <v>0</v>
      </c>
      <c r="AJ71" s="69"/>
      <c r="AK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</row>
    <row r="72" spans="1:64" ht="19.5" customHeight="1">
      <c r="A72" s="69"/>
      <c r="B72" s="268">
        <v>66</v>
      </c>
      <c r="C72" s="269">
        <f>Kousu!B76</f>
        <v>0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  <c r="AG72" s="197"/>
      <c r="AH72" s="197"/>
      <c r="AI72" s="271">
        <f t="shared" si="2"/>
        <v>0</v>
      </c>
      <c r="AJ72" s="69"/>
      <c r="AK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</row>
    <row r="73" spans="1:64" ht="19.5" customHeight="1">
      <c r="A73" s="69"/>
      <c r="B73" s="268">
        <v>67</v>
      </c>
      <c r="C73" s="269">
        <f>Kousu!B77</f>
        <v>0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271">
        <f t="shared" si="2"/>
        <v>0</v>
      </c>
      <c r="AJ73" s="69"/>
      <c r="AK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</row>
    <row r="74" spans="1:64" ht="19.5" customHeight="1">
      <c r="A74" s="69"/>
      <c r="B74" s="268">
        <v>68</v>
      </c>
      <c r="C74" s="269">
        <f>Kousu!B78</f>
        <v>0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271">
        <f t="shared" si="2"/>
        <v>0</v>
      </c>
      <c r="AJ74" s="69"/>
      <c r="AK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</row>
    <row r="75" spans="1:64" ht="19.5" customHeight="1">
      <c r="A75" s="69"/>
      <c r="B75" s="268">
        <v>69</v>
      </c>
      <c r="C75" s="269">
        <f>Kousu!B79</f>
        <v>0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271">
        <f t="shared" si="2"/>
        <v>0</v>
      </c>
      <c r="AJ75" s="69"/>
      <c r="AK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spans="1:64" ht="19.5" customHeight="1">
      <c r="A76" s="69"/>
      <c r="B76" s="268">
        <v>70</v>
      </c>
      <c r="C76" s="269">
        <f>Kousu!B80</f>
        <v>0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5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271">
        <f t="shared" si="2"/>
        <v>0</v>
      </c>
      <c r="AJ76" s="69"/>
      <c r="AK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spans="1:64" ht="19.5" customHeight="1">
      <c r="A77" s="69"/>
      <c r="B77" s="597" t="s">
        <v>104</v>
      </c>
      <c r="C77" s="597"/>
      <c r="D77" s="272">
        <f t="shared" ref="D77:AH77" si="3">SUM(D7:D76)</f>
        <v>9523</v>
      </c>
      <c r="E77" s="272">
        <f t="shared" si="3"/>
        <v>8972</v>
      </c>
      <c r="F77" s="272">
        <f t="shared" si="3"/>
        <v>10497</v>
      </c>
      <c r="G77" s="272">
        <f t="shared" si="3"/>
        <v>9644</v>
      </c>
      <c r="H77" s="272">
        <f t="shared" si="3"/>
        <v>0</v>
      </c>
      <c r="I77" s="272">
        <f t="shared" si="3"/>
        <v>0</v>
      </c>
      <c r="J77" s="272">
        <f t="shared" si="3"/>
        <v>9308</v>
      </c>
      <c r="K77" s="272">
        <f t="shared" si="3"/>
        <v>10795</v>
      </c>
      <c r="L77" s="272">
        <f t="shared" si="3"/>
        <v>10407</v>
      </c>
      <c r="M77" s="272">
        <f t="shared" si="3"/>
        <v>9740</v>
      </c>
      <c r="N77" s="272">
        <f t="shared" si="3"/>
        <v>0</v>
      </c>
      <c r="O77" s="272">
        <f t="shared" si="3"/>
        <v>0</v>
      </c>
      <c r="P77" s="272">
        <f t="shared" si="3"/>
        <v>4458</v>
      </c>
      <c r="Q77" s="272">
        <f t="shared" si="3"/>
        <v>9505</v>
      </c>
      <c r="R77" s="272">
        <f t="shared" si="3"/>
        <v>10943</v>
      </c>
      <c r="S77" s="272">
        <f t="shared" si="3"/>
        <v>9933</v>
      </c>
      <c r="T77" s="272">
        <f t="shared" si="3"/>
        <v>0</v>
      </c>
      <c r="U77" s="272">
        <f>SUM(U7:U75)</f>
        <v>0</v>
      </c>
      <c r="V77" s="272">
        <f t="shared" si="3"/>
        <v>0</v>
      </c>
      <c r="W77" s="272">
        <f t="shared" si="3"/>
        <v>0</v>
      </c>
      <c r="X77" s="272">
        <f t="shared" si="3"/>
        <v>0</v>
      </c>
      <c r="Y77" s="272">
        <f t="shared" si="3"/>
        <v>0</v>
      </c>
      <c r="Z77" s="272">
        <f t="shared" si="3"/>
        <v>0</v>
      </c>
      <c r="AA77" s="272">
        <f t="shared" si="3"/>
        <v>0</v>
      </c>
      <c r="AB77" s="272">
        <f t="shared" si="3"/>
        <v>0</v>
      </c>
      <c r="AC77" s="272">
        <f t="shared" si="3"/>
        <v>0</v>
      </c>
      <c r="AD77" s="272">
        <f t="shared" si="3"/>
        <v>0</v>
      </c>
      <c r="AE77" s="272">
        <f t="shared" si="3"/>
        <v>0</v>
      </c>
      <c r="AF77" s="272">
        <f t="shared" si="3"/>
        <v>0</v>
      </c>
      <c r="AG77" s="272">
        <f t="shared" si="3"/>
        <v>0</v>
      </c>
      <c r="AH77" s="272">
        <f t="shared" si="3"/>
        <v>0</v>
      </c>
      <c r="AI77" s="273">
        <f t="shared" ref="AI77" si="4">+SUM(D77:AH77)</f>
        <v>113725</v>
      </c>
      <c r="AJ77" s="69"/>
      <c r="AK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spans="1:64" ht="19.5" customHeight="1">
      <c r="A78" s="69"/>
      <c r="B78" s="597" t="s">
        <v>105</v>
      </c>
      <c r="C78" s="597"/>
      <c r="D78" s="272">
        <f>+D77</f>
        <v>9523</v>
      </c>
      <c r="E78" s="272">
        <f t="shared" ref="E78:AH78" si="5">+E77+D78</f>
        <v>18495</v>
      </c>
      <c r="F78" s="272">
        <f t="shared" si="5"/>
        <v>28992</v>
      </c>
      <c r="G78" s="272">
        <f t="shared" si="5"/>
        <v>38636</v>
      </c>
      <c r="H78" s="272">
        <f t="shared" si="5"/>
        <v>38636</v>
      </c>
      <c r="I78" s="272">
        <f t="shared" si="5"/>
        <v>38636</v>
      </c>
      <c r="J78" s="272">
        <f t="shared" si="5"/>
        <v>47944</v>
      </c>
      <c r="K78" s="272">
        <f t="shared" si="5"/>
        <v>58739</v>
      </c>
      <c r="L78" s="272">
        <f t="shared" si="5"/>
        <v>69146</v>
      </c>
      <c r="M78" s="272">
        <f t="shared" si="5"/>
        <v>78886</v>
      </c>
      <c r="N78" s="272">
        <f t="shared" si="5"/>
        <v>78886</v>
      </c>
      <c r="O78" s="272">
        <f t="shared" si="5"/>
        <v>78886</v>
      </c>
      <c r="P78" s="272">
        <f t="shared" si="5"/>
        <v>83344</v>
      </c>
      <c r="Q78" s="272">
        <f t="shared" si="5"/>
        <v>92849</v>
      </c>
      <c r="R78" s="272">
        <f t="shared" si="5"/>
        <v>103792</v>
      </c>
      <c r="S78" s="272">
        <f t="shared" si="5"/>
        <v>113725</v>
      </c>
      <c r="T78" s="272">
        <f t="shared" si="5"/>
        <v>113725</v>
      </c>
      <c r="U78" s="272">
        <f t="shared" si="5"/>
        <v>113725</v>
      </c>
      <c r="V78" s="272">
        <f t="shared" si="5"/>
        <v>113725</v>
      </c>
      <c r="W78" s="272">
        <f t="shared" si="5"/>
        <v>113725</v>
      </c>
      <c r="X78" s="272">
        <f t="shared" si="5"/>
        <v>113725</v>
      </c>
      <c r="Y78" s="272">
        <f t="shared" si="5"/>
        <v>113725</v>
      </c>
      <c r="Z78" s="272">
        <f t="shared" si="5"/>
        <v>113725</v>
      </c>
      <c r="AA78" s="272">
        <f t="shared" si="5"/>
        <v>113725</v>
      </c>
      <c r="AB78" s="272">
        <f t="shared" si="5"/>
        <v>113725</v>
      </c>
      <c r="AC78" s="272">
        <f t="shared" si="5"/>
        <v>113725</v>
      </c>
      <c r="AD78" s="272">
        <f t="shared" si="5"/>
        <v>113725</v>
      </c>
      <c r="AE78" s="272">
        <f t="shared" si="5"/>
        <v>113725</v>
      </c>
      <c r="AF78" s="272">
        <f t="shared" si="5"/>
        <v>113725</v>
      </c>
      <c r="AG78" s="272">
        <f t="shared" si="5"/>
        <v>113725</v>
      </c>
      <c r="AH78" s="272">
        <f t="shared" si="5"/>
        <v>113725</v>
      </c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80" spans="1:64" ht="19.5" customHeight="1">
      <c r="B80" s="609" t="s">
        <v>106</v>
      </c>
      <c r="C80" s="60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479"/>
    </row>
    <row r="81" spans="1:64" ht="19.5" customHeight="1">
      <c r="A81" s="69"/>
      <c r="B81" s="596" t="s">
        <v>107</v>
      </c>
      <c r="C81" s="596"/>
      <c r="D81" s="557">
        <f>IF(LEN(D82)=0,0+D84,VLOOKUP(D82,$AL$81:$AM$87,2,0)-D83+D84)</f>
        <v>9.5</v>
      </c>
      <c r="E81" s="557">
        <f t="shared" ref="E81:AH81" si="6">IF(LEN(E82)=0,0+E84,VLOOKUP(E82,$AL$81:$AM$87,2,0)-E83+E84)</f>
        <v>9.5</v>
      </c>
      <c r="F81" s="557">
        <f t="shared" si="6"/>
        <v>9.5</v>
      </c>
      <c r="G81" s="557">
        <f t="shared" si="6"/>
        <v>9.5</v>
      </c>
      <c r="H81" s="557">
        <f t="shared" si="6"/>
        <v>0</v>
      </c>
      <c r="I81" s="557">
        <f t="shared" si="6"/>
        <v>0</v>
      </c>
      <c r="J81" s="557">
        <f t="shared" si="6"/>
        <v>9.5</v>
      </c>
      <c r="K81" s="557">
        <f t="shared" si="6"/>
        <v>9.5</v>
      </c>
      <c r="L81" s="557">
        <f t="shared" si="6"/>
        <v>9.5</v>
      </c>
      <c r="M81" s="557">
        <f t="shared" si="6"/>
        <v>9.5</v>
      </c>
      <c r="N81" s="557">
        <f t="shared" si="6"/>
        <v>0</v>
      </c>
      <c r="O81" s="557">
        <f t="shared" si="6"/>
        <v>0</v>
      </c>
      <c r="P81" s="557">
        <f t="shared" si="6"/>
        <v>4.5</v>
      </c>
      <c r="Q81" s="557">
        <f t="shared" si="6"/>
        <v>9</v>
      </c>
      <c r="R81" s="557">
        <f t="shared" si="6"/>
        <v>9.5</v>
      </c>
      <c r="S81" s="557">
        <f t="shared" si="6"/>
        <v>9.5</v>
      </c>
      <c r="T81" s="557">
        <f t="shared" si="6"/>
        <v>0</v>
      </c>
      <c r="U81" s="557">
        <f t="shared" si="6"/>
        <v>0</v>
      </c>
      <c r="V81" s="557">
        <f t="shared" si="6"/>
        <v>0</v>
      </c>
      <c r="W81" s="557">
        <f t="shared" si="6"/>
        <v>0</v>
      </c>
      <c r="X81" s="557">
        <f t="shared" si="6"/>
        <v>0</v>
      </c>
      <c r="Y81" s="557">
        <f t="shared" si="6"/>
        <v>0</v>
      </c>
      <c r="Z81" s="557">
        <f t="shared" si="6"/>
        <v>0</v>
      </c>
      <c r="AA81" s="557">
        <f t="shared" si="6"/>
        <v>0</v>
      </c>
      <c r="AB81" s="557">
        <f t="shared" si="6"/>
        <v>0</v>
      </c>
      <c r="AC81" s="557">
        <f t="shared" si="6"/>
        <v>0</v>
      </c>
      <c r="AD81" s="557">
        <f t="shared" si="6"/>
        <v>0</v>
      </c>
      <c r="AE81" s="557">
        <f t="shared" si="6"/>
        <v>0</v>
      </c>
      <c r="AF81" s="557">
        <f t="shared" si="6"/>
        <v>0</v>
      </c>
      <c r="AG81" s="557">
        <f t="shared" si="6"/>
        <v>0</v>
      </c>
      <c r="AH81" s="557">
        <f t="shared" si="6"/>
        <v>0</v>
      </c>
      <c r="AI81" s="508">
        <f>SUM(D81:AH81)</f>
        <v>108.5</v>
      </c>
      <c r="AJ81" s="69"/>
      <c r="AK81" s="69"/>
      <c r="AL81" s="442" t="s">
        <v>5268</v>
      </c>
      <c r="AM81" s="442" t="s">
        <v>5269</v>
      </c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spans="1:64" s="441" customFormat="1" ht="19.5" customHeight="1">
      <c r="B82" s="608" t="s">
        <v>5259</v>
      </c>
      <c r="C82" s="608"/>
      <c r="D82" s="198" t="s">
        <v>5267</v>
      </c>
      <c r="E82" s="198" t="s">
        <v>5267</v>
      </c>
      <c r="F82" s="198" t="s">
        <v>5267</v>
      </c>
      <c r="G82" s="198" t="s">
        <v>5267</v>
      </c>
      <c r="H82" s="198"/>
      <c r="I82" s="198"/>
      <c r="J82" s="198" t="s">
        <v>5267</v>
      </c>
      <c r="K82" s="198" t="s">
        <v>5267</v>
      </c>
      <c r="L82" s="198" t="s">
        <v>5267</v>
      </c>
      <c r="M82" s="198" t="s">
        <v>5267</v>
      </c>
      <c r="N82" s="198"/>
      <c r="O82" s="198"/>
      <c r="P82" s="198" t="s">
        <v>5267</v>
      </c>
      <c r="Q82" s="198" t="s">
        <v>5263</v>
      </c>
      <c r="R82" s="198" t="s">
        <v>5267</v>
      </c>
      <c r="S82" s="198" t="s">
        <v>5267</v>
      </c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274"/>
      <c r="AL82" s="442" t="s">
        <v>5260</v>
      </c>
      <c r="AM82" s="442">
        <v>8</v>
      </c>
    </row>
    <row r="83" spans="1:64" s="441" customFormat="1" ht="19.5" customHeight="1">
      <c r="B83" s="603" t="s">
        <v>5261</v>
      </c>
      <c r="C83" s="603"/>
      <c r="D83" s="507">
        <f>SUMIFS('Input Exclusion Time (All)'!$I$14:$I$1004,'Input Exclusion Time (All)'!$A$14:$A$1004,'Input Data Shift C'!D$6,'Input Exclusion Time (All)'!$B$14:$B$1004,'Input Data Shift C'!$D$2)-'Input Data Shift C'!D84</f>
        <v>0</v>
      </c>
      <c r="E83" s="507">
        <f>SUMIFS('Input Exclusion Time (All)'!$I$14:$I$1004,'Input Exclusion Time (All)'!$A$14:$A$1004,'Input Data Shift C'!E$6,'Input Exclusion Time (All)'!$B$14:$B$1004,'Input Data Shift C'!$D$2)-'Input Data Shift C'!E84</f>
        <v>0</v>
      </c>
      <c r="F83" s="507">
        <f>SUMIFS('Input Exclusion Time (All)'!$I$14:$I$1004,'Input Exclusion Time (All)'!$A$14:$A$1004,'Input Data Shift C'!F$6,'Input Exclusion Time (All)'!$B$14:$B$1004,'Input Data Shift C'!$D$2)-'Input Data Shift C'!F84</f>
        <v>0</v>
      </c>
      <c r="G83" s="507">
        <f>SUMIFS('Input Exclusion Time (All)'!$I$14:$I$1004,'Input Exclusion Time (All)'!$A$14:$A$1004,'Input Data Shift C'!G$6,'Input Exclusion Time (All)'!$B$14:$B$1004,'Input Data Shift C'!$D$2)-'Input Data Shift C'!G84</f>
        <v>0</v>
      </c>
      <c r="H83" s="507">
        <f>SUMIFS('Input Exclusion Time (All)'!$I$14:$I$1004,'Input Exclusion Time (All)'!$A$14:$A$1004,'Input Data Shift C'!H$6,'Input Exclusion Time (All)'!$B$14:$B$1004,'Input Data Shift C'!$D$2)-'Input Data Shift C'!H84</f>
        <v>0</v>
      </c>
      <c r="I83" s="507">
        <f>SUMIFS('Input Exclusion Time (All)'!$I$14:$I$1004,'Input Exclusion Time (All)'!$A$14:$A$1004,'Input Data Shift C'!I$6,'Input Exclusion Time (All)'!$B$14:$B$1004,'Input Data Shift C'!$D$2)-'Input Data Shift C'!I84</f>
        <v>0</v>
      </c>
      <c r="J83" s="507">
        <f>SUMIFS('Input Exclusion Time (All)'!$I$14:$I$1004,'Input Exclusion Time (All)'!$A$14:$A$1004,'Input Data Shift C'!J$6,'Input Exclusion Time (All)'!$B$14:$B$1004,'Input Data Shift C'!$D$2)-'Input Data Shift C'!J84</f>
        <v>0</v>
      </c>
      <c r="K83" s="507">
        <f>SUMIFS('Input Exclusion Time (All)'!$I$14:$I$1004,'Input Exclusion Time (All)'!$A$14:$A$1004,'Input Data Shift C'!K$6,'Input Exclusion Time (All)'!$B$14:$B$1004,'Input Data Shift C'!$D$2)-'Input Data Shift C'!K84</f>
        <v>0</v>
      </c>
      <c r="L83" s="507">
        <f>SUMIFS('Input Exclusion Time (All)'!$I$14:$I$1004,'Input Exclusion Time (All)'!$A$14:$A$1004,'Input Data Shift C'!L$6,'Input Exclusion Time (All)'!$B$14:$B$1004,'Input Data Shift C'!$D$2)-'Input Data Shift C'!L84</f>
        <v>0</v>
      </c>
      <c r="M83" s="507">
        <f>SUMIFS('Input Exclusion Time (All)'!$I$14:$I$1004,'Input Exclusion Time (All)'!$A$14:$A$1004,'Input Data Shift C'!M$6,'Input Exclusion Time (All)'!$B$14:$B$1004,'Input Data Shift C'!$D$2)-'Input Data Shift C'!M84</f>
        <v>0</v>
      </c>
      <c r="N83" s="507">
        <f>SUMIFS('Input Exclusion Time (All)'!$I$14:$I$1004,'Input Exclusion Time (All)'!$A$14:$A$1004,'Input Data Shift C'!N$6,'Input Exclusion Time (All)'!$B$14:$B$1004,'Input Data Shift C'!$D$2)-'Input Data Shift C'!N84</f>
        <v>0</v>
      </c>
      <c r="O83" s="507">
        <f>SUMIFS('Input Exclusion Time (All)'!$I$14:$I$1004,'Input Exclusion Time (All)'!$A$14:$A$1004,'Input Data Shift C'!O$6,'Input Exclusion Time (All)'!$B$14:$B$1004,'Input Data Shift C'!$D$2)-'Input Data Shift C'!O84</f>
        <v>0</v>
      </c>
      <c r="P83" s="507">
        <f>SUMIFS('Input Exclusion Time (All)'!$I$14:$I$1004,'Input Exclusion Time (All)'!$A$14:$A$1004,'Input Data Shift C'!P$6,'Input Exclusion Time (All)'!$B$14:$B$1004,'Input Data Shift C'!$D$2)-'Input Data Shift C'!P84</f>
        <v>5</v>
      </c>
      <c r="Q83" s="507">
        <f>SUMIFS('Input Exclusion Time (All)'!$I$14:$I$1004,'Input Exclusion Time (All)'!$A$14:$A$1004,'Input Data Shift C'!Q$6,'Input Exclusion Time (All)'!$B$14:$B$1004,'Input Data Shift C'!$D$2)-'Input Data Shift C'!Q84</f>
        <v>0</v>
      </c>
      <c r="R83" s="507">
        <f>SUMIFS('Input Exclusion Time (All)'!$I$14:$I$1004,'Input Exclusion Time (All)'!$A$14:$A$1004,'Input Data Shift C'!R$6,'Input Exclusion Time (All)'!$B$14:$B$1004,'Input Data Shift C'!$D$2)-'Input Data Shift C'!R84</f>
        <v>0</v>
      </c>
      <c r="S83" s="507">
        <f>SUMIFS('Input Exclusion Time (All)'!$I$14:$I$1004,'Input Exclusion Time (All)'!$A$14:$A$1004,'Input Data Shift C'!S$6,'Input Exclusion Time (All)'!$B$14:$B$1004,'Input Data Shift C'!$D$2)-'Input Data Shift C'!S84</f>
        <v>0</v>
      </c>
      <c r="T83" s="507">
        <f>SUMIFS('Input Exclusion Time (All)'!$I$14:$I$1004,'Input Exclusion Time (All)'!$A$14:$A$1004,'Input Data Shift C'!T$6,'Input Exclusion Time (All)'!$B$14:$B$1004,'Input Data Shift C'!$D$2)-'Input Data Shift C'!T84</f>
        <v>0</v>
      </c>
      <c r="U83" s="507">
        <f>SUMIFS('Input Exclusion Time (All)'!$I$14:$I$1004,'Input Exclusion Time (All)'!$A$14:$A$1004,'Input Data Shift C'!U$6,'Input Exclusion Time (All)'!$B$14:$B$1004,'Input Data Shift C'!$D$2)-'Input Data Shift C'!U84</f>
        <v>0</v>
      </c>
      <c r="V83" s="507">
        <f>SUMIFS('Input Exclusion Time (All)'!$I$14:$I$1004,'Input Exclusion Time (All)'!$A$14:$A$1004,'Input Data Shift C'!V$6,'Input Exclusion Time (All)'!$B$14:$B$1004,'Input Data Shift C'!$D$2)-'Input Data Shift C'!V84</f>
        <v>0</v>
      </c>
      <c r="W83" s="507">
        <f>SUMIFS('Input Exclusion Time (All)'!$I$14:$I$1004,'Input Exclusion Time (All)'!$A$14:$A$1004,'Input Data Shift C'!W$6,'Input Exclusion Time (All)'!$B$14:$B$1004,'Input Data Shift C'!$D$2)-'Input Data Shift C'!W84</f>
        <v>0</v>
      </c>
      <c r="X83" s="507">
        <f>SUMIFS('Input Exclusion Time (All)'!$I$14:$I$1004,'Input Exclusion Time (All)'!$A$14:$A$1004,'Input Data Shift C'!X$6,'Input Exclusion Time (All)'!$B$14:$B$1004,'Input Data Shift C'!$D$2)-'Input Data Shift C'!X84</f>
        <v>0</v>
      </c>
      <c r="Y83" s="507">
        <f>SUMIFS('Input Exclusion Time (All)'!$I$14:$I$1004,'Input Exclusion Time (All)'!$A$14:$A$1004,'Input Data Shift C'!Y$6,'Input Exclusion Time (All)'!$B$14:$B$1004,'Input Data Shift C'!$D$2)-'Input Data Shift C'!Y84</f>
        <v>0</v>
      </c>
      <c r="Z83" s="507">
        <f>SUMIFS('Input Exclusion Time (All)'!$I$14:$I$1004,'Input Exclusion Time (All)'!$A$14:$A$1004,'Input Data Shift C'!Z$6,'Input Exclusion Time (All)'!$B$14:$B$1004,'Input Data Shift C'!$D$2)-'Input Data Shift C'!Z84</f>
        <v>0</v>
      </c>
      <c r="AA83" s="507">
        <f>SUMIFS('Input Exclusion Time (All)'!$I$14:$I$1004,'Input Exclusion Time (All)'!$A$14:$A$1004,'Input Data Shift C'!AA$6,'Input Exclusion Time (All)'!$B$14:$B$1004,'Input Data Shift C'!$D$2)-'Input Data Shift C'!AA84</f>
        <v>0</v>
      </c>
      <c r="AB83" s="507">
        <f>SUMIFS('Input Exclusion Time (All)'!$I$14:$I$1004,'Input Exclusion Time (All)'!$A$14:$A$1004,'Input Data Shift C'!AB$6,'Input Exclusion Time (All)'!$B$14:$B$1004,'Input Data Shift C'!$D$2)-'Input Data Shift C'!AB84</f>
        <v>0</v>
      </c>
      <c r="AC83" s="507">
        <f>SUMIFS('Input Exclusion Time (All)'!$I$14:$I$1004,'Input Exclusion Time (All)'!$A$14:$A$1004,'Input Data Shift C'!AC$6,'Input Exclusion Time (All)'!$B$14:$B$1004,'Input Data Shift C'!$D$2)-'Input Data Shift C'!AC84</f>
        <v>0</v>
      </c>
      <c r="AD83" s="507">
        <f>SUMIFS('Input Exclusion Time (All)'!$I$14:$I$1004,'Input Exclusion Time (All)'!$A$14:$A$1004,'Input Data Shift C'!AD$6,'Input Exclusion Time (All)'!$B$14:$B$1004,'Input Data Shift C'!$D$2)-'Input Data Shift C'!AD84</f>
        <v>0</v>
      </c>
      <c r="AE83" s="507">
        <f>SUMIFS('Input Exclusion Time (All)'!$I$14:$I$1004,'Input Exclusion Time (All)'!$A$14:$A$1004,'Input Data Shift C'!AE$6,'Input Exclusion Time (All)'!$B$14:$B$1004,'Input Data Shift C'!$D$2)-'Input Data Shift C'!AE84</f>
        <v>0</v>
      </c>
      <c r="AF83" s="507">
        <f>SUMIFS('Input Exclusion Time (All)'!$I$14:$I$1004,'Input Exclusion Time (All)'!$A$14:$A$1004,'Input Data Shift C'!AF$6,'Input Exclusion Time (All)'!$B$14:$B$1004,'Input Data Shift C'!$D$2)-'Input Data Shift C'!AF84</f>
        <v>0</v>
      </c>
      <c r="AG83" s="507">
        <f>SUMIFS('Input Exclusion Time (All)'!$I$14:$I$1004,'Input Exclusion Time (All)'!$A$14:$A$1004,'Input Data Shift C'!AG$6,'Input Exclusion Time (All)'!$B$14:$B$1004,'Input Data Shift C'!$D$2)-'Input Data Shift C'!AG84</f>
        <v>0</v>
      </c>
      <c r="AH83" s="507">
        <f>SUMIFS('Input Exclusion Time (All)'!$I$14:$I$1004,'Input Exclusion Time (All)'!$A$14:$A$1004,'Input Data Shift C'!AH$6,'Input Exclusion Time (All)'!$B$14:$B$1004,'Input Data Shift C'!$D$2)-'Input Data Shift C'!AH84</f>
        <v>0</v>
      </c>
      <c r="AI83" s="274"/>
      <c r="AL83" s="442" t="s">
        <v>5262</v>
      </c>
      <c r="AM83" s="442">
        <v>10</v>
      </c>
    </row>
    <row r="84" spans="1:64" s="441" customFormat="1" ht="19.5" customHeight="1">
      <c r="B84" s="603" t="s">
        <v>5266</v>
      </c>
      <c r="C84" s="603"/>
      <c r="D84" s="507">
        <f>SUMIFS('Input Exclusion Time (All)'!$I$14:$I$1004,'Input Exclusion Time (All)'!$A$14:$A$1004,'Input Data Shift C'!D$6,'Input Exclusion Time (All)'!$B$14:$B$1004,'Input Data Shift C'!$D$2,'Input Exclusion Time (All)'!$C$14:$C$1004,'Input Data Shift C'!$B$94)</f>
        <v>0</v>
      </c>
      <c r="E84" s="507">
        <f>SUMIFS('Input Exclusion Time (All)'!$I$14:$I$1004,'Input Exclusion Time (All)'!$A$14:$A$1004,'Input Data Shift C'!E$6,'Input Exclusion Time (All)'!$B$14:$B$1004,'Input Data Shift C'!$D$2,'Input Exclusion Time (All)'!$C$14:$C$1004,'Input Data Shift C'!$B$94)</f>
        <v>0</v>
      </c>
      <c r="F84" s="507">
        <f>SUMIFS('Input Exclusion Time (All)'!$I$14:$I$1004,'Input Exclusion Time (All)'!$A$14:$A$1004,'Input Data Shift C'!F$6,'Input Exclusion Time (All)'!$B$14:$B$1004,'Input Data Shift C'!$D$2,'Input Exclusion Time (All)'!$C$14:$C$1004,'Input Data Shift C'!$B$94)</f>
        <v>0</v>
      </c>
      <c r="G84" s="507">
        <f>SUMIFS('Input Exclusion Time (All)'!$I$14:$I$1004,'Input Exclusion Time (All)'!$A$14:$A$1004,'Input Data Shift C'!G$6,'Input Exclusion Time (All)'!$B$14:$B$1004,'Input Data Shift C'!$D$2,'Input Exclusion Time (All)'!$C$14:$C$1004,'Input Data Shift C'!$B$94)</f>
        <v>0</v>
      </c>
      <c r="H84" s="507">
        <f>SUMIFS('Input Exclusion Time (All)'!$I$14:$I$1004,'Input Exclusion Time (All)'!$A$14:$A$1004,'Input Data Shift C'!H$6,'Input Exclusion Time (All)'!$B$14:$B$1004,'Input Data Shift C'!$D$2,'Input Exclusion Time (All)'!$C$14:$C$1004,'Input Data Shift C'!$B$94)</f>
        <v>0</v>
      </c>
      <c r="I84" s="507">
        <f>SUMIFS('Input Exclusion Time (All)'!$I$14:$I$1004,'Input Exclusion Time (All)'!$A$14:$A$1004,'Input Data Shift C'!I$6,'Input Exclusion Time (All)'!$B$14:$B$1004,'Input Data Shift C'!$D$2,'Input Exclusion Time (All)'!$C$14:$C$1004,'Input Data Shift C'!$B$94)</f>
        <v>0</v>
      </c>
      <c r="J84" s="507">
        <f>SUMIFS('Input Exclusion Time (All)'!$I$14:$I$1004,'Input Exclusion Time (All)'!$A$14:$A$1004,'Input Data Shift C'!J$6,'Input Exclusion Time (All)'!$B$14:$B$1004,'Input Data Shift C'!$D$2,'Input Exclusion Time (All)'!$C$14:$C$1004,'Input Data Shift C'!$B$94)</f>
        <v>0</v>
      </c>
      <c r="K84" s="507">
        <f>SUMIFS('Input Exclusion Time (All)'!$I$14:$I$1004,'Input Exclusion Time (All)'!$A$14:$A$1004,'Input Data Shift C'!K$6,'Input Exclusion Time (All)'!$B$14:$B$1004,'Input Data Shift C'!$D$2,'Input Exclusion Time (All)'!$C$14:$C$1004,'Input Data Shift C'!$B$94)</f>
        <v>0</v>
      </c>
      <c r="L84" s="507">
        <f>SUMIFS('Input Exclusion Time (All)'!$I$14:$I$1004,'Input Exclusion Time (All)'!$A$14:$A$1004,'Input Data Shift C'!L$6,'Input Exclusion Time (All)'!$B$14:$B$1004,'Input Data Shift C'!$D$2,'Input Exclusion Time (All)'!$C$14:$C$1004,'Input Data Shift C'!$B$94)</f>
        <v>0</v>
      </c>
      <c r="M84" s="507">
        <f>SUMIFS('Input Exclusion Time (All)'!$I$14:$I$1004,'Input Exclusion Time (All)'!$A$14:$A$1004,'Input Data Shift C'!M$6,'Input Exclusion Time (All)'!$B$14:$B$1004,'Input Data Shift C'!$D$2,'Input Exclusion Time (All)'!$C$14:$C$1004,'Input Data Shift C'!$B$94)</f>
        <v>0</v>
      </c>
      <c r="N84" s="507">
        <f>SUMIFS('Input Exclusion Time (All)'!$I$14:$I$1004,'Input Exclusion Time (All)'!$A$14:$A$1004,'Input Data Shift C'!N$6,'Input Exclusion Time (All)'!$B$14:$B$1004,'Input Data Shift C'!$D$2,'Input Exclusion Time (All)'!$C$14:$C$1004,'Input Data Shift C'!$B$94)</f>
        <v>0</v>
      </c>
      <c r="O84" s="507">
        <f>SUMIFS('Input Exclusion Time (All)'!$I$14:$I$1004,'Input Exclusion Time (All)'!$A$14:$A$1004,'Input Data Shift C'!O$6,'Input Exclusion Time (All)'!$B$14:$B$1004,'Input Data Shift C'!$D$2,'Input Exclusion Time (All)'!$C$14:$C$1004,'Input Data Shift C'!$B$94)</f>
        <v>0</v>
      </c>
      <c r="P84" s="507">
        <f>SUMIFS('Input Exclusion Time (All)'!$I$14:$I$1004,'Input Exclusion Time (All)'!$A$14:$A$1004,'Input Data Shift C'!P$6,'Input Exclusion Time (All)'!$B$14:$B$1004,'Input Data Shift C'!$D$2,'Input Exclusion Time (All)'!$C$14:$C$1004,'Input Data Shift C'!$B$94)</f>
        <v>0</v>
      </c>
      <c r="Q84" s="507">
        <f>SUMIFS('Input Exclusion Time (All)'!$I$14:$I$1004,'Input Exclusion Time (All)'!$A$14:$A$1004,'Input Data Shift C'!Q$6,'Input Exclusion Time (All)'!$B$14:$B$1004,'Input Data Shift C'!$D$2,'Input Exclusion Time (All)'!$C$14:$C$1004,'Input Data Shift C'!$B$94)</f>
        <v>0</v>
      </c>
      <c r="R84" s="507">
        <f>SUMIFS('Input Exclusion Time (All)'!$I$14:$I$1004,'Input Exclusion Time (All)'!$A$14:$A$1004,'Input Data Shift C'!R$6,'Input Exclusion Time (All)'!$B$14:$B$1004,'Input Data Shift C'!$D$2,'Input Exclusion Time (All)'!$C$14:$C$1004,'Input Data Shift C'!$B$94)</f>
        <v>0</v>
      </c>
      <c r="S84" s="507">
        <f>SUMIFS('Input Exclusion Time (All)'!$I$14:$I$1004,'Input Exclusion Time (All)'!$A$14:$A$1004,'Input Data Shift C'!S$6,'Input Exclusion Time (All)'!$B$14:$B$1004,'Input Data Shift C'!$D$2,'Input Exclusion Time (All)'!$C$14:$C$1004,'Input Data Shift C'!$B$94)</f>
        <v>0</v>
      </c>
      <c r="T84" s="507">
        <f>SUMIFS('Input Exclusion Time (All)'!$I$14:$I$1004,'Input Exclusion Time (All)'!$A$14:$A$1004,'Input Data Shift C'!T$6,'Input Exclusion Time (All)'!$B$14:$B$1004,'Input Data Shift C'!$D$2,'Input Exclusion Time (All)'!$C$14:$C$1004,'Input Data Shift C'!$B$94)</f>
        <v>0</v>
      </c>
      <c r="U84" s="507">
        <f>SUMIFS('Input Exclusion Time (All)'!$I$14:$I$1004,'Input Exclusion Time (All)'!$A$14:$A$1004,'Input Data Shift C'!U$6,'Input Exclusion Time (All)'!$B$14:$B$1004,'Input Data Shift C'!$D$2,'Input Exclusion Time (All)'!$C$14:$C$1004,'Input Data Shift C'!$B$94)</f>
        <v>0</v>
      </c>
      <c r="V84" s="507">
        <f>SUMIFS('Input Exclusion Time (All)'!$I$14:$I$1004,'Input Exclusion Time (All)'!$A$14:$A$1004,'Input Data Shift C'!V$6,'Input Exclusion Time (All)'!$B$14:$B$1004,'Input Data Shift C'!$D$2,'Input Exclusion Time (All)'!$C$14:$C$1004,'Input Data Shift C'!$B$94)</f>
        <v>0</v>
      </c>
      <c r="W84" s="507">
        <f>SUMIFS('Input Exclusion Time (All)'!$I$14:$I$1004,'Input Exclusion Time (All)'!$A$14:$A$1004,'Input Data Shift C'!W$6,'Input Exclusion Time (All)'!$B$14:$B$1004,'Input Data Shift C'!$D$2,'Input Exclusion Time (All)'!$C$14:$C$1004,'Input Data Shift C'!$B$94)</f>
        <v>0</v>
      </c>
      <c r="X84" s="507">
        <f>SUMIFS('Input Exclusion Time (All)'!$I$14:$I$1004,'Input Exclusion Time (All)'!$A$14:$A$1004,'Input Data Shift C'!X$6,'Input Exclusion Time (All)'!$B$14:$B$1004,'Input Data Shift C'!$D$2,'Input Exclusion Time (All)'!$C$14:$C$1004,'Input Data Shift C'!$B$94)</f>
        <v>0</v>
      </c>
      <c r="Y84" s="507">
        <f>SUMIFS('Input Exclusion Time (All)'!$I$14:$I$1004,'Input Exclusion Time (All)'!$A$14:$A$1004,'Input Data Shift C'!Y$6,'Input Exclusion Time (All)'!$B$14:$B$1004,'Input Data Shift C'!$D$2,'Input Exclusion Time (All)'!$C$14:$C$1004,'Input Data Shift C'!$B$94)</f>
        <v>0</v>
      </c>
      <c r="Z84" s="507">
        <f>SUMIFS('Input Exclusion Time (All)'!$I$14:$I$1004,'Input Exclusion Time (All)'!$A$14:$A$1004,'Input Data Shift C'!Z$6,'Input Exclusion Time (All)'!$B$14:$B$1004,'Input Data Shift C'!$D$2,'Input Exclusion Time (All)'!$C$14:$C$1004,'Input Data Shift C'!$B$94)</f>
        <v>0</v>
      </c>
      <c r="AA84" s="507">
        <f>SUMIFS('Input Exclusion Time (All)'!$I$14:$I$1004,'Input Exclusion Time (All)'!$A$14:$A$1004,'Input Data Shift C'!AA$6,'Input Exclusion Time (All)'!$B$14:$B$1004,'Input Data Shift C'!$D$2,'Input Exclusion Time (All)'!$C$14:$C$1004,'Input Data Shift C'!$B$94)</f>
        <v>0</v>
      </c>
      <c r="AB84" s="507">
        <f>SUMIFS('Input Exclusion Time (All)'!$I$14:$I$1004,'Input Exclusion Time (All)'!$A$14:$A$1004,'Input Data Shift C'!AB$6,'Input Exclusion Time (All)'!$B$14:$B$1004,'Input Data Shift C'!$D$2,'Input Exclusion Time (All)'!$C$14:$C$1004,'Input Data Shift C'!$B$94)</f>
        <v>0</v>
      </c>
      <c r="AC84" s="507">
        <f>SUMIFS('Input Exclusion Time (All)'!$I$14:$I$1004,'Input Exclusion Time (All)'!$A$14:$A$1004,'Input Data Shift C'!AC$6,'Input Exclusion Time (All)'!$B$14:$B$1004,'Input Data Shift C'!$D$2,'Input Exclusion Time (All)'!$C$14:$C$1004,'Input Data Shift C'!$B$94)</f>
        <v>0</v>
      </c>
      <c r="AD84" s="507">
        <f>SUMIFS('Input Exclusion Time (All)'!$I$14:$I$1004,'Input Exclusion Time (All)'!$A$14:$A$1004,'Input Data Shift C'!AD$6,'Input Exclusion Time (All)'!$B$14:$B$1004,'Input Data Shift C'!$D$2,'Input Exclusion Time (All)'!$C$14:$C$1004,'Input Data Shift C'!$B$94)</f>
        <v>0</v>
      </c>
      <c r="AE84" s="507">
        <f>SUMIFS('Input Exclusion Time (All)'!$I$14:$I$1004,'Input Exclusion Time (All)'!$A$14:$A$1004,'Input Data Shift C'!AE$6,'Input Exclusion Time (All)'!$B$14:$B$1004,'Input Data Shift C'!$D$2,'Input Exclusion Time (All)'!$C$14:$C$1004,'Input Data Shift C'!$B$94)</f>
        <v>0</v>
      </c>
      <c r="AF84" s="507">
        <f>SUMIFS('Input Exclusion Time (All)'!$I$14:$I$1004,'Input Exclusion Time (All)'!$A$14:$A$1004,'Input Data Shift C'!AF$6,'Input Exclusion Time (All)'!$B$14:$B$1004,'Input Data Shift C'!$D$2,'Input Exclusion Time (All)'!$C$14:$C$1004,'Input Data Shift C'!$B$94)</f>
        <v>0</v>
      </c>
      <c r="AG84" s="507">
        <f>SUMIFS('Input Exclusion Time (All)'!$I$14:$I$1004,'Input Exclusion Time (All)'!$A$14:$A$1004,'Input Data Shift C'!AG$6,'Input Exclusion Time (All)'!$B$14:$B$1004,'Input Data Shift C'!$D$2,'Input Exclusion Time (All)'!$C$14:$C$1004,'Input Data Shift C'!$B$94)</f>
        <v>0</v>
      </c>
      <c r="AH84" s="507">
        <f>SUMIFS('Input Exclusion Time (All)'!$I$14:$I$1004,'Input Exclusion Time (All)'!$A$14:$A$1004,'Input Data Shift C'!AH$6,'Input Exclusion Time (All)'!$B$14:$B$1004,'Input Data Shift C'!$D$2,'Input Exclusion Time (All)'!$C$14:$C$1004,'Input Data Shift C'!$B$94)</f>
        <v>0</v>
      </c>
      <c r="AI84" s="274"/>
      <c r="AL84" s="442" t="s">
        <v>5263</v>
      </c>
      <c r="AM84" s="442">
        <v>9</v>
      </c>
    </row>
    <row r="85" spans="1:64">
      <c r="AL85" s="442" t="s">
        <v>5264</v>
      </c>
      <c r="AM85" s="442">
        <v>8</v>
      </c>
    </row>
    <row r="86" spans="1:64" ht="19.5" customHeight="1">
      <c r="A86" s="605" t="s">
        <v>108</v>
      </c>
      <c r="B86" s="606" t="s">
        <v>109</v>
      </c>
      <c r="C86" s="606"/>
      <c r="D86" s="547">
        <f>C班!F140</f>
        <v>5</v>
      </c>
      <c r="E86" s="275">
        <f>C班!G140</f>
        <v>5</v>
      </c>
      <c r="F86" s="275">
        <f>C班!H140</f>
        <v>5</v>
      </c>
      <c r="G86" s="275">
        <f>C班!I140</f>
        <v>5</v>
      </c>
      <c r="H86" s="275">
        <f>C班!J140</f>
        <v>0</v>
      </c>
      <c r="I86" s="275">
        <f>C班!K140</f>
        <v>0</v>
      </c>
      <c r="J86" s="275">
        <f>C班!L140</f>
        <v>5</v>
      </c>
      <c r="K86" s="275">
        <f>C班!M140</f>
        <v>5</v>
      </c>
      <c r="L86" s="275">
        <f>C班!N140</f>
        <v>5</v>
      </c>
      <c r="M86" s="275">
        <f>C班!O140</f>
        <v>5</v>
      </c>
      <c r="N86" s="275">
        <f>C班!P140</f>
        <v>0</v>
      </c>
      <c r="O86" s="275">
        <f>C班!Q140</f>
        <v>0</v>
      </c>
      <c r="P86" s="275">
        <f>C班!R140</f>
        <v>5</v>
      </c>
      <c r="Q86" s="275">
        <f>C班!S140</f>
        <v>5</v>
      </c>
      <c r="R86" s="275">
        <f>C班!T140</f>
        <v>5</v>
      </c>
      <c r="S86" s="275">
        <f>C班!U140</f>
        <v>5</v>
      </c>
      <c r="T86" s="275">
        <f>C班!V140</f>
        <v>1</v>
      </c>
      <c r="U86" s="275">
        <f>C班!W140</f>
        <v>0</v>
      </c>
      <c r="V86" s="275">
        <f>C班!X140</f>
        <v>0</v>
      </c>
      <c r="W86" s="275">
        <f>C班!Y140</f>
        <v>0</v>
      </c>
      <c r="X86" s="275">
        <f>C班!Z140</f>
        <v>0</v>
      </c>
      <c r="Y86" s="275">
        <f>C班!AA140</f>
        <v>0</v>
      </c>
      <c r="Z86" s="275">
        <f>C班!AB140</f>
        <v>0</v>
      </c>
      <c r="AA86" s="275">
        <f>C班!AC140</f>
        <v>0</v>
      </c>
      <c r="AB86" s="275">
        <f>C班!AD140</f>
        <v>0</v>
      </c>
      <c r="AC86" s="275">
        <f>C班!AE140</f>
        <v>0</v>
      </c>
      <c r="AD86" s="275">
        <f>C班!AF140</f>
        <v>0</v>
      </c>
      <c r="AE86" s="275">
        <f>C班!AG140</f>
        <v>0</v>
      </c>
      <c r="AF86" s="275">
        <f>C班!AH140</f>
        <v>0</v>
      </c>
      <c r="AG86" s="275">
        <f>C班!AI140</f>
        <v>0</v>
      </c>
      <c r="AH86" s="275">
        <f>C班!AJ140</f>
        <v>0</v>
      </c>
      <c r="AI86" s="275">
        <f>SUM(D86:AH86)</f>
        <v>61</v>
      </c>
      <c r="AJ86" s="69"/>
      <c r="AK86" s="69"/>
      <c r="AL86" s="442" t="s">
        <v>5265</v>
      </c>
      <c r="AM86" s="442">
        <v>10</v>
      </c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spans="1:64" ht="19.5" customHeight="1">
      <c r="A87" s="605"/>
      <c r="B87" s="606" t="s">
        <v>110</v>
      </c>
      <c r="C87" s="606"/>
      <c r="D87" s="548">
        <f>C班!F141</f>
        <v>0</v>
      </c>
      <c r="E87" s="271">
        <f>C班!G141</f>
        <v>0</v>
      </c>
      <c r="F87" s="271">
        <f>C班!H141</f>
        <v>0</v>
      </c>
      <c r="G87" s="271">
        <f>C班!I141</f>
        <v>0</v>
      </c>
      <c r="H87" s="271">
        <f>C班!J141</f>
        <v>0</v>
      </c>
      <c r="I87" s="271">
        <f>C班!K141</f>
        <v>0</v>
      </c>
      <c r="J87" s="271">
        <f>C班!L141</f>
        <v>0</v>
      </c>
      <c r="K87" s="271">
        <f>C班!M141</f>
        <v>0</v>
      </c>
      <c r="L87" s="271">
        <f>C班!N141</f>
        <v>0</v>
      </c>
      <c r="M87" s="271">
        <f>C班!O141</f>
        <v>0</v>
      </c>
      <c r="N87" s="271">
        <f>C班!P141</f>
        <v>0</v>
      </c>
      <c r="O87" s="271">
        <f>C班!Q141</f>
        <v>0</v>
      </c>
      <c r="P87" s="271">
        <f>C班!R141</f>
        <v>0</v>
      </c>
      <c r="Q87" s="271">
        <f>C班!S141</f>
        <v>0</v>
      </c>
      <c r="R87" s="271">
        <f>C班!T141</f>
        <v>0</v>
      </c>
      <c r="S87" s="271">
        <f>C班!U141</f>
        <v>0</v>
      </c>
      <c r="T87" s="271">
        <f>C班!V141</f>
        <v>0</v>
      </c>
      <c r="U87" s="271">
        <f>C班!W141</f>
        <v>0</v>
      </c>
      <c r="V87" s="271">
        <f>C班!X141</f>
        <v>0</v>
      </c>
      <c r="W87" s="271">
        <f>C班!Y141</f>
        <v>0</v>
      </c>
      <c r="X87" s="271">
        <f>C班!Z141</f>
        <v>0</v>
      </c>
      <c r="Y87" s="271">
        <f>C班!AA141</f>
        <v>0</v>
      </c>
      <c r="Z87" s="271">
        <f>C班!AB141</f>
        <v>0</v>
      </c>
      <c r="AA87" s="271">
        <f>C班!AC141</f>
        <v>0</v>
      </c>
      <c r="AB87" s="271">
        <f>C班!AD141</f>
        <v>0</v>
      </c>
      <c r="AC87" s="271">
        <f>C班!AE141</f>
        <v>0</v>
      </c>
      <c r="AD87" s="271">
        <f>C班!AF141</f>
        <v>0</v>
      </c>
      <c r="AE87" s="271">
        <f>C班!AG141</f>
        <v>0</v>
      </c>
      <c r="AF87" s="271">
        <f>C班!AH141</f>
        <v>0</v>
      </c>
      <c r="AG87" s="271">
        <f>C班!AI141</f>
        <v>0</v>
      </c>
      <c r="AH87" s="271">
        <f>C班!AJ141</f>
        <v>0</v>
      </c>
      <c r="AI87" s="271">
        <f>SUM(D87:AH87)</f>
        <v>0</v>
      </c>
      <c r="AJ87" s="69"/>
      <c r="AK87" s="69"/>
      <c r="AL87" s="442" t="s">
        <v>5267</v>
      </c>
      <c r="AM87" s="442">
        <v>9.5</v>
      </c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spans="1:64" ht="19.5" customHeight="1">
      <c r="A88" s="605"/>
      <c r="B88" s="606" t="s">
        <v>111</v>
      </c>
      <c r="C88" s="606"/>
      <c r="D88" s="271">
        <f t="shared" ref="D88:AH88" si="7">IF(D91&gt;0,0,D86*8)</f>
        <v>40</v>
      </c>
      <c r="E88" s="271">
        <f t="shared" si="7"/>
        <v>40</v>
      </c>
      <c r="F88" s="271">
        <f t="shared" si="7"/>
        <v>40</v>
      </c>
      <c r="G88" s="271">
        <f t="shared" si="7"/>
        <v>40</v>
      </c>
      <c r="H88" s="271">
        <f t="shared" si="7"/>
        <v>0</v>
      </c>
      <c r="I88" s="271">
        <f t="shared" si="7"/>
        <v>0</v>
      </c>
      <c r="J88" s="271">
        <f t="shared" si="7"/>
        <v>40</v>
      </c>
      <c r="K88" s="271">
        <f t="shared" si="7"/>
        <v>40</v>
      </c>
      <c r="L88" s="271">
        <f t="shared" si="7"/>
        <v>40</v>
      </c>
      <c r="M88" s="271">
        <f t="shared" si="7"/>
        <v>40</v>
      </c>
      <c r="N88" s="271">
        <f t="shared" si="7"/>
        <v>0</v>
      </c>
      <c r="O88" s="271">
        <f t="shared" si="7"/>
        <v>0</v>
      </c>
      <c r="P88" s="271">
        <f t="shared" si="7"/>
        <v>40</v>
      </c>
      <c r="Q88" s="271">
        <f t="shared" si="7"/>
        <v>40</v>
      </c>
      <c r="R88" s="271">
        <f t="shared" si="7"/>
        <v>40</v>
      </c>
      <c r="S88" s="271">
        <f t="shared" si="7"/>
        <v>40</v>
      </c>
      <c r="T88" s="271">
        <f t="shared" si="7"/>
        <v>0</v>
      </c>
      <c r="U88" s="271">
        <f t="shared" si="7"/>
        <v>0</v>
      </c>
      <c r="V88" s="271">
        <f t="shared" si="7"/>
        <v>0</v>
      </c>
      <c r="W88" s="271">
        <f t="shared" si="7"/>
        <v>0</v>
      </c>
      <c r="X88" s="271">
        <f t="shared" si="7"/>
        <v>0</v>
      </c>
      <c r="Y88" s="271">
        <f t="shared" si="7"/>
        <v>0</v>
      </c>
      <c r="Z88" s="271">
        <f t="shared" si="7"/>
        <v>0</v>
      </c>
      <c r="AA88" s="271">
        <f t="shared" si="7"/>
        <v>0</v>
      </c>
      <c r="AB88" s="271">
        <f t="shared" si="7"/>
        <v>0</v>
      </c>
      <c r="AC88" s="271">
        <f t="shared" si="7"/>
        <v>0</v>
      </c>
      <c r="AD88" s="271">
        <f t="shared" si="7"/>
        <v>0</v>
      </c>
      <c r="AE88" s="271">
        <f t="shared" si="7"/>
        <v>0</v>
      </c>
      <c r="AF88" s="271">
        <f t="shared" si="7"/>
        <v>0</v>
      </c>
      <c r="AG88" s="271">
        <f t="shared" si="7"/>
        <v>0</v>
      </c>
      <c r="AH88" s="271">
        <f t="shared" si="7"/>
        <v>0</v>
      </c>
      <c r="AI88" s="271">
        <f>SUM(D88:AH88)</f>
        <v>480</v>
      </c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spans="1:64" ht="19.5" customHeight="1">
      <c r="A89" s="605"/>
      <c r="B89" s="606"/>
      <c r="C89" s="606"/>
      <c r="D89" s="271">
        <f>D88</f>
        <v>40</v>
      </c>
      <c r="E89" s="271">
        <f t="shared" ref="E89:AH89" si="8">+E88+D89</f>
        <v>80</v>
      </c>
      <c r="F89" s="271">
        <f t="shared" si="8"/>
        <v>120</v>
      </c>
      <c r="G89" s="271">
        <f t="shared" si="8"/>
        <v>160</v>
      </c>
      <c r="H89" s="271">
        <f t="shared" si="8"/>
        <v>160</v>
      </c>
      <c r="I89" s="271">
        <f t="shared" si="8"/>
        <v>160</v>
      </c>
      <c r="J89" s="271">
        <f t="shared" si="8"/>
        <v>200</v>
      </c>
      <c r="K89" s="271">
        <f t="shared" si="8"/>
        <v>240</v>
      </c>
      <c r="L89" s="271">
        <f t="shared" si="8"/>
        <v>280</v>
      </c>
      <c r="M89" s="271">
        <f t="shared" si="8"/>
        <v>320</v>
      </c>
      <c r="N89" s="271">
        <f t="shared" si="8"/>
        <v>320</v>
      </c>
      <c r="O89" s="271">
        <f t="shared" si="8"/>
        <v>320</v>
      </c>
      <c r="P89" s="271">
        <f t="shared" si="8"/>
        <v>360</v>
      </c>
      <c r="Q89" s="271">
        <f t="shared" si="8"/>
        <v>400</v>
      </c>
      <c r="R89" s="271">
        <f t="shared" si="8"/>
        <v>440</v>
      </c>
      <c r="S89" s="271">
        <f t="shared" si="8"/>
        <v>480</v>
      </c>
      <c r="T89" s="271">
        <f t="shared" si="8"/>
        <v>480</v>
      </c>
      <c r="U89" s="271">
        <f t="shared" si="8"/>
        <v>480</v>
      </c>
      <c r="V89" s="271">
        <f t="shared" si="8"/>
        <v>480</v>
      </c>
      <c r="W89" s="271">
        <f t="shared" si="8"/>
        <v>480</v>
      </c>
      <c r="X89" s="271">
        <f t="shared" si="8"/>
        <v>480</v>
      </c>
      <c r="Y89" s="271">
        <f t="shared" si="8"/>
        <v>480</v>
      </c>
      <c r="Z89" s="271">
        <f t="shared" si="8"/>
        <v>480</v>
      </c>
      <c r="AA89" s="271">
        <f t="shared" si="8"/>
        <v>480</v>
      </c>
      <c r="AB89" s="271">
        <f t="shared" si="8"/>
        <v>480</v>
      </c>
      <c r="AC89" s="271">
        <f t="shared" si="8"/>
        <v>480</v>
      </c>
      <c r="AD89" s="271">
        <f t="shared" si="8"/>
        <v>480</v>
      </c>
      <c r="AE89" s="271">
        <f t="shared" si="8"/>
        <v>480</v>
      </c>
      <c r="AF89" s="271">
        <f t="shared" si="8"/>
        <v>480</v>
      </c>
      <c r="AG89" s="271">
        <f t="shared" si="8"/>
        <v>480</v>
      </c>
      <c r="AH89" s="271">
        <f t="shared" si="8"/>
        <v>480</v>
      </c>
      <c r="AI89" s="271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spans="1:64" ht="19.5" customHeight="1">
      <c r="A90" s="605"/>
      <c r="B90" s="606" t="s">
        <v>14</v>
      </c>
      <c r="C90" s="606"/>
      <c r="D90" s="271">
        <f>C班!F147</f>
        <v>7.5</v>
      </c>
      <c r="E90" s="271">
        <f>C班!G147</f>
        <v>7.5</v>
      </c>
      <c r="F90" s="271">
        <f>C班!H147</f>
        <v>7.5</v>
      </c>
      <c r="G90" s="271">
        <f>C班!I147</f>
        <v>7.5</v>
      </c>
      <c r="H90" s="271">
        <f>C班!J147</f>
        <v>0</v>
      </c>
      <c r="I90" s="271">
        <f>C班!K147</f>
        <v>0</v>
      </c>
      <c r="J90" s="271">
        <f>C班!L147</f>
        <v>7.5</v>
      </c>
      <c r="K90" s="271">
        <f>C班!M147</f>
        <v>7.5</v>
      </c>
      <c r="L90" s="271">
        <f>C班!N147</f>
        <v>7.5</v>
      </c>
      <c r="M90" s="271">
        <f>C班!O147</f>
        <v>7.5</v>
      </c>
      <c r="N90" s="271">
        <f>C班!P147</f>
        <v>0</v>
      </c>
      <c r="O90" s="271">
        <f>C班!Q147</f>
        <v>0</v>
      </c>
      <c r="P90" s="271">
        <f>C班!R147</f>
        <v>7.5</v>
      </c>
      <c r="Q90" s="271">
        <f>C班!S147</f>
        <v>5</v>
      </c>
      <c r="R90" s="271">
        <f>C班!T147</f>
        <v>7.5</v>
      </c>
      <c r="S90" s="271">
        <f>C班!U147</f>
        <v>7.5</v>
      </c>
      <c r="T90" s="271">
        <f>C班!V147</f>
        <v>0</v>
      </c>
      <c r="U90" s="271">
        <f>C班!W147</f>
        <v>0</v>
      </c>
      <c r="V90" s="271">
        <f>C班!X147</f>
        <v>0</v>
      </c>
      <c r="W90" s="271">
        <f>C班!Y147</f>
        <v>0</v>
      </c>
      <c r="X90" s="271">
        <f>C班!Z147</f>
        <v>0</v>
      </c>
      <c r="Y90" s="271">
        <f>C班!AA147</f>
        <v>0</v>
      </c>
      <c r="Z90" s="271">
        <f>C班!AB147</f>
        <v>0</v>
      </c>
      <c r="AA90" s="271">
        <f>C班!AC147</f>
        <v>0</v>
      </c>
      <c r="AB90" s="271">
        <f>C班!AD147</f>
        <v>0</v>
      </c>
      <c r="AC90" s="271">
        <f>C班!AE147</f>
        <v>0</v>
      </c>
      <c r="AD90" s="271">
        <f>C班!AF147</f>
        <v>0</v>
      </c>
      <c r="AE90" s="271">
        <f>C班!AG147</f>
        <v>0</v>
      </c>
      <c r="AF90" s="271">
        <f>C班!AH147</f>
        <v>0</v>
      </c>
      <c r="AG90" s="271">
        <f>C班!AI147</f>
        <v>0</v>
      </c>
      <c r="AH90" s="271">
        <f>C班!AJ147</f>
        <v>0</v>
      </c>
      <c r="AI90" s="271">
        <f>SUM(D90:AH90)</f>
        <v>87.5</v>
      </c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spans="1:64" ht="19.5" customHeight="1">
      <c r="A91" s="605"/>
      <c r="B91" s="606" t="s">
        <v>15</v>
      </c>
      <c r="C91" s="606"/>
      <c r="D91" s="271">
        <f>C班!F148</f>
        <v>0</v>
      </c>
      <c r="E91" s="271">
        <f>C班!G148</f>
        <v>0</v>
      </c>
      <c r="F91" s="271">
        <f>C班!H148</f>
        <v>0</v>
      </c>
      <c r="G91" s="271">
        <f>C班!I148</f>
        <v>0</v>
      </c>
      <c r="H91" s="271">
        <f>C班!J148</f>
        <v>0</v>
      </c>
      <c r="I91" s="271">
        <f>C班!K148</f>
        <v>0</v>
      </c>
      <c r="J91" s="271">
        <f>C班!L148</f>
        <v>0</v>
      </c>
      <c r="K91" s="271">
        <f>C班!M148</f>
        <v>0</v>
      </c>
      <c r="L91" s="271">
        <f>C班!N148</f>
        <v>0</v>
      </c>
      <c r="M91" s="271">
        <f>C班!O148</f>
        <v>0</v>
      </c>
      <c r="N91" s="271">
        <f>C班!P148</f>
        <v>0</v>
      </c>
      <c r="O91" s="271">
        <f>C班!Q148</f>
        <v>0</v>
      </c>
      <c r="P91" s="271">
        <f>C班!R148</f>
        <v>0</v>
      </c>
      <c r="Q91" s="271">
        <f>C班!S148</f>
        <v>0</v>
      </c>
      <c r="R91" s="271">
        <f>C班!T148</f>
        <v>0</v>
      </c>
      <c r="S91" s="271">
        <f>C班!U148</f>
        <v>0</v>
      </c>
      <c r="T91" s="271">
        <f>C班!V148</f>
        <v>8</v>
      </c>
      <c r="U91" s="271">
        <f>C班!W148</f>
        <v>0</v>
      </c>
      <c r="V91" s="271">
        <f>C班!X148</f>
        <v>0</v>
      </c>
      <c r="W91" s="271">
        <f>C班!Y148</f>
        <v>0</v>
      </c>
      <c r="X91" s="271">
        <f>C班!Z148</f>
        <v>0</v>
      </c>
      <c r="Y91" s="271">
        <f>C班!AA148</f>
        <v>0</v>
      </c>
      <c r="Z91" s="271">
        <f>C班!AB148</f>
        <v>0</v>
      </c>
      <c r="AA91" s="271">
        <f>C班!AC148</f>
        <v>0</v>
      </c>
      <c r="AB91" s="271">
        <f>C班!AD148</f>
        <v>0</v>
      </c>
      <c r="AC91" s="271">
        <f>C班!AE148</f>
        <v>0</v>
      </c>
      <c r="AD91" s="271">
        <f>C班!AF148</f>
        <v>0</v>
      </c>
      <c r="AE91" s="271">
        <f>C班!AG148</f>
        <v>0</v>
      </c>
      <c r="AF91" s="271">
        <f>C班!AH148</f>
        <v>0</v>
      </c>
      <c r="AG91" s="271">
        <f>C班!AI148</f>
        <v>0</v>
      </c>
      <c r="AH91" s="271">
        <f>C班!AJ148</f>
        <v>0</v>
      </c>
      <c r="AI91" s="271">
        <f>SUM(D91:AH91)</f>
        <v>8</v>
      </c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spans="1:64" ht="19.5" customHeight="1">
      <c r="A92" s="605"/>
      <c r="B92" s="606" t="s">
        <v>16</v>
      </c>
      <c r="C92" s="606"/>
      <c r="D92" s="271">
        <f t="shared" ref="D92:AH92" si="9">+D90+D91</f>
        <v>7.5</v>
      </c>
      <c r="E92" s="271">
        <f t="shared" si="9"/>
        <v>7.5</v>
      </c>
      <c r="F92" s="271">
        <f t="shared" si="9"/>
        <v>7.5</v>
      </c>
      <c r="G92" s="271">
        <f t="shared" si="9"/>
        <v>7.5</v>
      </c>
      <c r="H92" s="271">
        <f t="shared" si="9"/>
        <v>0</v>
      </c>
      <c r="I92" s="271">
        <f t="shared" si="9"/>
        <v>0</v>
      </c>
      <c r="J92" s="271">
        <f t="shared" si="9"/>
        <v>7.5</v>
      </c>
      <c r="K92" s="271">
        <f t="shared" si="9"/>
        <v>7.5</v>
      </c>
      <c r="L92" s="271">
        <f t="shared" si="9"/>
        <v>7.5</v>
      </c>
      <c r="M92" s="271">
        <f t="shared" si="9"/>
        <v>7.5</v>
      </c>
      <c r="N92" s="271">
        <f t="shared" si="9"/>
        <v>0</v>
      </c>
      <c r="O92" s="271">
        <f t="shared" si="9"/>
        <v>0</v>
      </c>
      <c r="P92" s="271">
        <f t="shared" si="9"/>
        <v>7.5</v>
      </c>
      <c r="Q92" s="271">
        <f t="shared" si="9"/>
        <v>5</v>
      </c>
      <c r="R92" s="271">
        <f t="shared" si="9"/>
        <v>7.5</v>
      </c>
      <c r="S92" s="271">
        <f t="shared" si="9"/>
        <v>7.5</v>
      </c>
      <c r="T92" s="271">
        <f t="shared" si="9"/>
        <v>8</v>
      </c>
      <c r="U92" s="271">
        <f t="shared" si="9"/>
        <v>0</v>
      </c>
      <c r="V92" s="271">
        <f t="shared" si="9"/>
        <v>0</v>
      </c>
      <c r="W92" s="271">
        <f t="shared" si="9"/>
        <v>0</v>
      </c>
      <c r="X92" s="271">
        <f t="shared" si="9"/>
        <v>0</v>
      </c>
      <c r="Y92" s="271">
        <f t="shared" si="9"/>
        <v>0</v>
      </c>
      <c r="Z92" s="271">
        <f t="shared" si="9"/>
        <v>0</v>
      </c>
      <c r="AA92" s="271">
        <f t="shared" si="9"/>
        <v>0</v>
      </c>
      <c r="AB92" s="271">
        <f t="shared" si="9"/>
        <v>0</v>
      </c>
      <c r="AC92" s="271">
        <f t="shared" si="9"/>
        <v>0</v>
      </c>
      <c r="AD92" s="271">
        <f t="shared" si="9"/>
        <v>0</v>
      </c>
      <c r="AE92" s="271">
        <f t="shared" si="9"/>
        <v>0</v>
      </c>
      <c r="AF92" s="271">
        <f t="shared" si="9"/>
        <v>0</v>
      </c>
      <c r="AG92" s="271">
        <f t="shared" si="9"/>
        <v>0</v>
      </c>
      <c r="AH92" s="271">
        <f t="shared" si="9"/>
        <v>0</v>
      </c>
      <c r="AI92" s="271">
        <f>SUM(D92:AH92)</f>
        <v>95.5</v>
      </c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spans="1:64" ht="19.5" customHeight="1">
      <c r="A93" s="605"/>
      <c r="B93" s="606" t="s">
        <v>17</v>
      </c>
      <c r="C93" s="606"/>
      <c r="D93" s="271">
        <f>D92</f>
        <v>7.5</v>
      </c>
      <c r="E93" s="271">
        <f>D93+E92</f>
        <v>15</v>
      </c>
      <c r="F93" s="271">
        <f t="shared" ref="F93:AG93" si="10">E93+F92</f>
        <v>22.5</v>
      </c>
      <c r="G93" s="271">
        <f t="shared" si="10"/>
        <v>30</v>
      </c>
      <c r="H93" s="271">
        <f t="shared" si="10"/>
        <v>30</v>
      </c>
      <c r="I93" s="271">
        <f t="shared" si="10"/>
        <v>30</v>
      </c>
      <c r="J93" s="271">
        <f t="shared" si="10"/>
        <v>37.5</v>
      </c>
      <c r="K93" s="271">
        <f t="shared" si="10"/>
        <v>45</v>
      </c>
      <c r="L93" s="271">
        <f t="shared" si="10"/>
        <v>52.5</v>
      </c>
      <c r="M93" s="271">
        <f t="shared" si="10"/>
        <v>60</v>
      </c>
      <c r="N93" s="271">
        <f t="shared" si="10"/>
        <v>60</v>
      </c>
      <c r="O93" s="271">
        <f t="shared" si="10"/>
        <v>60</v>
      </c>
      <c r="P93" s="271">
        <f t="shared" si="10"/>
        <v>67.5</v>
      </c>
      <c r="Q93" s="271">
        <f t="shared" si="10"/>
        <v>72.5</v>
      </c>
      <c r="R93" s="271">
        <f t="shared" si="10"/>
        <v>80</v>
      </c>
      <c r="S93" s="271">
        <f t="shared" si="10"/>
        <v>87.5</v>
      </c>
      <c r="T93" s="271">
        <f t="shared" si="10"/>
        <v>95.5</v>
      </c>
      <c r="U93" s="271">
        <f t="shared" si="10"/>
        <v>95.5</v>
      </c>
      <c r="V93" s="271">
        <f t="shared" si="10"/>
        <v>95.5</v>
      </c>
      <c r="W93" s="271">
        <f t="shared" si="10"/>
        <v>95.5</v>
      </c>
      <c r="X93" s="271">
        <f t="shared" si="10"/>
        <v>95.5</v>
      </c>
      <c r="Y93" s="271">
        <f t="shared" si="10"/>
        <v>95.5</v>
      </c>
      <c r="Z93" s="271">
        <f t="shared" si="10"/>
        <v>95.5</v>
      </c>
      <c r="AA93" s="271">
        <f t="shared" si="10"/>
        <v>95.5</v>
      </c>
      <c r="AB93" s="271">
        <f t="shared" si="10"/>
        <v>95.5</v>
      </c>
      <c r="AC93" s="271">
        <f t="shared" si="10"/>
        <v>95.5</v>
      </c>
      <c r="AD93" s="271">
        <f t="shared" si="10"/>
        <v>95.5</v>
      </c>
      <c r="AE93" s="271">
        <f t="shared" si="10"/>
        <v>95.5</v>
      </c>
      <c r="AF93" s="271">
        <f t="shared" si="10"/>
        <v>95.5</v>
      </c>
      <c r="AG93" s="271">
        <f t="shared" si="10"/>
        <v>95.5</v>
      </c>
      <c r="AH93" s="271">
        <f>AG93+AH92</f>
        <v>95.5</v>
      </c>
      <c r="AI93" s="271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spans="1:64" ht="19.5" customHeight="1">
      <c r="A94" s="605"/>
      <c r="B94" s="276" t="s">
        <v>112</v>
      </c>
      <c r="C94" s="276"/>
      <c r="D94" s="506">
        <f>SUMIFS('Input Exclusion Time (All)'!$G$14:$G$1004,'Input Exclusion Time (All)'!$A$14:$A$1004,'Input Data Shift C'!D$6,'Input Exclusion Time (All)'!$B$14:$B$1004,'Input Data Shift C'!$D$2,'Input Exclusion Time (All)'!$C$14:$C$1004,'Input Data Shift C'!$B94)+SUMIFS('Input Exclusion Time (Partial)'!$I$14:$I$988,'Input Exclusion Time (Partial)'!$A$14:$A$988,'Input Data Shift C'!D$6,'Input Exclusion Time (Partial)'!$B$14:$B$988,'Input Data Shift C'!$D$2,'Input Exclusion Time (Partial)'!$C$14:$C$988,'Input Data Shift C'!$B94)</f>
        <v>0</v>
      </c>
      <c r="E94" s="506">
        <f>SUMIFS('Input Exclusion Time (All)'!$G$14:$G$1004,'Input Exclusion Time (All)'!$A$14:$A$1004,'Input Data Shift C'!E$6,'Input Exclusion Time (All)'!$B$14:$B$1004,'Input Data Shift C'!$D$2,'Input Exclusion Time (All)'!$C$14:$C$1004,'Input Data Shift C'!$B94)+SUMIFS('Input Exclusion Time (Partial)'!$I$14:$I$988,'Input Exclusion Time (Partial)'!$A$14:$A$988,'Input Data Shift C'!E$6,'Input Exclusion Time (Partial)'!$B$14:$B$988,'Input Data Shift C'!$D$2,'Input Exclusion Time (Partial)'!$C$14:$C$988,'Input Data Shift C'!$B94)</f>
        <v>0</v>
      </c>
      <c r="F94" s="506">
        <f>SUMIFS('Input Exclusion Time (All)'!$G$14:$G$1004,'Input Exclusion Time (All)'!$A$14:$A$1004,'Input Data Shift C'!F$6,'Input Exclusion Time (All)'!$B$14:$B$1004,'Input Data Shift C'!$D$2,'Input Exclusion Time (All)'!$C$14:$C$1004,'Input Data Shift C'!$B94)+SUMIFS('Input Exclusion Time (Partial)'!$I$14:$I$988,'Input Exclusion Time (Partial)'!$A$14:$A$988,'Input Data Shift C'!F$6,'Input Exclusion Time (Partial)'!$B$14:$B$988,'Input Data Shift C'!$D$2,'Input Exclusion Time (Partial)'!$C$14:$C$988,'Input Data Shift C'!$B94)</f>
        <v>0</v>
      </c>
      <c r="G94" s="506">
        <f>SUMIFS('Input Exclusion Time (All)'!$G$14:$G$1004,'Input Exclusion Time (All)'!$A$14:$A$1004,'Input Data Shift C'!G$6,'Input Exclusion Time (All)'!$B$14:$B$1004,'Input Data Shift C'!$D$2,'Input Exclusion Time (All)'!$C$14:$C$1004,'Input Data Shift C'!$B94)+SUMIFS('Input Exclusion Time (Partial)'!$I$14:$I$988,'Input Exclusion Time (Partial)'!$A$14:$A$988,'Input Data Shift C'!G$6,'Input Exclusion Time (Partial)'!$B$14:$B$988,'Input Data Shift C'!$D$2,'Input Exclusion Time (Partial)'!$C$14:$C$988,'Input Data Shift C'!$B94)</f>
        <v>0</v>
      </c>
      <c r="H94" s="506">
        <f>SUMIFS('Input Exclusion Time (All)'!$G$14:$G$1004,'Input Exclusion Time (All)'!$A$14:$A$1004,'Input Data Shift C'!H$6,'Input Exclusion Time (All)'!$B$14:$B$1004,'Input Data Shift C'!$D$2,'Input Exclusion Time (All)'!$C$14:$C$1004,'Input Data Shift C'!$B94)+SUMIFS('Input Exclusion Time (Partial)'!$I$14:$I$988,'Input Exclusion Time (Partial)'!$A$14:$A$988,'Input Data Shift C'!H$6,'Input Exclusion Time (Partial)'!$B$14:$B$988,'Input Data Shift C'!$D$2,'Input Exclusion Time (Partial)'!$C$14:$C$988,'Input Data Shift C'!$B94)</f>
        <v>0</v>
      </c>
      <c r="I94" s="506">
        <f>SUMIFS('Input Exclusion Time (All)'!$G$14:$G$1004,'Input Exclusion Time (All)'!$A$14:$A$1004,'Input Data Shift C'!I$6,'Input Exclusion Time (All)'!$B$14:$B$1004,'Input Data Shift C'!$D$2,'Input Exclusion Time (All)'!$C$14:$C$1004,'Input Data Shift C'!$B94)+SUMIFS('Input Exclusion Time (Partial)'!$I$14:$I$988,'Input Exclusion Time (Partial)'!$A$14:$A$988,'Input Data Shift C'!I$6,'Input Exclusion Time (Partial)'!$B$14:$B$988,'Input Data Shift C'!$D$2,'Input Exclusion Time (Partial)'!$C$14:$C$988,'Input Data Shift C'!$B94)</f>
        <v>0</v>
      </c>
      <c r="J94" s="506">
        <f>SUMIFS('Input Exclusion Time (All)'!$G$14:$G$1004,'Input Exclusion Time (All)'!$A$14:$A$1004,'Input Data Shift C'!J$6,'Input Exclusion Time (All)'!$B$14:$B$1004,'Input Data Shift C'!$D$2,'Input Exclusion Time (All)'!$C$14:$C$1004,'Input Data Shift C'!$B94)+SUMIFS('Input Exclusion Time (Partial)'!$I$14:$I$988,'Input Exclusion Time (Partial)'!$A$14:$A$988,'Input Data Shift C'!J$6,'Input Exclusion Time (Partial)'!$B$14:$B$988,'Input Data Shift C'!$D$2,'Input Exclusion Time (Partial)'!$C$14:$C$988,'Input Data Shift C'!$B94)</f>
        <v>0</v>
      </c>
      <c r="K94" s="506">
        <f>SUMIFS('Input Exclusion Time (All)'!$G$14:$G$1004,'Input Exclusion Time (All)'!$A$14:$A$1004,'Input Data Shift C'!K$6,'Input Exclusion Time (All)'!$B$14:$B$1004,'Input Data Shift C'!$D$2,'Input Exclusion Time (All)'!$C$14:$C$1004,'Input Data Shift C'!$B94)+SUMIFS('Input Exclusion Time (Partial)'!$I$14:$I$988,'Input Exclusion Time (Partial)'!$A$14:$A$988,'Input Data Shift C'!K$6,'Input Exclusion Time (Partial)'!$B$14:$B$988,'Input Data Shift C'!$D$2,'Input Exclusion Time (Partial)'!$C$14:$C$988,'Input Data Shift C'!$B94)</f>
        <v>0</v>
      </c>
      <c r="L94" s="506">
        <f>SUMIFS('Input Exclusion Time (All)'!$G$14:$G$1004,'Input Exclusion Time (All)'!$A$14:$A$1004,'Input Data Shift C'!L$6,'Input Exclusion Time (All)'!$B$14:$B$1004,'Input Data Shift C'!$D$2,'Input Exclusion Time (All)'!$C$14:$C$1004,'Input Data Shift C'!$B94)+SUMIFS('Input Exclusion Time (Partial)'!$I$14:$I$988,'Input Exclusion Time (Partial)'!$A$14:$A$988,'Input Data Shift C'!L$6,'Input Exclusion Time (Partial)'!$B$14:$B$988,'Input Data Shift C'!$D$2,'Input Exclusion Time (Partial)'!$C$14:$C$988,'Input Data Shift C'!$B94)</f>
        <v>0</v>
      </c>
      <c r="M94" s="506">
        <f>SUMIFS('Input Exclusion Time (All)'!$G$14:$G$1004,'Input Exclusion Time (All)'!$A$14:$A$1004,'Input Data Shift C'!M$6,'Input Exclusion Time (All)'!$B$14:$B$1004,'Input Data Shift C'!$D$2,'Input Exclusion Time (All)'!$C$14:$C$1004,'Input Data Shift C'!$B94)+SUMIFS('Input Exclusion Time (Partial)'!$I$14:$I$988,'Input Exclusion Time (Partial)'!$A$14:$A$988,'Input Data Shift C'!M$6,'Input Exclusion Time (Partial)'!$B$14:$B$988,'Input Data Shift C'!$D$2,'Input Exclusion Time (Partial)'!$C$14:$C$988,'Input Data Shift C'!$B94)</f>
        <v>0</v>
      </c>
      <c r="N94" s="506">
        <f>SUMIFS('Input Exclusion Time (All)'!$G$14:$G$1004,'Input Exclusion Time (All)'!$A$14:$A$1004,'Input Data Shift C'!N$6,'Input Exclusion Time (All)'!$B$14:$B$1004,'Input Data Shift C'!$D$2,'Input Exclusion Time (All)'!$C$14:$C$1004,'Input Data Shift C'!$B94)+SUMIFS('Input Exclusion Time (Partial)'!$I$14:$I$988,'Input Exclusion Time (Partial)'!$A$14:$A$988,'Input Data Shift C'!N$6,'Input Exclusion Time (Partial)'!$B$14:$B$988,'Input Data Shift C'!$D$2,'Input Exclusion Time (Partial)'!$C$14:$C$988,'Input Data Shift C'!$B94)</f>
        <v>0</v>
      </c>
      <c r="O94" s="506">
        <f>SUMIFS('Input Exclusion Time (All)'!$G$14:$G$1004,'Input Exclusion Time (All)'!$A$14:$A$1004,'Input Data Shift C'!O$6,'Input Exclusion Time (All)'!$B$14:$B$1004,'Input Data Shift C'!$D$2,'Input Exclusion Time (All)'!$C$14:$C$1004,'Input Data Shift C'!$B94)+SUMIFS('Input Exclusion Time (Partial)'!$I$14:$I$988,'Input Exclusion Time (Partial)'!$A$14:$A$988,'Input Data Shift C'!O$6,'Input Exclusion Time (Partial)'!$B$14:$B$988,'Input Data Shift C'!$D$2,'Input Exclusion Time (Partial)'!$C$14:$C$988,'Input Data Shift C'!$B94)</f>
        <v>0</v>
      </c>
      <c r="P94" s="506">
        <f>SUMIFS('Input Exclusion Time (All)'!$G$14:$G$1004,'Input Exclusion Time (All)'!$A$14:$A$1004,'Input Data Shift C'!P$6,'Input Exclusion Time (All)'!$B$14:$B$1004,'Input Data Shift C'!$D$2,'Input Exclusion Time (All)'!$C$14:$C$1004,'Input Data Shift C'!$B94)+SUMIFS('Input Exclusion Time (Partial)'!$I$14:$I$988,'Input Exclusion Time (Partial)'!$A$14:$A$988,'Input Data Shift C'!P$6,'Input Exclusion Time (Partial)'!$B$14:$B$988,'Input Data Shift C'!$D$2,'Input Exclusion Time (Partial)'!$C$14:$C$988,'Input Data Shift C'!$B94)</f>
        <v>0</v>
      </c>
      <c r="Q94" s="506">
        <f>SUMIFS('Input Exclusion Time (All)'!$G$14:$G$1004,'Input Exclusion Time (All)'!$A$14:$A$1004,'Input Data Shift C'!Q$6,'Input Exclusion Time (All)'!$B$14:$B$1004,'Input Data Shift C'!$D$2,'Input Exclusion Time (All)'!$C$14:$C$1004,'Input Data Shift C'!$B94)+SUMIFS('Input Exclusion Time (Partial)'!$I$14:$I$988,'Input Exclusion Time (Partial)'!$A$14:$A$988,'Input Data Shift C'!Q$6,'Input Exclusion Time (Partial)'!$B$14:$B$988,'Input Data Shift C'!$D$2,'Input Exclusion Time (Partial)'!$C$14:$C$988,'Input Data Shift C'!$B94)</f>
        <v>0</v>
      </c>
      <c r="R94" s="506">
        <f>SUMIFS('Input Exclusion Time (All)'!$G$14:$G$1004,'Input Exclusion Time (All)'!$A$14:$A$1004,'Input Data Shift C'!R$6,'Input Exclusion Time (All)'!$B$14:$B$1004,'Input Data Shift C'!$D$2,'Input Exclusion Time (All)'!$C$14:$C$1004,'Input Data Shift C'!$B94)+SUMIFS('Input Exclusion Time (Partial)'!$I$14:$I$988,'Input Exclusion Time (Partial)'!$A$14:$A$988,'Input Data Shift C'!R$6,'Input Exclusion Time (Partial)'!$B$14:$B$988,'Input Data Shift C'!$D$2,'Input Exclusion Time (Partial)'!$C$14:$C$988,'Input Data Shift C'!$B94)</f>
        <v>0</v>
      </c>
      <c r="S94" s="506">
        <f>SUMIFS('Input Exclusion Time (All)'!$G$14:$G$1004,'Input Exclusion Time (All)'!$A$14:$A$1004,'Input Data Shift C'!S$6,'Input Exclusion Time (All)'!$B$14:$B$1004,'Input Data Shift C'!$D$2,'Input Exclusion Time (All)'!$C$14:$C$1004,'Input Data Shift C'!$B94)+SUMIFS('Input Exclusion Time (Partial)'!$I$14:$I$988,'Input Exclusion Time (Partial)'!$A$14:$A$988,'Input Data Shift C'!S$6,'Input Exclusion Time (Partial)'!$B$14:$B$988,'Input Data Shift C'!$D$2,'Input Exclusion Time (Partial)'!$C$14:$C$988,'Input Data Shift C'!$B94)</f>
        <v>0</v>
      </c>
      <c r="T94" s="506">
        <f>SUMIFS('Input Exclusion Time (All)'!$G$14:$G$1004,'Input Exclusion Time (All)'!$A$14:$A$1004,'Input Data Shift C'!T$6,'Input Exclusion Time (All)'!$B$14:$B$1004,'Input Data Shift C'!$D$2,'Input Exclusion Time (All)'!$C$14:$C$1004,'Input Data Shift C'!$B94)+SUMIFS('Input Exclusion Time (Partial)'!$I$14:$I$988,'Input Exclusion Time (Partial)'!$A$14:$A$988,'Input Data Shift C'!T$6,'Input Exclusion Time (Partial)'!$B$14:$B$988,'Input Data Shift C'!$D$2,'Input Exclusion Time (Partial)'!$C$14:$C$988,'Input Data Shift C'!$B94)</f>
        <v>0</v>
      </c>
      <c r="U94" s="506">
        <f>SUMIFS('Input Exclusion Time (All)'!$G$14:$G$1004,'Input Exclusion Time (All)'!$A$14:$A$1004,'Input Data Shift C'!U$6,'Input Exclusion Time (All)'!$B$14:$B$1004,'Input Data Shift C'!$D$2,'Input Exclusion Time (All)'!$C$14:$C$1004,'Input Data Shift C'!$B94)+SUMIFS('Input Exclusion Time (Partial)'!$I$14:$I$988,'Input Exclusion Time (Partial)'!$A$14:$A$988,'Input Data Shift C'!U$6,'Input Exclusion Time (Partial)'!$B$14:$B$988,'Input Data Shift C'!$D$2,'Input Exclusion Time (Partial)'!$C$14:$C$988,'Input Data Shift C'!$B94)</f>
        <v>0</v>
      </c>
      <c r="V94" s="506">
        <f>SUMIFS('Input Exclusion Time (All)'!$G$14:$G$1004,'Input Exclusion Time (All)'!$A$14:$A$1004,'Input Data Shift C'!V$6,'Input Exclusion Time (All)'!$B$14:$B$1004,'Input Data Shift C'!$D$2,'Input Exclusion Time (All)'!$C$14:$C$1004,'Input Data Shift C'!$B94)+SUMIFS('Input Exclusion Time (Partial)'!$I$14:$I$988,'Input Exclusion Time (Partial)'!$A$14:$A$988,'Input Data Shift C'!V$6,'Input Exclusion Time (Partial)'!$B$14:$B$988,'Input Data Shift C'!$D$2,'Input Exclusion Time (Partial)'!$C$14:$C$988,'Input Data Shift C'!$B94)</f>
        <v>0</v>
      </c>
      <c r="W94" s="506">
        <f>SUMIFS('Input Exclusion Time (All)'!$G$14:$G$1004,'Input Exclusion Time (All)'!$A$14:$A$1004,'Input Data Shift C'!W$6,'Input Exclusion Time (All)'!$B$14:$B$1004,'Input Data Shift C'!$D$2,'Input Exclusion Time (All)'!$C$14:$C$1004,'Input Data Shift C'!$B94)+SUMIFS('Input Exclusion Time (Partial)'!$I$14:$I$988,'Input Exclusion Time (Partial)'!$A$14:$A$988,'Input Data Shift C'!W$6,'Input Exclusion Time (Partial)'!$B$14:$B$988,'Input Data Shift C'!$D$2,'Input Exclusion Time (Partial)'!$C$14:$C$988,'Input Data Shift C'!$B94)</f>
        <v>0</v>
      </c>
      <c r="X94" s="506">
        <f>SUMIFS('Input Exclusion Time (All)'!$G$14:$G$1004,'Input Exclusion Time (All)'!$A$14:$A$1004,'Input Data Shift C'!X$6,'Input Exclusion Time (All)'!$B$14:$B$1004,'Input Data Shift C'!$D$2,'Input Exclusion Time (All)'!$C$14:$C$1004,'Input Data Shift C'!$B94)+SUMIFS('Input Exclusion Time (Partial)'!$I$14:$I$988,'Input Exclusion Time (Partial)'!$A$14:$A$988,'Input Data Shift C'!X$6,'Input Exclusion Time (Partial)'!$B$14:$B$988,'Input Data Shift C'!$D$2,'Input Exclusion Time (Partial)'!$C$14:$C$988,'Input Data Shift C'!$B94)</f>
        <v>0</v>
      </c>
      <c r="Y94" s="506">
        <f>SUMIFS('Input Exclusion Time (All)'!$G$14:$G$1004,'Input Exclusion Time (All)'!$A$14:$A$1004,'Input Data Shift C'!Y$6,'Input Exclusion Time (All)'!$B$14:$B$1004,'Input Data Shift C'!$D$2,'Input Exclusion Time (All)'!$C$14:$C$1004,'Input Data Shift C'!$B94)+SUMIFS('Input Exclusion Time (Partial)'!$I$14:$I$988,'Input Exclusion Time (Partial)'!$A$14:$A$988,'Input Data Shift C'!Y$6,'Input Exclusion Time (Partial)'!$B$14:$B$988,'Input Data Shift C'!$D$2,'Input Exclusion Time (Partial)'!$C$14:$C$988,'Input Data Shift C'!$B94)</f>
        <v>0</v>
      </c>
      <c r="Z94" s="506">
        <f>SUMIFS('Input Exclusion Time (All)'!$G$14:$G$1004,'Input Exclusion Time (All)'!$A$14:$A$1004,'Input Data Shift C'!Z$6,'Input Exclusion Time (All)'!$B$14:$B$1004,'Input Data Shift C'!$D$2,'Input Exclusion Time (All)'!$C$14:$C$1004,'Input Data Shift C'!$B94)+SUMIFS('Input Exclusion Time (Partial)'!$I$14:$I$988,'Input Exclusion Time (Partial)'!$A$14:$A$988,'Input Data Shift C'!Z$6,'Input Exclusion Time (Partial)'!$B$14:$B$988,'Input Data Shift C'!$D$2,'Input Exclusion Time (Partial)'!$C$14:$C$988,'Input Data Shift C'!$B94)</f>
        <v>0</v>
      </c>
      <c r="AA94" s="506">
        <f>SUMIFS('Input Exclusion Time (All)'!$G$14:$G$1004,'Input Exclusion Time (All)'!$A$14:$A$1004,'Input Data Shift C'!AA$6,'Input Exclusion Time (All)'!$B$14:$B$1004,'Input Data Shift C'!$D$2,'Input Exclusion Time (All)'!$C$14:$C$1004,'Input Data Shift C'!$B94)+SUMIFS('Input Exclusion Time (Partial)'!$I$14:$I$988,'Input Exclusion Time (Partial)'!$A$14:$A$988,'Input Data Shift C'!AA$6,'Input Exclusion Time (Partial)'!$B$14:$B$988,'Input Data Shift C'!$D$2,'Input Exclusion Time (Partial)'!$C$14:$C$988,'Input Data Shift C'!$B94)</f>
        <v>0</v>
      </c>
      <c r="AB94" s="506">
        <f>SUMIFS('Input Exclusion Time (All)'!$G$14:$G$1004,'Input Exclusion Time (All)'!$A$14:$A$1004,'Input Data Shift C'!AB$6,'Input Exclusion Time (All)'!$B$14:$B$1004,'Input Data Shift C'!$D$2,'Input Exclusion Time (All)'!$C$14:$C$1004,'Input Data Shift C'!$B94)+SUMIFS('Input Exclusion Time (Partial)'!$I$14:$I$988,'Input Exclusion Time (Partial)'!$A$14:$A$988,'Input Data Shift C'!AB$6,'Input Exclusion Time (Partial)'!$B$14:$B$988,'Input Data Shift C'!$D$2,'Input Exclusion Time (Partial)'!$C$14:$C$988,'Input Data Shift C'!$B94)</f>
        <v>0</v>
      </c>
      <c r="AC94" s="506">
        <f>SUMIFS('Input Exclusion Time (All)'!$G$14:$G$1004,'Input Exclusion Time (All)'!$A$14:$A$1004,'Input Data Shift C'!AC$6,'Input Exclusion Time (All)'!$B$14:$B$1004,'Input Data Shift C'!$D$2,'Input Exclusion Time (All)'!$C$14:$C$1004,'Input Data Shift C'!$B94)+SUMIFS('Input Exclusion Time (Partial)'!$I$14:$I$988,'Input Exclusion Time (Partial)'!$A$14:$A$988,'Input Data Shift C'!AC$6,'Input Exclusion Time (Partial)'!$B$14:$B$988,'Input Data Shift C'!$D$2,'Input Exclusion Time (Partial)'!$C$14:$C$988,'Input Data Shift C'!$B94)</f>
        <v>0</v>
      </c>
      <c r="AD94" s="506">
        <f>SUMIFS('Input Exclusion Time (All)'!$G$14:$G$1004,'Input Exclusion Time (All)'!$A$14:$A$1004,'Input Data Shift C'!AD$6,'Input Exclusion Time (All)'!$B$14:$B$1004,'Input Data Shift C'!$D$2,'Input Exclusion Time (All)'!$C$14:$C$1004,'Input Data Shift C'!$B94)+SUMIFS('Input Exclusion Time (Partial)'!$I$14:$I$988,'Input Exclusion Time (Partial)'!$A$14:$A$988,'Input Data Shift C'!AD$6,'Input Exclusion Time (Partial)'!$B$14:$B$988,'Input Data Shift C'!$D$2,'Input Exclusion Time (Partial)'!$C$14:$C$988,'Input Data Shift C'!$B94)</f>
        <v>0</v>
      </c>
      <c r="AE94" s="506">
        <f>SUMIFS('Input Exclusion Time (All)'!$G$14:$G$1004,'Input Exclusion Time (All)'!$A$14:$A$1004,'Input Data Shift C'!AE$6,'Input Exclusion Time (All)'!$B$14:$B$1004,'Input Data Shift C'!$D$2,'Input Exclusion Time (All)'!$C$14:$C$1004,'Input Data Shift C'!$B94)+SUMIFS('Input Exclusion Time (Partial)'!$I$14:$I$988,'Input Exclusion Time (Partial)'!$A$14:$A$988,'Input Data Shift C'!AE$6,'Input Exclusion Time (Partial)'!$B$14:$B$988,'Input Data Shift C'!$D$2,'Input Exclusion Time (Partial)'!$C$14:$C$988,'Input Data Shift C'!$B94)</f>
        <v>0</v>
      </c>
      <c r="AF94" s="506">
        <f>SUMIFS('Input Exclusion Time (All)'!$G$14:$G$1004,'Input Exclusion Time (All)'!$A$14:$A$1004,'Input Data Shift C'!AF$6,'Input Exclusion Time (All)'!$B$14:$B$1004,'Input Data Shift C'!$D$2,'Input Exclusion Time (All)'!$C$14:$C$1004,'Input Data Shift C'!$B94)+SUMIFS('Input Exclusion Time (Partial)'!$I$14:$I$988,'Input Exclusion Time (Partial)'!$A$14:$A$988,'Input Data Shift C'!AF$6,'Input Exclusion Time (Partial)'!$B$14:$B$988,'Input Data Shift C'!$D$2,'Input Exclusion Time (Partial)'!$C$14:$C$988,'Input Data Shift C'!$B94)</f>
        <v>0</v>
      </c>
      <c r="AG94" s="506">
        <f>SUMIFS('Input Exclusion Time (All)'!$G$14:$G$1004,'Input Exclusion Time (All)'!$A$14:$A$1004,'Input Data Shift C'!AG$6,'Input Exclusion Time (All)'!$B$14:$B$1004,'Input Data Shift C'!$D$2,'Input Exclusion Time (All)'!$C$14:$C$1004,'Input Data Shift C'!$B94)+SUMIFS('Input Exclusion Time (Partial)'!$I$14:$I$988,'Input Exclusion Time (Partial)'!$A$14:$A$988,'Input Data Shift C'!AG$6,'Input Exclusion Time (Partial)'!$B$14:$B$988,'Input Data Shift C'!$D$2,'Input Exclusion Time (Partial)'!$C$14:$C$988,'Input Data Shift C'!$B94)</f>
        <v>0</v>
      </c>
      <c r="AH94" s="506">
        <f>SUMIFS('Input Exclusion Time (All)'!$G$14:$G$1004,'Input Exclusion Time (All)'!$A$14:$A$1004,'Input Data Shift C'!AH$6,'Input Exclusion Time (All)'!$B$14:$B$1004,'Input Data Shift C'!$D$2,'Input Exclusion Time (All)'!$C$14:$C$1004,'Input Data Shift C'!$B94)+SUMIFS('Input Exclusion Time (Partial)'!$I$14:$I$988,'Input Exclusion Time (Partial)'!$A$14:$A$988,'Input Data Shift C'!AH$6,'Input Exclusion Time (Partial)'!$B$14:$B$988,'Input Data Shift C'!$D$2,'Input Exclusion Time (Partial)'!$C$14:$C$988,'Input Data Shift C'!$B94)</f>
        <v>0</v>
      </c>
      <c r="AI94" s="271">
        <f>SUM(D94:AH94)</f>
        <v>0</v>
      </c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spans="1:64" ht="19.5" customHeight="1">
      <c r="A95" s="605"/>
      <c r="B95" s="276" t="s">
        <v>113</v>
      </c>
      <c r="C95" s="277"/>
      <c r="D95" s="506">
        <f>SUMIFS('Input Exclusion Time (All)'!$G$14:$G$1004,'Input Exclusion Time (All)'!$A$14:$A$1004,'Input Data Shift C'!D$6,'Input Exclusion Time (All)'!$B$14:$B$1004,'Input Data Shift C'!$D$2,'Input Exclusion Time (All)'!$C$14:$C$1004,'Input Data Shift C'!$B95)+SUMIFS('Input Exclusion Time (Partial)'!$I$14:$I$988,'Input Exclusion Time (Partial)'!$A$14:$A$988,'Input Data Shift C'!D$6,'Input Exclusion Time (Partial)'!$B$14:$B$988,'Input Data Shift C'!$D$2,'Input Exclusion Time (Partial)'!$C$14:$C$988,'Input Data Shift C'!$B95)</f>
        <v>0</v>
      </c>
      <c r="E95" s="506">
        <f>SUMIFS('Input Exclusion Time (All)'!$G$14:$G$1004,'Input Exclusion Time (All)'!$A$14:$A$1004,'Input Data Shift C'!E$6,'Input Exclusion Time (All)'!$B$14:$B$1004,'Input Data Shift C'!$D$2,'Input Exclusion Time (All)'!$C$14:$C$1004,'Input Data Shift C'!$B95)+SUMIFS('Input Exclusion Time (Partial)'!$I$14:$I$988,'Input Exclusion Time (Partial)'!$A$14:$A$988,'Input Data Shift C'!E$6,'Input Exclusion Time (Partial)'!$B$14:$B$988,'Input Data Shift C'!$D$2,'Input Exclusion Time (Partial)'!$C$14:$C$988,'Input Data Shift C'!$B95)</f>
        <v>0</v>
      </c>
      <c r="F95" s="506">
        <f>SUMIFS('Input Exclusion Time (All)'!$G$14:$G$1004,'Input Exclusion Time (All)'!$A$14:$A$1004,'Input Data Shift C'!F$6,'Input Exclusion Time (All)'!$B$14:$B$1004,'Input Data Shift C'!$D$2,'Input Exclusion Time (All)'!$C$14:$C$1004,'Input Data Shift C'!$B95)+SUMIFS('Input Exclusion Time (Partial)'!$I$14:$I$988,'Input Exclusion Time (Partial)'!$A$14:$A$988,'Input Data Shift C'!F$6,'Input Exclusion Time (Partial)'!$B$14:$B$988,'Input Data Shift C'!$D$2,'Input Exclusion Time (Partial)'!$C$14:$C$988,'Input Data Shift C'!$B95)</f>
        <v>0</v>
      </c>
      <c r="G95" s="506">
        <f>SUMIFS('Input Exclusion Time (All)'!$G$14:$G$1004,'Input Exclusion Time (All)'!$A$14:$A$1004,'Input Data Shift C'!G$6,'Input Exclusion Time (All)'!$B$14:$B$1004,'Input Data Shift C'!$D$2,'Input Exclusion Time (All)'!$C$14:$C$1004,'Input Data Shift C'!$B95)+SUMIFS('Input Exclusion Time (Partial)'!$I$14:$I$988,'Input Exclusion Time (Partial)'!$A$14:$A$988,'Input Data Shift C'!G$6,'Input Exclusion Time (Partial)'!$B$14:$B$988,'Input Data Shift C'!$D$2,'Input Exclusion Time (Partial)'!$C$14:$C$988,'Input Data Shift C'!$B95)</f>
        <v>0</v>
      </c>
      <c r="H95" s="506">
        <f>SUMIFS('Input Exclusion Time (All)'!$G$14:$G$1004,'Input Exclusion Time (All)'!$A$14:$A$1004,'Input Data Shift C'!H$6,'Input Exclusion Time (All)'!$B$14:$B$1004,'Input Data Shift C'!$D$2,'Input Exclusion Time (All)'!$C$14:$C$1004,'Input Data Shift C'!$B95)+SUMIFS('Input Exclusion Time (Partial)'!$I$14:$I$988,'Input Exclusion Time (Partial)'!$A$14:$A$988,'Input Data Shift C'!H$6,'Input Exclusion Time (Partial)'!$B$14:$B$988,'Input Data Shift C'!$D$2,'Input Exclusion Time (Partial)'!$C$14:$C$988,'Input Data Shift C'!$B95)</f>
        <v>0</v>
      </c>
      <c r="I95" s="506">
        <f>SUMIFS('Input Exclusion Time (All)'!$G$14:$G$1004,'Input Exclusion Time (All)'!$A$14:$A$1004,'Input Data Shift C'!I$6,'Input Exclusion Time (All)'!$B$14:$B$1004,'Input Data Shift C'!$D$2,'Input Exclusion Time (All)'!$C$14:$C$1004,'Input Data Shift C'!$B95)+SUMIFS('Input Exclusion Time (Partial)'!$I$14:$I$988,'Input Exclusion Time (Partial)'!$A$14:$A$988,'Input Data Shift C'!I$6,'Input Exclusion Time (Partial)'!$B$14:$B$988,'Input Data Shift C'!$D$2,'Input Exclusion Time (Partial)'!$C$14:$C$988,'Input Data Shift C'!$B95)</f>
        <v>0</v>
      </c>
      <c r="J95" s="506">
        <f>SUMIFS('Input Exclusion Time (All)'!$G$14:$G$1004,'Input Exclusion Time (All)'!$A$14:$A$1004,'Input Data Shift C'!J$6,'Input Exclusion Time (All)'!$B$14:$B$1004,'Input Data Shift C'!$D$2,'Input Exclusion Time (All)'!$C$14:$C$1004,'Input Data Shift C'!$B95)+SUMIFS('Input Exclusion Time (Partial)'!$I$14:$I$988,'Input Exclusion Time (Partial)'!$A$14:$A$988,'Input Data Shift C'!J$6,'Input Exclusion Time (Partial)'!$B$14:$B$988,'Input Data Shift C'!$D$2,'Input Exclusion Time (Partial)'!$C$14:$C$988,'Input Data Shift C'!$B95)</f>
        <v>0</v>
      </c>
      <c r="K95" s="506">
        <f>SUMIFS('Input Exclusion Time (All)'!$G$14:$G$1004,'Input Exclusion Time (All)'!$A$14:$A$1004,'Input Data Shift C'!K$6,'Input Exclusion Time (All)'!$B$14:$B$1004,'Input Data Shift C'!$D$2,'Input Exclusion Time (All)'!$C$14:$C$1004,'Input Data Shift C'!$B95)+SUMIFS('Input Exclusion Time (Partial)'!$I$14:$I$988,'Input Exclusion Time (Partial)'!$A$14:$A$988,'Input Data Shift C'!K$6,'Input Exclusion Time (Partial)'!$B$14:$B$988,'Input Data Shift C'!$D$2,'Input Exclusion Time (Partial)'!$C$14:$C$988,'Input Data Shift C'!$B95)</f>
        <v>0</v>
      </c>
      <c r="L95" s="506">
        <f>SUMIFS('Input Exclusion Time (All)'!$G$14:$G$1004,'Input Exclusion Time (All)'!$A$14:$A$1004,'Input Data Shift C'!L$6,'Input Exclusion Time (All)'!$B$14:$B$1004,'Input Data Shift C'!$D$2,'Input Exclusion Time (All)'!$C$14:$C$1004,'Input Data Shift C'!$B95)+SUMIFS('Input Exclusion Time (Partial)'!$I$14:$I$988,'Input Exclusion Time (Partial)'!$A$14:$A$988,'Input Data Shift C'!L$6,'Input Exclusion Time (Partial)'!$B$14:$B$988,'Input Data Shift C'!$D$2,'Input Exclusion Time (Partial)'!$C$14:$C$988,'Input Data Shift C'!$B95)</f>
        <v>0</v>
      </c>
      <c r="M95" s="506">
        <f>SUMIFS('Input Exclusion Time (All)'!$G$14:$G$1004,'Input Exclusion Time (All)'!$A$14:$A$1004,'Input Data Shift C'!M$6,'Input Exclusion Time (All)'!$B$14:$B$1004,'Input Data Shift C'!$D$2,'Input Exclusion Time (All)'!$C$14:$C$1004,'Input Data Shift C'!$B95)+SUMIFS('Input Exclusion Time (Partial)'!$I$14:$I$988,'Input Exclusion Time (Partial)'!$A$14:$A$988,'Input Data Shift C'!M$6,'Input Exclusion Time (Partial)'!$B$14:$B$988,'Input Data Shift C'!$D$2,'Input Exclusion Time (Partial)'!$C$14:$C$988,'Input Data Shift C'!$B95)</f>
        <v>0</v>
      </c>
      <c r="N95" s="506">
        <f>SUMIFS('Input Exclusion Time (All)'!$G$14:$G$1004,'Input Exclusion Time (All)'!$A$14:$A$1004,'Input Data Shift C'!N$6,'Input Exclusion Time (All)'!$B$14:$B$1004,'Input Data Shift C'!$D$2,'Input Exclusion Time (All)'!$C$14:$C$1004,'Input Data Shift C'!$B95)+SUMIFS('Input Exclusion Time (Partial)'!$I$14:$I$988,'Input Exclusion Time (Partial)'!$A$14:$A$988,'Input Data Shift C'!N$6,'Input Exclusion Time (Partial)'!$B$14:$B$988,'Input Data Shift C'!$D$2,'Input Exclusion Time (Partial)'!$C$14:$C$988,'Input Data Shift C'!$B95)</f>
        <v>0</v>
      </c>
      <c r="O95" s="506">
        <f>SUMIFS('Input Exclusion Time (All)'!$G$14:$G$1004,'Input Exclusion Time (All)'!$A$14:$A$1004,'Input Data Shift C'!O$6,'Input Exclusion Time (All)'!$B$14:$B$1004,'Input Data Shift C'!$D$2,'Input Exclusion Time (All)'!$C$14:$C$1004,'Input Data Shift C'!$B95)+SUMIFS('Input Exclusion Time (Partial)'!$I$14:$I$988,'Input Exclusion Time (Partial)'!$A$14:$A$988,'Input Data Shift C'!O$6,'Input Exclusion Time (Partial)'!$B$14:$B$988,'Input Data Shift C'!$D$2,'Input Exclusion Time (Partial)'!$C$14:$C$988,'Input Data Shift C'!$B95)</f>
        <v>0</v>
      </c>
      <c r="P95" s="506">
        <f>SUMIFS('Input Exclusion Time (All)'!$G$14:$G$1004,'Input Exclusion Time (All)'!$A$14:$A$1004,'Input Data Shift C'!P$6,'Input Exclusion Time (All)'!$B$14:$B$1004,'Input Data Shift C'!$D$2,'Input Exclusion Time (All)'!$C$14:$C$1004,'Input Data Shift C'!$B95)+SUMIFS('Input Exclusion Time (Partial)'!$I$14:$I$988,'Input Exclusion Time (Partial)'!$A$14:$A$988,'Input Data Shift C'!P$6,'Input Exclusion Time (Partial)'!$B$14:$B$988,'Input Data Shift C'!$D$2,'Input Exclusion Time (Partial)'!$C$14:$C$988,'Input Data Shift C'!$B95)</f>
        <v>0</v>
      </c>
      <c r="Q95" s="506">
        <f>SUMIFS('Input Exclusion Time (All)'!$G$14:$G$1004,'Input Exclusion Time (All)'!$A$14:$A$1004,'Input Data Shift C'!Q$6,'Input Exclusion Time (All)'!$B$14:$B$1004,'Input Data Shift C'!$D$2,'Input Exclusion Time (All)'!$C$14:$C$1004,'Input Data Shift C'!$B95)+SUMIFS('Input Exclusion Time (Partial)'!$I$14:$I$988,'Input Exclusion Time (Partial)'!$A$14:$A$988,'Input Data Shift C'!Q$6,'Input Exclusion Time (Partial)'!$B$14:$B$988,'Input Data Shift C'!$D$2,'Input Exclusion Time (Partial)'!$C$14:$C$988,'Input Data Shift C'!$B95)</f>
        <v>0</v>
      </c>
      <c r="R95" s="506">
        <f>SUMIFS('Input Exclusion Time (All)'!$G$14:$G$1004,'Input Exclusion Time (All)'!$A$14:$A$1004,'Input Data Shift C'!R$6,'Input Exclusion Time (All)'!$B$14:$B$1004,'Input Data Shift C'!$D$2,'Input Exclusion Time (All)'!$C$14:$C$1004,'Input Data Shift C'!$B95)+SUMIFS('Input Exclusion Time (Partial)'!$I$14:$I$988,'Input Exclusion Time (Partial)'!$A$14:$A$988,'Input Data Shift C'!R$6,'Input Exclusion Time (Partial)'!$B$14:$B$988,'Input Data Shift C'!$D$2,'Input Exclusion Time (Partial)'!$C$14:$C$988,'Input Data Shift C'!$B95)</f>
        <v>0</v>
      </c>
      <c r="S95" s="506">
        <f>SUMIFS('Input Exclusion Time (All)'!$G$14:$G$1004,'Input Exclusion Time (All)'!$A$14:$A$1004,'Input Data Shift C'!S$6,'Input Exclusion Time (All)'!$B$14:$B$1004,'Input Data Shift C'!$D$2,'Input Exclusion Time (All)'!$C$14:$C$1004,'Input Data Shift C'!$B95)+SUMIFS('Input Exclusion Time (Partial)'!$I$14:$I$988,'Input Exclusion Time (Partial)'!$A$14:$A$988,'Input Data Shift C'!S$6,'Input Exclusion Time (Partial)'!$B$14:$B$988,'Input Data Shift C'!$D$2,'Input Exclusion Time (Partial)'!$C$14:$C$988,'Input Data Shift C'!$B95)</f>
        <v>0</v>
      </c>
      <c r="T95" s="506">
        <f>SUMIFS('Input Exclusion Time (All)'!$G$14:$G$1004,'Input Exclusion Time (All)'!$A$14:$A$1004,'Input Data Shift C'!T$6,'Input Exclusion Time (All)'!$B$14:$B$1004,'Input Data Shift C'!$D$2,'Input Exclusion Time (All)'!$C$14:$C$1004,'Input Data Shift C'!$B95)+SUMIFS('Input Exclusion Time (Partial)'!$I$14:$I$988,'Input Exclusion Time (Partial)'!$A$14:$A$988,'Input Data Shift C'!T$6,'Input Exclusion Time (Partial)'!$B$14:$B$988,'Input Data Shift C'!$D$2,'Input Exclusion Time (Partial)'!$C$14:$C$988,'Input Data Shift C'!$B95)</f>
        <v>8</v>
      </c>
      <c r="U95" s="506">
        <f>SUMIFS('Input Exclusion Time (All)'!$G$14:$G$1004,'Input Exclusion Time (All)'!$A$14:$A$1004,'Input Data Shift C'!U$6,'Input Exclusion Time (All)'!$B$14:$B$1004,'Input Data Shift C'!$D$2,'Input Exclusion Time (All)'!$C$14:$C$1004,'Input Data Shift C'!$B95)+SUMIFS('Input Exclusion Time (Partial)'!$I$14:$I$988,'Input Exclusion Time (Partial)'!$A$14:$A$988,'Input Data Shift C'!U$6,'Input Exclusion Time (Partial)'!$B$14:$B$988,'Input Data Shift C'!$D$2,'Input Exclusion Time (Partial)'!$C$14:$C$988,'Input Data Shift C'!$B95)</f>
        <v>0</v>
      </c>
      <c r="V95" s="506">
        <f>SUMIFS('Input Exclusion Time (All)'!$G$14:$G$1004,'Input Exclusion Time (All)'!$A$14:$A$1004,'Input Data Shift C'!V$6,'Input Exclusion Time (All)'!$B$14:$B$1004,'Input Data Shift C'!$D$2,'Input Exclusion Time (All)'!$C$14:$C$1004,'Input Data Shift C'!$B95)+SUMIFS('Input Exclusion Time (Partial)'!$I$14:$I$988,'Input Exclusion Time (Partial)'!$A$14:$A$988,'Input Data Shift C'!V$6,'Input Exclusion Time (Partial)'!$B$14:$B$988,'Input Data Shift C'!$D$2,'Input Exclusion Time (Partial)'!$C$14:$C$988,'Input Data Shift C'!$B95)</f>
        <v>0</v>
      </c>
      <c r="W95" s="506">
        <f>SUMIFS('Input Exclusion Time (All)'!$G$14:$G$1004,'Input Exclusion Time (All)'!$A$14:$A$1004,'Input Data Shift C'!W$6,'Input Exclusion Time (All)'!$B$14:$B$1004,'Input Data Shift C'!$D$2,'Input Exclusion Time (All)'!$C$14:$C$1004,'Input Data Shift C'!$B95)+SUMIFS('Input Exclusion Time (Partial)'!$I$14:$I$988,'Input Exclusion Time (Partial)'!$A$14:$A$988,'Input Data Shift C'!W$6,'Input Exclusion Time (Partial)'!$B$14:$B$988,'Input Data Shift C'!$D$2,'Input Exclusion Time (Partial)'!$C$14:$C$988,'Input Data Shift C'!$B95)</f>
        <v>0</v>
      </c>
      <c r="X95" s="506">
        <f>SUMIFS('Input Exclusion Time (All)'!$G$14:$G$1004,'Input Exclusion Time (All)'!$A$14:$A$1004,'Input Data Shift C'!X$6,'Input Exclusion Time (All)'!$B$14:$B$1004,'Input Data Shift C'!$D$2,'Input Exclusion Time (All)'!$C$14:$C$1004,'Input Data Shift C'!$B95)+SUMIFS('Input Exclusion Time (Partial)'!$I$14:$I$988,'Input Exclusion Time (Partial)'!$A$14:$A$988,'Input Data Shift C'!X$6,'Input Exclusion Time (Partial)'!$B$14:$B$988,'Input Data Shift C'!$D$2,'Input Exclusion Time (Partial)'!$C$14:$C$988,'Input Data Shift C'!$B95)</f>
        <v>0</v>
      </c>
      <c r="Y95" s="506">
        <f>SUMIFS('Input Exclusion Time (All)'!$G$14:$G$1004,'Input Exclusion Time (All)'!$A$14:$A$1004,'Input Data Shift C'!Y$6,'Input Exclusion Time (All)'!$B$14:$B$1004,'Input Data Shift C'!$D$2,'Input Exclusion Time (All)'!$C$14:$C$1004,'Input Data Shift C'!$B95)+SUMIFS('Input Exclusion Time (Partial)'!$I$14:$I$988,'Input Exclusion Time (Partial)'!$A$14:$A$988,'Input Data Shift C'!Y$6,'Input Exclusion Time (Partial)'!$B$14:$B$988,'Input Data Shift C'!$D$2,'Input Exclusion Time (Partial)'!$C$14:$C$988,'Input Data Shift C'!$B95)</f>
        <v>0</v>
      </c>
      <c r="Z95" s="506">
        <f>SUMIFS('Input Exclusion Time (All)'!$G$14:$G$1004,'Input Exclusion Time (All)'!$A$14:$A$1004,'Input Data Shift C'!Z$6,'Input Exclusion Time (All)'!$B$14:$B$1004,'Input Data Shift C'!$D$2,'Input Exclusion Time (All)'!$C$14:$C$1004,'Input Data Shift C'!$B95)+SUMIFS('Input Exclusion Time (Partial)'!$I$14:$I$988,'Input Exclusion Time (Partial)'!$A$14:$A$988,'Input Data Shift C'!Z$6,'Input Exclusion Time (Partial)'!$B$14:$B$988,'Input Data Shift C'!$D$2,'Input Exclusion Time (Partial)'!$C$14:$C$988,'Input Data Shift C'!$B95)</f>
        <v>0</v>
      </c>
      <c r="AA95" s="506">
        <f>SUMIFS('Input Exclusion Time (All)'!$G$14:$G$1004,'Input Exclusion Time (All)'!$A$14:$A$1004,'Input Data Shift C'!AA$6,'Input Exclusion Time (All)'!$B$14:$B$1004,'Input Data Shift C'!$D$2,'Input Exclusion Time (All)'!$C$14:$C$1004,'Input Data Shift C'!$B95)+SUMIFS('Input Exclusion Time (Partial)'!$I$14:$I$988,'Input Exclusion Time (Partial)'!$A$14:$A$988,'Input Data Shift C'!AA$6,'Input Exclusion Time (Partial)'!$B$14:$B$988,'Input Data Shift C'!$D$2,'Input Exclusion Time (Partial)'!$C$14:$C$988,'Input Data Shift C'!$B95)</f>
        <v>0</v>
      </c>
      <c r="AB95" s="506">
        <f>SUMIFS('Input Exclusion Time (All)'!$G$14:$G$1004,'Input Exclusion Time (All)'!$A$14:$A$1004,'Input Data Shift C'!AB$6,'Input Exclusion Time (All)'!$B$14:$B$1004,'Input Data Shift C'!$D$2,'Input Exclusion Time (All)'!$C$14:$C$1004,'Input Data Shift C'!$B95)+SUMIFS('Input Exclusion Time (Partial)'!$I$14:$I$988,'Input Exclusion Time (Partial)'!$A$14:$A$988,'Input Data Shift C'!AB$6,'Input Exclusion Time (Partial)'!$B$14:$B$988,'Input Data Shift C'!$D$2,'Input Exclusion Time (Partial)'!$C$14:$C$988,'Input Data Shift C'!$B95)</f>
        <v>0</v>
      </c>
      <c r="AC95" s="506">
        <f>SUMIFS('Input Exclusion Time (All)'!$G$14:$G$1004,'Input Exclusion Time (All)'!$A$14:$A$1004,'Input Data Shift C'!AC$6,'Input Exclusion Time (All)'!$B$14:$B$1004,'Input Data Shift C'!$D$2,'Input Exclusion Time (All)'!$C$14:$C$1004,'Input Data Shift C'!$B95)+SUMIFS('Input Exclusion Time (Partial)'!$I$14:$I$988,'Input Exclusion Time (Partial)'!$A$14:$A$988,'Input Data Shift C'!AC$6,'Input Exclusion Time (Partial)'!$B$14:$B$988,'Input Data Shift C'!$D$2,'Input Exclusion Time (Partial)'!$C$14:$C$988,'Input Data Shift C'!$B95)</f>
        <v>0</v>
      </c>
      <c r="AD95" s="506">
        <f>SUMIFS('Input Exclusion Time (All)'!$G$14:$G$1004,'Input Exclusion Time (All)'!$A$14:$A$1004,'Input Data Shift C'!AD$6,'Input Exclusion Time (All)'!$B$14:$B$1004,'Input Data Shift C'!$D$2,'Input Exclusion Time (All)'!$C$14:$C$1004,'Input Data Shift C'!$B95)+SUMIFS('Input Exclusion Time (Partial)'!$I$14:$I$988,'Input Exclusion Time (Partial)'!$A$14:$A$988,'Input Data Shift C'!AD$6,'Input Exclusion Time (Partial)'!$B$14:$B$988,'Input Data Shift C'!$D$2,'Input Exclusion Time (Partial)'!$C$14:$C$988,'Input Data Shift C'!$B95)</f>
        <v>0</v>
      </c>
      <c r="AE95" s="506">
        <f>SUMIFS('Input Exclusion Time (All)'!$G$14:$G$1004,'Input Exclusion Time (All)'!$A$14:$A$1004,'Input Data Shift C'!AE$6,'Input Exclusion Time (All)'!$B$14:$B$1004,'Input Data Shift C'!$D$2,'Input Exclusion Time (All)'!$C$14:$C$1004,'Input Data Shift C'!$B95)+SUMIFS('Input Exclusion Time (Partial)'!$I$14:$I$988,'Input Exclusion Time (Partial)'!$A$14:$A$988,'Input Data Shift C'!AE$6,'Input Exclusion Time (Partial)'!$B$14:$B$988,'Input Data Shift C'!$D$2,'Input Exclusion Time (Partial)'!$C$14:$C$988,'Input Data Shift C'!$B95)</f>
        <v>0</v>
      </c>
      <c r="AF95" s="506">
        <f>SUMIFS('Input Exclusion Time (All)'!$G$14:$G$1004,'Input Exclusion Time (All)'!$A$14:$A$1004,'Input Data Shift C'!AF$6,'Input Exclusion Time (All)'!$B$14:$B$1004,'Input Data Shift C'!$D$2,'Input Exclusion Time (All)'!$C$14:$C$1004,'Input Data Shift C'!$B95)+SUMIFS('Input Exclusion Time (Partial)'!$I$14:$I$988,'Input Exclusion Time (Partial)'!$A$14:$A$988,'Input Data Shift C'!AF$6,'Input Exclusion Time (Partial)'!$B$14:$B$988,'Input Data Shift C'!$D$2,'Input Exclusion Time (Partial)'!$C$14:$C$988,'Input Data Shift C'!$B95)</f>
        <v>0</v>
      </c>
      <c r="AG95" s="506">
        <f>SUMIFS('Input Exclusion Time (All)'!$G$14:$G$1004,'Input Exclusion Time (All)'!$A$14:$A$1004,'Input Data Shift C'!AG$6,'Input Exclusion Time (All)'!$B$14:$B$1004,'Input Data Shift C'!$D$2,'Input Exclusion Time (All)'!$C$14:$C$1004,'Input Data Shift C'!$B95)+SUMIFS('Input Exclusion Time (Partial)'!$I$14:$I$988,'Input Exclusion Time (Partial)'!$A$14:$A$988,'Input Data Shift C'!AG$6,'Input Exclusion Time (Partial)'!$B$14:$B$988,'Input Data Shift C'!$D$2,'Input Exclusion Time (Partial)'!$C$14:$C$988,'Input Data Shift C'!$B95)</f>
        <v>0</v>
      </c>
      <c r="AH95" s="506">
        <f>SUMIFS('Input Exclusion Time (All)'!$G$14:$G$1004,'Input Exclusion Time (All)'!$A$14:$A$1004,'Input Data Shift C'!AH$6,'Input Exclusion Time (All)'!$B$14:$B$1004,'Input Data Shift C'!$D$2,'Input Exclusion Time (All)'!$C$14:$C$1004,'Input Data Shift C'!$B95)+SUMIFS('Input Exclusion Time (Partial)'!$I$14:$I$988,'Input Exclusion Time (Partial)'!$A$14:$A$988,'Input Data Shift C'!AH$6,'Input Exclusion Time (Partial)'!$B$14:$B$988,'Input Data Shift C'!$D$2,'Input Exclusion Time (Partial)'!$C$14:$C$988,'Input Data Shift C'!$B95)</f>
        <v>0</v>
      </c>
      <c r="AI95" s="271">
        <f>SUM(D95:AH95)</f>
        <v>8</v>
      </c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spans="1:64">
      <c r="B96" s="278"/>
      <c r="C96" s="278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  <c r="AB96" s="279"/>
      <c r="AC96" s="279"/>
      <c r="AD96" s="279"/>
      <c r="AE96" s="279"/>
      <c r="AF96" s="279"/>
      <c r="AG96" s="279"/>
      <c r="AH96" s="279"/>
    </row>
    <row r="97" spans="1:36" ht="19.5" customHeight="1">
      <c r="A97" s="605" t="s">
        <v>21</v>
      </c>
      <c r="B97" s="280" t="s">
        <v>22</v>
      </c>
      <c r="C97" s="281" t="s">
        <v>23</v>
      </c>
      <c r="D97" s="509">
        <f>SUMIFS('Input Exclusion Time (All)'!$G$14:$G$1004,'Input Exclusion Time (All)'!$A$14:$A$1004,'Input Data Shift C'!D$6,'Input Exclusion Time (All)'!$B$14:$B$1004,'Input Data Shift C'!$D$2,'Input Exclusion Time (All)'!$C$14:$C$1004,'Input Data Shift C'!$C97)+SUMIFS('Input Exclusion Time (Partial)'!$I$14:$I$988,'Input Exclusion Time (Partial)'!$A$14:$A$988,'Input Data Shift C'!D$6,'Input Exclusion Time (Partial)'!$B$14:$B$988,'Input Data Shift C'!$D$2,'Input Exclusion Time (Partial)'!$C$14:$C$988,'Input Data Shift C'!$C97)</f>
        <v>4</v>
      </c>
      <c r="E97" s="509">
        <f>SUMIFS('Input Exclusion Time (All)'!$G$14:$G$1004,'Input Exclusion Time (All)'!$A$14:$A$1004,'Input Data Shift C'!E$6,'Input Exclusion Time (All)'!$B$14:$B$1004,'Input Data Shift C'!$D$2,'Input Exclusion Time (All)'!$C$14:$C$1004,'Input Data Shift C'!$C97)+SUMIFS('Input Exclusion Time (Partial)'!$I$14:$I$988,'Input Exclusion Time (Partial)'!$A$14:$A$988,'Input Data Shift C'!E$6,'Input Exclusion Time (Partial)'!$B$14:$B$988,'Input Data Shift C'!$D$2,'Input Exclusion Time (Partial)'!$C$14:$C$988,'Input Data Shift C'!$C97)</f>
        <v>4</v>
      </c>
      <c r="F97" s="509">
        <f>SUMIFS('Input Exclusion Time (All)'!$G$14:$G$1004,'Input Exclusion Time (All)'!$A$14:$A$1004,'Input Data Shift C'!F$6,'Input Exclusion Time (All)'!$B$14:$B$1004,'Input Data Shift C'!$D$2,'Input Exclusion Time (All)'!$C$14:$C$1004,'Input Data Shift C'!$C97)+SUMIFS('Input Exclusion Time (Partial)'!$I$14:$I$988,'Input Exclusion Time (Partial)'!$A$14:$A$988,'Input Data Shift C'!F$6,'Input Exclusion Time (Partial)'!$B$14:$B$988,'Input Data Shift C'!$D$2,'Input Exclusion Time (Partial)'!$C$14:$C$988,'Input Data Shift C'!$C97)</f>
        <v>4</v>
      </c>
      <c r="G97" s="509">
        <f>SUMIFS('Input Exclusion Time (All)'!$G$14:$G$1004,'Input Exclusion Time (All)'!$A$14:$A$1004,'Input Data Shift C'!G$6,'Input Exclusion Time (All)'!$B$14:$B$1004,'Input Data Shift C'!$D$2,'Input Exclusion Time (All)'!$C$14:$C$1004,'Input Data Shift C'!$C97)+SUMIFS('Input Exclusion Time (Partial)'!$I$14:$I$988,'Input Exclusion Time (Partial)'!$A$14:$A$988,'Input Data Shift C'!G$6,'Input Exclusion Time (Partial)'!$B$14:$B$988,'Input Data Shift C'!$D$2,'Input Exclusion Time (Partial)'!$C$14:$C$988,'Input Data Shift C'!$C97)</f>
        <v>4</v>
      </c>
      <c r="H97" s="509">
        <f>SUMIFS('Input Exclusion Time (All)'!$G$14:$G$1004,'Input Exclusion Time (All)'!$A$14:$A$1004,'Input Data Shift C'!H$6,'Input Exclusion Time (All)'!$B$14:$B$1004,'Input Data Shift C'!$D$2,'Input Exclusion Time (All)'!$C$14:$C$1004,'Input Data Shift C'!$C97)+SUMIFS('Input Exclusion Time (Partial)'!$I$14:$I$988,'Input Exclusion Time (Partial)'!$A$14:$A$988,'Input Data Shift C'!H$6,'Input Exclusion Time (Partial)'!$B$14:$B$988,'Input Data Shift C'!$D$2,'Input Exclusion Time (Partial)'!$C$14:$C$988,'Input Data Shift C'!$C97)</f>
        <v>0</v>
      </c>
      <c r="I97" s="509">
        <f>SUMIFS('Input Exclusion Time (All)'!$G$14:$G$1004,'Input Exclusion Time (All)'!$A$14:$A$1004,'Input Data Shift C'!I$6,'Input Exclusion Time (All)'!$B$14:$B$1004,'Input Data Shift C'!$D$2,'Input Exclusion Time (All)'!$C$14:$C$1004,'Input Data Shift C'!$C97)+SUMIFS('Input Exclusion Time (Partial)'!$I$14:$I$988,'Input Exclusion Time (Partial)'!$A$14:$A$988,'Input Data Shift C'!I$6,'Input Exclusion Time (Partial)'!$B$14:$B$988,'Input Data Shift C'!$D$2,'Input Exclusion Time (Partial)'!$C$14:$C$988,'Input Data Shift C'!$C97)</f>
        <v>0</v>
      </c>
      <c r="J97" s="509">
        <f>SUMIFS('Input Exclusion Time (All)'!$G$14:$G$1004,'Input Exclusion Time (All)'!$A$14:$A$1004,'Input Data Shift C'!J$6,'Input Exclusion Time (All)'!$B$14:$B$1004,'Input Data Shift C'!$D$2,'Input Exclusion Time (All)'!$C$14:$C$1004,'Input Data Shift C'!$C97)+SUMIFS('Input Exclusion Time (Partial)'!$I$14:$I$988,'Input Exclusion Time (Partial)'!$A$14:$A$988,'Input Data Shift C'!J$6,'Input Exclusion Time (Partial)'!$B$14:$B$988,'Input Data Shift C'!$D$2,'Input Exclusion Time (Partial)'!$C$14:$C$988,'Input Data Shift C'!$C97)</f>
        <v>4</v>
      </c>
      <c r="K97" s="509">
        <f>SUMIFS('Input Exclusion Time (All)'!$G$14:$G$1004,'Input Exclusion Time (All)'!$A$14:$A$1004,'Input Data Shift C'!K$6,'Input Exclusion Time (All)'!$B$14:$B$1004,'Input Data Shift C'!$D$2,'Input Exclusion Time (All)'!$C$14:$C$1004,'Input Data Shift C'!$C97)+SUMIFS('Input Exclusion Time (Partial)'!$I$14:$I$988,'Input Exclusion Time (Partial)'!$A$14:$A$988,'Input Data Shift C'!K$6,'Input Exclusion Time (Partial)'!$B$14:$B$988,'Input Data Shift C'!$D$2,'Input Exclusion Time (Partial)'!$C$14:$C$988,'Input Data Shift C'!$C97)</f>
        <v>4</v>
      </c>
      <c r="L97" s="509">
        <f>SUMIFS('Input Exclusion Time (All)'!$G$14:$G$1004,'Input Exclusion Time (All)'!$A$14:$A$1004,'Input Data Shift C'!L$6,'Input Exclusion Time (All)'!$B$14:$B$1004,'Input Data Shift C'!$D$2,'Input Exclusion Time (All)'!$C$14:$C$1004,'Input Data Shift C'!$C97)+SUMIFS('Input Exclusion Time (Partial)'!$I$14:$I$988,'Input Exclusion Time (Partial)'!$A$14:$A$988,'Input Data Shift C'!L$6,'Input Exclusion Time (Partial)'!$B$14:$B$988,'Input Data Shift C'!$D$2,'Input Exclusion Time (Partial)'!$C$14:$C$988,'Input Data Shift C'!$C97)</f>
        <v>4</v>
      </c>
      <c r="M97" s="509">
        <f>SUMIFS('Input Exclusion Time (All)'!$G$14:$G$1004,'Input Exclusion Time (All)'!$A$14:$A$1004,'Input Data Shift C'!M$6,'Input Exclusion Time (All)'!$B$14:$B$1004,'Input Data Shift C'!$D$2,'Input Exclusion Time (All)'!$C$14:$C$1004,'Input Data Shift C'!$C97)+SUMIFS('Input Exclusion Time (Partial)'!$I$14:$I$988,'Input Exclusion Time (Partial)'!$A$14:$A$988,'Input Data Shift C'!M$6,'Input Exclusion Time (Partial)'!$B$14:$B$988,'Input Data Shift C'!$D$2,'Input Exclusion Time (Partial)'!$C$14:$C$988,'Input Data Shift C'!$C97)</f>
        <v>4</v>
      </c>
      <c r="N97" s="509">
        <f>SUMIFS('Input Exclusion Time (All)'!$G$14:$G$1004,'Input Exclusion Time (All)'!$A$14:$A$1004,'Input Data Shift C'!N$6,'Input Exclusion Time (All)'!$B$14:$B$1004,'Input Data Shift C'!$D$2,'Input Exclusion Time (All)'!$C$14:$C$1004,'Input Data Shift C'!$C97)+SUMIFS('Input Exclusion Time (Partial)'!$I$14:$I$988,'Input Exclusion Time (Partial)'!$A$14:$A$988,'Input Data Shift C'!N$6,'Input Exclusion Time (Partial)'!$B$14:$B$988,'Input Data Shift C'!$D$2,'Input Exclusion Time (Partial)'!$C$14:$C$988,'Input Data Shift C'!$C97)</f>
        <v>0</v>
      </c>
      <c r="O97" s="509">
        <f>SUMIFS('Input Exclusion Time (All)'!$G$14:$G$1004,'Input Exclusion Time (All)'!$A$14:$A$1004,'Input Data Shift C'!O$6,'Input Exclusion Time (All)'!$B$14:$B$1004,'Input Data Shift C'!$D$2,'Input Exclusion Time (All)'!$C$14:$C$1004,'Input Data Shift C'!$C97)+SUMIFS('Input Exclusion Time (Partial)'!$I$14:$I$988,'Input Exclusion Time (Partial)'!$A$14:$A$988,'Input Data Shift C'!O$6,'Input Exclusion Time (Partial)'!$B$14:$B$988,'Input Data Shift C'!$D$2,'Input Exclusion Time (Partial)'!$C$14:$C$988,'Input Data Shift C'!$C97)</f>
        <v>0</v>
      </c>
      <c r="P97" s="509">
        <f>SUMIFS('Input Exclusion Time (All)'!$G$14:$G$1004,'Input Exclusion Time (All)'!$A$14:$A$1004,'Input Data Shift C'!P$6,'Input Exclusion Time (All)'!$B$14:$B$1004,'Input Data Shift C'!$D$2,'Input Exclusion Time (All)'!$C$14:$C$1004,'Input Data Shift C'!$C97)+SUMIFS('Input Exclusion Time (Partial)'!$I$14:$I$988,'Input Exclusion Time (Partial)'!$A$14:$A$988,'Input Data Shift C'!P$6,'Input Exclusion Time (Partial)'!$B$14:$B$988,'Input Data Shift C'!$D$2,'Input Exclusion Time (Partial)'!$C$14:$C$988,'Input Data Shift C'!$C97)</f>
        <v>4</v>
      </c>
      <c r="Q97" s="509">
        <f>SUMIFS('Input Exclusion Time (All)'!$G$14:$G$1004,'Input Exclusion Time (All)'!$A$14:$A$1004,'Input Data Shift C'!Q$6,'Input Exclusion Time (All)'!$B$14:$B$1004,'Input Data Shift C'!$D$2,'Input Exclusion Time (All)'!$C$14:$C$1004,'Input Data Shift C'!$C97)+SUMIFS('Input Exclusion Time (Partial)'!$I$14:$I$988,'Input Exclusion Time (Partial)'!$A$14:$A$988,'Input Data Shift C'!Q$6,'Input Exclusion Time (Partial)'!$B$14:$B$988,'Input Data Shift C'!$D$2,'Input Exclusion Time (Partial)'!$C$14:$C$988,'Input Data Shift C'!$C97)</f>
        <v>4</v>
      </c>
      <c r="R97" s="509">
        <f>SUMIFS('Input Exclusion Time (All)'!$G$14:$G$1004,'Input Exclusion Time (All)'!$A$14:$A$1004,'Input Data Shift C'!R$6,'Input Exclusion Time (All)'!$B$14:$B$1004,'Input Data Shift C'!$D$2,'Input Exclusion Time (All)'!$C$14:$C$1004,'Input Data Shift C'!$C97)+SUMIFS('Input Exclusion Time (Partial)'!$I$14:$I$988,'Input Exclusion Time (Partial)'!$A$14:$A$988,'Input Data Shift C'!R$6,'Input Exclusion Time (Partial)'!$B$14:$B$988,'Input Data Shift C'!$D$2,'Input Exclusion Time (Partial)'!$C$14:$C$988,'Input Data Shift C'!$C97)</f>
        <v>4</v>
      </c>
      <c r="S97" s="509">
        <f>SUMIFS('Input Exclusion Time (All)'!$G$14:$G$1004,'Input Exclusion Time (All)'!$A$14:$A$1004,'Input Data Shift C'!S$6,'Input Exclusion Time (All)'!$B$14:$B$1004,'Input Data Shift C'!$D$2,'Input Exclusion Time (All)'!$C$14:$C$1004,'Input Data Shift C'!$C97)+SUMIFS('Input Exclusion Time (Partial)'!$I$14:$I$988,'Input Exclusion Time (Partial)'!$A$14:$A$988,'Input Data Shift C'!S$6,'Input Exclusion Time (Partial)'!$B$14:$B$988,'Input Data Shift C'!$D$2,'Input Exclusion Time (Partial)'!$C$14:$C$988,'Input Data Shift C'!$C97)</f>
        <v>4</v>
      </c>
      <c r="T97" s="509">
        <f>SUMIFS('Input Exclusion Time (All)'!$G$14:$G$1004,'Input Exclusion Time (All)'!$A$14:$A$1004,'Input Data Shift C'!T$6,'Input Exclusion Time (All)'!$B$14:$B$1004,'Input Data Shift C'!$D$2,'Input Exclusion Time (All)'!$C$14:$C$1004,'Input Data Shift C'!$C97)+SUMIFS('Input Exclusion Time (Partial)'!$I$14:$I$988,'Input Exclusion Time (Partial)'!$A$14:$A$988,'Input Data Shift C'!T$6,'Input Exclusion Time (Partial)'!$B$14:$B$988,'Input Data Shift C'!$D$2,'Input Exclusion Time (Partial)'!$C$14:$C$988,'Input Data Shift C'!$C97)</f>
        <v>0</v>
      </c>
      <c r="U97" s="509">
        <f>SUMIFS('Input Exclusion Time (All)'!$G$14:$G$1004,'Input Exclusion Time (All)'!$A$14:$A$1004,'Input Data Shift C'!U$6,'Input Exclusion Time (All)'!$B$14:$B$1004,'Input Data Shift C'!$D$2,'Input Exclusion Time (All)'!$C$14:$C$1004,'Input Data Shift C'!$C97)+SUMIFS('Input Exclusion Time (Partial)'!$I$14:$I$988,'Input Exclusion Time (Partial)'!$A$14:$A$988,'Input Data Shift C'!U$6,'Input Exclusion Time (Partial)'!$B$14:$B$988,'Input Data Shift C'!$D$2,'Input Exclusion Time (Partial)'!$C$14:$C$988,'Input Data Shift C'!$C97)</f>
        <v>0</v>
      </c>
      <c r="V97" s="509">
        <f>SUMIFS('Input Exclusion Time (All)'!$G$14:$G$1004,'Input Exclusion Time (All)'!$A$14:$A$1004,'Input Data Shift C'!V$6,'Input Exclusion Time (All)'!$B$14:$B$1004,'Input Data Shift C'!$D$2,'Input Exclusion Time (All)'!$C$14:$C$1004,'Input Data Shift C'!$C97)+SUMIFS('Input Exclusion Time (Partial)'!$I$14:$I$988,'Input Exclusion Time (Partial)'!$A$14:$A$988,'Input Data Shift C'!V$6,'Input Exclusion Time (Partial)'!$B$14:$B$988,'Input Data Shift C'!$D$2,'Input Exclusion Time (Partial)'!$C$14:$C$988,'Input Data Shift C'!$C97)</f>
        <v>0</v>
      </c>
      <c r="W97" s="509">
        <f>SUMIFS('Input Exclusion Time (All)'!$G$14:$G$1004,'Input Exclusion Time (All)'!$A$14:$A$1004,'Input Data Shift C'!W$6,'Input Exclusion Time (All)'!$B$14:$B$1004,'Input Data Shift C'!$D$2,'Input Exclusion Time (All)'!$C$14:$C$1004,'Input Data Shift C'!$C97)+SUMIFS('Input Exclusion Time (Partial)'!$I$14:$I$988,'Input Exclusion Time (Partial)'!$A$14:$A$988,'Input Data Shift C'!W$6,'Input Exclusion Time (Partial)'!$B$14:$B$988,'Input Data Shift C'!$D$2,'Input Exclusion Time (Partial)'!$C$14:$C$988,'Input Data Shift C'!$C97)</f>
        <v>0</v>
      </c>
      <c r="X97" s="509">
        <f>SUMIFS('Input Exclusion Time (All)'!$G$14:$G$1004,'Input Exclusion Time (All)'!$A$14:$A$1004,'Input Data Shift C'!X$6,'Input Exclusion Time (All)'!$B$14:$B$1004,'Input Data Shift C'!$D$2,'Input Exclusion Time (All)'!$C$14:$C$1004,'Input Data Shift C'!$C97)+SUMIFS('Input Exclusion Time (Partial)'!$I$14:$I$988,'Input Exclusion Time (Partial)'!$A$14:$A$988,'Input Data Shift C'!X$6,'Input Exclusion Time (Partial)'!$B$14:$B$988,'Input Data Shift C'!$D$2,'Input Exclusion Time (Partial)'!$C$14:$C$988,'Input Data Shift C'!$C97)</f>
        <v>0</v>
      </c>
      <c r="Y97" s="509">
        <f>SUMIFS('Input Exclusion Time (All)'!$G$14:$G$1004,'Input Exclusion Time (All)'!$A$14:$A$1004,'Input Data Shift C'!Y$6,'Input Exclusion Time (All)'!$B$14:$B$1004,'Input Data Shift C'!$D$2,'Input Exclusion Time (All)'!$C$14:$C$1004,'Input Data Shift C'!$C97)+SUMIFS('Input Exclusion Time (Partial)'!$I$14:$I$988,'Input Exclusion Time (Partial)'!$A$14:$A$988,'Input Data Shift C'!Y$6,'Input Exclusion Time (Partial)'!$B$14:$B$988,'Input Data Shift C'!$D$2,'Input Exclusion Time (Partial)'!$C$14:$C$988,'Input Data Shift C'!$C97)</f>
        <v>0</v>
      </c>
      <c r="Z97" s="509">
        <f>SUMIFS('Input Exclusion Time (All)'!$G$14:$G$1004,'Input Exclusion Time (All)'!$A$14:$A$1004,'Input Data Shift C'!Z$6,'Input Exclusion Time (All)'!$B$14:$B$1004,'Input Data Shift C'!$D$2,'Input Exclusion Time (All)'!$C$14:$C$1004,'Input Data Shift C'!$C97)+SUMIFS('Input Exclusion Time (Partial)'!$I$14:$I$988,'Input Exclusion Time (Partial)'!$A$14:$A$988,'Input Data Shift C'!Z$6,'Input Exclusion Time (Partial)'!$B$14:$B$988,'Input Data Shift C'!$D$2,'Input Exclusion Time (Partial)'!$C$14:$C$988,'Input Data Shift C'!$C97)</f>
        <v>0</v>
      </c>
      <c r="AA97" s="509">
        <f>SUMIFS('Input Exclusion Time (All)'!$G$14:$G$1004,'Input Exclusion Time (All)'!$A$14:$A$1004,'Input Data Shift C'!AA$6,'Input Exclusion Time (All)'!$B$14:$B$1004,'Input Data Shift C'!$D$2,'Input Exclusion Time (All)'!$C$14:$C$1004,'Input Data Shift C'!$C97)+SUMIFS('Input Exclusion Time (Partial)'!$I$14:$I$988,'Input Exclusion Time (Partial)'!$A$14:$A$988,'Input Data Shift C'!AA$6,'Input Exclusion Time (Partial)'!$B$14:$B$988,'Input Data Shift C'!$D$2,'Input Exclusion Time (Partial)'!$C$14:$C$988,'Input Data Shift C'!$C97)</f>
        <v>0</v>
      </c>
      <c r="AB97" s="509">
        <f>SUMIFS('Input Exclusion Time (All)'!$G$14:$G$1004,'Input Exclusion Time (All)'!$A$14:$A$1004,'Input Data Shift C'!AB$6,'Input Exclusion Time (All)'!$B$14:$B$1004,'Input Data Shift C'!$D$2,'Input Exclusion Time (All)'!$C$14:$C$1004,'Input Data Shift C'!$C97)+SUMIFS('Input Exclusion Time (Partial)'!$I$14:$I$988,'Input Exclusion Time (Partial)'!$A$14:$A$988,'Input Data Shift C'!AB$6,'Input Exclusion Time (Partial)'!$B$14:$B$988,'Input Data Shift C'!$D$2,'Input Exclusion Time (Partial)'!$C$14:$C$988,'Input Data Shift C'!$C97)</f>
        <v>0</v>
      </c>
      <c r="AC97" s="509">
        <f>SUMIFS('Input Exclusion Time (All)'!$G$14:$G$1004,'Input Exclusion Time (All)'!$A$14:$A$1004,'Input Data Shift C'!AC$6,'Input Exclusion Time (All)'!$B$14:$B$1004,'Input Data Shift C'!$D$2,'Input Exclusion Time (All)'!$C$14:$C$1004,'Input Data Shift C'!$C97)+SUMIFS('Input Exclusion Time (Partial)'!$I$14:$I$988,'Input Exclusion Time (Partial)'!$A$14:$A$988,'Input Data Shift C'!AC$6,'Input Exclusion Time (Partial)'!$B$14:$B$988,'Input Data Shift C'!$D$2,'Input Exclusion Time (Partial)'!$C$14:$C$988,'Input Data Shift C'!$C97)</f>
        <v>0</v>
      </c>
      <c r="AD97" s="509">
        <f>SUMIFS('Input Exclusion Time (All)'!$G$14:$G$1004,'Input Exclusion Time (All)'!$A$14:$A$1004,'Input Data Shift C'!AD$6,'Input Exclusion Time (All)'!$B$14:$B$1004,'Input Data Shift C'!$D$2,'Input Exclusion Time (All)'!$C$14:$C$1004,'Input Data Shift C'!$C97)+SUMIFS('Input Exclusion Time (Partial)'!$I$14:$I$988,'Input Exclusion Time (Partial)'!$A$14:$A$988,'Input Data Shift C'!AD$6,'Input Exclusion Time (Partial)'!$B$14:$B$988,'Input Data Shift C'!$D$2,'Input Exclusion Time (Partial)'!$C$14:$C$988,'Input Data Shift C'!$C97)</f>
        <v>0</v>
      </c>
      <c r="AE97" s="509">
        <f>SUMIFS('Input Exclusion Time (All)'!$G$14:$G$1004,'Input Exclusion Time (All)'!$A$14:$A$1004,'Input Data Shift C'!AE$6,'Input Exclusion Time (All)'!$B$14:$B$1004,'Input Data Shift C'!$D$2,'Input Exclusion Time (All)'!$C$14:$C$1004,'Input Data Shift C'!$C97)+SUMIFS('Input Exclusion Time (Partial)'!$I$14:$I$988,'Input Exclusion Time (Partial)'!$A$14:$A$988,'Input Data Shift C'!AE$6,'Input Exclusion Time (Partial)'!$B$14:$B$988,'Input Data Shift C'!$D$2,'Input Exclusion Time (Partial)'!$C$14:$C$988,'Input Data Shift C'!$C97)</f>
        <v>0</v>
      </c>
      <c r="AF97" s="509">
        <f>SUMIFS('Input Exclusion Time (All)'!$G$14:$G$1004,'Input Exclusion Time (All)'!$A$14:$A$1004,'Input Data Shift C'!AF$6,'Input Exclusion Time (All)'!$B$14:$B$1004,'Input Data Shift C'!$D$2,'Input Exclusion Time (All)'!$C$14:$C$1004,'Input Data Shift C'!$C97)+SUMIFS('Input Exclusion Time (Partial)'!$I$14:$I$988,'Input Exclusion Time (Partial)'!$A$14:$A$988,'Input Data Shift C'!AF$6,'Input Exclusion Time (Partial)'!$B$14:$B$988,'Input Data Shift C'!$D$2,'Input Exclusion Time (Partial)'!$C$14:$C$988,'Input Data Shift C'!$C97)</f>
        <v>0</v>
      </c>
      <c r="AG97" s="509">
        <f>SUMIFS('Input Exclusion Time (All)'!$G$14:$G$1004,'Input Exclusion Time (All)'!$A$14:$A$1004,'Input Data Shift C'!AG$6,'Input Exclusion Time (All)'!$B$14:$B$1004,'Input Data Shift C'!$D$2,'Input Exclusion Time (All)'!$C$14:$C$1004,'Input Data Shift C'!$C97)+SUMIFS('Input Exclusion Time (Partial)'!$I$14:$I$988,'Input Exclusion Time (Partial)'!$A$14:$A$988,'Input Data Shift C'!AG$6,'Input Exclusion Time (Partial)'!$B$14:$B$988,'Input Data Shift C'!$D$2,'Input Exclusion Time (Partial)'!$C$14:$C$988,'Input Data Shift C'!$C97)</f>
        <v>0</v>
      </c>
      <c r="AH97" s="509">
        <f>SUMIFS('Input Exclusion Time (All)'!$G$14:$G$1004,'Input Exclusion Time (All)'!$A$14:$A$1004,'Input Data Shift C'!AH$6,'Input Exclusion Time (All)'!$B$14:$B$1004,'Input Data Shift C'!$D$2,'Input Exclusion Time (All)'!$C$14:$C$1004,'Input Data Shift C'!$C97)+SUMIFS('Input Exclusion Time (Partial)'!$I$14:$I$988,'Input Exclusion Time (Partial)'!$A$14:$A$988,'Input Data Shift C'!AH$6,'Input Exclusion Time (Partial)'!$B$14:$B$988,'Input Data Shift C'!$D$2,'Input Exclusion Time (Partial)'!$C$14:$C$988,'Input Data Shift C'!$C97)</f>
        <v>0</v>
      </c>
      <c r="AI97" s="510">
        <f t="shared" ref="AI97:AI118" si="11">SUM(D97:AH97)</f>
        <v>48</v>
      </c>
      <c r="AJ97" s="282">
        <f t="shared" ref="AJ97:AJ118" si="12">+AI97/($AI$120+SUM($AI$97:$AI$118))</f>
        <v>8.4581497797356825E-2</v>
      </c>
    </row>
    <row r="98" spans="1:36" ht="19.5" customHeight="1">
      <c r="A98" s="605"/>
      <c r="B98" s="283" t="s">
        <v>24</v>
      </c>
      <c r="C98" s="284" t="s">
        <v>25</v>
      </c>
      <c r="D98" s="511"/>
      <c r="E98" s="511"/>
      <c r="F98" s="511"/>
      <c r="G98" s="511"/>
      <c r="H98" s="511"/>
      <c r="I98" s="511"/>
      <c r="J98" s="511"/>
      <c r="K98" s="511"/>
      <c r="L98" s="511"/>
      <c r="M98" s="511"/>
      <c r="N98" s="511"/>
      <c r="O98" s="511"/>
      <c r="P98" s="511"/>
      <c r="Q98" s="511"/>
      <c r="R98" s="511"/>
      <c r="S98" s="511"/>
      <c r="T98" s="511"/>
      <c r="U98" s="511"/>
      <c r="V98" s="511"/>
      <c r="W98" s="511"/>
      <c r="X98" s="511"/>
      <c r="Y98" s="511"/>
      <c r="Z98" s="511"/>
      <c r="AA98" s="511"/>
      <c r="AB98" s="511"/>
      <c r="AC98" s="511"/>
      <c r="AD98" s="511"/>
      <c r="AE98" s="511"/>
      <c r="AF98" s="511"/>
      <c r="AG98" s="511"/>
      <c r="AH98" s="511"/>
      <c r="AI98" s="512">
        <f t="shared" si="11"/>
        <v>0</v>
      </c>
      <c r="AJ98" s="285">
        <f t="shared" si="12"/>
        <v>0</v>
      </c>
    </row>
    <row r="99" spans="1:36" ht="19.5" customHeight="1">
      <c r="A99" s="605"/>
      <c r="B99" s="286" t="s">
        <v>26</v>
      </c>
      <c r="C99" s="287" t="s">
        <v>27</v>
      </c>
      <c r="D99" s="511"/>
      <c r="E99" s="511"/>
      <c r="F99" s="511"/>
      <c r="G99" s="511"/>
      <c r="H99" s="511"/>
      <c r="I99" s="511"/>
      <c r="J99" s="511"/>
      <c r="K99" s="511"/>
      <c r="L99" s="511"/>
      <c r="M99" s="511"/>
      <c r="N99" s="511"/>
      <c r="O99" s="511"/>
      <c r="P99" s="511"/>
      <c r="Q99" s="511"/>
      <c r="R99" s="511"/>
      <c r="S99" s="511"/>
      <c r="T99" s="511"/>
      <c r="U99" s="511"/>
      <c r="V99" s="511"/>
      <c r="W99" s="511"/>
      <c r="X99" s="511"/>
      <c r="Y99" s="511"/>
      <c r="Z99" s="511"/>
      <c r="AA99" s="511"/>
      <c r="AB99" s="511"/>
      <c r="AC99" s="511"/>
      <c r="AD99" s="511"/>
      <c r="AE99" s="511"/>
      <c r="AF99" s="511"/>
      <c r="AG99" s="511"/>
      <c r="AH99" s="511"/>
      <c r="AI99" s="512">
        <f t="shared" si="11"/>
        <v>0</v>
      </c>
      <c r="AJ99" s="285">
        <f t="shared" si="12"/>
        <v>0</v>
      </c>
    </row>
    <row r="100" spans="1:36" ht="19.5" customHeight="1">
      <c r="A100" s="605"/>
      <c r="B100" s="283" t="s">
        <v>28</v>
      </c>
      <c r="C100" s="284" t="s">
        <v>29</v>
      </c>
      <c r="D100" s="511"/>
      <c r="E100" s="511"/>
      <c r="F100" s="511"/>
      <c r="G100" s="511"/>
      <c r="H100" s="511"/>
      <c r="I100" s="511"/>
      <c r="J100" s="511"/>
      <c r="K100" s="511"/>
      <c r="L100" s="511"/>
      <c r="M100" s="511"/>
      <c r="N100" s="511"/>
      <c r="O100" s="511"/>
      <c r="P100" s="511"/>
      <c r="Q100" s="511"/>
      <c r="R100" s="511"/>
      <c r="S100" s="511"/>
      <c r="T100" s="511"/>
      <c r="U100" s="511"/>
      <c r="V100" s="511"/>
      <c r="W100" s="511"/>
      <c r="X100" s="511"/>
      <c r="Y100" s="511"/>
      <c r="Z100" s="511"/>
      <c r="AA100" s="511"/>
      <c r="AB100" s="511"/>
      <c r="AC100" s="511"/>
      <c r="AD100" s="511"/>
      <c r="AE100" s="511"/>
      <c r="AF100" s="511"/>
      <c r="AG100" s="511"/>
      <c r="AH100" s="511"/>
      <c r="AI100" s="512">
        <f t="shared" si="11"/>
        <v>0</v>
      </c>
      <c r="AJ100" s="285">
        <f t="shared" si="12"/>
        <v>0</v>
      </c>
    </row>
    <row r="101" spans="1:36" ht="19.5" customHeight="1">
      <c r="A101" s="605"/>
      <c r="B101" s="288" t="s">
        <v>30</v>
      </c>
      <c r="C101" s="289" t="s">
        <v>31</v>
      </c>
      <c r="D101" s="511"/>
      <c r="E101" s="511"/>
      <c r="F101" s="511"/>
      <c r="G101" s="511"/>
      <c r="H101" s="511"/>
      <c r="I101" s="511"/>
      <c r="J101" s="511"/>
      <c r="K101" s="511"/>
      <c r="L101" s="511"/>
      <c r="M101" s="511"/>
      <c r="N101" s="511"/>
      <c r="O101" s="511"/>
      <c r="P101" s="511"/>
      <c r="Q101" s="511"/>
      <c r="R101" s="511"/>
      <c r="S101" s="511"/>
      <c r="T101" s="511"/>
      <c r="U101" s="511"/>
      <c r="V101" s="511"/>
      <c r="W101" s="511"/>
      <c r="X101" s="511"/>
      <c r="Y101" s="511"/>
      <c r="Z101" s="511"/>
      <c r="AA101" s="511"/>
      <c r="AB101" s="511"/>
      <c r="AC101" s="511"/>
      <c r="AD101" s="511"/>
      <c r="AE101" s="511"/>
      <c r="AF101" s="511"/>
      <c r="AG101" s="511"/>
      <c r="AH101" s="511"/>
      <c r="AI101" s="512">
        <f t="shared" si="11"/>
        <v>0</v>
      </c>
      <c r="AJ101" s="285">
        <f t="shared" si="12"/>
        <v>0</v>
      </c>
    </row>
    <row r="102" spans="1:36" ht="19.5" customHeight="1">
      <c r="A102" s="605"/>
      <c r="B102" s="280" t="s">
        <v>32</v>
      </c>
      <c r="C102" s="281" t="s">
        <v>33</v>
      </c>
      <c r="D102" s="506">
        <f>SUMIFS('Input Exclusion Time (All)'!$G$14:$G$1004,'Input Exclusion Time (All)'!$A$14:$A$1004,'Input Data Shift C'!D$6,'Input Exclusion Time (All)'!$B$14:$B$1004,'Input Data Shift C'!$D$2,'Input Exclusion Time (All)'!$C$14:$C$1004,'Input Data Shift C'!$C102)+SUMIFS('Input Exclusion Time (Partial)'!$I$14:$I$988,'Input Exclusion Time (Partial)'!$A$14:$A$988,'Input Data Shift C'!D$6,'Input Exclusion Time (Partial)'!$B$14:$B$988,'Input Data Shift C'!$D$2,'Input Exclusion Time (Partial)'!$C$14:$C$988,'Input Data Shift C'!$C102)</f>
        <v>0</v>
      </c>
      <c r="E102" s="506">
        <f>SUMIFS('Input Exclusion Time (All)'!$G$14:$G$1004,'Input Exclusion Time (All)'!$A$14:$A$1004,'Input Data Shift C'!E$6,'Input Exclusion Time (All)'!$B$14:$B$1004,'Input Data Shift C'!$D$2,'Input Exclusion Time (All)'!$C$14:$C$1004,'Input Data Shift C'!$C102)+SUMIFS('Input Exclusion Time (Partial)'!$I$14:$I$988,'Input Exclusion Time (Partial)'!$A$14:$A$988,'Input Data Shift C'!E$6,'Input Exclusion Time (Partial)'!$B$14:$B$988,'Input Data Shift C'!$D$2,'Input Exclusion Time (Partial)'!$C$14:$C$988,'Input Data Shift C'!$C102)</f>
        <v>0</v>
      </c>
      <c r="F102" s="506">
        <f>SUMIFS('Input Exclusion Time (All)'!$G$14:$G$1004,'Input Exclusion Time (All)'!$A$14:$A$1004,'Input Data Shift C'!F$6,'Input Exclusion Time (All)'!$B$14:$B$1004,'Input Data Shift C'!$D$2,'Input Exclusion Time (All)'!$C$14:$C$1004,'Input Data Shift C'!$C102)+SUMIFS('Input Exclusion Time (Partial)'!$I$14:$I$988,'Input Exclusion Time (Partial)'!$A$14:$A$988,'Input Data Shift C'!F$6,'Input Exclusion Time (Partial)'!$B$14:$B$988,'Input Data Shift C'!$D$2,'Input Exclusion Time (Partial)'!$C$14:$C$988,'Input Data Shift C'!$C102)</f>
        <v>0</v>
      </c>
      <c r="G102" s="506">
        <f>SUMIFS('Input Exclusion Time (All)'!$G$14:$G$1004,'Input Exclusion Time (All)'!$A$14:$A$1004,'Input Data Shift C'!G$6,'Input Exclusion Time (All)'!$B$14:$B$1004,'Input Data Shift C'!$D$2,'Input Exclusion Time (All)'!$C$14:$C$1004,'Input Data Shift C'!$C102)+SUMIFS('Input Exclusion Time (Partial)'!$I$14:$I$988,'Input Exclusion Time (Partial)'!$A$14:$A$988,'Input Data Shift C'!G$6,'Input Exclusion Time (Partial)'!$B$14:$B$988,'Input Data Shift C'!$D$2,'Input Exclusion Time (Partial)'!$C$14:$C$988,'Input Data Shift C'!$C102)</f>
        <v>0</v>
      </c>
      <c r="H102" s="506">
        <f>SUMIFS('Input Exclusion Time (All)'!$G$14:$G$1004,'Input Exclusion Time (All)'!$A$14:$A$1004,'Input Data Shift C'!H$6,'Input Exclusion Time (All)'!$B$14:$B$1004,'Input Data Shift C'!$D$2,'Input Exclusion Time (All)'!$C$14:$C$1004,'Input Data Shift C'!$C102)+SUMIFS('Input Exclusion Time (Partial)'!$I$14:$I$988,'Input Exclusion Time (Partial)'!$A$14:$A$988,'Input Data Shift C'!H$6,'Input Exclusion Time (Partial)'!$B$14:$B$988,'Input Data Shift C'!$D$2,'Input Exclusion Time (Partial)'!$C$14:$C$988,'Input Data Shift C'!$C102)</f>
        <v>0</v>
      </c>
      <c r="I102" s="506">
        <f>SUMIFS('Input Exclusion Time (All)'!$G$14:$G$1004,'Input Exclusion Time (All)'!$A$14:$A$1004,'Input Data Shift C'!I$6,'Input Exclusion Time (All)'!$B$14:$B$1004,'Input Data Shift C'!$D$2,'Input Exclusion Time (All)'!$C$14:$C$1004,'Input Data Shift C'!$C102)+SUMIFS('Input Exclusion Time (Partial)'!$I$14:$I$988,'Input Exclusion Time (Partial)'!$A$14:$A$988,'Input Data Shift C'!I$6,'Input Exclusion Time (Partial)'!$B$14:$B$988,'Input Data Shift C'!$D$2,'Input Exclusion Time (Partial)'!$C$14:$C$988,'Input Data Shift C'!$C102)</f>
        <v>0</v>
      </c>
      <c r="J102" s="506">
        <f>SUMIFS('Input Exclusion Time (All)'!$G$14:$G$1004,'Input Exclusion Time (All)'!$A$14:$A$1004,'Input Data Shift C'!J$6,'Input Exclusion Time (All)'!$B$14:$B$1004,'Input Data Shift C'!$D$2,'Input Exclusion Time (All)'!$C$14:$C$1004,'Input Data Shift C'!$C102)+SUMIFS('Input Exclusion Time (Partial)'!$I$14:$I$988,'Input Exclusion Time (Partial)'!$A$14:$A$988,'Input Data Shift C'!J$6,'Input Exclusion Time (Partial)'!$B$14:$B$988,'Input Data Shift C'!$D$2,'Input Exclusion Time (Partial)'!$C$14:$C$988,'Input Data Shift C'!$C102)</f>
        <v>0</v>
      </c>
      <c r="K102" s="506">
        <f>SUMIFS('Input Exclusion Time (All)'!$G$14:$G$1004,'Input Exclusion Time (All)'!$A$14:$A$1004,'Input Data Shift C'!K$6,'Input Exclusion Time (All)'!$B$14:$B$1004,'Input Data Shift C'!$D$2,'Input Exclusion Time (All)'!$C$14:$C$1004,'Input Data Shift C'!$C102)+SUMIFS('Input Exclusion Time (Partial)'!$I$14:$I$988,'Input Exclusion Time (Partial)'!$A$14:$A$988,'Input Data Shift C'!K$6,'Input Exclusion Time (Partial)'!$B$14:$B$988,'Input Data Shift C'!$D$2,'Input Exclusion Time (Partial)'!$C$14:$C$988,'Input Data Shift C'!$C102)</f>
        <v>0</v>
      </c>
      <c r="L102" s="506">
        <f>SUMIFS('Input Exclusion Time (All)'!$G$14:$G$1004,'Input Exclusion Time (All)'!$A$14:$A$1004,'Input Data Shift C'!L$6,'Input Exclusion Time (All)'!$B$14:$B$1004,'Input Data Shift C'!$D$2,'Input Exclusion Time (All)'!$C$14:$C$1004,'Input Data Shift C'!$C102)+SUMIFS('Input Exclusion Time (Partial)'!$I$14:$I$988,'Input Exclusion Time (Partial)'!$A$14:$A$988,'Input Data Shift C'!L$6,'Input Exclusion Time (Partial)'!$B$14:$B$988,'Input Data Shift C'!$D$2,'Input Exclusion Time (Partial)'!$C$14:$C$988,'Input Data Shift C'!$C102)</f>
        <v>0</v>
      </c>
      <c r="M102" s="506">
        <f>SUMIFS('Input Exclusion Time (All)'!$G$14:$G$1004,'Input Exclusion Time (All)'!$A$14:$A$1004,'Input Data Shift C'!M$6,'Input Exclusion Time (All)'!$B$14:$B$1004,'Input Data Shift C'!$D$2,'Input Exclusion Time (All)'!$C$14:$C$1004,'Input Data Shift C'!$C102)+SUMIFS('Input Exclusion Time (Partial)'!$I$14:$I$988,'Input Exclusion Time (Partial)'!$A$14:$A$988,'Input Data Shift C'!M$6,'Input Exclusion Time (Partial)'!$B$14:$B$988,'Input Data Shift C'!$D$2,'Input Exclusion Time (Partial)'!$C$14:$C$988,'Input Data Shift C'!$C102)</f>
        <v>0</v>
      </c>
      <c r="N102" s="506">
        <f>SUMIFS('Input Exclusion Time (All)'!$G$14:$G$1004,'Input Exclusion Time (All)'!$A$14:$A$1004,'Input Data Shift C'!N$6,'Input Exclusion Time (All)'!$B$14:$B$1004,'Input Data Shift C'!$D$2,'Input Exclusion Time (All)'!$C$14:$C$1004,'Input Data Shift C'!$C102)+SUMIFS('Input Exclusion Time (Partial)'!$I$14:$I$988,'Input Exclusion Time (Partial)'!$A$14:$A$988,'Input Data Shift C'!N$6,'Input Exclusion Time (Partial)'!$B$14:$B$988,'Input Data Shift C'!$D$2,'Input Exclusion Time (Partial)'!$C$14:$C$988,'Input Data Shift C'!$C102)</f>
        <v>0</v>
      </c>
      <c r="O102" s="506">
        <f>SUMIFS('Input Exclusion Time (All)'!$G$14:$G$1004,'Input Exclusion Time (All)'!$A$14:$A$1004,'Input Data Shift C'!O$6,'Input Exclusion Time (All)'!$B$14:$B$1004,'Input Data Shift C'!$D$2,'Input Exclusion Time (All)'!$C$14:$C$1004,'Input Data Shift C'!$C102)+SUMIFS('Input Exclusion Time (Partial)'!$I$14:$I$988,'Input Exclusion Time (Partial)'!$A$14:$A$988,'Input Data Shift C'!O$6,'Input Exclusion Time (Partial)'!$B$14:$B$988,'Input Data Shift C'!$D$2,'Input Exclusion Time (Partial)'!$C$14:$C$988,'Input Data Shift C'!$C102)</f>
        <v>0</v>
      </c>
      <c r="P102" s="506">
        <f>SUMIFS('Input Exclusion Time (All)'!$G$14:$G$1004,'Input Exclusion Time (All)'!$A$14:$A$1004,'Input Data Shift C'!P$6,'Input Exclusion Time (All)'!$B$14:$B$1004,'Input Data Shift C'!$D$2,'Input Exclusion Time (All)'!$C$14:$C$1004,'Input Data Shift C'!$C102)+SUMIFS('Input Exclusion Time (Partial)'!$I$14:$I$988,'Input Exclusion Time (Partial)'!$A$14:$A$988,'Input Data Shift C'!P$6,'Input Exclusion Time (Partial)'!$B$14:$B$988,'Input Data Shift C'!$D$2,'Input Exclusion Time (Partial)'!$C$14:$C$988,'Input Data Shift C'!$C102)</f>
        <v>0</v>
      </c>
      <c r="Q102" s="506">
        <f>SUMIFS('Input Exclusion Time (All)'!$G$14:$G$1004,'Input Exclusion Time (All)'!$A$14:$A$1004,'Input Data Shift C'!Q$6,'Input Exclusion Time (All)'!$B$14:$B$1004,'Input Data Shift C'!$D$2,'Input Exclusion Time (All)'!$C$14:$C$1004,'Input Data Shift C'!$C102)+SUMIFS('Input Exclusion Time (Partial)'!$I$14:$I$988,'Input Exclusion Time (Partial)'!$A$14:$A$988,'Input Data Shift C'!Q$6,'Input Exclusion Time (Partial)'!$B$14:$B$988,'Input Data Shift C'!$D$2,'Input Exclusion Time (Partial)'!$C$14:$C$988,'Input Data Shift C'!$C102)</f>
        <v>0</v>
      </c>
      <c r="R102" s="506">
        <f>SUMIFS('Input Exclusion Time (All)'!$G$14:$G$1004,'Input Exclusion Time (All)'!$A$14:$A$1004,'Input Data Shift C'!R$6,'Input Exclusion Time (All)'!$B$14:$B$1004,'Input Data Shift C'!$D$2,'Input Exclusion Time (All)'!$C$14:$C$1004,'Input Data Shift C'!$C102)+SUMIFS('Input Exclusion Time (Partial)'!$I$14:$I$988,'Input Exclusion Time (Partial)'!$A$14:$A$988,'Input Data Shift C'!R$6,'Input Exclusion Time (Partial)'!$B$14:$B$988,'Input Data Shift C'!$D$2,'Input Exclusion Time (Partial)'!$C$14:$C$988,'Input Data Shift C'!$C102)</f>
        <v>0</v>
      </c>
      <c r="S102" s="506">
        <f>SUMIFS('Input Exclusion Time (All)'!$G$14:$G$1004,'Input Exclusion Time (All)'!$A$14:$A$1004,'Input Data Shift C'!S$6,'Input Exclusion Time (All)'!$B$14:$B$1004,'Input Data Shift C'!$D$2,'Input Exclusion Time (All)'!$C$14:$C$1004,'Input Data Shift C'!$C102)+SUMIFS('Input Exclusion Time (Partial)'!$I$14:$I$988,'Input Exclusion Time (Partial)'!$A$14:$A$988,'Input Data Shift C'!S$6,'Input Exclusion Time (Partial)'!$B$14:$B$988,'Input Data Shift C'!$D$2,'Input Exclusion Time (Partial)'!$C$14:$C$988,'Input Data Shift C'!$C102)</f>
        <v>0</v>
      </c>
      <c r="T102" s="506">
        <f>SUMIFS('Input Exclusion Time (All)'!$G$14:$G$1004,'Input Exclusion Time (All)'!$A$14:$A$1004,'Input Data Shift C'!T$6,'Input Exclusion Time (All)'!$B$14:$B$1004,'Input Data Shift C'!$D$2,'Input Exclusion Time (All)'!$C$14:$C$1004,'Input Data Shift C'!$C102)+SUMIFS('Input Exclusion Time (Partial)'!$I$14:$I$988,'Input Exclusion Time (Partial)'!$A$14:$A$988,'Input Data Shift C'!T$6,'Input Exclusion Time (Partial)'!$B$14:$B$988,'Input Data Shift C'!$D$2,'Input Exclusion Time (Partial)'!$C$14:$C$988,'Input Data Shift C'!$C102)</f>
        <v>0</v>
      </c>
      <c r="U102" s="506">
        <f>SUMIFS('Input Exclusion Time (All)'!$G$14:$G$1004,'Input Exclusion Time (All)'!$A$14:$A$1004,'Input Data Shift C'!U$6,'Input Exclusion Time (All)'!$B$14:$B$1004,'Input Data Shift C'!$D$2,'Input Exclusion Time (All)'!$C$14:$C$1004,'Input Data Shift C'!$C102)+SUMIFS('Input Exclusion Time (Partial)'!$I$14:$I$988,'Input Exclusion Time (Partial)'!$A$14:$A$988,'Input Data Shift C'!U$6,'Input Exclusion Time (Partial)'!$B$14:$B$988,'Input Data Shift C'!$D$2,'Input Exclusion Time (Partial)'!$C$14:$C$988,'Input Data Shift C'!$C102)</f>
        <v>0</v>
      </c>
      <c r="V102" s="506">
        <f>SUMIFS('Input Exclusion Time (All)'!$G$14:$G$1004,'Input Exclusion Time (All)'!$A$14:$A$1004,'Input Data Shift C'!V$6,'Input Exclusion Time (All)'!$B$14:$B$1004,'Input Data Shift C'!$D$2,'Input Exclusion Time (All)'!$C$14:$C$1004,'Input Data Shift C'!$C102)+SUMIFS('Input Exclusion Time (Partial)'!$I$14:$I$988,'Input Exclusion Time (Partial)'!$A$14:$A$988,'Input Data Shift C'!V$6,'Input Exclusion Time (Partial)'!$B$14:$B$988,'Input Data Shift C'!$D$2,'Input Exclusion Time (Partial)'!$C$14:$C$988,'Input Data Shift C'!$C102)</f>
        <v>0</v>
      </c>
      <c r="W102" s="506">
        <f>SUMIFS('Input Exclusion Time (All)'!$G$14:$G$1004,'Input Exclusion Time (All)'!$A$14:$A$1004,'Input Data Shift C'!W$6,'Input Exclusion Time (All)'!$B$14:$B$1004,'Input Data Shift C'!$D$2,'Input Exclusion Time (All)'!$C$14:$C$1004,'Input Data Shift C'!$C102)+SUMIFS('Input Exclusion Time (Partial)'!$I$14:$I$988,'Input Exclusion Time (Partial)'!$A$14:$A$988,'Input Data Shift C'!W$6,'Input Exclusion Time (Partial)'!$B$14:$B$988,'Input Data Shift C'!$D$2,'Input Exclusion Time (Partial)'!$C$14:$C$988,'Input Data Shift C'!$C102)</f>
        <v>0</v>
      </c>
      <c r="X102" s="506">
        <f>SUMIFS('Input Exclusion Time (All)'!$G$14:$G$1004,'Input Exclusion Time (All)'!$A$14:$A$1004,'Input Data Shift C'!X$6,'Input Exclusion Time (All)'!$B$14:$B$1004,'Input Data Shift C'!$D$2,'Input Exclusion Time (All)'!$C$14:$C$1004,'Input Data Shift C'!$C102)+SUMIFS('Input Exclusion Time (Partial)'!$I$14:$I$988,'Input Exclusion Time (Partial)'!$A$14:$A$988,'Input Data Shift C'!X$6,'Input Exclusion Time (Partial)'!$B$14:$B$988,'Input Data Shift C'!$D$2,'Input Exclusion Time (Partial)'!$C$14:$C$988,'Input Data Shift C'!$C102)</f>
        <v>0</v>
      </c>
      <c r="Y102" s="506">
        <f>SUMIFS('Input Exclusion Time (All)'!$G$14:$G$1004,'Input Exclusion Time (All)'!$A$14:$A$1004,'Input Data Shift C'!Y$6,'Input Exclusion Time (All)'!$B$14:$B$1004,'Input Data Shift C'!$D$2,'Input Exclusion Time (All)'!$C$14:$C$1004,'Input Data Shift C'!$C102)+SUMIFS('Input Exclusion Time (Partial)'!$I$14:$I$988,'Input Exclusion Time (Partial)'!$A$14:$A$988,'Input Data Shift C'!Y$6,'Input Exclusion Time (Partial)'!$B$14:$B$988,'Input Data Shift C'!$D$2,'Input Exclusion Time (Partial)'!$C$14:$C$988,'Input Data Shift C'!$C102)</f>
        <v>0</v>
      </c>
      <c r="Z102" s="506">
        <f>SUMIFS('Input Exclusion Time (All)'!$G$14:$G$1004,'Input Exclusion Time (All)'!$A$14:$A$1004,'Input Data Shift C'!Z$6,'Input Exclusion Time (All)'!$B$14:$B$1004,'Input Data Shift C'!$D$2,'Input Exclusion Time (All)'!$C$14:$C$1004,'Input Data Shift C'!$C102)+SUMIFS('Input Exclusion Time (Partial)'!$I$14:$I$988,'Input Exclusion Time (Partial)'!$A$14:$A$988,'Input Data Shift C'!Z$6,'Input Exclusion Time (Partial)'!$B$14:$B$988,'Input Data Shift C'!$D$2,'Input Exclusion Time (Partial)'!$C$14:$C$988,'Input Data Shift C'!$C102)</f>
        <v>0</v>
      </c>
      <c r="AA102" s="506">
        <f>SUMIFS('Input Exclusion Time (All)'!$G$14:$G$1004,'Input Exclusion Time (All)'!$A$14:$A$1004,'Input Data Shift C'!AA$6,'Input Exclusion Time (All)'!$B$14:$B$1004,'Input Data Shift C'!$D$2,'Input Exclusion Time (All)'!$C$14:$C$1004,'Input Data Shift C'!$C102)+SUMIFS('Input Exclusion Time (Partial)'!$I$14:$I$988,'Input Exclusion Time (Partial)'!$A$14:$A$988,'Input Data Shift C'!AA$6,'Input Exclusion Time (Partial)'!$B$14:$B$988,'Input Data Shift C'!$D$2,'Input Exclusion Time (Partial)'!$C$14:$C$988,'Input Data Shift C'!$C102)</f>
        <v>0</v>
      </c>
      <c r="AB102" s="506">
        <f>SUMIFS('Input Exclusion Time (All)'!$G$14:$G$1004,'Input Exclusion Time (All)'!$A$14:$A$1004,'Input Data Shift C'!AB$6,'Input Exclusion Time (All)'!$B$14:$B$1004,'Input Data Shift C'!$D$2,'Input Exclusion Time (All)'!$C$14:$C$1004,'Input Data Shift C'!$C102)+SUMIFS('Input Exclusion Time (Partial)'!$I$14:$I$988,'Input Exclusion Time (Partial)'!$A$14:$A$988,'Input Data Shift C'!AB$6,'Input Exclusion Time (Partial)'!$B$14:$B$988,'Input Data Shift C'!$D$2,'Input Exclusion Time (Partial)'!$C$14:$C$988,'Input Data Shift C'!$C102)</f>
        <v>0</v>
      </c>
      <c r="AC102" s="506">
        <f>SUMIFS('Input Exclusion Time (All)'!$G$14:$G$1004,'Input Exclusion Time (All)'!$A$14:$A$1004,'Input Data Shift C'!AC$6,'Input Exclusion Time (All)'!$B$14:$B$1004,'Input Data Shift C'!$D$2,'Input Exclusion Time (All)'!$C$14:$C$1004,'Input Data Shift C'!$C102)+SUMIFS('Input Exclusion Time (Partial)'!$I$14:$I$988,'Input Exclusion Time (Partial)'!$A$14:$A$988,'Input Data Shift C'!AC$6,'Input Exclusion Time (Partial)'!$B$14:$B$988,'Input Data Shift C'!$D$2,'Input Exclusion Time (Partial)'!$C$14:$C$988,'Input Data Shift C'!$C102)</f>
        <v>0</v>
      </c>
      <c r="AD102" s="506">
        <f>SUMIFS('Input Exclusion Time (All)'!$G$14:$G$1004,'Input Exclusion Time (All)'!$A$14:$A$1004,'Input Data Shift C'!AD$6,'Input Exclusion Time (All)'!$B$14:$B$1004,'Input Data Shift C'!$D$2,'Input Exclusion Time (All)'!$C$14:$C$1004,'Input Data Shift C'!$C102)+SUMIFS('Input Exclusion Time (Partial)'!$I$14:$I$988,'Input Exclusion Time (Partial)'!$A$14:$A$988,'Input Data Shift C'!AD$6,'Input Exclusion Time (Partial)'!$B$14:$B$988,'Input Data Shift C'!$D$2,'Input Exclusion Time (Partial)'!$C$14:$C$988,'Input Data Shift C'!$C102)</f>
        <v>0</v>
      </c>
      <c r="AE102" s="506">
        <f>SUMIFS('Input Exclusion Time (All)'!$G$14:$G$1004,'Input Exclusion Time (All)'!$A$14:$A$1004,'Input Data Shift C'!AE$6,'Input Exclusion Time (All)'!$B$14:$B$1004,'Input Data Shift C'!$D$2,'Input Exclusion Time (All)'!$C$14:$C$1004,'Input Data Shift C'!$C102)+SUMIFS('Input Exclusion Time (Partial)'!$I$14:$I$988,'Input Exclusion Time (Partial)'!$A$14:$A$988,'Input Data Shift C'!AE$6,'Input Exclusion Time (Partial)'!$B$14:$B$988,'Input Data Shift C'!$D$2,'Input Exclusion Time (Partial)'!$C$14:$C$988,'Input Data Shift C'!$C102)</f>
        <v>0</v>
      </c>
      <c r="AF102" s="506">
        <f>SUMIFS('Input Exclusion Time (All)'!$G$14:$G$1004,'Input Exclusion Time (All)'!$A$14:$A$1004,'Input Data Shift C'!AF$6,'Input Exclusion Time (All)'!$B$14:$B$1004,'Input Data Shift C'!$D$2,'Input Exclusion Time (All)'!$C$14:$C$1004,'Input Data Shift C'!$C102)+SUMIFS('Input Exclusion Time (Partial)'!$I$14:$I$988,'Input Exclusion Time (Partial)'!$A$14:$A$988,'Input Data Shift C'!AF$6,'Input Exclusion Time (Partial)'!$B$14:$B$988,'Input Data Shift C'!$D$2,'Input Exclusion Time (Partial)'!$C$14:$C$988,'Input Data Shift C'!$C102)</f>
        <v>0</v>
      </c>
      <c r="AG102" s="506">
        <f>SUMIFS('Input Exclusion Time (All)'!$G$14:$G$1004,'Input Exclusion Time (All)'!$A$14:$A$1004,'Input Data Shift C'!AG$6,'Input Exclusion Time (All)'!$B$14:$B$1004,'Input Data Shift C'!$D$2,'Input Exclusion Time (All)'!$C$14:$C$1004,'Input Data Shift C'!$C102)+SUMIFS('Input Exclusion Time (Partial)'!$I$14:$I$988,'Input Exclusion Time (Partial)'!$A$14:$A$988,'Input Data Shift C'!AG$6,'Input Exclusion Time (Partial)'!$B$14:$B$988,'Input Data Shift C'!$D$2,'Input Exclusion Time (Partial)'!$C$14:$C$988,'Input Data Shift C'!$C102)</f>
        <v>0</v>
      </c>
      <c r="AH102" s="506">
        <f>SUMIFS('Input Exclusion Time (All)'!$G$14:$G$1004,'Input Exclusion Time (All)'!$A$14:$A$1004,'Input Data Shift C'!AH$6,'Input Exclusion Time (All)'!$B$14:$B$1004,'Input Data Shift C'!$D$2,'Input Exclusion Time (All)'!$C$14:$C$1004,'Input Data Shift C'!$C102)+SUMIFS('Input Exclusion Time (Partial)'!$I$14:$I$988,'Input Exclusion Time (Partial)'!$A$14:$A$988,'Input Data Shift C'!AH$6,'Input Exclusion Time (Partial)'!$B$14:$B$988,'Input Data Shift C'!$D$2,'Input Exclusion Time (Partial)'!$C$14:$C$988,'Input Data Shift C'!$C102)</f>
        <v>0</v>
      </c>
      <c r="AI102" s="512">
        <f t="shared" si="11"/>
        <v>0</v>
      </c>
      <c r="AJ102" s="285">
        <f t="shared" si="12"/>
        <v>0</v>
      </c>
    </row>
    <row r="103" spans="1:36" ht="19.5" customHeight="1">
      <c r="A103" s="605"/>
      <c r="B103" s="280" t="s">
        <v>34</v>
      </c>
      <c r="C103" s="281" t="s">
        <v>35</v>
      </c>
      <c r="D103" s="506">
        <f>SUMIFS('Input Exclusion Time (All)'!$G$14:$G$1004,'Input Exclusion Time (All)'!$A$14:$A$1004,'Input Data Shift C'!D$6,'Input Exclusion Time (All)'!$B$14:$B$1004,'Input Data Shift C'!$D$2,'Input Exclusion Time (All)'!$C$14:$C$1004,'Input Data Shift C'!$C103)+SUMIFS('Input Exclusion Time (Partial)'!$I$14:$I$988,'Input Exclusion Time (Partial)'!$A$14:$A$988,'Input Data Shift C'!D$6,'Input Exclusion Time (Partial)'!$B$14:$B$988,'Input Data Shift C'!$D$2,'Input Exclusion Time (Partial)'!$C$14:$C$988,'Input Data Shift C'!$C103)</f>
        <v>0</v>
      </c>
      <c r="E103" s="506">
        <f>SUMIFS('Input Exclusion Time (All)'!$G$14:$G$1004,'Input Exclusion Time (All)'!$A$14:$A$1004,'Input Data Shift C'!E$6,'Input Exclusion Time (All)'!$B$14:$B$1004,'Input Data Shift C'!$D$2,'Input Exclusion Time (All)'!$C$14:$C$1004,'Input Data Shift C'!$C103)+SUMIFS('Input Exclusion Time (Partial)'!$I$14:$I$988,'Input Exclusion Time (Partial)'!$A$14:$A$988,'Input Data Shift C'!E$6,'Input Exclusion Time (Partial)'!$B$14:$B$988,'Input Data Shift C'!$D$2,'Input Exclusion Time (Partial)'!$C$14:$C$988,'Input Data Shift C'!$C103)</f>
        <v>0</v>
      </c>
      <c r="F103" s="506">
        <f>SUMIFS('Input Exclusion Time (All)'!$G$14:$G$1004,'Input Exclusion Time (All)'!$A$14:$A$1004,'Input Data Shift C'!F$6,'Input Exclusion Time (All)'!$B$14:$B$1004,'Input Data Shift C'!$D$2,'Input Exclusion Time (All)'!$C$14:$C$1004,'Input Data Shift C'!$C103)+SUMIFS('Input Exclusion Time (Partial)'!$I$14:$I$988,'Input Exclusion Time (Partial)'!$A$14:$A$988,'Input Data Shift C'!F$6,'Input Exclusion Time (Partial)'!$B$14:$B$988,'Input Data Shift C'!$D$2,'Input Exclusion Time (Partial)'!$C$14:$C$988,'Input Data Shift C'!$C103)</f>
        <v>0</v>
      </c>
      <c r="G103" s="506">
        <f>SUMIFS('Input Exclusion Time (All)'!$G$14:$G$1004,'Input Exclusion Time (All)'!$A$14:$A$1004,'Input Data Shift C'!G$6,'Input Exclusion Time (All)'!$B$14:$B$1004,'Input Data Shift C'!$D$2,'Input Exclusion Time (All)'!$C$14:$C$1004,'Input Data Shift C'!$C103)+SUMIFS('Input Exclusion Time (Partial)'!$I$14:$I$988,'Input Exclusion Time (Partial)'!$A$14:$A$988,'Input Data Shift C'!G$6,'Input Exclusion Time (Partial)'!$B$14:$B$988,'Input Data Shift C'!$D$2,'Input Exclusion Time (Partial)'!$C$14:$C$988,'Input Data Shift C'!$C103)</f>
        <v>0</v>
      </c>
      <c r="H103" s="506">
        <f>SUMIFS('Input Exclusion Time (All)'!$G$14:$G$1004,'Input Exclusion Time (All)'!$A$14:$A$1004,'Input Data Shift C'!H$6,'Input Exclusion Time (All)'!$B$14:$B$1004,'Input Data Shift C'!$D$2,'Input Exclusion Time (All)'!$C$14:$C$1004,'Input Data Shift C'!$C103)+SUMIFS('Input Exclusion Time (Partial)'!$I$14:$I$988,'Input Exclusion Time (Partial)'!$A$14:$A$988,'Input Data Shift C'!H$6,'Input Exclusion Time (Partial)'!$B$14:$B$988,'Input Data Shift C'!$D$2,'Input Exclusion Time (Partial)'!$C$14:$C$988,'Input Data Shift C'!$C103)</f>
        <v>0</v>
      </c>
      <c r="I103" s="506">
        <f>SUMIFS('Input Exclusion Time (All)'!$G$14:$G$1004,'Input Exclusion Time (All)'!$A$14:$A$1004,'Input Data Shift C'!I$6,'Input Exclusion Time (All)'!$B$14:$B$1004,'Input Data Shift C'!$D$2,'Input Exclusion Time (All)'!$C$14:$C$1004,'Input Data Shift C'!$C103)+SUMIFS('Input Exclusion Time (Partial)'!$I$14:$I$988,'Input Exclusion Time (Partial)'!$A$14:$A$988,'Input Data Shift C'!I$6,'Input Exclusion Time (Partial)'!$B$14:$B$988,'Input Data Shift C'!$D$2,'Input Exclusion Time (Partial)'!$C$14:$C$988,'Input Data Shift C'!$C103)</f>
        <v>0</v>
      </c>
      <c r="J103" s="506">
        <f>SUMIFS('Input Exclusion Time (All)'!$G$14:$G$1004,'Input Exclusion Time (All)'!$A$14:$A$1004,'Input Data Shift C'!J$6,'Input Exclusion Time (All)'!$B$14:$B$1004,'Input Data Shift C'!$D$2,'Input Exclusion Time (All)'!$C$14:$C$1004,'Input Data Shift C'!$C103)+SUMIFS('Input Exclusion Time (Partial)'!$I$14:$I$988,'Input Exclusion Time (Partial)'!$A$14:$A$988,'Input Data Shift C'!J$6,'Input Exclusion Time (Partial)'!$B$14:$B$988,'Input Data Shift C'!$D$2,'Input Exclusion Time (Partial)'!$C$14:$C$988,'Input Data Shift C'!$C103)</f>
        <v>0</v>
      </c>
      <c r="K103" s="506">
        <f>SUMIFS('Input Exclusion Time (All)'!$G$14:$G$1004,'Input Exclusion Time (All)'!$A$14:$A$1004,'Input Data Shift C'!K$6,'Input Exclusion Time (All)'!$B$14:$B$1004,'Input Data Shift C'!$D$2,'Input Exclusion Time (All)'!$C$14:$C$1004,'Input Data Shift C'!$C103)+SUMIFS('Input Exclusion Time (Partial)'!$I$14:$I$988,'Input Exclusion Time (Partial)'!$A$14:$A$988,'Input Data Shift C'!K$6,'Input Exclusion Time (Partial)'!$B$14:$B$988,'Input Data Shift C'!$D$2,'Input Exclusion Time (Partial)'!$C$14:$C$988,'Input Data Shift C'!$C103)</f>
        <v>0</v>
      </c>
      <c r="L103" s="506">
        <f>SUMIFS('Input Exclusion Time (All)'!$G$14:$G$1004,'Input Exclusion Time (All)'!$A$14:$A$1004,'Input Data Shift C'!L$6,'Input Exclusion Time (All)'!$B$14:$B$1004,'Input Data Shift C'!$D$2,'Input Exclusion Time (All)'!$C$14:$C$1004,'Input Data Shift C'!$C103)+SUMIFS('Input Exclusion Time (Partial)'!$I$14:$I$988,'Input Exclusion Time (Partial)'!$A$14:$A$988,'Input Data Shift C'!L$6,'Input Exclusion Time (Partial)'!$B$14:$B$988,'Input Data Shift C'!$D$2,'Input Exclusion Time (Partial)'!$C$14:$C$988,'Input Data Shift C'!$C103)</f>
        <v>0</v>
      </c>
      <c r="M103" s="506">
        <f>SUMIFS('Input Exclusion Time (All)'!$G$14:$G$1004,'Input Exclusion Time (All)'!$A$14:$A$1004,'Input Data Shift C'!M$6,'Input Exclusion Time (All)'!$B$14:$B$1004,'Input Data Shift C'!$D$2,'Input Exclusion Time (All)'!$C$14:$C$1004,'Input Data Shift C'!$C103)+SUMIFS('Input Exclusion Time (Partial)'!$I$14:$I$988,'Input Exclusion Time (Partial)'!$A$14:$A$988,'Input Data Shift C'!M$6,'Input Exclusion Time (Partial)'!$B$14:$B$988,'Input Data Shift C'!$D$2,'Input Exclusion Time (Partial)'!$C$14:$C$988,'Input Data Shift C'!$C103)</f>
        <v>0</v>
      </c>
      <c r="N103" s="506">
        <f>SUMIFS('Input Exclusion Time (All)'!$G$14:$G$1004,'Input Exclusion Time (All)'!$A$14:$A$1004,'Input Data Shift C'!N$6,'Input Exclusion Time (All)'!$B$14:$B$1004,'Input Data Shift C'!$D$2,'Input Exclusion Time (All)'!$C$14:$C$1004,'Input Data Shift C'!$C103)+SUMIFS('Input Exclusion Time (Partial)'!$I$14:$I$988,'Input Exclusion Time (Partial)'!$A$14:$A$988,'Input Data Shift C'!N$6,'Input Exclusion Time (Partial)'!$B$14:$B$988,'Input Data Shift C'!$D$2,'Input Exclusion Time (Partial)'!$C$14:$C$988,'Input Data Shift C'!$C103)</f>
        <v>0</v>
      </c>
      <c r="O103" s="506">
        <f>SUMIFS('Input Exclusion Time (All)'!$G$14:$G$1004,'Input Exclusion Time (All)'!$A$14:$A$1004,'Input Data Shift C'!O$6,'Input Exclusion Time (All)'!$B$14:$B$1004,'Input Data Shift C'!$D$2,'Input Exclusion Time (All)'!$C$14:$C$1004,'Input Data Shift C'!$C103)+SUMIFS('Input Exclusion Time (Partial)'!$I$14:$I$988,'Input Exclusion Time (Partial)'!$A$14:$A$988,'Input Data Shift C'!O$6,'Input Exclusion Time (Partial)'!$B$14:$B$988,'Input Data Shift C'!$D$2,'Input Exclusion Time (Partial)'!$C$14:$C$988,'Input Data Shift C'!$C103)</f>
        <v>0</v>
      </c>
      <c r="P103" s="506">
        <f>SUMIFS('Input Exclusion Time (All)'!$G$14:$G$1004,'Input Exclusion Time (All)'!$A$14:$A$1004,'Input Data Shift C'!P$6,'Input Exclusion Time (All)'!$B$14:$B$1004,'Input Data Shift C'!$D$2,'Input Exclusion Time (All)'!$C$14:$C$1004,'Input Data Shift C'!$C103)+SUMIFS('Input Exclusion Time (Partial)'!$I$14:$I$988,'Input Exclusion Time (Partial)'!$A$14:$A$988,'Input Data Shift C'!P$6,'Input Exclusion Time (Partial)'!$B$14:$B$988,'Input Data Shift C'!$D$2,'Input Exclusion Time (Partial)'!$C$14:$C$988,'Input Data Shift C'!$C103)</f>
        <v>0</v>
      </c>
      <c r="Q103" s="506">
        <f>SUMIFS('Input Exclusion Time (All)'!$G$14:$G$1004,'Input Exclusion Time (All)'!$A$14:$A$1004,'Input Data Shift C'!Q$6,'Input Exclusion Time (All)'!$B$14:$B$1004,'Input Data Shift C'!$D$2,'Input Exclusion Time (All)'!$C$14:$C$1004,'Input Data Shift C'!$C103)+SUMIFS('Input Exclusion Time (Partial)'!$I$14:$I$988,'Input Exclusion Time (Partial)'!$A$14:$A$988,'Input Data Shift C'!Q$6,'Input Exclusion Time (Partial)'!$B$14:$B$988,'Input Data Shift C'!$D$2,'Input Exclusion Time (Partial)'!$C$14:$C$988,'Input Data Shift C'!$C103)</f>
        <v>0</v>
      </c>
      <c r="R103" s="506">
        <f>SUMIFS('Input Exclusion Time (All)'!$G$14:$G$1004,'Input Exclusion Time (All)'!$A$14:$A$1004,'Input Data Shift C'!R$6,'Input Exclusion Time (All)'!$B$14:$B$1004,'Input Data Shift C'!$D$2,'Input Exclusion Time (All)'!$C$14:$C$1004,'Input Data Shift C'!$C103)+SUMIFS('Input Exclusion Time (Partial)'!$I$14:$I$988,'Input Exclusion Time (Partial)'!$A$14:$A$988,'Input Data Shift C'!R$6,'Input Exclusion Time (Partial)'!$B$14:$B$988,'Input Data Shift C'!$D$2,'Input Exclusion Time (Partial)'!$C$14:$C$988,'Input Data Shift C'!$C103)</f>
        <v>0</v>
      </c>
      <c r="S103" s="506">
        <f>SUMIFS('Input Exclusion Time (All)'!$G$14:$G$1004,'Input Exclusion Time (All)'!$A$14:$A$1004,'Input Data Shift C'!S$6,'Input Exclusion Time (All)'!$B$14:$B$1004,'Input Data Shift C'!$D$2,'Input Exclusion Time (All)'!$C$14:$C$1004,'Input Data Shift C'!$C103)+SUMIFS('Input Exclusion Time (Partial)'!$I$14:$I$988,'Input Exclusion Time (Partial)'!$A$14:$A$988,'Input Data Shift C'!S$6,'Input Exclusion Time (Partial)'!$B$14:$B$988,'Input Data Shift C'!$D$2,'Input Exclusion Time (Partial)'!$C$14:$C$988,'Input Data Shift C'!$C103)</f>
        <v>0</v>
      </c>
      <c r="T103" s="506">
        <f>SUMIFS('Input Exclusion Time (All)'!$G$14:$G$1004,'Input Exclusion Time (All)'!$A$14:$A$1004,'Input Data Shift C'!T$6,'Input Exclusion Time (All)'!$B$14:$B$1004,'Input Data Shift C'!$D$2,'Input Exclusion Time (All)'!$C$14:$C$1004,'Input Data Shift C'!$C103)+SUMIFS('Input Exclusion Time (Partial)'!$I$14:$I$988,'Input Exclusion Time (Partial)'!$A$14:$A$988,'Input Data Shift C'!T$6,'Input Exclusion Time (Partial)'!$B$14:$B$988,'Input Data Shift C'!$D$2,'Input Exclusion Time (Partial)'!$C$14:$C$988,'Input Data Shift C'!$C103)</f>
        <v>0</v>
      </c>
      <c r="U103" s="506">
        <f>SUMIFS('Input Exclusion Time (All)'!$G$14:$G$1004,'Input Exclusion Time (All)'!$A$14:$A$1004,'Input Data Shift C'!U$6,'Input Exclusion Time (All)'!$B$14:$B$1004,'Input Data Shift C'!$D$2,'Input Exclusion Time (All)'!$C$14:$C$1004,'Input Data Shift C'!$C103)+SUMIFS('Input Exclusion Time (Partial)'!$I$14:$I$988,'Input Exclusion Time (Partial)'!$A$14:$A$988,'Input Data Shift C'!U$6,'Input Exclusion Time (Partial)'!$B$14:$B$988,'Input Data Shift C'!$D$2,'Input Exclusion Time (Partial)'!$C$14:$C$988,'Input Data Shift C'!$C103)</f>
        <v>0</v>
      </c>
      <c r="V103" s="506">
        <f>SUMIFS('Input Exclusion Time (All)'!$G$14:$G$1004,'Input Exclusion Time (All)'!$A$14:$A$1004,'Input Data Shift C'!V$6,'Input Exclusion Time (All)'!$B$14:$B$1004,'Input Data Shift C'!$D$2,'Input Exclusion Time (All)'!$C$14:$C$1004,'Input Data Shift C'!$C103)+SUMIFS('Input Exclusion Time (Partial)'!$I$14:$I$988,'Input Exclusion Time (Partial)'!$A$14:$A$988,'Input Data Shift C'!V$6,'Input Exclusion Time (Partial)'!$B$14:$B$988,'Input Data Shift C'!$D$2,'Input Exclusion Time (Partial)'!$C$14:$C$988,'Input Data Shift C'!$C103)</f>
        <v>0</v>
      </c>
      <c r="W103" s="506">
        <f>SUMIFS('Input Exclusion Time (All)'!$G$14:$G$1004,'Input Exclusion Time (All)'!$A$14:$A$1004,'Input Data Shift C'!W$6,'Input Exclusion Time (All)'!$B$14:$B$1004,'Input Data Shift C'!$D$2,'Input Exclusion Time (All)'!$C$14:$C$1004,'Input Data Shift C'!$C103)+SUMIFS('Input Exclusion Time (Partial)'!$I$14:$I$988,'Input Exclusion Time (Partial)'!$A$14:$A$988,'Input Data Shift C'!W$6,'Input Exclusion Time (Partial)'!$B$14:$B$988,'Input Data Shift C'!$D$2,'Input Exclusion Time (Partial)'!$C$14:$C$988,'Input Data Shift C'!$C103)</f>
        <v>0</v>
      </c>
      <c r="X103" s="506">
        <f>SUMIFS('Input Exclusion Time (All)'!$G$14:$G$1004,'Input Exclusion Time (All)'!$A$14:$A$1004,'Input Data Shift C'!X$6,'Input Exclusion Time (All)'!$B$14:$B$1004,'Input Data Shift C'!$D$2,'Input Exclusion Time (All)'!$C$14:$C$1004,'Input Data Shift C'!$C103)+SUMIFS('Input Exclusion Time (Partial)'!$I$14:$I$988,'Input Exclusion Time (Partial)'!$A$14:$A$988,'Input Data Shift C'!X$6,'Input Exclusion Time (Partial)'!$B$14:$B$988,'Input Data Shift C'!$D$2,'Input Exclusion Time (Partial)'!$C$14:$C$988,'Input Data Shift C'!$C103)</f>
        <v>0</v>
      </c>
      <c r="Y103" s="506">
        <f>SUMIFS('Input Exclusion Time (All)'!$G$14:$G$1004,'Input Exclusion Time (All)'!$A$14:$A$1004,'Input Data Shift C'!Y$6,'Input Exclusion Time (All)'!$B$14:$B$1004,'Input Data Shift C'!$D$2,'Input Exclusion Time (All)'!$C$14:$C$1004,'Input Data Shift C'!$C103)+SUMIFS('Input Exclusion Time (Partial)'!$I$14:$I$988,'Input Exclusion Time (Partial)'!$A$14:$A$988,'Input Data Shift C'!Y$6,'Input Exclusion Time (Partial)'!$B$14:$B$988,'Input Data Shift C'!$D$2,'Input Exclusion Time (Partial)'!$C$14:$C$988,'Input Data Shift C'!$C103)</f>
        <v>0</v>
      </c>
      <c r="Z103" s="506">
        <f>SUMIFS('Input Exclusion Time (All)'!$G$14:$G$1004,'Input Exclusion Time (All)'!$A$14:$A$1004,'Input Data Shift C'!Z$6,'Input Exclusion Time (All)'!$B$14:$B$1004,'Input Data Shift C'!$D$2,'Input Exclusion Time (All)'!$C$14:$C$1004,'Input Data Shift C'!$C103)+SUMIFS('Input Exclusion Time (Partial)'!$I$14:$I$988,'Input Exclusion Time (Partial)'!$A$14:$A$988,'Input Data Shift C'!Z$6,'Input Exclusion Time (Partial)'!$B$14:$B$988,'Input Data Shift C'!$D$2,'Input Exclusion Time (Partial)'!$C$14:$C$988,'Input Data Shift C'!$C103)</f>
        <v>0</v>
      </c>
      <c r="AA103" s="506">
        <f>SUMIFS('Input Exclusion Time (All)'!$G$14:$G$1004,'Input Exclusion Time (All)'!$A$14:$A$1004,'Input Data Shift C'!AA$6,'Input Exclusion Time (All)'!$B$14:$B$1004,'Input Data Shift C'!$D$2,'Input Exclusion Time (All)'!$C$14:$C$1004,'Input Data Shift C'!$C103)+SUMIFS('Input Exclusion Time (Partial)'!$I$14:$I$988,'Input Exclusion Time (Partial)'!$A$14:$A$988,'Input Data Shift C'!AA$6,'Input Exclusion Time (Partial)'!$B$14:$B$988,'Input Data Shift C'!$D$2,'Input Exclusion Time (Partial)'!$C$14:$C$988,'Input Data Shift C'!$C103)</f>
        <v>0</v>
      </c>
      <c r="AB103" s="506">
        <f>SUMIFS('Input Exclusion Time (All)'!$G$14:$G$1004,'Input Exclusion Time (All)'!$A$14:$A$1004,'Input Data Shift C'!AB$6,'Input Exclusion Time (All)'!$B$14:$B$1004,'Input Data Shift C'!$D$2,'Input Exclusion Time (All)'!$C$14:$C$1004,'Input Data Shift C'!$C103)+SUMIFS('Input Exclusion Time (Partial)'!$I$14:$I$988,'Input Exclusion Time (Partial)'!$A$14:$A$988,'Input Data Shift C'!AB$6,'Input Exclusion Time (Partial)'!$B$14:$B$988,'Input Data Shift C'!$D$2,'Input Exclusion Time (Partial)'!$C$14:$C$988,'Input Data Shift C'!$C103)</f>
        <v>0</v>
      </c>
      <c r="AC103" s="506">
        <f>SUMIFS('Input Exclusion Time (All)'!$G$14:$G$1004,'Input Exclusion Time (All)'!$A$14:$A$1004,'Input Data Shift C'!AC$6,'Input Exclusion Time (All)'!$B$14:$B$1004,'Input Data Shift C'!$D$2,'Input Exclusion Time (All)'!$C$14:$C$1004,'Input Data Shift C'!$C103)+SUMIFS('Input Exclusion Time (Partial)'!$I$14:$I$988,'Input Exclusion Time (Partial)'!$A$14:$A$988,'Input Data Shift C'!AC$6,'Input Exclusion Time (Partial)'!$B$14:$B$988,'Input Data Shift C'!$D$2,'Input Exclusion Time (Partial)'!$C$14:$C$988,'Input Data Shift C'!$C103)</f>
        <v>0</v>
      </c>
      <c r="AD103" s="506">
        <f>SUMIFS('Input Exclusion Time (All)'!$G$14:$G$1004,'Input Exclusion Time (All)'!$A$14:$A$1004,'Input Data Shift C'!AD$6,'Input Exclusion Time (All)'!$B$14:$B$1004,'Input Data Shift C'!$D$2,'Input Exclusion Time (All)'!$C$14:$C$1004,'Input Data Shift C'!$C103)+SUMIFS('Input Exclusion Time (Partial)'!$I$14:$I$988,'Input Exclusion Time (Partial)'!$A$14:$A$988,'Input Data Shift C'!AD$6,'Input Exclusion Time (Partial)'!$B$14:$B$988,'Input Data Shift C'!$D$2,'Input Exclusion Time (Partial)'!$C$14:$C$988,'Input Data Shift C'!$C103)</f>
        <v>0</v>
      </c>
      <c r="AE103" s="506">
        <f>SUMIFS('Input Exclusion Time (All)'!$G$14:$G$1004,'Input Exclusion Time (All)'!$A$14:$A$1004,'Input Data Shift C'!AE$6,'Input Exclusion Time (All)'!$B$14:$B$1004,'Input Data Shift C'!$D$2,'Input Exclusion Time (All)'!$C$14:$C$1004,'Input Data Shift C'!$C103)+SUMIFS('Input Exclusion Time (Partial)'!$I$14:$I$988,'Input Exclusion Time (Partial)'!$A$14:$A$988,'Input Data Shift C'!AE$6,'Input Exclusion Time (Partial)'!$B$14:$B$988,'Input Data Shift C'!$D$2,'Input Exclusion Time (Partial)'!$C$14:$C$988,'Input Data Shift C'!$C103)</f>
        <v>0</v>
      </c>
      <c r="AF103" s="506">
        <f>SUMIFS('Input Exclusion Time (All)'!$G$14:$G$1004,'Input Exclusion Time (All)'!$A$14:$A$1004,'Input Data Shift C'!AF$6,'Input Exclusion Time (All)'!$B$14:$B$1004,'Input Data Shift C'!$D$2,'Input Exclusion Time (All)'!$C$14:$C$1004,'Input Data Shift C'!$C103)+SUMIFS('Input Exclusion Time (Partial)'!$I$14:$I$988,'Input Exclusion Time (Partial)'!$A$14:$A$988,'Input Data Shift C'!AF$6,'Input Exclusion Time (Partial)'!$B$14:$B$988,'Input Data Shift C'!$D$2,'Input Exclusion Time (Partial)'!$C$14:$C$988,'Input Data Shift C'!$C103)</f>
        <v>0</v>
      </c>
      <c r="AG103" s="506">
        <f>SUMIFS('Input Exclusion Time (All)'!$G$14:$G$1004,'Input Exclusion Time (All)'!$A$14:$A$1004,'Input Data Shift C'!AG$6,'Input Exclusion Time (All)'!$B$14:$B$1004,'Input Data Shift C'!$D$2,'Input Exclusion Time (All)'!$C$14:$C$1004,'Input Data Shift C'!$C103)+SUMIFS('Input Exclusion Time (Partial)'!$I$14:$I$988,'Input Exclusion Time (Partial)'!$A$14:$A$988,'Input Data Shift C'!AG$6,'Input Exclusion Time (Partial)'!$B$14:$B$988,'Input Data Shift C'!$D$2,'Input Exclusion Time (Partial)'!$C$14:$C$988,'Input Data Shift C'!$C103)</f>
        <v>0</v>
      </c>
      <c r="AH103" s="506">
        <f>SUMIFS('Input Exclusion Time (All)'!$G$14:$G$1004,'Input Exclusion Time (All)'!$A$14:$A$1004,'Input Data Shift C'!AH$6,'Input Exclusion Time (All)'!$B$14:$B$1004,'Input Data Shift C'!$D$2,'Input Exclusion Time (All)'!$C$14:$C$1004,'Input Data Shift C'!$C103)+SUMIFS('Input Exclusion Time (Partial)'!$I$14:$I$988,'Input Exclusion Time (Partial)'!$A$14:$A$988,'Input Data Shift C'!AH$6,'Input Exclusion Time (Partial)'!$B$14:$B$988,'Input Data Shift C'!$D$2,'Input Exclusion Time (Partial)'!$C$14:$C$988,'Input Data Shift C'!$C103)</f>
        <v>0</v>
      </c>
      <c r="AI103" s="512">
        <f t="shared" si="11"/>
        <v>0</v>
      </c>
      <c r="AJ103" s="285">
        <f t="shared" si="12"/>
        <v>0</v>
      </c>
    </row>
    <row r="104" spans="1:36" ht="19.5" customHeight="1">
      <c r="A104" s="605"/>
      <c r="B104" s="280" t="s">
        <v>36</v>
      </c>
      <c r="C104" s="281" t="s">
        <v>37</v>
      </c>
      <c r="D104" s="506">
        <f>SUMIFS('Input Exclusion Time (All)'!$G$14:$G$1004,'Input Exclusion Time (All)'!$A$14:$A$1004,'Input Data Shift C'!D$6,'Input Exclusion Time (All)'!$B$14:$B$1004,'Input Data Shift C'!$D$2,'Input Exclusion Time (All)'!$C$14:$C$1004,'Input Data Shift C'!$C104)+SUMIFS('Input Exclusion Time (Partial)'!$I$14:$I$988,'Input Exclusion Time (Partial)'!$A$14:$A$988,'Input Data Shift C'!D$6,'Input Exclusion Time (Partial)'!$B$14:$B$988,'Input Data Shift C'!$D$2,'Input Exclusion Time (Partial)'!$C$14:$C$988,'Input Data Shift C'!$C104)</f>
        <v>0</v>
      </c>
      <c r="E104" s="506">
        <f>SUMIFS('Input Exclusion Time (All)'!$G$14:$G$1004,'Input Exclusion Time (All)'!$A$14:$A$1004,'Input Data Shift C'!E$6,'Input Exclusion Time (All)'!$B$14:$B$1004,'Input Data Shift C'!$D$2,'Input Exclusion Time (All)'!$C$14:$C$1004,'Input Data Shift C'!$C104)+SUMIFS('Input Exclusion Time (Partial)'!$I$14:$I$988,'Input Exclusion Time (Partial)'!$A$14:$A$988,'Input Data Shift C'!E$6,'Input Exclusion Time (Partial)'!$B$14:$B$988,'Input Data Shift C'!$D$2,'Input Exclusion Time (Partial)'!$C$14:$C$988,'Input Data Shift C'!$C104)</f>
        <v>0</v>
      </c>
      <c r="F104" s="506">
        <f>SUMIFS('Input Exclusion Time (All)'!$G$14:$G$1004,'Input Exclusion Time (All)'!$A$14:$A$1004,'Input Data Shift C'!F$6,'Input Exclusion Time (All)'!$B$14:$B$1004,'Input Data Shift C'!$D$2,'Input Exclusion Time (All)'!$C$14:$C$1004,'Input Data Shift C'!$C104)+SUMIFS('Input Exclusion Time (Partial)'!$I$14:$I$988,'Input Exclusion Time (Partial)'!$A$14:$A$988,'Input Data Shift C'!F$6,'Input Exclusion Time (Partial)'!$B$14:$B$988,'Input Data Shift C'!$D$2,'Input Exclusion Time (Partial)'!$C$14:$C$988,'Input Data Shift C'!$C104)</f>
        <v>0</v>
      </c>
      <c r="G104" s="506">
        <f>SUMIFS('Input Exclusion Time (All)'!$G$14:$G$1004,'Input Exclusion Time (All)'!$A$14:$A$1004,'Input Data Shift C'!G$6,'Input Exclusion Time (All)'!$B$14:$B$1004,'Input Data Shift C'!$D$2,'Input Exclusion Time (All)'!$C$14:$C$1004,'Input Data Shift C'!$C104)+SUMIFS('Input Exclusion Time (Partial)'!$I$14:$I$988,'Input Exclusion Time (Partial)'!$A$14:$A$988,'Input Data Shift C'!G$6,'Input Exclusion Time (Partial)'!$B$14:$B$988,'Input Data Shift C'!$D$2,'Input Exclusion Time (Partial)'!$C$14:$C$988,'Input Data Shift C'!$C104)</f>
        <v>0</v>
      </c>
      <c r="H104" s="506">
        <f>SUMIFS('Input Exclusion Time (All)'!$G$14:$G$1004,'Input Exclusion Time (All)'!$A$14:$A$1004,'Input Data Shift C'!H$6,'Input Exclusion Time (All)'!$B$14:$B$1004,'Input Data Shift C'!$D$2,'Input Exclusion Time (All)'!$C$14:$C$1004,'Input Data Shift C'!$C104)+SUMIFS('Input Exclusion Time (Partial)'!$I$14:$I$988,'Input Exclusion Time (Partial)'!$A$14:$A$988,'Input Data Shift C'!H$6,'Input Exclusion Time (Partial)'!$B$14:$B$988,'Input Data Shift C'!$D$2,'Input Exclusion Time (Partial)'!$C$14:$C$988,'Input Data Shift C'!$C104)</f>
        <v>0</v>
      </c>
      <c r="I104" s="506">
        <f>SUMIFS('Input Exclusion Time (All)'!$G$14:$G$1004,'Input Exclusion Time (All)'!$A$14:$A$1004,'Input Data Shift C'!I$6,'Input Exclusion Time (All)'!$B$14:$B$1004,'Input Data Shift C'!$D$2,'Input Exclusion Time (All)'!$C$14:$C$1004,'Input Data Shift C'!$C104)+SUMIFS('Input Exclusion Time (Partial)'!$I$14:$I$988,'Input Exclusion Time (Partial)'!$A$14:$A$988,'Input Data Shift C'!I$6,'Input Exclusion Time (Partial)'!$B$14:$B$988,'Input Data Shift C'!$D$2,'Input Exclusion Time (Partial)'!$C$14:$C$988,'Input Data Shift C'!$C104)</f>
        <v>0</v>
      </c>
      <c r="J104" s="506">
        <f>SUMIFS('Input Exclusion Time (All)'!$G$14:$G$1004,'Input Exclusion Time (All)'!$A$14:$A$1004,'Input Data Shift C'!J$6,'Input Exclusion Time (All)'!$B$14:$B$1004,'Input Data Shift C'!$D$2,'Input Exclusion Time (All)'!$C$14:$C$1004,'Input Data Shift C'!$C104)+SUMIFS('Input Exclusion Time (Partial)'!$I$14:$I$988,'Input Exclusion Time (Partial)'!$A$14:$A$988,'Input Data Shift C'!J$6,'Input Exclusion Time (Partial)'!$B$14:$B$988,'Input Data Shift C'!$D$2,'Input Exclusion Time (Partial)'!$C$14:$C$988,'Input Data Shift C'!$C104)</f>
        <v>0</v>
      </c>
      <c r="K104" s="506">
        <f>SUMIFS('Input Exclusion Time (All)'!$G$14:$G$1004,'Input Exclusion Time (All)'!$A$14:$A$1004,'Input Data Shift C'!K$6,'Input Exclusion Time (All)'!$B$14:$B$1004,'Input Data Shift C'!$D$2,'Input Exclusion Time (All)'!$C$14:$C$1004,'Input Data Shift C'!$C104)+SUMIFS('Input Exclusion Time (Partial)'!$I$14:$I$988,'Input Exclusion Time (Partial)'!$A$14:$A$988,'Input Data Shift C'!K$6,'Input Exclusion Time (Partial)'!$B$14:$B$988,'Input Data Shift C'!$D$2,'Input Exclusion Time (Partial)'!$C$14:$C$988,'Input Data Shift C'!$C104)</f>
        <v>0</v>
      </c>
      <c r="L104" s="506">
        <f>SUMIFS('Input Exclusion Time (All)'!$G$14:$G$1004,'Input Exclusion Time (All)'!$A$14:$A$1004,'Input Data Shift C'!L$6,'Input Exclusion Time (All)'!$B$14:$B$1004,'Input Data Shift C'!$D$2,'Input Exclusion Time (All)'!$C$14:$C$1004,'Input Data Shift C'!$C104)+SUMIFS('Input Exclusion Time (Partial)'!$I$14:$I$988,'Input Exclusion Time (Partial)'!$A$14:$A$988,'Input Data Shift C'!L$6,'Input Exclusion Time (Partial)'!$B$14:$B$988,'Input Data Shift C'!$D$2,'Input Exclusion Time (Partial)'!$C$14:$C$988,'Input Data Shift C'!$C104)</f>
        <v>0</v>
      </c>
      <c r="M104" s="506">
        <f>SUMIFS('Input Exclusion Time (All)'!$G$14:$G$1004,'Input Exclusion Time (All)'!$A$14:$A$1004,'Input Data Shift C'!M$6,'Input Exclusion Time (All)'!$B$14:$B$1004,'Input Data Shift C'!$D$2,'Input Exclusion Time (All)'!$C$14:$C$1004,'Input Data Shift C'!$C104)+SUMIFS('Input Exclusion Time (Partial)'!$I$14:$I$988,'Input Exclusion Time (Partial)'!$A$14:$A$988,'Input Data Shift C'!M$6,'Input Exclusion Time (Partial)'!$B$14:$B$988,'Input Data Shift C'!$D$2,'Input Exclusion Time (Partial)'!$C$14:$C$988,'Input Data Shift C'!$C104)</f>
        <v>0</v>
      </c>
      <c r="N104" s="506">
        <f>SUMIFS('Input Exclusion Time (All)'!$G$14:$G$1004,'Input Exclusion Time (All)'!$A$14:$A$1004,'Input Data Shift C'!N$6,'Input Exclusion Time (All)'!$B$14:$B$1004,'Input Data Shift C'!$D$2,'Input Exclusion Time (All)'!$C$14:$C$1004,'Input Data Shift C'!$C104)+SUMIFS('Input Exclusion Time (Partial)'!$I$14:$I$988,'Input Exclusion Time (Partial)'!$A$14:$A$988,'Input Data Shift C'!N$6,'Input Exclusion Time (Partial)'!$B$14:$B$988,'Input Data Shift C'!$D$2,'Input Exclusion Time (Partial)'!$C$14:$C$988,'Input Data Shift C'!$C104)</f>
        <v>0</v>
      </c>
      <c r="O104" s="506">
        <f>SUMIFS('Input Exclusion Time (All)'!$G$14:$G$1004,'Input Exclusion Time (All)'!$A$14:$A$1004,'Input Data Shift C'!O$6,'Input Exclusion Time (All)'!$B$14:$B$1004,'Input Data Shift C'!$D$2,'Input Exclusion Time (All)'!$C$14:$C$1004,'Input Data Shift C'!$C104)+SUMIFS('Input Exclusion Time (Partial)'!$I$14:$I$988,'Input Exclusion Time (Partial)'!$A$14:$A$988,'Input Data Shift C'!O$6,'Input Exclusion Time (Partial)'!$B$14:$B$988,'Input Data Shift C'!$D$2,'Input Exclusion Time (Partial)'!$C$14:$C$988,'Input Data Shift C'!$C104)</f>
        <v>0</v>
      </c>
      <c r="P104" s="506">
        <f>SUMIFS('Input Exclusion Time (All)'!$G$14:$G$1004,'Input Exclusion Time (All)'!$A$14:$A$1004,'Input Data Shift C'!P$6,'Input Exclusion Time (All)'!$B$14:$B$1004,'Input Data Shift C'!$D$2,'Input Exclusion Time (All)'!$C$14:$C$1004,'Input Data Shift C'!$C104)+SUMIFS('Input Exclusion Time (Partial)'!$I$14:$I$988,'Input Exclusion Time (Partial)'!$A$14:$A$988,'Input Data Shift C'!P$6,'Input Exclusion Time (Partial)'!$B$14:$B$988,'Input Data Shift C'!$D$2,'Input Exclusion Time (Partial)'!$C$14:$C$988,'Input Data Shift C'!$C104)</f>
        <v>0</v>
      </c>
      <c r="Q104" s="506">
        <f>SUMIFS('Input Exclusion Time (All)'!$G$14:$G$1004,'Input Exclusion Time (All)'!$A$14:$A$1004,'Input Data Shift C'!Q$6,'Input Exclusion Time (All)'!$B$14:$B$1004,'Input Data Shift C'!$D$2,'Input Exclusion Time (All)'!$C$14:$C$1004,'Input Data Shift C'!$C104)+SUMIFS('Input Exclusion Time (Partial)'!$I$14:$I$988,'Input Exclusion Time (Partial)'!$A$14:$A$988,'Input Data Shift C'!Q$6,'Input Exclusion Time (Partial)'!$B$14:$B$988,'Input Data Shift C'!$D$2,'Input Exclusion Time (Partial)'!$C$14:$C$988,'Input Data Shift C'!$C104)</f>
        <v>0</v>
      </c>
      <c r="R104" s="506">
        <f>SUMIFS('Input Exclusion Time (All)'!$G$14:$G$1004,'Input Exclusion Time (All)'!$A$14:$A$1004,'Input Data Shift C'!R$6,'Input Exclusion Time (All)'!$B$14:$B$1004,'Input Data Shift C'!$D$2,'Input Exclusion Time (All)'!$C$14:$C$1004,'Input Data Shift C'!$C104)+SUMIFS('Input Exclusion Time (Partial)'!$I$14:$I$988,'Input Exclusion Time (Partial)'!$A$14:$A$988,'Input Data Shift C'!R$6,'Input Exclusion Time (Partial)'!$B$14:$B$988,'Input Data Shift C'!$D$2,'Input Exclusion Time (Partial)'!$C$14:$C$988,'Input Data Shift C'!$C104)</f>
        <v>0</v>
      </c>
      <c r="S104" s="506">
        <f>SUMIFS('Input Exclusion Time (All)'!$G$14:$G$1004,'Input Exclusion Time (All)'!$A$14:$A$1004,'Input Data Shift C'!S$6,'Input Exclusion Time (All)'!$B$14:$B$1004,'Input Data Shift C'!$D$2,'Input Exclusion Time (All)'!$C$14:$C$1004,'Input Data Shift C'!$C104)+SUMIFS('Input Exclusion Time (Partial)'!$I$14:$I$988,'Input Exclusion Time (Partial)'!$A$14:$A$988,'Input Data Shift C'!S$6,'Input Exclusion Time (Partial)'!$B$14:$B$988,'Input Data Shift C'!$D$2,'Input Exclusion Time (Partial)'!$C$14:$C$988,'Input Data Shift C'!$C104)</f>
        <v>0</v>
      </c>
      <c r="T104" s="506">
        <f>SUMIFS('Input Exclusion Time (All)'!$G$14:$G$1004,'Input Exclusion Time (All)'!$A$14:$A$1004,'Input Data Shift C'!T$6,'Input Exclusion Time (All)'!$B$14:$B$1004,'Input Data Shift C'!$D$2,'Input Exclusion Time (All)'!$C$14:$C$1004,'Input Data Shift C'!$C104)+SUMIFS('Input Exclusion Time (Partial)'!$I$14:$I$988,'Input Exclusion Time (Partial)'!$A$14:$A$988,'Input Data Shift C'!T$6,'Input Exclusion Time (Partial)'!$B$14:$B$988,'Input Data Shift C'!$D$2,'Input Exclusion Time (Partial)'!$C$14:$C$988,'Input Data Shift C'!$C104)</f>
        <v>0</v>
      </c>
      <c r="U104" s="506">
        <f>SUMIFS('Input Exclusion Time (All)'!$G$14:$G$1004,'Input Exclusion Time (All)'!$A$14:$A$1004,'Input Data Shift C'!U$6,'Input Exclusion Time (All)'!$B$14:$B$1004,'Input Data Shift C'!$D$2,'Input Exclusion Time (All)'!$C$14:$C$1004,'Input Data Shift C'!$C104)+SUMIFS('Input Exclusion Time (Partial)'!$I$14:$I$988,'Input Exclusion Time (Partial)'!$A$14:$A$988,'Input Data Shift C'!U$6,'Input Exclusion Time (Partial)'!$B$14:$B$988,'Input Data Shift C'!$D$2,'Input Exclusion Time (Partial)'!$C$14:$C$988,'Input Data Shift C'!$C104)</f>
        <v>0</v>
      </c>
      <c r="V104" s="506">
        <f>SUMIFS('Input Exclusion Time (All)'!$G$14:$G$1004,'Input Exclusion Time (All)'!$A$14:$A$1004,'Input Data Shift C'!V$6,'Input Exclusion Time (All)'!$B$14:$B$1004,'Input Data Shift C'!$D$2,'Input Exclusion Time (All)'!$C$14:$C$1004,'Input Data Shift C'!$C104)+SUMIFS('Input Exclusion Time (Partial)'!$I$14:$I$988,'Input Exclusion Time (Partial)'!$A$14:$A$988,'Input Data Shift C'!V$6,'Input Exclusion Time (Partial)'!$B$14:$B$988,'Input Data Shift C'!$D$2,'Input Exclusion Time (Partial)'!$C$14:$C$988,'Input Data Shift C'!$C104)</f>
        <v>0</v>
      </c>
      <c r="W104" s="506">
        <f>SUMIFS('Input Exclusion Time (All)'!$G$14:$G$1004,'Input Exclusion Time (All)'!$A$14:$A$1004,'Input Data Shift C'!W$6,'Input Exclusion Time (All)'!$B$14:$B$1004,'Input Data Shift C'!$D$2,'Input Exclusion Time (All)'!$C$14:$C$1004,'Input Data Shift C'!$C104)+SUMIFS('Input Exclusion Time (Partial)'!$I$14:$I$988,'Input Exclusion Time (Partial)'!$A$14:$A$988,'Input Data Shift C'!W$6,'Input Exclusion Time (Partial)'!$B$14:$B$988,'Input Data Shift C'!$D$2,'Input Exclusion Time (Partial)'!$C$14:$C$988,'Input Data Shift C'!$C104)</f>
        <v>0</v>
      </c>
      <c r="X104" s="506">
        <f>SUMIFS('Input Exclusion Time (All)'!$G$14:$G$1004,'Input Exclusion Time (All)'!$A$14:$A$1004,'Input Data Shift C'!X$6,'Input Exclusion Time (All)'!$B$14:$B$1004,'Input Data Shift C'!$D$2,'Input Exclusion Time (All)'!$C$14:$C$1004,'Input Data Shift C'!$C104)+SUMIFS('Input Exclusion Time (Partial)'!$I$14:$I$988,'Input Exclusion Time (Partial)'!$A$14:$A$988,'Input Data Shift C'!X$6,'Input Exclusion Time (Partial)'!$B$14:$B$988,'Input Data Shift C'!$D$2,'Input Exclusion Time (Partial)'!$C$14:$C$988,'Input Data Shift C'!$C104)</f>
        <v>0</v>
      </c>
      <c r="Y104" s="506">
        <f>SUMIFS('Input Exclusion Time (All)'!$G$14:$G$1004,'Input Exclusion Time (All)'!$A$14:$A$1004,'Input Data Shift C'!Y$6,'Input Exclusion Time (All)'!$B$14:$B$1004,'Input Data Shift C'!$D$2,'Input Exclusion Time (All)'!$C$14:$C$1004,'Input Data Shift C'!$C104)+SUMIFS('Input Exclusion Time (Partial)'!$I$14:$I$988,'Input Exclusion Time (Partial)'!$A$14:$A$988,'Input Data Shift C'!Y$6,'Input Exclusion Time (Partial)'!$B$14:$B$988,'Input Data Shift C'!$D$2,'Input Exclusion Time (Partial)'!$C$14:$C$988,'Input Data Shift C'!$C104)</f>
        <v>0</v>
      </c>
      <c r="Z104" s="506">
        <f>SUMIFS('Input Exclusion Time (All)'!$G$14:$G$1004,'Input Exclusion Time (All)'!$A$14:$A$1004,'Input Data Shift C'!Z$6,'Input Exclusion Time (All)'!$B$14:$B$1004,'Input Data Shift C'!$D$2,'Input Exclusion Time (All)'!$C$14:$C$1004,'Input Data Shift C'!$C104)+SUMIFS('Input Exclusion Time (Partial)'!$I$14:$I$988,'Input Exclusion Time (Partial)'!$A$14:$A$988,'Input Data Shift C'!Z$6,'Input Exclusion Time (Partial)'!$B$14:$B$988,'Input Data Shift C'!$D$2,'Input Exclusion Time (Partial)'!$C$14:$C$988,'Input Data Shift C'!$C104)</f>
        <v>0</v>
      </c>
      <c r="AA104" s="506">
        <f>SUMIFS('Input Exclusion Time (All)'!$G$14:$G$1004,'Input Exclusion Time (All)'!$A$14:$A$1004,'Input Data Shift C'!AA$6,'Input Exclusion Time (All)'!$B$14:$B$1004,'Input Data Shift C'!$D$2,'Input Exclusion Time (All)'!$C$14:$C$1004,'Input Data Shift C'!$C104)+SUMIFS('Input Exclusion Time (Partial)'!$I$14:$I$988,'Input Exclusion Time (Partial)'!$A$14:$A$988,'Input Data Shift C'!AA$6,'Input Exclusion Time (Partial)'!$B$14:$B$988,'Input Data Shift C'!$D$2,'Input Exclusion Time (Partial)'!$C$14:$C$988,'Input Data Shift C'!$C104)</f>
        <v>0</v>
      </c>
      <c r="AB104" s="506">
        <f>SUMIFS('Input Exclusion Time (All)'!$G$14:$G$1004,'Input Exclusion Time (All)'!$A$14:$A$1004,'Input Data Shift C'!AB$6,'Input Exclusion Time (All)'!$B$14:$B$1004,'Input Data Shift C'!$D$2,'Input Exclusion Time (All)'!$C$14:$C$1004,'Input Data Shift C'!$C104)+SUMIFS('Input Exclusion Time (Partial)'!$I$14:$I$988,'Input Exclusion Time (Partial)'!$A$14:$A$988,'Input Data Shift C'!AB$6,'Input Exclusion Time (Partial)'!$B$14:$B$988,'Input Data Shift C'!$D$2,'Input Exclusion Time (Partial)'!$C$14:$C$988,'Input Data Shift C'!$C104)</f>
        <v>0</v>
      </c>
      <c r="AC104" s="506">
        <f>SUMIFS('Input Exclusion Time (All)'!$G$14:$G$1004,'Input Exclusion Time (All)'!$A$14:$A$1004,'Input Data Shift C'!AC$6,'Input Exclusion Time (All)'!$B$14:$B$1004,'Input Data Shift C'!$D$2,'Input Exclusion Time (All)'!$C$14:$C$1004,'Input Data Shift C'!$C104)+SUMIFS('Input Exclusion Time (Partial)'!$I$14:$I$988,'Input Exclusion Time (Partial)'!$A$14:$A$988,'Input Data Shift C'!AC$6,'Input Exclusion Time (Partial)'!$B$14:$B$988,'Input Data Shift C'!$D$2,'Input Exclusion Time (Partial)'!$C$14:$C$988,'Input Data Shift C'!$C104)</f>
        <v>0</v>
      </c>
      <c r="AD104" s="506">
        <f>SUMIFS('Input Exclusion Time (All)'!$G$14:$G$1004,'Input Exclusion Time (All)'!$A$14:$A$1004,'Input Data Shift C'!AD$6,'Input Exclusion Time (All)'!$B$14:$B$1004,'Input Data Shift C'!$D$2,'Input Exclusion Time (All)'!$C$14:$C$1004,'Input Data Shift C'!$C104)+SUMIFS('Input Exclusion Time (Partial)'!$I$14:$I$988,'Input Exclusion Time (Partial)'!$A$14:$A$988,'Input Data Shift C'!AD$6,'Input Exclusion Time (Partial)'!$B$14:$B$988,'Input Data Shift C'!$D$2,'Input Exclusion Time (Partial)'!$C$14:$C$988,'Input Data Shift C'!$C104)</f>
        <v>0</v>
      </c>
      <c r="AE104" s="506">
        <f>SUMIFS('Input Exclusion Time (All)'!$G$14:$G$1004,'Input Exclusion Time (All)'!$A$14:$A$1004,'Input Data Shift C'!AE$6,'Input Exclusion Time (All)'!$B$14:$B$1004,'Input Data Shift C'!$D$2,'Input Exclusion Time (All)'!$C$14:$C$1004,'Input Data Shift C'!$C104)+SUMIFS('Input Exclusion Time (Partial)'!$I$14:$I$988,'Input Exclusion Time (Partial)'!$A$14:$A$988,'Input Data Shift C'!AE$6,'Input Exclusion Time (Partial)'!$B$14:$B$988,'Input Data Shift C'!$D$2,'Input Exclusion Time (Partial)'!$C$14:$C$988,'Input Data Shift C'!$C104)</f>
        <v>0</v>
      </c>
      <c r="AF104" s="506">
        <f>SUMIFS('Input Exclusion Time (All)'!$G$14:$G$1004,'Input Exclusion Time (All)'!$A$14:$A$1004,'Input Data Shift C'!AF$6,'Input Exclusion Time (All)'!$B$14:$B$1004,'Input Data Shift C'!$D$2,'Input Exclusion Time (All)'!$C$14:$C$1004,'Input Data Shift C'!$C104)+SUMIFS('Input Exclusion Time (Partial)'!$I$14:$I$988,'Input Exclusion Time (Partial)'!$A$14:$A$988,'Input Data Shift C'!AF$6,'Input Exclusion Time (Partial)'!$B$14:$B$988,'Input Data Shift C'!$D$2,'Input Exclusion Time (Partial)'!$C$14:$C$988,'Input Data Shift C'!$C104)</f>
        <v>0</v>
      </c>
      <c r="AG104" s="506">
        <f>SUMIFS('Input Exclusion Time (All)'!$G$14:$G$1004,'Input Exclusion Time (All)'!$A$14:$A$1004,'Input Data Shift C'!AG$6,'Input Exclusion Time (All)'!$B$14:$B$1004,'Input Data Shift C'!$D$2,'Input Exclusion Time (All)'!$C$14:$C$1004,'Input Data Shift C'!$C104)+SUMIFS('Input Exclusion Time (Partial)'!$I$14:$I$988,'Input Exclusion Time (Partial)'!$A$14:$A$988,'Input Data Shift C'!AG$6,'Input Exclusion Time (Partial)'!$B$14:$B$988,'Input Data Shift C'!$D$2,'Input Exclusion Time (Partial)'!$C$14:$C$988,'Input Data Shift C'!$C104)</f>
        <v>0</v>
      </c>
      <c r="AH104" s="506">
        <f>SUMIFS('Input Exclusion Time (All)'!$G$14:$G$1004,'Input Exclusion Time (All)'!$A$14:$A$1004,'Input Data Shift C'!AH$6,'Input Exclusion Time (All)'!$B$14:$B$1004,'Input Data Shift C'!$D$2,'Input Exclusion Time (All)'!$C$14:$C$1004,'Input Data Shift C'!$C104)+SUMIFS('Input Exclusion Time (Partial)'!$I$14:$I$988,'Input Exclusion Time (Partial)'!$A$14:$A$988,'Input Data Shift C'!AH$6,'Input Exclusion Time (Partial)'!$B$14:$B$988,'Input Data Shift C'!$D$2,'Input Exclusion Time (Partial)'!$C$14:$C$988,'Input Data Shift C'!$C104)</f>
        <v>0</v>
      </c>
      <c r="AI104" s="512">
        <f t="shared" si="11"/>
        <v>0</v>
      </c>
      <c r="AJ104" s="285">
        <f t="shared" si="12"/>
        <v>0</v>
      </c>
    </row>
    <row r="105" spans="1:36" ht="19.5" customHeight="1">
      <c r="A105" s="605"/>
      <c r="B105" s="280" t="s">
        <v>38</v>
      </c>
      <c r="C105" s="281" t="s">
        <v>39</v>
      </c>
      <c r="D105" s="506">
        <f>SUMIFS('Input Exclusion Time (All)'!$G$14:$G$1004,'Input Exclusion Time (All)'!$A$14:$A$1004,'Input Data Shift C'!D$6,'Input Exclusion Time (All)'!$B$14:$B$1004,'Input Data Shift C'!$D$2,'Input Exclusion Time (All)'!$C$14:$C$1004,'Input Data Shift C'!$C105)+SUMIFS('Input Exclusion Time (Partial)'!$I$14:$I$988,'Input Exclusion Time (Partial)'!$A$14:$A$988,'Input Data Shift C'!D$6,'Input Exclusion Time (Partial)'!$B$14:$B$988,'Input Data Shift C'!$D$2,'Input Exclusion Time (Partial)'!$C$14:$C$988,'Input Data Shift C'!$C105)</f>
        <v>0</v>
      </c>
      <c r="E105" s="506">
        <f>SUMIFS('Input Exclusion Time (All)'!$G$14:$G$1004,'Input Exclusion Time (All)'!$A$14:$A$1004,'Input Data Shift C'!E$6,'Input Exclusion Time (All)'!$B$14:$B$1004,'Input Data Shift C'!$D$2,'Input Exclusion Time (All)'!$C$14:$C$1004,'Input Data Shift C'!$C105)+SUMIFS('Input Exclusion Time (Partial)'!$I$14:$I$988,'Input Exclusion Time (Partial)'!$A$14:$A$988,'Input Data Shift C'!E$6,'Input Exclusion Time (Partial)'!$B$14:$B$988,'Input Data Shift C'!$D$2,'Input Exclusion Time (Partial)'!$C$14:$C$988,'Input Data Shift C'!$C105)</f>
        <v>0</v>
      </c>
      <c r="F105" s="506">
        <f>SUMIFS('Input Exclusion Time (All)'!$G$14:$G$1004,'Input Exclusion Time (All)'!$A$14:$A$1004,'Input Data Shift C'!F$6,'Input Exclusion Time (All)'!$B$14:$B$1004,'Input Data Shift C'!$D$2,'Input Exclusion Time (All)'!$C$14:$C$1004,'Input Data Shift C'!$C105)+SUMIFS('Input Exclusion Time (Partial)'!$I$14:$I$988,'Input Exclusion Time (Partial)'!$A$14:$A$988,'Input Data Shift C'!F$6,'Input Exclusion Time (Partial)'!$B$14:$B$988,'Input Data Shift C'!$D$2,'Input Exclusion Time (Partial)'!$C$14:$C$988,'Input Data Shift C'!$C105)</f>
        <v>0</v>
      </c>
      <c r="G105" s="506">
        <f>SUMIFS('Input Exclusion Time (All)'!$G$14:$G$1004,'Input Exclusion Time (All)'!$A$14:$A$1004,'Input Data Shift C'!G$6,'Input Exclusion Time (All)'!$B$14:$B$1004,'Input Data Shift C'!$D$2,'Input Exclusion Time (All)'!$C$14:$C$1004,'Input Data Shift C'!$C105)+SUMIFS('Input Exclusion Time (Partial)'!$I$14:$I$988,'Input Exclusion Time (Partial)'!$A$14:$A$988,'Input Data Shift C'!G$6,'Input Exclusion Time (Partial)'!$B$14:$B$988,'Input Data Shift C'!$D$2,'Input Exclusion Time (Partial)'!$C$14:$C$988,'Input Data Shift C'!$C105)</f>
        <v>0</v>
      </c>
      <c r="H105" s="506">
        <f>SUMIFS('Input Exclusion Time (All)'!$G$14:$G$1004,'Input Exclusion Time (All)'!$A$14:$A$1004,'Input Data Shift C'!H$6,'Input Exclusion Time (All)'!$B$14:$B$1004,'Input Data Shift C'!$D$2,'Input Exclusion Time (All)'!$C$14:$C$1004,'Input Data Shift C'!$C105)+SUMIFS('Input Exclusion Time (Partial)'!$I$14:$I$988,'Input Exclusion Time (Partial)'!$A$14:$A$988,'Input Data Shift C'!H$6,'Input Exclusion Time (Partial)'!$B$14:$B$988,'Input Data Shift C'!$D$2,'Input Exclusion Time (Partial)'!$C$14:$C$988,'Input Data Shift C'!$C105)</f>
        <v>0</v>
      </c>
      <c r="I105" s="506">
        <f>SUMIFS('Input Exclusion Time (All)'!$G$14:$G$1004,'Input Exclusion Time (All)'!$A$14:$A$1004,'Input Data Shift C'!I$6,'Input Exclusion Time (All)'!$B$14:$B$1004,'Input Data Shift C'!$D$2,'Input Exclusion Time (All)'!$C$14:$C$1004,'Input Data Shift C'!$C105)+SUMIFS('Input Exclusion Time (Partial)'!$I$14:$I$988,'Input Exclusion Time (Partial)'!$A$14:$A$988,'Input Data Shift C'!I$6,'Input Exclusion Time (Partial)'!$B$14:$B$988,'Input Data Shift C'!$D$2,'Input Exclusion Time (Partial)'!$C$14:$C$988,'Input Data Shift C'!$C105)</f>
        <v>0</v>
      </c>
      <c r="J105" s="506">
        <f>SUMIFS('Input Exclusion Time (All)'!$G$14:$G$1004,'Input Exclusion Time (All)'!$A$14:$A$1004,'Input Data Shift C'!J$6,'Input Exclusion Time (All)'!$B$14:$B$1004,'Input Data Shift C'!$D$2,'Input Exclusion Time (All)'!$C$14:$C$1004,'Input Data Shift C'!$C105)+SUMIFS('Input Exclusion Time (Partial)'!$I$14:$I$988,'Input Exclusion Time (Partial)'!$A$14:$A$988,'Input Data Shift C'!J$6,'Input Exclusion Time (Partial)'!$B$14:$B$988,'Input Data Shift C'!$D$2,'Input Exclusion Time (Partial)'!$C$14:$C$988,'Input Data Shift C'!$C105)</f>
        <v>0</v>
      </c>
      <c r="K105" s="506">
        <f>SUMIFS('Input Exclusion Time (All)'!$G$14:$G$1004,'Input Exclusion Time (All)'!$A$14:$A$1004,'Input Data Shift C'!K$6,'Input Exclusion Time (All)'!$B$14:$B$1004,'Input Data Shift C'!$D$2,'Input Exclusion Time (All)'!$C$14:$C$1004,'Input Data Shift C'!$C105)+SUMIFS('Input Exclusion Time (Partial)'!$I$14:$I$988,'Input Exclusion Time (Partial)'!$A$14:$A$988,'Input Data Shift C'!K$6,'Input Exclusion Time (Partial)'!$B$14:$B$988,'Input Data Shift C'!$D$2,'Input Exclusion Time (Partial)'!$C$14:$C$988,'Input Data Shift C'!$C105)</f>
        <v>0</v>
      </c>
      <c r="L105" s="506">
        <f>SUMIFS('Input Exclusion Time (All)'!$G$14:$G$1004,'Input Exclusion Time (All)'!$A$14:$A$1004,'Input Data Shift C'!L$6,'Input Exclusion Time (All)'!$B$14:$B$1004,'Input Data Shift C'!$D$2,'Input Exclusion Time (All)'!$C$14:$C$1004,'Input Data Shift C'!$C105)+SUMIFS('Input Exclusion Time (Partial)'!$I$14:$I$988,'Input Exclusion Time (Partial)'!$A$14:$A$988,'Input Data Shift C'!L$6,'Input Exclusion Time (Partial)'!$B$14:$B$988,'Input Data Shift C'!$D$2,'Input Exclusion Time (Partial)'!$C$14:$C$988,'Input Data Shift C'!$C105)</f>
        <v>0</v>
      </c>
      <c r="M105" s="506">
        <f>SUMIFS('Input Exclusion Time (All)'!$G$14:$G$1004,'Input Exclusion Time (All)'!$A$14:$A$1004,'Input Data Shift C'!M$6,'Input Exclusion Time (All)'!$B$14:$B$1004,'Input Data Shift C'!$D$2,'Input Exclusion Time (All)'!$C$14:$C$1004,'Input Data Shift C'!$C105)+SUMIFS('Input Exclusion Time (Partial)'!$I$14:$I$988,'Input Exclusion Time (Partial)'!$A$14:$A$988,'Input Data Shift C'!M$6,'Input Exclusion Time (Partial)'!$B$14:$B$988,'Input Data Shift C'!$D$2,'Input Exclusion Time (Partial)'!$C$14:$C$988,'Input Data Shift C'!$C105)</f>
        <v>0</v>
      </c>
      <c r="N105" s="506">
        <f>SUMIFS('Input Exclusion Time (All)'!$G$14:$G$1004,'Input Exclusion Time (All)'!$A$14:$A$1004,'Input Data Shift C'!N$6,'Input Exclusion Time (All)'!$B$14:$B$1004,'Input Data Shift C'!$D$2,'Input Exclusion Time (All)'!$C$14:$C$1004,'Input Data Shift C'!$C105)+SUMIFS('Input Exclusion Time (Partial)'!$I$14:$I$988,'Input Exclusion Time (Partial)'!$A$14:$A$988,'Input Data Shift C'!N$6,'Input Exclusion Time (Partial)'!$B$14:$B$988,'Input Data Shift C'!$D$2,'Input Exclusion Time (Partial)'!$C$14:$C$988,'Input Data Shift C'!$C105)</f>
        <v>0</v>
      </c>
      <c r="O105" s="506">
        <f>SUMIFS('Input Exclusion Time (All)'!$G$14:$G$1004,'Input Exclusion Time (All)'!$A$14:$A$1004,'Input Data Shift C'!O$6,'Input Exclusion Time (All)'!$B$14:$B$1004,'Input Data Shift C'!$D$2,'Input Exclusion Time (All)'!$C$14:$C$1004,'Input Data Shift C'!$C105)+SUMIFS('Input Exclusion Time (Partial)'!$I$14:$I$988,'Input Exclusion Time (Partial)'!$A$14:$A$988,'Input Data Shift C'!O$6,'Input Exclusion Time (Partial)'!$B$14:$B$988,'Input Data Shift C'!$D$2,'Input Exclusion Time (Partial)'!$C$14:$C$988,'Input Data Shift C'!$C105)</f>
        <v>0</v>
      </c>
      <c r="P105" s="506">
        <f>SUMIFS('Input Exclusion Time (All)'!$G$14:$G$1004,'Input Exclusion Time (All)'!$A$14:$A$1004,'Input Data Shift C'!P$6,'Input Exclusion Time (All)'!$B$14:$B$1004,'Input Data Shift C'!$D$2,'Input Exclusion Time (All)'!$C$14:$C$1004,'Input Data Shift C'!$C105)+SUMIFS('Input Exclusion Time (Partial)'!$I$14:$I$988,'Input Exclusion Time (Partial)'!$A$14:$A$988,'Input Data Shift C'!P$6,'Input Exclusion Time (Partial)'!$B$14:$B$988,'Input Data Shift C'!$D$2,'Input Exclusion Time (Partial)'!$C$14:$C$988,'Input Data Shift C'!$C105)</f>
        <v>0</v>
      </c>
      <c r="Q105" s="506">
        <f>SUMIFS('Input Exclusion Time (All)'!$G$14:$G$1004,'Input Exclusion Time (All)'!$A$14:$A$1004,'Input Data Shift C'!Q$6,'Input Exclusion Time (All)'!$B$14:$B$1004,'Input Data Shift C'!$D$2,'Input Exclusion Time (All)'!$C$14:$C$1004,'Input Data Shift C'!$C105)+SUMIFS('Input Exclusion Time (Partial)'!$I$14:$I$988,'Input Exclusion Time (Partial)'!$A$14:$A$988,'Input Data Shift C'!Q$6,'Input Exclusion Time (Partial)'!$B$14:$B$988,'Input Data Shift C'!$D$2,'Input Exclusion Time (Partial)'!$C$14:$C$988,'Input Data Shift C'!$C105)</f>
        <v>0</v>
      </c>
      <c r="R105" s="506">
        <f>SUMIFS('Input Exclusion Time (All)'!$G$14:$G$1004,'Input Exclusion Time (All)'!$A$14:$A$1004,'Input Data Shift C'!R$6,'Input Exclusion Time (All)'!$B$14:$B$1004,'Input Data Shift C'!$D$2,'Input Exclusion Time (All)'!$C$14:$C$1004,'Input Data Shift C'!$C105)+SUMIFS('Input Exclusion Time (Partial)'!$I$14:$I$988,'Input Exclusion Time (Partial)'!$A$14:$A$988,'Input Data Shift C'!R$6,'Input Exclusion Time (Partial)'!$B$14:$B$988,'Input Data Shift C'!$D$2,'Input Exclusion Time (Partial)'!$C$14:$C$988,'Input Data Shift C'!$C105)</f>
        <v>0</v>
      </c>
      <c r="S105" s="506">
        <f>SUMIFS('Input Exclusion Time (All)'!$G$14:$G$1004,'Input Exclusion Time (All)'!$A$14:$A$1004,'Input Data Shift C'!S$6,'Input Exclusion Time (All)'!$B$14:$B$1004,'Input Data Shift C'!$D$2,'Input Exclusion Time (All)'!$C$14:$C$1004,'Input Data Shift C'!$C105)+SUMIFS('Input Exclusion Time (Partial)'!$I$14:$I$988,'Input Exclusion Time (Partial)'!$A$14:$A$988,'Input Data Shift C'!S$6,'Input Exclusion Time (Partial)'!$B$14:$B$988,'Input Data Shift C'!$D$2,'Input Exclusion Time (Partial)'!$C$14:$C$988,'Input Data Shift C'!$C105)</f>
        <v>0</v>
      </c>
      <c r="T105" s="506">
        <f>SUMIFS('Input Exclusion Time (All)'!$G$14:$G$1004,'Input Exclusion Time (All)'!$A$14:$A$1004,'Input Data Shift C'!T$6,'Input Exclusion Time (All)'!$B$14:$B$1004,'Input Data Shift C'!$D$2,'Input Exclusion Time (All)'!$C$14:$C$1004,'Input Data Shift C'!$C105)+SUMIFS('Input Exclusion Time (Partial)'!$I$14:$I$988,'Input Exclusion Time (Partial)'!$A$14:$A$988,'Input Data Shift C'!T$6,'Input Exclusion Time (Partial)'!$B$14:$B$988,'Input Data Shift C'!$D$2,'Input Exclusion Time (Partial)'!$C$14:$C$988,'Input Data Shift C'!$C105)</f>
        <v>0</v>
      </c>
      <c r="U105" s="506">
        <f>SUMIFS('Input Exclusion Time (All)'!$G$14:$G$1004,'Input Exclusion Time (All)'!$A$14:$A$1004,'Input Data Shift C'!U$6,'Input Exclusion Time (All)'!$B$14:$B$1004,'Input Data Shift C'!$D$2,'Input Exclusion Time (All)'!$C$14:$C$1004,'Input Data Shift C'!$C105)+SUMIFS('Input Exclusion Time (Partial)'!$I$14:$I$988,'Input Exclusion Time (Partial)'!$A$14:$A$988,'Input Data Shift C'!U$6,'Input Exclusion Time (Partial)'!$B$14:$B$988,'Input Data Shift C'!$D$2,'Input Exclusion Time (Partial)'!$C$14:$C$988,'Input Data Shift C'!$C105)</f>
        <v>0</v>
      </c>
      <c r="V105" s="506">
        <f>SUMIFS('Input Exclusion Time (All)'!$G$14:$G$1004,'Input Exclusion Time (All)'!$A$14:$A$1004,'Input Data Shift C'!V$6,'Input Exclusion Time (All)'!$B$14:$B$1004,'Input Data Shift C'!$D$2,'Input Exclusion Time (All)'!$C$14:$C$1004,'Input Data Shift C'!$C105)+SUMIFS('Input Exclusion Time (Partial)'!$I$14:$I$988,'Input Exclusion Time (Partial)'!$A$14:$A$988,'Input Data Shift C'!V$6,'Input Exclusion Time (Partial)'!$B$14:$B$988,'Input Data Shift C'!$D$2,'Input Exclusion Time (Partial)'!$C$14:$C$988,'Input Data Shift C'!$C105)</f>
        <v>0</v>
      </c>
      <c r="W105" s="506">
        <f>SUMIFS('Input Exclusion Time (All)'!$G$14:$G$1004,'Input Exclusion Time (All)'!$A$14:$A$1004,'Input Data Shift C'!W$6,'Input Exclusion Time (All)'!$B$14:$B$1004,'Input Data Shift C'!$D$2,'Input Exclusion Time (All)'!$C$14:$C$1004,'Input Data Shift C'!$C105)+SUMIFS('Input Exclusion Time (Partial)'!$I$14:$I$988,'Input Exclusion Time (Partial)'!$A$14:$A$988,'Input Data Shift C'!W$6,'Input Exclusion Time (Partial)'!$B$14:$B$988,'Input Data Shift C'!$D$2,'Input Exclusion Time (Partial)'!$C$14:$C$988,'Input Data Shift C'!$C105)</f>
        <v>0</v>
      </c>
      <c r="X105" s="506">
        <f>SUMIFS('Input Exclusion Time (All)'!$G$14:$G$1004,'Input Exclusion Time (All)'!$A$14:$A$1004,'Input Data Shift C'!X$6,'Input Exclusion Time (All)'!$B$14:$B$1004,'Input Data Shift C'!$D$2,'Input Exclusion Time (All)'!$C$14:$C$1004,'Input Data Shift C'!$C105)+SUMIFS('Input Exclusion Time (Partial)'!$I$14:$I$988,'Input Exclusion Time (Partial)'!$A$14:$A$988,'Input Data Shift C'!X$6,'Input Exclusion Time (Partial)'!$B$14:$B$988,'Input Data Shift C'!$D$2,'Input Exclusion Time (Partial)'!$C$14:$C$988,'Input Data Shift C'!$C105)</f>
        <v>0</v>
      </c>
      <c r="Y105" s="506">
        <f>SUMIFS('Input Exclusion Time (All)'!$G$14:$G$1004,'Input Exclusion Time (All)'!$A$14:$A$1004,'Input Data Shift C'!Y$6,'Input Exclusion Time (All)'!$B$14:$B$1004,'Input Data Shift C'!$D$2,'Input Exclusion Time (All)'!$C$14:$C$1004,'Input Data Shift C'!$C105)+SUMIFS('Input Exclusion Time (Partial)'!$I$14:$I$988,'Input Exclusion Time (Partial)'!$A$14:$A$988,'Input Data Shift C'!Y$6,'Input Exclusion Time (Partial)'!$B$14:$B$988,'Input Data Shift C'!$D$2,'Input Exclusion Time (Partial)'!$C$14:$C$988,'Input Data Shift C'!$C105)</f>
        <v>0</v>
      </c>
      <c r="Z105" s="506">
        <f>SUMIFS('Input Exclusion Time (All)'!$G$14:$G$1004,'Input Exclusion Time (All)'!$A$14:$A$1004,'Input Data Shift C'!Z$6,'Input Exclusion Time (All)'!$B$14:$B$1004,'Input Data Shift C'!$D$2,'Input Exclusion Time (All)'!$C$14:$C$1004,'Input Data Shift C'!$C105)+SUMIFS('Input Exclusion Time (Partial)'!$I$14:$I$988,'Input Exclusion Time (Partial)'!$A$14:$A$988,'Input Data Shift C'!Z$6,'Input Exclusion Time (Partial)'!$B$14:$B$988,'Input Data Shift C'!$D$2,'Input Exclusion Time (Partial)'!$C$14:$C$988,'Input Data Shift C'!$C105)</f>
        <v>0</v>
      </c>
      <c r="AA105" s="506">
        <f>SUMIFS('Input Exclusion Time (All)'!$G$14:$G$1004,'Input Exclusion Time (All)'!$A$14:$A$1004,'Input Data Shift C'!AA$6,'Input Exclusion Time (All)'!$B$14:$B$1004,'Input Data Shift C'!$D$2,'Input Exclusion Time (All)'!$C$14:$C$1004,'Input Data Shift C'!$C105)+SUMIFS('Input Exclusion Time (Partial)'!$I$14:$I$988,'Input Exclusion Time (Partial)'!$A$14:$A$988,'Input Data Shift C'!AA$6,'Input Exclusion Time (Partial)'!$B$14:$B$988,'Input Data Shift C'!$D$2,'Input Exclusion Time (Partial)'!$C$14:$C$988,'Input Data Shift C'!$C105)</f>
        <v>0</v>
      </c>
      <c r="AB105" s="506">
        <f>SUMIFS('Input Exclusion Time (All)'!$G$14:$G$1004,'Input Exclusion Time (All)'!$A$14:$A$1004,'Input Data Shift C'!AB$6,'Input Exclusion Time (All)'!$B$14:$B$1004,'Input Data Shift C'!$D$2,'Input Exclusion Time (All)'!$C$14:$C$1004,'Input Data Shift C'!$C105)+SUMIFS('Input Exclusion Time (Partial)'!$I$14:$I$988,'Input Exclusion Time (Partial)'!$A$14:$A$988,'Input Data Shift C'!AB$6,'Input Exclusion Time (Partial)'!$B$14:$B$988,'Input Data Shift C'!$D$2,'Input Exclusion Time (Partial)'!$C$14:$C$988,'Input Data Shift C'!$C105)</f>
        <v>0</v>
      </c>
      <c r="AC105" s="506">
        <f>SUMIFS('Input Exclusion Time (All)'!$G$14:$G$1004,'Input Exclusion Time (All)'!$A$14:$A$1004,'Input Data Shift C'!AC$6,'Input Exclusion Time (All)'!$B$14:$B$1004,'Input Data Shift C'!$D$2,'Input Exclusion Time (All)'!$C$14:$C$1004,'Input Data Shift C'!$C105)+SUMIFS('Input Exclusion Time (Partial)'!$I$14:$I$988,'Input Exclusion Time (Partial)'!$A$14:$A$988,'Input Data Shift C'!AC$6,'Input Exclusion Time (Partial)'!$B$14:$B$988,'Input Data Shift C'!$D$2,'Input Exclusion Time (Partial)'!$C$14:$C$988,'Input Data Shift C'!$C105)</f>
        <v>0</v>
      </c>
      <c r="AD105" s="506">
        <f>SUMIFS('Input Exclusion Time (All)'!$G$14:$G$1004,'Input Exclusion Time (All)'!$A$14:$A$1004,'Input Data Shift C'!AD$6,'Input Exclusion Time (All)'!$B$14:$B$1004,'Input Data Shift C'!$D$2,'Input Exclusion Time (All)'!$C$14:$C$1004,'Input Data Shift C'!$C105)+SUMIFS('Input Exclusion Time (Partial)'!$I$14:$I$988,'Input Exclusion Time (Partial)'!$A$14:$A$988,'Input Data Shift C'!AD$6,'Input Exclusion Time (Partial)'!$B$14:$B$988,'Input Data Shift C'!$D$2,'Input Exclusion Time (Partial)'!$C$14:$C$988,'Input Data Shift C'!$C105)</f>
        <v>0</v>
      </c>
      <c r="AE105" s="506">
        <f>SUMIFS('Input Exclusion Time (All)'!$G$14:$G$1004,'Input Exclusion Time (All)'!$A$14:$A$1004,'Input Data Shift C'!AE$6,'Input Exclusion Time (All)'!$B$14:$B$1004,'Input Data Shift C'!$D$2,'Input Exclusion Time (All)'!$C$14:$C$1004,'Input Data Shift C'!$C105)+SUMIFS('Input Exclusion Time (Partial)'!$I$14:$I$988,'Input Exclusion Time (Partial)'!$A$14:$A$988,'Input Data Shift C'!AE$6,'Input Exclusion Time (Partial)'!$B$14:$B$988,'Input Data Shift C'!$D$2,'Input Exclusion Time (Partial)'!$C$14:$C$988,'Input Data Shift C'!$C105)</f>
        <v>0</v>
      </c>
      <c r="AF105" s="506">
        <f>SUMIFS('Input Exclusion Time (All)'!$G$14:$G$1004,'Input Exclusion Time (All)'!$A$14:$A$1004,'Input Data Shift C'!AF$6,'Input Exclusion Time (All)'!$B$14:$B$1004,'Input Data Shift C'!$D$2,'Input Exclusion Time (All)'!$C$14:$C$1004,'Input Data Shift C'!$C105)+SUMIFS('Input Exclusion Time (Partial)'!$I$14:$I$988,'Input Exclusion Time (Partial)'!$A$14:$A$988,'Input Data Shift C'!AF$6,'Input Exclusion Time (Partial)'!$B$14:$B$988,'Input Data Shift C'!$D$2,'Input Exclusion Time (Partial)'!$C$14:$C$988,'Input Data Shift C'!$C105)</f>
        <v>0</v>
      </c>
      <c r="AG105" s="506">
        <f>SUMIFS('Input Exclusion Time (All)'!$G$14:$G$1004,'Input Exclusion Time (All)'!$A$14:$A$1004,'Input Data Shift C'!AG$6,'Input Exclusion Time (All)'!$B$14:$B$1004,'Input Data Shift C'!$D$2,'Input Exclusion Time (All)'!$C$14:$C$1004,'Input Data Shift C'!$C105)+SUMIFS('Input Exclusion Time (Partial)'!$I$14:$I$988,'Input Exclusion Time (Partial)'!$A$14:$A$988,'Input Data Shift C'!AG$6,'Input Exclusion Time (Partial)'!$B$14:$B$988,'Input Data Shift C'!$D$2,'Input Exclusion Time (Partial)'!$C$14:$C$988,'Input Data Shift C'!$C105)</f>
        <v>0</v>
      </c>
      <c r="AH105" s="506">
        <f>SUMIFS('Input Exclusion Time (All)'!$G$14:$G$1004,'Input Exclusion Time (All)'!$A$14:$A$1004,'Input Data Shift C'!AH$6,'Input Exclusion Time (All)'!$B$14:$B$1004,'Input Data Shift C'!$D$2,'Input Exclusion Time (All)'!$C$14:$C$1004,'Input Data Shift C'!$C105)+SUMIFS('Input Exclusion Time (Partial)'!$I$14:$I$988,'Input Exclusion Time (Partial)'!$A$14:$A$988,'Input Data Shift C'!AH$6,'Input Exclusion Time (Partial)'!$B$14:$B$988,'Input Data Shift C'!$D$2,'Input Exclusion Time (Partial)'!$C$14:$C$988,'Input Data Shift C'!$C105)</f>
        <v>0</v>
      </c>
      <c r="AI105" s="512">
        <f t="shared" si="11"/>
        <v>0</v>
      </c>
      <c r="AJ105" s="285">
        <f t="shared" si="12"/>
        <v>0</v>
      </c>
    </row>
    <row r="106" spans="1:36" ht="19.5" customHeight="1">
      <c r="A106" s="605"/>
      <c r="B106" s="280" t="s">
        <v>40</v>
      </c>
      <c r="C106" s="281" t="s">
        <v>41</v>
      </c>
      <c r="D106" s="506">
        <f>SUMIFS('Input Exclusion Time (All)'!$G$14:$G$1004,'Input Exclusion Time (All)'!$A$14:$A$1004,'Input Data Shift C'!D$6,'Input Exclusion Time (All)'!$B$14:$B$1004,'Input Data Shift C'!$D$2,'Input Exclusion Time (All)'!$C$14:$C$1004,'Input Data Shift C'!$C106)+SUMIFS('Input Exclusion Time (Partial)'!$I$14:$I$988,'Input Exclusion Time (Partial)'!$A$14:$A$988,'Input Data Shift C'!D$6,'Input Exclusion Time (Partial)'!$B$14:$B$988,'Input Data Shift C'!$D$2,'Input Exclusion Time (Partial)'!$C$14:$C$988,'Input Data Shift C'!$C106)</f>
        <v>0</v>
      </c>
      <c r="E106" s="506">
        <f>SUMIFS('Input Exclusion Time (All)'!$G$14:$G$1004,'Input Exclusion Time (All)'!$A$14:$A$1004,'Input Data Shift C'!E$6,'Input Exclusion Time (All)'!$B$14:$B$1004,'Input Data Shift C'!$D$2,'Input Exclusion Time (All)'!$C$14:$C$1004,'Input Data Shift C'!$C106)+SUMIFS('Input Exclusion Time (Partial)'!$I$14:$I$988,'Input Exclusion Time (Partial)'!$A$14:$A$988,'Input Data Shift C'!E$6,'Input Exclusion Time (Partial)'!$B$14:$B$988,'Input Data Shift C'!$D$2,'Input Exclusion Time (Partial)'!$C$14:$C$988,'Input Data Shift C'!$C106)</f>
        <v>0</v>
      </c>
      <c r="F106" s="506">
        <f>SUMIFS('Input Exclusion Time (All)'!$G$14:$G$1004,'Input Exclusion Time (All)'!$A$14:$A$1004,'Input Data Shift C'!F$6,'Input Exclusion Time (All)'!$B$14:$B$1004,'Input Data Shift C'!$D$2,'Input Exclusion Time (All)'!$C$14:$C$1004,'Input Data Shift C'!$C106)+SUMIFS('Input Exclusion Time (Partial)'!$I$14:$I$988,'Input Exclusion Time (Partial)'!$A$14:$A$988,'Input Data Shift C'!F$6,'Input Exclusion Time (Partial)'!$B$14:$B$988,'Input Data Shift C'!$D$2,'Input Exclusion Time (Partial)'!$C$14:$C$988,'Input Data Shift C'!$C106)</f>
        <v>0</v>
      </c>
      <c r="G106" s="506">
        <f>SUMIFS('Input Exclusion Time (All)'!$G$14:$G$1004,'Input Exclusion Time (All)'!$A$14:$A$1004,'Input Data Shift C'!G$6,'Input Exclusion Time (All)'!$B$14:$B$1004,'Input Data Shift C'!$D$2,'Input Exclusion Time (All)'!$C$14:$C$1004,'Input Data Shift C'!$C106)+SUMIFS('Input Exclusion Time (Partial)'!$I$14:$I$988,'Input Exclusion Time (Partial)'!$A$14:$A$988,'Input Data Shift C'!G$6,'Input Exclusion Time (Partial)'!$B$14:$B$988,'Input Data Shift C'!$D$2,'Input Exclusion Time (Partial)'!$C$14:$C$988,'Input Data Shift C'!$C106)</f>
        <v>0</v>
      </c>
      <c r="H106" s="506">
        <f>SUMIFS('Input Exclusion Time (All)'!$G$14:$G$1004,'Input Exclusion Time (All)'!$A$14:$A$1004,'Input Data Shift C'!H$6,'Input Exclusion Time (All)'!$B$14:$B$1004,'Input Data Shift C'!$D$2,'Input Exclusion Time (All)'!$C$14:$C$1004,'Input Data Shift C'!$C106)+SUMIFS('Input Exclusion Time (Partial)'!$I$14:$I$988,'Input Exclusion Time (Partial)'!$A$14:$A$988,'Input Data Shift C'!H$6,'Input Exclusion Time (Partial)'!$B$14:$B$988,'Input Data Shift C'!$D$2,'Input Exclusion Time (Partial)'!$C$14:$C$988,'Input Data Shift C'!$C106)</f>
        <v>0</v>
      </c>
      <c r="I106" s="506">
        <f>SUMIFS('Input Exclusion Time (All)'!$G$14:$G$1004,'Input Exclusion Time (All)'!$A$14:$A$1004,'Input Data Shift C'!I$6,'Input Exclusion Time (All)'!$B$14:$B$1004,'Input Data Shift C'!$D$2,'Input Exclusion Time (All)'!$C$14:$C$1004,'Input Data Shift C'!$C106)+SUMIFS('Input Exclusion Time (Partial)'!$I$14:$I$988,'Input Exclusion Time (Partial)'!$A$14:$A$988,'Input Data Shift C'!I$6,'Input Exclusion Time (Partial)'!$B$14:$B$988,'Input Data Shift C'!$D$2,'Input Exclusion Time (Partial)'!$C$14:$C$988,'Input Data Shift C'!$C106)</f>
        <v>0</v>
      </c>
      <c r="J106" s="506">
        <f>SUMIFS('Input Exclusion Time (All)'!$G$14:$G$1004,'Input Exclusion Time (All)'!$A$14:$A$1004,'Input Data Shift C'!J$6,'Input Exclusion Time (All)'!$B$14:$B$1004,'Input Data Shift C'!$D$2,'Input Exclusion Time (All)'!$C$14:$C$1004,'Input Data Shift C'!$C106)+SUMIFS('Input Exclusion Time (Partial)'!$I$14:$I$988,'Input Exclusion Time (Partial)'!$A$14:$A$988,'Input Data Shift C'!J$6,'Input Exclusion Time (Partial)'!$B$14:$B$988,'Input Data Shift C'!$D$2,'Input Exclusion Time (Partial)'!$C$14:$C$988,'Input Data Shift C'!$C106)</f>
        <v>0</v>
      </c>
      <c r="K106" s="506">
        <f>SUMIFS('Input Exclusion Time (All)'!$G$14:$G$1004,'Input Exclusion Time (All)'!$A$14:$A$1004,'Input Data Shift C'!K$6,'Input Exclusion Time (All)'!$B$14:$B$1004,'Input Data Shift C'!$D$2,'Input Exclusion Time (All)'!$C$14:$C$1004,'Input Data Shift C'!$C106)+SUMIFS('Input Exclusion Time (Partial)'!$I$14:$I$988,'Input Exclusion Time (Partial)'!$A$14:$A$988,'Input Data Shift C'!K$6,'Input Exclusion Time (Partial)'!$B$14:$B$988,'Input Data Shift C'!$D$2,'Input Exclusion Time (Partial)'!$C$14:$C$988,'Input Data Shift C'!$C106)</f>
        <v>0</v>
      </c>
      <c r="L106" s="506">
        <f>SUMIFS('Input Exclusion Time (All)'!$G$14:$G$1004,'Input Exclusion Time (All)'!$A$14:$A$1004,'Input Data Shift C'!L$6,'Input Exclusion Time (All)'!$B$14:$B$1004,'Input Data Shift C'!$D$2,'Input Exclusion Time (All)'!$C$14:$C$1004,'Input Data Shift C'!$C106)+SUMIFS('Input Exclusion Time (Partial)'!$I$14:$I$988,'Input Exclusion Time (Partial)'!$A$14:$A$988,'Input Data Shift C'!L$6,'Input Exclusion Time (Partial)'!$B$14:$B$988,'Input Data Shift C'!$D$2,'Input Exclusion Time (Partial)'!$C$14:$C$988,'Input Data Shift C'!$C106)</f>
        <v>0</v>
      </c>
      <c r="M106" s="506">
        <f>SUMIFS('Input Exclusion Time (All)'!$G$14:$G$1004,'Input Exclusion Time (All)'!$A$14:$A$1004,'Input Data Shift C'!M$6,'Input Exclusion Time (All)'!$B$14:$B$1004,'Input Data Shift C'!$D$2,'Input Exclusion Time (All)'!$C$14:$C$1004,'Input Data Shift C'!$C106)+SUMIFS('Input Exclusion Time (Partial)'!$I$14:$I$988,'Input Exclusion Time (Partial)'!$A$14:$A$988,'Input Data Shift C'!M$6,'Input Exclusion Time (Partial)'!$B$14:$B$988,'Input Data Shift C'!$D$2,'Input Exclusion Time (Partial)'!$C$14:$C$988,'Input Data Shift C'!$C106)</f>
        <v>0</v>
      </c>
      <c r="N106" s="506">
        <f>SUMIFS('Input Exclusion Time (All)'!$G$14:$G$1004,'Input Exclusion Time (All)'!$A$14:$A$1004,'Input Data Shift C'!N$6,'Input Exclusion Time (All)'!$B$14:$B$1004,'Input Data Shift C'!$D$2,'Input Exclusion Time (All)'!$C$14:$C$1004,'Input Data Shift C'!$C106)+SUMIFS('Input Exclusion Time (Partial)'!$I$14:$I$988,'Input Exclusion Time (Partial)'!$A$14:$A$988,'Input Data Shift C'!N$6,'Input Exclusion Time (Partial)'!$B$14:$B$988,'Input Data Shift C'!$D$2,'Input Exclusion Time (Partial)'!$C$14:$C$988,'Input Data Shift C'!$C106)</f>
        <v>0</v>
      </c>
      <c r="O106" s="506">
        <f>SUMIFS('Input Exclusion Time (All)'!$G$14:$G$1004,'Input Exclusion Time (All)'!$A$14:$A$1004,'Input Data Shift C'!O$6,'Input Exclusion Time (All)'!$B$14:$B$1004,'Input Data Shift C'!$D$2,'Input Exclusion Time (All)'!$C$14:$C$1004,'Input Data Shift C'!$C106)+SUMIFS('Input Exclusion Time (Partial)'!$I$14:$I$988,'Input Exclusion Time (Partial)'!$A$14:$A$988,'Input Data Shift C'!O$6,'Input Exclusion Time (Partial)'!$B$14:$B$988,'Input Data Shift C'!$D$2,'Input Exclusion Time (Partial)'!$C$14:$C$988,'Input Data Shift C'!$C106)</f>
        <v>0</v>
      </c>
      <c r="P106" s="506">
        <f>SUMIFS('Input Exclusion Time (All)'!$G$14:$G$1004,'Input Exclusion Time (All)'!$A$14:$A$1004,'Input Data Shift C'!P$6,'Input Exclusion Time (All)'!$B$14:$B$1004,'Input Data Shift C'!$D$2,'Input Exclusion Time (All)'!$C$14:$C$1004,'Input Data Shift C'!$C106)+SUMIFS('Input Exclusion Time (Partial)'!$I$14:$I$988,'Input Exclusion Time (Partial)'!$A$14:$A$988,'Input Data Shift C'!P$6,'Input Exclusion Time (Partial)'!$B$14:$B$988,'Input Data Shift C'!$D$2,'Input Exclusion Time (Partial)'!$C$14:$C$988,'Input Data Shift C'!$C106)</f>
        <v>20</v>
      </c>
      <c r="Q106" s="506">
        <f>SUMIFS('Input Exclusion Time (All)'!$G$14:$G$1004,'Input Exclusion Time (All)'!$A$14:$A$1004,'Input Data Shift C'!Q$6,'Input Exclusion Time (All)'!$B$14:$B$1004,'Input Data Shift C'!$D$2,'Input Exclusion Time (All)'!$C$14:$C$1004,'Input Data Shift C'!$C106)+SUMIFS('Input Exclusion Time (Partial)'!$I$14:$I$988,'Input Exclusion Time (Partial)'!$A$14:$A$988,'Input Data Shift C'!Q$6,'Input Exclusion Time (Partial)'!$B$14:$B$988,'Input Data Shift C'!$D$2,'Input Exclusion Time (Partial)'!$C$14:$C$988,'Input Data Shift C'!$C106)</f>
        <v>0</v>
      </c>
      <c r="R106" s="506">
        <f>SUMIFS('Input Exclusion Time (All)'!$G$14:$G$1004,'Input Exclusion Time (All)'!$A$14:$A$1004,'Input Data Shift C'!R$6,'Input Exclusion Time (All)'!$B$14:$B$1004,'Input Data Shift C'!$D$2,'Input Exclusion Time (All)'!$C$14:$C$1004,'Input Data Shift C'!$C106)+SUMIFS('Input Exclusion Time (Partial)'!$I$14:$I$988,'Input Exclusion Time (Partial)'!$A$14:$A$988,'Input Data Shift C'!R$6,'Input Exclusion Time (Partial)'!$B$14:$B$988,'Input Data Shift C'!$D$2,'Input Exclusion Time (Partial)'!$C$14:$C$988,'Input Data Shift C'!$C106)</f>
        <v>0</v>
      </c>
      <c r="S106" s="506">
        <f>SUMIFS('Input Exclusion Time (All)'!$G$14:$G$1004,'Input Exclusion Time (All)'!$A$14:$A$1004,'Input Data Shift C'!S$6,'Input Exclusion Time (All)'!$B$14:$B$1004,'Input Data Shift C'!$D$2,'Input Exclusion Time (All)'!$C$14:$C$1004,'Input Data Shift C'!$C106)+SUMIFS('Input Exclusion Time (Partial)'!$I$14:$I$988,'Input Exclusion Time (Partial)'!$A$14:$A$988,'Input Data Shift C'!S$6,'Input Exclusion Time (Partial)'!$B$14:$B$988,'Input Data Shift C'!$D$2,'Input Exclusion Time (Partial)'!$C$14:$C$988,'Input Data Shift C'!$C106)</f>
        <v>0</v>
      </c>
      <c r="T106" s="506">
        <f>SUMIFS('Input Exclusion Time (All)'!$G$14:$G$1004,'Input Exclusion Time (All)'!$A$14:$A$1004,'Input Data Shift C'!T$6,'Input Exclusion Time (All)'!$B$14:$B$1004,'Input Data Shift C'!$D$2,'Input Exclusion Time (All)'!$C$14:$C$1004,'Input Data Shift C'!$C106)+SUMIFS('Input Exclusion Time (Partial)'!$I$14:$I$988,'Input Exclusion Time (Partial)'!$A$14:$A$988,'Input Data Shift C'!T$6,'Input Exclusion Time (Partial)'!$B$14:$B$988,'Input Data Shift C'!$D$2,'Input Exclusion Time (Partial)'!$C$14:$C$988,'Input Data Shift C'!$C106)</f>
        <v>0</v>
      </c>
      <c r="U106" s="506">
        <f>SUMIFS('Input Exclusion Time (All)'!$G$14:$G$1004,'Input Exclusion Time (All)'!$A$14:$A$1004,'Input Data Shift C'!U$6,'Input Exclusion Time (All)'!$B$14:$B$1004,'Input Data Shift C'!$D$2,'Input Exclusion Time (All)'!$C$14:$C$1004,'Input Data Shift C'!$C106)+SUMIFS('Input Exclusion Time (Partial)'!$I$14:$I$988,'Input Exclusion Time (Partial)'!$A$14:$A$988,'Input Data Shift C'!U$6,'Input Exclusion Time (Partial)'!$B$14:$B$988,'Input Data Shift C'!$D$2,'Input Exclusion Time (Partial)'!$C$14:$C$988,'Input Data Shift C'!$C106)</f>
        <v>0</v>
      </c>
      <c r="V106" s="506">
        <f>SUMIFS('Input Exclusion Time (All)'!$G$14:$G$1004,'Input Exclusion Time (All)'!$A$14:$A$1004,'Input Data Shift C'!V$6,'Input Exclusion Time (All)'!$B$14:$B$1004,'Input Data Shift C'!$D$2,'Input Exclusion Time (All)'!$C$14:$C$1004,'Input Data Shift C'!$C106)+SUMIFS('Input Exclusion Time (Partial)'!$I$14:$I$988,'Input Exclusion Time (Partial)'!$A$14:$A$988,'Input Data Shift C'!V$6,'Input Exclusion Time (Partial)'!$B$14:$B$988,'Input Data Shift C'!$D$2,'Input Exclusion Time (Partial)'!$C$14:$C$988,'Input Data Shift C'!$C106)</f>
        <v>0</v>
      </c>
      <c r="W106" s="506">
        <f>SUMIFS('Input Exclusion Time (All)'!$G$14:$G$1004,'Input Exclusion Time (All)'!$A$14:$A$1004,'Input Data Shift C'!W$6,'Input Exclusion Time (All)'!$B$14:$B$1004,'Input Data Shift C'!$D$2,'Input Exclusion Time (All)'!$C$14:$C$1004,'Input Data Shift C'!$C106)+SUMIFS('Input Exclusion Time (Partial)'!$I$14:$I$988,'Input Exclusion Time (Partial)'!$A$14:$A$988,'Input Data Shift C'!W$6,'Input Exclusion Time (Partial)'!$B$14:$B$988,'Input Data Shift C'!$D$2,'Input Exclusion Time (Partial)'!$C$14:$C$988,'Input Data Shift C'!$C106)</f>
        <v>0</v>
      </c>
      <c r="X106" s="506">
        <f>SUMIFS('Input Exclusion Time (All)'!$G$14:$G$1004,'Input Exclusion Time (All)'!$A$14:$A$1004,'Input Data Shift C'!X$6,'Input Exclusion Time (All)'!$B$14:$B$1004,'Input Data Shift C'!$D$2,'Input Exclusion Time (All)'!$C$14:$C$1004,'Input Data Shift C'!$C106)+SUMIFS('Input Exclusion Time (Partial)'!$I$14:$I$988,'Input Exclusion Time (Partial)'!$A$14:$A$988,'Input Data Shift C'!X$6,'Input Exclusion Time (Partial)'!$B$14:$B$988,'Input Data Shift C'!$D$2,'Input Exclusion Time (Partial)'!$C$14:$C$988,'Input Data Shift C'!$C106)</f>
        <v>0</v>
      </c>
      <c r="Y106" s="506">
        <f>SUMIFS('Input Exclusion Time (All)'!$G$14:$G$1004,'Input Exclusion Time (All)'!$A$14:$A$1004,'Input Data Shift C'!Y$6,'Input Exclusion Time (All)'!$B$14:$B$1004,'Input Data Shift C'!$D$2,'Input Exclusion Time (All)'!$C$14:$C$1004,'Input Data Shift C'!$C106)+SUMIFS('Input Exclusion Time (Partial)'!$I$14:$I$988,'Input Exclusion Time (Partial)'!$A$14:$A$988,'Input Data Shift C'!Y$6,'Input Exclusion Time (Partial)'!$B$14:$B$988,'Input Data Shift C'!$D$2,'Input Exclusion Time (Partial)'!$C$14:$C$988,'Input Data Shift C'!$C106)</f>
        <v>0</v>
      </c>
      <c r="Z106" s="506">
        <f>SUMIFS('Input Exclusion Time (All)'!$G$14:$G$1004,'Input Exclusion Time (All)'!$A$14:$A$1004,'Input Data Shift C'!Z$6,'Input Exclusion Time (All)'!$B$14:$B$1004,'Input Data Shift C'!$D$2,'Input Exclusion Time (All)'!$C$14:$C$1004,'Input Data Shift C'!$C106)+SUMIFS('Input Exclusion Time (Partial)'!$I$14:$I$988,'Input Exclusion Time (Partial)'!$A$14:$A$988,'Input Data Shift C'!Z$6,'Input Exclusion Time (Partial)'!$B$14:$B$988,'Input Data Shift C'!$D$2,'Input Exclusion Time (Partial)'!$C$14:$C$988,'Input Data Shift C'!$C106)</f>
        <v>0</v>
      </c>
      <c r="AA106" s="506">
        <f>SUMIFS('Input Exclusion Time (All)'!$G$14:$G$1004,'Input Exclusion Time (All)'!$A$14:$A$1004,'Input Data Shift C'!AA$6,'Input Exclusion Time (All)'!$B$14:$B$1004,'Input Data Shift C'!$D$2,'Input Exclusion Time (All)'!$C$14:$C$1004,'Input Data Shift C'!$C106)+SUMIFS('Input Exclusion Time (Partial)'!$I$14:$I$988,'Input Exclusion Time (Partial)'!$A$14:$A$988,'Input Data Shift C'!AA$6,'Input Exclusion Time (Partial)'!$B$14:$B$988,'Input Data Shift C'!$D$2,'Input Exclusion Time (Partial)'!$C$14:$C$988,'Input Data Shift C'!$C106)</f>
        <v>0</v>
      </c>
      <c r="AB106" s="506">
        <f>SUMIFS('Input Exclusion Time (All)'!$G$14:$G$1004,'Input Exclusion Time (All)'!$A$14:$A$1004,'Input Data Shift C'!AB$6,'Input Exclusion Time (All)'!$B$14:$B$1004,'Input Data Shift C'!$D$2,'Input Exclusion Time (All)'!$C$14:$C$1004,'Input Data Shift C'!$C106)+SUMIFS('Input Exclusion Time (Partial)'!$I$14:$I$988,'Input Exclusion Time (Partial)'!$A$14:$A$988,'Input Data Shift C'!AB$6,'Input Exclusion Time (Partial)'!$B$14:$B$988,'Input Data Shift C'!$D$2,'Input Exclusion Time (Partial)'!$C$14:$C$988,'Input Data Shift C'!$C106)</f>
        <v>0</v>
      </c>
      <c r="AC106" s="506">
        <f>SUMIFS('Input Exclusion Time (All)'!$G$14:$G$1004,'Input Exclusion Time (All)'!$A$14:$A$1004,'Input Data Shift C'!AC$6,'Input Exclusion Time (All)'!$B$14:$B$1004,'Input Data Shift C'!$D$2,'Input Exclusion Time (All)'!$C$14:$C$1004,'Input Data Shift C'!$C106)+SUMIFS('Input Exclusion Time (Partial)'!$I$14:$I$988,'Input Exclusion Time (Partial)'!$A$14:$A$988,'Input Data Shift C'!AC$6,'Input Exclusion Time (Partial)'!$B$14:$B$988,'Input Data Shift C'!$D$2,'Input Exclusion Time (Partial)'!$C$14:$C$988,'Input Data Shift C'!$C106)</f>
        <v>0</v>
      </c>
      <c r="AD106" s="506">
        <f>SUMIFS('Input Exclusion Time (All)'!$G$14:$G$1004,'Input Exclusion Time (All)'!$A$14:$A$1004,'Input Data Shift C'!AD$6,'Input Exclusion Time (All)'!$B$14:$B$1004,'Input Data Shift C'!$D$2,'Input Exclusion Time (All)'!$C$14:$C$1004,'Input Data Shift C'!$C106)+SUMIFS('Input Exclusion Time (Partial)'!$I$14:$I$988,'Input Exclusion Time (Partial)'!$A$14:$A$988,'Input Data Shift C'!AD$6,'Input Exclusion Time (Partial)'!$B$14:$B$988,'Input Data Shift C'!$D$2,'Input Exclusion Time (Partial)'!$C$14:$C$988,'Input Data Shift C'!$C106)</f>
        <v>0</v>
      </c>
      <c r="AE106" s="506">
        <f>SUMIFS('Input Exclusion Time (All)'!$G$14:$G$1004,'Input Exclusion Time (All)'!$A$14:$A$1004,'Input Data Shift C'!AE$6,'Input Exclusion Time (All)'!$B$14:$B$1004,'Input Data Shift C'!$D$2,'Input Exclusion Time (All)'!$C$14:$C$1004,'Input Data Shift C'!$C106)+SUMIFS('Input Exclusion Time (Partial)'!$I$14:$I$988,'Input Exclusion Time (Partial)'!$A$14:$A$988,'Input Data Shift C'!AE$6,'Input Exclusion Time (Partial)'!$B$14:$B$988,'Input Data Shift C'!$D$2,'Input Exclusion Time (Partial)'!$C$14:$C$988,'Input Data Shift C'!$C106)</f>
        <v>0</v>
      </c>
      <c r="AF106" s="506">
        <f>SUMIFS('Input Exclusion Time (All)'!$G$14:$G$1004,'Input Exclusion Time (All)'!$A$14:$A$1004,'Input Data Shift C'!AF$6,'Input Exclusion Time (All)'!$B$14:$B$1004,'Input Data Shift C'!$D$2,'Input Exclusion Time (All)'!$C$14:$C$1004,'Input Data Shift C'!$C106)+SUMIFS('Input Exclusion Time (Partial)'!$I$14:$I$988,'Input Exclusion Time (Partial)'!$A$14:$A$988,'Input Data Shift C'!AF$6,'Input Exclusion Time (Partial)'!$B$14:$B$988,'Input Data Shift C'!$D$2,'Input Exclusion Time (Partial)'!$C$14:$C$988,'Input Data Shift C'!$C106)</f>
        <v>0</v>
      </c>
      <c r="AG106" s="506">
        <f>SUMIFS('Input Exclusion Time (All)'!$G$14:$G$1004,'Input Exclusion Time (All)'!$A$14:$A$1004,'Input Data Shift C'!AG$6,'Input Exclusion Time (All)'!$B$14:$B$1004,'Input Data Shift C'!$D$2,'Input Exclusion Time (All)'!$C$14:$C$1004,'Input Data Shift C'!$C106)+SUMIFS('Input Exclusion Time (Partial)'!$I$14:$I$988,'Input Exclusion Time (Partial)'!$A$14:$A$988,'Input Data Shift C'!AG$6,'Input Exclusion Time (Partial)'!$B$14:$B$988,'Input Data Shift C'!$D$2,'Input Exclusion Time (Partial)'!$C$14:$C$988,'Input Data Shift C'!$C106)</f>
        <v>0</v>
      </c>
      <c r="AH106" s="506">
        <f>SUMIFS('Input Exclusion Time (All)'!$G$14:$G$1004,'Input Exclusion Time (All)'!$A$14:$A$1004,'Input Data Shift C'!AH$6,'Input Exclusion Time (All)'!$B$14:$B$1004,'Input Data Shift C'!$D$2,'Input Exclusion Time (All)'!$C$14:$C$1004,'Input Data Shift C'!$C106)+SUMIFS('Input Exclusion Time (Partial)'!$I$14:$I$988,'Input Exclusion Time (Partial)'!$A$14:$A$988,'Input Data Shift C'!AH$6,'Input Exclusion Time (Partial)'!$B$14:$B$988,'Input Data Shift C'!$D$2,'Input Exclusion Time (Partial)'!$C$14:$C$988,'Input Data Shift C'!$C106)</f>
        <v>0</v>
      </c>
      <c r="AI106" s="512">
        <f t="shared" si="11"/>
        <v>20</v>
      </c>
      <c r="AJ106" s="285">
        <f t="shared" si="12"/>
        <v>3.5242290748898682E-2</v>
      </c>
    </row>
    <row r="107" spans="1:36" ht="19.5" customHeight="1">
      <c r="A107" s="605"/>
      <c r="B107" s="280" t="s">
        <v>42</v>
      </c>
      <c r="C107" s="281" t="s">
        <v>43</v>
      </c>
      <c r="D107" s="506">
        <f>SUMIFS('Input Exclusion Time (All)'!$G$14:$G$1004,'Input Exclusion Time (All)'!$A$14:$A$1004,'Input Data Shift C'!D$6,'Input Exclusion Time (All)'!$B$14:$B$1004,'Input Data Shift C'!$D$2,'Input Exclusion Time (All)'!$C$14:$C$1004,'Input Data Shift C'!$C107)+SUMIFS('Input Exclusion Time (Partial)'!$I$14:$I$988,'Input Exclusion Time (Partial)'!$A$14:$A$988,'Input Data Shift C'!D$6,'Input Exclusion Time (Partial)'!$B$14:$B$988,'Input Data Shift C'!$D$2,'Input Exclusion Time (Partial)'!$C$14:$C$988,'Input Data Shift C'!$C107)</f>
        <v>0</v>
      </c>
      <c r="E107" s="506">
        <f>SUMIFS('Input Exclusion Time (All)'!$G$14:$G$1004,'Input Exclusion Time (All)'!$A$14:$A$1004,'Input Data Shift C'!E$6,'Input Exclusion Time (All)'!$B$14:$B$1004,'Input Data Shift C'!$D$2,'Input Exclusion Time (All)'!$C$14:$C$1004,'Input Data Shift C'!$C107)+SUMIFS('Input Exclusion Time (Partial)'!$I$14:$I$988,'Input Exclusion Time (Partial)'!$A$14:$A$988,'Input Data Shift C'!E$6,'Input Exclusion Time (Partial)'!$B$14:$B$988,'Input Data Shift C'!$D$2,'Input Exclusion Time (Partial)'!$C$14:$C$988,'Input Data Shift C'!$C107)</f>
        <v>0</v>
      </c>
      <c r="F107" s="506">
        <f>SUMIFS('Input Exclusion Time (All)'!$G$14:$G$1004,'Input Exclusion Time (All)'!$A$14:$A$1004,'Input Data Shift C'!F$6,'Input Exclusion Time (All)'!$B$14:$B$1004,'Input Data Shift C'!$D$2,'Input Exclusion Time (All)'!$C$14:$C$1004,'Input Data Shift C'!$C107)+SUMIFS('Input Exclusion Time (Partial)'!$I$14:$I$988,'Input Exclusion Time (Partial)'!$A$14:$A$988,'Input Data Shift C'!F$6,'Input Exclusion Time (Partial)'!$B$14:$B$988,'Input Data Shift C'!$D$2,'Input Exclusion Time (Partial)'!$C$14:$C$988,'Input Data Shift C'!$C107)</f>
        <v>0</v>
      </c>
      <c r="G107" s="506">
        <f>SUMIFS('Input Exclusion Time (All)'!$G$14:$G$1004,'Input Exclusion Time (All)'!$A$14:$A$1004,'Input Data Shift C'!G$6,'Input Exclusion Time (All)'!$B$14:$B$1004,'Input Data Shift C'!$D$2,'Input Exclusion Time (All)'!$C$14:$C$1004,'Input Data Shift C'!$C107)+SUMIFS('Input Exclusion Time (Partial)'!$I$14:$I$988,'Input Exclusion Time (Partial)'!$A$14:$A$988,'Input Data Shift C'!G$6,'Input Exclusion Time (Partial)'!$B$14:$B$988,'Input Data Shift C'!$D$2,'Input Exclusion Time (Partial)'!$C$14:$C$988,'Input Data Shift C'!$C107)</f>
        <v>0</v>
      </c>
      <c r="H107" s="506">
        <f>SUMIFS('Input Exclusion Time (All)'!$G$14:$G$1004,'Input Exclusion Time (All)'!$A$14:$A$1004,'Input Data Shift C'!H$6,'Input Exclusion Time (All)'!$B$14:$B$1004,'Input Data Shift C'!$D$2,'Input Exclusion Time (All)'!$C$14:$C$1004,'Input Data Shift C'!$C107)+SUMIFS('Input Exclusion Time (Partial)'!$I$14:$I$988,'Input Exclusion Time (Partial)'!$A$14:$A$988,'Input Data Shift C'!H$6,'Input Exclusion Time (Partial)'!$B$14:$B$988,'Input Data Shift C'!$D$2,'Input Exclusion Time (Partial)'!$C$14:$C$988,'Input Data Shift C'!$C107)</f>
        <v>0</v>
      </c>
      <c r="I107" s="506">
        <f>SUMIFS('Input Exclusion Time (All)'!$G$14:$G$1004,'Input Exclusion Time (All)'!$A$14:$A$1004,'Input Data Shift C'!I$6,'Input Exclusion Time (All)'!$B$14:$B$1004,'Input Data Shift C'!$D$2,'Input Exclusion Time (All)'!$C$14:$C$1004,'Input Data Shift C'!$C107)+SUMIFS('Input Exclusion Time (Partial)'!$I$14:$I$988,'Input Exclusion Time (Partial)'!$A$14:$A$988,'Input Data Shift C'!I$6,'Input Exclusion Time (Partial)'!$B$14:$B$988,'Input Data Shift C'!$D$2,'Input Exclusion Time (Partial)'!$C$14:$C$988,'Input Data Shift C'!$C107)</f>
        <v>0</v>
      </c>
      <c r="J107" s="506">
        <f>SUMIFS('Input Exclusion Time (All)'!$G$14:$G$1004,'Input Exclusion Time (All)'!$A$14:$A$1004,'Input Data Shift C'!J$6,'Input Exclusion Time (All)'!$B$14:$B$1004,'Input Data Shift C'!$D$2,'Input Exclusion Time (All)'!$C$14:$C$1004,'Input Data Shift C'!$C107)+SUMIFS('Input Exclusion Time (Partial)'!$I$14:$I$988,'Input Exclusion Time (Partial)'!$A$14:$A$988,'Input Data Shift C'!J$6,'Input Exclusion Time (Partial)'!$B$14:$B$988,'Input Data Shift C'!$D$2,'Input Exclusion Time (Partial)'!$C$14:$C$988,'Input Data Shift C'!$C107)</f>
        <v>0</v>
      </c>
      <c r="K107" s="506">
        <f>SUMIFS('Input Exclusion Time (All)'!$G$14:$G$1004,'Input Exclusion Time (All)'!$A$14:$A$1004,'Input Data Shift C'!K$6,'Input Exclusion Time (All)'!$B$14:$B$1004,'Input Data Shift C'!$D$2,'Input Exclusion Time (All)'!$C$14:$C$1004,'Input Data Shift C'!$C107)+SUMIFS('Input Exclusion Time (Partial)'!$I$14:$I$988,'Input Exclusion Time (Partial)'!$A$14:$A$988,'Input Data Shift C'!K$6,'Input Exclusion Time (Partial)'!$B$14:$B$988,'Input Data Shift C'!$D$2,'Input Exclusion Time (Partial)'!$C$14:$C$988,'Input Data Shift C'!$C107)</f>
        <v>0</v>
      </c>
      <c r="L107" s="506">
        <f>SUMIFS('Input Exclusion Time (All)'!$G$14:$G$1004,'Input Exclusion Time (All)'!$A$14:$A$1004,'Input Data Shift C'!L$6,'Input Exclusion Time (All)'!$B$14:$B$1004,'Input Data Shift C'!$D$2,'Input Exclusion Time (All)'!$C$14:$C$1004,'Input Data Shift C'!$C107)+SUMIFS('Input Exclusion Time (Partial)'!$I$14:$I$988,'Input Exclusion Time (Partial)'!$A$14:$A$988,'Input Data Shift C'!L$6,'Input Exclusion Time (Partial)'!$B$14:$B$988,'Input Data Shift C'!$D$2,'Input Exclusion Time (Partial)'!$C$14:$C$988,'Input Data Shift C'!$C107)</f>
        <v>0</v>
      </c>
      <c r="M107" s="506">
        <f>SUMIFS('Input Exclusion Time (All)'!$G$14:$G$1004,'Input Exclusion Time (All)'!$A$14:$A$1004,'Input Data Shift C'!M$6,'Input Exclusion Time (All)'!$B$14:$B$1004,'Input Data Shift C'!$D$2,'Input Exclusion Time (All)'!$C$14:$C$1004,'Input Data Shift C'!$C107)+SUMIFS('Input Exclusion Time (Partial)'!$I$14:$I$988,'Input Exclusion Time (Partial)'!$A$14:$A$988,'Input Data Shift C'!M$6,'Input Exclusion Time (Partial)'!$B$14:$B$988,'Input Data Shift C'!$D$2,'Input Exclusion Time (Partial)'!$C$14:$C$988,'Input Data Shift C'!$C107)</f>
        <v>0</v>
      </c>
      <c r="N107" s="506">
        <f>SUMIFS('Input Exclusion Time (All)'!$G$14:$G$1004,'Input Exclusion Time (All)'!$A$14:$A$1004,'Input Data Shift C'!N$6,'Input Exclusion Time (All)'!$B$14:$B$1004,'Input Data Shift C'!$D$2,'Input Exclusion Time (All)'!$C$14:$C$1004,'Input Data Shift C'!$C107)+SUMIFS('Input Exclusion Time (Partial)'!$I$14:$I$988,'Input Exclusion Time (Partial)'!$A$14:$A$988,'Input Data Shift C'!N$6,'Input Exclusion Time (Partial)'!$B$14:$B$988,'Input Data Shift C'!$D$2,'Input Exclusion Time (Partial)'!$C$14:$C$988,'Input Data Shift C'!$C107)</f>
        <v>0</v>
      </c>
      <c r="O107" s="506">
        <f>SUMIFS('Input Exclusion Time (All)'!$G$14:$G$1004,'Input Exclusion Time (All)'!$A$14:$A$1004,'Input Data Shift C'!O$6,'Input Exclusion Time (All)'!$B$14:$B$1004,'Input Data Shift C'!$D$2,'Input Exclusion Time (All)'!$C$14:$C$1004,'Input Data Shift C'!$C107)+SUMIFS('Input Exclusion Time (Partial)'!$I$14:$I$988,'Input Exclusion Time (Partial)'!$A$14:$A$988,'Input Data Shift C'!O$6,'Input Exclusion Time (Partial)'!$B$14:$B$988,'Input Data Shift C'!$D$2,'Input Exclusion Time (Partial)'!$C$14:$C$988,'Input Data Shift C'!$C107)</f>
        <v>0</v>
      </c>
      <c r="P107" s="506">
        <f>SUMIFS('Input Exclusion Time (All)'!$G$14:$G$1004,'Input Exclusion Time (All)'!$A$14:$A$1004,'Input Data Shift C'!P$6,'Input Exclusion Time (All)'!$B$14:$B$1004,'Input Data Shift C'!$D$2,'Input Exclusion Time (All)'!$C$14:$C$1004,'Input Data Shift C'!$C107)+SUMIFS('Input Exclusion Time (Partial)'!$I$14:$I$988,'Input Exclusion Time (Partial)'!$A$14:$A$988,'Input Data Shift C'!P$6,'Input Exclusion Time (Partial)'!$B$14:$B$988,'Input Data Shift C'!$D$2,'Input Exclusion Time (Partial)'!$C$14:$C$988,'Input Data Shift C'!$C107)</f>
        <v>0</v>
      </c>
      <c r="Q107" s="506">
        <f>SUMIFS('Input Exclusion Time (All)'!$G$14:$G$1004,'Input Exclusion Time (All)'!$A$14:$A$1004,'Input Data Shift C'!Q$6,'Input Exclusion Time (All)'!$B$14:$B$1004,'Input Data Shift C'!$D$2,'Input Exclusion Time (All)'!$C$14:$C$1004,'Input Data Shift C'!$C107)+SUMIFS('Input Exclusion Time (Partial)'!$I$14:$I$988,'Input Exclusion Time (Partial)'!$A$14:$A$988,'Input Data Shift C'!Q$6,'Input Exclusion Time (Partial)'!$B$14:$B$988,'Input Data Shift C'!$D$2,'Input Exclusion Time (Partial)'!$C$14:$C$988,'Input Data Shift C'!$C107)</f>
        <v>0</v>
      </c>
      <c r="R107" s="506">
        <f>SUMIFS('Input Exclusion Time (All)'!$G$14:$G$1004,'Input Exclusion Time (All)'!$A$14:$A$1004,'Input Data Shift C'!R$6,'Input Exclusion Time (All)'!$B$14:$B$1004,'Input Data Shift C'!$D$2,'Input Exclusion Time (All)'!$C$14:$C$1004,'Input Data Shift C'!$C107)+SUMIFS('Input Exclusion Time (Partial)'!$I$14:$I$988,'Input Exclusion Time (Partial)'!$A$14:$A$988,'Input Data Shift C'!R$6,'Input Exclusion Time (Partial)'!$B$14:$B$988,'Input Data Shift C'!$D$2,'Input Exclusion Time (Partial)'!$C$14:$C$988,'Input Data Shift C'!$C107)</f>
        <v>0</v>
      </c>
      <c r="S107" s="506">
        <f>SUMIFS('Input Exclusion Time (All)'!$G$14:$G$1004,'Input Exclusion Time (All)'!$A$14:$A$1004,'Input Data Shift C'!S$6,'Input Exclusion Time (All)'!$B$14:$B$1004,'Input Data Shift C'!$D$2,'Input Exclusion Time (All)'!$C$14:$C$1004,'Input Data Shift C'!$C107)+SUMIFS('Input Exclusion Time (Partial)'!$I$14:$I$988,'Input Exclusion Time (Partial)'!$A$14:$A$988,'Input Data Shift C'!S$6,'Input Exclusion Time (Partial)'!$B$14:$B$988,'Input Data Shift C'!$D$2,'Input Exclusion Time (Partial)'!$C$14:$C$988,'Input Data Shift C'!$C107)</f>
        <v>0</v>
      </c>
      <c r="T107" s="506">
        <f>SUMIFS('Input Exclusion Time (All)'!$G$14:$G$1004,'Input Exclusion Time (All)'!$A$14:$A$1004,'Input Data Shift C'!T$6,'Input Exclusion Time (All)'!$B$14:$B$1004,'Input Data Shift C'!$D$2,'Input Exclusion Time (All)'!$C$14:$C$1004,'Input Data Shift C'!$C107)+SUMIFS('Input Exclusion Time (Partial)'!$I$14:$I$988,'Input Exclusion Time (Partial)'!$A$14:$A$988,'Input Data Shift C'!T$6,'Input Exclusion Time (Partial)'!$B$14:$B$988,'Input Data Shift C'!$D$2,'Input Exclusion Time (Partial)'!$C$14:$C$988,'Input Data Shift C'!$C107)</f>
        <v>0</v>
      </c>
      <c r="U107" s="506">
        <f>SUMIFS('Input Exclusion Time (All)'!$G$14:$G$1004,'Input Exclusion Time (All)'!$A$14:$A$1004,'Input Data Shift C'!U$6,'Input Exclusion Time (All)'!$B$14:$B$1004,'Input Data Shift C'!$D$2,'Input Exclusion Time (All)'!$C$14:$C$1004,'Input Data Shift C'!$C107)+SUMIFS('Input Exclusion Time (Partial)'!$I$14:$I$988,'Input Exclusion Time (Partial)'!$A$14:$A$988,'Input Data Shift C'!U$6,'Input Exclusion Time (Partial)'!$B$14:$B$988,'Input Data Shift C'!$D$2,'Input Exclusion Time (Partial)'!$C$14:$C$988,'Input Data Shift C'!$C107)</f>
        <v>0</v>
      </c>
      <c r="V107" s="506">
        <f>SUMIFS('Input Exclusion Time (All)'!$G$14:$G$1004,'Input Exclusion Time (All)'!$A$14:$A$1004,'Input Data Shift C'!V$6,'Input Exclusion Time (All)'!$B$14:$B$1004,'Input Data Shift C'!$D$2,'Input Exclusion Time (All)'!$C$14:$C$1004,'Input Data Shift C'!$C107)+SUMIFS('Input Exclusion Time (Partial)'!$I$14:$I$988,'Input Exclusion Time (Partial)'!$A$14:$A$988,'Input Data Shift C'!V$6,'Input Exclusion Time (Partial)'!$B$14:$B$988,'Input Data Shift C'!$D$2,'Input Exclusion Time (Partial)'!$C$14:$C$988,'Input Data Shift C'!$C107)</f>
        <v>0</v>
      </c>
      <c r="W107" s="506">
        <f>SUMIFS('Input Exclusion Time (All)'!$G$14:$G$1004,'Input Exclusion Time (All)'!$A$14:$A$1004,'Input Data Shift C'!W$6,'Input Exclusion Time (All)'!$B$14:$B$1004,'Input Data Shift C'!$D$2,'Input Exclusion Time (All)'!$C$14:$C$1004,'Input Data Shift C'!$C107)+SUMIFS('Input Exclusion Time (Partial)'!$I$14:$I$988,'Input Exclusion Time (Partial)'!$A$14:$A$988,'Input Data Shift C'!W$6,'Input Exclusion Time (Partial)'!$B$14:$B$988,'Input Data Shift C'!$D$2,'Input Exclusion Time (Partial)'!$C$14:$C$988,'Input Data Shift C'!$C107)</f>
        <v>0</v>
      </c>
      <c r="X107" s="506">
        <f>SUMIFS('Input Exclusion Time (All)'!$G$14:$G$1004,'Input Exclusion Time (All)'!$A$14:$A$1004,'Input Data Shift C'!X$6,'Input Exclusion Time (All)'!$B$14:$B$1004,'Input Data Shift C'!$D$2,'Input Exclusion Time (All)'!$C$14:$C$1004,'Input Data Shift C'!$C107)+SUMIFS('Input Exclusion Time (Partial)'!$I$14:$I$988,'Input Exclusion Time (Partial)'!$A$14:$A$988,'Input Data Shift C'!X$6,'Input Exclusion Time (Partial)'!$B$14:$B$988,'Input Data Shift C'!$D$2,'Input Exclusion Time (Partial)'!$C$14:$C$988,'Input Data Shift C'!$C107)</f>
        <v>0</v>
      </c>
      <c r="Y107" s="506">
        <f>SUMIFS('Input Exclusion Time (All)'!$G$14:$G$1004,'Input Exclusion Time (All)'!$A$14:$A$1004,'Input Data Shift C'!Y$6,'Input Exclusion Time (All)'!$B$14:$B$1004,'Input Data Shift C'!$D$2,'Input Exclusion Time (All)'!$C$14:$C$1004,'Input Data Shift C'!$C107)+SUMIFS('Input Exclusion Time (Partial)'!$I$14:$I$988,'Input Exclusion Time (Partial)'!$A$14:$A$988,'Input Data Shift C'!Y$6,'Input Exclusion Time (Partial)'!$B$14:$B$988,'Input Data Shift C'!$D$2,'Input Exclusion Time (Partial)'!$C$14:$C$988,'Input Data Shift C'!$C107)</f>
        <v>0</v>
      </c>
      <c r="Z107" s="506">
        <f>SUMIFS('Input Exclusion Time (All)'!$G$14:$G$1004,'Input Exclusion Time (All)'!$A$14:$A$1004,'Input Data Shift C'!Z$6,'Input Exclusion Time (All)'!$B$14:$B$1004,'Input Data Shift C'!$D$2,'Input Exclusion Time (All)'!$C$14:$C$1004,'Input Data Shift C'!$C107)+SUMIFS('Input Exclusion Time (Partial)'!$I$14:$I$988,'Input Exclusion Time (Partial)'!$A$14:$A$988,'Input Data Shift C'!Z$6,'Input Exclusion Time (Partial)'!$B$14:$B$988,'Input Data Shift C'!$D$2,'Input Exclusion Time (Partial)'!$C$14:$C$988,'Input Data Shift C'!$C107)</f>
        <v>0</v>
      </c>
      <c r="AA107" s="506">
        <f>SUMIFS('Input Exclusion Time (All)'!$G$14:$G$1004,'Input Exclusion Time (All)'!$A$14:$A$1004,'Input Data Shift C'!AA$6,'Input Exclusion Time (All)'!$B$14:$B$1004,'Input Data Shift C'!$D$2,'Input Exclusion Time (All)'!$C$14:$C$1004,'Input Data Shift C'!$C107)+SUMIFS('Input Exclusion Time (Partial)'!$I$14:$I$988,'Input Exclusion Time (Partial)'!$A$14:$A$988,'Input Data Shift C'!AA$6,'Input Exclusion Time (Partial)'!$B$14:$B$988,'Input Data Shift C'!$D$2,'Input Exclusion Time (Partial)'!$C$14:$C$988,'Input Data Shift C'!$C107)</f>
        <v>0</v>
      </c>
      <c r="AB107" s="506">
        <f>SUMIFS('Input Exclusion Time (All)'!$G$14:$G$1004,'Input Exclusion Time (All)'!$A$14:$A$1004,'Input Data Shift C'!AB$6,'Input Exclusion Time (All)'!$B$14:$B$1004,'Input Data Shift C'!$D$2,'Input Exclusion Time (All)'!$C$14:$C$1004,'Input Data Shift C'!$C107)+SUMIFS('Input Exclusion Time (Partial)'!$I$14:$I$988,'Input Exclusion Time (Partial)'!$A$14:$A$988,'Input Data Shift C'!AB$6,'Input Exclusion Time (Partial)'!$B$14:$B$988,'Input Data Shift C'!$D$2,'Input Exclusion Time (Partial)'!$C$14:$C$988,'Input Data Shift C'!$C107)</f>
        <v>0</v>
      </c>
      <c r="AC107" s="506">
        <f>SUMIFS('Input Exclusion Time (All)'!$G$14:$G$1004,'Input Exclusion Time (All)'!$A$14:$A$1004,'Input Data Shift C'!AC$6,'Input Exclusion Time (All)'!$B$14:$B$1004,'Input Data Shift C'!$D$2,'Input Exclusion Time (All)'!$C$14:$C$1004,'Input Data Shift C'!$C107)+SUMIFS('Input Exclusion Time (Partial)'!$I$14:$I$988,'Input Exclusion Time (Partial)'!$A$14:$A$988,'Input Data Shift C'!AC$6,'Input Exclusion Time (Partial)'!$B$14:$B$988,'Input Data Shift C'!$D$2,'Input Exclusion Time (Partial)'!$C$14:$C$988,'Input Data Shift C'!$C107)</f>
        <v>0</v>
      </c>
      <c r="AD107" s="506">
        <f>SUMIFS('Input Exclusion Time (All)'!$G$14:$G$1004,'Input Exclusion Time (All)'!$A$14:$A$1004,'Input Data Shift C'!AD$6,'Input Exclusion Time (All)'!$B$14:$B$1004,'Input Data Shift C'!$D$2,'Input Exclusion Time (All)'!$C$14:$C$1004,'Input Data Shift C'!$C107)+SUMIFS('Input Exclusion Time (Partial)'!$I$14:$I$988,'Input Exclusion Time (Partial)'!$A$14:$A$988,'Input Data Shift C'!AD$6,'Input Exclusion Time (Partial)'!$B$14:$B$988,'Input Data Shift C'!$D$2,'Input Exclusion Time (Partial)'!$C$14:$C$988,'Input Data Shift C'!$C107)</f>
        <v>0</v>
      </c>
      <c r="AE107" s="506">
        <f>SUMIFS('Input Exclusion Time (All)'!$G$14:$G$1004,'Input Exclusion Time (All)'!$A$14:$A$1004,'Input Data Shift C'!AE$6,'Input Exclusion Time (All)'!$B$14:$B$1004,'Input Data Shift C'!$D$2,'Input Exclusion Time (All)'!$C$14:$C$1004,'Input Data Shift C'!$C107)+SUMIFS('Input Exclusion Time (Partial)'!$I$14:$I$988,'Input Exclusion Time (Partial)'!$A$14:$A$988,'Input Data Shift C'!AE$6,'Input Exclusion Time (Partial)'!$B$14:$B$988,'Input Data Shift C'!$D$2,'Input Exclusion Time (Partial)'!$C$14:$C$988,'Input Data Shift C'!$C107)</f>
        <v>0</v>
      </c>
      <c r="AF107" s="506">
        <f>SUMIFS('Input Exclusion Time (All)'!$G$14:$G$1004,'Input Exclusion Time (All)'!$A$14:$A$1004,'Input Data Shift C'!AF$6,'Input Exclusion Time (All)'!$B$14:$B$1004,'Input Data Shift C'!$D$2,'Input Exclusion Time (All)'!$C$14:$C$1004,'Input Data Shift C'!$C107)+SUMIFS('Input Exclusion Time (Partial)'!$I$14:$I$988,'Input Exclusion Time (Partial)'!$A$14:$A$988,'Input Data Shift C'!AF$6,'Input Exclusion Time (Partial)'!$B$14:$B$988,'Input Data Shift C'!$D$2,'Input Exclusion Time (Partial)'!$C$14:$C$988,'Input Data Shift C'!$C107)</f>
        <v>0</v>
      </c>
      <c r="AG107" s="506">
        <f>SUMIFS('Input Exclusion Time (All)'!$G$14:$G$1004,'Input Exclusion Time (All)'!$A$14:$A$1004,'Input Data Shift C'!AG$6,'Input Exclusion Time (All)'!$B$14:$B$1004,'Input Data Shift C'!$D$2,'Input Exclusion Time (All)'!$C$14:$C$1004,'Input Data Shift C'!$C107)+SUMIFS('Input Exclusion Time (Partial)'!$I$14:$I$988,'Input Exclusion Time (Partial)'!$A$14:$A$988,'Input Data Shift C'!AG$6,'Input Exclusion Time (Partial)'!$B$14:$B$988,'Input Data Shift C'!$D$2,'Input Exclusion Time (Partial)'!$C$14:$C$988,'Input Data Shift C'!$C107)</f>
        <v>0</v>
      </c>
      <c r="AH107" s="506">
        <f>SUMIFS('Input Exclusion Time (All)'!$G$14:$G$1004,'Input Exclusion Time (All)'!$A$14:$A$1004,'Input Data Shift C'!AH$6,'Input Exclusion Time (All)'!$B$14:$B$1004,'Input Data Shift C'!$D$2,'Input Exclusion Time (All)'!$C$14:$C$1004,'Input Data Shift C'!$C107)+SUMIFS('Input Exclusion Time (Partial)'!$I$14:$I$988,'Input Exclusion Time (Partial)'!$A$14:$A$988,'Input Data Shift C'!AH$6,'Input Exclusion Time (Partial)'!$B$14:$B$988,'Input Data Shift C'!$D$2,'Input Exclusion Time (Partial)'!$C$14:$C$988,'Input Data Shift C'!$C107)</f>
        <v>0</v>
      </c>
      <c r="AI107" s="512">
        <f t="shared" si="11"/>
        <v>0</v>
      </c>
      <c r="AJ107" s="285">
        <f t="shared" si="12"/>
        <v>0</v>
      </c>
    </row>
    <row r="108" spans="1:36" ht="19.5" customHeight="1">
      <c r="A108" s="605"/>
      <c r="B108" s="280" t="s">
        <v>44</v>
      </c>
      <c r="C108" s="281" t="s">
        <v>45</v>
      </c>
      <c r="D108" s="506">
        <f>SUMIFS('Input Exclusion Time (All)'!$G$14:$G$1004,'Input Exclusion Time (All)'!$A$14:$A$1004,'Input Data Shift C'!D$6,'Input Exclusion Time (All)'!$B$14:$B$1004,'Input Data Shift C'!$D$2,'Input Exclusion Time (All)'!$C$14:$C$1004,'Input Data Shift C'!$C108)+SUMIFS('Input Exclusion Time (Partial)'!$I$14:$I$988,'Input Exclusion Time (Partial)'!$A$14:$A$988,'Input Data Shift C'!D$6,'Input Exclusion Time (Partial)'!$B$14:$B$988,'Input Data Shift C'!$D$2,'Input Exclusion Time (Partial)'!$C$14:$C$988,'Input Data Shift C'!$C108)</f>
        <v>0</v>
      </c>
      <c r="E108" s="506">
        <f>SUMIFS('Input Exclusion Time (All)'!$G$14:$G$1004,'Input Exclusion Time (All)'!$A$14:$A$1004,'Input Data Shift C'!E$6,'Input Exclusion Time (All)'!$B$14:$B$1004,'Input Data Shift C'!$D$2,'Input Exclusion Time (All)'!$C$14:$C$1004,'Input Data Shift C'!$C108)+SUMIFS('Input Exclusion Time (Partial)'!$I$14:$I$988,'Input Exclusion Time (Partial)'!$A$14:$A$988,'Input Data Shift C'!E$6,'Input Exclusion Time (Partial)'!$B$14:$B$988,'Input Data Shift C'!$D$2,'Input Exclusion Time (Partial)'!$C$14:$C$988,'Input Data Shift C'!$C108)</f>
        <v>0</v>
      </c>
      <c r="F108" s="506">
        <f>SUMIFS('Input Exclusion Time (All)'!$G$14:$G$1004,'Input Exclusion Time (All)'!$A$14:$A$1004,'Input Data Shift C'!F$6,'Input Exclusion Time (All)'!$B$14:$B$1004,'Input Data Shift C'!$D$2,'Input Exclusion Time (All)'!$C$14:$C$1004,'Input Data Shift C'!$C108)+SUMIFS('Input Exclusion Time (Partial)'!$I$14:$I$988,'Input Exclusion Time (Partial)'!$A$14:$A$988,'Input Data Shift C'!F$6,'Input Exclusion Time (Partial)'!$B$14:$B$988,'Input Data Shift C'!$D$2,'Input Exclusion Time (Partial)'!$C$14:$C$988,'Input Data Shift C'!$C108)</f>
        <v>0</v>
      </c>
      <c r="G108" s="506">
        <f>SUMIFS('Input Exclusion Time (All)'!$G$14:$G$1004,'Input Exclusion Time (All)'!$A$14:$A$1004,'Input Data Shift C'!G$6,'Input Exclusion Time (All)'!$B$14:$B$1004,'Input Data Shift C'!$D$2,'Input Exclusion Time (All)'!$C$14:$C$1004,'Input Data Shift C'!$C108)+SUMIFS('Input Exclusion Time (Partial)'!$I$14:$I$988,'Input Exclusion Time (Partial)'!$A$14:$A$988,'Input Data Shift C'!G$6,'Input Exclusion Time (Partial)'!$B$14:$B$988,'Input Data Shift C'!$D$2,'Input Exclusion Time (Partial)'!$C$14:$C$988,'Input Data Shift C'!$C108)</f>
        <v>0</v>
      </c>
      <c r="H108" s="506">
        <f>SUMIFS('Input Exclusion Time (All)'!$G$14:$G$1004,'Input Exclusion Time (All)'!$A$14:$A$1004,'Input Data Shift C'!H$6,'Input Exclusion Time (All)'!$B$14:$B$1004,'Input Data Shift C'!$D$2,'Input Exclusion Time (All)'!$C$14:$C$1004,'Input Data Shift C'!$C108)+SUMIFS('Input Exclusion Time (Partial)'!$I$14:$I$988,'Input Exclusion Time (Partial)'!$A$14:$A$988,'Input Data Shift C'!H$6,'Input Exclusion Time (Partial)'!$B$14:$B$988,'Input Data Shift C'!$D$2,'Input Exclusion Time (Partial)'!$C$14:$C$988,'Input Data Shift C'!$C108)</f>
        <v>0</v>
      </c>
      <c r="I108" s="506">
        <f>SUMIFS('Input Exclusion Time (All)'!$G$14:$G$1004,'Input Exclusion Time (All)'!$A$14:$A$1004,'Input Data Shift C'!I$6,'Input Exclusion Time (All)'!$B$14:$B$1004,'Input Data Shift C'!$D$2,'Input Exclusion Time (All)'!$C$14:$C$1004,'Input Data Shift C'!$C108)+SUMIFS('Input Exclusion Time (Partial)'!$I$14:$I$988,'Input Exclusion Time (Partial)'!$A$14:$A$988,'Input Data Shift C'!I$6,'Input Exclusion Time (Partial)'!$B$14:$B$988,'Input Data Shift C'!$D$2,'Input Exclusion Time (Partial)'!$C$14:$C$988,'Input Data Shift C'!$C108)</f>
        <v>0</v>
      </c>
      <c r="J108" s="506">
        <f>SUMIFS('Input Exclusion Time (All)'!$G$14:$G$1004,'Input Exclusion Time (All)'!$A$14:$A$1004,'Input Data Shift C'!J$6,'Input Exclusion Time (All)'!$B$14:$B$1004,'Input Data Shift C'!$D$2,'Input Exclusion Time (All)'!$C$14:$C$1004,'Input Data Shift C'!$C108)+SUMIFS('Input Exclusion Time (Partial)'!$I$14:$I$988,'Input Exclusion Time (Partial)'!$A$14:$A$988,'Input Data Shift C'!J$6,'Input Exclusion Time (Partial)'!$B$14:$B$988,'Input Data Shift C'!$D$2,'Input Exclusion Time (Partial)'!$C$14:$C$988,'Input Data Shift C'!$C108)</f>
        <v>0</v>
      </c>
      <c r="K108" s="506">
        <f>SUMIFS('Input Exclusion Time (All)'!$G$14:$G$1004,'Input Exclusion Time (All)'!$A$14:$A$1004,'Input Data Shift C'!K$6,'Input Exclusion Time (All)'!$B$14:$B$1004,'Input Data Shift C'!$D$2,'Input Exclusion Time (All)'!$C$14:$C$1004,'Input Data Shift C'!$C108)+SUMIFS('Input Exclusion Time (Partial)'!$I$14:$I$988,'Input Exclusion Time (Partial)'!$A$14:$A$988,'Input Data Shift C'!K$6,'Input Exclusion Time (Partial)'!$B$14:$B$988,'Input Data Shift C'!$D$2,'Input Exclusion Time (Partial)'!$C$14:$C$988,'Input Data Shift C'!$C108)</f>
        <v>0</v>
      </c>
      <c r="L108" s="506">
        <f>SUMIFS('Input Exclusion Time (All)'!$G$14:$G$1004,'Input Exclusion Time (All)'!$A$14:$A$1004,'Input Data Shift C'!L$6,'Input Exclusion Time (All)'!$B$14:$B$1004,'Input Data Shift C'!$D$2,'Input Exclusion Time (All)'!$C$14:$C$1004,'Input Data Shift C'!$C108)+SUMIFS('Input Exclusion Time (Partial)'!$I$14:$I$988,'Input Exclusion Time (Partial)'!$A$14:$A$988,'Input Data Shift C'!L$6,'Input Exclusion Time (Partial)'!$B$14:$B$988,'Input Data Shift C'!$D$2,'Input Exclusion Time (Partial)'!$C$14:$C$988,'Input Data Shift C'!$C108)</f>
        <v>0</v>
      </c>
      <c r="M108" s="506">
        <f>SUMIFS('Input Exclusion Time (All)'!$G$14:$G$1004,'Input Exclusion Time (All)'!$A$14:$A$1004,'Input Data Shift C'!M$6,'Input Exclusion Time (All)'!$B$14:$B$1004,'Input Data Shift C'!$D$2,'Input Exclusion Time (All)'!$C$14:$C$1004,'Input Data Shift C'!$C108)+SUMIFS('Input Exclusion Time (Partial)'!$I$14:$I$988,'Input Exclusion Time (Partial)'!$A$14:$A$988,'Input Data Shift C'!M$6,'Input Exclusion Time (Partial)'!$B$14:$B$988,'Input Data Shift C'!$D$2,'Input Exclusion Time (Partial)'!$C$14:$C$988,'Input Data Shift C'!$C108)</f>
        <v>0</v>
      </c>
      <c r="N108" s="506">
        <f>SUMIFS('Input Exclusion Time (All)'!$G$14:$G$1004,'Input Exclusion Time (All)'!$A$14:$A$1004,'Input Data Shift C'!N$6,'Input Exclusion Time (All)'!$B$14:$B$1004,'Input Data Shift C'!$D$2,'Input Exclusion Time (All)'!$C$14:$C$1004,'Input Data Shift C'!$C108)+SUMIFS('Input Exclusion Time (Partial)'!$I$14:$I$988,'Input Exclusion Time (Partial)'!$A$14:$A$988,'Input Data Shift C'!N$6,'Input Exclusion Time (Partial)'!$B$14:$B$988,'Input Data Shift C'!$D$2,'Input Exclusion Time (Partial)'!$C$14:$C$988,'Input Data Shift C'!$C108)</f>
        <v>0</v>
      </c>
      <c r="O108" s="506">
        <f>SUMIFS('Input Exclusion Time (All)'!$G$14:$G$1004,'Input Exclusion Time (All)'!$A$14:$A$1004,'Input Data Shift C'!O$6,'Input Exclusion Time (All)'!$B$14:$B$1004,'Input Data Shift C'!$D$2,'Input Exclusion Time (All)'!$C$14:$C$1004,'Input Data Shift C'!$C108)+SUMIFS('Input Exclusion Time (Partial)'!$I$14:$I$988,'Input Exclusion Time (Partial)'!$A$14:$A$988,'Input Data Shift C'!O$6,'Input Exclusion Time (Partial)'!$B$14:$B$988,'Input Data Shift C'!$D$2,'Input Exclusion Time (Partial)'!$C$14:$C$988,'Input Data Shift C'!$C108)</f>
        <v>0</v>
      </c>
      <c r="P108" s="506">
        <f>SUMIFS('Input Exclusion Time (All)'!$G$14:$G$1004,'Input Exclusion Time (All)'!$A$14:$A$1004,'Input Data Shift C'!P$6,'Input Exclusion Time (All)'!$B$14:$B$1004,'Input Data Shift C'!$D$2,'Input Exclusion Time (All)'!$C$14:$C$1004,'Input Data Shift C'!$C108)+SUMIFS('Input Exclusion Time (Partial)'!$I$14:$I$988,'Input Exclusion Time (Partial)'!$A$14:$A$988,'Input Data Shift C'!P$6,'Input Exclusion Time (Partial)'!$B$14:$B$988,'Input Data Shift C'!$D$2,'Input Exclusion Time (Partial)'!$C$14:$C$988,'Input Data Shift C'!$C108)</f>
        <v>0</v>
      </c>
      <c r="Q108" s="506">
        <f>SUMIFS('Input Exclusion Time (All)'!$G$14:$G$1004,'Input Exclusion Time (All)'!$A$14:$A$1004,'Input Data Shift C'!Q$6,'Input Exclusion Time (All)'!$B$14:$B$1004,'Input Data Shift C'!$D$2,'Input Exclusion Time (All)'!$C$14:$C$1004,'Input Data Shift C'!$C108)+SUMIFS('Input Exclusion Time (Partial)'!$I$14:$I$988,'Input Exclusion Time (Partial)'!$A$14:$A$988,'Input Data Shift C'!Q$6,'Input Exclusion Time (Partial)'!$B$14:$B$988,'Input Data Shift C'!$D$2,'Input Exclusion Time (Partial)'!$C$14:$C$988,'Input Data Shift C'!$C108)</f>
        <v>0</v>
      </c>
      <c r="R108" s="506">
        <f>SUMIFS('Input Exclusion Time (All)'!$G$14:$G$1004,'Input Exclusion Time (All)'!$A$14:$A$1004,'Input Data Shift C'!R$6,'Input Exclusion Time (All)'!$B$14:$B$1004,'Input Data Shift C'!$D$2,'Input Exclusion Time (All)'!$C$14:$C$1004,'Input Data Shift C'!$C108)+SUMIFS('Input Exclusion Time (Partial)'!$I$14:$I$988,'Input Exclusion Time (Partial)'!$A$14:$A$988,'Input Data Shift C'!R$6,'Input Exclusion Time (Partial)'!$B$14:$B$988,'Input Data Shift C'!$D$2,'Input Exclusion Time (Partial)'!$C$14:$C$988,'Input Data Shift C'!$C108)</f>
        <v>0</v>
      </c>
      <c r="S108" s="506">
        <f>SUMIFS('Input Exclusion Time (All)'!$G$14:$G$1004,'Input Exclusion Time (All)'!$A$14:$A$1004,'Input Data Shift C'!S$6,'Input Exclusion Time (All)'!$B$14:$B$1004,'Input Data Shift C'!$D$2,'Input Exclusion Time (All)'!$C$14:$C$1004,'Input Data Shift C'!$C108)+SUMIFS('Input Exclusion Time (Partial)'!$I$14:$I$988,'Input Exclusion Time (Partial)'!$A$14:$A$988,'Input Data Shift C'!S$6,'Input Exclusion Time (Partial)'!$B$14:$B$988,'Input Data Shift C'!$D$2,'Input Exclusion Time (Partial)'!$C$14:$C$988,'Input Data Shift C'!$C108)</f>
        <v>0</v>
      </c>
      <c r="T108" s="506">
        <f>SUMIFS('Input Exclusion Time (All)'!$G$14:$G$1004,'Input Exclusion Time (All)'!$A$14:$A$1004,'Input Data Shift C'!T$6,'Input Exclusion Time (All)'!$B$14:$B$1004,'Input Data Shift C'!$D$2,'Input Exclusion Time (All)'!$C$14:$C$1004,'Input Data Shift C'!$C108)+SUMIFS('Input Exclusion Time (Partial)'!$I$14:$I$988,'Input Exclusion Time (Partial)'!$A$14:$A$988,'Input Data Shift C'!T$6,'Input Exclusion Time (Partial)'!$B$14:$B$988,'Input Data Shift C'!$D$2,'Input Exclusion Time (Partial)'!$C$14:$C$988,'Input Data Shift C'!$C108)</f>
        <v>0</v>
      </c>
      <c r="U108" s="506">
        <f>SUMIFS('Input Exclusion Time (All)'!$G$14:$G$1004,'Input Exclusion Time (All)'!$A$14:$A$1004,'Input Data Shift C'!U$6,'Input Exclusion Time (All)'!$B$14:$B$1004,'Input Data Shift C'!$D$2,'Input Exclusion Time (All)'!$C$14:$C$1004,'Input Data Shift C'!$C108)+SUMIFS('Input Exclusion Time (Partial)'!$I$14:$I$988,'Input Exclusion Time (Partial)'!$A$14:$A$988,'Input Data Shift C'!U$6,'Input Exclusion Time (Partial)'!$B$14:$B$988,'Input Data Shift C'!$D$2,'Input Exclusion Time (Partial)'!$C$14:$C$988,'Input Data Shift C'!$C108)</f>
        <v>0</v>
      </c>
      <c r="V108" s="506">
        <f>SUMIFS('Input Exclusion Time (All)'!$G$14:$G$1004,'Input Exclusion Time (All)'!$A$14:$A$1004,'Input Data Shift C'!V$6,'Input Exclusion Time (All)'!$B$14:$B$1004,'Input Data Shift C'!$D$2,'Input Exclusion Time (All)'!$C$14:$C$1004,'Input Data Shift C'!$C108)+SUMIFS('Input Exclusion Time (Partial)'!$I$14:$I$988,'Input Exclusion Time (Partial)'!$A$14:$A$988,'Input Data Shift C'!V$6,'Input Exclusion Time (Partial)'!$B$14:$B$988,'Input Data Shift C'!$D$2,'Input Exclusion Time (Partial)'!$C$14:$C$988,'Input Data Shift C'!$C108)</f>
        <v>0</v>
      </c>
      <c r="W108" s="506">
        <f>SUMIFS('Input Exclusion Time (All)'!$G$14:$G$1004,'Input Exclusion Time (All)'!$A$14:$A$1004,'Input Data Shift C'!W$6,'Input Exclusion Time (All)'!$B$14:$B$1004,'Input Data Shift C'!$D$2,'Input Exclusion Time (All)'!$C$14:$C$1004,'Input Data Shift C'!$C108)+SUMIFS('Input Exclusion Time (Partial)'!$I$14:$I$988,'Input Exclusion Time (Partial)'!$A$14:$A$988,'Input Data Shift C'!W$6,'Input Exclusion Time (Partial)'!$B$14:$B$988,'Input Data Shift C'!$D$2,'Input Exclusion Time (Partial)'!$C$14:$C$988,'Input Data Shift C'!$C108)</f>
        <v>0</v>
      </c>
      <c r="X108" s="506">
        <f>SUMIFS('Input Exclusion Time (All)'!$G$14:$G$1004,'Input Exclusion Time (All)'!$A$14:$A$1004,'Input Data Shift C'!X$6,'Input Exclusion Time (All)'!$B$14:$B$1004,'Input Data Shift C'!$D$2,'Input Exclusion Time (All)'!$C$14:$C$1004,'Input Data Shift C'!$C108)+SUMIFS('Input Exclusion Time (Partial)'!$I$14:$I$988,'Input Exclusion Time (Partial)'!$A$14:$A$988,'Input Data Shift C'!X$6,'Input Exclusion Time (Partial)'!$B$14:$B$988,'Input Data Shift C'!$D$2,'Input Exclusion Time (Partial)'!$C$14:$C$988,'Input Data Shift C'!$C108)</f>
        <v>0</v>
      </c>
      <c r="Y108" s="506">
        <f>SUMIFS('Input Exclusion Time (All)'!$G$14:$G$1004,'Input Exclusion Time (All)'!$A$14:$A$1004,'Input Data Shift C'!Y$6,'Input Exclusion Time (All)'!$B$14:$B$1004,'Input Data Shift C'!$D$2,'Input Exclusion Time (All)'!$C$14:$C$1004,'Input Data Shift C'!$C108)+SUMIFS('Input Exclusion Time (Partial)'!$I$14:$I$988,'Input Exclusion Time (Partial)'!$A$14:$A$988,'Input Data Shift C'!Y$6,'Input Exclusion Time (Partial)'!$B$14:$B$988,'Input Data Shift C'!$D$2,'Input Exclusion Time (Partial)'!$C$14:$C$988,'Input Data Shift C'!$C108)</f>
        <v>0</v>
      </c>
      <c r="Z108" s="506">
        <f>SUMIFS('Input Exclusion Time (All)'!$G$14:$G$1004,'Input Exclusion Time (All)'!$A$14:$A$1004,'Input Data Shift C'!Z$6,'Input Exclusion Time (All)'!$B$14:$B$1004,'Input Data Shift C'!$D$2,'Input Exclusion Time (All)'!$C$14:$C$1004,'Input Data Shift C'!$C108)+SUMIFS('Input Exclusion Time (Partial)'!$I$14:$I$988,'Input Exclusion Time (Partial)'!$A$14:$A$988,'Input Data Shift C'!Z$6,'Input Exclusion Time (Partial)'!$B$14:$B$988,'Input Data Shift C'!$D$2,'Input Exclusion Time (Partial)'!$C$14:$C$988,'Input Data Shift C'!$C108)</f>
        <v>0</v>
      </c>
      <c r="AA108" s="506">
        <f>SUMIFS('Input Exclusion Time (All)'!$G$14:$G$1004,'Input Exclusion Time (All)'!$A$14:$A$1004,'Input Data Shift C'!AA$6,'Input Exclusion Time (All)'!$B$14:$B$1004,'Input Data Shift C'!$D$2,'Input Exclusion Time (All)'!$C$14:$C$1004,'Input Data Shift C'!$C108)+SUMIFS('Input Exclusion Time (Partial)'!$I$14:$I$988,'Input Exclusion Time (Partial)'!$A$14:$A$988,'Input Data Shift C'!AA$6,'Input Exclusion Time (Partial)'!$B$14:$B$988,'Input Data Shift C'!$D$2,'Input Exclusion Time (Partial)'!$C$14:$C$988,'Input Data Shift C'!$C108)</f>
        <v>0</v>
      </c>
      <c r="AB108" s="506">
        <f>SUMIFS('Input Exclusion Time (All)'!$G$14:$G$1004,'Input Exclusion Time (All)'!$A$14:$A$1004,'Input Data Shift C'!AB$6,'Input Exclusion Time (All)'!$B$14:$B$1004,'Input Data Shift C'!$D$2,'Input Exclusion Time (All)'!$C$14:$C$1004,'Input Data Shift C'!$C108)+SUMIFS('Input Exclusion Time (Partial)'!$I$14:$I$988,'Input Exclusion Time (Partial)'!$A$14:$A$988,'Input Data Shift C'!AB$6,'Input Exclusion Time (Partial)'!$B$14:$B$988,'Input Data Shift C'!$D$2,'Input Exclusion Time (Partial)'!$C$14:$C$988,'Input Data Shift C'!$C108)</f>
        <v>0</v>
      </c>
      <c r="AC108" s="506">
        <f>SUMIFS('Input Exclusion Time (All)'!$G$14:$G$1004,'Input Exclusion Time (All)'!$A$14:$A$1004,'Input Data Shift C'!AC$6,'Input Exclusion Time (All)'!$B$14:$B$1004,'Input Data Shift C'!$D$2,'Input Exclusion Time (All)'!$C$14:$C$1004,'Input Data Shift C'!$C108)+SUMIFS('Input Exclusion Time (Partial)'!$I$14:$I$988,'Input Exclusion Time (Partial)'!$A$14:$A$988,'Input Data Shift C'!AC$6,'Input Exclusion Time (Partial)'!$B$14:$B$988,'Input Data Shift C'!$D$2,'Input Exclusion Time (Partial)'!$C$14:$C$988,'Input Data Shift C'!$C108)</f>
        <v>0</v>
      </c>
      <c r="AD108" s="506">
        <f>SUMIFS('Input Exclusion Time (All)'!$G$14:$G$1004,'Input Exclusion Time (All)'!$A$14:$A$1004,'Input Data Shift C'!AD$6,'Input Exclusion Time (All)'!$B$14:$B$1004,'Input Data Shift C'!$D$2,'Input Exclusion Time (All)'!$C$14:$C$1004,'Input Data Shift C'!$C108)+SUMIFS('Input Exclusion Time (Partial)'!$I$14:$I$988,'Input Exclusion Time (Partial)'!$A$14:$A$988,'Input Data Shift C'!AD$6,'Input Exclusion Time (Partial)'!$B$14:$B$988,'Input Data Shift C'!$D$2,'Input Exclusion Time (Partial)'!$C$14:$C$988,'Input Data Shift C'!$C108)</f>
        <v>0</v>
      </c>
      <c r="AE108" s="506">
        <f>SUMIFS('Input Exclusion Time (All)'!$G$14:$G$1004,'Input Exclusion Time (All)'!$A$14:$A$1004,'Input Data Shift C'!AE$6,'Input Exclusion Time (All)'!$B$14:$B$1004,'Input Data Shift C'!$D$2,'Input Exclusion Time (All)'!$C$14:$C$1004,'Input Data Shift C'!$C108)+SUMIFS('Input Exclusion Time (Partial)'!$I$14:$I$988,'Input Exclusion Time (Partial)'!$A$14:$A$988,'Input Data Shift C'!AE$6,'Input Exclusion Time (Partial)'!$B$14:$B$988,'Input Data Shift C'!$D$2,'Input Exclusion Time (Partial)'!$C$14:$C$988,'Input Data Shift C'!$C108)</f>
        <v>0</v>
      </c>
      <c r="AF108" s="506">
        <f>SUMIFS('Input Exclusion Time (All)'!$G$14:$G$1004,'Input Exclusion Time (All)'!$A$14:$A$1004,'Input Data Shift C'!AF$6,'Input Exclusion Time (All)'!$B$14:$B$1004,'Input Data Shift C'!$D$2,'Input Exclusion Time (All)'!$C$14:$C$1004,'Input Data Shift C'!$C108)+SUMIFS('Input Exclusion Time (Partial)'!$I$14:$I$988,'Input Exclusion Time (Partial)'!$A$14:$A$988,'Input Data Shift C'!AF$6,'Input Exclusion Time (Partial)'!$B$14:$B$988,'Input Data Shift C'!$D$2,'Input Exclusion Time (Partial)'!$C$14:$C$988,'Input Data Shift C'!$C108)</f>
        <v>0</v>
      </c>
      <c r="AG108" s="506">
        <f>SUMIFS('Input Exclusion Time (All)'!$G$14:$G$1004,'Input Exclusion Time (All)'!$A$14:$A$1004,'Input Data Shift C'!AG$6,'Input Exclusion Time (All)'!$B$14:$B$1004,'Input Data Shift C'!$D$2,'Input Exclusion Time (All)'!$C$14:$C$1004,'Input Data Shift C'!$C108)+SUMIFS('Input Exclusion Time (Partial)'!$I$14:$I$988,'Input Exclusion Time (Partial)'!$A$14:$A$988,'Input Data Shift C'!AG$6,'Input Exclusion Time (Partial)'!$B$14:$B$988,'Input Data Shift C'!$D$2,'Input Exclusion Time (Partial)'!$C$14:$C$988,'Input Data Shift C'!$C108)</f>
        <v>0</v>
      </c>
      <c r="AH108" s="506">
        <f>SUMIFS('Input Exclusion Time (All)'!$G$14:$G$1004,'Input Exclusion Time (All)'!$A$14:$A$1004,'Input Data Shift C'!AH$6,'Input Exclusion Time (All)'!$B$14:$B$1004,'Input Data Shift C'!$D$2,'Input Exclusion Time (All)'!$C$14:$C$1004,'Input Data Shift C'!$C108)+SUMIFS('Input Exclusion Time (Partial)'!$I$14:$I$988,'Input Exclusion Time (Partial)'!$A$14:$A$988,'Input Data Shift C'!AH$6,'Input Exclusion Time (Partial)'!$B$14:$B$988,'Input Data Shift C'!$D$2,'Input Exclusion Time (Partial)'!$C$14:$C$988,'Input Data Shift C'!$C108)</f>
        <v>0</v>
      </c>
      <c r="AI108" s="512">
        <f t="shared" si="11"/>
        <v>0</v>
      </c>
      <c r="AJ108" s="285">
        <f t="shared" si="12"/>
        <v>0</v>
      </c>
    </row>
    <row r="109" spans="1:36" ht="19.5" customHeight="1">
      <c r="A109" s="605"/>
      <c r="B109" s="280" t="s">
        <v>46</v>
      </c>
      <c r="C109" s="281" t="s">
        <v>47</v>
      </c>
      <c r="D109" s="506">
        <f>SUMIFS('Input Exclusion Time (All)'!$G$14:$G$1004,'Input Exclusion Time (All)'!$A$14:$A$1004,'Input Data Shift C'!D$6,'Input Exclusion Time (All)'!$B$14:$B$1004,'Input Data Shift C'!$D$2,'Input Exclusion Time (All)'!$C$14:$C$1004,'Input Data Shift C'!$C109)+SUMIFS('Input Exclusion Time (Partial)'!$I$14:$I$988,'Input Exclusion Time (Partial)'!$A$14:$A$988,'Input Data Shift C'!D$6,'Input Exclusion Time (Partial)'!$B$14:$B$988,'Input Data Shift C'!$D$2,'Input Exclusion Time (Partial)'!$C$14:$C$988,'Input Data Shift C'!$C109)</f>
        <v>0</v>
      </c>
      <c r="E109" s="506">
        <f>SUMIFS('Input Exclusion Time (All)'!$G$14:$G$1004,'Input Exclusion Time (All)'!$A$14:$A$1004,'Input Data Shift C'!E$6,'Input Exclusion Time (All)'!$B$14:$B$1004,'Input Data Shift C'!$D$2,'Input Exclusion Time (All)'!$C$14:$C$1004,'Input Data Shift C'!$C109)+SUMIFS('Input Exclusion Time (Partial)'!$I$14:$I$988,'Input Exclusion Time (Partial)'!$A$14:$A$988,'Input Data Shift C'!E$6,'Input Exclusion Time (Partial)'!$B$14:$B$988,'Input Data Shift C'!$D$2,'Input Exclusion Time (Partial)'!$C$14:$C$988,'Input Data Shift C'!$C109)</f>
        <v>0</v>
      </c>
      <c r="F109" s="506">
        <f>SUMIFS('Input Exclusion Time (All)'!$G$14:$G$1004,'Input Exclusion Time (All)'!$A$14:$A$1004,'Input Data Shift C'!F$6,'Input Exclusion Time (All)'!$B$14:$B$1004,'Input Data Shift C'!$D$2,'Input Exclusion Time (All)'!$C$14:$C$1004,'Input Data Shift C'!$C109)+SUMIFS('Input Exclusion Time (Partial)'!$I$14:$I$988,'Input Exclusion Time (Partial)'!$A$14:$A$988,'Input Data Shift C'!F$6,'Input Exclusion Time (Partial)'!$B$14:$B$988,'Input Data Shift C'!$D$2,'Input Exclusion Time (Partial)'!$C$14:$C$988,'Input Data Shift C'!$C109)</f>
        <v>0</v>
      </c>
      <c r="G109" s="506">
        <f>SUMIFS('Input Exclusion Time (All)'!$G$14:$G$1004,'Input Exclusion Time (All)'!$A$14:$A$1004,'Input Data Shift C'!G$6,'Input Exclusion Time (All)'!$B$14:$B$1004,'Input Data Shift C'!$D$2,'Input Exclusion Time (All)'!$C$14:$C$1004,'Input Data Shift C'!$C109)+SUMIFS('Input Exclusion Time (Partial)'!$I$14:$I$988,'Input Exclusion Time (Partial)'!$A$14:$A$988,'Input Data Shift C'!G$6,'Input Exclusion Time (Partial)'!$B$14:$B$988,'Input Data Shift C'!$D$2,'Input Exclusion Time (Partial)'!$C$14:$C$988,'Input Data Shift C'!$C109)</f>
        <v>0</v>
      </c>
      <c r="H109" s="506">
        <f>SUMIFS('Input Exclusion Time (All)'!$G$14:$G$1004,'Input Exclusion Time (All)'!$A$14:$A$1004,'Input Data Shift C'!H$6,'Input Exclusion Time (All)'!$B$14:$B$1004,'Input Data Shift C'!$D$2,'Input Exclusion Time (All)'!$C$14:$C$1004,'Input Data Shift C'!$C109)+SUMIFS('Input Exclusion Time (Partial)'!$I$14:$I$988,'Input Exclusion Time (Partial)'!$A$14:$A$988,'Input Data Shift C'!H$6,'Input Exclusion Time (Partial)'!$B$14:$B$988,'Input Data Shift C'!$D$2,'Input Exclusion Time (Partial)'!$C$14:$C$988,'Input Data Shift C'!$C109)</f>
        <v>0</v>
      </c>
      <c r="I109" s="506">
        <f>SUMIFS('Input Exclusion Time (All)'!$G$14:$G$1004,'Input Exclusion Time (All)'!$A$14:$A$1004,'Input Data Shift C'!I$6,'Input Exclusion Time (All)'!$B$14:$B$1004,'Input Data Shift C'!$D$2,'Input Exclusion Time (All)'!$C$14:$C$1004,'Input Data Shift C'!$C109)+SUMIFS('Input Exclusion Time (Partial)'!$I$14:$I$988,'Input Exclusion Time (Partial)'!$A$14:$A$988,'Input Data Shift C'!I$6,'Input Exclusion Time (Partial)'!$B$14:$B$988,'Input Data Shift C'!$D$2,'Input Exclusion Time (Partial)'!$C$14:$C$988,'Input Data Shift C'!$C109)</f>
        <v>0</v>
      </c>
      <c r="J109" s="506">
        <f>SUMIFS('Input Exclusion Time (All)'!$G$14:$G$1004,'Input Exclusion Time (All)'!$A$14:$A$1004,'Input Data Shift C'!J$6,'Input Exclusion Time (All)'!$B$14:$B$1004,'Input Data Shift C'!$D$2,'Input Exclusion Time (All)'!$C$14:$C$1004,'Input Data Shift C'!$C109)+SUMIFS('Input Exclusion Time (Partial)'!$I$14:$I$988,'Input Exclusion Time (Partial)'!$A$14:$A$988,'Input Data Shift C'!J$6,'Input Exclusion Time (Partial)'!$B$14:$B$988,'Input Data Shift C'!$D$2,'Input Exclusion Time (Partial)'!$C$14:$C$988,'Input Data Shift C'!$C109)</f>
        <v>0</v>
      </c>
      <c r="K109" s="506">
        <f>SUMIFS('Input Exclusion Time (All)'!$G$14:$G$1004,'Input Exclusion Time (All)'!$A$14:$A$1004,'Input Data Shift C'!K$6,'Input Exclusion Time (All)'!$B$14:$B$1004,'Input Data Shift C'!$D$2,'Input Exclusion Time (All)'!$C$14:$C$1004,'Input Data Shift C'!$C109)+SUMIFS('Input Exclusion Time (Partial)'!$I$14:$I$988,'Input Exclusion Time (Partial)'!$A$14:$A$988,'Input Data Shift C'!K$6,'Input Exclusion Time (Partial)'!$B$14:$B$988,'Input Data Shift C'!$D$2,'Input Exclusion Time (Partial)'!$C$14:$C$988,'Input Data Shift C'!$C109)</f>
        <v>0</v>
      </c>
      <c r="L109" s="506">
        <f>SUMIFS('Input Exclusion Time (All)'!$G$14:$G$1004,'Input Exclusion Time (All)'!$A$14:$A$1004,'Input Data Shift C'!L$6,'Input Exclusion Time (All)'!$B$14:$B$1004,'Input Data Shift C'!$D$2,'Input Exclusion Time (All)'!$C$14:$C$1004,'Input Data Shift C'!$C109)+SUMIFS('Input Exclusion Time (Partial)'!$I$14:$I$988,'Input Exclusion Time (Partial)'!$A$14:$A$988,'Input Data Shift C'!L$6,'Input Exclusion Time (Partial)'!$B$14:$B$988,'Input Data Shift C'!$D$2,'Input Exclusion Time (Partial)'!$C$14:$C$988,'Input Data Shift C'!$C109)</f>
        <v>0</v>
      </c>
      <c r="M109" s="506">
        <f>SUMIFS('Input Exclusion Time (All)'!$G$14:$G$1004,'Input Exclusion Time (All)'!$A$14:$A$1004,'Input Data Shift C'!M$6,'Input Exclusion Time (All)'!$B$14:$B$1004,'Input Data Shift C'!$D$2,'Input Exclusion Time (All)'!$C$14:$C$1004,'Input Data Shift C'!$C109)+SUMIFS('Input Exclusion Time (Partial)'!$I$14:$I$988,'Input Exclusion Time (Partial)'!$A$14:$A$988,'Input Data Shift C'!M$6,'Input Exclusion Time (Partial)'!$B$14:$B$988,'Input Data Shift C'!$D$2,'Input Exclusion Time (Partial)'!$C$14:$C$988,'Input Data Shift C'!$C109)</f>
        <v>0</v>
      </c>
      <c r="N109" s="506">
        <f>SUMIFS('Input Exclusion Time (All)'!$G$14:$G$1004,'Input Exclusion Time (All)'!$A$14:$A$1004,'Input Data Shift C'!N$6,'Input Exclusion Time (All)'!$B$14:$B$1004,'Input Data Shift C'!$D$2,'Input Exclusion Time (All)'!$C$14:$C$1004,'Input Data Shift C'!$C109)+SUMIFS('Input Exclusion Time (Partial)'!$I$14:$I$988,'Input Exclusion Time (Partial)'!$A$14:$A$988,'Input Data Shift C'!N$6,'Input Exclusion Time (Partial)'!$B$14:$B$988,'Input Data Shift C'!$D$2,'Input Exclusion Time (Partial)'!$C$14:$C$988,'Input Data Shift C'!$C109)</f>
        <v>0</v>
      </c>
      <c r="O109" s="506">
        <f>SUMIFS('Input Exclusion Time (All)'!$G$14:$G$1004,'Input Exclusion Time (All)'!$A$14:$A$1004,'Input Data Shift C'!O$6,'Input Exclusion Time (All)'!$B$14:$B$1004,'Input Data Shift C'!$D$2,'Input Exclusion Time (All)'!$C$14:$C$1004,'Input Data Shift C'!$C109)+SUMIFS('Input Exclusion Time (Partial)'!$I$14:$I$988,'Input Exclusion Time (Partial)'!$A$14:$A$988,'Input Data Shift C'!O$6,'Input Exclusion Time (Partial)'!$B$14:$B$988,'Input Data Shift C'!$D$2,'Input Exclusion Time (Partial)'!$C$14:$C$988,'Input Data Shift C'!$C109)</f>
        <v>0</v>
      </c>
      <c r="P109" s="506">
        <f>SUMIFS('Input Exclusion Time (All)'!$G$14:$G$1004,'Input Exclusion Time (All)'!$A$14:$A$1004,'Input Data Shift C'!P$6,'Input Exclusion Time (All)'!$B$14:$B$1004,'Input Data Shift C'!$D$2,'Input Exclusion Time (All)'!$C$14:$C$1004,'Input Data Shift C'!$C109)+SUMIFS('Input Exclusion Time (Partial)'!$I$14:$I$988,'Input Exclusion Time (Partial)'!$A$14:$A$988,'Input Data Shift C'!P$6,'Input Exclusion Time (Partial)'!$B$14:$B$988,'Input Data Shift C'!$D$2,'Input Exclusion Time (Partial)'!$C$14:$C$988,'Input Data Shift C'!$C109)</f>
        <v>0</v>
      </c>
      <c r="Q109" s="506">
        <f>SUMIFS('Input Exclusion Time (All)'!$G$14:$G$1004,'Input Exclusion Time (All)'!$A$14:$A$1004,'Input Data Shift C'!Q$6,'Input Exclusion Time (All)'!$B$14:$B$1004,'Input Data Shift C'!$D$2,'Input Exclusion Time (All)'!$C$14:$C$1004,'Input Data Shift C'!$C109)+SUMIFS('Input Exclusion Time (Partial)'!$I$14:$I$988,'Input Exclusion Time (Partial)'!$A$14:$A$988,'Input Data Shift C'!Q$6,'Input Exclusion Time (Partial)'!$B$14:$B$988,'Input Data Shift C'!$D$2,'Input Exclusion Time (Partial)'!$C$14:$C$988,'Input Data Shift C'!$C109)</f>
        <v>0</v>
      </c>
      <c r="R109" s="506">
        <f>SUMIFS('Input Exclusion Time (All)'!$G$14:$G$1004,'Input Exclusion Time (All)'!$A$14:$A$1004,'Input Data Shift C'!R$6,'Input Exclusion Time (All)'!$B$14:$B$1004,'Input Data Shift C'!$D$2,'Input Exclusion Time (All)'!$C$14:$C$1004,'Input Data Shift C'!$C109)+SUMIFS('Input Exclusion Time (Partial)'!$I$14:$I$988,'Input Exclusion Time (Partial)'!$A$14:$A$988,'Input Data Shift C'!R$6,'Input Exclusion Time (Partial)'!$B$14:$B$988,'Input Data Shift C'!$D$2,'Input Exclusion Time (Partial)'!$C$14:$C$988,'Input Data Shift C'!$C109)</f>
        <v>0</v>
      </c>
      <c r="S109" s="506">
        <f>SUMIFS('Input Exclusion Time (All)'!$G$14:$G$1004,'Input Exclusion Time (All)'!$A$14:$A$1004,'Input Data Shift C'!S$6,'Input Exclusion Time (All)'!$B$14:$B$1004,'Input Data Shift C'!$D$2,'Input Exclusion Time (All)'!$C$14:$C$1004,'Input Data Shift C'!$C109)+SUMIFS('Input Exclusion Time (Partial)'!$I$14:$I$988,'Input Exclusion Time (Partial)'!$A$14:$A$988,'Input Data Shift C'!S$6,'Input Exclusion Time (Partial)'!$B$14:$B$988,'Input Data Shift C'!$D$2,'Input Exclusion Time (Partial)'!$C$14:$C$988,'Input Data Shift C'!$C109)</f>
        <v>0</v>
      </c>
      <c r="T109" s="506">
        <f>SUMIFS('Input Exclusion Time (All)'!$G$14:$G$1004,'Input Exclusion Time (All)'!$A$14:$A$1004,'Input Data Shift C'!T$6,'Input Exclusion Time (All)'!$B$14:$B$1004,'Input Data Shift C'!$D$2,'Input Exclusion Time (All)'!$C$14:$C$1004,'Input Data Shift C'!$C109)+SUMIFS('Input Exclusion Time (Partial)'!$I$14:$I$988,'Input Exclusion Time (Partial)'!$A$14:$A$988,'Input Data Shift C'!T$6,'Input Exclusion Time (Partial)'!$B$14:$B$988,'Input Data Shift C'!$D$2,'Input Exclusion Time (Partial)'!$C$14:$C$988,'Input Data Shift C'!$C109)</f>
        <v>0</v>
      </c>
      <c r="U109" s="506">
        <f>SUMIFS('Input Exclusion Time (All)'!$G$14:$G$1004,'Input Exclusion Time (All)'!$A$14:$A$1004,'Input Data Shift C'!U$6,'Input Exclusion Time (All)'!$B$14:$B$1004,'Input Data Shift C'!$D$2,'Input Exclusion Time (All)'!$C$14:$C$1004,'Input Data Shift C'!$C109)+SUMIFS('Input Exclusion Time (Partial)'!$I$14:$I$988,'Input Exclusion Time (Partial)'!$A$14:$A$988,'Input Data Shift C'!U$6,'Input Exclusion Time (Partial)'!$B$14:$B$988,'Input Data Shift C'!$D$2,'Input Exclusion Time (Partial)'!$C$14:$C$988,'Input Data Shift C'!$C109)</f>
        <v>0</v>
      </c>
      <c r="V109" s="506">
        <f>SUMIFS('Input Exclusion Time (All)'!$G$14:$G$1004,'Input Exclusion Time (All)'!$A$14:$A$1004,'Input Data Shift C'!V$6,'Input Exclusion Time (All)'!$B$14:$B$1004,'Input Data Shift C'!$D$2,'Input Exclusion Time (All)'!$C$14:$C$1004,'Input Data Shift C'!$C109)+SUMIFS('Input Exclusion Time (Partial)'!$I$14:$I$988,'Input Exclusion Time (Partial)'!$A$14:$A$988,'Input Data Shift C'!V$6,'Input Exclusion Time (Partial)'!$B$14:$B$988,'Input Data Shift C'!$D$2,'Input Exclusion Time (Partial)'!$C$14:$C$988,'Input Data Shift C'!$C109)</f>
        <v>0</v>
      </c>
      <c r="W109" s="506">
        <f>SUMIFS('Input Exclusion Time (All)'!$G$14:$G$1004,'Input Exclusion Time (All)'!$A$14:$A$1004,'Input Data Shift C'!W$6,'Input Exclusion Time (All)'!$B$14:$B$1004,'Input Data Shift C'!$D$2,'Input Exclusion Time (All)'!$C$14:$C$1004,'Input Data Shift C'!$C109)+SUMIFS('Input Exclusion Time (Partial)'!$I$14:$I$988,'Input Exclusion Time (Partial)'!$A$14:$A$988,'Input Data Shift C'!W$6,'Input Exclusion Time (Partial)'!$B$14:$B$988,'Input Data Shift C'!$D$2,'Input Exclusion Time (Partial)'!$C$14:$C$988,'Input Data Shift C'!$C109)</f>
        <v>0</v>
      </c>
      <c r="X109" s="506">
        <f>SUMIFS('Input Exclusion Time (All)'!$G$14:$G$1004,'Input Exclusion Time (All)'!$A$14:$A$1004,'Input Data Shift C'!X$6,'Input Exclusion Time (All)'!$B$14:$B$1004,'Input Data Shift C'!$D$2,'Input Exclusion Time (All)'!$C$14:$C$1004,'Input Data Shift C'!$C109)+SUMIFS('Input Exclusion Time (Partial)'!$I$14:$I$988,'Input Exclusion Time (Partial)'!$A$14:$A$988,'Input Data Shift C'!X$6,'Input Exclusion Time (Partial)'!$B$14:$B$988,'Input Data Shift C'!$D$2,'Input Exclusion Time (Partial)'!$C$14:$C$988,'Input Data Shift C'!$C109)</f>
        <v>0</v>
      </c>
      <c r="Y109" s="506">
        <f>SUMIFS('Input Exclusion Time (All)'!$G$14:$G$1004,'Input Exclusion Time (All)'!$A$14:$A$1004,'Input Data Shift C'!Y$6,'Input Exclusion Time (All)'!$B$14:$B$1004,'Input Data Shift C'!$D$2,'Input Exclusion Time (All)'!$C$14:$C$1004,'Input Data Shift C'!$C109)+SUMIFS('Input Exclusion Time (Partial)'!$I$14:$I$988,'Input Exclusion Time (Partial)'!$A$14:$A$988,'Input Data Shift C'!Y$6,'Input Exclusion Time (Partial)'!$B$14:$B$988,'Input Data Shift C'!$D$2,'Input Exclusion Time (Partial)'!$C$14:$C$988,'Input Data Shift C'!$C109)</f>
        <v>0</v>
      </c>
      <c r="Z109" s="506">
        <f>SUMIFS('Input Exclusion Time (All)'!$G$14:$G$1004,'Input Exclusion Time (All)'!$A$14:$A$1004,'Input Data Shift C'!Z$6,'Input Exclusion Time (All)'!$B$14:$B$1004,'Input Data Shift C'!$D$2,'Input Exclusion Time (All)'!$C$14:$C$1004,'Input Data Shift C'!$C109)+SUMIFS('Input Exclusion Time (Partial)'!$I$14:$I$988,'Input Exclusion Time (Partial)'!$A$14:$A$988,'Input Data Shift C'!Z$6,'Input Exclusion Time (Partial)'!$B$14:$B$988,'Input Data Shift C'!$D$2,'Input Exclusion Time (Partial)'!$C$14:$C$988,'Input Data Shift C'!$C109)</f>
        <v>0</v>
      </c>
      <c r="AA109" s="506">
        <f>SUMIFS('Input Exclusion Time (All)'!$G$14:$G$1004,'Input Exclusion Time (All)'!$A$14:$A$1004,'Input Data Shift C'!AA$6,'Input Exclusion Time (All)'!$B$14:$B$1004,'Input Data Shift C'!$D$2,'Input Exclusion Time (All)'!$C$14:$C$1004,'Input Data Shift C'!$C109)+SUMIFS('Input Exclusion Time (Partial)'!$I$14:$I$988,'Input Exclusion Time (Partial)'!$A$14:$A$988,'Input Data Shift C'!AA$6,'Input Exclusion Time (Partial)'!$B$14:$B$988,'Input Data Shift C'!$D$2,'Input Exclusion Time (Partial)'!$C$14:$C$988,'Input Data Shift C'!$C109)</f>
        <v>0</v>
      </c>
      <c r="AB109" s="506">
        <f>SUMIFS('Input Exclusion Time (All)'!$G$14:$G$1004,'Input Exclusion Time (All)'!$A$14:$A$1004,'Input Data Shift C'!AB$6,'Input Exclusion Time (All)'!$B$14:$B$1004,'Input Data Shift C'!$D$2,'Input Exclusion Time (All)'!$C$14:$C$1004,'Input Data Shift C'!$C109)+SUMIFS('Input Exclusion Time (Partial)'!$I$14:$I$988,'Input Exclusion Time (Partial)'!$A$14:$A$988,'Input Data Shift C'!AB$6,'Input Exclusion Time (Partial)'!$B$14:$B$988,'Input Data Shift C'!$D$2,'Input Exclusion Time (Partial)'!$C$14:$C$988,'Input Data Shift C'!$C109)</f>
        <v>0</v>
      </c>
      <c r="AC109" s="506">
        <f>SUMIFS('Input Exclusion Time (All)'!$G$14:$G$1004,'Input Exclusion Time (All)'!$A$14:$A$1004,'Input Data Shift C'!AC$6,'Input Exclusion Time (All)'!$B$14:$B$1004,'Input Data Shift C'!$D$2,'Input Exclusion Time (All)'!$C$14:$C$1004,'Input Data Shift C'!$C109)+SUMIFS('Input Exclusion Time (Partial)'!$I$14:$I$988,'Input Exclusion Time (Partial)'!$A$14:$A$988,'Input Data Shift C'!AC$6,'Input Exclusion Time (Partial)'!$B$14:$B$988,'Input Data Shift C'!$D$2,'Input Exclusion Time (Partial)'!$C$14:$C$988,'Input Data Shift C'!$C109)</f>
        <v>0</v>
      </c>
      <c r="AD109" s="506">
        <f>SUMIFS('Input Exclusion Time (All)'!$G$14:$G$1004,'Input Exclusion Time (All)'!$A$14:$A$1004,'Input Data Shift C'!AD$6,'Input Exclusion Time (All)'!$B$14:$B$1004,'Input Data Shift C'!$D$2,'Input Exclusion Time (All)'!$C$14:$C$1004,'Input Data Shift C'!$C109)+SUMIFS('Input Exclusion Time (Partial)'!$I$14:$I$988,'Input Exclusion Time (Partial)'!$A$14:$A$988,'Input Data Shift C'!AD$6,'Input Exclusion Time (Partial)'!$B$14:$B$988,'Input Data Shift C'!$D$2,'Input Exclusion Time (Partial)'!$C$14:$C$988,'Input Data Shift C'!$C109)</f>
        <v>0</v>
      </c>
      <c r="AE109" s="506">
        <f>SUMIFS('Input Exclusion Time (All)'!$G$14:$G$1004,'Input Exclusion Time (All)'!$A$14:$A$1004,'Input Data Shift C'!AE$6,'Input Exclusion Time (All)'!$B$14:$B$1004,'Input Data Shift C'!$D$2,'Input Exclusion Time (All)'!$C$14:$C$1004,'Input Data Shift C'!$C109)+SUMIFS('Input Exclusion Time (Partial)'!$I$14:$I$988,'Input Exclusion Time (Partial)'!$A$14:$A$988,'Input Data Shift C'!AE$6,'Input Exclusion Time (Partial)'!$B$14:$B$988,'Input Data Shift C'!$D$2,'Input Exclusion Time (Partial)'!$C$14:$C$988,'Input Data Shift C'!$C109)</f>
        <v>0</v>
      </c>
      <c r="AF109" s="506">
        <f>SUMIFS('Input Exclusion Time (All)'!$G$14:$G$1004,'Input Exclusion Time (All)'!$A$14:$A$1004,'Input Data Shift C'!AF$6,'Input Exclusion Time (All)'!$B$14:$B$1004,'Input Data Shift C'!$D$2,'Input Exclusion Time (All)'!$C$14:$C$1004,'Input Data Shift C'!$C109)+SUMIFS('Input Exclusion Time (Partial)'!$I$14:$I$988,'Input Exclusion Time (Partial)'!$A$14:$A$988,'Input Data Shift C'!AF$6,'Input Exclusion Time (Partial)'!$B$14:$B$988,'Input Data Shift C'!$D$2,'Input Exclusion Time (Partial)'!$C$14:$C$988,'Input Data Shift C'!$C109)</f>
        <v>0</v>
      </c>
      <c r="AG109" s="506">
        <f>SUMIFS('Input Exclusion Time (All)'!$G$14:$G$1004,'Input Exclusion Time (All)'!$A$14:$A$1004,'Input Data Shift C'!AG$6,'Input Exclusion Time (All)'!$B$14:$B$1004,'Input Data Shift C'!$D$2,'Input Exclusion Time (All)'!$C$14:$C$1004,'Input Data Shift C'!$C109)+SUMIFS('Input Exclusion Time (Partial)'!$I$14:$I$988,'Input Exclusion Time (Partial)'!$A$14:$A$988,'Input Data Shift C'!AG$6,'Input Exclusion Time (Partial)'!$B$14:$B$988,'Input Data Shift C'!$D$2,'Input Exclusion Time (Partial)'!$C$14:$C$988,'Input Data Shift C'!$C109)</f>
        <v>0</v>
      </c>
      <c r="AH109" s="506">
        <f>SUMIFS('Input Exclusion Time (All)'!$G$14:$G$1004,'Input Exclusion Time (All)'!$A$14:$A$1004,'Input Data Shift C'!AH$6,'Input Exclusion Time (All)'!$B$14:$B$1004,'Input Data Shift C'!$D$2,'Input Exclusion Time (All)'!$C$14:$C$1004,'Input Data Shift C'!$C109)+SUMIFS('Input Exclusion Time (Partial)'!$I$14:$I$988,'Input Exclusion Time (Partial)'!$A$14:$A$988,'Input Data Shift C'!AH$6,'Input Exclusion Time (Partial)'!$B$14:$B$988,'Input Data Shift C'!$D$2,'Input Exclusion Time (Partial)'!$C$14:$C$988,'Input Data Shift C'!$C109)</f>
        <v>0</v>
      </c>
      <c r="AI109" s="512">
        <f t="shared" si="11"/>
        <v>0</v>
      </c>
      <c r="AJ109" s="285">
        <f t="shared" si="12"/>
        <v>0</v>
      </c>
    </row>
    <row r="110" spans="1:36" ht="19.5" customHeight="1">
      <c r="A110" s="605"/>
      <c r="B110" s="280" t="s">
        <v>48</v>
      </c>
      <c r="C110" s="281" t="s">
        <v>49</v>
      </c>
      <c r="D110" s="506">
        <f>SUMIFS('Input Exclusion Time (All)'!$G$14:$G$1004,'Input Exclusion Time (All)'!$A$14:$A$1004,'Input Data Shift C'!D$6,'Input Exclusion Time (All)'!$B$14:$B$1004,'Input Data Shift C'!$D$2,'Input Exclusion Time (All)'!$C$14:$C$1004,'Input Data Shift C'!$C110)+SUMIFS('Input Exclusion Time (Partial)'!$I$14:$I$988,'Input Exclusion Time (Partial)'!$A$14:$A$988,'Input Data Shift C'!D$6,'Input Exclusion Time (Partial)'!$B$14:$B$988,'Input Data Shift C'!$D$2,'Input Exclusion Time (Partial)'!$C$14:$C$988,'Input Data Shift C'!$C110)</f>
        <v>0</v>
      </c>
      <c r="E110" s="506">
        <f>SUMIFS('Input Exclusion Time (All)'!$G$14:$G$1004,'Input Exclusion Time (All)'!$A$14:$A$1004,'Input Data Shift C'!E$6,'Input Exclusion Time (All)'!$B$14:$B$1004,'Input Data Shift C'!$D$2,'Input Exclusion Time (All)'!$C$14:$C$1004,'Input Data Shift C'!$C110)+SUMIFS('Input Exclusion Time (Partial)'!$I$14:$I$988,'Input Exclusion Time (Partial)'!$A$14:$A$988,'Input Data Shift C'!E$6,'Input Exclusion Time (Partial)'!$B$14:$B$988,'Input Data Shift C'!$D$2,'Input Exclusion Time (Partial)'!$C$14:$C$988,'Input Data Shift C'!$C110)</f>
        <v>0</v>
      </c>
      <c r="F110" s="506">
        <f>SUMIFS('Input Exclusion Time (All)'!$G$14:$G$1004,'Input Exclusion Time (All)'!$A$14:$A$1004,'Input Data Shift C'!F$6,'Input Exclusion Time (All)'!$B$14:$B$1004,'Input Data Shift C'!$D$2,'Input Exclusion Time (All)'!$C$14:$C$1004,'Input Data Shift C'!$C110)+SUMIFS('Input Exclusion Time (Partial)'!$I$14:$I$988,'Input Exclusion Time (Partial)'!$A$14:$A$988,'Input Data Shift C'!F$6,'Input Exclusion Time (Partial)'!$B$14:$B$988,'Input Data Shift C'!$D$2,'Input Exclusion Time (Partial)'!$C$14:$C$988,'Input Data Shift C'!$C110)</f>
        <v>0</v>
      </c>
      <c r="G110" s="506">
        <f>SUMIFS('Input Exclusion Time (All)'!$G$14:$G$1004,'Input Exclusion Time (All)'!$A$14:$A$1004,'Input Data Shift C'!G$6,'Input Exclusion Time (All)'!$B$14:$B$1004,'Input Data Shift C'!$D$2,'Input Exclusion Time (All)'!$C$14:$C$1004,'Input Data Shift C'!$C110)+SUMIFS('Input Exclusion Time (Partial)'!$I$14:$I$988,'Input Exclusion Time (Partial)'!$A$14:$A$988,'Input Data Shift C'!G$6,'Input Exclusion Time (Partial)'!$B$14:$B$988,'Input Data Shift C'!$D$2,'Input Exclusion Time (Partial)'!$C$14:$C$988,'Input Data Shift C'!$C110)</f>
        <v>0</v>
      </c>
      <c r="H110" s="506">
        <f>SUMIFS('Input Exclusion Time (All)'!$G$14:$G$1004,'Input Exclusion Time (All)'!$A$14:$A$1004,'Input Data Shift C'!H$6,'Input Exclusion Time (All)'!$B$14:$B$1004,'Input Data Shift C'!$D$2,'Input Exclusion Time (All)'!$C$14:$C$1004,'Input Data Shift C'!$C110)+SUMIFS('Input Exclusion Time (Partial)'!$I$14:$I$988,'Input Exclusion Time (Partial)'!$A$14:$A$988,'Input Data Shift C'!H$6,'Input Exclusion Time (Partial)'!$B$14:$B$988,'Input Data Shift C'!$D$2,'Input Exclusion Time (Partial)'!$C$14:$C$988,'Input Data Shift C'!$C110)</f>
        <v>0</v>
      </c>
      <c r="I110" s="506">
        <f>SUMIFS('Input Exclusion Time (All)'!$G$14:$G$1004,'Input Exclusion Time (All)'!$A$14:$A$1004,'Input Data Shift C'!I$6,'Input Exclusion Time (All)'!$B$14:$B$1004,'Input Data Shift C'!$D$2,'Input Exclusion Time (All)'!$C$14:$C$1004,'Input Data Shift C'!$C110)+SUMIFS('Input Exclusion Time (Partial)'!$I$14:$I$988,'Input Exclusion Time (Partial)'!$A$14:$A$988,'Input Data Shift C'!I$6,'Input Exclusion Time (Partial)'!$B$14:$B$988,'Input Data Shift C'!$D$2,'Input Exclusion Time (Partial)'!$C$14:$C$988,'Input Data Shift C'!$C110)</f>
        <v>0</v>
      </c>
      <c r="J110" s="506">
        <f>SUMIFS('Input Exclusion Time (All)'!$G$14:$G$1004,'Input Exclusion Time (All)'!$A$14:$A$1004,'Input Data Shift C'!J$6,'Input Exclusion Time (All)'!$B$14:$B$1004,'Input Data Shift C'!$D$2,'Input Exclusion Time (All)'!$C$14:$C$1004,'Input Data Shift C'!$C110)+SUMIFS('Input Exclusion Time (Partial)'!$I$14:$I$988,'Input Exclusion Time (Partial)'!$A$14:$A$988,'Input Data Shift C'!J$6,'Input Exclusion Time (Partial)'!$B$14:$B$988,'Input Data Shift C'!$D$2,'Input Exclusion Time (Partial)'!$C$14:$C$988,'Input Data Shift C'!$C110)</f>
        <v>0</v>
      </c>
      <c r="K110" s="506">
        <f>SUMIFS('Input Exclusion Time (All)'!$G$14:$G$1004,'Input Exclusion Time (All)'!$A$14:$A$1004,'Input Data Shift C'!K$6,'Input Exclusion Time (All)'!$B$14:$B$1004,'Input Data Shift C'!$D$2,'Input Exclusion Time (All)'!$C$14:$C$1004,'Input Data Shift C'!$C110)+SUMIFS('Input Exclusion Time (Partial)'!$I$14:$I$988,'Input Exclusion Time (Partial)'!$A$14:$A$988,'Input Data Shift C'!K$6,'Input Exclusion Time (Partial)'!$B$14:$B$988,'Input Data Shift C'!$D$2,'Input Exclusion Time (Partial)'!$C$14:$C$988,'Input Data Shift C'!$C110)</f>
        <v>0</v>
      </c>
      <c r="L110" s="506">
        <f>SUMIFS('Input Exclusion Time (All)'!$G$14:$G$1004,'Input Exclusion Time (All)'!$A$14:$A$1004,'Input Data Shift C'!L$6,'Input Exclusion Time (All)'!$B$14:$B$1004,'Input Data Shift C'!$D$2,'Input Exclusion Time (All)'!$C$14:$C$1004,'Input Data Shift C'!$C110)+SUMIFS('Input Exclusion Time (Partial)'!$I$14:$I$988,'Input Exclusion Time (Partial)'!$A$14:$A$988,'Input Data Shift C'!L$6,'Input Exclusion Time (Partial)'!$B$14:$B$988,'Input Data Shift C'!$D$2,'Input Exclusion Time (Partial)'!$C$14:$C$988,'Input Data Shift C'!$C110)</f>
        <v>0</v>
      </c>
      <c r="M110" s="506">
        <f>SUMIFS('Input Exclusion Time (All)'!$G$14:$G$1004,'Input Exclusion Time (All)'!$A$14:$A$1004,'Input Data Shift C'!M$6,'Input Exclusion Time (All)'!$B$14:$B$1004,'Input Data Shift C'!$D$2,'Input Exclusion Time (All)'!$C$14:$C$1004,'Input Data Shift C'!$C110)+SUMIFS('Input Exclusion Time (Partial)'!$I$14:$I$988,'Input Exclusion Time (Partial)'!$A$14:$A$988,'Input Data Shift C'!M$6,'Input Exclusion Time (Partial)'!$B$14:$B$988,'Input Data Shift C'!$D$2,'Input Exclusion Time (Partial)'!$C$14:$C$988,'Input Data Shift C'!$C110)</f>
        <v>0</v>
      </c>
      <c r="N110" s="506">
        <f>SUMIFS('Input Exclusion Time (All)'!$G$14:$G$1004,'Input Exclusion Time (All)'!$A$14:$A$1004,'Input Data Shift C'!N$6,'Input Exclusion Time (All)'!$B$14:$B$1004,'Input Data Shift C'!$D$2,'Input Exclusion Time (All)'!$C$14:$C$1004,'Input Data Shift C'!$C110)+SUMIFS('Input Exclusion Time (Partial)'!$I$14:$I$988,'Input Exclusion Time (Partial)'!$A$14:$A$988,'Input Data Shift C'!N$6,'Input Exclusion Time (Partial)'!$B$14:$B$988,'Input Data Shift C'!$D$2,'Input Exclusion Time (Partial)'!$C$14:$C$988,'Input Data Shift C'!$C110)</f>
        <v>0</v>
      </c>
      <c r="O110" s="506">
        <f>SUMIFS('Input Exclusion Time (All)'!$G$14:$G$1004,'Input Exclusion Time (All)'!$A$14:$A$1004,'Input Data Shift C'!O$6,'Input Exclusion Time (All)'!$B$14:$B$1004,'Input Data Shift C'!$D$2,'Input Exclusion Time (All)'!$C$14:$C$1004,'Input Data Shift C'!$C110)+SUMIFS('Input Exclusion Time (Partial)'!$I$14:$I$988,'Input Exclusion Time (Partial)'!$A$14:$A$988,'Input Data Shift C'!O$6,'Input Exclusion Time (Partial)'!$B$14:$B$988,'Input Data Shift C'!$D$2,'Input Exclusion Time (Partial)'!$C$14:$C$988,'Input Data Shift C'!$C110)</f>
        <v>0</v>
      </c>
      <c r="P110" s="506">
        <f>SUMIFS('Input Exclusion Time (All)'!$G$14:$G$1004,'Input Exclusion Time (All)'!$A$14:$A$1004,'Input Data Shift C'!P$6,'Input Exclusion Time (All)'!$B$14:$B$1004,'Input Data Shift C'!$D$2,'Input Exclusion Time (All)'!$C$14:$C$1004,'Input Data Shift C'!$C110)+SUMIFS('Input Exclusion Time (Partial)'!$I$14:$I$988,'Input Exclusion Time (Partial)'!$A$14:$A$988,'Input Data Shift C'!P$6,'Input Exclusion Time (Partial)'!$B$14:$B$988,'Input Data Shift C'!$D$2,'Input Exclusion Time (Partial)'!$C$14:$C$988,'Input Data Shift C'!$C110)</f>
        <v>0</v>
      </c>
      <c r="Q110" s="506">
        <f>SUMIFS('Input Exclusion Time (All)'!$G$14:$G$1004,'Input Exclusion Time (All)'!$A$14:$A$1004,'Input Data Shift C'!Q$6,'Input Exclusion Time (All)'!$B$14:$B$1004,'Input Data Shift C'!$D$2,'Input Exclusion Time (All)'!$C$14:$C$1004,'Input Data Shift C'!$C110)+SUMIFS('Input Exclusion Time (Partial)'!$I$14:$I$988,'Input Exclusion Time (Partial)'!$A$14:$A$988,'Input Data Shift C'!Q$6,'Input Exclusion Time (Partial)'!$B$14:$B$988,'Input Data Shift C'!$D$2,'Input Exclusion Time (Partial)'!$C$14:$C$988,'Input Data Shift C'!$C110)</f>
        <v>0</v>
      </c>
      <c r="R110" s="506">
        <f>SUMIFS('Input Exclusion Time (All)'!$G$14:$G$1004,'Input Exclusion Time (All)'!$A$14:$A$1004,'Input Data Shift C'!R$6,'Input Exclusion Time (All)'!$B$14:$B$1004,'Input Data Shift C'!$D$2,'Input Exclusion Time (All)'!$C$14:$C$1004,'Input Data Shift C'!$C110)+SUMIFS('Input Exclusion Time (Partial)'!$I$14:$I$988,'Input Exclusion Time (Partial)'!$A$14:$A$988,'Input Data Shift C'!R$6,'Input Exclusion Time (Partial)'!$B$14:$B$988,'Input Data Shift C'!$D$2,'Input Exclusion Time (Partial)'!$C$14:$C$988,'Input Data Shift C'!$C110)</f>
        <v>0</v>
      </c>
      <c r="S110" s="506">
        <f>SUMIFS('Input Exclusion Time (All)'!$G$14:$G$1004,'Input Exclusion Time (All)'!$A$14:$A$1004,'Input Data Shift C'!S$6,'Input Exclusion Time (All)'!$B$14:$B$1004,'Input Data Shift C'!$D$2,'Input Exclusion Time (All)'!$C$14:$C$1004,'Input Data Shift C'!$C110)+SUMIFS('Input Exclusion Time (Partial)'!$I$14:$I$988,'Input Exclusion Time (Partial)'!$A$14:$A$988,'Input Data Shift C'!S$6,'Input Exclusion Time (Partial)'!$B$14:$B$988,'Input Data Shift C'!$D$2,'Input Exclusion Time (Partial)'!$C$14:$C$988,'Input Data Shift C'!$C110)</f>
        <v>0</v>
      </c>
      <c r="T110" s="506">
        <f>SUMIFS('Input Exclusion Time (All)'!$G$14:$G$1004,'Input Exclusion Time (All)'!$A$14:$A$1004,'Input Data Shift C'!T$6,'Input Exclusion Time (All)'!$B$14:$B$1004,'Input Data Shift C'!$D$2,'Input Exclusion Time (All)'!$C$14:$C$1004,'Input Data Shift C'!$C110)+SUMIFS('Input Exclusion Time (Partial)'!$I$14:$I$988,'Input Exclusion Time (Partial)'!$A$14:$A$988,'Input Data Shift C'!T$6,'Input Exclusion Time (Partial)'!$B$14:$B$988,'Input Data Shift C'!$D$2,'Input Exclusion Time (Partial)'!$C$14:$C$988,'Input Data Shift C'!$C110)</f>
        <v>0</v>
      </c>
      <c r="U110" s="506">
        <f>SUMIFS('Input Exclusion Time (All)'!$G$14:$G$1004,'Input Exclusion Time (All)'!$A$14:$A$1004,'Input Data Shift C'!U$6,'Input Exclusion Time (All)'!$B$14:$B$1004,'Input Data Shift C'!$D$2,'Input Exclusion Time (All)'!$C$14:$C$1004,'Input Data Shift C'!$C110)+SUMIFS('Input Exclusion Time (Partial)'!$I$14:$I$988,'Input Exclusion Time (Partial)'!$A$14:$A$988,'Input Data Shift C'!U$6,'Input Exclusion Time (Partial)'!$B$14:$B$988,'Input Data Shift C'!$D$2,'Input Exclusion Time (Partial)'!$C$14:$C$988,'Input Data Shift C'!$C110)</f>
        <v>0</v>
      </c>
      <c r="V110" s="506">
        <f>SUMIFS('Input Exclusion Time (All)'!$G$14:$G$1004,'Input Exclusion Time (All)'!$A$14:$A$1004,'Input Data Shift C'!V$6,'Input Exclusion Time (All)'!$B$14:$B$1004,'Input Data Shift C'!$D$2,'Input Exclusion Time (All)'!$C$14:$C$1004,'Input Data Shift C'!$C110)+SUMIFS('Input Exclusion Time (Partial)'!$I$14:$I$988,'Input Exclusion Time (Partial)'!$A$14:$A$988,'Input Data Shift C'!V$6,'Input Exclusion Time (Partial)'!$B$14:$B$988,'Input Data Shift C'!$D$2,'Input Exclusion Time (Partial)'!$C$14:$C$988,'Input Data Shift C'!$C110)</f>
        <v>0</v>
      </c>
      <c r="W110" s="506">
        <f>SUMIFS('Input Exclusion Time (All)'!$G$14:$G$1004,'Input Exclusion Time (All)'!$A$14:$A$1004,'Input Data Shift C'!W$6,'Input Exclusion Time (All)'!$B$14:$B$1004,'Input Data Shift C'!$D$2,'Input Exclusion Time (All)'!$C$14:$C$1004,'Input Data Shift C'!$C110)+SUMIFS('Input Exclusion Time (Partial)'!$I$14:$I$988,'Input Exclusion Time (Partial)'!$A$14:$A$988,'Input Data Shift C'!W$6,'Input Exclusion Time (Partial)'!$B$14:$B$988,'Input Data Shift C'!$D$2,'Input Exclusion Time (Partial)'!$C$14:$C$988,'Input Data Shift C'!$C110)</f>
        <v>0</v>
      </c>
      <c r="X110" s="506">
        <f>SUMIFS('Input Exclusion Time (All)'!$G$14:$G$1004,'Input Exclusion Time (All)'!$A$14:$A$1004,'Input Data Shift C'!X$6,'Input Exclusion Time (All)'!$B$14:$B$1004,'Input Data Shift C'!$D$2,'Input Exclusion Time (All)'!$C$14:$C$1004,'Input Data Shift C'!$C110)+SUMIFS('Input Exclusion Time (Partial)'!$I$14:$I$988,'Input Exclusion Time (Partial)'!$A$14:$A$988,'Input Data Shift C'!X$6,'Input Exclusion Time (Partial)'!$B$14:$B$988,'Input Data Shift C'!$D$2,'Input Exclusion Time (Partial)'!$C$14:$C$988,'Input Data Shift C'!$C110)</f>
        <v>0</v>
      </c>
      <c r="Y110" s="506">
        <f>SUMIFS('Input Exclusion Time (All)'!$G$14:$G$1004,'Input Exclusion Time (All)'!$A$14:$A$1004,'Input Data Shift C'!Y$6,'Input Exclusion Time (All)'!$B$14:$B$1004,'Input Data Shift C'!$D$2,'Input Exclusion Time (All)'!$C$14:$C$1004,'Input Data Shift C'!$C110)+SUMIFS('Input Exclusion Time (Partial)'!$I$14:$I$988,'Input Exclusion Time (Partial)'!$A$14:$A$988,'Input Data Shift C'!Y$6,'Input Exclusion Time (Partial)'!$B$14:$B$988,'Input Data Shift C'!$D$2,'Input Exclusion Time (Partial)'!$C$14:$C$988,'Input Data Shift C'!$C110)</f>
        <v>0</v>
      </c>
      <c r="Z110" s="506">
        <f>SUMIFS('Input Exclusion Time (All)'!$G$14:$G$1004,'Input Exclusion Time (All)'!$A$14:$A$1004,'Input Data Shift C'!Z$6,'Input Exclusion Time (All)'!$B$14:$B$1004,'Input Data Shift C'!$D$2,'Input Exclusion Time (All)'!$C$14:$C$1004,'Input Data Shift C'!$C110)+SUMIFS('Input Exclusion Time (Partial)'!$I$14:$I$988,'Input Exclusion Time (Partial)'!$A$14:$A$988,'Input Data Shift C'!Z$6,'Input Exclusion Time (Partial)'!$B$14:$B$988,'Input Data Shift C'!$D$2,'Input Exclusion Time (Partial)'!$C$14:$C$988,'Input Data Shift C'!$C110)</f>
        <v>0</v>
      </c>
      <c r="AA110" s="506">
        <f>SUMIFS('Input Exclusion Time (All)'!$G$14:$G$1004,'Input Exclusion Time (All)'!$A$14:$A$1004,'Input Data Shift C'!AA$6,'Input Exclusion Time (All)'!$B$14:$B$1004,'Input Data Shift C'!$D$2,'Input Exclusion Time (All)'!$C$14:$C$1004,'Input Data Shift C'!$C110)+SUMIFS('Input Exclusion Time (Partial)'!$I$14:$I$988,'Input Exclusion Time (Partial)'!$A$14:$A$988,'Input Data Shift C'!AA$6,'Input Exclusion Time (Partial)'!$B$14:$B$988,'Input Data Shift C'!$D$2,'Input Exclusion Time (Partial)'!$C$14:$C$988,'Input Data Shift C'!$C110)</f>
        <v>0</v>
      </c>
      <c r="AB110" s="506">
        <f>SUMIFS('Input Exclusion Time (All)'!$G$14:$G$1004,'Input Exclusion Time (All)'!$A$14:$A$1004,'Input Data Shift C'!AB$6,'Input Exclusion Time (All)'!$B$14:$B$1004,'Input Data Shift C'!$D$2,'Input Exclusion Time (All)'!$C$14:$C$1004,'Input Data Shift C'!$C110)+SUMIFS('Input Exclusion Time (Partial)'!$I$14:$I$988,'Input Exclusion Time (Partial)'!$A$14:$A$988,'Input Data Shift C'!AB$6,'Input Exclusion Time (Partial)'!$B$14:$B$988,'Input Data Shift C'!$D$2,'Input Exclusion Time (Partial)'!$C$14:$C$988,'Input Data Shift C'!$C110)</f>
        <v>0</v>
      </c>
      <c r="AC110" s="506">
        <f>SUMIFS('Input Exclusion Time (All)'!$G$14:$G$1004,'Input Exclusion Time (All)'!$A$14:$A$1004,'Input Data Shift C'!AC$6,'Input Exclusion Time (All)'!$B$14:$B$1004,'Input Data Shift C'!$D$2,'Input Exclusion Time (All)'!$C$14:$C$1004,'Input Data Shift C'!$C110)+SUMIFS('Input Exclusion Time (Partial)'!$I$14:$I$988,'Input Exclusion Time (Partial)'!$A$14:$A$988,'Input Data Shift C'!AC$6,'Input Exclusion Time (Partial)'!$B$14:$B$988,'Input Data Shift C'!$D$2,'Input Exclusion Time (Partial)'!$C$14:$C$988,'Input Data Shift C'!$C110)</f>
        <v>0</v>
      </c>
      <c r="AD110" s="506">
        <f>SUMIFS('Input Exclusion Time (All)'!$G$14:$G$1004,'Input Exclusion Time (All)'!$A$14:$A$1004,'Input Data Shift C'!AD$6,'Input Exclusion Time (All)'!$B$14:$B$1004,'Input Data Shift C'!$D$2,'Input Exclusion Time (All)'!$C$14:$C$1004,'Input Data Shift C'!$C110)+SUMIFS('Input Exclusion Time (Partial)'!$I$14:$I$988,'Input Exclusion Time (Partial)'!$A$14:$A$988,'Input Data Shift C'!AD$6,'Input Exclusion Time (Partial)'!$B$14:$B$988,'Input Data Shift C'!$D$2,'Input Exclusion Time (Partial)'!$C$14:$C$988,'Input Data Shift C'!$C110)</f>
        <v>0</v>
      </c>
      <c r="AE110" s="506">
        <f>SUMIFS('Input Exclusion Time (All)'!$G$14:$G$1004,'Input Exclusion Time (All)'!$A$14:$A$1004,'Input Data Shift C'!AE$6,'Input Exclusion Time (All)'!$B$14:$B$1004,'Input Data Shift C'!$D$2,'Input Exclusion Time (All)'!$C$14:$C$1004,'Input Data Shift C'!$C110)+SUMIFS('Input Exclusion Time (Partial)'!$I$14:$I$988,'Input Exclusion Time (Partial)'!$A$14:$A$988,'Input Data Shift C'!AE$6,'Input Exclusion Time (Partial)'!$B$14:$B$988,'Input Data Shift C'!$D$2,'Input Exclusion Time (Partial)'!$C$14:$C$988,'Input Data Shift C'!$C110)</f>
        <v>0</v>
      </c>
      <c r="AF110" s="506">
        <f>SUMIFS('Input Exclusion Time (All)'!$G$14:$G$1004,'Input Exclusion Time (All)'!$A$14:$A$1004,'Input Data Shift C'!AF$6,'Input Exclusion Time (All)'!$B$14:$B$1004,'Input Data Shift C'!$D$2,'Input Exclusion Time (All)'!$C$14:$C$1004,'Input Data Shift C'!$C110)+SUMIFS('Input Exclusion Time (Partial)'!$I$14:$I$988,'Input Exclusion Time (Partial)'!$A$14:$A$988,'Input Data Shift C'!AF$6,'Input Exclusion Time (Partial)'!$B$14:$B$988,'Input Data Shift C'!$D$2,'Input Exclusion Time (Partial)'!$C$14:$C$988,'Input Data Shift C'!$C110)</f>
        <v>0</v>
      </c>
      <c r="AG110" s="506">
        <f>SUMIFS('Input Exclusion Time (All)'!$G$14:$G$1004,'Input Exclusion Time (All)'!$A$14:$A$1004,'Input Data Shift C'!AG$6,'Input Exclusion Time (All)'!$B$14:$B$1004,'Input Data Shift C'!$D$2,'Input Exclusion Time (All)'!$C$14:$C$1004,'Input Data Shift C'!$C110)+SUMIFS('Input Exclusion Time (Partial)'!$I$14:$I$988,'Input Exclusion Time (Partial)'!$A$14:$A$988,'Input Data Shift C'!AG$6,'Input Exclusion Time (Partial)'!$B$14:$B$988,'Input Data Shift C'!$D$2,'Input Exclusion Time (Partial)'!$C$14:$C$988,'Input Data Shift C'!$C110)</f>
        <v>0</v>
      </c>
      <c r="AH110" s="506">
        <f>SUMIFS('Input Exclusion Time (All)'!$G$14:$G$1004,'Input Exclusion Time (All)'!$A$14:$A$1004,'Input Data Shift C'!AH$6,'Input Exclusion Time (All)'!$B$14:$B$1004,'Input Data Shift C'!$D$2,'Input Exclusion Time (All)'!$C$14:$C$1004,'Input Data Shift C'!$C110)+SUMIFS('Input Exclusion Time (Partial)'!$I$14:$I$988,'Input Exclusion Time (Partial)'!$A$14:$A$988,'Input Data Shift C'!AH$6,'Input Exclusion Time (Partial)'!$B$14:$B$988,'Input Data Shift C'!$D$2,'Input Exclusion Time (Partial)'!$C$14:$C$988,'Input Data Shift C'!$C110)</f>
        <v>0</v>
      </c>
      <c r="AI110" s="512">
        <f t="shared" si="11"/>
        <v>0</v>
      </c>
      <c r="AJ110" s="285">
        <f t="shared" si="12"/>
        <v>0</v>
      </c>
    </row>
    <row r="111" spans="1:36" ht="19.5" customHeight="1">
      <c r="A111" s="605"/>
      <c r="B111" s="280" t="s">
        <v>50</v>
      </c>
      <c r="C111" s="281" t="s">
        <v>51</v>
      </c>
      <c r="D111" s="506">
        <f>SUMIFS('Input Exclusion Time (All)'!$G$14:$G$1004,'Input Exclusion Time (All)'!$A$14:$A$1004,'Input Data Shift C'!D$6,'Input Exclusion Time (All)'!$B$14:$B$1004,'Input Data Shift C'!$D$2,'Input Exclusion Time (All)'!$C$14:$C$1004,'Input Data Shift C'!$C111)+SUMIFS('Input Exclusion Time (Partial)'!$I$14:$I$988,'Input Exclusion Time (Partial)'!$A$14:$A$988,'Input Data Shift C'!D$6,'Input Exclusion Time (Partial)'!$B$14:$B$988,'Input Data Shift C'!$D$2,'Input Exclusion Time (Partial)'!$C$14:$C$988,'Input Data Shift C'!$C111)</f>
        <v>0</v>
      </c>
      <c r="E111" s="506">
        <f>SUMIFS('Input Exclusion Time (All)'!$G$14:$G$1004,'Input Exclusion Time (All)'!$A$14:$A$1004,'Input Data Shift C'!E$6,'Input Exclusion Time (All)'!$B$14:$B$1004,'Input Data Shift C'!$D$2,'Input Exclusion Time (All)'!$C$14:$C$1004,'Input Data Shift C'!$C111)+SUMIFS('Input Exclusion Time (Partial)'!$I$14:$I$988,'Input Exclusion Time (Partial)'!$A$14:$A$988,'Input Data Shift C'!E$6,'Input Exclusion Time (Partial)'!$B$14:$B$988,'Input Data Shift C'!$D$2,'Input Exclusion Time (Partial)'!$C$14:$C$988,'Input Data Shift C'!$C111)</f>
        <v>0</v>
      </c>
      <c r="F111" s="506">
        <f>SUMIFS('Input Exclusion Time (All)'!$G$14:$G$1004,'Input Exclusion Time (All)'!$A$14:$A$1004,'Input Data Shift C'!F$6,'Input Exclusion Time (All)'!$B$14:$B$1004,'Input Data Shift C'!$D$2,'Input Exclusion Time (All)'!$C$14:$C$1004,'Input Data Shift C'!$C111)+SUMIFS('Input Exclusion Time (Partial)'!$I$14:$I$988,'Input Exclusion Time (Partial)'!$A$14:$A$988,'Input Data Shift C'!F$6,'Input Exclusion Time (Partial)'!$B$14:$B$988,'Input Data Shift C'!$D$2,'Input Exclusion Time (Partial)'!$C$14:$C$988,'Input Data Shift C'!$C111)</f>
        <v>0</v>
      </c>
      <c r="G111" s="506">
        <f>SUMIFS('Input Exclusion Time (All)'!$G$14:$G$1004,'Input Exclusion Time (All)'!$A$14:$A$1004,'Input Data Shift C'!G$6,'Input Exclusion Time (All)'!$B$14:$B$1004,'Input Data Shift C'!$D$2,'Input Exclusion Time (All)'!$C$14:$C$1004,'Input Data Shift C'!$C111)+SUMIFS('Input Exclusion Time (Partial)'!$I$14:$I$988,'Input Exclusion Time (Partial)'!$A$14:$A$988,'Input Data Shift C'!G$6,'Input Exclusion Time (Partial)'!$B$14:$B$988,'Input Data Shift C'!$D$2,'Input Exclusion Time (Partial)'!$C$14:$C$988,'Input Data Shift C'!$C111)</f>
        <v>0</v>
      </c>
      <c r="H111" s="506">
        <f>SUMIFS('Input Exclusion Time (All)'!$G$14:$G$1004,'Input Exclusion Time (All)'!$A$14:$A$1004,'Input Data Shift C'!H$6,'Input Exclusion Time (All)'!$B$14:$B$1004,'Input Data Shift C'!$D$2,'Input Exclusion Time (All)'!$C$14:$C$1004,'Input Data Shift C'!$C111)+SUMIFS('Input Exclusion Time (Partial)'!$I$14:$I$988,'Input Exclusion Time (Partial)'!$A$14:$A$988,'Input Data Shift C'!H$6,'Input Exclusion Time (Partial)'!$B$14:$B$988,'Input Data Shift C'!$D$2,'Input Exclusion Time (Partial)'!$C$14:$C$988,'Input Data Shift C'!$C111)</f>
        <v>0</v>
      </c>
      <c r="I111" s="506">
        <f>SUMIFS('Input Exclusion Time (All)'!$G$14:$G$1004,'Input Exclusion Time (All)'!$A$14:$A$1004,'Input Data Shift C'!I$6,'Input Exclusion Time (All)'!$B$14:$B$1004,'Input Data Shift C'!$D$2,'Input Exclusion Time (All)'!$C$14:$C$1004,'Input Data Shift C'!$C111)+SUMIFS('Input Exclusion Time (Partial)'!$I$14:$I$988,'Input Exclusion Time (Partial)'!$A$14:$A$988,'Input Data Shift C'!I$6,'Input Exclusion Time (Partial)'!$B$14:$B$988,'Input Data Shift C'!$D$2,'Input Exclusion Time (Partial)'!$C$14:$C$988,'Input Data Shift C'!$C111)</f>
        <v>0</v>
      </c>
      <c r="J111" s="506">
        <f>SUMIFS('Input Exclusion Time (All)'!$G$14:$G$1004,'Input Exclusion Time (All)'!$A$14:$A$1004,'Input Data Shift C'!J$6,'Input Exclusion Time (All)'!$B$14:$B$1004,'Input Data Shift C'!$D$2,'Input Exclusion Time (All)'!$C$14:$C$1004,'Input Data Shift C'!$C111)+SUMIFS('Input Exclusion Time (Partial)'!$I$14:$I$988,'Input Exclusion Time (Partial)'!$A$14:$A$988,'Input Data Shift C'!J$6,'Input Exclusion Time (Partial)'!$B$14:$B$988,'Input Data Shift C'!$D$2,'Input Exclusion Time (Partial)'!$C$14:$C$988,'Input Data Shift C'!$C111)</f>
        <v>0</v>
      </c>
      <c r="K111" s="506">
        <f>SUMIFS('Input Exclusion Time (All)'!$G$14:$G$1004,'Input Exclusion Time (All)'!$A$14:$A$1004,'Input Data Shift C'!K$6,'Input Exclusion Time (All)'!$B$14:$B$1004,'Input Data Shift C'!$D$2,'Input Exclusion Time (All)'!$C$14:$C$1004,'Input Data Shift C'!$C111)+SUMIFS('Input Exclusion Time (Partial)'!$I$14:$I$988,'Input Exclusion Time (Partial)'!$A$14:$A$988,'Input Data Shift C'!K$6,'Input Exclusion Time (Partial)'!$B$14:$B$988,'Input Data Shift C'!$D$2,'Input Exclusion Time (Partial)'!$C$14:$C$988,'Input Data Shift C'!$C111)</f>
        <v>0</v>
      </c>
      <c r="L111" s="506">
        <f>SUMIFS('Input Exclusion Time (All)'!$G$14:$G$1004,'Input Exclusion Time (All)'!$A$14:$A$1004,'Input Data Shift C'!L$6,'Input Exclusion Time (All)'!$B$14:$B$1004,'Input Data Shift C'!$D$2,'Input Exclusion Time (All)'!$C$14:$C$1004,'Input Data Shift C'!$C111)+SUMIFS('Input Exclusion Time (Partial)'!$I$14:$I$988,'Input Exclusion Time (Partial)'!$A$14:$A$988,'Input Data Shift C'!L$6,'Input Exclusion Time (Partial)'!$B$14:$B$988,'Input Data Shift C'!$D$2,'Input Exclusion Time (Partial)'!$C$14:$C$988,'Input Data Shift C'!$C111)</f>
        <v>0</v>
      </c>
      <c r="M111" s="506">
        <f>SUMIFS('Input Exclusion Time (All)'!$G$14:$G$1004,'Input Exclusion Time (All)'!$A$14:$A$1004,'Input Data Shift C'!M$6,'Input Exclusion Time (All)'!$B$14:$B$1004,'Input Data Shift C'!$D$2,'Input Exclusion Time (All)'!$C$14:$C$1004,'Input Data Shift C'!$C111)+SUMIFS('Input Exclusion Time (Partial)'!$I$14:$I$988,'Input Exclusion Time (Partial)'!$A$14:$A$988,'Input Data Shift C'!M$6,'Input Exclusion Time (Partial)'!$B$14:$B$988,'Input Data Shift C'!$D$2,'Input Exclusion Time (Partial)'!$C$14:$C$988,'Input Data Shift C'!$C111)</f>
        <v>0</v>
      </c>
      <c r="N111" s="506">
        <f>SUMIFS('Input Exclusion Time (All)'!$G$14:$G$1004,'Input Exclusion Time (All)'!$A$14:$A$1004,'Input Data Shift C'!N$6,'Input Exclusion Time (All)'!$B$14:$B$1004,'Input Data Shift C'!$D$2,'Input Exclusion Time (All)'!$C$14:$C$1004,'Input Data Shift C'!$C111)+SUMIFS('Input Exclusion Time (Partial)'!$I$14:$I$988,'Input Exclusion Time (Partial)'!$A$14:$A$988,'Input Data Shift C'!N$6,'Input Exclusion Time (Partial)'!$B$14:$B$988,'Input Data Shift C'!$D$2,'Input Exclusion Time (Partial)'!$C$14:$C$988,'Input Data Shift C'!$C111)</f>
        <v>0</v>
      </c>
      <c r="O111" s="506">
        <f>SUMIFS('Input Exclusion Time (All)'!$G$14:$G$1004,'Input Exclusion Time (All)'!$A$14:$A$1004,'Input Data Shift C'!O$6,'Input Exclusion Time (All)'!$B$14:$B$1004,'Input Data Shift C'!$D$2,'Input Exclusion Time (All)'!$C$14:$C$1004,'Input Data Shift C'!$C111)+SUMIFS('Input Exclusion Time (Partial)'!$I$14:$I$988,'Input Exclusion Time (Partial)'!$A$14:$A$988,'Input Data Shift C'!O$6,'Input Exclusion Time (Partial)'!$B$14:$B$988,'Input Data Shift C'!$D$2,'Input Exclusion Time (Partial)'!$C$14:$C$988,'Input Data Shift C'!$C111)</f>
        <v>0</v>
      </c>
      <c r="P111" s="506">
        <f>SUMIFS('Input Exclusion Time (All)'!$G$14:$G$1004,'Input Exclusion Time (All)'!$A$14:$A$1004,'Input Data Shift C'!P$6,'Input Exclusion Time (All)'!$B$14:$B$1004,'Input Data Shift C'!$D$2,'Input Exclusion Time (All)'!$C$14:$C$1004,'Input Data Shift C'!$C111)+SUMIFS('Input Exclusion Time (Partial)'!$I$14:$I$988,'Input Exclusion Time (Partial)'!$A$14:$A$988,'Input Data Shift C'!P$6,'Input Exclusion Time (Partial)'!$B$14:$B$988,'Input Data Shift C'!$D$2,'Input Exclusion Time (Partial)'!$C$14:$C$988,'Input Data Shift C'!$C111)</f>
        <v>0</v>
      </c>
      <c r="Q111" s="506">
        <f>SUMIFS('Input Exclusion Time (All)'!$G$14:$G$1004,'Input Exclusion Time (All)'!$A$14:$A$1004,'Input Data Shift C'!Q$6,'Input Exclusion Time (All)'!$B$14:$B$1004,'Input Data Shift C'!$D$2,'Input Exclusion Time (All)'!$C$14:$C$1004,'Input Data Shift C'!$C111)+SUMIFS('Input Exclusion Time (Partial)'!$I$14:$I$988,'Input Exclusion Time (Partial)'!$A$14:$A$988,'Input Data Shift C'!Q$6,'Input Exclusion Time (Partial)'!$B$14:$B$988,'Input Data Shift C'!$D$2,'Input Exclusion Time (Partial)'!$C$14:$C$988,'Input Data Shift C'!$C111)</f>
        <v>0</v>
      </c>
      <c r="R111" s="506">
        <f>SUMIFS('Input Exclusion Time (All)'!$G$14:$G$1004,'Input Exclusion Time (All)'!$A$14:$A$1004,'Input Data Shift C'!R$6,'Input Exclusion Time (All)'!$B$14:$B$1004,'Input Data Shift C'!$D$2,'Input Exclusion Time (All)'!$C$14:$C$1004,'Input Data Shift C'!$C111)+SUMIFS('Input Exclusion Time (Partial)'!$I$14:$I$988,'Input Exclusion Time (Partial)'!$A$14:$A$988,'Input Data Shift C'!R$6,'Input Exclusion Time (Partial)'!$B$14:$B$988,'Input Data Shift C'!$D$2,'Input Exclusion Time (Partial)'!$C$14:$C$988,'Input Data Shift C'!$C111)</f>
        <v>0</v>
      </c>
      <c r="S111" s="506">
        <f>SUMIFS('Input Exclusion Time (All)'!$G$14:$G$1004,'Input Exclusion Time (All)'!$A$14:$A$1004,'Input Data Shift C'!S$6,'Input Exclusion Time (All)'!$B$14:$B$1004,'Input Data Shift C'!$D$2,'Input Exclusion Time (All)'!$C$14:$C$1004,'Input Data Shift C'!$C111)+SUMIFS('Input Exclusion Time (Partial)'!$I$14:$I$988,'Input Exclusion Time (Partial)'!$A$14:$A$988,'Input Data Shift C'!S$6,'Input Exclusion Time (Partial)'!$B$14:$B$988,'Input Data Shift C'!$D$2,'Input Exclusion Time (Partial)'!$C$14:$C$988,'Input Data Shift C'!$C111)</f>
        <v>0</v>
      </c>
      <c r="T111" s="506">
        <f>SUMIFS('Input Exclusion Time (All)'!$G$14:$G$1004,'Input Exclusion Time (All)'!$A$14:$A$1004,'Input Data Shift C'!T$6,'Input Exclusion Time (All)'!$B$14:$B$1004,'Input Data Shift C'!$D$2,'Input Exclusion Time (All)'!$C$14:$C$1004,'Input Data Shift C'!$C111)+SUMIFS('Input Exclusion Time (Partial)'!$I$14:$I$988,'Input Exclusion Time (Partial)'!$A$14:$A$988,'Input Data Shift C'!T$6,'Input Exclusion Time (Partial)'!$B$14:$B$988,'Input Data Shift C'!$D$2,'Input Exclusion Time (Partial)'!$C$14:$C$988,'Input Data Shift C'!$C111)</f>
        <v>0</v>
      </c>
      <c r="U111" s="506">
        <f>SUMIFS('Input Exclusion Time (All)'!$G$14:$G$1004,'Input Exclusion Time (All)'!$A$14:$A$1004,'Input Data Shift C'!U$6,'Input Exclusion Time (All)'!$B$14:$B$1004,'Input Data Shift C'!$D$2,'Input Exclusion Time (All)'!$C$14:$C$1004,'Input Data Shift C'!$C111)+SUMIFS('Input Exclusion Time (Partial)'!$I$14:$I$988,'Input Exclusion Time (Partial)'!$A$14:$A$988,'Input Data Shift C'!U$6,'Input Exclusion Time (Partial)'!$B$14:$B$988,'Input Data Shift C'!$D$2,'Input Exclusion Time (Partial)'!$C$14:$C$988,'Input Data Shift C'!$C111)</f>
        <v>0</v>
      </c>
      <c r="V111" s="506">
        <f>SUMIFS('Input Exclusion Time (All)'!$G$14:$G$1004,'Input Exclusion Time (All)'!$A$14:$A$1004,'Input Data Shift C'!V$6,'Input Exclusion Time (All)'!$B$14:$B$1004,'Input Data Shift C'!$D$2,'Input Exclusion Time (All)'!$C$14:$C$1004,'Input Data Shift C'!$C111)+SUMIFS('Input Exclusion Time (Partial)'!$I$14:$I$988,'Input Exclusion Time (Partial)'!$A$14:$A$988,'Input Data Shift C'!V$6,'Input Exclusion Time (Partial)'!$B$14:$B$988,'Input Data Shift C'!$D$2,'Input Exclusion Time (Partial)'!$C$14:$C$988,'Input Data Shift C'!$C111)</f>
        <v>0</v>
      </c>
      <c r="W111" s="506">
        <f>SUMIFS('Input Exclusion Time (All)'!$G$14:$G$1004,'Input Exclusion Time (All)'!$A$14:$A$1004,'Input Data Shift C'!W$6,'Input Exclusion Time (All)'!$B$14:$B$1004,'Input Data Shift C'!$D$2,'Input Exclusion Time (All)'!$C$14:$C$1004,'Input Data Shift C'!$C111)+SUMIFS('Input Exclusion Time (Partial)'!$I$14:$I$988,'Input Exclusion Time (Partial)'!$A$14:$A$988,'Input Data Shift C'!W$6,'Input Exclusion Time (Partial)'!$B$14:$B$988,'Input Data Shift C'!$D$2,'Input Exclusion Time (Partial)'!$C$14:$C$988,'Input Data Shift C'!$C111)</f>
        <v>0</v>
      </c>
      <c r="X111" s="506">
        <f>SUMIFS('Input Exclusion Time (All)'!$G$14:$G$1004,'Input Exclusion Time (All)'!$A$14:$A$1004,'Input Data Shift C'!X$6,'Input Exclusion Time (All)'!$B$14:$B$1004,'Input Data Shift C'!$D$2,'Input Exclusion Time (All)'!$C$14:$C$1004,'Input Data Shift C'!$C111)+SUMIFS('Input Exclusion Time (Partial)'!$I$14:$I$988,'Input Exclusion Time (Partial)'!$A$14:$A$988,'Input Data Shift C'!X$6,'Input Exclusion Time (Partial)'!$B$14:$B$988,'Input Data Shift C'!$D$2,'Input Exclusion Time (Partial)'!$C$14:$C$988,'Input Data Shift C'!$C111)</f>
        <v>0</v>
      </c>
      <c r="Y111" s="506">
        <f>SUMIFS('Input Exclusion Time (All)'!$G$14:$G$1004,'Input Exclusion Time (All)'!$A$14:$A$1004,'Input Data Shift C'!Y$6,'Input Exclusion Time (All)'!$B$14:$B$1004,'Input Data Shift C'!$D$2,'Input Exclusion Time (All)'!$C$14:$C$1004,'Input Data Shift C'!$C111)+SUMIFS('Input Exclusion Time (Partial)'!$I$14:$I$988,'Input Exclusion Time (Partial)'!$A$14:$A$988,'Input Data Shift C'!Y$6,'Input Exclusion Time (Partial)'!$B$14:$B$988,'Input Data Shift C'!$D$2,'Input Exclusion Time (Partial)'!$C$14:$C$988,'Input Data Shift C'!$C111)</f>
        <v>0</v>
      </c>
      <c r="Z111" s="506">
        <f>SUMIFS('Input Exclusion Time (All)'!$G$14:$G$1004,'Input Exclusion Time (All)'!$A$14:$A$1004,'Input Data Shift C'!Z$6,'Input Exclusion Time (All)'!$B$14:$B$1004,'Input Data Shift C'!$D$2,'Input Exclusion Time (All)'!$C$14:$C$1004,'Input Data Shift C'!$C111)+SUMIFS('Input Exclusion Time (Partial)'!$I$14:$I$988,'Input Exclusion Time (Partial)'!$A$14:$A$988,'Input Data Shift C'!Z$6,'Input Exclusion Time (Partial)'!$B$14:$B$988,'Input Data Shift C'!$D$2,'Input Exclusion Time (Partial)'!$C$14:$C$988,'Input Data Shift C'!$C111)</f>
        <v>0</v>
      </c>
      <c r="AA111" s="506">
        <f>SUMIFS('Input Exclusion Time (All)'!$G$14:$G$1004,'Input Exclusion Time (All)'!$A$14:$A$1004,'Input Data Shift C'!AA$6,'Input Exclusion Time (All)'!$B$14:$B$1004,'Input Data Shift C'!$D$2,'Input Exclusion Time (All)'!$C$14:$C$1004,'Input Data Shift C'!$C111)+SUMIFS('Input Exclusion Time (Partial)'!$I$14:$I$988,'Input Exclusion Time (Partial)'!$A$14:$A$988,'Input Data Shift C'!AA$6,'Input Exclusion Time (Partial)'!$B$14:$B$988,'Input Data Shift C'!$D$2,'Input Exclusion Time (Partial)'!$C$14:$C$988,'Input Data Shift C'!$C111)</f>
        <v>0</v>
      </c>
      <c r="AB111" s="506">
        <f>SUMIFS('Input Exclusion Time (All)'!$G$14:$G$1004,'Input Exclusion Time (All)'!$A$14:$A$1004,'Input Data Shift C'!AB$6,'Input Exclusion Time (All)'!$B$14:$B$1004,'Input Data Shift C'!$D$2,'Input Exclusion Time (All)'!$C$14:$C$1004,'Input Data Shift C'!$C111)+SUMIFS('Input Exclusion Time (Partial)'!$I$14:$I$988,'Input Exclusion Time (Partial)'!$A$14:$A$988,'Input Data Shift C'!AB$6,'Input Exclusion Time (Partial)'!$B$14:$B$988,'Input Data Shift C'!$D$2,'Input Exclusion Time (Partial)'!$C$14:$C$988,'Input Data Shift C'!$C111)</f>
        <v>0</v>
      </c>
      <c r="AC111" s="506">
        <f>SUMIFS('Input Exclusion Time (All)'!$G$14:$G$1004,'Input Exclusion Time (All)'!$A$14:$A$1004,'Input Data Shift C'!AC$6,'Input Exclusion Time (All)'!$B$14:$B$1004,'Input Data Shift C'!$D$2,'Input Exclusion Time (All)'!$C$14:$C$1004,'Input Data Shift C'!$C111)+SUMIFS('Input Exclusion Time (Partial)'!$I$14:$I$988,'Input Exclusion Time (Partial)'!$A$14:$A$988,'Input Data Shift C'!AC$6,'Input Exclusion Time (Partial)'!$B$14:$B$988,'Input Data Shift C'!$D$2,'Input Exclusion Time (Partial)'!$C$14:$C$988,'Input Data Shift C'!$C111)</f>
        <v>0</v>
      </c>
      <c r="AD111" s="506">
        <f>SUMIFS('Input Exclusion Time (All)'!$G$14:$G$1004,'Input Exclusion Time (All)'!$A$14:$A$1004,'Input Data Shift C'!AD$6,'Input Exclusion Time (All)'!$B$14:$B$1004,'Input Data Shift C'!$D$2,'Input Exclusion Time (All)'!$C$14:$C$1004,'Input Data Shift C'!$C111)+SUMIFS('Input Exclusion Time (Partial)'!$I$14:$I$988,'Input Exclusion Time (Partial)'!$A$14:$A$988,'Input Data Shift C'!AD$6,'Input Exclusion Time (Partial)'!$B$14:$B$988,'Input Data Shift C'!$D$2,'Input Exclusion Time (Partial)'!$C$14:$C$988,'Input Data Shift C'!$C111)</f>
        <v>0</v>
      </c>
      <c r="AE111" s="506">
        <f>SUMIFS('Input Exclusion Time (All)'!$G$14:$G$1004,'Input Exclusion Time (All)'!$A$14:$A$1004,'Input Data Shift C'!AE$6,'Input Exclusion Time (All)'!$B$14:$B$1004,'Input Data Shift C'!$D$2,'Input Exclusion Time (All)'!$C$14:$C$1004,'Input Data Shift C'!$C111)+SUMIFS('Input Exclusion Time (Partial)'!$I$14:$I$988,'Input Exclusion Time (Partial)'!$A$14:$A$988,'Input Data Shift C'!AE$6,'Input Exclusion Time (Partial)'!$B$14:$B$988,'Input Data Shift C'!$D$2,'Input Exclusion Time (Partial)'!$C$14:$C$988,'Input Data Shift C'!$C111)</f>
        <v>0</v>
      </c>
      <c r="AF111" s="506">
        <f>SUMIFS('Input Exclusion Time (All)'!$G$14:$G$1004,'Input Exclusion Time (All)'!$A$14:$A$1004,'Input Data Shift C'!AF$6,'Input Exclusion Time (All)'!$B$14:$B$1004,'Input Data Shift C'!$D$2,'Input Exclusion Time (All)'!$C$14:$C$1004,'Input Data Shift C'!$C111)+SUMIFS('Input Exclusion Time (Partial)'!$I$14:$I$988,'Input Exclusion Time (Partial)'!$A$14:$A$988,'Input Data Shift C'!AF$6,'Input Exclusion Time (Partial)'!$B$14:$B$988,'Input Data Shift C'!$D$2,'Input Exclusion Time (Partial)'!$C$14:$C$988,'Input Data Shift C'!$C111)</f>
        <v>0</v>
      </c>
      <c r="AG111" s="506">
        <f>SUMIFS('Input Exclusion Time (All)'!$G$14:$G$1004,'Input Exclusion Time (All)'!$A$14:$A$1004,'Input Data Shift C'!AG$6,'Input Exclusion Time (All)'!$B$14:$B$1004,'Input Data Shift C'!$D$2,'Input Exclusion Time (All)'!$C$14:$C$1004,'Input Data Shift C'!$C111)+SUMIFS('Input Exclusion Time (Partial)'!$I$14:$I$988,'Input Exclusion Time (Partial)'!$A$14:$A$988,'Input Data Shift C'!AG$6,'Input Exclusion Time (Partial)'!$B$14:$B$988,'Input Data Shift C'!$D$2,'Input Exclusion Time (Partial)'!$C$14:$C$988,'Input Data Shift C'!$C111)</f>
        <v>0</v>
      </c>
      <c r="AH111" s="506">
        <f>SUMIFS('Input Exclusion Time (All)'!$G$14:$G$1004,'Input Exclusion Time (All)'!$A$14:$A$1004,'Input Data Shift C'!AH$6,'Input Exclusion Time (All)'!$B$14:$B$1004,'Input Data Shift C'!$D$2,'Input Exclusion Time (All)'!$C$14:$C$1004,'Input Data Shift C'!$C111)+SUMIFS('Input Exclusion Time (Partial)'!$I$14:$I$988,'Input Exclusion Time (Partial)'!$A$14:$A$988,'Input Data Shift C'!AH$6,'Input Exclusion Time (Partial)'!$B$14:$B$988,'Input Data Shift C'!$D$2,'Input Exclusion Time (Partial)'!$C$14:$C$988,'Input Data Shift C'!$C111)</f>
        <v>0</v>
      </c>
      <c r="AI111" s="512">
        <f t="shared" si="11"/>
        <v>0</v>
      </c>
      <c r="AJ111" s="285">
        <f t="shared" si="12"/>
        <v>0</v>
      </c>
    </row>
    <row r="112" spans="1:36" ht="19.5" customHeight="1">
      <c r="A112" s="605"/>
      <c r="B112" s="280" t="s">
        <v>52</v>
      </c>
      <c r="C112" s="281" t="s">
        <v>53</v>
      </c>
      <c r="D112" s="506">
        <f>SUMIFS('Input Exclusion Time (All)'!$G$14:$G$1004,'Input Exclusion Time (All)'!$A$14:$A$1004,'Input Data Shift C'!D$6,'Input Exclusion Time (All)'!$B$14:$B$1004,'Input Data Shift C'!$D$2,'Input Exclusion Time (All)'!$C$14:$C$1004,'Input Data Shift C'!$C112)+SUMIFS('Input Exclusion Time (Partial)'!$I$14:$I$988,'Input Exclusion Time (Partial)'!$A$14:$A$988,'Input Data Shift C'!D$6,'Input Exclusion Time (Partial)'!$B$14:$B$988,'Input Data Shift C'!$D$2,'Input Exclusion Time (Partial)'!$C$14:$C$988,'Input Data Shift C'!$C112)</f>
        <v>0</v>
      </c>
      <c r="E112" s="506">
        <f>SUMIFS('Input Exclusion Time (All)'!$G$14:$G$1004,'Input Exclusion Time (All)'!$A$14:$A$1004,'Input Data Shift C'!E$6,'Input Exclusion Time (All)'!$B$14:$B$1004,'Input Data Shift C'!$D$2,'Input Exclusion Time (All)'!$C$14:$C$1004,'Input Data Shift C'!$C112)+SUMIFS('Input Exclusion Time (Partial)'!$I$14:$I$988,'Input Exclusion Time (Partial)'!$A$14:$A$988,'Input Data Shift C'!E$6,'Input Exclusion Time (Partial)'!$B$14:$B$988,'Input Data Shift C'!$D$2,'Input Exclusion Time (Partial)'!$C$14:$C$988,'Input Data Shift C'!$C112)</f>
        <v>0</v>
      </c>
      <c r="F112" s="506">
        <f>SUMIFS('Input Exclusion Time (All)'!$G$14:$G$1004,'Input Exclusion Time (All)'!$A$14:$A$1004,'Input Data Shift C'!F$6,'Input Exclusion Time (All)'!$B$14:$B$1004,'Input Data Shift C'!$D$2,'Input Exclusion Time (All)'!$C$14:$C$1004,'Input Data Shift C'!$C112)+SUMIFS('Input Exclusion Time (Partial)'!$I$14:$I$988,'Input Exclusion Time (Partial)'!$A$14:$A$988,'Input Data Shift C'!F$6,'Input Exclusion Time (Partial)'!$B$14:$B$988,'Input Data Shift C'!$D$2,'Input Exclusion Time (Partial)'!$C$14:$C$988,'Input Data Shift C'!$C112)</f>
        <v>0</v>
      </c>
      <c r="G112" s="506">
        <f>SUMIFS('Input Exclusion Time (All)'!$G$14:$G$1004,'Input Exclusion Time (All)'!$A$14:$A$1004,'Input Data Shift C'!G$6,'Input Exclusion Time (All)'!$B$14:$B$1004,'Input Data Shift C'!$D$2,'Input Exclusion Time (All)'!$C$14:$C$1004,'Input Data Shift C'!$C112)+SUMIFS('Input Exclusion Time (Partial)'!$I$14:$I$988,'Input Exclusion Time (Partial)'!$A$14:$A$988,'Input Data Shift C'!G$6,'Input Exclusion Time (Partial)'!$B$14:$B$988,'Input Data Shift C'!$D$2,'Input Exclusion Time (Partial)'!$C$14:$C$988,'Input Data Shift C'!$C112)</f>
        <v>0</v>
      </c>
      <c r="H112" s="506">
        <f>SUMIFS('Input Exclusion Time (All)'!$G$14:$G$1004,'Input Exclusion Time (All)'!$A$14:$A$1004,'Input Data Shift C'!H$6,'Input Exclusion Time (All)'!$B$14:$B$1004,'Input Data Shift C'!$D$2,'Input Exclusion Time (All)'!$C$14:$C$1004,'Input Data Shift C'!$C112)+SUMIFS('Input Exclusion Time (Partial)'!$I$14:$I$988,'Input Exclusion Time (Partial)'!$A$14:$A$988,'Input Data Shift C'!H$6,'Input Exclusion Time (Partial)'!$B$14:$B$988,'Input Data Shift C'!$D$2,'Input Exclusion Time (Partial)'!$C$14:$C$988,'Input Data Shift C'!$C112)</f>
        <v>0</v>
      </c>
      <c r="I112" s="506">
        <f>SUMIFS('Input Exclusion Time (All)'!$G$14:$G$1004,'Input Exclusion Time (All)'!$A$14:$A$1004,'Input Data Shift C'!I$6,'Input Exclusion Time (All)'!$B$14:$B$1004,'Input Data Shift C'!$D$2,'Input Exclusion Time (All)'!$C$14:$C$1004,'Input Data Shift C'!$C112)+SUMIFS('Input Exclusion Time (Partial)'!$I$14:$I$988,'Input Exclusion Time (Partial)'!$A$14:$A$988,'Input Data Shift C'!I$6,'Input Exclusion Time (Partial)'!$B$14:$B$988,'Input Data Shift C'!$D$2,'Input Exclusion Time (Partial)'!$C$14:$C$988,'Input Data Shift C'!$C112)</f>
        <v>0</v>
      </c>
      <c r="J112" s="506">
        <f>SUMIFS('Input Exclusion Time (All)'!$G$14:$G$1004,'Input Exclusion Time (All)'!$A$14:$A$1004,'Input Data Shift C'!J$6,'Input Exclusion Time (All)'!$B$14:$B$1004,'Input Data Shift C'!$D$2,'Input Exclusion Time (All)'!$C$14:$C$1004,'Input Data Shift C'!$C112)+SUMIFS('Input Exclusion Time (Partial)'!$I$14:$I$988,'Input Exclusion Time (Partial)'!$A$14:$A$988,'Input Data Shift C'!J$6,'Input Exclusion Time (Partial)'!$B$14:$B$988,'Input Data Shift C'!$D$2,'Input Exclusion Time (Partial)'!$C$14:$C$988,'Input Data Shift C'!$C112)</f>
        <v>0</v>
      </c>
      <c r="K112" s="506">
        <f>SUMIFS('Input Exclusion Time (All)'!$G$14:$G$1004,'Input Exclusion Time (All)'!$A$14:$A$1004,'Input Data Shift C'!K$6,'Input Exclusion Time (All)'!$B$14:$B$1004,'Input Data Shift C'!$D$2,'Input Exclusion Time (All)'!$C$14:$C$1004,'Input Data Shift C'!$C112)+SUMIFS('Input Exclusion Time (Partial)'!$I$14:$I$988,'Input Exclusion Time (Partial)'!$A$14:$A$988,'Input Data Shift C'!K$6,'Input Exclusion Time (Partial)'!$B$14:$B$988,'Input Data Shift C'!$D$2,'Input Exclusion Time (Partial)'!$C$14:$C$988,'Input Data Shift C'!$C112)</f>
        <v>0</v>
      </c>
      <c r="L112" s="506">
        <f>SUMIFS('Input Exclusion Time (All)'!$G$14:$G$1004,'Input Exclusion Time (All)'!$A$14:$A$1004,'Input Data Shift C'!L$6,'Input Exclusion Time (All)'!$B$14:$B$1004,'Input Data Shift C'!$D$2,'Input Exclusion Time (All)'!$C$14:$C$1004,'Input Data Shift C'!$C112)+SUMIFS('Input Exclusion Time (Partial)'!$I$14:$I$988,'Input Exclusion Time (Partial)'!$A$14:$A$988,'Input Data Shift C'!L$6,'Input Exclusion Time (Partial)'!$B$14:$B$988,'Input Data Shift C'!$D$2,'Input Exclusion Time (Partial)'!$C$14:$C$988,'Input Data Shift C'!$C112)</f>
        <v>0</v>
      </c>
      <c r="M112" s="506">
        <f>SUMIFS('Input Exclusion Time (All)'!$G$14:$G$1004,'Input Exclusion Time (All)'!$A$14:$A$1004,'Input Data Shift C'!M$6,'Input Exclusion Time (All)'!$B$14:$B$1004,'Input Data Shift C'!$D$2,'Input Exclusion Time (All)'!$C$14:$C$1004,'Input Data Shift C'!$C112)+SUMIFS('Input Exclusion Time (Partial)'!$I$14:$I$988,'Input Exclusion Time (Partial)'!$A$14:$A$988,'Input Data Shift C'!M$6,'Input Exclusion Time (Partial)'!$B$14:$B$988,'Input Data Shift C'!$D$2,'Input Exclusion Time (Partial)'!$C$14:$C$988,'Input Data Shift C'!$C112)</f>
        <v>0</v>
      </c>
      <c r="N112" s="506">
        <f>SUMIFS('Input Exclusion Time (All)'!$G$14:$G$1004,'Input Exclusion Time (All)'!$A$14:$A$1004,'Input Data Shift C'!N$6,'Input Exclusion Time (All)'!$B$14:$B$1004,'Input Data Shift C'!$D$2,'Input Exclusion Time (All)'!$C$14:$C$1004,'Input Data Shift C'!$C112)+SUMIFS('Input Exclusion Time (Partial)'!$I$14:$I$988,'Input Exclusion Time (Partial)'!$A$14:$A$988,'Input Data Shift C'!N$6,'Input Exclusion Time (Partial)'!$B$14:$B$988,'Input Data Shift C'!$D$2,'Input Exclusion Time (Partial)'!$C$14:$C$988,'Input Data Shift C'!$C112)</f>
        <v>0</v>
      </c>
      <c r="O112" s="506">
        <f>SUMIFS('Input Exclusion Time (All)'!$G$14:$G$1004,'Input Exclusion Time (All)'!$A$14:$A$1004,'Input Data Shift C'!O$6,'Input Exclusion Time (All)'!$B$14:$B$1004,'Input Data Shift C'!$D$2,'Input Exclusion Time (All)'!$C$14:$C$1004,'Input Data Shift C'!$C112)+SUMIFS('Input Exclusion Time (Partial)'!$I$14:$I$988,'Input Exclusion Time (Partial)'!$A$14:$A$988,'Input Data Shift C'!O$6,'Input Exclusion Time (Partial)'!$B$14:$B$988,'Input Data Shift C'!$D$2,'Input Exclusion Time (Partial)'!$C$14:$C$988,'Input Data Shift C'!$C112)</f>
        <v>0</v>
      </c>
      <c r="P112" s="506">
        <f>SUMIFS('Input Exclusion Time (All)'!$G$14:$G$1004,'Input Exclusion Time (All)'!$A$14:$A$1004,'Input Data Shift C'!P$6,'Input Exclusion Time (All)'!$B$14:$B$1004,'Input Data Shift C'!$D$2,'Input Exclusion Time (All)'!$C$14:$C$1004,'Input Data Shift C'!$C112)+SUMIFS('Input Exclusion Time (Partial)'!$I$14:$I$988,'Input Exclusion Time (Partial)'!$A$14:$A$988,'Input Data Shift C'!P$6,'Input Exclusion Time (Partial)'!$B$14:$B$988,'Input Data Shift C'!$D$2,'Input Exclusion Time (Partial)'!$C$14:$C$988,'Input Data Shift C'!$C112)</f>
        <v>0</v>
      </c>
      <c r="Q112" s="506">
        <f>SUMIFS('Input Exclusion Time (All)'!$G$14:$G$1004,'Input Exclusion Time (All)'!$A$14:$A$1004,'Input Data Shift C'!Q$6,'Input Exclusion Time (All)'!$B$14:$B$1004,'Input Data Shift C'!$D$2,'Input Exclusion Time (All)'!$C$14:$C$1004,'Input Data Shift C'!$C112)+SUMIFS('Input Exclusion Time (Partial)'!$I$14:$I$988,'Input Exclusion Time (Partial)'!$A$14:$A$988,'Input Data Shift C'!Q$6,'Input Exclusion Time (Partial)'!$B$14:$B$988,'Input Data Shift C'!$D$2,'Input Exclusion Time (Partial)'!$C$14:$C$988,'Input Data Shift C'!$C112)</f>
        <v>0</v>
      </c>
      <c r="R112" s="506">
        <f>SUMIFS('Input Exclusion Time (All)'!$G$14:$G$1004,'Input Exclusion Time (All)'!$A$14:$A$1004,'Input Data Shift C'!R$6,'Input Exclusion Time (All)'!$B$14:$B$1004,'Input Data Shift C'!$D$2,'Input Exclusion Time (All)'!$C$14:$C$1004,'Input Data Shift C'!$C112)+SUMIFS('Input Exclusion Time (Partial)'!$I$14:$I$988,'Input Exclusion Time (Partial)'!$A$14:$A$988,'Input Data Shift C'!R$6,'Input Exclusion Time (Partial)'!$B$14:$B$988,'Input Data Shift C'!$D$2,'Input Exclusion Time (Partial)'!$C$14:$C$988,'Input Data Shift C'!$C112)</f>
        <v>0</v>
      </c>
      <c r="S112" s="506">
        <f>SUMIFS('Input Exclusion Time (All)'!$G$14:$G$1004,'Input Exclusion Time (All)'!$A$14:$A$1004,'Input Data Shift C'!S$6,'Input Exclusion Time (All)'!$B$14:$B$1004,'Input Data Shift C'!$D$2,'Input Exclusion Time (All)'!$C$14:$C$1004,'Input Data Shift C'!$C112)+SUMIFS('Input Exclusion Time (Partial)'!$I$14:$I$988,'Input Exclusion Time (Partial)'!$A$14:$A$988,'Input Data Shift C'!S$6,'Input Exclusion Time (Partial)'!$B$14:$B$988,'Input Data Shift C'!$D$2,'Input Exclusion Time (Partial)'!$C$14:$C$988,'Input Data Shift C'!$C112)</f>
        <v>0</v>
      </c>
      <c r="T112" s="506">
        <f>SUMIFS('Input Exclusion Time (All)'!$G$14:$G$1004,'Input Exclusion Time (All)'!$A$14:$A$1004,'Input Data Shift C'!T$6,'Input Exclusion Time (All)'!$B$14:$B$1004,'Input Data Shift C'!$D$2,'Input Exclusion Time (All)'!$C$14:$C$1004,'Input Data Shift C'!$C112)+SUMIFS('Input Exclusion Time (Partial)'!$I$14:$I$988,'Input Exclusion Time (Partial)'!$A$14:$A$988,'Input Data Shift C'!T$6,'Input Exclusion Time (Partial)'!$B$14:$B$988,'Input Data Shift C'!$D$2,'Input Exclusion Time (Partial)'!$C$14:$C$988,'Input Data Shift C'!$C112)</f>
        <v>0</v>
      </c>
      <c r="U112" s="506">
        <f>SUMIFS('Input Exclusion Time (All)'!$G$14:$G$1004,'Input Exclusion Time (All)'!$A$14:$A$1004,'Input Data Shift C'!U$6,'Input Exclusion Time (All)'!$B$14:$B$1004,'Input Data Shift C'!$D$2,'Input Exclusion Time (All)'!$C$14:$C$1004,'Input Data Shift C'!$C112)+SUMIFS('Input Exclusion Time (Partial)'!$I$14:$I$988,'Input Exclusion Time (Partial)'!$A$14:$A$988,'Input Data Shift C'!U$6,'Input Exclusion Time (Partial)'!$B$14:$B$988,'Input Data Shift C'!$D$2,'Input Exclusion Time (Partial)'!$C$14:$C$988,'Input Data Shift C'!$C112)</f>
        <v>0</v>
      </c>
      <c r="V112" s="506">
        <f>SUMIFS('Input Exclusion Time (All)'!$G$14:$G$1004,'Input Exclusion Time (All)'!$A$14:$A$1004,'Input Data Shift C'!V$6,'Input Exclusion Time (All)'!$B$14:$B$1004,'Input Data Shift C'!$D$2,'Input Exclusion Time (All)'!$C$14:$C$1004,'Input Data Shift C'!$C112)+SUMIFS('Input Exclusion Time (Partial)'!$I$14:$I$988,'Input Exclusion Time (Partial)'!$A$14:$A$988,'Input Data Shift C'!V$6,'Input Exclusion Time (Partial)'!$B$14:$B$988,'Input Data Shift C'!$D$2,'Input Exclusion Time (Partial)'!$C$14:$C$988,'Input Data Shift C'!$C112)</f>
        <v>0</v>
      </c>
      <c r="W112" s="506">
        <f>SUMIFS('Input Exclusion Time (All)'!$G$14:$G$1004,'Input Exclusion Time (All)'!$A$14:$A$1004,'Input Data Shift C'!W$6,'Input Exclusion Time (All)'!$B$14:$B$1004,'Input Data Shift C'!$D$2,'Input Exclusion Time (All)'!$C$14:$C$1004,'Input Data Shift C'!$C112)+SUMIFS('Input Exclusion Time (Partial)'!$I$14:$I$988,'Input Exclusion Time (Partial)'!$A$14:$A$988,'Input Data Shift C'!W$6,'Input Exclusion Time (Partial)'!$B$14:$B$988,'Input Data Shift C'!$D$2,'Input Exclusion Time (Partial)'!$C$14:$C$988,'Input Data Shift C'!$C112)</f>
        <v>0</v>
      </c>
      <c r="X112" s="506">
        <f>SUMIFS('Input Exclusion Time (All)'!$G$14:$G$1004,'Input Exclusion Time (All)'!$A$14:$A$1004,'Input Data Shift C'!X$6,'Input Exclusion Time (All)'!$B$14:$B$1004,'Input Data Shift C'!$D$2,'Input Exclusion Time (All)'!$C$14:$C$1004,'Input Data Shift C'!$C112)+SUMIFS('Input Exclusion Time (Partial)'!$I$14:$I$988,'Input Exclusion Time (Partial)'!$A$14:$A$988,'Input Data Shift C'!X$6,'Input Exclusion Time (Partial)'!$B$14:$B$988,'Input Data Shift C'!$D$2,'Input Exclusion Time (Partial)'!$C$14:$C$988,'Input Data Shift C'!$C112)</f>
        <v>0</v>
      </c>
      <c r="Y112" s="506">
        <f>SUMIFS('Input Exclusion Time (All)'!$G$14:$G$1004,'Input Exclusion Time (All)'!$A$14:$A$1004,'Input Data Shift C'!Y$6,'Input Exclusion Time (All)'!$B$14:$B$1004,'Input Data Shift C'!$D$2,'Input Exclusion Time (All)'!$C$14:$C$1004,'Input Data Shift C'!$C112)+SUMIFS('Input Exclusion Time (Partial)'!$I$14:$I$988,'Input Exclusion Time (Partial)'!$A$14:$A$988,'Input Data Shift C'!Y$6,'Input Exclusion Time (Partial)'!$B$14:$B$988,'Input Data Shift C'!$D$2,'Input Exclusion Time (Partial)'!$C$14:$C$988,'Input Data Shift C'!$C112)</f>
        <v>0</v>
      </c>
      <c r="Z112" s="506">
        <f>SUMIFS('Input Exclusion Time (All)'!$G$14:$G$1004,'Input Exclusion Time (All)'!$A$14:$A$1004,'Input Data Shift C'!Z$6,'Input Exclusion Time (All)'!$B$14:$B$1004,'Input Data Shift C'!$D$2,'Input Exclusion Time (All)'!$C$14:$C$1004,'Input Data Shift C'!$C112)+SUMIFS('Input Exclusion Time (Partial)'!$I$14:$I$988,'Input Exclusion Time (Partial)'!$A$14:$A$988,'Input Data Shift C'!Z$6,'Input Exclusion Time (Partial)'!$B$14:$B$988,'Input Data Shift C'!$D$2,'Input Exclusion Time (Partial)'!$C$14:$C$988,'Input Data Shift C'!$C112)</f>
        <v>0</v>
      </c>
      <c r="AA112" s="506">
        <f>SUMIFS('Input Exclusion Time (All)'!$G$14:$G$1004,'Input Exclusion Time (All)'!$A$14:$A$1004,'Input Data Shift C'!AA$6,'Input Exclusion Time (All)'!$B$14:$B$1004,'Input Data Shift C'!$D$2,'Input Exclusion Time (All)'!$C$14:$C$1004,'Input Data Shift C'!$C112)+SUMIFS('Input Exclusion Time (Partial)'!$I$14:$I$988,'Input Exclusion Time (Partial)'!$A$14:$A$988,'Input Data Shift C'!AA$6,'Input Exclusion Time (Partial)'!$B$14:$B$988,'Input Data Shift C'!$D$2,'Input Exclusion Time (Partial)'!$C$14:$C$988,'Input Data Shift C'!$C112)</f>
        <v>0</v>
      </c>
      <c r="AB112" s="506">
        <f>SUMIFS('Input Exclusion Time (All)'!$G$14:$G$1004,'Input Exclusion Time (All)'!$A$14:$A$1004,'Input Data Shift C'!AB$6,'Input Exclusion Time (All)'!$B$14:$B$1004,'Input Data Shift C'!$D$2,'Input Exclusion Time (All)'!$C$14:$C$1004,'Input Data Shift C'!$C112)+SUMIFS('Input Exclusion Time (Partial)'!$I$14:$I$988,'Input Exclusion Time (Partial)'!$A$14:$A$988,'Input Data Shift C'!AB$6,'Input Exclusion Time (Partial)'!$B$14:$B$988,'Input Data Shift C'!$D$2,'Input Exclusion Time (Partial)'!$C$14:$C$988,'Input Data Shift C'!$C112)</f>
        <v>0</v>
      </c>
      <c r="AC112" s="506">
        <f>SUMIFS('Input Exclusion Time (All)'!$G$14:$G$1004,'Input Exclusion Time (All)'!$A$14:$A$1004,'Input Data Shift C'!AC$6,'Input Exclusion Time (All)'!$B$14:$B$1004,'Input Data Shift C'!$D$2,'Input Exclusion Time (All)'!$C$14:$C$1004,'Input Data Shift C'!$C112)+SUMIFS('Input Exclusion Time (Partial)'!$I$14:$I$988,'Input Exclusion Time (Partial)'!$A$14:$A$988,'Input Data Shift C'!AC$6,'Input Exclusion Time (Partial)'!$B$14:$B$988,'Input Data Shift C'!$D$2,'Input Exclusion Time (Partial)'!$C$14:$C$988,'Input Data Shift C'!$C112)</f>
        <v>0</v>
      </c>
      <c r="AD112" s="506">
        <f>SUMIFS('Input Exclusion Time (All)'!$G$14:$G$1004,'Input Exclusion Time (All)'!$A$14:$A$1004,'Input Data Shift C'!AD$6,'Input Exclusion Time (All)'!$B$14:$B$1004,'Input Data Shift C'!$D$2,'Input Exclusion Time (All)'!$C$14:$C$1004,'Input Data Shift C'!$C112)+SUMIFS('Input Exclusion Time (Partial)'!$I$14:$I$988,'Input Exclusion Time (Partial)'!$A$14:$A$988,'Input Data Shift C'!AD$6,'Input Exclusion Time (Partial)'!$B$14:$B$988,'Input Data Shift C'!$D$2,'Input Exclusion Time (Partial)'!$C$14:$C$988,'Input Data Shift C'!$C112)</f>
        <v>0</v>
      </c>
      <c r="AE112" s="506">
        <f>SUMIFS('Input Exclusion Time (All)'!$G$14:$G$1004,'Input Exclusion Time (All)'!$A$14:$A$1004,'Input Data Shift C'!AE$6,'Input Exclusion Time (All)'!$B$14:$B$1004,'Input Data Shift C'!$D$2,'Input Exclusion Time (All)'!$C$14:$C$1004,'Input Data Shift C'!$C112)+SUMIFS('Input Exclusion Time (Partial)'!$I$14:$I$988,'Input Exclusion Time (Partial)'!$A$14:$A$988,'Input Data Shift C'!AE$6,'Input Exclusion Time (Partial)'!$B$14:$B$988,'Input Data Shift C'!$D$2,'Input Exclusion Time (Partial)'!$C$14:$C$988,'Input Data Shift C'!$C112)</f>
        <v>0</v>
      </c>
      <c r="AF112" s="506">
        <f>SUMIFS('Input Exclusion Time (All)'!$G$14:$G$1004,'Input Exclusion Time (All)'!$A$14:$A$1004,'Input Data Shift C'!AF$6,'Input Exclusion Time (All)'!$B$14:$B$1004,'Input Data Shift C'!$D$2,'Input Exclusion Time (All)'!$C$14:$C$1004,'Input Data Shift C'!$C112)+SUMIFS('Input Exclusion Time (Partial)'!$I$14:$I$988,'Input Exclusion Time (Partial)'!$A$14:$A$988,'Input Data Shift C'!AF$6,'Input Exclusion Time (Partial)'!$B$14:$B$988,'Input Data Shift C'!$D$2,'Input Exclusion Time (Partial)'!$C$14:$C$988,'Input Data Shift C'!$C112)</f>
        <v>0</v>
      </c>
      <c r="AG112" s="506">
        <f>SUMIFS('Input Exclusion Time (All)'!$G$14:$G$1004,'Input Exclusion Time (All)'!$A$14:$A$1004,'Input Data Shift C'!AG$6,'Input Exclusion Time (All)'!$B$14:$B$1004,'Input Data Shift C'!$D$2,'Input Exclusion Time (All)'!$C$14:$C$1004,'Input Data Shift C'!$C112)+SUMIFS('Input Exclusion Time (Partial)'!$I$14:$I$988,'Input Exclusion Time (Partial)'!$A$14:$A$988,'Input Data Shift C'!AG$6,'Input Exclusion Time (Partial)'!$B$14:$B$988,'Input Data Shift C'!$D$2,'Input Exclusion Time (Partial)'!$C$14:$C$988,'Input Data Shift C'!$C112)</f>
        <v>0</v>
      </c>
      <c r="AH112" s="506">
        <f>SUMIFS('Input Exclusion Time (All)'!$G$14:$G$1004,'Input Exclusion Time (All)'!$A$14:$A$1004,'Input Data Shift C'!AH$6,'Input Exclusion Time (All)'!$B$14:$B$1004,'Input Data Shift C'!$D$2,'Input Exclusion Time (All)'!$C$14:$C$1004,'Input Data Shift C'!$C112)+SUMIFS('Input Exclusion Time (Partial)'!$I$14:$I$988,'Input Exclusion Time (Partial)'!$A$14:$A$988,'Input Data Shift C'!AH$6,'Input Exclusion Time (Partial)'!$B$14:$B$988,'Input Data Shift C'!$D$2,'Input Exclusion Time (Partial)'!$C$14:$C$988,'Input Data Shift C'!$C112)</f>
        <v>0</v>
      </c>
      <c r="AI112" s="512">
        <f t="shared" si="11"/>
        <v>0</v>
      </c>
      <c r="AJ112" s="285">
        <f t="shared" si="12"/>
        <v>0</v>
      </c>
    </row>
    <row r="113" spans="1:36" ht="19.5" customHeight="1">
      <c r="A113" s="605"/>
      <c r="B113" s="280" t="s">
        <v>54</v>
      </c>
      <c r="C113" s="281" t="s">
        <v>55</v>
      </c>
      <c r="D113" s="506">
        <f>SUMIFS('Input Exclusion Time (All)'!$G$14:$G$1004,'Input Exclusion Time (All)'!$A$14:$A$1004,'Input Data Shift C'!D$6,'Input Exclusion Time (All)'!$B$14:$B$1004,'Input Data Shift C'!$D$2,'Input Exclusion Time (All)'!$C$14:$C$1004,'Input Data Shift C'!$C113)+SUMIFS('Input Exclusion Time (Partial)'!$I$14:$I$988,'Input Exclusion Time (Partial)'!$A$14:$A$988,'Input Data Shift C'!D$6,'Input Exclusion Time (Partial)'!$B$14:$B$988,'Input Data Shift C'!$D$2,'Input Exclusion Time (Partial)'!$C$14:$C$988,'Input Data Shift C'!$C113)</f>
        <v>0</v>
      </c>
      <c r="E113" s="506">
        <f>SUMIFS('Input Exclusion Time (All)'!$G$14:$G$1004,'Input Exclusion Time (All)'!$A$14:$A$1004,'Input Data Shift C'!E$6,'Input Exclusion Time (All)'!$B$14:$B$1004,'Input Data Shift C'!$D$2,'Input Exclusion Time (All)'!$C$14:$C$1004,'Input Data Shift C'!$C113)+SUMIFS('Input Exclusion Time (Partial)'!$I$14:$I$988,'Input Exclusion Time (Partial)'!$A$14:$A$988,'Input Data Shift C'!E$6,'Input Exclusion Time (Partial)'!$B$14:$B$988,'Input Data Shift C'!$D$2,'Input Exclusion Time (Partial)'!$C$14:$C$988,'Input Data Shift C'!$C113)</f>
        <v>0</v>
      </c>
      <c r="F113" s="506">
        <f>SUMIFS('Input Exclusion Time (All)'!$G$14:$G$1004,'Input Exclusion Time (All)'!$A$14:$A$1004,'Input Data Shift C'!F$6,'Input Exclusion Time (All)'!$B$14:$B$1004,'Input Data Shift C'!$D$2,'Input Exclusion Time (All)'!$C$14:$C$1004,'Input Data Shift C'!$C113)+SUMIFS('Input Exclusion Time (Partial)'!$I$14:$I$988,'Input Exclusion Time (Partial)'!$A$14:$A$988,'Input Data Shift C'!F$6,'Input Exclusion Time (Partial)'!$B$14:$B$988,'Input Data Shift C'!$D$2,'Input Exclusion Time (Partial)'!$C$14:$C$988,'Input Data Shift C'!$C113)</f>
        <v>0</v>
      </c>
      <c r="G113" s="506">
        <f>SUMIFS('Input Exclusion Time (All)'!$G$14:$G$1004,'Input Exclusion Time (All)'!$A$14:$A$1004,'Input Data Shift C'!G$6,'Input Exclusion Time (All)'!$B$14:$B$1004,'Input Data Shift C'!$D$2,'Input Exclusion Time (All)'!$C$14:$C$1004,'Input Data Shift C'!$C113)+SUMIFS('Input Exclusion Time (Partial)'!$I$14:$I$988,'Input Exclusion Time (Partial)'!$A$14:$A$988,'Input Data Shift C'!G$6,'Input Exclusion Time (Partial)'!$B$14:$B$988,'Input Data Shift C'!$D$2,'Input Exclusion Time (Partial)'!$C$14:$C$988,'Input Data Shift C'!$C113)</f>
        <v>0</v>
      </c>
      <c r="H113" s="506">
        <f>SUMIFS('Input Exclusion Time (All)'!$G$14:$G$1004,'Input Exclusion Time (All)'!$A$14:$A$1004,'Input Data Shift C'!H$6,'Input Exclusion Time (All)'!$B$14:$B$1004,'Input Data Shift C'!$D$2,'Input Exclusion Time (All)'!$C$14:$C$1004,'Input Data Shift C'!$C113)+SUMIFS('Input Exclusion Time (Partial)'!$I$14:$I$988,'Input Exclusion Time (Partial)'!$A$14:$A$988,'Input Data Shift C'!H$6,'Input Exclusion Time (Partial)'!$B$14:$B$988,'Input Data Shift C'!$D$2,'Input Exclusion Time (Partial)'!$C$14:$C$988,'Input Data Shift C'!$C113)</f>
        <v>0</v>
      </c>
      <c r="I113" s="506">
        <f>SUMIFS('Input Exclusion Time (All)'!$G$14:$G$1004,'Input Exclusion Time (All)'!$A$14:$A$1004,'Input Data Shift C'!I$6,'Input Exclusion Time (All)'!$B$14:$B$1004,'Input Data Shift C'!$D$2,'Input Exclusion Time (All)'!$C$14:$C$1004,'Input Data Shift C'!$C113)+SUMIFS('Input Exclusion Time (Partial)'!$I$14:$I$988,'Input Exclusion Time (Partial)'!$A$14:$A$988,'Input Data Shift C'!I$6,'Input Exclusion Time (Partial)'!$B$14:$B$988,'Input Data Shift C'!$D$2,'Input Exclusion Time (Partial)'!$C$14:$C$988,'Input Data Shift C'!$C113)</f>
        <v>0</v>
      </c>
      <c r="J113" s="506">
        <f>SUMIFS('Input Exclusion Time (All)'!$G$14:$G$1004,'Input Exclusion Time (All)'!$A$14:$A$1004,'Input Data Shift C'!J$6,'Input Exclusion Time (All)'!$B$14:$B$1004,'Input Data Shift C'!$D$2,'Input Exclusion Time (All)'!$C$14:$C$1004,'Input Data Shift C'!$C113)+SUMIFS('Input Exclusion Time (Partial)'!$I$14:$I$988,'Input Exclusion Time (Partial)'!$A$14:$A$988,'Input Data Shift C'!J$6,'Input Exclusion Time (Partial)'!$B$14:$B$988,'Input Data Shift C'!$D$2,'Input Exclusion Time (Partial)'!$C$14:$C$988,'Input Data Shift C'!$C113)</f>
        <v>0</v>
      </c>
      <c r="K113" s="506">
        <f>SUMIFS('Input Exclusion Time (All)'!$G$14:$G$1004,'Input Exclusion Time (All)'!$A$14:$A$1004,'Input Data Shift C'!K$6,'Input Exclusion Time (All)'!$B$14:$B$1004,'Input Data Shift C'!$D$2,'Input Exclusion Time (All)'!$C$14:$C$1004,'Input Data Shift C'!$C113)+SUMIFS('Input Exclusion Time (Partial)'!$I$14:$I$988,'Input Exclusion Time (Partial)'!$A$14:$A$988,'Input Data Shift C'!K$6,'Input Exclusion Time (Partial)'!$B$14:$B$988,'Input Data Shift C'!$D$2,'Input Exclusion Time (Partial)'!$C$14:$C$988,'Input Data Shift C'!$C113)</f>
        <v>0</v>
      </c>
      <c r="L113" s="506">
        <f>SUMIFS('Input Exclusion Time (All)'!$G$14:$G$1004,'Input Exclusion Time (All)'!$A$14:$A$1004,'Input Data Shift C'!L$6,'Input Exclusion Time (All)'!$B$14:$B$1004,'Input Data Shift C'!$D$2,'Input Exclusion Time (All)'!$C$14:$C$1004,'Input Data Shift C'!$C113)+SUMIFS('Input Exclusion Time (Partial)'!$I$14:$I$988,'Input Exclusion Time (Partial)'!$A$14:$A$988,'Input Data Shift C'!L$6,'Input Exclusion Time (Partial)'!$B$14:$B$988,'Input Data Shift C'!$D$2,'Input Exclusion Time (Partial)'!$C$14:$C$988,'Input Data Shift C'!$C113)</f>
        <v>0</v>
      </c>
      <c r="M113" s="506">
        <f>SUMIFS('Input Exclusion Time (All)'!$G$14:$G$1004,'Input Exclusion Time (All)'!$A$14:$A$1004,'Input Data Shift C'!M$6,'Input Exclusion Time (All)'!$B$14:$B$1004,'Input Data Shift C'!$D$2,'Input Exclusion Time (All)'!$C$14:$C$1004,'Input Data Shift C'!$C113)+SUMIFS('Input Exclusion Time (Partial)'!$I$14:$I$988,'Input Exclusion Time (Partial)'!$A$14:$A$988,'Input Data Shift C'!M$6,'Input Exclusion Time (Partial)'!$B$14:$B$988,'Input Data Shift C'!$D$2,'Input Exclusion Time (Partial)'!$C$14:$C$988,'Input Data Shift C'!$C113)</f>
        <v>0</v>
      </c>
      <c r="N113" s="506">
        <f>SUMIFS('Input Exclusion Time (All)'!$G$14:$G$1004,'Input Exclusion Time (All)'!$A$14:$A$1004,'Input Data Shift C'!N$6,'Input Exclusion Time (All)'!$B$14:$B$1004,'Input Data Shift C'!$D$2,'Input Exclusion Time (All)'!$C$14:$C$1004,'Input Data Shift C'!$C113)+SUMIFS('Input Exclusion Time (Partial)'!$I$14:$I$988,'Input Exclusion Time (Partial)'!$A$14:$A$988,'Input Data Shift C'!N$6,'Input Exclusion Time (Partial)'!$B$14:$B$988,'Input Data Shift C'!$D$2,'Input Exclusion Time (Partial)'!$C$14:$C$988,'Input Data Shift C'!$C113)</f>
        <v>0</v>
      </c>
      <c r="O113" s="506">
        <f>SUMIFS('Input Exclusion Time (All)'!$G$14:$G$1004,'Input Exclusion Time (All)'!$A$14:$A$1004,'Input Data Shift C'!O$6,'Input Exclusion Time (All)'!$B$14:$B$1004,'Input Data Shift C'!$D$2,'Input Exclusion Time (All)'!$C$14:$C$1004,'Input Data Shift C'!$C113)+SUMIFS('Input Exclusion Time (Partial)'!$I$14:$I$988,'Input Exclusion Time (Partial)'!$A$14:$A$988,'Input Data Shift C'!O$6,'Input Exclusion Time (Partial)'!$B$14:$B$988,'Input Data Shift C'!$D$2,'Input Exclusion Time (Partial)'!$C$14:$C$988,'Input Data Shift C'!$C113)</f>
        <v>0</v>
      </c>
      <c r="P113" s="506">
        <f>SUMIFS('Input Exclusion Time (All)'!$G$14:$G$1004,'Input Exclusion Time (All)'!$A$14:$A$1004,'Input Data Shift C'!P$6,'Input Exclusion Time (All)'!$B$14:$B$1004,'Input Data Shift C'!$D$2,'Input Exclusion Time (All)'!$C$14:$C$1004,'Input Data Shift C'!$C113)+SUMIFS('Input Exclusion Time (Partial)'!$I$14:$I$988,'Input Exclusion Time (Partial)'!$A$14:$A$988,'Input Data Shift C'!P$6,'Input Exclusion Time (Partial)'!$B$14:$B$988,'Input Data Shift C'!$D$2,'Input Exclusion Time (Partial)'!$C$14:$C$988,'Input Data Shift C'!$C113)</f>
        <v>0</v>
      </c>
      <c r="Q113" s="506">
        <f>SUMIFS('Input Exclusion Time (All)'!$G$14:$G$1004,'Input Exclusion Time (All)'!$A$14:$A$1004,'Input Data Shift C'!Q$6,'Input Exclusion Time (All)'!$B$14:$B$1004,'Input Data Shift C'!$D$2,'Input Exclusion Time (All)'!$C$14:$C$1004,'Input Data Shift C'!$C113)+SUMIFS('Input Exclusion Time (Partial)'!$I$14:$I$988,'Input Exclusion Time (Partial)'!$A$14:$A$988,'Input Data Shift C'!Q$6,'Input Exclusion Time (Partial)'!$B$14:$B$988,'Input Data Shift C'!$D$2,'Input Exclusion Time (Partial)'!$C$14:$C$988,'Input Data Shift C'!$C113)</f>
        <v>0</v>
      </c>
      <c r="R113" s="506">
        <f>SUMIFS('Input Exclusion Time (All)'!$G$14:$G$1004,'Input Exclusion Time (All)'!$A$14:$A$1004,'Input Data Shift C'!R$6,'Input Exclusion Time (All)'!$B$14:$B$1004,'Input Data Shift C'!$D$2,'Input Exclusion Time (All)'!$C$14:$C$1004,'Input Data Shift C'!$C113)+SUMIFS('Input Exclusion Time (Partial)'!$I$14:$I$988,'Input Exclusion Time (Partial)'!$A$14:$A$988,'Input Data Shift C'!R$6,'Input Exclusion Time (Partial)'!$B$14:$B$988,'Input Data Shift C'!$D$2,'Input Exclusion Time (Partial)'!$C$14:$C$988,'Input Data Shift C'!$C113)</f>
        <v>0</v>
      </c>
      <c r="S113" s="506">
        <f>SUMIFS('Input Exclusion Time (All)'!$G$14:$G$1004,'Input Exclusion Time (All)'!$A$14:$A$1004,'Input Data Shift C'!S$6,'Input Exclusion Time (All)'!$B$14:$B$1004,'Input Data Shift C'!$D$2,'Input Exclusion Time (All)'!$C$14:$C$1004,'Input Data Shift C'!$C113)+SUMIFS('Input Exclusion Time (Partial)'!$I$14:$I$988,'Input Exclusion Time (Partial)'!$A$14:$A$988,'Input Data Shift C'!S$6,'Input Exclusion Time (Partial)'!$B$14:$B$988,'Input Data Shift C'!$D$2,'Input Exclusion Time (Partial)'!$C$14:$C$988,'Input Data Shift C'!$C113)</f>
        <v>0</v>
      </c>
      <c r="T113" s="506">
        <f>SUMIFS('Input Exclusion Time (All)'!$G$14:$G$1004,'Input Exclusion Time (All)'!$A$14:$A$1004,'Input Data Shift C'!T$6,'Input Exclusion Time (All)'!$B$14:$B$1004,'Input Data Shift C'!$D$2,'Input Exclusion Time (All)'!$C$14:$C$1004,'Input Data Shift C'!$C113)+SUMIFS('Input Exclusion Time (Partial)'!$I$14:$I$988,'Input Exclusion Time (Partial)'!$A$14:$A$988,'Input Data Shift C'!T$6,'Input Exclusion Time (Partial)'!$B$14:$B$988,'Input Data Shift C'!$D$2,'Input Exclusion Time (Partial)'!$C$14:$C$988,'Input Data Shift C'!$C113)</f>
        <v>0</v>
      </c>
      <c r="U113" s="506">
        <f>SUMIFS('Input Exclusion Time (All)'!$G$14:$G$1004,'Input Exclusion Time (All)'!$A$14:$A$1004,'Input Data Shift C'!U$6,'Input Exclusion Time (All)'!$B$14:$B$1004,'Input Data Shift C'!$D$2,'Input Exclusion Time (All)'!$C$14:$C$1004,'Input Data Shift C'!$C113)+SUMIFS('Input Exclusion Time (Partial)'!$I$14:$I$988,'Input Exclusion Time (Partial)'!$A$14:$A$988,'Input Data Shift C'!U$6,'Input Exclusion Time (Partial)'!$B$14:$B$988,'Input Data Shift C'!$D$2,'Input Exclusion Time (Partial)'!$C$14:$C$988,'Input Data Shift C'!$C113)</f>
        <v>0</v>
      </c>
      <c r="V113" s="506">
        <f>SUMIFS('Input Exclusion Time (All)'!$G$14:$G$1004,'Input Exclusion Time (All)'!$A$14:$A$1004,'Input Data Shift C'!V$6,'Input Exclusion Time (All)'!$B$14:$B$1004,'Input Data Shift C'!$D$2,'Input Exclusion Time (All)'!$C$14:$C$1004,'Input Data Shift C'!$C113)+SUMIFS('Input Exclusion Time (Partial)'!$I$14:$I$988,'Input Exclusion Time (Partial)'!$A$14:$A$988,'Input Data Shift C'!V$6,'Input Exclusion Time (Partial)'!$B$14:$B$988,'Input Data Shift C'!$D$2,'Input Exclusion Time (Partial)'!$C$14:$C$988,'Input Data Shift C'!$C113)</f>
        <v>0</v>
      </c>
      <c r="W113" s="506">
        <f>SUMIFS('Input Exclusion Time (All)'!$G$14:$G$1004,'Input Exclusion Time (All)'!$A$14:$A$1004,'Input Data Shift C'!W$6,'Input Exclusion Time (All)'!$B$14:$B$1004,'Input Data Shift C'!$D$2,'Input Exclusion Time (All)'!$C$14:$C$1004,'Input Data Shift C'!$C113)+SUMIFS('Input Exclusion Time (Partial)'!$I$14:$I$988,'Input Exclusion Time (Partial)'!$A$14:$A$988,'Input Data Shift C'!W$6,'Input Exclusion Time (Partial)'!$B$14:$B$988,'Input Data Shift C'!$D$2,'Input Exclusion Time (Partial)'!$C$14:$C$988,'Input Data Shift C'!$C113)</f>
        <v>0</v>
      </c>
      <c r="X113" s="506">
        <f>SUMIFS('Input Exclusion Time (All)'!$G$14:$G$1004,'Input Exclusion Time (All)'!$A$14:$A$1004,'Input Data Shift C'!X$6,'Input Exclusion Time (All)'!$B$14:$B$1004,'Input Data Shift C'!$D$2,'Input Exclusion Time (All)'!$C$14:$C$1004,'Input Data Shift C'!$C113)+SUMIFS('Input Exclusion Time (Partial)'!$I$14:$I$988,'Input Exclusion Time (Partial)'!$A$14:$A$988,'Input Data Shift C'!X$6,'Input Exclusion Time (Partial)'!$B$14:$B$988,'Input Data Shift C'!$D$2,'Input Exclusion Time (Partial)'!$C$14:$C$988,'Input Data Shift C'!$C113)</f>
        <v>0</v>
      </c>
      <c r="Y113" s="506">
        <f>SUMIFS('Input Exclusion Time (All)'!$G$14:$G$1004,'Input Exclusion Time (All)'!$A$14:$A$1004,'Input Data Shift C'!Y$6,'Input Exclusion Time (All)'!$B$14:$B$1004,'Input Data Shift C'!$D$2,'Input Exclusion Time (All)'!$C$14:$C$1004,'Input Data Shift C'!$C113)+SUMIFS('Input Exclusion Time (Partial)'!$I$14:$I$988,'Input Exclusion Time (Partial)'!$A$14:$A$988,'Input Data Shift C'!Y$6,'Input Exclusion Time (Partial)'!$B$14:$B$988,'Input Data Shift C'!$D$2,'Input Exclusion Time (Partial)'!$C$14:$C$988,'Input Data Shift C'!$C113)</f>
        <v>0</v>
      </c>
      <c r="Z113" s="506">
        <f>SUMIFS('Input Exclusion Time (All)'!$G$14:$G$1004,'Input Exclusion Time (All)'!$A$14:$A$1004,'Input Data Shift C'!Z$6,'Input Exclusion Time (All)'!$B$14:$B$1004,'Input Data Shift C'!$D$2,'Input Exclusion Time (All)'!$C$14:$C$1004,'Input Data Shift C'!$C113)+SUMIFS('Input Exclusion Time (Partial)'!$I$14:$I$988,'Input Exclusion Time (Partial)'!$A$14:$A$988,'Input Data Shift C'!Z$6,'Input Exclusion Time (Partial)'!$B$14:$B$988,'Input Data Shift C'!$D$2,'Input Exclusion Time (Partial)'!$C$14:$C$988,'Input Data Shift C'!$C113)</f>
        <v>0</v>
      </c>
      <c r="AA113" s="506">
        <f>SUMIFS('Input Exclusion Time (All)'!$G$14:$G$1004,'Input Exclusion Time (All)'!$A$14:$A$1004,'Input Data Shift C'!AA$6,'Input Exclusion Time (All)'!$B$14:$B$1004,'Input Data Shift C'!$D$2,'Input Exclusion Time (All)'!$C$14:$C$1004,'Input Data Shift C'!$C113)+SUMIFS('Input Exclusion Time (Partial)'!$I$14:$I$988,'Input Exclusion Time (Partial)'!$A$14:$A$988,'Input Data Shift C'!AA$6,'Input Exclusion Time (Partial)'!$B$14:$B$988,'Input Data Shift C'!$D$2,'Input Exclusion Time (Partial)'!$C$14:$C$988,'Input Data Shift C'!$C113)</f>
        <v>0</v>
      </c>
      <c r="AB113" s="506">
        <f>SUMIFS('Input Exclusion Time (All)'!$G$14:$G$1004,'Input Exclusion Time (All)'!$A$14:$A$1004,'Input Data Shift C'!AB$6,'Input Exclusion Time (All)'!$B$14:$B$1004,'Input Data Shift C'!$D$2,'Input Exclusion Time (All)'!$C$14:$C$1004,'Input Data Shift C'!$C113)+SUMIFS('Input Exclusion Time (Partial)'!$I$14:$I$988,'Input Exclusion Time (Partial)'!$A$14:$A$988,'Input Data Shift C'!AB$6,'Input Exclusion Time (Partial)'!$B$14:$B$988,'Input Data Shift C'!$D$2,'Input Exclusion Time (Partial)'!$C$14:$C$988,'Input Data Shift C'!$C113)</f>
        <v>0</v>
      </c>
      <c r="AC113" s="506">
        <f>SUMIFS('Input Exclusion Time (All)'!$G$14:$G$1004,'Input Exclusion Time (All)'!$A$14:$A$1004,'Input Data Shift C'!AC$6,'Input Exclusion Time (All)'!$B$14:$B$1004,'Input Data Shift C'!$D$2,'Input Exclusion Time (All)'!$C$14:$C$1004,'Input Data Shift C'!$C113)+SUMIFS('Input Exclusion Time (Partial)'!$I$14:$I$988,'Input Exclusion Time (Partial)'!$A$14:$A$988,'Input Data Shift C'!AC$6,'Input Exclusion Time (Partial)'!$B$14:$B$988,'Input Data Shift C'!$D$2,'Input Exclusion Time (Partial)'!$C$14:$C$988,'Input Data Shift C'!$C113)</f>
        <v>0</v>
      </c>
      <c r="AD113" s="506">
        <f>SUMIFS('Input Exclusion Time (All)'!$G$14:$G$1004,'Input Exclusion Time (All)'!$A$14:$A$1004,'Input Data Shift C'!AD$6,'Input Exclusion Time (All)'!$B$14:$B$1004,'Input Data Shift C'!$D$2,'Input Exclusion Time (All)'!$C$14:$C$1004,'Input Data Shift C'!$C113)+SUMIFS('Input Exclusion Time (Partial)'!$I$14:$I$988,'Input Exclusion Time (Partial)'!$A$14:$A$988,'Input Data Shift C'!AD$6,'Input Exclusion Time (Partial)'!$B$14:$B$988,'Input Data Shift C'!$D$2,'Input Exclusion Time (Partial)'!$C$14:$C$988,'Input Data Shift C'!$C113)</f>
        <v>0</v>
      </c>
      <c r="AE113" s="506">
        <f>SUMIFS('Input Exclusion Time (All)'!$G$14:$G$1004,'Input Exclusion Time (All)'!$A$14:$A$1004,'Input Data Shift C'!AE$6,'Input Exclusion Time (All)'!$B$14:$B$1004,'Input Data Shift C'!$D$2,'Input Exclusion Time (All)'!$C$14:$C$1004,'Input Data Shift C'!$C113)+SUMIFS('Input Exclusion Time (Partial)'!$I$14:$I$988,'Input Exclusion Time (Partial)'!$A$14:$A$988,'Input Data Shift C'!AE$6,'Input Exclusion Time (Partial)'!$B$14:$B$988,'Input Data Shift C'!$D$2,'Input Exclusion Time (Partial)'!$C$14:$C$988,'Input Data Shift C'!$C113)</f>
        <v>0</v>
      </c>
      <c r="AF113" s="506">
        <f>SUMIFS('Input Exclusion Time (All)'!$G$14:$G$1004,'Input Exclusion Time (All)'!$A$14:$A$1004,'Input Data Shift C'!AF$6,'Input Exclusion Time (All)'!$B$14:$B$1004,'Input Data Shift C'!$D$2,'Input Exclusion Time (All)'!$C$14:$C$1004,'Input Data Shift C'!$C113)+SUMIFS('Input Exclusion Time (Partial)'!$I$14:$I$988,'Input Exclusion Time (Partial)'!$A$14:$A$988,'Input Data Shift C'!AF$6,'Input Exclusion Time (Partial)'!$B$14:$B$988,'Input Data Shift C'!$D$2,'Input Exclusion Time (Partial)'!$C$14:$C$988,'Input Data Shift C'!$C113)</f>
        <v>0</v>
      </c>
      <c r="AG113" s="506">
        <f>SUMIFS('Input Exclusion Time (All)'!$G$14:$G$1004,'Input Exclusion Time (All)'!$A$14:$A$1004,'Input Data Shift C'!AG$6,'Input Exclusion Time (All)'!$B$14:$B$1004,'Input Data Shift C'!$D$2,'Input Exclusion Time (All)'!$C$14:$C$1004,'Input Data Shift C'!$C113)+SUMIFS('Input Exclusion Time (Partial)'!$I$14:$I$988,'Input Exclusion Time (Partial)'!$A$14:$A$988,'Input Data Shift C'!AG$6,'Input Exclusion Time (Partial)'!$B$14:$B$988,'Input Data Shift C'!$D$2,'Input Exclusion Time (Partial)'!$C$14:$C$988,'Input Data Shift C'!$C113)</f>
        <v>0</v>
      </c>
      <c r="AH113" s="506">
        <f>SUMIFS('Input Exclusion Time (All)'!$G$14:$G$1004,'Input Exclusion Time (All)'!$A$14:$A$1004,'Input Data Shift C'!AH$6,'Input Exclusion Time (All)'!$B$14:$B$1004,'Input Data Shift C'!$D$2,'Input Exclusion Time (All)'!$C$14:$C$1004,'Input Data Shift C'!$C113)+SUMIFS('Input Exclusion Time (Partial)'!$I$14:$I$988,'Input Exclusion Time (Partial)'!$A$14:$A$988,'Input Data Shift C'!AH$6,'Input Exclusion Time (Partial)'!$B$14:$B$988,'Input Data Shift C'!$D$2,'Input Exclusion Time (Partial)'!$C$14:$C$988,'Input Data Shift C'!$C113)</f>
        <v>0</v>
      </c>
      <c r="AI113" s="512">
        <f t="shared" si="11"/>
        <v>0</v>
      </c>
      <c r="AJ113" s="285">
        <f t="shared" si="12"/>
        <v>0</v>
      </c>
    </row>
    <row r="114" spans="1:36" ht="19.5" customHeight="1">
      <c r="A114" s="605"/>
      <c r="B114" s="280" t="s">
        <v>56</v>
      </c>
      <c r="C114" s="281" t="s">
        <v>57</v>
      </c>
      <c r="D114" s="506">
        <f>SUMIFS('Input Exclusion Time (All)'!$G$14:$G$1004,'Input Exclusion Time (All)'!$A$14:$A$1004,'Input Data Shift C'!D$6,'Input Exclusion Time (All)'!$B$14:$B$1004,'Input Data Shift C'!$D$2,'Input Exclusion Time (All)'!$C$14:$C$1004,'Input Data Shift C'!$C114)+SUMIFS('Input Exclusion Time (Partial)'!$I$14:$I$988,'Input Exclusion Time (Partial)'!$A$14:$A$988,'Input Data Shift C'!D$6,'Input Exclusion Time (Partial)'!$B$14:$B$988,'Input Data Shift C'!$D$2,'Input Exclusion Time (Partial)'!$C$14:$C$988,'Input Data Shift C'!$C114)</f>
        <v>0</v>
      </c>
      <c r="E114" s="506">
        <f>SUMIFS('Input Exclusion Time (All)'!$G$14:$G$1004,'Input Exclusion Time (All)'!$A$14:$A$1004,'Input Data Shift C'!E$6,'Input Exclusion Time (All)'!$B$14:$B$1004,'Input Data Shift C'!$D$2,'Input Exclusion Time (All)'!$C$14:$C$1004,'Input Data Shift C'!$C114)+SUMIFS('Input Exclusion Time (Partial)'!$I$14:$I$988,'Input Exclusion Time (Partial)'!$A$14:$A$988,'Input Data Shift C'!E$6,'Input Exclusion Time (Partial)'!$B$14:$B$988,'Input Data Shift C'!$D$2,'Input Exclusion Time (Partial)'!$C$14:$C$988,'Input Data Shift C'!$C114)</f>
        <v>0</v>
      </c>
      <c r="F114" s="506">
        <f>SUMIFS('Input Exclusion Time (All)'!$G$14:$G$1004,'Input Exclusion Time (All)'!$A$14:$A$1004,'Input Data Shift C'!F$6,'Input Exclusion Time (All)'!$B$14:$B$1004,'Input Data Shift C'!$D$2,'Input Exclusion Time (All)'!$C$14:$C$1004,'Input Data Shift C'!$C114)+SUMIFS('Input Exclusion Time (Partial)'!$I$14:$I$988,'Input Exclusion Time (Partial)'!$A$14:$A$988,'Input Data Shift C'!F$6,'Input Exclusion Time (Partial)'!$B$14:$B$988,'Input Data Shift C'!$D$2,'Input Exclusion Time (Partial)'!$C$14:$C$988,'Input Data Shift C'!$C114)</f>
        <v>0</v>
      </c>
      <c r="G114" s="506">
        <f>SUMIFS('Input Exclusion Time (All)'!$G$14:$G$1004,'Input Exclusion Time (All)'!$A$14:$A$1004,'Input Data Shift C'!G$6,'Input Exclusion Time (All)'!$B$14:$B$1004,'Input Data Shift C'!$D$2,'Input Exclusion Time (All)'!$C$14:$C$1004,'Input Data Shift C'!$C114)+SUMIFS('Input Exclusion Time (Partial)'!$I$14:$I$988,'Input Exclusion Time (Partial)'!$A$14:$A$988,'Input Data Shift C'!G$6,'Input Exclusion Time (Partial)'!$B$14:$B$988,'Input Data Shift C'!$D$2,'Input Exclusion Time (Partial)'!$C$14:$C$988,'Input Data Shift C'!$C114)</f>
        <v>0</v>
      </c>
      <c r="H114" s="506">
        <f>SUMIFS('Input Exclusion Time (All)'!$G$14:$G$1004,'Input Exclusion Time (All)'!$A$14:$A$1004,'Input Data Shift C'!H$6,'Input Exclusion Time (All)'!$B$14:$B$1004,'Input Data Shift C'!$D$2,'Input Exclusion Time (All)'!$C$14:$C$1004,'Input Data Shift C'!$C114)+SUMIFS('Input Exclusion Time (Partial)'!$I$14:$I$988,'Input Exclusion Time (Partial)'!$A$14:$A$988,'Input Data Shift C'!H$6,'Input Exclusion Time (Partial)'!$B$14:$B$988,'Input Data Shift C'!$D$2,'Input Exclusion Time (Partial)'!$C$14:$C$988,'Input Data Shift C'!$C114)</f>
        <v>0</v>
      </c>
      <c r="I114" s="506">
        <f>SUMIFS('Input Exclusion Time (All)'!$G$14:$G$1004,'Input Exclusion Time (All)'!$A$14:$A$1004,'Input Data Shift C'!I$6,'Input Exclusion Time (All)'!$B$14:$B$1004,'Input Data Shift C'!$D$2,'Input Exclusion Time (All)'!$C$14:$C$1004,'Input Data Shift C'!$C114)+SUMIFS('Input Exclusion Time (Partial)'!$I$14:$I$988,'Input Exclusion Time (Partial)'!$A$14:$A$988,'Input Data Shift C'!I$6,'Input Exclusion Time (Partial)'!$B$14:$B$988,'Input Data Shift C'!$D$2,'Input Exclusion Time (Partial)'!$C$14:$C$988,'Input Data Shift C'!$C114)</f>
        <v>0</v>
      </c>
      <c r="J114" s="506">
        <f>SUMIFS('Input Exclusion Time (All)'!$G$14:$G$1004,'Input Exclusion Time (All)'!$A$14:$A$1004,'Input Data Shift C'!J$6,'Input Exclusion Time (All)'!$B$14:$B$1004,'Input Data Shift C'!$D$2,'Input Exclusion Time (All)'!$C$14:$C$1004,'Input Data Shift C'!$C114)+SUMIFS('Input Exclusion Time (Partial)'!$I$14:$I$988,'Input Exclusion Time (Partial)'!$A$14:$A$988,'Input Data Shift C'!J$6,'Input Exclusion Time (Partial)'!$B$14:$B$988,'Input Data Shift C'!$D$2,'Input Exclusion Time (Partial)'!$C$14:$C$988,'Input Data Shift C'!$C114)</f>
        <v>0</v>
      </c>
      <c r="K114" s="506">
        <f>SUMIFS('Input Exclusion Time (All)'!$G$14:$G$1004,'Input Exclusion Time (All)'!$A$14:$A$1004,'Input Data Shift C'!K$6,'Input Exclusion Time (All)'!$B$14:$B$1004,'Input Data Shift C'!$D$2,'Input Exclusion Time (All)'!$C$14:$C$1004,'Input Data Shift C'!$C114)+SUMIFS('Input Exclusion Time (Partial)'!$I$14:$I$988,'Input Exclusion Time (Partial)'!$A$14:$A$988,'Input Data Shift C'!K$6,'Input Exclusion Time (Partial)'!$B$14:$B$988,'Input Data Shift C'!$D$2,'Input Exclusion Time (Partial)'!$C$14:$C$988,'Input Data Shift C'!$C114)</f>
        <v>0</v>
      </c>
      <c r="L114" s="506">
        <f>SUMIFS('Input Exclusion Time (All)'!$G$14:$G$1004,'Input Exclusion Time (All)'!$A$14:$A$1004,'Input Data Shift C'!L$6,'Input Exclusion Time (All)'!$B$14:$B$1004,'Input Data Shift C'!$D$2,'Input Exclusion Time (All)'!$C$14:$C$1004,'Input Data Shift C'!$C114)+SUMIFS('Input Exclusion Time (Partial)'!$I$14:$I$988,'Input Exclusion Time (Partial)'!$A$14:$A$988,'Input Data Shift C'!L$6,'Input Exclusion Time (Partial)'!$B$14:$B$988,'Input Data Shift C'!$D$2,'Input Exclusion Time (Partial)'!$C$14:$C$988,'Input Data Shift C'!$C114)</f>
        <v>0</v>
      </c>
      <c r="M114" s="506">
        <f>SUMIFS('Input Exclusion Time (All)'!$G$14:$G$1004,'Input Exclusion Time (All)'!$A$14:$A$1004,'Input Data Shift C'!M$6,'Input Exclusion Time (All)'!$B$14:$B$1004,'Input Data Shift C'!$D$2,'Input Exclusion Time (All)'!$C$14:$C$1004,'Input Data Shift C'!$C114)+SUMIFS('Input Exclusion Time (Partial)'!$I$14:$I$988,'Input Exclusion Time (Partial)'!$A$14:$A$988,'Input Data Shift C'!M$6,'Input Exclusion Time (Partial)'!$B$14:$B$988,'Input Data Shift C'!$D$2,'Input Exclusion Time (Partial)'!$C$14:$C$988,'Input Data Shift C'!$C114)</f>
        <v>0</v>
      </c>
      <c r="N114" s="506">
        <f>SUMIFS('Input Exclusion Time (All)'!$G$14:$G$1004,'Input Exclusion Time (All)'!$A$14:$A$1004,'Input Data Shift C'!N$6,'Input Exclusion Time (All)'!$B$14:$B$1004,'Input Data Shift C'!$D$2,'Input Exclusion Time (All)'!$C$14:$C$1004,'Input Data Shift C'!$C114)+SUMIFS('Input Exclusion Time (Partial)'!$I$14:$I$988,'Input Exclusion Time (Partial)'!$A$14:$A$988,'Input Data Shift C'!N$6,'Input Exclusion Time (Partial)'!$B$14:$B$988,'Input Data Shift C'!$D$2,'Input Exclusion Time (Partial)'!$C$14:$C$988,'Input Data Shift C'!$C114)</f>
        <v>0</v>
      </c>
      <c r="O114" s="506">
        <f>SUMIFS('Input Exclusion Time (All)'!$G$14:$G$1004,'Input Exclusion Time (All)'!$A$14:$A$1004,'Input Data Shift C'!O$6,'Input Exclusion Time (All)'!$B$14:$B$1004,'Input Data Shift C'!$D$2,'Input Exclusion Time (All)'!$C$14:$C$1004,'Input Data Shift C'!$C114)+SUMIFS('Input Exclusion Time (Partial)'!$I$14:$I$988,'Input Exclusion Time (Partial)'!$A$14:$A$988,'Input Data Shift C'!O$6,'Input Exclusion Time (Partial)'!$B$14:$B$988,'Input Data Shift C'!$D$2,'Input Exclusion Time (Partial)'!$C$14:$C$988,'Input Data Shift C'!$C114)</f>
        <v>0</v>
      </c>
      <c r="P114" s="506">
        <f>SUMIFS('Input Exclusion Time (All)'!$G$14:$G$1004,'Input Exclusion Time (All)'!$A$14:$A$1004,'Input Data Shift C'!P$6,'Input Exclusion Time (All)'!$B$14:$B$1004,'Input Data Shift C'!$D$2,'Input Exclusion Time (All)'!$C$14:$C$1004,'Input Data Shift C'!$C114)+SUMIFS('Input Exclusion Time (Partial)'!$I$14:$I$988,'Input Exclusion Time (Partial)'!$A$14:$A$988,'Input Data Shift C'!P$6,'Input Exclusion Time (Partial)'!$B$14:$B$988,'Input Data Shift C'!$D$2,'Input Exclusion Time (Partial)'!$C$14:$C$988,'Input Data Shift C'!$C114)</f>
        <v>0</v>
      </c>
      <c r="Q114" s="506">
        <f>SUMIFS('Input Exclusion Time (All)'!$G$14:$G$1004,'Input Exclusion Time (All)'!$A$14:$A$1004,'Input Data Shift C'!Q$6,'Input Exclusion Time (All)'!$B$14:$B$1004,'Input Data Shift C'!$D$2,'Input Exclusion Time (All)'!$C$14:$C$1004,'Input Data Shift C'!$C114)+SUMIFS('Input Exclusion Time (Partial)'!$I$14:$I$988,'Input Exclusion Time (Partial)'!$A$14:$A$988,'Input Data Shift C'!Q$6,'Input Exclusion Time (Partial)'!$B$14:$B$988,'Input Data Shift C'!$D$2,'Input Exclusion Time (Partial)'!$C$14:$C$988,'Input Data Shift C'!$C114)</f>
        <v>0</v>
      </c>
      <c r="R114" s="506">
        <f>SUMIFS('Input Exclusion Time (All)'!$G$14:$G$1004,'Input Exclusion Time (All)'!$A$14:$A$1004,'Input Data Shift C'!R$6,'Input Exclusion Time (All)'!$B$14:$B$1004,'Input Data Shift C'!$D$2,'Input Exclusion Time (All)'!$C$14:$C$1004,'Input Data Shift C'!$C114)+SUMIFS('Input Exclusion Time (Partial)'!$I$14:$I$988,'Input Exclusion Time (Partial)'!$A$14:$A$988,'Input Data Shift C'!R$6,'Input Exclusion Time (Partial)'!$B$14:$B$988,'Input Data Shift C'!$D$2,'Input Exclusion Time (Partial)'!$C$14:$C$988,'Input Data Shift C'!$C114)</f>
        <v>0</v>
      </c>
      <c r="S114" s="506">
        <f>SUMIFS('Input Exclusion Time (All)'!$G$14:$G$1004,'Input Exclusion Time (All)'!$A$14:$A$1004,'Input Data Shift C'!S$6,'Input Exclusion Time (All)'!$B$14:$B$1004,'Input Data Shift C'!$D$2,'Input Exclusion Time (All)'!$C$14:$C$1004,'Input Data Shift C'!$C114)+SUMIFS('Input Exclusion Time (Partial)'!$I$14:$I$988,'Input Exclusion Time (Partial)'!$A$14:$A$988,'Input Data Shift C'!S$6,'Input Exclusion Time (Partial)'!$B$14:$B$988,'Input Data Shift C'!$D$2,'Input Exclusion Time (Partial)'!$C$14:$C$988,'Input Data Shift C'!$C114)</f>
        <v>0</v>
      </c>
      <c r="T114" s="506">
        <f>SUMIFS('Input Exclusion Time (All)'!$G$14:$G$1004,'Input Exclusion Time (All)'!$A$14:$A$1004,'Input Data Shift C'!T$6,'Input Exclusion Time (All)'!$B$14:$B$1004,'Input Data Shift C'!$D$2,'Input Exclusion Time (All)'!$C$14:$C$1004,'Input Data Shift C'!$C114)+SUMIFS('Input Exclusion Time (Partial)'!$I$14:$I$988,'Input Exclusion Time (Partial)'!$A$14:$A$988,'Input Data Shift C'!T$6,'Input Exclusion Time (Partial)'!$B$14:$B$988,'Input Data Shift C'!$D$2,'Input Exclusion Time (Partial)'!$C$14:$C$988,'Input Data Shift C'!$C114)</f>
        <v>0</v>
      </c>
      <c r="U114" s="506">
        <f>SUMIFS('Input Exclusion Time (All)'!$G$14:$G$1004,'Input Exclusion Time (All)'!$A$14:$A$1004,'Input Data Shift C'!U$6,'Input Exclusion Time (All)'!$B$14:$B$1004,'Input Data Shift C'!$D$2,'Input Exclusion Time (All)'!$C$14:$C$1004,'Input Data Shift C'!$C114)+SUMIFS('Input Exclusion Time (Partial)'!$I$14:$I$988,'Input Exclusion Time (Partial)'!$A$14:$A$988,'Input Data Shift C'!U$6,'Input Exclusion Time (Partial)'!$B$14:$B$988,'Input Data Shift C'!$D$2,'Input Exclusion Time (Partial)'!$C$14:$C$988,'Input Data Shift C'!$C114)</f>
        <v>0</v>
      </c>
      <c r="V114" s="506">
        <f>SUMIFS('Input Exclusion Time (All)'!$G$14:$G$1004,'Input Exclusion Time (All)'!$A$14:$A$1004,'Input Data Shift C'!V$6,'Input Exclusion Time (All)'!$B$14:$B$1004,'Input Data Shift C'!$D$2,'Input Exclusion Time (All)'!$C$14:$C$1004,'Input Data Shift C'!$C114)+SUMIFS('Input Exclusion Time (Partial)'!$I$14:$I$988,'Input Exclusion Time (Partial)'!$A$14:$A$988,'Input Data Shift C'!V$6,'Input Exclusion Time (Partial)'!$B$14:$B$988,'Input Data Shift C'!$D$2,'Input Exclusion Time (Partial)'!$C$14:$C$988,'Input Data Shift C'!$C114)</f>
        <v>0</v>
      </c>
      <c r="W114" s="506">
        <f>SUMIFS('Input Exclusion Time (All)'!$G$14:$G$1004,'Input Exclusion Time (All)'!$A$14:$A$1004,'Input Data Shift C'!W$6,'Input Exclusion Time (All)'!$B$14:$B$1004,'Input Data Shift C'!$D$2,'Input Exclusion Time (All)'!$C$14:$C$1004,'Input Data Shift C'!$C114)+SUMIFS('Input Exclusion Time (Partial)'!$I$14:$I$988,'Input Exclusion Time (Partial)'!$A$14:$A$988,'Input Data Shift C'!W$6,'Input Exclusion Time (Partial)'!$B$14:$B$988,'Input Data Shift C'!$D$2,'Input Exclusion Time (Partial)'!$C$14:$C$988,'Input Data Shift C'!$C114)</f>
        <v>0</v>
      </c>
      <c r="X114" s="506">
        <f>SUMIFS('Input Exclusion Time (All)'!$G$14:$G$1004,'Input Exclusion Time (All)'!$A$14:$A$1004,'Input Data Shift C'!X$6,'Input Exclusion Time (All)'!$B$14:$B$1004,'Input Data Shift C'!$D$2,'Input Exclusion Time (All)'!$C$14:$C$1004,'Input Data Shift C'!$C114)+SUMIFS('Input Exclusion Time (Partial)'!$I$14:$I$988,'Input Exclusion Time (Partial)'!$A$14:$A$988,'Input Data Shift C'!X$6,'Input Exclusion Time (Partial)'!$B$14:$B$988,'Input Data Shift C'!$D$2,'Input Exclusion Time (Partial)'!$C$14:$C$988,'Input Data Shift C'!$C114)</f>
        <v>0</v>
      </c>
      <c r="Y114" s="506">
        <f>SUMIFS('Input Exclusion Time (All)'!$G$14:$G$1004,'Input Exclusion Time (All)'!$A$14:$A$1004,'Input Data Shift C'!Y$6,'Input Exclusion Time (All)'!$B$14:$B$1004,'Input Data Shift C'!$D$2,'Input Exclusion Time (All)'!$C$14:$C$1004,'Input Data Shift C'!$C114)+SUMIFS('Input Exclusion Time (Partial)'!$I$14:$I$988,'Input Exclusion Time (Partial)'!$A$14:$A$988,'Input Data Shift C'!Y$6,'Input Exclusion Time (Partial)'!$B$14:$B$988,'Input Data Shift C'!$D$2,'Input Exclusion Time (Partial)'!$C$14:$C$988,'Input Data Shift C'!$C114)</f>
        <v>0</v>
      </c>
      <c r="Z114" s="506">
        <f>SUMIFS('Input Exclusion Time (All)'!$G$14:$G$1004,'Input Exclusion Time (All)'!$A$14:$A$1004,'Input Data Shift C'!Z$6,'Input Exclusion Time (All)'!$B$14:$B$1004,'Input Data Shift C'!$D$2,'Input Exclusion Time (All)'!$C$14:$C$1004,'Input Data Shift C'!$C114)+SUMIFS('Input Exclusion Time (Partial)'!$I$14:$I$988,'Input Exclusion Time (Partial)'!$A$14:$A$988,'Input Data Shift C'!Z$6,'Input Exclusion Time (Partial)'!$B$14:$B$988,'Input Data Shift C'!$D$2,'Input Exclusion Time (Partial)'!$C$14:$C$988,'Input Data Shift C'!$C114)</f>
        <v>0</v>
      </c>
      <c r="AA114" s="506">
        <f>SUMIFS('Input Exclusion Time (All)'!$G$14:$G$1004,'Input Exclusion Time (All)'!$A$14:$A$1004,'Input Data Shift C'!AA$6,'Input Exclusion Time (All)'!$B$14:$B$1004,'Input Data Shift C'!$D$2,'Input Exclusion Time (All)'!$C$14:$C$1004,'Input Data Shift C'!$C114)+SUMIFS('Input Exclusion Time (Partial)'!$I$14:$I$988,'Input Exclusion Time (Partial)'!$A$14:$A$988,'Input Data Shift C'!AA$6,'Input Exclusion Time (Partial)'!$B$14:$B$988,'Input Data Shift C'!$D$2,'Input Exclusion Time (Partial)'!$C$14:$C$988,'Input Data Shift C'!$C114)</f>
        <v>0</v>
      </c>
      <c r="AB114" s="506">
        <f>SUMIFS('Input Exclusion Time (All)'!$G$14:$G$1004,'Input Exclusion Time (All)'!$A$14:$A$1004,'Input Data Shift C'!AB$6,'Input Exclusion Time (All)'!$B$14:$B$1004,'Input Data Shift C'!$D$2,'Input Exclusion Time (All)'!$C$14:$C$1004,'Input Data Shift C'!$C114)+SUMIFS('Input Exclusion Time (Partial)'!$I$14:$I$988,'Input Exclusion Time (Partial)'!$A$14:$A$988,'Input Data Shift C'!AB$6,'Input Exclusion Time (Partial)'!$B$14:$B$988,'Input Data Shift C'!$D$2,'Input Exclusion Time (Partial)'!$C$14:$C$988,'Input Data Shift C'!$C114)</f>
        <v>0</v>
      </c>
      <c r="AC114" s="506">
        <f>SUMIFS('Input Exclusion Time (All)'!$G$14:$G$1004,'Input Exclusion Time (All)'!$A$14:$A$1004,'Input Data Shift C'!AC$6,'Input Exclusion Time (All)'!$B$14:$B$1004,'Input Data Shift C'!$D$2,'Input Exclusion Time (All)'!$C$14:$C$1004,'Input Data Shift C'!$C114)+SUMIFS('Input Exclusion Time (Partial)'!$I$14:$I$988,'Input Exclusion Time (Partial)'!$A$14:$A$988,'Input Data Shift C'!AC$6,'Input Exclusion Time (Partial)'!$B$14:$B$988,'Input Data Shift C'!$D$2,'Input Exclusion Time (Partial)'!$C$14:$C$988,'Input Data Shift C'!$C114)</f>
        <v>0</v>
      </c>
      <c r="AD114" s="506">
        <f>SUMIFS('Input Exclusion Time (All)'!$G$14:$G$1004,'Input Exclusion Time (All)'!$A$14:$A$1004,'Input Data Shift C'!AD$6,'Input Exclusion Time (All)'!$B$14:$B$1004,'Input Data Shift C'!$D$2,'Input Exclusion Time (All)'!$C$14:$C$1004,'Input Data Shift C'!$C114)+SUMIFS('Input Exclusion Time (Partial)'!$I$14:$I$988,'Input Exclusion Time (Partial)'!$A$14:$A$988,'Input Data Shift C'!AD$6,'Input Exclusion Time (Partial)'!$B$14:$B$988,'Input Data Shift C'!$D$2,'Input Exclusion Time (Partial)'!$C$14:$C$988,'Input Data Shift C'!$C114)</f>
        <v>0</v>
      </c>
      <c r="AE114" s="506">
        <f>SUMIFS('Input Exclusion Time (All)'!$G$14:$G$1004,'Input Exclusion Time (All)'!$A$14:$A$1004,'Input Data Shift C'!AE$6,'Input Exclusion Time (All)'!$B$14:$B$1004,'Input Data Shift C'!$D$2,'Input Exclusion Time (All)'!$C$14:$C$1004,'Input Data Shift C'!$C114)+SUMIFS('Input Exclusion Time (Partial)'!$I$14:$I$988,'Input Exclusion Time (Partial)'!$A$14:$A$988,'Input Data Shift C'!AE$6,'Input Exclusion Time (Partial)'!$B$14:$B$988,'Input Data Shift C'!$D$2,'Input Exclusion Time (Partial)'!$C$14:$C$988,'Input Data Shift C'!$C114)</f>
        <v>0</v>
      </c>
      <c r="AF114" s="506">
        <f>SUMIFS('Input Exclusion Time (All)'!$G$14:$G$1004,'Input Exclusion Time (All)'!$A$14:$A$1004,'Input Data Shift C'!AF$6,'Input Exclusion Time (All)'!$B$14:$B$1004,'Input Data Shift C'!$D$2,'Input Exclusion Time (All)'!$C$14:$C$1004,'Input Data Shift C'!$C114)+SUMIFS('Input Exclusion Time (Partial)'!$I$14:$I$988,'Input Exclusion Time (Partial)'!$A$14:$A$988,'Input Data Shift C'!AF$6,'Input Exclusion Time (Partial)'!$B$14:$B$988,'Input Data Shift C'!$D$2,'Input Exclusion Time (Partial)'!$C$14:$C$988,'Input Data Shift C'!$C114)</f>
        <v>0</v>
      </c>
      <c r="AG114" s="506">
        <f>SUMIFS('Input Exclusion Time (All)'!$G$14:$G$1004,'Input Exclusion Time (All)'!$A$14:$A$1004,'Input Data Shift C'!AG$6,'Input Exclusion Time (All)'!$B$14:$B$1004,'Input Data Shift C'!$D$2,'Input Exclusion Time (All)'!$C$14:$C$1004,'Input Data Shift C'!$C114)+SUMIFS('Input Exclusion Time (Partial)'!$I$14:$I$988,'Input Exclusion Time (Partial)'!$A$14:$A$988,'Input Data Shift C'!AG$6,'Input Exclusion Time (Partial)'!$B$14:$B$988,'Input Data Shift C'!$D$2,'Input Exclusion Time (Partial)'!$C$14:$C$988,'Input Data Shift C'!$C114)</f>
        <v>0</v>
      </c>
      <c r="AH114" s="506">
        <f>SUMIFS('Input Exclusion Time (All)'!$G$14:$G$1004,'Input Exclusion Time (All)'!$A$14:$A$1004,'Input Data Shift C'!AH$6,'Input Exclusion Time (All)'!$B$14:$B$1004,'Input Data Shift C'!$D$2,'Input Exclusion Time (All)'!$C$14:$C$1004,'Input Data Shift C'!$C114)+SUMIFS('Input Exclusion Time (Partial)'!$I$14:$I$988,'Input Exclusion Time (Partial)'!$A$14:$A$988,'Input Data Shift C'!AH$6,'Input Exclusion Time (Partial)'!$B$14:$B$988,'Input Data Shift C'!$D$2,'Input Exclusion Time (Partial)'!$C$14:$C$988,'Input Data Shift C'!$C114)</f>
        <v>0</v>
      </c>
      <c r="AI114" s="512">
        <f t="shared" si="11"/>
        <v>0</v>
      </c>
      <c r="AJ114" s="285">
        <f t="shared" si="12"/>
        <v>0</v>
      </c>
    </row>
    <row r="115" spans="1:36" ht="19.5" customHeight="1">
      <c r="A115" s="605"/>
      <c r="B115" s="280" t="s">
        <v>58</v>
      </c>
      <c r="C115" s="281" t="s">
        <v>59</v>
      </c>
      <c r="D115" s="506">
        <f>SUMIFS('Input Exclusion Time (All)'!$G$14:$G$1004,'Input Exclusion Time (All)'!$A$14:$A$1004,'Input Data Shift C'!D$6,'Input Exclusion Time (All)'!$B$14:$B$1004,'Input Data Shift C'!$D$2,'Input Exclusion Time (All)'!$C$14:$C$1004,'Input Data Shift C'!$C115)+SUMIFS('Input Exclusion Time (Partial)'!$I$14:$I$988,'Input Exclusion Time (Partial)'!$A$14:$A$988,'Input Data Shift C'!D$6,'Input Exclusion Time (Partial)'!$B$14:$B$988,'Input Data Shift C'!$D$2,'Input Exclusion Time (Partial)'!$C$14:$C$988,'Input Data Shift C'!$C115)</f>
        <v>0</v>
      </c>
      <c r="E115" s="506">
        <f>SUMIFS('Input Exclusion Time (All)'!$G$14:$G$1004,'Input Exclusion Time (All)'!$A$14:$A$1004,'Input Data Shift C'!E$6,'Input Exclusion Time (All)'!$B$14:$B$1004,'Input Data Shift C'!$D$2,'Input Exclusion Time (All)'!$C$14:$C$1004,'Input Data Shift C'!$C115)+SUMIFS('Input Exclusion Time (Partial)'!$I$14:$I$988,'Input Exclusion Time (Partial)'!$A$14:$A$988,'Input Data Shift C'!E$6,'Input Exclusion Time (Partial)'!$B$14:$B$988,'Input Data Shift C'!$D$2,'Input Exclusion Time (Partial)'!$C$14:$C$988,'Input Data Shift C'!$C115)</f>
        <v>0</v>
      </c>
      <c r="F115" s="506">
        <f>SUMIFS('Input Exclusion Time (All)'!$G$14:$G$1004,'Input Exclusion Time (All)'!$A$14:$A$1004,'Input Data Shift C'!F$6,'Input Exclusion Time (All)'!$B$14:$B$1004,'Input Data Shift C'!$D$2,'Input Exclusion Time (All)'!$C$14:$C$1004,'Input Data Shift C'!$C115)+SUMIFS('Input Exclusion Time (Partial)'!$I$14:$I$988,'Input Exclusion Time (Partial)'!$A$14:$A$988,'Input Data Shift C'!F$6,'Input Exclusion Time (Partial)'!$B$14:$B$988,'Input Data Shift C'!$D$2,'Input Exclusion Time (Partial)'!$C$14:$C$988,'Input Data Shift C'!$C115)</f>
        <v>0</v>
      </c>
      <c r="G115" s="506">
        <f>SUMIFS('Input Exclusion Time (All)'!$G$14:$G$1004,'Input Exclusion Time (All)'!$A$14:$A$1004,'Input Data Shift C'!G$6,'Input Exclusion Time (All)'!$B$14:$B$1004,'Input Data Shift C'!$D$2,'Input Exclusion Time (All)'!$C$14:$C$1004,'Input Data Shift C'!$C115)+SUMIFS('Input Exclusion Time (Partial)'!$I$14:$I$988,'Input Exclusion Time (Partial)'!$A$14:$A$988,'Input Data Shift C'!G$6,'Input Exclusion Time (Partial)'!$B$14:$B$988,'Input Data Shift C'!$D$2,'Input Exclusion Time (Partial)'!$C$14:$C$988,'Input Data Shift C'!$C115)</f>
        <v>0</v>
      </c>
      <c r="H115" s="506">
        <f>SUMIFS('Input Exclusion Time (All)'!$G$14:$G$1004,'Input Exclusion Time (All)'!$A$14:$A$1004,'Input Data Shift C'!H$6,'Input Exclusion Time (All)'!$B$14:$B$1004,'Input Data Shift C'!$D$2,'Input Exclusion Time (All)'!$C$14:$C$1004,'Input Data Shift C'!$C115)+SUMIFS('Input Exclusion Time (Partial)'!$I$14:$I$988,'Input Exclusion Time (Partial)'!$A$14:$A$988,'Input Data Shift C'!H$6,'Input Exclusion Time (Partial)'!$B$14:$B$988,'Input Data Shift C'!$D$2,'Input Exclusion Time (Partial)'!$C$14:$C$988,'Input Data Shift C'!$C115)</f>
        <v>0</v>
      </c>
      <c r="I115" s="506">
        <f>SUMIFS('Input Exclusion Time (All)'!$G$14:$G$1004,'Input Exclusion Time (All)'!$A$14:$A$1004,'Input Data Shift C'!I$6,'Input Exclusion Time (All)'!$B$14:$B$1004,'Input Data Shift C'!$D$2,'Input Exclusion Time (All)'!$C$14:$C$1004,'Input Data Shift C'!$C115)+SUMIFS('Input Exclusion Time (Partial)'!$I$14:$I$988,'Input Exclusion Time (Partial)'!$A$14:$A$988,'Input Data Shift C'!I$6,'Input Exclusion Time (Partial)'!$B$14:$B$988,'Input Data Shift C'!$D$2,'Input Exclusion Time (Partial)'!$C$14:$C$988,'Input Data Shift C'!$C115)</f>
        <v>0</v>
      </c>
      <c r="J115" s="506">
        <f>SUMIFS('Input Exclusion Time (All)'!$G$14:$G$1004,'Input Exclusion Time (All)'!$A$14:$A$1004,'Input Data Shift C'!J$6,'Input Exclusion Time (All)'!$B$14:$B$1004,'Input Data Shift C'!$D$2,'Input Exclusion Time (All)'!$C$14:$C$1004,'Input Data Shift C'!$C115)+SUMIFS('Input Exclusion Time (Partial)'!$I$14:$I$988,'Input Exclusion Time (Partial)'!$A$14:$A$988,'Input Data Shift C'!J$6,'Input Exclusion Time (Partial)'!$B$14:$B$988,'Input Data Shift C'!$D$2,'Input Exclusion Time (Partial)'!$C$14:$C$988,'Input Data Shift C'!$C115)</f>
        <v>0</v>
      </c>
      <c r="K115" s="506">
        <f>SUMIFS('Input Exclusion Time (All)'!$G$14:$G$1004,'Input Exclusion Time (All)'!$A$14:$A$1004,'Input Data Shift C'!K$6,'Input Exclusion Time (All)'!$B$14:$B$1004,'Input Data Shift C'!$D$2,'Input Exclusion Time (All)'!$C$14:$C$1004,'Input Data Shift C'!$C115)+SUMIFS('Input Exclusion Time (Partial)'!$I$14:$I$988,'Input Exclusion Time (Partial)'!$A$14:$A$988,'Input Data Shift C'!K$6,'Input Exclusion Time (Partial)'!$B$14:$B$988,'Input Data Shift C'!$D$2,'Input Exclusion Time (Partial)'!$C$14:$C$988,'Input Data Shift C'!$C115)</f>
        <v>0</v>
      </c>
      <c r="L115" s="506">
        <f>SUMIFS('Input Exclusion Time (All)'!$G$14:$G$1004,'Input Exclusion Time (All)'!$A$14:$A$1004,'Input Data Shift C'!L$6,'Input Exclusion Time (All)'!$B$14:$B$1004,'Input Data Shift C'!$D$2,'Input Exclusion Time (All)'!$C$14:$C$1004,'Input Data Shift C'!$C115)+SUMIFS('Input Exclusion Time (Partial)'!$I$14:$I$988,'Input Exclusion Time (Partial)'!$A$14:$A$988,'Input Data Shift C'!L$6,'Input Exclusion Time (Partial)'!$B$14:$B$988,'Input Data Shift C'!$D$2,'Input Exclusion Time (Partial)'!$C$14:$C$988,'Input Data Shift C'!$C115)</f>
        <v>0</v>
      </c>
      <c r="M115" s="506">
        <f>SUMIFS('Input Exclusion Time (All)'!$G$14:$G$1004,'Input Exclusion Time (All)'!$A$14:$A$1004,'Input Data Shift C'!M$6,'Input Exclusion Time (All)'!$B$14:$B$1004,'Input Data Shift C'!$D$2,'Input Exclusion Time (All)'!$C$14:$C$1004,'Input Data Shift C'!$C115)+SUMIFS('Input Exclusion Time (Partial)'!$I$14:$I$988,'Input Exclusion Time (Partial)'!$A$14:$A$988,'Input Data Shift C'!M$6,'Input Exclusion Time (Partial)'!$B$14:$B$988,'Input Data Shift C'!$D$2,'Input Exclusion Time (Partial)'!$C$14:$C$988,'Input Data Shift C'!$C115)</f>
        <v>0</v>
      </c>
      <c r="N115" s="506">
        <f>SUMIFS('Input Exclusion Time (All)'!$G$14:$G$1004,'Input Exclusion Time (All)'!$A$14:$A$1004,'Input Data Shift C'!N$6,'Input Exclusion Time (All)'!$B$14:$B$1004,'Input Data Shift C'!$D$2,'Input Exclusion Time (All)'!$C$14:$C$1004,'Input Data Shift C'!$C115)+SUMIFS('Input Exclusion Time (Partial)'!$I$14:$I$988,'Input Exclusion Time (Partial)'!$A$14:$A$988,'Input Data Shift C'!N$6,'Input Exclusion Time (Partial)'!$B$14:$B$988,'Input Data Shift C'!$D$2,'Input Exclusion Time (Partial)'!$C$14:$C$988,'Input Data Shift C'!$C115)</f>
        <v>0</v>
      </c>
      <c r="O115" s="506">
        <f>SUMIFS('Input Exclusion Time (All)'!$G$14:$G$1004,'Input Exclusion Time (All)'!$A$14:$A$1004,'Input Data Shift C'!O$6,'Input Exclusion Time (All)'!$B$14:$B$1004,'Input Data Shift C'!$D$2,'Input Exclusion Time (All)'!$C$14:$C$1004,'Input Data Shift C'!$C115)+SUMIFS('Input Exclusion Time (Partial)'!$I$14:$I$988,'Input Exclusion Time (Partial)'!$A$14:$A$988,'Input Data Shift C'!O$6,'Input Exclusion Time (Partial)'!$B$14:$B$988,'Input Data Shift C'!$D$2,'Input Exclusion Time (Partial)'!$C$14:$C$988,'Input Data Shift C'!$C115)</f>
        <v>0</v>
      </c>
      <c r="P115" s="506">
        <f>SUMIFS('Input Exclusion Time (All)'!$G$14:$G$1004,'Input Exclusion Time (All)'!$A$14:$A$1004,'Input Data Shift C'!P$6,'Input Exclusion Time (All)'!$B$14:$B$1004,'Input Data Shift C'!$D$2,'Input Exclusion Time (All)'!$C$14:$C$1004,'Input Data Shift C'!$C115)+SUMIFS('Input Exclusion Time (Partial)'!$I$14:$I$988,'Input Exclusion Time (Partial)'!$A$14:$A$988,'Input Data Shift C'!P$6,'Input Exclusion Time (Partial)'!$B$14:$B$988,'Input Data Shift C'!$D$2,'Input Exclusion Time (Partial)'!$C$14:$C$988,'Input Data Shift C'!$C115)</f>
        <v>0</v>
      </c>
      <c r="Q115" s="506">
        <f>SUMIFS('Input Exclusion Time (All)'!$G$14:$G$1004,'Input Exclusion Time (All)'!$A$14:$A$1004,'Input Data Shift C'!Q$6,'Input Exclusion Time (All)'!$B$14:$B$1004,'Input Data Shift C'!$D$2,'Input Exclusion Time (All)'!$C$14:$C$1004,'Input Data Shift C'!$C115)+SUMIFS('Input Exclusion Time (Partial)'!$I$14:$I$988,'Input Exclusion Time (Partial)'!$A$14:$A$988,'Input Data Shift C'!Q$6,'Input Exclusion Time (Partial)'!$B$14:$B$988,'Input Data Shift C'!$D$2,'Input Exclusion Time (Partial)'!$C$14:$C$988,'Input Data Shift C'!$C115)</f>
        <v>0</v>
      </c>
      <c r="R115" s="506">
        <f>SUMIFS('Input Exclusion Time (All)'!$G$14:$G$1004,'Input Exclusion Time (All)'!$A$14:$A$1004,'Input Data Shift C'!R$6,'Input Exclusion Time (All)'!$B$14:$B$1004,'Input Data Shift C'!$D$2,'Input Exclusion Time (All)'!$C$14:$C$1004,'Input Data Shift C'!$C115)+SUMIFS('Input Exclusion Time (Partial)'!$I$14:$I$988,'Input Exclusion Time (Partial)'!$A$14:$A$988,'Input Data Shift C'!R$6,'Input Exclusion Time (Partial)'!$B$14:$B$988,'Input Data Shift C'!$D$2,'Input Exclusion Time (Partial)'!$C$14:$C$988,'Input Data Shift C'!$C115)</f>
        <v>0</v>
      </c>
      <c r="S115" s="506">
        <f>SUMIFS('Input Exclusion Time (All)'!$G$14:$G$1004,'Input Exclusion Time (All)'!$A$14:$A$1004,'Input Data Shift C'!S$6,'Input Exclusion Time (All)'!$B$14:$B$1004,'Input Data Shift C'!$D$2,'Input Exclusion Time (All)'!$C$14:$C$1004,'Input Data Shift C'!$C115)+SUMIFS('Input Exclusion Time (Partial)'!$I$14:$I$988,'Input Exclusion Time (Partial)'!$A$14:$A$988,'Input Data Shift C'!S$6,'Input Exclusion Time (Partial)'!$B$14:$B$988,'Input Data Shift C'!$D$2,'Input Exclusion Time (Partial)'!$C$14:$C$988,'Input Data Shift C'!$C115)</f>
        <v>0</v>
      </c>
      <c r="T115" s="506">
        <f>SUMIFS('Input Exclusion Time (All)'!$G$14:$G$1004,'Input Exclusion Time (All)'!$A$14:$A$1004,'Input Data Shift C'!T$6,'Input Exclusion Time (All)'!$B$14:$B$1004,'Input Data Shift C'!$D$2,'Input Exclusion Time (All)'!$C$14:$C$1004,'Input Data Shift C'!$C115)+SUMIFS('Input Exclusion Time (Partial)'!$I$14:$I$988,'Input Exclusion Time (Partial)'!$A$14:$A$988,'Input Data Shift C'!T$6,'Input Exclusion Time (Partial)'!$B$14:$B$988,'Input Data Shift C'!$D$2,'Input Exclusion Time (Partial)'!$C$14:$C$988,'Input Data Shift C'!$C115)</f>
        <v>0</v>
      </c>
      <c r="U115" s="506">
        <f>SUMIFS('Input Exclusion Time (All)'!$G$14:$G$1004,'Input Exclusion Time (All)'!$A$14:$A$1004,'Input Data Shift C'!U$6,'Input Exclusion Time (All)'!$B$14:$B$1004,'Input Data Shift C'!$D$2,'Input Exclusion Time (All)'!$C$14:$C$1004,'Input Data Shift C'!$C115)+SUMIFS('Input Exclusion Time (Partial)'!$I$14:$I$988,'Input Exclusion Time (Partial)'!$A$14:$A$988,'Input Data Shift C'!U$6,'Input Exclusion Time (Partial)'!$B$14:$B$988,'Input Data Shift C'!$D$2,'Input Exclusion Time (Partial)'!$C$14:$C$988,'Input Data Shift C'!$C115)</f>
        <v>0</v>
      </c>
      <c r="V115" s="506">
        <f>SUMIFS('Input Exclusion Time (All)'!$G$14:$G$1004,'Input Exclusion Time (All)'!$A$14:$A$1004,'Input Data Shift C'!V$6,'Input Exclusion Time (All)'!$B$14:$B$1004,'Input Data Shift C'!$D$2,'Input Exclusion Time (All)'!$C$14:$C$1004,'Input Data Shift C'!$C115)+SUMIFS('Input Exclusion Time (Partial)'!$I$14:$I$988,'Input Exclusion Time (Partial)'!$A$14:$A$988,'Input Data Shift C'!V$6,'Input Exclusion Time (Partial)'!$B$14:$B$988,'Input Data Shift C'!$D$2,'Input Exclusion Time (Partial)'!$C$14:$C$988,'Input Data Shift C'!$C115)</f>
        <v>0</v>
      </c>
      <c r="W115" s="506">
        <f>SUMIFS('Input Exclusion Time (All)'!$G$14:$G$1004,'Input Exclusion Time (All)'!$A$14:$A$1004,'Input Data Shift C'!W$6,'Input Exclusion Time (All)'!$B$14:$B$1004,'Input Data Shift C'!$D$2,'Input Exclusion Time (All)'!$C$14:$C$1004,'Input Data Shift C'!$C115)+SUMIFS('Input Exclusion Time (Partial)'!$I$14:$I$988,'Input Exclusion Time (Partial)'!$A$14:$A$988,'Input Data Shift C'!W$6,'Input Exclusion Time (Partial)'!$B$14:$B$988,'Input Data Shift C'!$D$2,'Input Exclusion Time (Partial)'!$C$14:$C$988,'Input Data Shift C'!$C115)</f>
        <v>0</v>
      </c>
      <c r="X115" s="506">
        <f>SUMIFS('Input Exclusion Time (All)'!$G$14:$G$1004,'Input Exclusion Time (All)'!$A$14:$A$1004,'Input Data Shift C'!X$6,'Input Exclusion Time (All)'!$B$14:$B$1004,'Input Data Shift C'!$D$2,'Input Exclusion Time (All)'!$C$14:$C$1004,'Input Data Shift C'!$C115)+SUMIFS('Input Exclusion Time (Partial)'!$I$14:$I$988,'Input Exclusion Time (Partial)'!$A$14:$A$988,'Input Data Shift C'!X$6,'Input Exclusion Time (Partial)'!$B$14:$B$988,'Input Data Shift C'!$D$2,'Input Exclusion Time (Partial)'!$C$14:$C$988,'Input Data Shift C'!$C115)</f>
        <v>0</v>
      </c>
      <c r="Y115" s="506">
        <f>SUMIFS('Input Exclusion Time (All)'!$G$14:$G$1004,'Input Exclusion Time (All)'!$A$14:$A$1004,'Input Data Shift C'!Y$6,'Input Exclusion Time (All)'!$B$14:$B$1004,'Input Data Shift C'!$D$2,'Input Exclusion Time (All)'!$C$14:$C$1004,'Input Data Shift C'!$C115)+SUMIFS('Input Exclusion Time (Partial)'!$I$14:$I$988,'Input Exclusion Time (Partial)'!$A$14:$A$988,'Input Data Shift C'!Y$6,'Input Exclusion Time (Partial)'!$B$14:$B$988,'Input Data Shift C'!$D$2,'Input Exclusion Time (Partial)'!$C$14:$C$988,'Input Data Shift C'!$C115)</f>
        <v>0</v>
      </c>
      <c r="Z115" s="506">
        <f>SUMIFS('Input Exclusion Time (All)'!$G$14:$G$1004,'Input Exclusion Time (All)'!$A$14:$A$1004,'Input Data Shift C'!Z$6,'Input Exclusion Time (All)'!$B$14:$B$1004,'Input Data Shift C'!$D$2,'Input Exclusion Time (All)'!$C$14:$C$1004,'Input Data Shift C'!$C115)+SUMIFS('Input Exclusion Time (Partial)'!$I$14:$I$988,'Input Exclusion Time (Partial)'!$A$14:$A$988,'Input Data Shift C'!Z$6,'Input Exclusion Time (Partial)'!$B$14:$B$988,'Input Data Shift C'!$D$2,'Input Exclusion Time (Partial)'!$C$14:$C$988,'Input Data Shift C'!$C115)</f>
        <v>0</v>
      </c>
      <c r="AA115" s="506">
        <f>SUMIFS('Input Exclusion Time (All)'!$G$14:$G$1004,'Input Exclusion Time (All)'!$A$14:$A$1004,'Input Data Shift C'!AA$6,'Input Exclusion Time (All)'!$B$14:$B$1004,'Input Data Shift C'!$D$2,'Input Exclusion Time (All)'!$C$14:$C$1004,'Input Data Shift C'!$C115)+SUMIFS('Input Exclusion Time (Partial)'!$I$14:$I$988,'Input Exclusion Time (Partial)'!$A$14:$A$988,'Input Data Shift C'!AA$6,'Input Exclusion Time (Partial)'!$B$14:$B$988,'Input Data Shift C'!$D$2,'Input Exclusion Time (Partial)'!$C$14:$C$988,'Input Data Shift C'!$C115)</f>
        <v>0</v>
      </c>
      <c r="AB115" s="506">
        <f>SUMIFS('Input Exclusion Time (All)'!$G$14:$G$1004,'Input Exclusion Time (All)'!$A$14:$A$1004,'Input Data Shift C'!AB$6,'Input Exclusion Time (All)'!$B$14:$B$1004,'Input Data Shift C'!$D$2,'Input Exclusion Time (All)'!$C$14:$C$1004,'Input Data Shift C'!$C115)+SUMIFS('Input Exclusion Time (Partial)'!$I$14:$I$988,'Input Exclusion Time (Partial)'!$A$14:$A$988,'Input Data Shift C'!AB$6,'Input Exclusion Time (Partial)'!$B$14:$B$988,'Input Data Shift C'!$D$2,'Input Exclusion Time (Partial)'!$C$14:$C$988,'Input Data Shift C'!$C115)</f>
        <v>0</v>
      </c>
      <c r="AC115" s="506">
        <f>SUMIFS('Input Exclusion Time (All)'!$G$14:$G$1004,'Input Exclusion Time (All)'!$A$14:$A$1004,'Input Data Shift C'!AC$6,'Input Exclusion Time (All)'!$B$14:$B$1004,'Input Data Shift C'!$D$2,'Input Exclusion Time (All)'!$C$14:$C$1004,'Input Data Shift C'!$C115)+SUMIFS('Input Exclusion Time (Partial)'!$I$14:$I$988,'Input Exclusion Time (Partial)'!$A$14:$A$988,'Input Data Shift C'!AC$6,'Input Exclusion Time (Partial)'!$B$14:$B$988,'Input Data Shift C'!$D$2,'Input Exclusion Time (Partial)'!$C$14:$C$988,'Input Data Shift C'!$C115)</f>
        <v>0</v>
      </c>
      <c r="AD115" s="506">
        <f>SUMIFS('Input Exclusion Time (All)'!$G$14:$G$1004,'Input Exclusion Time (All)'!$A$14:$A$1004,'Input Data Shift C'!AD$6,'Input Exclusion Time (All)'!$B$14:$B$1004,'Input Data Shift C'!$D$2,'Input Exclusion Time (All)'!$C$14:$C$1004,'Input Data Shift C'!$C115)+SUMIFS('Input Exclusion Time (Partial)'!$I$14:$I$988,'Input Exclusion Time (Partial)'!$A$14:$A$988,'Input Data Shift C'!AD$6,'Input Exclusion Time (Partial)'!$B$14:$B$988,'Input Data Shift C'!$D$2,'Input Exclusion Time (Partial)'!$C$14:$C$988,'Input Data Shift C'!$C115)</f>
        <v>0</v>
      </c>
      <c r="AE115" s="506">
        <f>SUMIFS('Input Exclusion Time (All)'!$G$14:$G$1004,'Input Exclusion Time (All)'!$A$14:$A$1004,'Input Data Shift C'!AE$6,'Input Exclusion Time (All)'!$B$14:$B$1004,'Input Data Shift C'!$D$2,'Input Exclusion Time (All)'!$C$14:$C$1004,'Input Data Shift C'!$C115)+SUMIFS('Input Exclusion Time (Partial)'!$I$14:$I$988,'Input Exclusion Time (Partial)'!$A$14:$A$988,'Input Data Shift C'!AE$6,'Input Exclusion Time (Partial)'!$B$14:$B$988,'Input Data Shift C'!$D$2,'Input Exclusion Time (Partial)'!$C$14:$C$988,'Input Data Shift C'!$C115)</f>
        <v>0</v>
      </c>
      <c r="AF115" s="506">
        <f>SUMIFS('Input Exclusion Time (All)'!$G$14:$G$1004,'Input Exclusion Time (All)'!$A$14:$A$1004,'Input Data Shift C'!AF$6,'Input Exclusion Time (All)'!$B$14:$B$1004,'Input Data Shift C'!$D$2,'Input Exclusion Time (All)'!$C$14:$C$1004,'Input Data Shift C'!$C115)+SUMIFS('Input Exclusion Time (Partial)'!$I$14:$I$988,'Input Exclusion Time (Partial)'!$A$14:$A$988,'Input Data Shift C'!AF$6,'Input Exclusion Time (Partial)'!$B$14:$B$988,'Input Data Shift C'!$D$2,'Input Exclusion Time (Partial)'!$C$14:$C$988,'Input Data Shift C'!$C115)</f>
        <v>0</v>
      </c>
      <c r="AG115" s="506">
        <f>SUMIFS('Input Exclusion Time (All)'!$G$14:$G$1004,'Input Exclusion Time (All)'!$A$14:$A$1004,'Input Data Shift C'!AG$6,'Input Exclusion Time (All)'!$B$14:$B$1004,'Input Data Shift C'!$D$2,'Input Exclusion Time (All)'!$C$14:$C$1004,'Input Data Shift C'!$C115)+SUMIFS('Input Exclusion Time (Partial)'!$I$14:$I$988,'Input Exclusion Time (Partial)'!$A$14:$A$988,'Input Data Shift C'!AG$6,'Input Exclusion Time (Partial)'!$B$14:$B$988,'Input Data Shift C'!$D$2,'Input Exclusion Time (Partial)'!$C$14:$C$988,'Input Data Shift C'!$C115)</f>
        <v>0</v>
      </c>
      <c r="AH115" s="506">
        <f>SUMIFS('Input Exclusion Time (All)'!$G$14:$G$1004,'Input Exclusion Time (All)'!$A$14:$A$1004,'Input Data Shift C'!AH$6,'Input Exclusion Time (All)'!$B$14:$B$1004,'Input Data Shift C'!$D$2,'Input Exclusion Time (All)'!$C$14:$C$1004,'Input Data Shift C'!$C115)+SUMIFS('Input Exclusion Time (Partial)'!$I$14:$I$988,'Input Exclusion Time (Partial)'!$A$14:$A$988,'Input Data Shift C'!AH$6,'Input Exclusion Time (Partial)'!$B$14:$B$988,'Input Data Shift C'!$D$2,'Input Exclusion Time (Partial)'!$C$14:$C$988,'Input Data Shift C'!$C115)</f>
        <v>0</v>
      </c>
      <c r="AI115" s="512">
        <f t="shared" si="11"/>
        <v>0</v>
      </c>
      <c r="AJ115" s="285">
        <f t="shared" si="12"/>
        <v>0</v>
      </c>
    </row>
    <row r="116" spans="1:36" ht="19.5" customHeight="1">
      <c r="A116" s="605"/>
      <c r="B116" s="280" t="s">
        <v>60</v>
      </c>
      <c r="C116" s="281" t="s">
        <v>61</v>
      </c>
      <c r="D116" s="506">
        <f>SUMIFS('Input Exclusion Time (All)'!$G$14:$G$1004,'Input Exclusion Time (All)'!$A$14:$A$1004,'Input Data Shift C'!D$6,'Input Exclusion Time (All)'!$B$14:$B$1004,'Input Data Shift C'!$D$2,'Input Exclusion Time (All)'!$C$14:$C$1004,'Input Data Shift C'!$C116)+SUMIFS('Input Exclusion Time (Partial)'!$I$14:$I$988,'Input Exclusion Time (Partial)'!$A$14:$A$988,'Input Data Shift C'!D$6,'Input Exclusion Time (Partial)'!$B$14:$B$988,'Input Data Shift C'!$D$2,'Input Exclusion Time (Partial)'!$C$14:$C$988,'Input Data Shift C'!$C116)</f>
        <v>0</v>
      </c>
      <c r="E116" s="506">
        <f>SUMIFS('Input Exclusion Time (All)'!$G$14:$G$1004,'Input Exclusion Time (All)'!$A$14:$A$1004,'Input Data Shift C'!E$6,'Input Exclusion Time (All)'!$B$14:$B$1004,'Input Data Shift C'!$D$2,'Input Exclusion Time (All)'!$C$14:$C$1004,'Input Data Shift C'!$C116)+SUMIFS('Input Exclusion Time (Partial)'!$I$14:$I$988,'Input Exclusion Time (Partial)'!$A$14:$A$988,'Input Data Shift C'!E$6,'Input Exclusion Time (Partial)'!$B$14:$B$988,'Input Data Shift C'!$D$2,'Input Exclusion Time (Partial)'!$C$14:$C$988,'Input Data Shift C'!$C116)</f>
        <v>0</v>
      </c>
      <c r="F116" s="506">
        <f>SUMIFS('Input Exclusion Time (All)'!$G$14:$G$1004,'Input Exclusion Time (All)'!$A$14:$A$1004,'Input Data Shift C'!F$6,'Input Exclusion Time (All)'!$B$14:$B$1004,'Input Data Shift C'!$D$2,'Input Exclusion Time (All)'!$C$14:$C$1004,'Input Data Shift C'!$C116)+SUMIFS('Input Exclusion Time (Partial)'!$I$14:$I$988,'Input Exclusion Time (Partial)'!$A$14:$A$988,'Input Data Shift C'!F$6,'Input Exclusion Time (Partial)'!$B$14:$B$988,'Input Data Shift C'!$D$2,'Input Exclusion Time (Partial)'!$C$14:$C$988,'Input Data Shift C'!$C116)</f>
        <v>0</v>
      </c>
      <c r="G116" s="506">
        <f>SUMIFS('Input Exclusion Time (All)'!$G$14:$G$1004,'Input Exclusion Time (All)'!$A$14:$A$1004,'Input Data Shift C'!G$6,'Input Exclusion Time (All)'!$B$14:$B$1004,'Input Data Shift C'!$D$2,'Input Exclusion Time (All)'!$C$14:$C$1004,'Input Data Shift C'!$C116)+SUMIFS('Input Exclusion Time (Partial)'!$I$14:$I$988,'Input Exclusion Time (Partial)'!$A$14:$A$988,'Input Data Shift C'!G$6,'Input Exclusion Time (Partial)'!$B$14:$B$988,'Input Data Shift C'!$D$2,'Input Exclusion Time (Partial)'!$C$14:$C$988,'Input Data Shift C'!$C116)</f>
        <v>0</v>
      </c>
      <c r="H116" s="506">
        <f>SUMIFS('Input Exclusion Time (All)'!$G$14:$G$1004,'Input Exclusion Time (All)'!$A$14:$A$1004,'Input Data Shift C'!H$6,'Input Exclusion Time (All)'!$B$14:$B$1004,'Input Data Shift C'!$D$2,'Input Exclusion Time (All)'!$C$14:$C$1004,'Input Data Shift C'!$C116)+SUMIFS('Input Exclusion Time (Partial)'!$I$14:$I$988,'Input Exclusion Time (Partial)'!$A$14:$A$988,'Input Data Shift C'!H$6,'Input Exclusion Time (Partial)'!$B$14:$B$988,'Input Data Shift C'!$D$2,'Input Exclusion Time (Partial)'!$C$14:$C$988,'Input Data Shift C'!$C116)</f>
        <v>0</v>
      </c>
      <c r="I116" s="506">
        <f>SUMIFS('Input Exclusion Time (All)'!$G$14:$G$1004,'Input Exclusion Time (All)'!$A$14:$A$1004,'Input Data Shift C'!I$6,'Input Exclusion Time (All)'!$B$14:$B$1004,'Input Data Shift C'!$D$2,'Input Exclusion Time (All)'!$C$14:$C$1004,'Input Data Shift C'!$C116)+SUMIFS('Input Exclusion Time (Partial)'!$I$14:$I$988,'Input Exclusion Time (Partial)'!$A$14:$A$988,'Input Data Shift C'!I$6,'Input Exclusion Time (Partial)'!$B$14:$B$988,'Input Data Shift C'!$D$2,'Input Exclusion Time (Partial)'!$C$14:$C$988,'Input Data Shift C'!$C116)</f>
        <v>0</v>
      </c>
      <c r="J116" s="506">
        <f>SUMIFS('Input Exclusion Time (All)'!$G$14:$G$1004,'Input Exclusion Time (All)'!$A$14:$A$1004,'Input Data Shift C'!J$6,'Input Exclusion Time (All)'!$B$14:$B$1004,'Input Data Shift C'!$D$2,'Input Exclusion Time (All)'!$C$14:$C$1004,'Input Data Shift C'!$C116)+SUMIFS('Input Exclusion Time (Partial)'!$I$14:$I$988,'Input Exclusion Time (Partial)'!$A$14:$A$988,'Input Data Shift C'!J$6,'Input Exclusion Time (Partial)'!$B$14:$B$988,'Input Data Shift C'!$D$2,'Input Exclusion Time (Partial)'!$C$14:$C$988,'Input Data Shift C'!$C116)</f>
        <v>0</v>
      </c>
      <c r="K116" s="506">
        <f>SUMIFS('Input Exclusion Time (All)'!$G$14:$G$1004,'Input Exclusion Time (All)'!$A$14:$A$1004,'Input Data Shift C'!K$6,'Input Exclusion Time (All)'!$B$14:$B$1004,'Input Data Shift C'!$D$2,'Input Exclusion Time (All)'!$C$14:$C$1004,'Input Data Shift C'!$C116)+SUMIFS('Input Exclusion Time (Partial)'!$I$14:$I$988,'Input Exclusion Time (Partial)'!$A$14:$A$988,'Input Data Shift C'!K$6,'Input Exclusion Time (Partial)'!$B$14:$B$988,'Input Data Shift C'!$D$2,'Input Exclusion Time (Partial)'!$C$14:$C$988,'Input Data Shift C'!$C116)</f>
        <v>0</v>
      </c>
      <c r="L116" s="506">
        <f>SUMIFS('Input Exclusion Time (All)'!$G$14:$G$1004,'Input Exclusion Time (All)'!$A$14:$A$1004,'Input Data Shift C'!L$6,'Input Exclusion Time (All)'!$B$14:$B$1004,'Input Data Shift C'!$D$2,'Input Exclusion Time (All)'!$C$14:$C$1004,'Input Data Shift C'!$C116)+SUMIFS('Input Exclusion Time (Partial)'!$I$14:$I$988,'Input Exclusion Time (Partial)'!$A$14:$A$988,'Input Data Shift C'!L$6,'Input Exclusion Time (Partial)'!$B$14:$B$988,'Input Data Shift C'!$D$2,'Input Exclusion Time (Partial)'!$C$14:$C$988,'Input Data Shift C'!$C116)</f>
        <v>0</v>
      </c>
      <c r="M116" s="506">
        <f>SUMIFS('Input Exclusion Time (All)'!$G$14:$G$1004,'Input Exclusion Time (All)'!$A$14:$A$1004,'Input Data Shift C'!M$6,'Input Exclusion Time (All)'!$B$14:$B$1004,'Input Data Shift C'!$D$2,'Input Exclusion Time (All)'!$C$14:$C$1004,'Input Data Shift C'!$C116)+SUMIFS('Input Exclusion Time (Partial)'!$I$14:$I$988,'Input Exclusion Time (Partial)'!$A$14:$A$988,'Input Data Shift C'!M$6,'Input Exclusion Time (Partial)'!$B$14:$B$988,'Input Data Shift C'!$D$2,'Input Exclusion Time (Partial)'!$C$14:$C$988,'Input Data Shift C'!$C116)</f>
        <v>0</v>
      </c>
      <c r="N116" s="506">
        <f>SUMIFS('Input Exclusion Time (All)'!$G$14:$G$1004,'Input Exclusion Time (All)'!$A$14:$A$1004,'Input Data Shift C'!N$6,'Input Exclusion Time (All)'!$B$14:$B$1004,'Input Data Shift C'!$D$2,'Input Exclusion Time (All)'!$C$14:$C$1004,'Input Data Shift C'!$C116)+SUMIFS('Input Exclusion Time (Partial)'!$I$14:$I$988,'Input Exclusion Time (Partial)'!$A$14:$A$988,'Input Data Shift C'!N$6,'Input Exclusion Time (Partial)'!$B$14:$B$988,'Input Data Shift C'!$D$2,'Input Exclusion Time (Partial)'!$C$14:$C$988,'Input Data Shift C'!$C116)</f>
        <v>0</v>
      </c>
      <c r="O116" s="506">
        <f>SUMIFS('Input Exclusion Time (All)'!$G$14:$G$1004,'Input Exclusion Time (All)'!$A$14:$A$1004,'Input Data Shift C'!O$6,'Input Exclusion Time (All)'!$B$14:$B$1004,'Input Data Shift C'!$D$2,'Input Exclusion Time (All)'!$C$14:$C$1004,'Input Data Shift C'!$C116)+SUMIFS('Input Exclusion Time (Partial)'!$I$14:$I$988,'Input Exclusion Time (Partial)'!$A$14:$A$988,'Input Data Shift C'!O$6,'Input Exclusion Time (Partial)'!$B$14:$B$988,'Input Data Shift C'!$D$2,'Input Exclusion Time (Partial)'!$C$14:$C$988,'Input Data Shift C'!$C116)</f>
        <v>0</v>
      </c>
      <c r="P116" s="506">
        <f>SUMIFS('Input Exclusion Time (All)'!$G$14:$G$1004,'Input Exclusion Time (All)'!$A$14:$A$1004,'Input Data Shift C'!P$6,'Input Exclusion Time (All)'!$B$14:$B$1004,'Input Data Shift C'!$D$2,'Input Exclusion Time (All)'!$C$14:$C$1004,'Input Data Shift C'!$C116)+SUMIFS('Input Exclusion Time (Partial)'!$I$14:$I$988,'Input Exclusion Time (Partial)'!$A$14:$A$988,'Input Data Shift C'!P$6,'Input Exclusion Time (Partial)'!$B$14:$B$988,'Input Data Shift C'!$D$2,'Input Exclusion Time (Partial)'!$C$14:$C$988,'Input Data Shift C'!$C116)</f>
        <v>0</v>
      </c>
      <c r="Q116" s="506">
        <f>SUMIFS('Input Exclusion Time (All)'!$G$14:$G$1004,'Input Exclusion Time (All)'!$A$14:$A$1004,'Input Data Shift C'!Q$6,'Input Exclusion Time (All)'!$B$14:$B$1004,'Input Data Shift C'!$D$2,'Input Exclusion Time (All)'!$C$14:$C$1004,'Input Data Shift C'!$C116)+SUMIFS('Input Exclusion Time (Partial)'!$I$14:$I$988,'Input Exclusion Time (Partial)'!$A$14:$A$988,'Input Data Shift C'!Q$6,'Input Exclusion Time (Partial)'!$B$14:$B$988,'Input Data Shift C'!$D$2,'Input Exclusion Time (Partial)'!$C$14:$C$988,'Input Data Shift C'!$C116)</f>
        <v>0</v>
      </c>
      <c r="R116" s="506">
        <f>SUMIFS('Input Exclusion Time (All)'!$G$14:$G$1004,'Input Exclusion Time (All)'!$A$14:$A$1004,'Input Data Shift C'!R$6,'Input Exclusion Time (All)'!$B$14:$B$1004,'Input Data Shift C'!$D$2,'Input Exclusion Time (All)'!$C$14:$C$1004,'Input Data Shift C'!$C116)+SUMIFS('Input Exclusion Time (Partial)'!$I$14:$I$988,'Input Exclusion Time (Partial)'!$A$14:$A$988,'Input Data Shift C'!R$6,'Input Exclusion Time (Partial)'!$B$14:$B$988,'Input Data Shift C'!$D$2,'Input Exclusion Time (Partial)'!$C$14:$C$988,'Input Data Shift C'!$C116)</f>
        <v>0</v>
      </c>
      <c r="S116" s="506">
        <f>SUMIFS('Input Exclusion Time (All)'!$G$14:$G$1004,'Input Exclusion Time (All)'!$A$14:$A$1004,'Input Data Shift C'!S$6,'Input Exclusion Time (All)'!$B$14:$B$1004,'Input Data Shift C'!$D$2,'Input Exclusion Time (All)'!$C$14:$C$1004,'Input Data Shift C'!$C116)+SUMIFS('Input Exclusion Time (Partial)'!$I$14:$I$988,'Input Exclusion Time (Partial)'!$A$14:$A$988,'Input Data Shift C'!S$6,'Input Exclusion Time (Partial)'!$B$14:$B$988,'Input Data Shift C'!$D$2,'Input Exclusion Time (Partial)'!$C$14:$C$988,'Input Data Shift C'!$C116)</f>
        <v>0</v>
      </c>
      <c r="T116" s="506">
        <f>SUMIFS('Input Exclusion Time (All)'!$G$14:$G$1004,'Input Exclusion Time (All)'!$A$14:$A$1004,'Input Data Shift C'!T$6,'Input Exclusion Time (All)'!$B$14:$B$1004,'Input Data Shift C'!$D$2,'Input Exclusion Time (All)'!$C$14:$C$1004,'Input Data Shift C'!$C116)+SUMIFS('Input Exclusion Time (Partial)'!$I$14:$I$988,'Input Exclusion Time (Partial)'!$A$14:$A$988,'Input Data Shift C'!T$6,'Input Exclusion Time (Partial)'!$B$14:$B$988,'Input Data Shift C'!$D$2,'Input Exclusion Time (Partial)'!$C$14:$C$988,'Input Data Shift C'!$C116)</f>
        <v>0</v>
      </c>
      <c r="U116" s="506">
        <f>SUMIFS('Input Exclusion Time (All)'!$G$14:$G$1004,'Input Exclusion Time (All)'!$A$14:$A$1004,'Input Data Shift C'!U$6,'Input Exclusion Time (All)'!$B$14:$B$1004,'Input Data Shift C'!$D$2,'Input Exclusion Time (All)'!$C$14:$C$1004,'Input Data Shift C'!$C116)+SUMIFS('Input Exclusion Time (Partial)'!$I$14:$I$988,'Input Exclusion Time (Partial)'!$A$14:$A$988,'Input Data Shift C'!U$6,'Input Exclusion Time (Partial)'!$B$14:$B$988,'Input Data Shift C'!$D$2,'Input Exclusion Time (Partial)'!$C$14:$C$988,'Input Data Shift C'!$C116)</f>
        <v>0</v>
      </c>
      <c r="V116" s="506">
        <f>SUMIFS('Input Exclusion Time (All)'!$G$14:$G$1004,'Input Exclusion Time (All)'!$A$14:$A$1004,'Input Data Shift C'!V$6,'Input Exclusion Time (All)'!$B$14:$B$1004,'Input Data Shift C'!$D$2,'Input Exclusion Time (All)'!$C$14:$C$1004,'Input Data Shift C'!$C116)+SUMIFS('Input Exclusion Time (Partial)'!$I$14:$I$988,'Input Exclusion Time (Partial)'!$A$14:$A$988,'Input Data Shift C'!V$6,'Input Exclusion Time (Partial)'!$B$14:$B$988,'Input Data Shift C'!$D$2,'Input Exclusion Time (Partial)'!$C$14:$C$988,'Input Data Shift C'!$C116)</f>
        <v>0</v>
      </c>
      <c r="W116" s="506">
        <f>SUMIFS('Input Exclusion Time (All)'!$G$14:$G$1004,'Input Exclusion Time (All)'!$A$14:$A$1004,'Input Data Shift C'!W$6,'Input Exclusion Time (All)'!$B$14:$B$1004,'Input Data Shift C'!$D$2,'Input Exclusion Time (All)'!$C$14:$C$1004,'Input Data Shift C'!$C116)+SUMIFS('Input Exclusion Time (Partial)'!$I$14:$I$988,'Input Exclusion Time (Partial)'!$A$14:$A$988,'Input Data Shift C'!W$6,'Input Exclusion Time (Partial)'!$B$14:$B$988,'Input Data Shift C'!$D$2,'Input Exclusion Time (Partial)'!$C$14:$C$988,'Input Data Shift C'!$C116)</f>
        <v>0</v>
      </c>
      <c r="X116" s="506">
        <f>SUMIFS('Input Exclusion Time (All)'!$G$14:$G$1004,'Input Exclusion Time (All)'!$A$14:$A$1004,'Input Data Shift C'!X$6,'Input Exclusion Time (All)'!$B$14:$B$1004,'Input Data Shift C'!$D$2,'Input Exclusion Time (All)'!$C$14:$C$1004,'Input Data Shift C'!$C116)+SUMIFS('Input Exclusion Time (Partial)'!$I$14:$I$988,'Input Exclusion Time (Partial)'!$A$14:$A$988,'Input Data Shift C'!X$6,'Input Exclusion Time (Partial)'!$B$14:$B$988,'Input Data Shift C'!$D$2,'Input Exclusion Time (Partial)'!$C$14:$C$988,'Input Data Shift C'!$C116)</f>
        <v>0</v>
      </c>
      <c r="Y116" s="506">
        <f>SUMIFS('Input Exclusion Time (All)'!$G$14:$G$1004,'Input Exclusion Time (All)'!$A$14:$A$1004,'Input Data Shift C'!Y$6,'Input Exclusion Time (All)'!$B$14:$B$1004,'Input Data Shift C'!$D$2,'Input Exclusion Time (All)'!$C$14:$C$1004,'Input Data Shift C'!$C116)+SUMIFS('Input Exclusion Time (Partial)'!$I$14:$I$988,'Input Exclusion Time (Partial)'!$A$14:$A$988,'Input Data Shift C'!Y$6,'Input Exclusion Time (Partial)'!$B$14:$B$988,'Input Data Shift C'!$D$2,'Input Exclusion Time (Partial)'!$C$14:$C$988,'Input Data Shift C'!$C116)</f>
        <v>0</v>
      </c>
      <c r="Z116" s="506">
        <f>SUMIFS('Input Exclusion Time (All)'!$G$14:$G$1004,'Input Exclusion Time (All)'!$A$14:$A$1004,'Input Data Shift C'!Z$6,'Input Exclusion Time (All)'!$B$14:$B$1004,'Input Data Shift C'!$D$2,'Input Exclusion Time (All)'!$C$14:$C$1004,'Input Data Shift C'!$C116)+SUMIFS('Input Exclusion Time (Partial)'!$I$14:$I$988,'Input Exclusion Time (Partial)'!$A$14:$A$988,'Input Data Shift C'!Z$6,'Input Exclusion Time (Partial)'!$B$14:$B$988,'Input Data Shift C'!$D$2,'Input Exclusion Time (Partial)'!$C$14:$C$988,'Input Data Shift C'!$C116)</f>
        <v>0</v>
      </c>
      <c r="AA116" s="506">
        <f>SUMIFS('Input Exclusion Time (All)'!$G$14:$G$1004,'Input Exclusion Time (All)'!$A$14:$A$1004,'Input Data Shift C'!AA$6,'Input Exclusion Time (All)'!$B$14:$B$1004,'Input Data Shift C'!$D$2,'Input Exclusion Time (All)'!$C$14:$C$1004,'Input Data Shift C'!$C116)+SUMIFS('Input Exclusion Time (Partial)'!$I$14:$I$988,'Input Exclusion Time (Partial)'!$A$14:$A$988,'Input Data Shift C'!AA$6,'Input Exclusion Time (Partial)'!$B$14:$B$988,'Input Data Shift C'!$D$2,'Input Exclusion Time (Partial)'!$C$14:$C$988,'Input Data Shift C'!$C116)</f>
        <v>0</v>
      </c>
      <c r="AB116" s="506">
        <f>SUMIFS('Input Exclusion Time (All)'!$G$14:$G$1004,'Input Exclusion Time (All)'!$A$14:$A$1004,'Input Data Shift C'!AB$6,'Input Exclusion Time (All)'!$B$14:$B$1004,'Input Data Shift C'!$D$2,'Input Exclusion Time (All)'!$C$14:$C$1004,'Input Data Shift C'!$C116)+SUMIFS('Input Exclusion Time (Partial)'!$I$14:$I$988,'Input Exclusion Time (Partial)'!$A$14:$A$988,'Input Data Shift C'!AB$6,'Input Exclusion Time (Partial)'!$B$14:$B$988,'Input Data Shift C'!$D$2,'Input Exclusion Time (Partial)'!$C$14:$C$988,'Input Data Shift C'!$C116)</f>
        <v>0</v>
      </c>
      <c r="AC116" s="506">
        <f>SUMIFS('Input Exclusion Time (All)'!$G$14:$G$1004,'Input Exclusion Time (All)'!$A$14:$A$1004,'Input Data Shift C'!AC$6,'Input Exclusion Time (All)'!$B$14:$B$1004,'Input Data Shift C'!$D$2,'Input Exclusion Time (All)'!$C$14:$C$1004,'Input Data Shift C'!$C116)+SUMIFS('Input Exclusion Time (Partial)'!$I$14:$I$988,'Input Exclusion Time (Partial)'!$A$14:$A$988,'Input Data Shift C'!AC$6,'Input Exclusion Time (Partial)'!$B$14:$B$988,'Input Data Shift C'!$D$2,'Input Exclusion Time (Partial)'!$C$14:$C$988,'Input Data Shift C'!$C116)</f>
        <v>0</v>
      </c>
      <c r="AD116" s="506">
        <f>SUMIFS('Input Exclusion Time (All)'!$G$14:$G$1004,'Input Exclusion Time (All)'!$A$14:$A$1004,'Input Data Shift C'!AD$6,'Input Exclusion Time (All)'!$B$14:$B$1004,'Input Data Shift C'!$D$2,'Input Exclusion Time (All)'!$C$14:$C$1004,'Input Data Shift C'!$C116)+SUMIFS('Input Exclusion Time (Partial)'!$I$14:$I$988,'Input Exclusion Time (Partial)'!$A$14:$A$988,'Input Data Shift C'!AD$6,'Input Exclusion Time (Partial)'!$B$14:$B$988,'Input Data Shift C'!$D$2,'Input Exclusion Time (Partial)'!$C$14:$C$988,'Input Data Shift C'!$C116)</f>
        <v>0</v>
      </c>
      <c r="AE116" s="506">
        <f>SUMIFS('Input Exclusion Time (All)'!$G$14:$G$1004,'Input Exclusion Time (All)'!$A$14:$A$1004,'Input Data Shift C'!AE$6,'Input Exclusion Time (All)'!$B$14:$B$1004,'Input Data Shift C'!$D$2,'Input Exclusion Time (All)'!$C$14:$C$1004,'Input Data Shift C'!$C116)+SUMIFS('Input Exclusion Time (Partial)'!$I$14:$I$988,'Input Exclusion Time (Partial)'!$A$14:$A$988,'Input Data Shift C'!AE$6,'Input Exclusion Time (Partial)'!$B$14:$B$988,'Input Data Shift C'!$D$2,'Input Exclusion Time (Partial)'!$C$14:$C$988,'Input Data Shift C'!$C116)</f>
        <v>0</v>
      </c>
      <c r="AF116" s="506">
        <f>SUMIFS('Input Exclusion Time (All)'!$G$14:$G$1004,'Input Exclusion Time (All)'!$A$14:$A$1004,'Input Data Shift C'!AF$6,'Input Exclusion Time (All)'!$B$14:$B$1004,'Input Data Shift C'!$D$2,'Input Exclusion Time (All)'!$C$14:$C$1004,'Input Data Shift C'!$C116)+SUMIFS('Input Exclusion Time (Partial)'!$I$14:$I$988,'Input Exclusion Time (Partial)'!$A$14:$A$988,'Input Data Shift C'!AF$6,'Input Exclusion Time (Partial)'!$B$14:$B$988,'Input Data Shift C'!$D$2,'Input Exclusion Time (Partial)'!$C$14:$C$988,'Input Data Shift C'!$C116)</f>
        <v>0</v>
      </c>
      <c r="AG116" s="506">
        <f>SUMIFS('Input Exclusion Time (All)'!$G$14:$G$1004,'Input Exclusion Time (All)'!$A$14:$A$1004,'Input Data Shift C'!AG$6,'Input Exclusion Time (All)'!$B$14:$B$1004,'Input Data Shift C'!$D$2,'Input Exclusion Time (All)'!$C$14:$C$1004,'Input Data Shift C'!$C116)+SUMIFS('Input Exclusion Time (Partial)'!$I$14:$I$988,'Input Exclusion Time (Partial)'!$A$14:$A$988,'Input Data Shift C'!AG$6,'Input Exclusion Time (Partial)'!$B$14:$B$988,'Input Data Shift C'!$D$2,'Input Exclusion Time (Partial)'!$C$14:$C$988,'Input Data Shift C'!$C116)</f>
        <v>0</v>
      </c>
      <c r="AH116" s="506">
        <f>SUMIFS('Input Exclusion Time (All)'!$G$14:$G$1004,'Input Exclusion Time (All)'!$A$14:$A$1004,'Input Data Shift C'!AH$6,'Input Exclusion Time (All)'!$B$14:$B$1004,'Input Data Shift C'!$D$2,'Input Exclusion Time (All)'!$C$14:$C$1004,'Input Data Shift C'!$C116)+SUMIFS('Input Exclusion Time (Partial)'!$I$14:$I$988,'Input Exclusion Time (Partial)'!$A$14:$A$988,'Input Data Shift C'!AH$6,'Input Exclusion Time (Partial)'!$B$14:$B$988,'Input Data Shift C'!$D$2,'Input Exclusion Time (Partial)'!$C$14:$C$988,'Input Data Shift C'!$C116)</f>
        <v>0</v>
      </c>
      <c r="AI116" s="512">
        <f t="shared" si="11"/>
        <v>0</v>
      </c>
      <c r="AJ116" s="285">
        <f t="shared" si="12"/>
        <v>0</v>
      </c>
    </row>
    <row r="117" spans="1:36" ht="19.5" customHeight="1">
      <c r="A117" s="605"/>
      <c r="B117" s="280" t="s">
        <v>62</v>
      </c>
      <c r="C117" s="281" t="s">
        <v>63</v>
      </c>
      <c r="D117" s="506">
        <f>SUMIFS('Input Exclusion Time (All)'!$G$14:$G$1004,'Input Exclusion Time (All)'!$A$14:$A$1004,'Input Data Shift C'!D$6,'Input Exclusion Time (All)'!$B$14:$B$1004,'Input Data Shift C'!$D$2,'Input Exclusion Time (All)'!$C$14:$C$1004,'Input Data Shift C'!$C117)+SUMIFS('Input Exclusion Time (Partial)'!$I$14:$I$988,'Input Exclusion Time (Partial)'!$A$14:$A$988,'Input Data Shift C'!D$6,'Input Exclusion Time (Partial)'!$B$14:$B$988,'Input Data Shift C'!$D$2,'Input Exclusion Time (Partial)'!$C$14:$C$988,'Input Data Shift C'!$C117)</f>
        <v>0</v>
      </c>
      <c r="E117" s="506">
        <f>SUMIFS('Input Exclusion Time (All)'!$G$14:$G$1004,'Input Exclusion Time (All)'!$A$14:$A$1004,'Input Data Shift C'!E$6,'Input Exclusion Time (All)'!$B$14:$B$1004,'Input Data Shift C'!$D$2,'Input Exclusion Time (All)'!$C$14:$C$1004,'Input Data Shift C'!$C117)+SUMIFS('Input Exclusion Time (Partial)'!$I$14:$I$988,'Input Exclusion Time (Partial)'!$A$14:$A$988,'Input Data Shift C'!E$6,'Input Exclusion Time (Partial)'!$B$14:$B$988,'Input Data Shift C'!$D$2,'Input Exclusion Time (Partial)'!$C$14:$C$988,'Input Data Shift C'!$C117)</f>
        <v>0</v>
      </c>
      <c r="F117" s="506">
        <f>SUMIFS('Input Exclusion Time (All)'!$G$14:$G$1004,'Input Exclusion Time (All)'!$A$14:$A$1004,'Input Data Shift C'!F$6,'Input Exclusion Time (All)'!$B$14:$B$1004,'Input Data Shift C'!$D$2,'Input Exclusion Time (All)'!$C$14:$C$1004,'Input Data Shift C'!$C117)+SUMIFS('Input Exclusion Time (Partial)'!$I$14:$I$988,'Input Exclusion Time (Partial)'!$A$14:$A$988,'Input Data Shift C'!F$6,'Input Exclusion Time (Partial)'!$B$14:$B$988,'Input Data Shift C'!$D$2,'Input Exclusion Time (Partial)'!$C$14:$C$988,'Input Data Shift C'!$C117)</f>
        <v>0</v>
      </c>
      <c r="G117" s="506">
        <f>SUMIFS('Input Exclusion Time (All)'!$G$14:$G$1004,'Input Exclusion Time (All)'!$A$14:$A$1004,'Input Data Shift C'!G$6,'Input Exclusion Time (All)'!$B$14:$B$1004,'Input Data Shift C'!$D$2,'Input Exclusion Time (All)'!$C$14:$C$1004,'Input Data Shift C'!$C117)+SUMIFS('Input Exclusion Time (Partial)'!$I$14:$I$988,'Input Exclusion Time (Partial)'!$A$14:$A$988,'Input Data Shift C'!G$6,'Input Exclusion Time (Partial)'!$B$14:$B$988,'Input Data Shift C'!$D$2,'Input Exclusion Time (Partial)'!$C$14:$C$988,'Input Data Shift C'!$C117)</f>
        <v>0</v>
      </c>
      <c r="H117" s="506">
        <f>SUMIFS('Input Exclusion Time (All)'!$G$14:$G$1004,'Input Exclusion Time (All)'!$A$14:$A$1004,'Input Data Shift C'!H$6,'Input Exclusion Time (All)'!$B$14:$B$1004,'Input Data Shift C'!$D$2,'Input Exclusion Time (All)'!$C$14:$C$1004,'Input Data Shift C'!$C117)+SUMIFS('Input Exclusion Time (Partial)'!$I$14:$I$988,'Input Exclusion Time (Partial)'!$A$14:$A$988,'Input Data Shift C'!H$6,'Input Exclusion Time (Partial)'!$B$14:$B$988,'Input Data Shift C'!$D$2,'Input Exclusion Time (Partial)'!$C$14:$C$988,'Input Data Shift C'!$C117)</f>
        <v>0</v>
      </c>
      <c r="I117" s="506">
        <f>SUMIFS('Input Exclusion Time (All)'!$G$14:$G$1004,'Input Exclusion Time (All)'!$A$14:$A$1004,'Input Data Shift C'!I$6,'Input Exclusion Time (All)'!$B$14:$B$1004,'Input Data Shift C'!$D$2,'Input Exclusion Time (All)'!$C$14:$C$1004,'Input Data Shift C'!$C117)+SUMIFS('Input Exclusion Time (Partial)'!$I$14:$I$988,'Input Exclusion Time (Partial)'!$A$14:$A$988,'Input Data Shift C'!I$6,'Input Exclusion Time (Partial)'!$B$14:$B$988,'Input Data Shift C'!$D$2,'Input Exclusion Time (Partial)'!$C$14:$C$988,'Input Data Shift C'!$C117)</f>
        <v>0</v>
      </c>
      <c r="J117" s="506">
        <f>SUMIFS('Input Exclusion Time (All)'!$G$14:$G$1004,'Input Exclusion Time (All)'!$A$14:$A$1004,'Input Data Shift C'!J$6,'Input Exclusion Time (All)'!$B$14:$B$1004,'Input Data Shift C'!$D$2,'Input Exclusion Time (All)'!$C$14:$C$1004,'Input Data Shift C'!$C117)+SUMIFS('Input Exclusion Time (Partial)'!$I$14:$I$988,'Input Exclusion Time (Partial)'!$A$14:$A$988,'Input Data Shift C'!J$6,'Input Exclusion Time (Partial)'!$B$14:$B$988,'Input Data Shift C'!$D$2,'Input Exclusion Time (Partial)'!$C$14:$C$988,'Input Data Shift C'!$C117)</f>
        <v>0</v>
      </c>
      <c r="K117" s="506">
        <f>SUMIFS('Input Exclusion Time (All)'!$G$14:$G$1004,'Input Exclusion Time (All)'!$A$14:$A$1004,'Input Data Shift C'!K$6,'Input Exclusion Time (All)'!$B$14:$B$1004,'Input Data Shift C'!$D$2,'Input Exclusion Time (All)'!$C$14:$C$1004,'Input Data Shift C'!$C117)+SUMIFS('Input Exclusion Time (Partial)'!$I$14:$I$988,'Input Exclusion Time (Partial)'!$A$14:$A$988,'Input Data Shift C'!K$6,'Input Exclusion Time (Partial)'!$B$14:$B$988,'Input Data Shift C'!$D$2,'Input Exclusion Time (Partial)'!$C$14:$C$988,'Input Data Shift C'!$C117)</f>
        <v>0</v>
      </c>
      <c r="L117" s="506">
        <f>SUMIFS('Input Exclusion Time (All)'!$G$14:$G$1004,'Input Exclusion Time (All)'!$A$14:$A$1004,'Input Data Shift C'!L$6,'Input Exclusion Time (All)'!$B$14:$B$1004,'Input Data Shift C'!$D$2,'Input Exclusion Time (All)'!$C$14:$C$1004,'Input Data Shift C'!$C117)+SUMIFS('Input Exclusion Time (Partial)'!$I$14:$I$988,'Input Exclusion Time (Partial)'!$A$14:$A$988,'Input Data Shift C'!L$6,'Input Exclusion Time (Partial)'!$B$14:$B$988,'Input Data Shift C'!$D$2,'Input Exclusion Time (Partial)'!$C$14:$C$988,'Input Data Shift C'!$C117)</f>
        <v>0</v>
      </c>
      <c r="M117" s="506">
        <f>SUMIFS('Input Exclusion Time (All)'!$G$14:$G$1004,'Input Exclusion Time (All)'!$A$14:$A$1004,'Input Data Shift C'!M$6,'Input Exclusion Time (All)'!$B$14:$B$1004,'Input Data Shift C'!$D$2,'Input Exclusion Time (All)'!$C$14:$C$1004,'Input Data Shift C'!$C117)+SUMIFS('Input Exclusion Time (Partial)'!$I$14:$I$988,'Input Exclusion Time (Partial)'!$A$14:$A$988,'Input Data Shift C'!M$6,'Input Exclusion Time (Partial)'!$B$14:$B$988,'Input Data Shift C'!$D$2,'Input Exclusion Time (Partial)'!$C$14:$C$988,'Input Data Shift C'!$C117)</f>
        <v>0</v>
      </c>
      <c r="N117" s="506">
        <f>SUMIFS('Input Exclusion Time (All)'!$G$14:$G$1004,'Input Exclusion Time (All)'!$A$14:$A$1004,'Input Data Shift C'!N$6,'Input Exclusion Time (All)'!$B$14:$B$1004,'Input Data Shift C'!$D$2,'Input Exclusion Time (All)'!$C$14:$C$1004,'Input Data Shift C'!$C117)+SUMIFS('Input Exclusion Time (Partial)'!$I$14:$I$988,'Input Exclusion Time (Partial)'!$A$14:$A$988,'Input Data Shift C'!N$6,'Input Exclusion Time (Partial)'!$B$14:$B$988,'Input Data Shift C'!$D$2,'Input Exclusion Time (Partial)'!$C$14:$C$988,'Input Data Shift C'!$C117)</f>
        <v>0</v>
      </c>
      <c r="O117" s="506">
        <f>SUMIFS('Input Exclusion Time (All)'!$G$14:$G$1004,'Input Exclusion Time (All)'!$A$14:$A$1004,'Input Data Shift C'!O$6,'Input Exclusion Time (All)'!$B$14:$B$1004,'Input Data Shift C'!$D$2,'Input Exclusion Time (All)'!$C$14:$C$1004,'Input Data Shift C'!$C117)+SUMIFS('Input Exclusion Time (Partial)'!$I$14:$I$988,'Input Exclusion Time (Partial)'!$A$14:$A$988,'Input Data Shift C'!O$6,'Input Exclusion Time (Partial)'!$B$14:$B$988,'Input Data Shift C'!$D$2,'Input Exclusion Time (Partial)'!$C$14:$C$988,'Input Data Shift C'!$C117)</f>
        <v>0</v>
      </c>
      <c r="P117" s="506">
        <f>SUMIFS('Input Exclusion Time (All)'!$G$14:$G$1004,'Input Exclusion Time (All)'!$A$14:$A$1004,'Input Data Shift C'!P$6,'Input Exclusion Time (All)'!$B$14:$B$1004,'Input Data Shift C'!$D$2,'Input Exclusion Time (All)'!$C$14:$C$1004,'Input Data Shift C'!$C117)+SUMIFS('Input Exclusion Time (Partial)'!$I$14:$I$988,'Input Exclusion Time (Partial)'!$A$14:$A$988,'Input Data Shift C'!P$6,'Input Exclusion Time (Partial)'!$B$14:$B$988,'Input Data Shift C'!$D$2,'Input Exclusion Time (Partial)'!$C$14:$C$988,'Input Data Shift C'!$C117)</f>
        <v>0</v>
      </c>
      <c r="Q117" s="506">
        <f>SUMIFS('Input Exclusion Time (All)'!$G$14:$G$1004,'Input Exclusion Time (All)'!$A$14:$A$1004,'Input Data Shift C'!Q$6,'Input Exclusion Time (All)'!$B$14:$B$1004,'Input Data Shift C'!$D$2,'Input Exclusion Time (All)'!$C$14:$C$1004,'Input Data Shift C'!$C117)+SUMIFS('Input Exclusion Time (Partial)'!$I$14:$I$988,'Input Exclusion Time (Partial)'!$A$14:$A$988,'Input Data Shift C'!Q$6,'Input Exclusion Time (Partial)'!$B$14:$B$988,'Input Data Shift C'!$D$2,'Input Exclusion Time (Partial)'!$C$14:$C$988,'Input Data Shift C'!$C117)</f>
        <v>0</v>
      </c>
      <c r="R117" s="506">
        <f>SUMIFS('Input Exclusion Time (All)'!$G$14:$G$1004,'Input Exclusion Time (All)'!$A$14:$A$1004,'Input Data Shift C'!R$6,'Input Exclusion Time (All)'!$B$14:$B$1004,'Input Data Shift C'!$D$2,'Input Exclusion Time (All)'!$C$14:$C$1004,'Input Data Shift C'!$C117)+SUMIFS('Input Exclusion Time (Partial)'!$I$14:$I$988,'Input Exclusion Time (Partial)'!$A$14:$A$988,'Input Data Shift C'!R$6,'Input Exclusion Time (Partial)'!$B$14:$B$988,'Input Data Shift C'!$D$2,'Input Exclusion Time (Partial)'!$C$14:$C$988,'Input Data Shift C'!$C117)</f>
        <v>0</v>
      </c>
      <c r="S117" s="506">
        <f>SUMIFS('Input Exclusion Time (All)'!$G$14:$G$1004,'Input Exclusion Time (All)'!$A$14:$A$1004,'Input Data Shift C'!S$6,'Input Exclusion Time (All)'!$B$14:$B$1004,'Input Data Shift C'!$D$2,'Input Exclusion Time (All)'!$C$14:$C$1004,'Input Data Shift C'!$C117)+SUMIFS('Input Exclusion Time (Partial)'!$I$14:$I$988,'Input Exclusion Time (Partial)'!$A$14:$A$988,'Input Data Shift C'!S$6,'Input Exclusion Time (Partial)'!$B$14:$B$988,'Input Data Shift C'!$D$2,'Input Exclusion Time (Partial)'!$C$14:$C$988,'Input Data Shift C'!$C117)</f>
        <v>0</v>
      </c>
      <c r="T117" s="506">
        <f>SUMIFS('Input Exclusion Time (All)'!$G$14:$G$1004,'Input Exclusion Time (All)'!$A$14:$A$1004,'Input Data Shift C'!T$6,'Input Exclusion Time (All)'!$B$14:$B$1004,'Input Data Shift C'!$D$2,'Input Exclusion Time (All)'!$C$14:$C$1004,'Input Data Shift C'!$C117)+SUMIFS('Input Exclusion Time (Partial)'!$I$14:$I$988,'Input Exclusion Time (Partial)'!$A$14:$A$988,'Input Data Shift C'!T$6,'Input Exclusion Time (Partial)'!$B$14:$B$988,'Input Data Shift C'!$D$2,'Input Exclusion Time (Partial)'!$C$14:$C$988,'Input Data Shift C'!$C117)</f>
        <v>0</v>
      </c>
      <c r="U117" s="506">
        <f>SUMIFS('Input Exclusion Time (All)'!$G$14:$G$1004,'Input Exclusion Time (All)'!$A$14:$A$1004,'Input Data Shift C'!U$6,'Input Exclusion Time (All)'!$B$14:$B$1004,'Input Data Shift C'!$D$2,'Input Exclusion Time (All)'!$C$14:$C$1004,'Input Data Shift C'!$C117)+SUMIFS('Input Exclusion Time (Partial)'!$I$14:$I$988,'Input Exclusion Time (Partial)'!$A$14:$A$988,'Input Data Shift C'!U$6,'Input Exclusion Time (Partial)'!$B$14:$B$988,'Input Data Shift C'!$D$2,'Input Exclusion Time (Partial)'!$C$14:$C$988,'Input Data Shift C'!$C117)</f>
        <v>0</v>
      </c>
      <c r="V117" s="506">
        <f>SUMIFS('Input Exclusion Time (All)'!$G$14:$G$1004,'Input Exclusion Time (All)'!$A$14:$A$1004,'Input Data Shift C'!V$6,'Input Exclusion Time (All)'!$B$14:$B$1004,'Input Data Shift C'!$D$2,'Input Exclusion Time (All)'!$C$14:$C$1004,'Input Data Shift C'!$C117)+SUMIFS('Input Exclusion Time (Partial)'!$I$14:$I$988,'Input Exclusion Time (Partial)'!$A$14:$A$988,'Input Data Shift C'!V$6,'Input Exclusion Time (Partial)'!$B$14:$B$988,'Input Data Shift C'!$D$2,'Input Exclusion Time (Partial)'!$C$14:$C$988,'Input Data Shift C'!$C117)</f>
        <v>0</v>
      </c>
      <c r="W117" s="506">
        <f>SUMIFS('Input Exclusion Time (All)'!$G$14:$G$1004,'Input Exclusion Time (All)'!$A$14:$A$1004,'Input Data Shift C'!W$6,'Input Exclusion Time (All)'!$B$14:$B$1004,'Input Data Shift C'!$D$2,'Input Exclusion Time (All)'!$C$14:$C$1004,'Input Data Shift C'!$C117)+SUMIFS('Input Exclusion Time (Partial)'!$I$14:$I$988,'Input Exclusion Time (Partial)'!$A$14:$A$988,'Input Data Shift C'!W$6,'Input Exclusion Time (Partial)'!$B$14:$B$988,'Input Data Shift C'!$D$2,'Input Exclusion Time (Partial)'!$C$14:$C$988,'Input Data Shift C'!$C117)</f>
        <v>0</v>
      </c>
      <c r="X117" s="506">
        <f>SUMIFS('Input Exclusion Time (All)'!$G$14:$G$1004,'Input Exclusion Time (All)'!$A$14:$A$1004,'Input Data Shift C'!X$6,'Input Exclusion Time (All)'!$B$14:$B$1004,'Input Data Shift C'!$D$2,'Input Exclusion Time (All)'!$C$14:$C$1004,'Input Data Shift C'!$C117)+SUMIFS('Input Exclusion Time (Partial)'!$I$14:$I$988,'Input Exclusion Time (Partial)'!$A$14:$A$988,'Input Data Shift C'!X$6,'Input Exclusion Time (Partial)'!$B$14:$B$988,'Input Data Shift C'!$D$2,'Input Exclusion Time (Partial)'!$C$14:$C$988,'Input Data Shift C'!$C117)</f>
        <v>0</v>
      </c>
      <c r="Y117" s="506">
        <f>SUMIFS('Input Exclusion Time (All)'!$G$14:$G$1004,'Input Exclusion Time (All)'!$A$14:$A$1004,'Input Data Shift C'!Y$6,'Input Exclusion Time (All)'!$B$14:$B$1004,'Input Data Shift C'!$D$2,'Input Exclusion Time (All)'!$C$14:$C$1004,'Input Data Shift C'!$C117)+SUMIFS('Input Exclusion Time (Partial)'!$I$14:$I$988,'Input Exclusion Time (Partial)'!$A$14:$A$988,'Input Data Shift C'!Y$6,'Input Exclusion Time (Partial)'!$B$14:$B$988,'Input Data Shift C'!$D$2,'Input Exclusion Time (Partial)'!$C$14:$C$988,'Input Data Shift C'!$C117)</f>
        <v>0</v>
      </c>
      <c r="Z117" s="506">
        <f>SUMIFS('Input Exclusion Time (All)'!$G$14:$G$1004,'Input Exclusion Time (All)'!$A$14:$A$1004,'Input Data Shift C'!Z$6,'Input Exclusion Time (All)'!$B$14:$B$1004,'Input Data Shift C'!$D$2,'Input Exclusion Time (All)'!$C$14:$C$1004,'Input Data Shift C'!$C117)+SUMIFS('Input Exclusion Time (Partial)'!$I$14:$I$988,'Input Exclusion Time (Partial)'!$A$14:$A$988,'Input Data Shift C'!Z$6,'Input Exclusion Time (Partial)'!$B$14:$B$988,'Input Data Shift C'!$D$2,'Input Exclusion Time (Partial)'!$C$14:$C$988,'Input Data Shift C'!$C117)</f>
        <v>0</v>
      </c>
      <c r="AA117" s="506">
        <f>SUMIFS('Input Exclusion Time (All)'!$G$14:$G$1004,'Input Exclusion Time (All)'!$A$14:$A$1004,'Input Data Shift C'!AA$6,'Input Exclusion Time (All)'!$B$14:$B$1004,'Input Data Shift C'!$D$2,'Input Exclusion Time (All)'!$C$14:$C$1004,'Input Data Shift C'!$C117)+SUMIFS('Input Exclusion Time (Partial)'!$I$14:$I$988,'Input Exclusion Time (Partial)'!$A$14:$A$988,'Input Data Shift C'!AA$6,'Input Exclusion Time (Partial)'!$B$14:$B$988,'Input Data Shift C'!$D$2,'Input Exclusion Time (Partial)'!$C$14:$C$988,'Input Data Shift C'!$C117)</f>
        <v>0</v>
      </c>
      <c r="AB117" s="506">
        <f>SUMIFS('Input Exclusion Time (All)'!$G$14:$G$1004,'Input Exclusion Time (All)'!$A$14:$A$1004,'Input Data Shift C'!AB$6,'Input Exclusion Time (All)'!$B$14:$B$1004,'Input Data Shift C'!$D$2,'Input Exclusion Time (All)'!$C$14:$C$1004,'Input Data Shift C'!$C117)+SUMIFS('Input Exclusion Time (Partial)'!$I$14:$I$988,'Input Exclusion Time (Partial)'!$A$14:$A$988,'Input Data Shift C'!AB$6,'Input Exclusion Time (Partial)'!$B$14:$B$988,'Input Data Shift C'!$D$2,'Input Exclusion Time (Partial)'!$C$14:$C$988,'Input Data Shift C'!$C117)</f>
        <v>0</v>
      </c>
      <c r="AC117" s="506">
        <f>SUMIFS('Input Exclusion Time (All)'!$G$14:$G$1004,'Input Exclusion Time (All)'!$A$14:$A$1004,'Input Data Shift C'!AC$6,'Input Exclusion Time (All)'!$B$14:$B$1004,'Input Data Shift C'!$D$2,'Input Exclusion Time (All)'!$C$14:$C$1004,'Input Data Shift C'!$C117)+SUMIFS('Input Exclusion Time (Partial)'!$I$14:$I$988,'Input Exclusion Time (Partial)'!$A$14:$A$988,'Input Data Shift C'!AC$6,'Input Exclusion Time (Partial)'!$B$14:$B$988,'Input Data Shift C'!$D$2,'Input Exclusion Time (Partial)'!$C$14:$C$988,'Input Data Shift C'!$C117)</f>
        <v>0</v>
      </c>
      <c r="AD117" s="506">
        <f>SUMIFS('Input Exclusion Time (All)'!$G$14:$G$1004,'Input Exclusion Time (All)'!$A$14:$A$1004,'Input Data Shift C'!AD$6,'Input Exclusion Time (All)'!$B$14:$B$1004,'Input Data Shift C'!$D$2,'Input Exclusion Time (All)'!$C$14:$C$1004,'Input Data Shift C'!$C117)+SUMIFS('Input Exclusion Time (Partial)'!$I$14:$I$988,'Input Exclusion Time (Partial)'!$A$14:$A$988,'Input Data Shift C'!AD$6,'Input Exclusion Time (Partial)'!$B$14:$B$988,'Input Data Shift C'!$D$2,'Input Exclusion Time (Partial)'!$C$14:$C$988,'Input Data Shift C'!$C117)</f>
        <v>0</v>
      </c>
      <c r="AE117" s="506">
        <f>SUMIFS('Input Exclusion Time (All)'!$G$14:$G$1004,'Input Exclusion Time (All)'!$A$14:$A$1004,'Input Data Shift C'!AE$6,'Input Exclusion Time (All)'!$B$14:$B$1004,'Input Data Shift C'!$D$2,'Input Exclusion Time (All)'!$C$14:$C$1004,'Input Data Shift C'!$C117)+SUMIFS('Input Exclusion Time (Partial)'!$I$14:$I$988,'Input Exclusion Time (Partial)'!$A$14:$A$988,'Input Data Shift C'!AE$6,'Input Exclusion Time (Partial)'!$B$14:$B$988,'Input Data Shift C'!$D$2,'Input Exclusion Time (Partial)'!$C$14:$C$988,'Input Data Shift C'!$C117)</f>
        <v>0</v>
      </c>
      <c r="AF117" s="506">
        <f>SUMIFS('Input Exclusion Time (All)'!$G$14:$G$1004,'Input Exclusion Time (All)'!$A$14:$A$1004,'Input Data Shift C'!AF$6,'Input Exclusion Time (All)'!$B$14:$B$1004,'Input Data Shift C'!$D$2,'Input Exclusion Time (All)'!$C$14:$C$1004,'Input Data Shift C'!$C117)+SUMIFS('Input Exclusion Time (Partial)'!$I$14:$I$988,'Input Exclusion Time (Partial)'!$A$14:$A$988,'Input Data Shift C'!AF$6,'Input Exclusion Time (Partial)'!$B$14:$B$988,'Input Data Shift C'!$D$2,'Input Exclusion Time (Partial)'!$C$14:$C$988,'Input Data Shift C'!$C117)</f>
        <v>0</v>
      </c>
      <c r="AG117" s="506">
        <f>SUMIFS('Input Exclusion Time (All)'!$G$14:$G$1004,'Input Exclusion Time (All)'!$A$14:$A$1004,'Input Data Shift C'!AG$6,'Input Exclusion Time (All)'!$B$14:$B$1004,'Input Data Shift C'!$D$2,'Input Exclusion Time (All)'!$C$14:$C$1004,'Input Data Shift C'!$C117)+SUMIFS('Input Exclusion Time (Partial)'!$I$14:$I$988,'Input Exclusion Time (Partial)'!$A$14:$A$988,'Input Data Shift C'!AG$6,'Input Exclusion Time (Partial)'!$B$14:$B$988,'Input Data Shift C'!$D$2,'Input Exclusion Time (Partial)'!$C$14:$C$988,'Input Data Shift C'!$C117)</f>
        <v>0</v>
      </c>
      <c r="AH117" s="506">
        <f>SUMIFS('Input Exclusion Time (All)'!$G$14:$G$1004,'Input Exclusion Time (All)'!$A$14:$A$1004,'Input Data Shift C'!AH$6,'Input Exclusion Time (All)'!$B$14:$B$1004,'Input Data Shift C'!$D$2,'Input Exclusion Time (All)'!$C$14:$C$1004,'Input Data Shift C'!$C117)+SUMIFS('Input Exclusion Time (Partial)'!$I$14:$I$988,'Input Exclusion Time (Partial)'!$A$14:$A$988,'Input Data Shift C'!AH$6,'Input Exclusion Time (Partial)'!$B$14:$B$988,'Input Data Shift C'!$D$2,'Input Exclusion Time (Partial)'!$C$14:$C$988,'Input Data Shift C'!$C117)</f>
        <v>0</v>
      </c>
      <c r="AI117" s="512">
        <f t="shared" si="11"/>
        <v>0</v>
      </c>
      <c r="AJ117" s="285">
        <f t="shared" si="12"/>
        <v>0</v>
      </c>
    </row>
    <row r="118" spans="1:36" ht="19.5" customHeight="1">
      <c r="A118" s="605"/>
      <c r="B118" s="280" t="s">
        <v>64</v>
      </c>
      <c r="C118" s="281" t="s">
        <v>65</v>
      </c>
      <c r="D118" s="513">
        <f>SUMIFS('Input Exclusion Time (All)'!$G$14:$G$1004,'Input Exclusion Time (All)'!$A$14:$A$1004,'Input Data Shift C'!D$6,'Input Exclusion Time (All)'!$B$14:$B$1004,'Input Data Shift C'!$D$2,'Input Exclusion Time (All)'!$C$14:$C$1004,'Input Data Shift C'!$C118)+SUMIFS('Input Exclusion Time (Partial)'!$I$14:$I$988,'Input Exclusion Time (Partial)'!$A$14:$A$988,'Input Data Shift C'!D$6,'Input Exclusion Time (Partial)'!$B$14:$B$988,'Input Data Shift C'!$D$2,'Input Exclusion Time (Partial)'!$C$14:$C$988,'Input Data Shift C'!$C118)</f>
        <v>0</v>
      </c>
      <c r="E118" s="513">
        <f>SUMIFS('Input Exclusion Time (All)'!$G$14:$G$1004,'Input Exclusion Time (All)'!$A$14:$A$1004,'Input Data Shift C'!E$6,'Input Exclusion Time (All)'!$B$14:$B$1004,'Input Data Shift C'!$D$2,'Input Exclusion Time (All)'!$C$14:$C$1004,'Input Data Shift C'!$C118)+SUMIFS('Input Exclusion Time (Partial)'!$I$14:$I$988,'Input Exclusion Time (Partial)'!$A$14:$A$988,'Input Data Shift C'!E$6,'Input Exclusion Time (Partial)'!$B$14:$B$988,'Input Data Shift C'!$D$2,'Input Exclusion Time (Partial)'!$C$14:$C$988,'Input Data Shift C'!$C118)</f>
        <v>0</v>
      </c>
      <c r="F118" s="513">
        <f>SUMIFS('Input Exclusion Time (All)'!$G$14:$G$1004,'Input Exclusion Time (All)'!$A$14:$A$1004,'Input Data Shift C'!F$6,'Input Exclusion Time (All)'!$B$14:$B$1004,'Input Data Shift C'!$D$2,'Input Exclusion Time (All)'!$C$14:$C$1004,'Input Data Shift C'!$C118)+SUMIFS('Input Exclusion Time (Partial)'!$I$14:$I$988,'Input Exclusion Time (Partial)'!$A$14:$A$988,'Input Data Shift C'!F$6,'Input Exclusion Time (Partial)'!$B$14:$B$988,'Input Data Shift C'!$D$2,'Input Exclusion Time (Partial)'!$C$14:$C$988,'Input Data Shift C'!$C118)</f>
        <v>0</v>
      </c>
      <c r="G118" s="513">
        <f>SUMIFS('Input Exclusion Time (All)'!$G$14:$G$1004,'Input Exclusion Time (All)'!$A$14:$A$1004,'Input Data Shift C'!G$6,'Input Exclusion Time (All)'!$B$14:$B$1004,'Input Data Shift C'!$D$2,'Input Exclusion Time (All)'!$C$14:$C$1004,'Input Data Shift C'!$C118)+SUMIFS('Input Exclusion Time (Partial)'!$I$14:$I$988,'Input Exclusion Time (Partial)'!$A$14:$A$988,'Input Data Shift C'!G$6,'Input Exclusion Time (Partial)'!$B$14:$B$988,'Input Data Shift C'!$D$2,'Input Exclusion Time (Partial)'!$C$14:$C$988,'Input Data Shift C'!$C118)</f>
        <v>0</v>
      </c>
      <c r="H118" s="513">
        <f>SUMIFS('Input Exclusion Time (All)'!$G$14:$G$1004,'Input Exclusion Time (All)'!$A$14:$A$1004,'Input Data Shift C'!H$6,'Input Exclusion Time (All)'!$B$14:$B$1004,'Input Data Shift C'!$D$2,'Input Exclusion Time (All)'!$C$14:$C$1004,'Input Data Shift C'!$C118)+SUMIFS('Input Exclusion Time (Partial)'!$I$14:$I$988,'Input Exclusion Time (Partial)'!$A$14:$A$988,'Input Data Shift C'!H$6,'Input Exclusion Time (Partial)'!$B$14:$B$988,'Input Data Shift C'!$D$2,'Input Exclusion Time (Partial)'!$C$14:$C$988,'Input Data Shift C'!$C118)</f>
        <v>0</v>
      </c>
      <c r="I118" s="513">
        <f>SUMIFS('Input Exclusion Time (All)'!$G$14:$G$1004,'Input Exclusion Time (All)'!$A$14:$A$1004,'Input Data Shift C'!I$6,'Input Exclusion Time (All)'!$B$14:$B$1004,'Input Data Shift C'!$D$2,'Input Exclusion Time (All)'!$C$14:$C$1004,'Input Data Shift C'!$C118)+SUMIFS('Input Exclusion Time (Partial)'!$I$14:$I$988,'Input Exclusion Time (Partial)'!$A$14:$A$988,'Input Data Shift C'!I$6,'Input Exclusion Time (Partial)'!$B$14:$B$988,'Input Data Shift C'!$D$2,'Input Exclusion Time (Partial)'!$C$14:$C$988,'Input Data Shift C'!$C118)</f>
        <v>0</v>
      </c>
      <c r="J118" s="513">
        <f>SUMIFS('Input Exclusion Time (All)'!$G$14:$G$1004,'Input Exclusion Time (All)'!$A$14:$A$1004,'Input Data Shift C'!J$6,'Input Exclusion Time (All)'!$B$14:$B$1004,'Input Data Shift C'!$D$2,'Input Exclusion Time (All)'!$C$14:$C$1004,'Input Data Shift C'!$C118)+SUMIFS('Input Exclusion Time (Partial)'!$I$14:$I$988,'Input Exclusion Time (Partial)'!$A$14:$A$988,'Input Data Shift C'!J$6,'Input Exclusion Time (Partial)'!$B$14:$B$988,'Input Data Shift C'!$D$2,'Input Exclusion Time (Partial)'!$C$14:$C$988,'Input Data Shift C'!$C118)</f>
        <v>0</v>
      </c>
      <c r="K118" s="513">
        <f>SUMIFS('Input Exclusion Time (All)'!$G$14:$G$1004,'Input Exclusion Time (All)'!$A$14:$A$1004,'Input Data Shift C'!K$6,'Input Exclusion Time (All)'!$B$14:$B$1004,'Input Data Shift C'!$D$2,'Input Exclusion Time (All)'!$C$14:$C$1004,'Input Data Shift C'!$C118)+SUMIFS('Input Exclusion Time (Partial)'!$I$14:$I$988,'Input Exclusion Time (Partial)'!$A$14:$A$988,'Input Data Shift C'!K$6,'Input Exclusion Time (Partial)'!$B$14:$B$988,'Input Data Shift C'!$D$2,'Input Exclusion Time (Partial)'!$C$14:$C$988,'Input Data Shift C'!$C118)</f>
        <v>0</v>
      </c>
      <c r="L118" s="513">
        <f>SUMIFS('Input Exclusion Time (All)'!$G$14:$G$1004,'Input Exclusion Time (All)'!$A$14:$A$1004,'Input Data Shift C'!L$6,'Input Exclusion Time (All)'!$B$14:$B$1004,'Input Data Shift C'!$D$2,'Input Exclusion Time (All)'!$C$14:$C$1004,'Input Data Shift C'!$C118)+SUMIFS('Input Exclusion Time (Partial)'!$I$14:$I$988,'Input Exclusion Time (Partial)'!$A$14:$A$988,'Input Data Shift C'!L$6,'Input Exclusion Time (Partial)'!$B$14:$B$988,'Input Data Shift C'!$D$2,'Input Exclusion Time (Partial)'!$C$14:$C$988,'Input Data Shift C'!$C118)</f>
        <v>0</v>
      </c>
      <c r="M118" s="513">
        <f>SUMIFS('Input Exclusion Time (All)'!$G$14:$G$1004,'Input Exclusion Time (All)'!$A$14:$A$1004,'Input Data Shift C'!M$6,'Input Exclusion Time (All)'!$B$14:$B$1004,'Input Data Shift C'!$D$2,'Input Exclusion Time (All)'!$C$14:$C$1004,'Input Data Shift C'!$C118)+SUMIFS('Input Exclusion Time (Partial)'!$I$14:$I$988,'Input Exclusion Time (Partial)'!$A$14:$A$988,'Input Data Shift C'!M$6,'Input Exclusion Time (Partial)'!$B$14:$B$988,'Input Data Shift C'!$D$2,'Input Exclusion Time (Partial)'!$C$14:$C$988,'Input Data Shift C'!$C118)</f>
        <v>0</v>
      </c>
      <c r="N118" s="513">
        <f>SUMIFS('Input Exclusion Time (All)'!$G$14:$G$1004,'Input Exclusion Time (All)'!$A$14:$A$1004,'Input Data Shift C'!N$6,'Input Exclusion Time (All)'!$B$14:$B$1004,'Input Data Shift C'!$D$2,'Input Exclusion Time (All)'!$C$14:$C$1004,'Input Data Shift C'!$C118)+SUMIFS('Input Exclusion Time (Partial)'!$I$14:$I$988,'Input Exclusion Time (Partial)'!$A$14:$A$988,'Input Data Shift C'!N$6,'Input Exclusion Time (Partial)'!$B$14:$B$988,'Input Data Shift C'!$D$2,'Input Exclusion Time (Partial)'!$C$14:$C$988,'Input Data Shift C'!$C118)</f>
        <v>0</v>
      </c>
      <c r="O118" s="513">
        <f>SUMIFS('Input Exclusion Time (All)'!$G$14:$G$1004,'Input Exclusion Time (All)'!$A$14:$A$1004,'Input Data Shift C'!O$6,'Input Exclusion Time (All)'!$B$14:$B$1004,'Input Data Shift C'!$D$2,'Input Exclusion Time (All)'!$C$14:$C$1004,'Input Data Shift C'!$C118)+SUMIFS('Input Exclusion Time (Partial)'!$I$14:$I$988,'Input Exclusion Time (Partial)'!$A$14:$A$988,'Input Data Shift C'!O$6,'Input Exclusion Time (Partial)'!$B$14:$B$988,'Input Data Shift C'!$D$2,'Input Exclusion Time (Partial)'!$C$14:$C$988,'Input Data Shift C'!$C118)</f>
        <v>0</v>
      </c>
      <c r="P118" s="513">
        <f>SUMIFS('Input Exclusion Time (All)'!$G$14:$G$1004,'Input Exclusion Time (All)'!$A$14:$A$1004,'Input Data Shift C'!P$6,'Input Exclusion Time (All)'!$B$14:$B$1004,'Input Data Shift C'!$D$2,'Input Exclusion Time (All)'!$C$14:$C$1004,'Input Data Shift C'!$C118)+SUMIFS('Input Exclusion Time (Partial)'!$I$14:$I$988,'Input Exclusion Time (Partial)'!$A$14:$A$988,'Input Data Shift C'!P$6,'Input Exclusion Time (Partial)'!$B$14:$B$988,'Input Data Shift C'!$D$2,'Input Exclusion Time (Partial)'!$C$14:$C$988,'Input Data Shift C'!$C118)</f>
        <v>0</v>
      </c>
      <c r="Q118" s="513">
        <f>SUMIFS('Input Exclusion Time (All)'!$G$14:$G$1004,'Input Exclusion Time (All)'!$A$14:$A$1004,'Input Data Shift C'!Q$6,'Input Exclusion Time (All)'!$B$14:$B$1004,'Input Data Shift C'!$D$2,'Input Exclusion Time (All)'!$C$14:$C$1004,'Input Data Shift C'!$C118)+SUMIFS('Input Exclusion Time (Partial)'!$I$14:$I$988,'Input Exclusion Time (Partial)'!$A$14:$A$988,'Input Data Shift C'!Q$6,'Input Exclusion Time (Partial)'!$B$14:$B$988,'Input Data Shift C'!$D$2,'Input Exclusion Time (Partial)'!$C$14:$C$988,'Input Data Shift C'!$C118)</f>
        <v>0</v>
      </c>
      <c r="R118" s="513">
        <f>SUMIFS('Input Exclusion Time (All)'!$G$14:$G$1004,'Input Exclusion Time (All)'!$A$14:$A$1004,'Input Data Shift C'!R$6,'Input Exclusion Time (All)'!$B$14:$B$1004,'Input Data Shift C'!$D$2,'Input Exclusion Time (All)'!$C$14:$C$1004,'Input Data Shift C'!$C118)+SUMIFS('Input Exclusion Time (Partial)'!$I$14:$I$988,'Input Exclusion Time (Partial)'!$A$14:$A$988,'Input Data Shift C'!R$6,'Input Exclusion Time (Partial)'!$B$14:$B$988,'Input Data Shift C'!$D$2,'Input Exclusion Time (Partial)'!$C$14:$C$988,'Input Data Shift C'!$C118)</f>
        <v>0</v>
      </c>
      <c r="S118" s="513">
        <f>SUMIFS('Input Exclusion Time (All)'!$G$14:$G$1004,'Input Exclusion Time (All)'!$A$14:$A$1004,'Input Data Shift C'!S$6,'Input Exclusion Time (All)'!$B$14:$B$1004,'Input Data Shift C'!$D$2,'Input Exclusion Time (All)'!$C$14:$C$1004,'Input Data Shift C'!$C118)+SUMIFS('Input Exclusion Time (Partial)'!$I$14:$I$988,'Input Exclusion Time (Partial)'!$A$14:$A$988,'Input Data Shift C'!S$6,'Input Exclusion Time (Partial)'!$B$14:$B$988,'Input Data Shift C'!$D$2,'Input Exclusion Time (Partial)'!$C$14:$C$988,'Input Data Shift C'!$C118)</f>
        <v>0</v>
      </c>
      <c r="T118" s="513">
        <f>SUMIFS('Input Exclusion Time (All)'!$G$14:$G$1004,'Input Exclusion Time (All)'!$A$14:$A$1004,'Input Data Shift C'!T$6,'Input Exclusion Time (All)'!$B$14:$B$1004,'Input Data Shift C'!$D$2,'Input Exclusion Time (All)'!$C$14:$C$1004,'Input Data Shift C'!$C118)+SUMIFS('Input Exclusion Time (Partial)'!$I$14:$I$988,'Input Exclusion Time (Partial)'!$A$14:$A$988,'Input Data Shift C'!T$6,'Input Exclusion Time (Partial)'!$B$14:$B$988,'Input Data Shift C'!$D$2,'Input Exclusion Time (Partial)'!$C$14:$C$988,'Input Data Shift C'!$C118)</f>
        <v>0</v>
      </c>
      <c r="U118" s="513">
        <f>SUMIFS('Input Exclusion Time (All)'!$G$14:$G$1004,'Input Exclusion Time (All)'!$A$14:$A$1004,'Input Data Shift C'!U$6,'Input Exclusion Time (All)'!$B$14:$B$1004,'Input Data Shift C'!$D$2,'Input Exclusion Time (All)'!$C$14:$C$1004,'Input Data Shift C'!$C118)+SUMIFS('Input Exclusion Time (Partial)'!$I$14:$I$988,'Input Exclusion Time (Partial)'!$A$14:$A$988,'Input Data Shift C'!U$6,'Input Exclusion Time (Partial)'!$B$14:$B$988,'Input Data Shift C'!$D$2,'Input Exclusion Time (Partial)'!$C$14:$C$988,'Input Data Shift C'!$C118)</f>
        <v>0</v>
      </c>
      <c r="V118" s="513">
        <f>SUMIFS('Input Exclusion Time (All)'!$G$14:$G$1004,'Input Exclusion Time (All)'!$A$14:$A$1004,'Input Data Shift C'!V$6,'Input Exclusion Time (All)'!$B$14:$B$1004,'Input Data Shift C'!$D$2,'Input Exclusion Time (All)'!$C$14:$C$1004,'Input Data Shift C'!$C118)+SUMIFS('Input Exclusion Time (Partial)'!$I$14:$I$988,'Input Exclusion Time (Partial)'!$A$14:$A$988,'Input Data Shift C'!V$6,'Input Exclusion Time (Partial)'!$B$14:$B$988,'Input Data Shift C'!$D$2,'Input Exclusion Time (Partial)'!$C$14:$C$988,'Input Data Shift C'!$C118)</f>
        <v>0</v>
      </c>
      <c r="W118" s="513">
        <f>SUMIFS('Input Exclusion Time (All)'!$G$14:$G$1004,'Input Exclusion Time (All)'!$A$14:$A$1004,'Input Data Shift C'!W$6,'Input Exclusion Time (All)'!$B$14:$B$1004,'Input Data Shift C'!$D$2,'Input Exclusion Time (All)'!$C$14:$C$1004,'Input Data Shift C'!$C118)+SUMIFS('Input Exclusion Time (Partial)'!$I$14:$I$988,'Input Exclusion Time (Partial)'!$A$14:$A$988,'Input Data Shift C'!W$6,'Input Exclusion Time (Partial)'!$B$14:$B$988,'Input Data Shift C'!$D$2,'Input Exclusion Time (Partial)'!$C$14:$C$988,'Input Data Shift C'!$C118)</f>
        <v>0</v>
      </c>
      <c r="X118" s="513">
        <f>SUMIFS('Input Exclusion Time (All)'!$G$14:$G$1004,'Input Exclusion Time (All)'!$A$14:$A$1004,'Input Data Shift C'!X$6,'Input Exclusion Time (All)'!$B$14:$B$1004,'Input Data Shift C'!$D$2,'Input Exclusion Time (All)'!$C$14:$C$1004,'Input Data Shift C'!$C118)+SUMIFS('Input Exclusion Time (Partial)'!$I$14:$I$988,'Input Exclusion Time (Partial)'!$A$14:$A$988,'Input Data Shift C'!X$6,'Input Exclusion Time (Partial)'!$B$14:$B$988,'Input Data Shift C'!$D$2,'Input Exclusion Time (Partial)'!$C$14:$C$988,'Input Data Shift C'!$C118)</f>
        <v>0</v>
      </c>
      <c r="Y118" s="513">
        <f>SUMIFS('Input Exclusion Time (All)'!$G$14:$G$1004,'Input Exclusion Time (All)'!$A$14:$A$1004,'Input Data Shift C'!Y$6,'Input Exclusion Time (All)'!$B$14:$B$1004,'Input Data Shift C'!$D$2,'Input Exclusion Time (All)'!$C$14:$C$1004,'Input Data Shift C'!$C118)+SUMIFS('Input Exclusion Time (Partial)'!$I$14:$I$988,'Input Exclusion Time (Partial)'!$A$14:$A$988,'Input Data Shift C'!Y$6,'Input Exclusion Time (Partial)'!$B$14:$B$988,'Input Data Shift C'!$D$2,'Input Exclusion Time (Partial)'!$C$14:$C$988,'Input Data Shift C'!$C118)</f>
        <v>0</v>
      </c>
      <c r="Z118" s="513">
        <f>SUMIFS('Input Exclusion Time (All)'!$G$14:$G$1004,'Input Exclusion Time (All)'!$A$14:$A$1004,'Input Data Shift C'!Z$6,'Input Exclusion Time (All)'!$B$14:$B$1004,'Input Data Shift C'!$D$2,'Input Exclusion Time (All)'!$C$14:$C$1004,'Input Data Shift C'!$C118)+SUMIFS('Input Exclusion Time (Partial)'!$I$14:$I$988,'Input Exclusion Time (Partial)'!$A$14:$A$988,'Input Data Shift C'!Z$6,'Input Exclusion Time (Partial)'!$B$14:$B$988,'Input Data Shift C'!$D$2,'Input Exclusion Time (Partial)'!$C$14:$C$988,'Input Data Shift C'!$C118)</f>
        <v>0</v>
      </c>
      <c r="AA118" s="513">
        <f>SUMIFS('Input Exclusion Time (All)'!$G$14:$G$1004,'Input Exclusion Time (All)'!$A$14:$A$1004,'Input Data Shift C'!AA$6,'Input Exclusion Time (All)'!$B$14:$B$1004,'Input Data Shift C'!$D$2,'Input Exclusion Time (All)'!$C$14:$C$1004,'Input Data Shift C'!$C118)+SUMIFS('Input Exclusion Time (Partial)'!$I$14:$I$988,'Input Exclusion Time (Partial)'!$A$14:$A$988,'Input Data Shift C'!AA$6,'Input Exclusion Time (Partial)'!$B$14:$B$988,'Input Data Shift C'!$D$2,'Input Exclusion Time (Partial)'!$C$14:$C$988,'Input Data Shift C'!$C118)</f>
        <v>0</v>
      </c>
      <c r="AB118" s="513">
        <f>SUMIFS('Input Exclusion Time (All)'!$G$14:$G$1004,'Input Exclusion Time (All)'!$A$14:$A$1004,'Input Data Shift C'!AB$6,'Input Exclusion Time (All)'!$B$14:$B$1004,'Input Data Shift C'!$D$2,'Input Exclusion Time (All)'!$C$14:$C$1004,'Input Data Shift C'!$C118)+SUMIFS('Input Exclusion Time (Partial)'!$I$14:$I$988,'Input Exclusion Time (Partial)'!$A$14:$A$988,'Input Data Shift C'!AB$6,'Input Exclusion Time (Partial)'!$B$14:$B$988,'Input Data Shift C'!$D$2,'Input Exclusion Time (Partial)'!$C$14:$C$988,'Input Data Shift C'!$C118)</f>
        <v>0</v>
      </c>
      <c r="AC118" s="513">
        <f>SUMIFS('Input Exclusion Time (All)'!$G$14:$G$1004,'Input Exclusion Time (All)'!$A$14:$A$1004,'Input Data Shift C'!AC$6,'Input Exclusion Time (All)'!$B$14:$B$1004,'Input Data Shift C'!$D$2,'Input Exclusion Time (All)'!$C$14:$C$1004,'Input Data Shift C'!$C118)+SUMIFS('Input Exclusion Time (Partial)'!$I$14:$I$988,'Input Exclusion Time (Partial)'!$A$14:$A$988,'Input Data Shift C'!AC$6,'Input Exclusion Time (Partial)'!$B$14:$B$988,'Input Data Shift C'!$D$2,'Input Exclusion Time (Partial)'!$C$14:$C$988,'Input Data Shift C'!$C118)</f>
        <v>0</v>
      </c>
      <c r="AD118" s="513">
        <f>SUMIFS('Input Exclusion Time (All)'!$G$14:$G$1004,'Input Exclusion Time (All)'!$A$14:$A$1004,'Input Data Shift C'!AD$6,'Input Exclusion Time (All)'!$B$14:$B$1004,'Input Data Shift C'!$D$2,'Input Exclusion Time (All)'!$C$14:$C$1004,'Input Data Shift C'!$C118)+SUMIFS('Input Exclusion Time (Partial)'!$I$14:$I$988,'Input Exclusion Time (Partial)'!$A$14:$A$988,'Input Data Shift C'!AD$6,'Input Exclusion Time (Partial)'!$B$14:$B$988,'Input Data Shift C'!$D$2,'Input Exclusion Time (Partial)'!$C$14:$C$988,'Input Data Shift C'!$C118)</f>
        <v>0</v>
      </c>
      <c r="AE118" s="513">
        <f>SUMIFS('Input Exclusion Time (All)'!$G$14:$G$1004,'Input Exclusion Time (All)'!$A$14:$A$1004,'Input Data Shift C'!AE$6,'Input Exclusion Time (All)'!$B$14:$B$1004,'Input Data Shift C'!$D$2,'Input Exclusion Time (All)'!$C$14:$C$1004,'Input Data Shift C'!$C118)+SUMIFS('Input Exclusion Time (Partial)'!$I$14:$I$988,'Input Exclusion Time (Partial)'!$A$14:$A$988,'Input Data Shift C'!AE$6,'Input Exclusion Time (Partial)'!$B$14:$B$988,'Input Data Shift C'!$D$2,'Input Exclusion Time (Partial)'!$C$14:$C$988,'Input Data Shift C'!$C118)</f>
        <v>0</v>
      </c>
      <c r="AF118" s="513">
        <f>SUMIFS('Input Exclusion Time (All)'!$G$14:$G$1004,'Input Exclusion Time (All)'!$A$14:$A$1004,'Input Data Shift C'!AF$6,'Input Exclusion Time (All)'!$B$14:$B$1004,'Input Data Shift C'!$D$2,'Input Exclusion Time (All)'!$C$14:$C$1004,'Input Data Shift C'!$C118)+SUMIFS('Input Exclusion Time (Partial)'!$I$14:$I$988,'Input Exclusion Time (Partial)'!$A$14:$A$988,'Input Data Shift C'!AF$6,'Input Exclusion Time (Partial)'!$B$14:$B$988,'Input Data Shift C'!$D$2,'Input Exclusion Time (Partial)'!$C$14:$C$988,'Input Data Shift C'!$C118)</f>
        <v>0</v>
      </c>
      <c r="AG118" s="513">
        <f>SUMIFS('Input Exclusion Time (All)'!$G$14:$G$1004,'Input Exclusion Time (All)'!$A$14:$A$1004,'Input Data Shift C'!AG$6,'Input Exclusion Time (All)'!$B$14:$B$1004,'Input Data Shift C'!$D$2,'Input Exclusion Time (All)'!$C$14:$C$1004,'Input Data Shift C'!$C118)+SUMIFS('Input Exclusion Time (Partial)'!$I$14:$I$988,'Input Exclusion Time (Partial)'!$A$14:$A$988,'Input Data Shift C'!AG$6,'Input Exclusion Time (Partial)'!$B$14:$B$988,'Input Data Shift C'!$D$2,'Input Exclusion Time (Partial)'!$C$14:$C$988,'Input Data Shift C'!$C118)</f>
        <v>0</v>
      </c>
      <c r="AH118" s="513">
        <f>SUMIFS('Input Exclusion Time (All)'!$G$14:$G$1004,'Input Exclusion Time (All)'!$A$14:$A$1004,'Input Data Shift C'!AH$6,'Input Exclusion Time (All)'!$B$14:$B$1004,'Input Data Shift C'!$D$2,'Input Exclusion Time (All)'!$C$14:$C$1004,'Input Data Shift C'!$C118)+SUMIFS('Input Exclusion Time (Partial)'!$I$14:$I$988,'Input Exclusion Time (Partial)'!$A$14:$A$988,'Input Data Shift C'!AH$6,'Input Exclusion Time (Partial)'!$B$14:$B$988,'Input Data Shift C'!$D$2,'Input Exclusion Time (Partial)'!$C$14:$C$988,'Input Data Shift C'!$C118)</f>
        <v>0</v>
      </c>
      <c r="AI118" s="514">
        <f t="shared" si="11"/>
        <v>0</v>
      </c>
      <c r="AJ118" s="290">
        <f t="shared" si="12"/>
        <v>0</v>
      </c>
    </row>
    <row r="119" spans="1:36" ht="11.25" customHeight="1">
      <c r="A119" s="291"/>
      <c r="B119" s="292"/>
      <c r="C119" s="293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  <c r="AE119" s="294"/>
      <c r="AF119" s="294"/>
      <c r="AG119" s="294"/>
      <c r="AH119" s="294"/>
    </row>
    <row r="120" spans="1:36" ht="19.5" customHeight="1">
      <c r="A120" s="604" t="s">
        <v>114</v>
      </c>
      <c r="B120" s="604"/>
      <c r="C120" s="604"/>
      <c r="D120" s="295">
        <f t="shared" ref="D120:AH120" si="13">+D88+D90+D91+D94-D95-SUM(D97:D118)</f>
        <v>43.5</v>
      </c>
      <c r="E120" s="295">
        <f t="shared" si="13"/>
        <v>43.5</v>
      </c>
      <c r="F120" s="295">
        <f t="shared" si="13"/>
        <v>43.5</v>
      </c>
      <c r="G120" s="295">
        <f t="shared" si="13"/>
        <v>43.5</v>
      </c>
      <c r="H120" s="295">
        <f t="shared" si="13"/>
        <v>0</v>
      </c>
      <c r="I120" s="295">
        <f t="shared" si="13"/>
        <v>0</v>
      </c>
      <c r="J120" s="295">
        <f t="shared" si="13"/>
        <v>43.5</v>
      </c>
      <c r="K120" s="295">
        <f t="shared" si="13"/>
        <v>43.5</v>
      </c>
      <c r="L120" s="295">
        <f t="shared" si="13"/>
        <v>43.5</v>
      </c>
      <c r="M120" s="295">
        <f t="shared" si="13"/>
        <v>43.5</v>
      </c>
      <c r="N120" s="295">
        <f t="shared" si="13"/>
        <v>0</v>
      </c>
      <c r="O120" s="295">
        <f t="shared" si="13"/>
        <v>0</v>
      </c>
      <c r="P120" s="295">
        <f t="shared" si="13"/>
        <v>23.5</v>
      </c>
      <c r="Q120" s="295">
        <f t="shared" si="13"/>
        <v>41</v>
      </c>
      <c r="R120" s="295">
        <f t="shared" si="13"/>
        <v>43.5</v>
      </c>
      <c r="S120" s="295">
        <f t="shared" si="13"/>
        <v>43.5</v>
      </c>
      <c r="T120" s="295">
        <f t="shared" si="13"/>
        <v>0</v>
      </c>
      <c r="U120" s="295">
        <f t="shared" si="13"/>
        <v>0</v>
      </c>
      <c r="V120" s="295">
        <f t="shared" si="13"/>
        <v>0</v>
      </c>
      <c r="W120" s="295">
        <f t="shared" si="13"/>
        <v>0</v>
      </c>
      <c r="X120" s="295">
        <f t="shared" si="13"/>
        <v>0</v>
      </c>
      <c r="Y120" s="295">
        <f t="shared" si="13"/>
        <v>0</v>
      </c>
      <c r="Z120" s="295">
        <f t="shared" si="13"/>
        <v>0</v>
      </c>
      <c r="AA120" s="295">
        <f t="shared" si="13"/>
        <v>0</v>
      </c>
      <c r="AB120" s="295">
        <f t="shared" si="13"/>
        <v>0</v>
      </c>
      <c r="AC120" s="295">
        <f t="shared" si="13"/>
        <v>0</v>
      </c>
      <c r="AD120" s="295">
        <f t="shared" si="13"/>
        <v>0</v>
      </c>
      <c r="AE120" s="295">
        <f t="shared" si="13"/>
        <v>0</v>
      </c>
      <c r="AF120" s="295">
        <f t="shared" si="13"/>
        <v>0</v>
      </c>
      <c r="AG120" s="295">
        <f t="shared" si="13"/>
        <v>0</v>
      </c>
      <c r="AH120" s="295">
        <f t="shared" si="13"/>
        <v>0</v>
      </c>
      <c r="AI120" s="274">
        <f>SUM(D120:AH120)</f>
        <v>499.5</v>
      </c>
    </row>
    <row r="121" spans="1:36" ht="19.5" customHeight="1">
      <c r="A121" s="604" t="s">
        <v>115</v>
      </c>
      <c r="B121" s="604"/>
      <c r="C121" s="604"/>
      <c r="D121" s="295">
        <f t="shared" ref="D121:AH121" si="14">+D120+C121</f>
        <v>43.5</v>
      </c>
      <c r="E121" s="295">
        <f t="shared" si="14"/>
        <v>87</v>
      </c>
      <c r="F121" s="295">
        <f t="shared" si="14"/>
        <v>130.5</v>
      </c>
      <c r="G121" s="295">
        <f t="shared" si="14"/>
        <v>174</v>
      </c>
      <c r="H121" s="295">
        <f t="shared" si="14"/>
        <v>174</v>
      </c>
      <c r="I121" s="295">
        <f t="shared" si="14"/>
        <v>174</v>
      </c>
      <c r="J121" s="295">
        <f t="shared" si="14"/>
        <v>217.5</v>
      </c>
      <c r="K121" s="295">
        <f t="shared" si="14"/>
        <v>261</v>
      </c>
      <c r="L121" s="295">
        <f t="shared" si="14"/>
        <v>304.5</v>
      </c>
      <c r="M121" s="295">
        <f t="shared" si="14"/>
        <v>348</v>
      </c>
      <c r="N121" s="295">
        <f t="shared" si="14"/>
        <v>348</v>
      </c>
      <c r="O121" s="295">
        <f t="shared" si="14"/>
        <v>348</v>
      </c>
      <c r="P121" s="295">
        <f t="shared" si="14"/>
        <v>371.5</v>
      </c>
      <c r="Q121" s="295">
        <f t="shared" si="14"/>
        <v>412.5</v>
      </c>
      <c r="R121" s="295">
        <f t="shared" si="14"/>
        <v>456</v>
      </c>
      <c r="S121" s="295">
        <f t="shared" si="14"/>
        <v>499.5</v>
      </c>
      <c r="T121" s="295">
        <f t="shared" si="14"/>
        <v>499.5</v>
      </c>
      <c r="U121" s="295">
        <f t="shared" si="14"/>
        <v>499.5</v>
      </c>
      <c r="V121" s="295">
        <f t="shared" si="14"/>
        <v>499.5</v>
      </c>
      <c r="W121" s="295">
        <f t="shared" si="14"/>
        <v>499.5</v>
      </c>
      <c r="X121" s="295">
        <f t="shared" si="14"/>
        <v>499.5</v>
      </c>
      <c r="Y121" s="295">
        <f t="shared" si="14"/>
        <v>499.5</v>
      </c>
      <c r="Z121" s="295">
        <f t="shared" si="14"/>
        <v>499.5</v>
      </c>
      <c r="AA121" s="295">
        <f t="shared" si="14"/>
        <v>499.5</v>
      </c>
      <c r="AB121" s="295">
        <f t="shared" si="14"/>
        <v>499.5</v>
      </c>
      <c r="AC121" s="295">
        <f t="shared" si="14"/>
        <v>499.5</v>
      </c>
      <c r="AD121" s="295">
        <f t="shared" si="14"/>
        <v>499.5</v>
      </c>
      <c r="AE121" s="295">
        <f t="shared" si="14"/>
        <v>499.5</v>
      </c>
      <c r="AF121" s="295">
        <f t="shared" si="14"/>
        <v>499.5</v>
      </c>
      <c r="AG121" s="295">
        <f t="shared" si="14"/>
        <v>499.5</v>
      </c>
      <c r="AH121" s="295">
        <f t="shared" si="14"/>
        <v>499.5</v>
      </c>
    </row>
    <row r="122" spans="1:36" ht="19.5" customHeight="1">
      <c r="A122" s="604" t="s">
        <v>116</v>
      </c>
      <c r="B122" s="604"/>
      <c r="C122" s="604"/>
      <c r="D122" s="296">
        <f t="shared" ref="D122:AH122" si="15">IFERROR(D120*3600/D77,0)</f>
        <v>16.444397773810774</v>
      </c>
      <c r="E122" s="296">
        <f t="shared" si="15"/>
        <v>17.454302273740527</v>
      </c>
      <c r="F122" s="296">
        <f t="shared" si="15"/>
        <v>14.918548156616176</v>
      </c>
      <c r="G122" s="296">
        <f t="shared" si="15"/>
        <v>16.238075487349647</v>
      </c>
      <c r="H122" s="296">
        <f t="shared" si="15"/>
        <v>0</v>
      </c>
      <c r="I122" s="296">
        <f t="shared" si="15"/>
        <v>0</v>
      </c>
      <c r="J122" s="296">
        <f t="shared" si="15"/>
        <v>16.824237215298666</v>
      </c>
      <c r="K122" s="296">
        <f t="shared" si="15"/>
        <v>14.506716072255674</v>
      </c>
      <c r="L122" s="296">
        <f t="shared" si="15"/>
        <v>15.047564139521477</v>
      </c>
      <c r="M122" s="296">
        <f t="shared" si="15"/>
        <v>16.078028747433265</v>
      </c>
      <c r="N122" s="296">
        <f t="shared" si="15"/>
        <v>0</v>
      </c>
      <c r="O122" s="296">
        <f t="shared" si="15"/>
        <v>0</v>
      </c>
      <c r="P122" s="296">
        <f t="shared" si="15"/>
        <v>18.977119784656796</v>
      </c>
      <c r="Q122" s="296">
        <f t="shared" si="15"/>
        <v>15.528669121514993</v>
      </c>
      <c r="R122" s="296">
        <f t="shared" si="15"/>
        <v>14.310518139449877</v>
      </c>
      <c r="S122" s="296">
        <f t="shared" si="15"/>
        <v>15.765629719118092</v>
      </c>
      <c r="T122" s="296">
        <f t="shared" si="15"/>
        <v>0</v>
      </c>
      <c r="U122" s="296">
        <f t="shared" si="15"/>
        <v>0</v>
      </c>
      <c r="V122" s="296">
        <f t="shared" si="15"/>
        <v>0</v>
      </c>
      <c r="W122" s="296">
        <f t="shared" si="15"/>
        <v>0</v>
      </c>
      <c r="X122" s="296">
        <f t="shared" si="15"/>
        <v>0</v>
      </c>
      <c r="Y122" s="296">
        <f t="shared" si="15"/>
        <v>0</v>
      </c>
      <c r="Z122" s="296">
        <f t="shared" si="15"/>
        <v>0</v>
      </c>
      <c r="AA122" s="296">
        <f t="shared" si="15"/>
        <v>0</v>
      </c>
      <c r="AB122" s="296">
        <f t="shared" si="15"/>
        <v>0</v>
      </c>
      <c r="AC122" s="296">
        <f t="shared" si="15"/>
        <v>0</v>
      </c>
      <c r="AD122" s="296">
        <f t="shared" si="15"/>
        <v>0</v>
      </c>
      <c r="AE122" s="296">
        <f t="shared" si="15"/>
        <v>0</v>
      </c>
      <c r="AF122" s="296">
        <f t="shared" si="15"/>
        <v>0</v>
      </c>
      <c r="AG122" s="296">
        <f t="shared" si="15"/>
        <v>0</v>
      </c>
      <c r="AH122" s="296">
        <f t="shared" si="15"/>
        <v>0</v>
      </c>
    </row>
    <row r="123" spans="1:36" ht="19.5" customHeight="1">
      <c r="A123" s="604" t="s">
        <v>117</v>
      </c>
      <c r="B123" s="604"/>
      <c r="C123" s="604"/>
      <c r="D123" s="296">
        <f t="shared" ref="D123:AH123" si="16">IFERROR(D121*3600/D78,0)</f>
        <v>16.444397773810774</v>
      </c>
      <c r="E123" s="296">
        <f t="shared" si="16"/>
        <v>16.934306569343065</v>
      </c>
      <c r="F123" s="296">
        <f t="shared" si="16"/>
        <v>16.204470198675498</v>
      </c>
      <c r="G123" s="296">
        <f t="shared" si="16"/>
        <v>16.212858473962108</v>
      </c>
      <c r="H123" s="296">
        <f t="shared" si="16"/>
        <v>16.212858473962108</v>
      </c>
      <c r="I123" s="296">
        <f t="shared" si="16"/>
        <v>16.212858473962108</v>
      </c>
      <c r="J123" s="296">
        <f t="shared" si="16"/>
        <v>16.331553479058901</v>
      </c>
      <c r="K123" s="296">
        <f t="shared" si="16"/>
        <v>15.996186520029282</v>
      </c>
      <c r="L123" s="296">
        <f t="shared" si="16"/>
        <v>15.853411621785787</v>
      </c>
      <c r="M123" s="296">
        <f t="shared" si="16"/>
        <v>15.881144943335952</v>
      </c>
      <c r="N123" s="296">
        <f t="shared" si="16"/>
        <v>15.881144943335952</v>
      </c>
      <c r="O123" s="296">
        <f t="shared" si="16"/>
        <v>15.881144943335952</v>
      </c>
      <c r="P123" s="296">
        <f t="shared" si="16"/>
        <v>16.046746016509886</v>
      </c>
      <c r="Q123" s="296">
        <f t="shared" si="16"/>
        <v>15.993710217665241</v>
      </c>
      <c r="R123" s="296">
        <f t="shared" si="16"/>
        <v>15.816247880376137</v>
      </c>
      <c r="S123" s="296">
        <f t="shared" si="16"/>
        <v>15.81182677511541</v>
      </c>
      <c r="T123" s="296">
        <f t="shared" si="16"/>
        <v>15.81182677511541</v>
      </c>
      <c r="U123" s="296">
        <f t="shared" si="16"/>
        <v>15.81182677511541</v>
      </c>
      <c r="V123" s="296">
        <f t="shared" si="16"/>
        <v>15.81182677511541</v>
      </c>
      <c r="W123" s="296">
        <f t="shared" si="16"/>
        <v>15.81182677511541</v>
      </c>
      <c r="X123" s="296">
        <f t="shared" si="16"/>
        <v>15.81182677511541</v>
      </c>
      <c r="Y123" s="296">
        <f t="shared" si="16"/>
        <v>15.81182677511541</v>
      </c>
      <c r="Z123" s="296">
        <f t="shared" si="16"/>
        <v>15.81182677511541</v>
      </c>
      <c r="AA123" s="296">
        <f t="shared" si="16"/>
        <v>15.81182677511541</v>
      </c>
      <c r="AB123" s="296">
        <f t="shared" si="16"/>
        <v>15.81182677511541</v>
      </c>
      <c r="AC123" s="296">
        <f t="shared" si="16"/>
        <v>15.81182677511541</v>
      </c>
      <c r="AD123" s="296">
        <f t="shared" si="16"/>
        <v>15.81182677511541</v>
      </c>
      <c r="AE123" s="296">
        <f t="shared" si="16"/>
        <v>15.81182677511541</v>
      </c>
      <c r="AF123" s="296">
        <f t="shared" si="16"/>
        <v>15.81182677511541</v>
      </c>
      <c r="AG123" s="296">
        <f t="shared" si="16"/>
        <v>15.81182677511541</v>
      </c>
      <c r="AH123" s="296">
        <f t="shared" si="16"/>
        <v>15.81182677511541</v>
      </c>
    </row>
    <row r="124" spans="1:36" ht="19.5" customHeight="1">
      <c r="A124" s="604" t="s">
        <v>118</v>
      </c>
      <c r="B124" s="604"/>
      <c r="C124" s="604"/>
      <c r="D124" s="296">
        <f>IFERROR(('Shift C Calculation'!E73*3600/'Input Data Shift C'!D77)*Summary!F91,0)</f>
        <v>12.132299196856165</v>
      </c>
      <c r="E124" s="296">
        <f>IFERROR(('Shift C Calculation'!F73*3600/'Input Data Shift C'!E77)*Summary!G91,0)</f>
        <v>12.132299196856165</v>
      </c>
      <c r="F124" s="296">
        <f>IFERROR(('Shift C Calculation'!G73*3600/'Input Data Shift C'!F77)*Summary!H91,0)</f>
        <v>12.132299196856165</v>
      </c>
      <c r="G124" s="296">
        <f>IFERROR(('Shift C Calculation'!H73*3600/'Input Data Shift C'!G77)*Summary!I91,0)</f>
        <v>12.132299196856165</v>
      </c>
      <c r="H124" s="296">
        <f>IFERROR(('Shift C Calculation'!I73*3600/'Input Data Shift C'!H77)*Summary!J91,0)</f>
        <v>0</v>
      </c>
      <c r="I124" s="296">
        <f>IFERROR(('Shift C Calculation'!J73*3600/'Input Data Shift C'!I77)*Summary!K91,0)</f>
        <v>0</v>
      </c>
      <c r="J124" s="296">
        <f>IFERROR(('Shift C Calculation'!K73*3600/'Input Data Shift C'!J77)*Summary!L91,0)</f>
        <v>12.132299196856163</v>
      </c>
      <c r="K124" s="296">
        <f>IFERROR(('Shift C Calculation'!L73*3600/'Input Data Shift C'!K77)*Summary!M91,0)</f>
        <v>12.132299196856165</v>
      </c>
      <c r="L124" s="296">
        <f>IFERROR(('Shift C Calculation'!M73*3600/'Input Data Shift C'!L77)*Summary!N91,0)</f>
        <v>12.132299196856165</v>
      </c>
      <c r="M124" s="296">
        <f>IFERROR(('Shift C Calculation'!N73*3600/'Input Data Shift C'!M77)*Summary!O91,0)</f>
        <v>12.132299196856167</v>
      </c>
      <c r="N124" s="296">
        <f>IFERROR(('Shift C Calculation'!O73*3600/'Input Data Shift C'!N77)*Summary!P91,0)</f>
        <v>0</v>
      </c>
      <c r="O124" s="296">
        <f>IFERROR(('Shift C Calculation'!P73*3600/'Input Data Shift C'!O77)*Summary!Q91,0)</f>
        <v>0</v>
      </c>
      <c r="P124" s="296">
        <f>IFERROR(('Shift C Calculation'!Q73*3600/'Input Data Shift C'!P77)*Summary!R91,0)</f>
        <v>12.132299196856167</v>
      </c>
      <c r="Q124" s="296">
        <f>IFERROR(('Shift C Calculation'!R73*3600/'Input Data Shift C'!Q77)*Summary!S91,0)</f>
        <v>12.132299196856165</v>
      </c>
      <c r="R124" s="296">
        <f>IFERROR(('Shift C Calculation'!S73*3600/'Input Data Shift C'!R77)*Summary!T91,0)</f>
        <v>12.132299196856161</v>
      </c>
      <c r="S124" s="296">
        <f>IFERROR(('Shift C Calculation'!T73*3600/'Input Data Shift C'!S77)*Summary!U91,0)</f>
        <v>12.132299196856163</v>
      </c>
      <c r="T124" s="296">
        <f>IFERROR(('Shift C Calculation'!U73*3600/'Input Data Shift C'!T77)*Summary!V91,0)</f>
        <v>0</v>
      </c>
      <c r="U124" s="296">
        <f>IFERROR(('Shift C Calculation'!V73*3600/'Input Data Shift C'!U77)*Summary!W91,0)</f>
        <v>0</v>
      </c>
      <c r="V124" s="296">
        <f>IFERROR(('Shift C Calculation'!W73*3600/'Input Data Shift C'!V77)*Summary!X91,0)</f>
        <v>0</v>
      </c>
      <c r="W124" s="296">
        <f>IFERROR(('Shift C Calculation'!X73*3600/'Input Data Shift C'!W77)*Summary!Y91,0)</f>
        <v>0</v>
      </c>
      <c r="X124" s="296">
        <f>IFERROR(('Shift C Calculation'!Y73*3600/'Input Data Shift C'!X77)*Summary!Z91,0)</f>
        <v>0</v>
      </c>
      <c r="Y124" s="296">
        <f>IFERROR(('Shift C Calculation'!Z73*3600/'Input Data Shift C'!Y77)*Summary!AA91,0)</f>
        <v>0</v>
      </c>
      <c r="Z124" s="296">
        <f>IFERROR(('Shift C Calculation'!AA73*3600/'Input Data Shift C'!Z77)*Summary!AB91,0)</f>
        <v>0</v>
      </c>
      <c r="AA124" s="296">
        <f>IFERROR(('Shift C Calculation'!AB73*3600/'Input Data Shift C'!AA77)*Summary!AC91,0)</f>
        <v>0</v>
      </c>
      <c r="AB124" s="296">
        <f>IFERROR(('Shift C Calculation'!AC73*3600/'Input Data Shift C'!AB77)*Summary!AD91,0)</f>
        <v>0</v>
      </c>
      <c r="AC124" s="296">
        <f>IFERROR(('Shift C Calculation'!AD73*3600/'Input Data Shift C'!AC77)*Summary!AE91,0)</f>
        <v>0</v>
      </c>
      <c r="AD124" s="296">
        <f>IFERROR(('Shift C Calculation'!AE73*3600/'Input Data Shift C'!AD77)*Summary!AF91,0)</f>
        <v>0</v>
      </c>
      <c r="AE124" s="296">
        <f>IFERROR(('Shift C Calculation'!AF73*3600/'Input Data Shift C'!AE77)*Summary!AG91,0)</f>
        <v>0</v>
      </c>
      <c r="AF124" s="296">
        <f>IFERROR(('Shift C Calculation'!AG73*3600/'Input Data Shift C'!AF77)*Summary!AH91,0)</f>
        <v>0</v>
      </c>
      <c r="AG124" s="296">
        <f>IFERROR(('Shift C Calculation'!AH73*3600/'Input Data Shift C'!AG77)*Summary!AI91,0)</f>
        <v>0</v>
      </c>
      <c r="AH124" s="296">
        <f>IFERROR(('Shift C Calculation'!AI73*3600/'Input Data Shift C'!AH77)*Summary!AJ91,0)</f>
        <v>0</v>
      </c>
    </row>
    <row r="125" spans="1:36">
      <c r="B125" s="294"/>
      <c r="C125" s="294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</row>
    <row r="126" spans="1:36" ht="19.5" customHeight="1">
      <c r="A126" s="597" t="s">
        <v>4</v>
      </c>
      <c r="B126" s="597"/>
      <c r="C126" s="597"/>
      <c r="D126" s="199">
        <f>+Summary!F106</f>
        <v>0.7518157894736841</v>
      </c>
      <c r="E126" s="199">
        <f>+Summary!G106</f>
        <v>0.70831578947368423</v>
      </c>
      <c r="F126" s="199">
        <f>+Summary!H106</f>
        <v>0.82871052631578945</v>
      </c>
      <c r="G126" s="199">
        <f>+Summary!I106</f>
        <v>0.76136842105263147</v>
      </c>
      <c r="H126" s="199" t="e">
        <f>+Summary!J106</f>
        <v>#DIV/0!</v>
      </c>
      <c r="I126" s="199" t="e">
        <f>+Summary!K106</f>
        <v>#DIV/0!</v>
      </c>
      <c r="J126" s="199">
        <f>+Summary!L106</f>
        <v>0.73484210526315796</v>
      </c>
      <c r="K126" s="199">
        <f>+Summary!M106</f>
        <v>0.85223684210526329</v>
      </c>
      <c r="L126" s="199">
        <f>+Summary!N106</f>
        <v>0.82160526315789473</v>
      </c>
      <c r="M126" s="199">
        <f>+Summary!O106</f>
        <v>0.7689473684210526</v>
      </c>
      <c r="N126" s="199" t="e">
        <f>+Summary!P106</f>
        <v>#DIV/0!</v>
      </c>
      <c r="O126" s="199" t="e">
        <f>+Summary!Q106</f>
        <v>#DIV/0!</v>
      </c>
      <c r="P126" s="199">
        <f>+Summary!R106</f>
        <v>0.7430000000000001</v>
      </c>
      <c r="Q126" s="199">
        <f>+Summary!S106</f>
        <v>0.79208333333333347</v>
      </c>
      <c r="R126" s="199">
        <f>+Summary!T106</f>
        <v>0.86392105263157892</v>
      </c>
      <c r="S126" s="199">
        <f>+Summary!U106</f>
        <v>0.78418421052631604</v>
      </c>
      <c r="T126" s="199" t="e">
        <f>+Summary!V106</f>
        <v>#DIV/0!</v>
      </c>
      <c r="U126" s="199" t="e">
        <f>+Summary!W106</f>
        <v>#DIV/0!</v>
      </c>
      <c r="V126" s="199" t="e">
        <f>+Summary!X106</f>
        <v>#DIV/0!</v>
      </c>
      <c r="W126" s="199" t="e">
        <f>+Summary!Y106</f>
        <v>#DIV/0!</v>
      </c>
      <c r="X126" s="199" t="e">
        <f>+Summary!Z106</f>
        <v>#DIV/0!</v>
      </c>
      <c r="Y126" s="199" t="e">
        <f>+Summary!AA106</f>
        <v>#DIV/0!</v>
      </c>
      <c r="Z126" s="199" t="e">
        <f>+Summary!AB106</f>
        <v>#DIV/0!</v>
      </c>
      <c r="AA126" s="199" t="e">
        <f>+Summary!AC106</f>
        <v>#DIV/0!</v>
      </c>
      <c r="AB126" s="199" t="e">
        <f>+Summary!AD106</f>
        <v>#DIV/0!</v>
      </c>
      <c r="AC126" s="199" t="e">
        <f>+Summary!AE106</f>
        <v>#DIV/0!</v>
      </c>
      <c r="AD126" s="199" t="e">
        <f>+Summary!AF106</f>
        <v>#DIV/0!</v>
      </c>
      <c r="AE126" s="199" t="e">
        <f>+Summary!AG106</f>
        <v>#DIV/0!</v>
      </c>
      <c r="AF126" s="199" t="e">
        <f>+Summary!AH106</f>
        <v>#DIV/0!</v>
      </c>
      <c r="AG126" s="199" t="e">
        <f>+Summary!AI106</f>
        <v>#DIV/0!</v>
      </c>
      <c r="AH126" s="199" t="e">
        <f>+Summary!AJ106</f>
        <v>#DIV/0!</v>
      </c>
    </row>
    <row r="127" spans="1:36" ht="19.5" customHeight="1">
      <c r="A127" s="598" t="s">
        <v>119</v>
      </c>
      <c r="B127" s="598"/>
      <c r="C127" s="281" t="s">
        <v>90</v>
      </c>
      <c r="D127" s="536">
        <f>SUMIFS('Input Loss Time'!$D$7:$D$1030,'Input Loss Time'!$A$7:$A$1030,'Input Data Shift C'!D$6,'Input Loss Time'!$B$7:$B$1030,'Input Data Shift C'!$D$2,'Input Loss Time'!$C$7:$C$1030,'Input Data Shift C'!$C127)</f>
        <v>0</v>
      </c>
      <c r="E127" s="536">
        <f>SUMIFS('Input Loss Time'!$D$7:$D$1030,'Input Loss Time'!$A$7:$A$1030,'Input Data Shift C'!E$6,'Input Loss Time'!$B$7:$B$1030,'Input Data Shift C'!$D$2,'Input Loss Time'!$C$7:$C$1030,'Input Data Shift C'!$C127)</f>
        <v>106.3</v>
      </c>
      <c r="F127" s="536">
        <f>SUMIFS('Input Loss Time'!$D$7:$D$1030,'Input Loss Time'!$A$7:$A$1030,'Input Data Shift C'!F$6,'Input Loss Time'!$B$7:$B$1030,'Input Data Shift C'!$D$2,'Input Loss Time'!$C$7:$C$1030,'Input Data Shift C'!$C127)</f>
        <v>0</v>
      </c>
      <c r="G127" s="536">
        <f>SUMIFS('Input Loss Time'!$D$7:$D$1030,'Input Loss Time'!$A$7:$A$1030,'Input Data Shift C'!G$6,'Input Loss Time'!$B$7:$B$1030,'Input Data Shift C'!$D$2,'Input Loss Time'!$C$7:$C$1030,'Input Data Shift C'!$C127)</f>
        <v>70</v>
      </c>
      <c r="H127" s="536">
        <f>SUMIFS('Input Loss Time'!$D$7:$D$1030,'Input Loss Time'!$A$7:$A$1030,'Input Data Shift C'!H$6,'Input Loss Time'!$B$7:$B$1030,'Input Data Shift C'!$D$2,'Input Loss Time'!$C$7:$C$1030,'Input Data Shift C'!$C127)</f>
        <v>0</v>
      </c>
      <c r="I127" s="536">
        <f>SUMIFS('Input Loss Time'!$D$7:$D$1030,'Input Loss Time'!$A$7:$A$1030,'Input Data Shift C'!I$6,'Input Loss Time'!$B$7:$B$1030,'Input Data Shift C'!$D$2,'Input Loss Time'!$C$7:$C$1030,'Input Data Shift C'!$C127)</f>
        <v>0</v>
      </c>
      <c r="J127" s="536">
        <f>SUMIFS('Input Loss Time'!$D$7:$D$1030,'Input Loss Time'!$A$7:$A$1030,'Input Data Shift C'!J$6,'Input Loss Time'!$B$7:$B$1030,'Input Data Shift C'!$D$2,'Input Loss Time'!$C$7:$C$1030,'Input Data Shift C'!$C127)</f>
        <v>106.1</v>
      </c>
      <c r="K127" s="536">
        <f>SUMIFS('Input Loss Time'!$D$7:$D$1030,'Input Loss Time'!$A$7:$A$1030,'Input Data Shift C'!K$6,'Input Loss Time'!$B$7:$B$1030,'Input Data Shift C'!$D$2,'Input Loss Time'!$C$7:$C$1030,'Input Data Shift C'!$C127)</f>
        <v>0</v>
      </c>
      <c r="L127" s="536">
        <f>SUMIFS('Input Loss Time'!$D$7:$D$1030,'Input Loss Time'!$A$7:$A$1030,'Input Data Shift C'!L$6,'Input Loss Time'!$B$7:$B$1030,'Input Data Shift C'!$D$2,'Input Loss Time'!$C$7:$C$1030,'Input Data Shift C'!$C127)</f>
        <v>0</v>
      </c>
      <c r="M127" s="536">
        <f>SUMIFS('Input Loss Time'!$D$7:$D$1030,'Input Loss Time'!$A$7:$A$1030,'Input Data Shift C'!M$6,'Input Loss Time'!$B$7:$B$1030,'Input Data Shift C'!$D$2,'Input Loss Time'!$C$7:$C$1030,'Input Data Shift C'!$C127)</f>
        <v>56.6</v>
      </c>
      <c r="N127" s="536">
        <f>SUMIFS('Input Loss Time'!$D$7:$D$1030,'Input Loss Time'!$A$7:$A$1030,'Input Data Shift C'!N$6,'Input Loss Time'!$B$7:$B$1030,'Input Data Shift C'!$D$2,'Input Loss Time'!$C$7:$C$1030,'Input Data Shift C'!$C127)</f>
        <v>0</v>
      </c>
      <c r="O127" s="536">
        <f>SUMIFS('Input Loss Time'!$D$7:$D$1030,'Input Loss Time'!$A$7:$A$1030,'Input Data Shift C'!O$6,'Input Loss Time'!$B$7:$B$1030,'Input Data Shift C'!$D$2,'Input Loss Time'!$C$7:$C$1030,'Input Data Shift C'!$C127)</f>
        <v>0</v>
      </c>
      <c r="P127" s="536">
        <f>SUMIFS('Input Loss Time'!$D$7:$D$1030,'Input Loss Time'!$A$7:$A$1030,'Input Data Shift C'!P$6,'Input Loss Time'!$B$7:$B$1030,'Input Data Shift C'!$D$2,'Input Loss Time'!$C$7:$C$1030,'Input Data Shift C'!$C127)</f>
        <v>0</v>
      </c>
      <c r="Q127" s="536">
        <f>SUMIFS('Input Loss Time'!$D$7:$D$1030,'Input Loss Time'!$A$7:$A$1030,'Input Data Shift C'!Q$6,'Input Loss Time'!$B$7:$B$1030,'Input Data Shift C'!$D$2,'Input Loss Time'!$C$7:$C$1030,'Input Data Shift C'!$C127)</f>
        <v>35</v>
      </c>
      <c r="R127" s="536">
        <f>SUMIFS('Input Loss Time'!$D$7:$D$1030,'Input Loss Time'!$A$7:$A$1030,'Input Data Shift C'!R$6,'Input Loss Time'!$B$7:$B$1030,'Input Data Shift C'!$D$2,'Input Loss Time'!$C$7:$C$1030,'Input Data Shift C'!$C127)</f>
        <v>0</v>
      </c>
      <c r="S127" s="536">
        <f>SUMIFS('Input Loss Time'!$D$7:$D$1030,'Input Loss Time'!$A$7:$A$1030,'Input Data Shift C'!S$6,'Input Loss Time'!$B$7:$B$1030,'Input Data Shift C'!$D$2,'Input Loss Time'!$C$7:$C$1030,'Input Data Shift C'!$C127)</f>
        <v>77.8</v>
      </c>
      <c r="T127" s="536">
        <f>SUMIFS('Input Loss Time'!$D$7:$D$1030,'Input Loss Time'!$A$7:$A$1030,'Input Data Shift C'!T$6,'Input Loss Time'!$B$7:$B$1030,'Input Data Shift C'!$D$2,'Input Loss Time'!$C$7:$C$1030,'Input Data Shift C'!$C127)</f>
        <v>0</v>
      </c>
      <c r="U127" s="536">
        <f>SUMIFS('Input Loss Time'!$D$7:$D$1030,'Input Loss Time'!$A$7:$A$1030,'Input Data Shift C'!U$6,'Input Loss Time'!$B$7:$B$1030,'Input Data Shift C'!$D$2,'Input Loss Time'!$C$7:$C$1030,'Input Data Shift C'!$C127)</f>
        <v>0</v>
      </c>
      <c r="V127" s="536">
        <f>SUMIFS('Input Loss Time'!$D$7:$D$1030,'Input Loss Time'!$A$7:$A$1030,'Input Data Shift C'!V$6,'Input Loss Time'!$B$7:$B$1030,'Input Data Shift C'!$D$2,'Input Loss Time'!$C$7:$C$1030,'Input Data Shift C'!$C127)</f>
        <v>0</v>
      </c>
      <c r="W127" s="536">
        <f>SUMIFS('Input Loss Time'!$D$7:$D$1030,'Input Loss Time'!$A$7:$A$1030,'Input Data Shift C'!W$6,'Input Loss Time'!$B$7:$B$1030,'Input Data Shift C'!$D$2,'Input Loss Time'!$C$7:$C$1030,'Input Data Shift C'!$C127)</f>
        <v>0</v>
      </c>
      <c r="X127" s="536">
        <f>SUMIFS('Input Loss Time'!$D$7:$D$1030,'Input Loss Time'!$A$7:$A$1030,'Input Data Shift C'!X$6,'Input Loss Time'!$B$7:$B$1030,'Input Data Shift C'!$D$2,'Input Loss Time'!$C$7:$C$1030,'Input Data Shift C'!$C127)</f>
        <v>0</v>
      </c>
      <c r="Y127" s="536">
        <f>SUMIFS('Input Loss Time'!$D$7:$D$1030,'Input Loss Time'!$A$7:$A$1030,'Input Data Shift C'!Y$6,'Input Loss Time'!$B$7:$B$1030,'Input Data Shift C'!$D$2,'Input Loss Time'!$C$7:$C$1030,'Input Data Shift C'!$C127)</f>
        <v>0</v>
      </c>
      <c r="Z127" s="536">
        <f>SUMIFS('Input Loss Time'!$D$7:$D$1030,'Input Loss Time'!$A$7:$A$1030,'Input Data Shift C'!Z$6,'Input Loss Time'!$B$7:$B$1030,'Input Data Shift C'!$D$2,'Input Loss Time'!$C$7:$C$1030,'Input Data Shift C'!$C127)</f>
        <v>0</v>
      </c>
      <c r="AA127" s="536">
        <f>SUMIFS('Input Loss Time'!$D$7:$D$1030,'Input Loss Time'!$A$7:$A$1030,'Input Data Shift C'!AA$6,'Input Loss Time'!$B$7:$B$1030,'Input Data Shift C'!$D$2,'Input Loss Time'!$C$7:$C$1030,'Input Data Shift C'!$C127)</f>
        <v>0</v>
      </c>
      <c r="AB127" s="536">
        <f>SUMIFS('Input Loss Time'!$D$7:$D$1030,'Input Loss Time'!$A$7:$A$1030,'Input Data Shift C'!AB$6,'Input Loss Time'!$B$7:$B$1030,'Input Data Shift C'!$D$2,'Input Loss Time'!$C$7:$C$1030,'Input Data Shift C'!$C127)</f>
        <v>0</v>
      </c>
      <c r="AC127" s="536">
        <f>SUMIFS('Input Loss Time'!$D$7:$D$1030,'Input Loss Time'!$A$7:$A$1030,'Input Data Shift C'!AC$6,'Input Loss Time'!$B$7:$B$1030,'Input Data Shift C'!$D$2,'Input Loss Time'!$C$7:$C$1030,'Input Data Shift C'!$C127)</f>
        <v>0</v>
      </c>
      <c r="AD127" s="536">
        <f>SUMIFS('Input Loss Time'!$D$7:$D$1030,'Input Loss Time'!$A$7:$A$1030,'Input Data Shift C'!AD$6,'Input Loss Time'!$B$7:$B$1030,'Input Data Shift C'!$D$2,'Input Loss Time'!$C$7:$C$1030,'Input Data Shift C'!$C127)</f>
        <v>0</v>
      </c>
      <c r="AE127" s="536">
        <f>SUMIFS('Input Loss Time'!$D$7:$D$1030,'Input Loss Time'!$A$7:$A$1030,'Input Data Shift C'!AE$6,'Input Loss Time'!$B$7:$B$1030,'Input Data Shift C'!$D$2,'Input Loss Time'!$C$7:$C$1030,'Input Data Shift C'!$C127)</f>
        <v>0</v>
      </c>
      <c r="AF127" s="536">
        <f>SUMIFS('Input Loss Time'!$D$7:$D$1030,'Input Loss Time'!$A$7:$A$1030,'Input Data Shift C'!AF$6,'Input Loss Time'!$B$7:$B$1030,'Input Data Shift C'!$D$2,'Input Loss Time'!$C$7:$C$1030,'Input Data Shift C'!$C127)</f>
        <v>0</v>
      </c>
      <c r="AG127" s="536">
        <f>SUMIFS('Input Loss Time'!$D$7:$D$1030,'Input Loss Time'!$A$7:$A$1030,'Input Data Shift C'!AG$6,'Input Loss Time'!$B$7:$B$1030,'Input Data Shift C'!$D$2,'Input Loss Time'!$C$7:$C$1030,'Input Data Shift C'!$C127)</f>
        <v>0</v>
      </c>
      <c r="AH127" s="536">
        <f>SUMIFS('Input Loss Time'!$D$7:$D$1030,'Input Loss Time'!$A$7:$A$1030,'Input Data Shift C'!AH$6,'Input Loss Time'!$B$7:$B$1030,'Input Data Shift C'!$D$2,'Input Loss Time'!$C$7:$C$1030,'Input Data Shift C'!$C127)</f>
        <v>0</v>
      </c>
    </row>
    <row r="128" spans="1:36" ht="19.5" customHeight="1">
      <c r="A128" s="598"/>
      <c r="B128" s="598"/>
      <c r="C128" s="281" t="s">
        <v>91</v>
      </c>
      <c r="D128" s="537">
        <f>SUMIFS('Input Loss Time'!$D$7:$D$1030,'Input Loss Time'!$A$7:$A$1030,'Input Data Shift C'!D$6,'Input Loss Time'!$B$7:$B$1030,'Input Data Shift C'!$D$2,'Input Loss Time'!$C$7:$C$1030,'Input Data Shift C'!$C128)</f>
        <v>0</v>
      </c>
      <c r="E128" s="537">
        <f>SUMIFS('Input Loss Time'!$D$7:$D$1030,'Input Loss Time'!$A$7:$A$1030,'Input Data Shift C'!E$6,'Input Loss Time'!$B$7:$B$1030,'Input Data Shift C'!$D$2,'Input Loss Time'!$C$7:$C$1030,'Input Data Shift C'!$C128)</f>
        <v>0</v>
      </c>
      <c r="F128" s="537">
        <f>SUMIFS('Input Loss Time'!$D$7:$D$1030,'Input Loss Time'!$A$7:$A$1030,'Input Data Shift C'!F$6,'Input Loss Time'!$B$7:$B$1030,'Input Data Shift C'!$D$2,'Input Loss Time'!$C$7:$C$1030,'Input Data Shift C'!$C128)</f>
        <v>0</v>
      </c>
      <c r="G128" s="537">
        <f>SUMIFS('Input Loss Time'!$D$7:$D$1030,'Input Loss Time'!$A$7:$A$1030,'Input Data Shift C'!G$6,'Input Loss Time'!$B$7:$B$1030,'Input Data Shift C'!$D$2,'Input Loss Time'!$C$7:$C$1030,'Input Data Shift C'!$C128)</f>
        <v>20.9</v>
      </c>
      <c r="H128" s="537">
        <f>SUMIFS('Input Loss Time'!$D$7:$D$1030,'Input Loss Time'!$A$7:$A$1030,'Input Data Shift C'!H$6,'Input Loss Time'!$B$7:$B$1030,'Input Data Shift C'!$D$2,'Input Loss Time'!$C$7:$C$1030,'Input Data Shift C'!$C128)</f>
        <v>0</v>
      </c>
      <c r="I128" s="537">
        <f>SUMIFS('Input Loss Time'!$D$7:$D$1030,'Input Loss Time'!$A$7:$A$1030,'Input Data Shift C'!I$6,'Input Loss Time'!$B$7:$B$1030,'Input Data Shift C'!$D$2,'Input Loss Time'!$C$7:$C$1030,'Input Data Shift C'!$C128)</f>
        <v>0</v>
      </c>
      <c r="J128" s="537">
        <f>SUMIFS('Input Loss Time'!$D$7:$D$1030,'Input Loss Time'!$A$7:$A$1030,'Input Data Shift C'!J$6,'Input Loss Time'!$B$7:$B$1030,'Input Data Shift C'!$D$2,'Input Loss Time'!$C$7:$C$1030,'Input Data Shift C'!$C128)</f>
        <v>0</v>
      </c>
      <c r="K128" s="537">
        <f>SUMIFS('Input Loss Time'!$D$7:$D$1030,'Input Loss Time'!$A$7:$A$1030,'Input Data Shift C'!K$6,'Input Loss Time'!$B$7:$B$1030,'Input Data Shift C'!$D$2,'Input Loss Time'!$C$7:$C$1030,'Input Data Shift C'!$C128)</f>
        <v>24.2</v>
      </c>
      <c r="L128" s="537">
        <f>SUMIFS('Input Loss Time'!$D$7:$D$1030,'Input Loss Time'!$A$7:$A$1030,'Input Data Shift C'!L$6,'Input Loss Time'!$B$7:$B$1030,'Input Data Shift C'!$D$2,'Input Loss Time'!$C$7:$C$1030,'Input Data Shift C'!$C128)</f>
        <v>0</v>
      </c>
      <c r="M128" s="537">
        <f>SUMIFS('Input Loss Time'!$D$7:$D$1030,'Input Loss Time'!$A$7:$A$1030,'Input Data Shift C'!M$6,'Input Loss Time'!$B$7:$B$1030,'Input Data Shift C'!$D$2,'Input Loss Time'!$C$7:$C$1030,'Input Data Shift C'!$C128)</f>
        <v>0</v>
      </c>
      <c r="N128" s="537">
        <f>SUMIFS('Input Loss Time'!$D$7:$D$1030,'Input Loss Time'!$A$7:$A$1030,'Input Data Shift C'!N$6,'Input Loss Time'!$B$7:$B$1030,'Input Data Shift C'!$D$2,'Input Loss Time'!$C$7:$C$1030,'Input Data Shift C'!$C128)</f>
        <v>0</v>
      </c>
      <c r="O128" s="537">
        <f>SUMIFS('Input Loss Time'!$D$7:$D$1030,'Input Loss Time'!$A$7:$A$1030,'Input Data Shift C'!O$6,'Input Loss Time'!$B$7:$B$1030,'Input Data Shift C'!$D$2,'Input Loss Time'!$C$7:$C$1030,'Input Data Shift C'!$C128)</f>
        <v>0</v>
      </c>
      <c r="P128" s="537">
        <f>SUMIFS('Input Loss Time'!$D$7:$D$1030,'Input Loss Time'!$A$7:$A$1030,'Input Data Shift C'!P$6,'Input Loss Time'!$B$7:$B$1030,'Input Data Shift C'!$D$2,'Input Loss Time'!$C$7:$C$1030,'Input Data Shift C'!$C128)</f>
        <v>24.4</v>
      </c>
      <c r="Q128" s="537">
        <f>SUMIFS('Input Loss Time'!$D$7:$D$1030,'Input Loss Time'!$A$7:$A$1030,'Input Data Shift C'!Q$6,'Input Loss Time'!$B$7:$B$1030,'Input Data Shift C'!$D$2,'Input Loss Time'!$C$7:$C$1030,'Input Data Shift C'!$C128)</f>
        <v>0</v>
      </c>
      <c r="R128" s="537">
        <f>SUMIFS('Input Loss Time'!$D$7:$D$1030,'Input Loss Time'!$A$7:$A$1030,'Input Data Shift C'!R$6,'Input Loss Time'!$B$7:$B$1030,'Input Data Shift C'!$D$2,'Input Loss Time'!$C$7:$C$1030,'Input Data Shift C'!$C128)</f>
        <v>17.399999999999999</v>
      </c>
      <c r="S128" s="537">
        <f>SUMIFS('Input Loss Time'!$D$7:$D$1030,'Input Loss Time'!$A$7:$A$1030,'Input Data Shift C'!S$6,'Input Loss Time'!$B$7:$B$1030,'Input Data Shift C'!$D$2,'Input Loss Time'!$C$7:$C$1030,'Input Data Shift C'!$C128)</f>
        <v>0</v>
      </c>
      <c r="T128" s="537">
        <f>SUMIFS('Input Loss Time'!$D$7:$D$1030,'Input Loss Time'!$A$7:$A$1030,'Input Data Shift C'!T$6,'Input Loss Time'!$B$7:$B$1030,'Input Data Shift C'!$D$2,'Input Loss Time'!$C$7:$C$1030,'Input Data Shift C'!$C128)</f>
        <v>0</v>
      </c>
      <c r="U128" s="537">
        <f>SUMIFS('Input Loss Time'!$D$7:$D$1030,'Input Loss Time'!$A$7:$A$1030,'Input Data Shift C'!U$6,'Input Loss Time'!$B$7:$B$1030,'Input Data Shift C'!$D$2,'Input Loss Time'!$C$7:$C$1030,'Input Data Shift C'!$C128)</f>
        <v>0</v>
      </c>
      <c r="V128" s="537">
        <f>SUMIFS('Input Loss Time'!$D$7:$D$1030,'Input Loss Time'!$A$7:$A$1030,'Input Data Shift C'!V$6,'Input Loss Time'!$B$7:$B$1030,'Input Data Shift C'!$D$2,'Input Loss Time'!$C$7:$C$1030,'Input Data Shift C'!$C128)</f>
        <v>0</v>
      </c>
      <c r="W128" s="537">
        <f>SUMIFS('Input Loss Time'!$D$7:$D$1030,'Input Loss Time'!$A$7:$A$1030,'Input Data Shift C'!W$6,'Input Loss Time'!$B$7:$B$1030,'Input Data Shift C'!$D$2,'Input Loss Time'!$C$7:$C$1030,'Input Data Shift C'!$C128)</f>
        <v>0</v>
      </c>
      <c r="X128" s="537">
        <f>SUMIFS('Input Loss Time'!$D$7:$D$1030,'Input Loss Time'!$A$7:$A$1030,'Input Data Shift C'!X$6,'Input Loss Time'!$B$7:$B$1030,'Input Data Shift C'!$D$2,'Input Loss Time'!$C$7:$C$1030,'Input Data Shift C'!$C128)</f>
        <v>0</v>
      </c>
      <c r="Y128" s="537">
        <f>SUMIFS('Input Loss Time'!$D$7:$D$1030,'Input Loss Time'!$A$7:$A$1030,'Input Data Shift C'!Y$6,'Input Loss Time'!$B$7:$B$1030,'Input Data Shift C'!$D$2,'Input Loss Time'!$C$7:$C$1030,'Input Data Shift C'!$C128)</f>
        <v>0</v>
      </c>
      <c r="Z128" s="537">
        <f>SUMIFS('Input Loss Time'!$D$7:$D$1030,'Input Loss Time'!$A$7:$A$1030,'Input Data Shift C'!Z$6,'Input Loss Time'!$B$7:$B$1030,'Input Data Shift C'!$D$2,'Input Loss Time'!$C$7:$C$1030,'Input Data Shift C'!$C128)</f>
        <v>0</v>
      </c>
      <c r="AA128" s="537">
        <f>SUMIFS('Input Loss Time'!$D$7:$D$1030,'Input Loss Time'!$A$7:$A$1030,'Input Data Shift C'!AA$6,'Input Loss Time'!$B$7:$B$1030,'Input Data Shift C'!$D$2,'Input Loss Time'!$C$7:$C$1030,'Input Data Shift C'!$C128)</f>
        <v>0</v>
      </c>
      <c r="AB128" s="537">
        <f>SUMIFS('Input Loss Time'!$D$7:$D$1030,'Input Loss Time'!$A$7:$A$1030,'Input Data Shift C'!AB$6,'Input Loss Time'!$B$7:$B$1030,'Input Data Shift C'!$D$2,'Input Loss Time'!$C$7:$C$1030,'Input Data Shift C'!$C128)</f>
        <v>0</v>
      </c>
      <c r="AC128" s="537">
        <f>SUMIFS('Input Loss Time'!$D$7:$D$1030,'Input Loss Time'!$A$7:$A$1030,'Input Data Shift C'!AC$6,'Input Loss Time'!$B$7:$B$1030,'Input Data Shift C'!$D$2,'Input Loss Time'!$C$7:$C$1030,'Input Data Shift C'!$C128)</f>
        <v>0</v>
      </c>
      <c r="AD128" s="537">
        <f>SUMIFS('Input Loss Time'!$D$7:$D$1030,'Input Loss Time'!$A$7:$A$1030,'Input Data Shift C'!AD$6,'Input Loss Time'!$B$7:$B$1030,'Input Data Shift C'!$D$2,'Input Loss Time'!$C$7:$C$1030,'Input Data Shift C'!$C128)</f>
        <v>0</v>
      </c>
      <c r="AE128" s="537">
        <f>SUMIFS('Input Loss Time'!$D$7:$D$1030,'Input Loss Time'!$A$7:$A$1030,'Input Data Shift C'!AE$6,'Input Loss Time'!$B$7:$B$1030,'Input Data Shift C'!$D$2,'Input Loss Time'!$C$7:$C$1030,'Input Data Shift C'!$C128)</f>
        <v>0</v>
      </c>
      <c r="AF128" s="537">
        <f>SUMIFS('Input Loss Time'!$D$7:$D$1030,'Input Loss Time'!$A$7:$A$1030,'Input Data Shift C'!AF$6,'Input Loss Time'!$B$7:$B$1030,'Input Data Shift C'!$D$2,'Input Loss Time'!$C$7:$C$1030,'Input Data Shift C'!$C128)</f>
        <v>0</v>
      </c>
      <c r="AG128" s="537">
        <f>SUMIFS('Input Loss Time'!$D$7:$D$1030,'Input Loss Time'!$A$7:$A$1030,'Input Data Shift C'!AG$6,'Input Loss Time'!$B$7:$B$1030,'Input Data Shift C'!$D$2,'Input Loss Time'!$C$7:$C$1030,'Input Data Shift C'!$C128)</f>
        <v>0</v>
      </c>
      <c r="AH128" s="537">
        <f>SUMIFS('Input Loss Time'!$D$7:$D$1030,'Input Loss Time'!$A$7:$A$1030,'Input Data Shift C'!AH$6,'Input Loss Time'!$B$7:$B$1030,'Input Data Shift C'!$D$2,'Input Loss Time'!$C$7:$C$1030,'Input Data Shift C'!$C128)</f>
        <v>0</v>
      </c>
    </row>
    <row r="129" spans="1:64" ht="19.5" customHeight="1">
      <c r="A129" s="598"/>
      <c r="B129" s="598"/>
      <c r="C129" s="281" t="s">
        <v>4274</v>
      </c>
      <c r="D129" s="537">
        <f>SUMIFS('Input Loss Time'!$D$7:$D$1030,'Input Loss Time'!$A$7:$A$1030,'Input Data Shift C'!D$6,'Input Loss Time'!$B$7:$B$1030,'Input Data Shift C'!$D$2,'Input Loss Time'!$C$7:$C$1030,'Input Data Shift C'!$C129)</f>
        <v>45</v>
      </c>
      <c r="E129" s="537">
        <f>SUMIFS('Input Loss Time'!$D$7:$D$1030,'Input Loss Time'!$A$7:$A$1030,'Input Data Shift C'!E$6,'Input Loss Time'!$B$7:$B$1030,'Input Data Shift C'!$D$2,'Input Loss Time'!$C$7:$C$1030,'Input Data Shift C'!$C129)</f>
        <v>45</v>
      </c>
      <c r="F129" s="537">
        <f>SUMIFS('Input Loss Time'!$D$7:$D$1030,'Input Loss Time'!$A$7:$A$1030,'Input Data Shift C'!F$6,'Input Loss Time'!$B$7:$B$1030,'Input Data Shift C'!$D$2,'Input Loss Time'!$C$7:$C$1030,'Input Data Shift C'!$C129)</f>
        <v>82.5</v>
      </c>
      <c r="G129" s="537">
        <f>SUMIFS('Input Loss Time'!$D$7:$D$1030,'Input Loss Time'!$A$7:$A$1030,'Input Data Shift C'!G$6,'Input Loss Time'!$B$7:$B$1030,'Input Data Shift C'!$D$2,'Input Loss Time'!$C$7:$C$1030,'Input Data Shift C'!$C129)</f>
        <v>30</v>
      </c>
      <c r="H129" s="537">
        <f>SUMIFS('Input Loss Time'!$D$7:$D$1030,'Input Loss Time'!$A$7:$A$1030,'Input Data Shift C'!H$6,'Input Loss Time'!$B$7:$B$1030,'Input Data Shift C'!$D$2,'Input Loss Time'!$C$7:$C$1030,'Input Data Shift C'!$C129)</f>
        <v>0</v>
      </c>
      <c r="I129" s="537">
        <f>SUMIFS('Input Loss Time'!$D$7:$D$1030,'Input Loss Time'!$A$7:$A$1030,'Input Data Shift C'!I$6,'Input Loss Time'!$B$7:$B$1030,'Input Data Shift C'!$D$2,'Input Loss Time'!$C$7:$C$1030,'Input Data Shift C'!$C129)</f>
        <v>0</v>
      </c>
      <c r="J129" s="537">
        <f>SUMIFS('Input Loss Time'!$D$7:$D$1030,'Input Loss Time'!$A$7:$A$1030,'Input Data Shift C'!J$6,'Input Loss Time'!$B$7:$B$1030,'Input Data Shift C'!$D$2,'Input Loss Time'!$C$7:$C$1030,'Input Data Shift C'!$C129)</f>
        <v>30</v>
      </c>
      <c r="K129" s="537">
        <f>SUMIFS('Input Loss Time'!$D$7:$D$1030,'Input Loss Time'!$A$7:$A$1030,'Input Data Shift C'!K$6,'Input Loss Time'!$B$7:$B$1030,'Input Data Shift C'!$D$2,'Input Loss Time'!$C$7:$C$1030,'Input Data Shift C'!$C129)</f>
        <v>45</v>
      </c>
      <c r="L129" s="537">
        <f>SUMIFS('Input Loss Time'!$D$7:$D$1030,'Input Loss Time'!$A$7:$A$1030,'Input Data Shift C'!L$6,'Input Loss Time'!$B$7:$B$1030,'Input Data Shift C'!$D$2,'Input Loss Time'!$C$7:$C$1030,'Input Data Shift C'!$C129)</f>
        <v>45</v>
      </c>
      <c r="M129" s="537">
        <f>SUMIFS('Input Loss Time'!$D$7:$D$1030,'Input Loss Time'!$A$7:$A$1030,'Input Data Shift C'!M$6,'Input Loss Time'!$B$7:$B$1030,'Input Data Shift C'!$D$2,'Input Loss Time'!$C$7:$C$1030,'Input Data Shift C'!$C129)</f>
        <v>30</v>
      </c>
      <c r="N129" s="537">
        <f>SUMIFS('Input Loss Time'!$D$7:$D$1030,'Input Loss Time'!$A$7:$A$1030,'Input Data Shift C'!N$6,'Input Loss Time'!$B$7:$B$1030,'Input Data Shift C'!$D$2,'Input Loss Time'!$C$7:$C$1030,'Input Data Shift C'!$C129)</f>
        <v>0</v>
      </c>
      <c r="O129" s="537">
        <f>SUMIFS('Input Loss Time'!$D$7:$D$1030,'Input Loss Time'!$A$7:$A$1030,'Input Data Shift C'!O$6,'Input Loss Time'!$B$7:$B$1030,'Input Data Shift C'!$D$2,'Input Loss Time'!$C$7:$C$1030,'Input Data Shift C'!$C129)</f>
        <v>0</v>
      </c>
      <c r="P129" s="537">
        <f>SUMIFS('Input Loss Time'!$D$7:$D$1030,'Input Loss Time'!$A$7:$A$1030,'Input Data Shift C'!P$6,'Input Loss Time'!$B$7:$B$1030,'Input Data Shift C'!$D$2,'Input Loss Time'!$C$7:$C$1030,'Input Data Shift C'!$C129)</f>
        <v>30</v>
      </c>
      <c r="Q129" s="537">
        <f>SUMIFS('Input Loss Time'!$D$7:$D$1030,'Input Loss Time'!$A$7:$A$1030,'Input Data Shift C'!Q$6,'Input Loss Time'!$B$7:$B$1030,'Input Data Shift C'!$D$2,'Input Loss Time'!$C$7:$C$1030,'Input Data Shift C'!$C129)</f>
        <v>25</v>
      </c>
      <c r="R129" s="537">
        <f>SUMIFS('Input Loss Time'!$D$7:$D$1030,'Input Loss Time'!$A$7:$A$1030,'Input Data Shift C'!R$6,'Input Loss Time'!$B$7:$B$1030,'Input Data Shift C'!$D$2,'Input Loss Time'!$C$7:$C$1030,'Input Data Shift C'!$C129)</f>
        <v>45</v>
      </c>
      <c r="S129" s="537">
        <f>SUMIFS('Input Loss Time'!$D$7:$D$1030,'Input Loss Time'!$A$7:$A$1030,'Input Data Shift C'!S$6,'Input Loss Time'!$B$7:$B$1030,'Input Data Shift C'!$D$2,'Input Loss Time'!$C$7:$C$1030,'Input Data Shift C'!$C129)</f>
        <v>30</v>
      </c>
      <c r="T129" s="537">
        <f>SUMIFS('Input Loss Time'!$D$7:$D$1030,'Input Loss Time'!$A$7:$A$1030,'Input Data Shift C'!T$6,'Input Loss Time'!$B$7:$B$1030,'Input Data Shift C'!$D$2,'Input Loss Time'!$C$7:$C$1030,'Input Data Shift C'!$C129)</f>
        <v>0</v>
      </c>
      <c r="U129" s="537">
        <f>SUMIFS('Input Loss Time'!$D$7:$D$1030,'Input Loss Time'!$A$7:$A$1030,'Input Data Shift C'!U$6,'Input Loss Time'!$B$7:$B$1030,'Input Data Shift C'!$D$2,'Input Loss Time'!$C$7:$C$1030,'Input Data Shift C'!$C129)</f>
        <v>0</v>
      </c>
      <c r="V129" s="537">
        <f>SUMIFS('Input Loss Time'!$D$7:$D$1030,'Input Loss Time'!$A$7:$A$1030,'Input Data Shift C'!V$6,'Input Loss Time'!$B$7:$B$1030,'Input Data Shift C'!$D$2,'Input Loss Time'!$C$7:$C$1030,'Input Data Shift C'!$C129)</f>
        <v>0</v>
      </c>
      <c r="W129" s="537">
        <f>SUMIFS('Input Loss Time'!$D$7:$D$1030,'Input Loss Time'!$A$7:$A$1030,'Input Data Shift C'!W$6,'Input Loss Time'!$B$7:$B$1030,'Input Data Shift C'!$D$2,'Input Loss Time'!$C$7:$C$1030,'Input Data Shift C'!$C129)</f>
        <v>0</v>
      </c>
      <c r="X129" s="537">
        <f>SUMIFS('Input Loss Time'!$D$7:$D$1030,'Input Loss Time'!$A$7:$A$1030,'Input Data Shift C'!X$6,'Input Loss Time'!$B$7:$B$1030,'Input Data Shift C'!$D$2,'Input Loss Time'!$C$7:$C$1030,'Input Data Shift C'!$C129)</f>
        <v>0</v>
      </c>
      <c r="Y129" s="537">
        <f>SUMIFS('Input Loss Time'!$D$7:$D$1030,'Input Loss Time'!$A$7:$A$1030,'Input Data Shift C'!Y$6,'Input Loss Time'!$B$7:$B$1030,'Input Data Shift C'!$D$2,'Input Loss Time'!$C$7:$C$1030,'Input Data Shift C'!$C129)</f>
        <v>0</v>
      </c>
      <c r="Z129" s="537">
        <f>SUMIFS('Input Loss Time'!$D$7:$D$1030,'Input Loss Time'!$A$7:$A$1030,'Input Data Shift C'!Z$6,'Input Loss Time'!$B$7:$B$1030,'Input Data Shift C'!$D$2,'Input Loss Time'!$C$7:$C$1030,'Input Data Shift C'!$C129)</f>
        <v>0</v>
      </c>
      <c r="AA129" s="537">
        <f>SUMIFS('Input Loss Time'!$D$7:$D$1030,'Input Loss Time'!$A$7:$A$1030,'Input Data Shift C'!AA$6,'Input Loss Time'!$B$7:$B$1030,'Input Data Shift C'!$D$2,'Input Loss Time'!$C$7:$C$1030,'Input Data Shift C'!$C129)</f>
        <v>0</v>
      </c>
      <c r="AB129" s="537">
        <f>SUMIFS('Input Loss Time'!$D$7:$D$1030,'Input Loss Time'!$A$7:$A$1030,'Input Data Shift C'!AB$6,'Input Loss Time'!$B$7:$B$1030,'Input Data Shift C'!$D$2,'Input Loss Time'!$C$7:$C$1030,'Input Data Shift C'!$C129)</f>
        <v>0</v>
      </c>
      <c r="AC129" s="537">
        <f>SUMIFS('Input Loss Time'!$D$7:$D$1030,'Input Loss Time'!$A$7:$A$1030,'Input Data Shift C'!AC$6,'Input Loss Time'!$B$7:$B$1030,'Input Data Shift C'!$D$2,'Input Loss Time'!$C$7:$C$1030,'Input Data Shift C'!$C129)</f>
        <v>0</v>
      </c>
      <c r="AD129" s="537">
        <f>SUMIFS('Input Loss Time'!$D$7:$D$1030,'Input Loss Time'!$A$7:$A$1030,'Input Data Shift C'!AD$6,'Input Loss Time'!$B$7:$B$1030,'Input Data Shift C'!$D$2,'Input Loss Time'!$C$7:$C$1030,'Input Data Shift C'!$C129)</f>
        <v>0</v>
      </c>
      <c r="AE129" s="537">
        <f>SUMIFS('Input Loss Time'!$D$7:$D$1030,'Input Loss Time'!$A$7:$A$1030,'Input Data Shift C'!AE$6,'Input Loss Time'!$B$7:$B$1030,'Input Data Shift C'!$D$2,'Input Loss Time'!$C$7:$C$1030,'Input Data Shift C'!$C129)</f>
        <v>0</v>
      </c>
      <c r="AF129" s="537">
        <f>SUMIFS('Input Loss Time'!$D$7:$D$1030,'Input Loss Time'!$A$7:$A$1030,'Input Data Shift C'!AF$6,'Input Loss Time'!$B$7:$B$1030,'Input Data Shift C'!$D$2,'Input Loss Time'!$C$7:$C$1030,'Input Data Shift C'!$C129)</f>
        <v>0</v>
      </c>
      <c r="AG129" s="537">
        <f>SUMIFS('Input Loss Time'!$D$7:$D$1030,'Input Loss Time'!$A$7:$A$1030,'Input Data Shift C'!AG$6,'Input Loss Time'!$B$7:$B$1030,'Input Data Shift C'!$D$2,'Input Loss Time'!$C$7:$C$1030,'Input Data Shift C'!$C129)</f>
        <v>0</v>
      </c>
      <c r="AH129" s="537">
        <f>SUMIFS('Input Loss Time'!$D$7:$D$1030,'Input Loss Time'!$A$7:$A$1030,'Input Data Shift C'!AH$6,'Input Loss Time'!$B$7:$B$1030,'Input Data Shift C'!$D$2,'Input Loss Time'!$C$7:$C$1030,'Input Data Shift C'!$C129)</f>
        <v>0</v>
      </c>
    </row>
    <row r="130" spans="1:64" ht="19.5" customHeight="1">
      <c r="A130" s="598"/>
      <c r="B130" s="598"/>
      <c r="C130" s="281" t="s">
        <v>5451</v>
      </c>
      <c r="D130" s="537">
        <f>SUMIFS('Input Loss Time'!$D$7:$D$1030,'Input Loss Time'!$A$7:$A$1030,'Input Data Shift C'!D$6,'Input Loss Time'!$B$7:$B$1030,'Input Data Shift C'!$D$2,'Input Loss Time'!$C$7:$C$1030,'Input Data Shift C'!$C130)</f>
        <v>0</v>
      </c>
      <c r="E130" s="537">
        <f>SUMIFS('Input Loss Time'!$D$7:$D$1030,'Input Loss Time'!$A$7:$A$1030,'Input Data Shift C'!E$6,'Input Loss Time'!$B$7:$B$1030,'Input Data Shift C'!$D$2,'Input Loss Time'!$C$7:$C$1030,'Input Data Shift C'!$C130)</f>
        <v>0</v>
      </c>
      <c r="F130" s="537">
        <f>SUMIFS('Input Loss Time'!$D$7:$D$1030,'Input Loss Time'!$A$7:$A$1030,'Input Data Shift C'!F$6,'Input Loss Time'!$B$7:$B$1030,'Input Data Shift C'!$D$2,'Input Loss Time'!$C$7:$C$1030,'Input Data Shift C'!$C130)</f>
        <v>0</v>
      </c>
      <c r="G130" s="537">
        <f>SUMIFS('Input Loss Time'!$D$7:$D$1030,'Input Loss Time'!$A$7:$A$1030,'Input Data Shift C'!G$6,'Input Loss Time'!$B$7:$B$1030,'Input Data Shift C'!$D$2,'Input Loss Time'!$C$7:$C$1030,'Input Data Shift C'!$C130)</f>
        <v>0</v>
      </c>
      <c r="H130" s="537">
        <f>SUMIFS('Input Loss Time'!$D$7:$D$1030,'Input Loss Time'!$A$7:$A$1030,'Input Data Shift C'!H$6,'Input Loss Time'!$B$7:$B$1030,'Input Data Shift C'!$D$2,'Input Loss Time'!$C$7:$C$1030,'Input Data Shift C'!$C130)</f>
        <v>0</v>
      </c>
      <c r="I130" s="537">
        <f>SUMIFS('Input Loss Time'!$D$7:$D$1030,'Input Loss Time'!$A$7:$A$1030,'Input Data Shift C'!I$6,'Input Loss Time'!$B$7:$B$1030,'Input Data Shift C'!$D$2,'Input Loss Time'!$C$7:$C$1030,'Input Data Shift C'!$C130)</f>
        <v>0</v>
      </c>
      <c r="J130" s="537">
        <f>SUMIFS('Input Loss Time'!$D$7:$D$1030,'Input Loss Time'!$A$7:$A$1030,'Input Data Shift C'!J$6,'Input Loss Time'!$B$7:$B$1030,'Input Data Shift C'!$D$2,'Input Loss Time'!$C$7:$C$1030,'Input Data Shift C'!$C130)</f>
        <v>0</v>
      </c>
      <c r="K130" s="537">
        <f>SUMIFS('Input Loss Time'!$D$7:$D$1030,'Input Loss Time'!$A$7:$A$1030,'Input Data Shift C'!K$6,'Input Loss Time'!$B$7:$B$1030,'Input Data Shift C'!$D$2,'Input Loss Time'!$C$7:$C$1030,'Input Data Shift C'!$C130)</f>
        <v>0</v>
      </c>
      <c r="L130" s="537">
        <f>SUMIFS('Input Loss Time'!$D$7:$D$1030,'Input Loss Time'!$A$7:$A$1030,'Input Data Shift C'!L$6,'Input Loss Time'!$B$7:$B$1030,'Input Data Shift C'!$D$2,'Input Loss Time'!$C$7:$C$1030,'Input Data Shift C'!$C130)</f>
        <v>0</v>
      </c>
      <c r="M130" s="537">
        <f>SUMIFS('Input Loss Time'!$D$7:$D$1030,'Input Loss Time'!$A$7:$A$1030,'Input Data Shift C'!M$6,'Input Loss Time'!$B$7:$B$1030,'Input Data Shift C'!$D$2,'Input Loss Time'!$C$7:$C$1030,'Input Data Shift C'!$C130)</f>
        <v>0</v>
      </c>
      <c r="N130" s="537">
        <f>SUMIFS('Input Loss Time'!$D$7:$D$1030,'Input Loss Time'!$A$7:$A$1030,'Input Data Shift C'!N$6,'Input Loss Time'!$B$7:$B$1030,'Input Data Shift C'!$D$2,'Input Loss Time'!$C$7:$C$1030,'Input Data Shift C'!$C130)</f>
        <v>0</v>
      </c>
      <c r="O130" s="537">
        <f>SUMIFS('Input Loss Time'!$D$7:$D$1030,'Input Loss Time'!$A$7:$A$1030,'Input Data Shift C'!O$6,'Input Loss Time'!$B$7:$B$1030,'Input Data Shift C'!$D$2,'Input Loss Time'!$C$7:$C$1030,'Input Data Shift C'!$C130)</f>
        <v>0</v>
      </c>
      <c r="P130" s="537">
        <f>SUMIFS('Input Loss Time'!$D$7:$D$1030,'Input Loss Time'!$A$7:$A$1030,'Input Data Shift C'!P$6,'Input Loss Time'!$B$7:$B$1030,'Input Data Shift C'!$D$2,'Input Loss Time'!$C$7:$C$1030,'Input Data Shift C'!$C130)</f>
        <v>0</v>
      </c>
      <c r="Q130" s="537">
        <f>SUMIFS('Input Loss Time'!$D$7:$D$1030,'Input Loss Time'!$A$7:$A$1030,'Input Data Shift C'!Q$6,'Input Loss Time'!$B$7:$B$1030,'Input Data Shift C'!$D$2,'Input Loss Time'!$C$7:$C$1030,'Input Data Shift C'!$C130)</f>
        <v>0</v>
      </c>
      <c r="R130" s="537">
        <f>SUMIFS('Input Loss Time'!$D$7:$D$1030,'Input Loss Time'!$A$7:$A$1030,'Input Data Shift C'!R$6,'Input Loss Time'!$B$7:$B$1030,'Input Data Shift C'!$D$2,'Input Loss Time'!$C$7:$C$1030,'Input Data Shift C'!$C130)</f>
        <v>0</v>
      </c>
      <c r="S130" s="537">
        <f>SUMIFS('Input Loss Time'!$D$7:$D$1030,'Input Loss Time'!$A$7:$A$1030,'Input Data Shift C'!S$6,'Input Loss Time'!$B$7:$B$1030,'Input Data Shift C'!$D$2,'Input Loss Time'!$C$7:$C$1030,'Input Data Shift C'!$C130)</f>
        <v>0</v>
      </c>
      <c r="T130" s="537">
        <f>SUMIFS('Input Loss Time'!$D$7:$D$1030,'Input Loss Time'!$A$7:$A$1030,'Input Data Shift C'!T$6,'Input Loss Time'!$B$7:$B$1030,'Input Data Shift C'!$D$2,'Input Loss Time'!$C$7:$C$1030,'Input Data Shift C'!$C130)</f>
        <v>0</v>
      </c>
      <c r="U130" s="537">
        <f>SUMIFS('Input Loss Time'!$D$7:$D$1030,'Input Loss Time'!$A$7:$A$1030,'Input Data Shift C'!U$6,'Input Loss Time'!$B$7:$B$1030,'Input Data Shift C'!$D$2,'Input Loss Time'!$C$7:$C$1030,'Input Data Shift C'!$C130)</f>
        <v>0</v>
      </c>
      <c r="V130" s="537">
        <f>SUMIFS('Input Loss Time'!$D$7:$D$1030,'Input Loss Time'!$A$7:$A$1030,'Input Data Shift C'!V$6,'Input Loss Time'!$B$7:$B$1030,'Input Data Shift C'!$D$2,'Input Loss Time'!$C$7:$C$1030,'Input Data Shift C'!$C130)</f>
        <v>0</v>
      </c>
      <c r="W130" s="537">
        <f>SUMIFS('Input Loss Time'!$D$7:$D$1030,'Input Loss Time'!$A$7:$A$1030,'Input Data Shift C'!W$6,'Input Loss Time'!$B$7:$B$1030,'Input Data Shift C'!$D$2,'Input Loss Time'!$C$7:$C$1030,'Input Data Shift C'!$C130)</f>
        <v>0</v>
      </c>
      <c r="X130" s="537">
        <f>SUMIFS('Input Loss Time'!$D$7:$D$1030,'Input Loss Time'!$A$7:$A$1030,'Input Data Shift C'!X$6,'Input Loss Time'!$B$7:$B$1030,'Input Data Shift C'!$D$2,'Input Loss Time'!$C$7:$C$1030,'Input Data Shift C'!$C130)</f>
        <v>0</v>
      </c>
      <c r="Y130" s="537">
        <f>SUMIFS('Input Loss Time'!$D$7:$D$1030,'Input Loss Time'!$A$7:$A$1030,'Input Data Shift C'!Y$6,'Input Loss Time'!$B$7:$B$1030,'Input Data Shift C'!$D$2,'Input Loss Time'!$C$7:$C$1030,'Input Data Shift C'!$C130)</f>
        <v>0</v>
      </c>
      <c r="Z130" s="537">
        <f>SUMIFS('Input Loss Time'!$D$7:$D$1030,'Input Loss Time'!$A$7:$A$1030,'Input Data Shift C'!Z$6,'Input Loss Time'!$B$7:$B$1030,'Input Data Shift C'!$D$2,'Input Loss Time'!$C$7:$C$1030,'Input Data Shift C'!$C130)</f>
        <v>0</v>
      </c>
      <c r="AA130" s="537">
        <f>SUMIFS('Input Loss Time'!$D$7:$D$1030,'Input Loss Time'!$A$7:$A$1030,'Input Data Shift C'!AA$6,'Input Loss Time'!$B$7:$B$1030,'Input Data Shift C'!$D$2,'Input Loss Time'!$C$7:$C$1030,'Input Data Shift C'!$C130)</f>
        <v>0</v>
      </c>
      <c r="AB130" s="537">
        <f>SUMIFS('Input Loss Time'!$D$7:$D$1030,'Input Loss Time'!$A$7:$A$1030,'Input Data Shift C'!AB$6,'Input Loss Time'!$B$7:$B$1030,'Input Data Shift C'!$D$2,'Input Loss Time'!$C$7:$C$1030,'Input Data Shift C'!$C130)</f>
        <v>0</v>
      </c>
      <c r="AC130" s="537">
        <f>SUMIFS('Input Loss Time'!$D$7:$D$1030,'Input Loss Time'!$A$7:$A$1030,'Input Data Shift C'!AC$6,'Input Loss Time'!$B$7:$B$1030,'Input Data Shift C'!$D$2,'Input Loss Time'!$C$7:$C$1030,'Input Data Shift C'!$C130)</f>
        <v>0</v>
      </c>
      <c r="AD130" s="537">
        <f>SUMIFS('Input Loss Time'!$D$7:$D$1030,'Input Loss Time'!$A$7:$A$1030,'Input Data Shift C'!AD$6,'Input Loss Time'!$B$7:$B$1030,'Input Data Shift C'!$D$2,'Input Loss Time'!$C$7:$C$1030,'Input Data Shift C'!$C130)</f>
        <v>0</v>
      </c>
      <c r="AE130" s="537">
        <f>SUMIFS('Input Loss Time'!$D$7:$D$1030,'Input Loss Time'!$A$7:$A$1030,'Input Data Shift C'!AE$6,'Input Loss Time'!$B$7:$B$1030,'Input Data Shift C'!$D$2,'Input Loss Time'!$C$7:$C$1030,'Input Data Shift C'!$C130)</f>
        <v>0</v>
      </c>
      <c r="AF130" s="537">
        <f>SUMIFS('Input Loss Time'!$D$7:$D$1030,'Input Loss Time'!$A$7:$A$1030,'Input Data Shift C'!AF$6,'Input Loss Time'!$B$7:$B$1030,'Input Data Shift C'!$D$2,'Input Loss Time'!$C$7:$C$1030,'Input Data Shift C'!$C130)</f>
        <v>0</v>
      </c>
      <c r="AG130" s="537">
        <f>SUMIFS('Input Loss Time'!$D$7:$D$1030,'Input Loss Time'!$A$7:$A$1030,'Input Data Shift C'!AG$6,'Input Loss Time'!$B$7:$B$1030,'Input Data Shift C'!$D$2,'Input Loss Time'!$C$7:$C$1030,'Input Data Shift C'!$C130)</f>
        <v>0</v>
      </c>
      <c r="AH130" s="537">
        <f>SUMIFS('Input Loss Time'!$D$7:$D$1030,'Input Loss Time'!$A$7:$A$1030,'Input Data Shift C'!AH$6,'Input Loss Time'!$B$7:$B$1030,'Input Data Shift C'!$D$2,'Input Loss Time'!$C$7:$C$1030,'Input Data Shift C'!$C130)</f>
        <v>0</v>
      </c>
    </row>
    <row r="131" spans="1:64" ht="19.5" customHeight="1">
      <c r="A131" s="598"/>
      <c r="B131" s="598"/>
      <c r="C131" s="281" t="s">
        <v>5452</v>
      </c>
      <c r="D131" s="537">
        <f>SUMIFS('Input Loss Time'!$D$7:$D$1030,'Input Loss Time'!$A$7:$A$1030,'Input Data Shift C'!D$6,'Input Loss Time'!$B$7:$B$1030,'Input Data Shift C'!$D$2,'Input Loss Time'!$C$7:$C$1030,'Input Data Shift C'!$C131)</f>
        <v>21.5</v>
      </c>
      <c r="E131" s="537">
        <f>SUMIFS('Input Loss Time'!$D$7:$D$1030,'Input Loss Time'!$A$7:$A$1030,'Input Data Shift C'!E$6,'Input Loss Time'!$B$7:$B$1030,'Input Data Shift C'!$D$2,'Input Loss Time'!$C$7:$C$1030,'Input Data Shift C'!$C131)</f>
        <v>0</v>
      </c>
      <c r="F131" s="537">
        <f>SUMIFS('Input Loss Time'!$D$7:$D$1030,'Input Loss Time'!$A$7:$A$1030,'Input Data Shift C'!F$6,'Input Loss Time'!$B$7:$B$1030,'Input Data Shift C'!$D$2,'Input Loss Time'!$C$7:$C$1030,'Input Data Shift C'!$C131)</f>
        <v>0</v>
      </c>
      <c r="G131" s="537">
        <f>SUMIFS('Input Loss Time'!$D$7:$D$1030,'Input Loss Time'!$A$7:$A$1030,'Input Data Shift C'!G$6,'Input Loss Time'!$B$7:$B$1030,'Input Data Shift C'!$D$2,'Input Loss Time'!$C$7:$C$1030,'Input Data Shift C'!$C131)</f>
        <v>0</v>
      </c>
      <c r="H131" s="537">
        <f>SUMIFS('Input Loss Time'!$D$7:$D$1030,'Input Loss Time'!$A$7:$A$1030,'Input Data Shift C'!H$6,'Input Loss Time'!$B$7:$B$1030,'Input Data Shift C'!$D$2,'Input Loss Time'!$C$7:$C$1030,'Input Data Shift C'!$C131)</f>
        <v>0</v>
      </c>
      <c r="I131" s="537">
        <f>SUMIFS('Input Loss Time'!$D$7:$D$1030,'Input Loss Time'!$A$7:$A$1030,'Input Data Shift C'!I$6,'Input Loss Time'!$B$7:$B$1030,'Input Data Shift C'!$D$2,'Input Loss Time'!$C$7:$C$1030,'Input Data Shift C'!$C131)</f>
        <v>0</v>
      </c>
      <c r="J131" s="537">
        <f>SUMIFS('Input Loss Time'!$D$7:$D$1030,'Input Loss Time'!$A$7:$A$1030,'Input Data Shift C'!J$6,'Input Loss Time'!$B$7:$B$1030,'Input Data Shift C'!$D$2,'Input Loss Time'!$C$7:$C$1030,'Input Data Shift C'!$C131)</f>
        <v>0</v>
      </c>
      <c r="K131" s="537">
        <f>SUMIFS('Input Loss Time'!$D$7:$D$1030,'Input Loss Time'!$A$7:$A$1030,'Input Data Shift C'!K$6,'Input Loss Time'!$B$7:$B$1030,'Input Data Shift C'!$D$2,'Input Loss Time'!$C$7:$C$1030,'Input Data Shift C'!$C131)</f>
        <v>0</v>
      </c>
      <c r="L131" s="537">
        <f>SUMIFS('Input Loss Time'!$D$7:$D$1030,'Input Loss Time'!$A$7:$A$1030,'Input Data Shift C'!L$6,'Input Loss Time'!$B$7:$B$1030,'Input Data Shift C'!$D$2,'Input Loss Time'!$C$7:$C$1030,'Input Data Shift C'!$C131)</f>
        <v>41.6</v>
      </c>
      <c r="M131" s="537">
        <f>SUMIFS('Input Loss Time'!$D$7:$D$1030,'Input Loss Time'!$A$7:$A$1030,'Input Data Shift C'!M$6,'Input Loss Time'!$B$7:$B$1030,'Input Data Shift C'!$D$2,'Input Loss Time'!$C$7:$C$1030,'Input Data Shift C'!$C131)</f>
        <v>30</v>
      </c>
      <c r="N131" s="537">
        <f>SUMIFS('Input Loss Time'!$D$7:$D$1030,'Input Loss Time'!$A$7:$A$1030,'Input Data Shift C'!N$6,'Input Loss Time'!$B$7:$B$1030,'Input Data Shift C'!$D$2,'Input Loss Time'!$C$7:$C$1030,'Input Data Shift C'!$C131)</f>
        <v>0</v>
      </c>
      <c r="O131" s="537">
        <f>SUMIFS('Input Loss Time'!$D$7:$D$1030,'Input Loss Time'!$A$7:$A$1030,'Input Data Shift C'!O$6,'Input Loss Time'!$B$7:$B$1030,'Input Data Shift C'!$D$2,'Input Loss Time'!$C$7:$C$1030,'Input Data Shift C'!$C131)</f>
        <v>0</v>
      </c>
      <c r="P131" s="537">
        <f>SUMIFS('Input Loss Time'!$D$7:$D$1030,'Input Loss Time'!$A$7:$A$1030,'Input Data Shift C'!P$6,'Input Loss Time'!$B$7:$B$1030,'Input Data Shift C'!$D$2,'Input Loss Time'!$C$7:$C$1030,'Input Data Shift C'!$C131)</f>
        <v>0</v>
      </c>
      <c r="Q131" s="537">
        <f>SUMIFS('Input Loss Time'!$D$7:$D$1030,'Input Loss Time'!$A$7:$A$1030,'Input Data Shift C'!Q$6,'Input Loss Time'!$B$7:$B$1030,'Input Data Shift C'!$D$2,'Input Loss Time'!$C$7:$C$1030,'Input Data Shift C'!$C131)</f>
        <v>37.299999999999997</v>
      </c>
      <c r="R131" s="537">
        <f>SUMIFS('Input Loss Time'!$D$7:$D$1030,'Input Loss Time'!$A$7:$A$1030,'Input Data Shift C'!R$6,'Input Loss Time'!$B$7:$B$1030,'Input Data Shift C'!$D$2,'Input Loss Time'!$C$7:$C$1030,'Input Data Shift C'!$C131)</f>
        <v>0</v>
      </c>
      <c r="S131" s="537">
        <f>SUMIFS('Input Loss Time'!$D$7:$D$1030,'Input Loss Time'!$A$7:$A$1030,'Input Data Shift C'!S$6,'Input Loss Time'!$B$7:$B$1030,'Input Data Shift C'!$D$2,'Input Loss Time'!$C$7:$C$1030,'Input Data Shift C'!$C131)</f>
        <v>0</v>
      </c>
      <c r="T131" s="537">
        <f>SUMIFS('Input Loss Time'!$D$7:$D$1030,'Input Loss Time'!$A$7:$A$1030,'Input Data Shift C'!T$6,'Input Loss Time'!$B$7:$B$1030,'Input Data Shift C'!$D$2,'Input Loss Time'!$C$7:$C$1030,'Input Data Shift C'!$C131)</f>
        <v>0</v>
      </c>
      <c r="U131" s="537">
        <f>SUMIFS('Input Loss Time'!$D$7:$D$1030,'Input Loss Time'!$A$7:$A$1030,'Input Data Shift C'!U$6,'Input Loss Time'!$B$7:$B$1030,'Input Data Shift C'!$D$2,'Input Loss Time'!$C$7:$C$1030,'Input Data Shift C'!$C131)</f>
        <v>0</v>
      </c>
      <c r="V131" s="537">
        <f>SUMIFS('Input Loss Time'!$D$7:$D$1030,'Input Loss Time'!$A$7:$A$1030,'Input Data Shift C'!V$6,'Input Loss Time'!$B$7:$B$1030,'Input Data Shift C'!$D$2,'Input Loss Time'!$C$7:$C$1030,'Input Data Shift C'!$C131)</f>
        <v>0</v>
      </c>
      <c r="W131" s="537">
        <f>SUMIFS('Input Loss Time'!$D$7:$D$1030,'Input Loss Time'!$A$7:$A$1030,'Input Data Shift C'!W$6,'Input Loss Time'!$B$7:$B$1030,'Input Data Shift C'!$D$2,'Input Loss Time'!$C$7:$C$1030,'Input Data Shift C'!$C131)</f>
        <v>0</v>
      </c>
      <c r="X131" s="537">
        <f>SUMIFS('Input Loss Time'!$D$7:$D$1030,'Input Loss Time'!$A$7:$A$1030,'Input Data Shift C'!X$6,'Input Loss Time'!$B$7:$B$1030,'Input Data Shift C'!$D$2,'Input Loss Time'!$C$7:$C$1030,'Input Data Shift C'!$C131)</f>
        <v>0</v>
      </c>
      <c r="Y131" s="537">
        <f>SUMIFS('Input Loss Time'!$D$7:$D$1030,'Input Loss Time'!$A$7:$A$1030,'Input Data Shift C'!Y$6,'Input Loss Time'!$B$7:$B$1030,'Input Data Shift C'!$D$2,'Input Loss Time'!$C$7:$C$1030,'Input Data Shift C'!$C131)</f>
        <v>0</v>
      </c>
      <c r="Z131" s="537">
        <f>SUMIFS('Input Loss Time'!$D$7:$D$1030,'Input Loss Time'!$A$7:$A$1030,'Input Data Shift C'!Z$6,'Input Loss Time'!$B$7:$B$1030,'Input Data Shift C'!$D$2,'Input Loss Time'!$C$7:$C$1030,'Input Data Shift C'!$C131)</f>
        <v>0</v>
      </c>
      <c r="AA131" s="537">
        <f>SUMIFS('Input Loss Time'!$D$7:$D$1030,'Input Loss Time'!$A$7:$A$1030,'Input Data Shift C'!AA$6,'Input Loss Time'!$B$7:$B$1030,'Input Data Shift C'!$D$2,'Input Loss Time'!$C$7:$C$1030,'Input Data Shift C'!$C131)</f>
        <v>0</v>
      </c>
      <c r="AB131" s="537">
        <f>SUMIFS('Input Loss Time'!$D$7:$D$1030,'Input Loss Time'!$A$7:$A$1030,'Input Data Shift C'!AB$6,'Input Loss Time'!$B$7:$B$1030,'Input Data Shift C'!$D$2,'Input Loss Time'!$C$7:$C$1030,'Input Data Shift C'!$C131)</f>
        <v>0</v>
      </c>
      <c r="AC131" s="537">
        <f>SUMIFS('Input Loss Time'!$D$7:$D$1030,'Input Loss Time'!$A$7:$A$1030,'Input Data Shift C'!AC$6,'Input Loss Time'!$B$7:$B$1030,'Input Data Shift C'!$D$2,'Input Loss Time'!$C$7:$C$1030,'Input Data Shift C'!$C131)</f>
        <v>0</v>
      </c>
      <c r="AD131" s="537">
        <f>SUMIFS('Input Loss Time'!$D$7:$D$1030,'Input Loss Time'!$A$7:$A$1030,'Input Data Shift C'!AD$6,'Input Loss Time'!$B$7:$B$1030,'Input Data Shift C'!$D$2,'Input Loss Time'!$C$7:$C$1030,'Input Data Shift C'!$C131)</f>
        <v>0</v>
      </c>
      <c r="AE131" s="537">
        <f>SUMIFS('Input Loss Time'!$D$7:$D$1030,'Input Loss Time'!$A$7:$A$1030,'Input Data Shift C'!AE$6,'Input Loss Time'!$B$7:$B$1030,'Input Data Shift C'!$D$2,'Input Loss Time'!$C$7:$C$1030,'Input Data Shift C'!$C131)</f>
        <v>0</v>
      </c>
      <c r="AF131" s="537">
        <f>SUMIFS('Input Loss Time'!$D$7:$D$1030,'Input Loss Time'!$A$7:$A$1030,'Input Data Shift C'!AF$6,'Input Loss Time'!$B$7:$B$1030,'Input Data Shift C'!$D$2,'Input Loss Time'!$C$7:$C$1030,'Input Data Shift C'!$C131)</f>
        <v>0</v>
      </c>
      <c r="AG131" s="537">
        <f>SUMIFS('Input Loss Time'!$D$7:$D$1030,'Input Loss Time'!$A$7:$A$1030,'Input Data Shift C'!AG$6,'Input Loss Time'!$B$7:$B$1030,'Input Data Shift C'!$D$2,'Input Loss Time'!$C$7:$C$1030,'Input Data Shift C'!$C131)</f>
        <v>0</v>
      </c>
      <c r="AH131" s="537">
        <f>SUMIFS('Input Loss Time'!$D$7:$D$1030,'Input Loss Time'!$A$7:$A$1030,'Input Data Shift C'!AH$6,'Input Loss Time'!$B$7:$B$1030,'Input Data Shift C'!$D$2,'Input Loss Time'!$C$7:$C$1030,'Input Data Shift C'!$C131)</f>
        <v>0</v>
      </c>
    </row>
    <row r="132" spans="1:64" ht="19.5" customHeight="1">
      <c r="A132" s="598"/>
      <c r="B132" s="598"/>
      <c r="C132" s="281" t="s">
        <v>4275</v>
      </c>
      <c r="D132" s="537">
        <f>SUMIFS('Input Loss Time'!$D$7:$D$1030,'Input Loss Time'!$A$7:$A$1030,'Input Data Shift C'!D$6,'Input Loss Time'!$B$7:$B$1030,'Input Data Shift C'!$D$2,'Input Loss Time'!$C$7:$C$1030,'Input Data Shift C'!$C132)</f>
        <v>0</v>
      </c>
      <c r="E132" s="537">
        <f>SUMIFS('Input Loss Time'!$D$7:$D$1030,'Input Loss Time'!$A$7:$A$1030,'Input Data Shift C'!E$6,'Input Loss Time'!$B$7:$B$1030,'Input Data Shift C'!$D$2,'Input Loss Time'!$C$7:$C$1030,'Input Data Shift C'!$C132)</f>
        <v>0</v>
      </c>
      <c r="F132" s="537">
        <f>SUMIFS('Input Loss Time'!$D$7:$D$1030,'Input Loss Time'!$A$7:$A$1030,'Input Data Shift C'!F$6,'Input Loss Time'!$B$7:$B$1030,'Input Data Shift C'!$D$2,'Input Loss Time'!$C$7:$C$1030,'Input Data Shift C'!$C132)</f>
        <v>0</v>
      </c>
      <c r="G132" s="537">
        <f>SUMIFS('Input Loss Time'!$D$7:$D$1030,'Input Loss Time'!$A$7:$A$1030,'Input Data Shift C'!G$6,'Input Loss Time'!$B$7:$B$1030,'Input Data Shift C'!$D$2,'Input Loss Time'!$C$7:$C$1030,'Input Data Shift C'!$C132)</f>
        <v>0</v>
      </c>
      <c r="H132" s="537">
        <f>SUMIFS('Input Loss Time'!$D$7:$D$1030,'Input Loss Time'!$A$7:$A$1030,'Input Data Shift C'!H$6,'Input Loss Time'!$B$7:$B$1030,'Input Data Shift C'!$D$2,'Input Loss Time'!$C$7:$C$1030,'Input Data Shift C'!$C132)</f>
        <v>0</v>
      </c>
      <c r="I132" s="537">
        <f>SUMIFS('Input Loss Time'!$D$7:$D$1030,'Input Loss Time'!$A$7:$A$1030,'Input Data Shift C'!I$6,'Input Loss Time'!$B$7:$B$1030,'Input Data Shift C'!$D$2,'Input Loss Time'!$C$7:$C$1030,'Input Data Shift C'!$C132)</f>
        <v>0</v>
      </c>
      <c r="J132" s="537">
        <f>SUMIFS('Input Loss Time'!$D$7:$D$1030,'Input Loss Time'!$A$7:$A$1030,'Input Data Shift C'!J$6,'Input Loss Time'!$B$7:$B$1030,'Input Data Shift C'!$D$2,'Input Loss Time'!$C$7:$C$1030,'Input Data Shift C'!$C132)</f>
        <v>0</v>
      </c>
      <c r="K132" s="537">
        <f>SUMIFS('Input Loss Time'!$D$7:$D$1030,'Input Loss Time'!$A$7:$A$1030,'Input Data Shift C'!K$6,'Input Loss Time'!$B$7:$B$1030,'Input Data Shift C'!$D$2,'Input Loss Time'!$C$7:$C$1030,'Input Data Shift C'!$C132)</f>
        <v>0</v>
      </c>
      <c r="L132" s="537">
        <f>SUMIFS('Input Loss Time'!$D$7:$D$1030,'Input Loss Time'!$A$7:$A$1030,'Input Data Shift C'!L$6,'Input Loss Time'!$B$7:$B$1030,'Input Data Shift C'!$D$2,'Input Loss Time'!$C$7:$C$1030,'Input Data Shift C'!$C132)</f>
        <v>0</v>
      </c>
      <c r="M132" s="537">
        <f>SUMIFS('Input Loss Time'!$D$7:$D$1030,'Input Loss Time'!$A$7:$A$1030,'Input Data Shift C'!M$6,'Input Loss Time'!$B$7:$B$1030,'Input Data Shift C'!$D$2,'Input Loss Time'!$C$7:$C$1030,'Input Data Shift C'!$C132)</f>
        <v>0</v>
      </c>
      <c r="N132" s="537">
        <f>SUMIFS('Input Loss Time'!$D$7:$D$1030,'Input Loss Time'!$A$7:$A$1030,'Input Data Shift C'!N$6,'Input Loss Time'!$B$7:$B$1030,'Input Data Shift C'!$D$2,'Input Loss Time'!$C$7:$C$1030,'Input Data Shift C'!$C132)</f>
        <v>0</v>
      </c>
      <c r="O132" s="537">
        <f>SUMIFS('Input Loss Time'!$D$7:$D$1030,'Input Loss Time'!$A$7:$A$1030,'Input Data Shift C'!O$6,'Input Loss Time'!$B$7:$B$1030,'Input Data Shift C'!$D$2,'Input Loss Time'!$C$7:$C$1030,'Input Data Shift C'!$C132)</f>
        <v>0</v>
      </c>
      <c r="P132" s="537">
        <f>SUMIFS('Input Loss Time'!$D$7:$D$1030,'Input Loss Time'!$A$7:$A$1030,'Input Data Shift C'!P$6,'Input Loss Time'!$B$7:$B$1030,'Input Data Shift C'!$D$2,'Input Loss Time'!$C$7:$C$1030,'Input Data Shift C'!$C132)</f>
        <v>0</v>
      </c>
      <c r="Q132" s="537">
        <f>SUMIFS('Input Loss Time'!$D$7:$D$1030,'Input Loss Time'!$A$7:$A$1030,'Input Data Shift C'!Q$6,'Input Loss Time'!$B$7:$B$1030,'Input Data Shift C'!$D$2,'Input Loss Time'!$C$7:$C$1030,'Input Data Shift C'!$C132)</f>
        <v>0</v>
      </c>
      <c r="R132" s="537">
        <f>SUMIFS('Input Loss Time'!$D$7:$D$1030,'Input Loss Time'!$A$7:$A$1030,'Input Data Shift C'!R$6,'Input Loss Time'!$B$7:$B$1030,'Input Data Shift C'!$D$2,'Input Loss Time'!$C$7:$C$1030,'Input Data Shift C'!$C132)</f>
        <v>0</v>
      </c>
      <c r="S132" s="537">
        <f>SUMIFS('Input Loss Time'!$D$7:$D$1030,'Input Loss Time'!$A$7:$A$1030,'Input Data Shift C'!S$6,'Input Loss Time'!$B$7:$B$1030,'Input Data Shift C'!$D$2,'Input Loss Time'!$C$7:$C$1030,'Input Data Shift C'!$C132)</f>
        <v>0</v>
      </c>
      <c r="T132" s="537">
        <f>SUMIFS('Input Loss Time'!$D$7:$D$1030,'Input Loss Time'!$A$7:$A$1030,'Input Data Shift C'!T$6,'Input Loss Time'!$B$7:$B$1030,'Input Data Shift C'!$D$2,'Input Loss Time'!$C$7:$C$1030,'Input Data Shift C'!$C132)</f>
        <v>0</v>
      </c>
      <c r="U132" s="537">
        <f>SUMIFS('Input Loss Time'!$D$7:$D$1030,'Input Loss Time'!$A$7:$A$1030,'Input Data Shift C'!U$6,'Input Loss Time'!$B$7:$B$1030,'Input Data Shift C'!$D$2,'Input Loss Time'!$C$7:$C$1030,'Input Data Shift C'!$C132)</f>
        <v>0</v>
      </c>
      <c r="V132" s="537">
        <f>SUMIFS('Input Loss Time'!$D$7:$D$1030,'Input Loss Time'!$A$7:$A$1030,'Input Data Shift C'!V$6,'Input Loss Time'!$B$7:$B$1030,'Input Data Shift C'!$D$2,'Input Loss Time'!$C$7:$C$1030,'Input Data Shift C'!$C132)</f>
        <v>0</v>
      </c>
      <c r="W132" s="537">
        <f>SUMIFS('Input Loss Time'!$D$7:$D$1030,'Input Loss Time'!$A$7:$A$1030,'Input Data Shift C'!W$6,'Input Loss Time'!$B$7:$B$1030,'Input Data Shift C'!$D$2,'Input Loss Time'!$C$7:$C$1030,'Input Data Shift C'!$C132)</f>
        <v>0</v>
      </c>
      <c r="X132" s="537">
        <f>SUMIFS('Input Loss Time'!$D$7:$D$1030,'Input Loss Time'!$A$7:$A$1030,'Input Data Shift C'!X$6,'Input Loss Time'!$B$7:$B$1030,'Input Data Shift C'!$D$2,'Input Loss Time'!$C$7:$C$1030,'Input Data Shift C'!$C132)</f>
        <v>0</v>
      </c>
      <c r="Y132" s="537">
        <f>SUMIFS('Input Loss Time'!$D$7:$D$1030,'Input Loss Time'!$A$7:$A$1030,'Input Data Shift C'!Y$6,'Input Loss Time'!$B$7:$B$1030,'Input Data Shift C'!$D$2,'Input Loss Time'!$C$7:$C$1030,'Input Data Shift C'!$C132)</f>
        <v>0</v>
      </c>
      <c r="Z132" s="537">
        <f>SUMIFS('Input Loss Time'!$D$7:$D$1030,'Input Loss Time'!$A$7:$A$1030,'Input Data Shift C'!Z$6,'Input Loss Time'!$B$7:$B$1030,'Input Data Shift C'!$D$2,'Input Loss Time'!$C$7:$C$1030,'Input Data Shift C'!$C132)</f>
        <v>0</v>
      </c>
      <c r="AA132" s="537">
        <f>SUMIFS('Input Loss Time'!$D$7:$D$1030,'Input Loss Time'!$A$7:$A$1030,'Input Data Shift C'!AA$6,'Input Loss Time'!$B$7:$B$1030,'Input Data Shift C'!$D$2,'Input Loss Time'!$C$7:$C$1030,'Input Data Shift C'!$C132)</f>
        <v>0</v>
      </c>
      <c r="AB132" s="537">
        <f>SUMIFS('Input Loss Time'!$D$7:$D$1030,'Input Loss Time'!$A$7:$A$1030,'Input Data Shift C'!AB$6,'Input Loss Time'!$B$7:$B$1030,'Input Data Shift C'!$D$2,'Input Loss Time'!$C$7:$C$1030,'Input Data Shift C'!$C132)</f>
        <v>0</v>
      </c>
      <c r="AC132" s="537">
        <f>SUMIFS('Input Loss Time'!$D$7:$D$1030,'Input Loss Time'!$A$7:$A$1030,'Input Data Shift C'!AC$6,'Input Loss Time'!$B$7:$B$1030,'Input Data Shift C'!$D$2,'Input Loss Time'!$C$7:$C$1030,'Input Data Shift C'!$C132)</f>
        <v>0</v>
      </c>
      <c r="AD132" s="537">
        <f>SUMIFS('Input Loss Time'!$D$7:$D$1030,'Input Loss Time'!$A$7:$A$1030,'Input Data Shift C'!AD$6,'Input Loss Time'!$B$7:$B$1030,'Input Data Shift C'!$D$2,'Input Loss Time'!$C$7:$C$1030,'Input Data Shift C'!$C132)</f>
        <v>0</v>
      </c>
      <c r="AE132" s="537">
        <f>SUMIFS('Input Loss Time'!$D$7:$D$1030,'Input Loss Time'!$A$7:$A$1030,'Input Data Shift C'!AE$6,'Input Loss Time'!$B$7:$B$1030,'Input Data Shift C'!$D$2,'Input Loss Time'!$C$7:$C$1030,'Input Data Shift C'!$C132)</f>
        <v>0</v>
      </c>
      <c r="AF132" s="537">
        <f>SUMIFS('Input Loss Time'!$D$7:$D$1030,'Input Loss Time'!$A$7:$A$1030,'Input Data Shift C'!AF$6,'Input Loss Time'!$B$7:$B$1030,'Input Data Shift C'!$D$2,'Input Loss Time'!$C$7:$C$1030,'Input Data Shift C'!$C132)</f>
        <v>0</v>
      </c>
      <c r="AG132" s="537">
        <f>SUMIFS('Input Loss Time'!$D$7:$D$1030,'Input Loss Time'!$A$7:$A$1030,'Input Data Shift C'!AG$6,'Input Loss Time'!$B$7:$B$1030,'Input Data Shift C'!$D$2,'Input Loss Time'!$C$7:$C$1030,'Input Data Shift C'!$C132)</f>
        <v>0</v>
      </c>
      <c r="AH132" s="537">
        <f>SUMIFS('Input Loss Time'!$D$7:$D$1030,'Input Loss Time'!$A$7:$A$1030,'Input Data Shift C'!AH$6,'Input Loss Time'!$B$7:$B$1030,'Input Data Shift C'!$D$2,'Input Loss Time'!$C$7:$C$1030,'Input Data Shift C'!$C132)</f>
        <v>0</v>
      </c>
    </row>
    <row r="133" spans="1:64" ht="19.5" customHeight="1">
      <c r="A133" s="598"/>
      <c r="B133" s="598"/>
      <c r="C133" s="281" t="s">
        <v>4291</v>
      </c>
      <c r="D133" s="537">
        <f>IFERROR(SUM(D156:D157)*(('Shift B Calculation'!E148*3600/'Input Data Shift C'!D77)+0.2),0)/60</f>
        <v>1.0000000000000002E-2</v>
      </c>
      <c r="E133" s="537">
        <f>IFERROR(SUM(E156:E157)*(('Shift B Calculation'!F148*3600/'Input Data Shift C'!E77)+0.2),0)/60</f>
        <v>6.6666666666666671E-3</v>
      </c>
      <c r="F133" s="537">
        <f>IFERROR(SUM(F156:F157)*(('Shift B Calculation'!G148*3600/'Input Data Shift C'!F77)+0.2),0)/60</f>
        <v>9.9436029341716692E-2</v>
      </c>
      <c r="G133" s="537">
        <f>IFERROR(SUM(G156:G157)*(('Shift B Calculation'!H148*3600/'Input Data Shift C'!G77)+0.2),0)/60</f>
        <v>0.15031936955620079</v>
      </c>
      <c r="H133" s="537">
        <f>IFERROR(SUM(H156:H157)*(('Shift B Calculation'!I148*3600/'Input Data Shift C'!H77)+0.2),0)/60</f>
        <v>0</v>
      </c>
      <c r="I133" s="537">
        <f>IFERROR(SUM(I156:I157)*(('Shift B Calculation'!J148*3600/'Input Data Shift C'!I77)+0.2),0)/60</f>
        <v>0</v>
      </c>
      <c r="J133" s="537">
        <f>IFERROR(SUM(J156:J157)*(('Shift B Calculation'!K148*3600/'Input Data Shift C'!J77)+0.2),0)/60</f>
        <v>1.0000000000000002E-2</v>
      </c>
      <c r="K133" s="537">
        <f>IFERROR(SUM(K156:K157)*(('Shift B Calculation'!L148*3600/'Input Data Shift C'!K77)+0.2),0)/60</f>
        <v>1.0000000000000002E-2</v>
      </c>
      <c r="L133" s="537">
        <f>IFERROR(SUM(L156:L157)*(('Shift B Calculation'!M148*3600/'Input Data Shift C'!L77)+0.2),0)/60</f>
        <v>8.9410973383299716E-2</v>
      </c>
      <c r="M133" s="537">
        <f>IFERROR(SUM(M156:M157)*(('Shift B Calculation'!N148*3600/'Input Data Shift C'!M77)+0.2),0)/60</f>
        <v>0.13184650924024641</v>
      </c>
      <c r="N133" s="537">
        <f>IFERROR(SUM(N156:N157)*(('Shift B Calculation'!O148*3600/'Input Data Shift C'!N77)+0.2),0)/60</f>
        <v>0</v>
      </c>
      <c r="O133" s="537">
        <f>IFERROR(SUM(O156:O157)*(('Shift B Calculation'!P148*3600/'Input Data Shift C'!O77)+0.2),0)/60</f>
        <v>0</v>
      </c>
      <c r="P133" s="537">
        <f>IFERROR(SUM(P156:P157)*(('Shift B Calculation'!Q148*3600/'Input Data Shift C'!P77)+0.2),0)/60</f>
        <v>3.3333333333333335E-3</v>
      </c>
      <c r="Q133" s="537">
        <f>IFERROR(SUM(Q156:Q157)*(('Shift B Calculation'!R148*3600/'Input Data Shift C'!Q77)+0.2),0)/60</f>
        <v>1.0000000000000002E-2</v>
      </c>
      <c r="R133" s="537">
        <f>IFERROR(SUM(R156:R157)*(('Shift B Calculation'!S148*3600/'Input Data Shift C'!R77)+0.2),0)/60</f>
        <v>0.12254729050534591</v>
      </c>
      <c r="S133" s="537">
        <f>IFERROR(SUM(S156:S157)*(('Shift B Calculation'!T148*3600/'Input Data Shift C'!S77)+0.2),0)/60</f>
        <v>0.19175677036142158</v>
      </c>
      <c r="T133" s="537">
        <f>IFERROR(SUM(T156:T157)*(('Shift B Calculation'!U148*3600/'Input Data Shift C'!T77)+0.2),0)/60</f>
        <v>0</v>
      </c>
      <c r="U133" s="537">
        <f>IFERROR(SUM(U156:U157)*(('Shift B Calculation'!V148*3600/'Input Data Shift C'!U77)+0.2),0)/60</f>
        <v>0</v>
      </c>
      <c r="V133" s="537">
        <f>IFERROR(SUM(V156:V157)*(('Shift B Calculation'!W148*3600/'Input Data Shift C'!V77)+0.2),0)/60</f>
        <v>0</v>
      </c>
      <c r="W133" s="537">
        <f>IFERROR(SUM(W156:W157)*(('Shift B Calculation'!X148*3600/'Input Data Shift C'!W77)+0.2),0)/60</f>
        <v>0</v>
      </c>
      <c r="X133" s="537">
        <f>IFERROR(SUM(X156:X157)*(('Shift B Calculation'!Y148*3600/'Input Data Shift C'!X77)+0.2),0)/60</f>
        <v>0</v>
      </c>
      <c r="Y133" s="537">
        <f>IFERROR(SUM(Y156:Y157)*(('Shift B Calculation'!Z148*3600/'Input Data Shift C'!Y77)+0.2),0)/60</f>
        <v>0</v>
      </c>
      <c r="Z133" s="537">
        <f>IFERROR(SUM(Z156:Z157)*(('Shift B Calculation'!AA148*3600/'Input Data Shift C'!Z77)+0.2),0)/60</f>
        <v>0</v>
      </c>
      <c r="AA133" s="537">
        <f>IFERROR(SUM(AA156:AA157)*(('Shift B Calculation'!AB148*3600/'Input Data Shift C'!AA77)+0.2),0)/60</f>
        <v>0</v>
      </c>
      <c r="AB133" s="537">
        <f>IFERROR(SUM(AB156:AB157)*(('Shift B Calculation'!AC148*3600/'Input Data Shift C'!AB77)+0.2),0)/60</f>
        <v>0</v>
      </c>
      <c r="AC133" s="537">
        <f>IFERROR(SUM(AC156:AC157)*(('Shift B Calculation'!AD148*3600/'Input Data Shift C'!AC77)+0.2),0)/60</f>
        <v>0</v>
      </c>
      <c r="AD133" s="537">
        <f>IFERROR(SUM(AD156:AD157)*(('Shift B Calculation'!AE148*3600/'Input Data Shift C'!AD77)+0.2),0)/60</f>
        <v>0</v>
      </c>
      <c r="AE133" s="537">
        <f>IFERROR(SUM(AE156:AE157)*(('Shift B Calculation'!AF148*3600/'Input Data Shift C'!AE77)+0.2),0)/60</f>
        <v>0</v>
      </c>
      <c r="AF133" s="537">
        <f>IFERROR(SUM(AF156:AF157)*(('Shift B Calculation'!AG148*3600/'Input Data Shift C'!AF77)+0.2),0)/60</f>
        <v>0</v>
      </c>
      <c r="AG133" s="537">
        <f>IFERROR(SUM(AG156:AG157)*(('Shift B Calculation'!AH148*3600/'Input Data Shift C'!AG77)+0.2),0)/60</f>
        <v>0</v>
      </c>
      <c r="AH133" s="537">
        <f>IFERROR(SUM(AH156:AH157)*(('Shift B Calculation'!AI148*3600/'Input Data Shift C'!AH77)+0.2),0)/60</f>
        <v>0</v>
      </c>
    </row>
    <row r="134" spans="1:64" ht="19.5" customHeight="1">
      <c r="A134" s="598"/>
      <c r="B134" s="598"/>
      <c r="C134" s="281" t="s">
        <v>4276</v>
      </c>
      <c r="D134" s="537">
        <f>SUMIFS('Input Loss Time'!$D$7:$D$1030,'Input Loss Time'!$A$7:$A$1030,'Input Data Shift C'!D$6,'Input Loss Time'!$B$7:$B$1030,'Input Data Shift C'!$D$2,'Input Loss Time'!$C$7:$C$1030,'Input Data Shift C'!$C134)</f>
        <v>5</v>
      </c>
      <c r="E134" s="537">
        <f>SUMIFS('Input Loss Time'!$D$7:$D$1030,'Input Loss Time'!$A$7:$A$1030,'Input Data Shift C'!E$6,'Input Loss Time'!$B$7:$B$1030,'Input Data Shift C'!$D$2,'Input Loss Time'!$C$7:$C$1030,'Input Data Shift C'!$C134)</f>
        <v>5</v>
      </c>
      <c r="F134" s="537">
        <f>SUMIFS('Input Loss Time'!$D$7:$D$1030,'Input Loss Time'!$A$7:$A$1030,'Input Data Shift C'!F$6,'Input Loss Time'!$B$7:$B$1030,'Input Data Shift C'!$D$2,'Input Loss Time'!$C$7:$C$1030,'Input Data Shift C'!$C134)</f>
        <v>5</v>
      </c>
      <c r="G134" s="537">
        <f>SUMIFS('Input Loss Time'!$D$7:$D$1030,'Input Loss Time'!$A$7:$A$1030,'Input Data Shift C'!G$6,'Input Loss Time'!$B$7:$B$1030,'Input Data Shift C'!$D$2,'Input Loss Time'!$C$7:$C$1030,'Input Data Shift C'!$C134)</f>
        <v>5</v>
      </c>
      <c r="H134" s="537">
        <f>SUMIFS('Input Loss Time'!$D$7:$D$1030,'Input Loss Time'!$A$7:$A$1030,'Input Data Shift C'!H$6,'Input Loss Time'!$B$7:$B$1030,'Input Data Shift C'!$D$2,'Input Loss Time'!$C$7:$C$1030,'Input Data Shift C'!$C134)</f>
        <v>0</v>
      </c>
      <c r="I134" s="537">
        <f>SUMIFS('Input Loss Time'!$D$7:$D$1030,'Input Loss Time'!$A$7:$A$1030,'Input Data Shift C'!I$6,'Input Loss Time'!$B$7:$B$1030,'Input Data Shift C'!$D$2,'Input Loss Time'!$C$7:$C$1030,'Input Data Shift C'!$C134)</f>
        <v>0</v>
      </c>
      <c r="J134" s="537">
        <f>SUMIFS('Input Loss Time'!$D$7:$D$1030,'Input Loss Time'!$A$7:$A$1030,'Input Data Shift C'!J$6,'Input Loss Time'!$B$7:$B$1030,'Input Data Shift C'!$D$2,'Input Loss Time'!$C$7:$C$1030,'Input Data Shift C'!$C134)</f>
        <v>5</v>
      </c>
      <c r="K134" s="537">
        <f>SUMIFS('Input Loss Time'!$D$7:$D$1030,'Input Loss Time'!$A$7:$A$1030,'Input Data Shift C'!K$6,'Input Loss Time'!$B$7:$B$1030,'Input Data Shift C'!$D$2,'Input Loss Time'!$C$7:$C$1030,'Input Data Shift C'!$C134)</f>
        <v>5</v>
      </c>
      <c r="L134" s="537">
        <f>SUMIFS('Input Loss Time'!$D$7:$D$1030,'Input Loss Time'!$A$7:$A$1030,'Input Data Shift C'!L$6,'Input Loss Time'!$B$7:$B$1030,'Input Data Shift C'!$D$2,'Input Loss Time'!$C$7:$C$1030,'Input Data Shift C'!$C134)</f>
        <v>5</v>
      </c>
      <c r="M134" s="537">
        <f>SUMIFS('Input Loss Time'!$D$7:$D$1030,'Input Loss Time'!$A$7:$A$1030,'Input Data Shift C'!M$6,'Input Loss Time'!$B$7:$B$1030,'Input Data Shift C'!$D$2,'Input Loss Time'!$C$7:$C$1030,'Input Data Shift C'!$C134)</f>
        <v>5</v>
      </c>
      <c r="N134" s="537">
        <f>SUMIFS('Input Loss Time'!$D$7:$D$1030,'Input Loss Time'!$A$7:$A$1030,'Input Data Shift C'!N$6,'Input Loss Time'!$B$7:$B$1030,'Input Data Shift C'!$D$2,'Input Loss Time'!$C$7:$C$1030,'Input Data Shift C'!$C134)</f>
        <v>0</v>
      </c>
      <c r="O134" s="537">
        <f>SUMIFS('Input Loss Time'!$D$7:$D$1030,'Input Loss Time'!$A$7:$A$1030,'Input Data Shift C'!O$6,'Input Loss Time'!$B$7:$B$1030,'Input Data Shift C'!$D$2,'Input Loss Time'!$C$7:$C$1030,'Input Data Shift C'!$C134)</f>
        <v>0</v>
      </c>
      <c r="P134" s="537">
        <f>SUMIFS('Input Loss Time'!$D$7:$D$1030,'Input Loss Time'!$A$7:$A$1030,'Input Data Shift C'!P$6,'Input Loss Time'!$B$7:$B$1030,'Input Data Shift C'!$D$2,'Input Loss Time'!$C$7:$C$1030,'Input Data Shift C'!$C134)</f>
        <v>5</v>
      </c>
      <c r="Q134" s="537">
        <f>SUMIFS('Input Loss Time'!$D$7:$D$1030,'Input Loss Time'!$A$7:$A$1030,'Input Data Shift C'!Q$6,'Input Loss Time'!$B$7:$B$1030,'Input Data Shift C'!$D$2,'Input Loss Time'!$C$7:$C$1030,'Input Data Shift C'!$C134)</f>
        <v>5</v>
      </c>
      <c r="R134" s="537">
        <f>SUMIFS('Input Loss Time'!$D$7:$D$1030,'Input Loss Time'!$A$7:$A$1030,'Input Data Shift C'!R$6,'Input Loss Time'!$B$7:$B$1030,'Input Data Shift C'!$D$2,'Input Loss Time'!$C$7:$C$1030,'Input Data Shift C'!$C134)</f>
        <v>5</v>
      </c>
      <c r="S134" s="537">
        <f>SUMIFS('Input Loss Time'!$D$7:$D$1030,'Input Loss Time'!$A$7:$A$1030,'Input Data Shift C'!S$6,'Input Loss Time'!$B$7:$B$1030,'Input Data Shift C'!$D$2,'Input Loss Time'!$C$7:$C$1030,'Input Data Shift C'!$C134)</f>
        <v>5</v>
      </c>
      <c r="T134" s="537">
        <f>SUMIFS('Input Loss Time'!$D$7:$D$1030,'Input Loss Time'!$A$7:$A$1030,'Input Data Shift C'!T$6,'Input Loss Time'!$B$7:$B$1030,'Input Data Shift C'!$D$2,'Input Loss Time'!$C$7:$C$1030,'Input Data Shift C'!$C134)</f>
        <v>0</v>
      </c>
      <c r="U134" s="537">
        <f>SUMIFS('Input Loss Time'!$D$7:$D$1030,'Input Loss Time'!$A$7:$A$1030,'Input Data Shift C'!U$6,'Input Loss Time'!$B$7:$B$1030,'Input Data Shift C'!$D$2,'Input Loss Time'!$C$7:$C$1030,'Input Data Shift C'!$C134)</f>
        <v>0</v>
      </c>
      <c r="V134" s="537">
        <f>SUMIFS('Input Loss Time'!$D$7:$D$1030,'Input Loss Time'!$A$7:$A$1030,'Input Data Shift C'!V$6,'Input Loss Time'!$B$7:$B$1030,'Input Data Shift C'!$D$2,'Input Loss Time'!$C$7:$C$1030,'Input Data Shift C'!$C134)</f>
        <v>0</v>
      </c>
      <c r="W134" s="537">
        <f>SUMIFS('Input Loss Time'!$D$7:$D$1030,'Input Loss Time'!$A$7:$A$1030,'Input Data Shift C'!W$6,'Input Loss Time'!$B$7:$B$1030,'Input Data Shift C'!$D$2,'Input Loss Time'!$C$7:$C$1030,'Input Data Shift C'!$C134)</f>
        <v>0</v>
      </c>
      <c r="X134" s="537">
        <f>SUMIFS('Input Loss Time'!$D$7:$D$1030,'Input Loss Time'!$A$7:$A$1030,'Input Data Shift C'!X$6,'Input Loss Time'!$B$7:$B$1030,'Input Data Shift C'!$D$2,'Input Loss Time'!$C$7:$C$1030,'Input Data Shift C'!$C134)</f>
        <v>0</v>
      </c>
      <c r="Y134" s="537">
        <f>SUMIFS('Input Loss Time'!$D$7:$D$1030,'Input Loss Time'!$A$7:$A$1030,'Input Data Shift C'!Y$6,'Input Loss Time'!$B$7:$B$1030,'Input Data Shift C'!$D$2,'Input Loss Time'!$C$7:$C$1030,'Input Data Shift C'!$C134)</f>
        <v>0</v>
      </c>
      <c r="Z134" s="537">
        <f>SUMIFS('Input Loss Time'!$D$7:$D$1030,'Input Loss Time'!$A$7:$A$1030,'Input Data Shift C'!Z$6,'Input Loss Time'!$B$7:$B$1030,'Input Data Shift C'!$D$2,'Input Loss Time'!$C$7:$C$1030,'Input Data Shift C'!$C134)</f>
        <v>0</v>
      </c>
      <c r="AA134" s="537">
        <f>SUMIFS('Input Loss Time'!$D$7:$D$1030,'Input Loss Time'!$A$7:$A$1030,'Input Data Shift C'!AA$6,'Input Loss Time'!$B$7:$B$1030,'Input Data Shift C'!$D$2,'Input Loss Time'!$C$7:$C$1030,'Input Data Shift C'!$C134)</f>
        <v>0</v>
      </c>
      <c r="AB134" s="537">
        <f>SUMIFS('Input Loss Time'!$D$7:$D$1030,'Input Loss Time'!$A$7:$A$1030,'Input Data Shift C'!AB$6,'Input Loss Time'!$B$7:$B$1030,'Input Data Shift C'!$D$2,'Input Loss Time'!$C$7:$C$1030,'Input Data Shift C'!$C134)</f>
        <v>0</v>
      </c>
      <c r="AC134" s="537">
        <f>SUMIFS('Input Loss Time'!$D$7:$D$1030,'Input Loss Time'!$A$7:$A$1030,'Input Data Shift C'!AC$6,'Input Loss Time'!$B$7:$B$1030,'Input Data Shift C'!$D$2,'Input Loss Time'!$C$7:$C$1030,'Input Data Shift C'!$C134)</f>
        <v>0</v>
      </c>
      <c r="AD134" s="537">
        <f>SUMIFS('Input Loss Time'!$D$7:$D$1030,'Input Loss Time'!$A$7:$A$1030,'Input Data Shift C'!AD$6,'Input Loss Time'!$B$7:$B$1030,'Input Data Shift C'!$D$2,'Input Loss Time'!$C$7:$C$1030,'Input Data Shift C'!$C134)</f>
        <v>0</v>
      </c>
      <c r="AE134" s="537">
        <f>SUMIFS('Input Loss Time'!$D$7:$D$1030,'Input Loss Time'!$A$7:$A$1030,'Input Data Shift C'!AE$6,'Input Loss Time'!$B$7:$B$1030,'Input Data Shift C'!$D$2,'Input Loss Time'!$C$7:$C$1030,'Input Data Shift C'!$C134)</f>
        <v>0</v>
      </c>
      <c r="AF134" s="537">
        <f>SUMIFS('Input Loss Time'!$D$7:$D$1030,'Input Loss Time'!$A$7:$A$1030,'Input Data Shift C'!AF$6,'Input Loss Time'!$B$7:$B$1030,'Input Data Shift C'!$D$2,'Input Loss Time'!$C$7:$C$1030,'Input Data Shift C'!$C134)</f>
        <v>0</v>
      </c>
      <c r="AG134" s="537">
        <f>SUMIFS('Input Loss Time'!$D$7:$D$1030,'Input Loss Time'!$A$7:$A$1030,'Input Data Shift C'!AG$6,'Input Loss Time'!$B$7:$B$1030,'Input Data Shift C'!$D$2,'Input Loss Time'!$C$7:$C$1030,'Input Data Shift C'!$C134)</f>
        <v>0</v>
      </c>
      <c r="AH134" s="537">
        <f>SUMIFS('Input Loss Time'!$D$7:$D$1030,'Input Loss Time'!$A$7:$A$1030,'Input Data Shift C'!AH$6,'Input Loss Time'!$B$7:$B$1030,'Input Data Shift C'!$D$2,'Input Loss Time'!$C$7:$C$1030,'Input Data Shift C'!$C134)</f>
        <v>0</v>
      </c>
    </row>
    <row r="135" spans="1:64" ht="19.5" customHeight="1">
      <c r="A135" s="598"/>
      <c r="B135" s="598"/>
      <c r="C135" s="281" t="s">
        <v>4277</v>
      </c>
      <c r="D135" s="537">
        <f>SUMIFS('Input Loss Time'!$D$7:$D$1030,'Input Loss Time'!$A$7:$A$1030,'Input Data Shift C'!D$6,'Input Loss Time'!$B$7:$B$1030,'Input Data Shift C'!$D$2,'Input Loss Time'!$C$7:$C$1030,'Input Data Shift C'!$C135)</f>
        <v>5</v>
      </c>
      <c r="E135" s="537">
        <f>SUMIFS('Input Loss Time'!$D$7:$D$1030,'Input Loss Time'!$A$7:$A$1030,'Input Data Shift C'!E$6,'Input Loss Time'!$B$7:$B$1030,'Input Data Shift C'!$D$2,'Input Loss Time'!$C$7:$C$1030,'Input Data Shift C'!$C135)</f>
        <v>5</v>
      </c>
      <c r="F135" s="537">
        <f>SUMIFS('Input Loss Time'!$D$7:$D$1030,'Input Loss Time'!$A$7:$A$1030,'Input Data Shift C'!F$6,'Input Loss Time'!$B$7:$B$1030,'Input Data Shift C'!$D$2,'Input Loss Time'!$C$7:$C$1030,'Input Data Shift C'!$C135)</f>
        <v>5</v>
      </c>
      <c r="G135" s="537">
        <f>SUMIFS('Input Loss Time'!$D$7:$D$1030,'Input Loss Time'!$A$7:$A$1030,'Input Data Shift C'!G$6,'Input Loss Time'!$B$7:$B$1030,'Input Data Shift C'!$D$2,'Input Loss Time'!$C$7:$C$1030,'Input Data Shift C'!$C135)</f>
        <v>5</v>
      </c>
      <c r="H135" s="537">
        <f>SUMIFS('Input Loss Time'!$D$7:$D$1030,'Input Loss Time'!$A$7:$A$1030,'Input Data Shift C'!H$6,'Input Loss Time'!$B$7:$B$1030,'Input Data Shift C'!$D$2,'Input Loss Time'!$C$7:$C$1030,'Input Data Shift C'!$C135)</f>
        <v>0</v>
      </c>
      <c r="I135" s="537">
        <f>SUMIFS('Input Loss Time'!$D$7:$D$1030,'Input Loss Time'!$A$7:$A$1030,'Input Data Shift C'!I$6,'Input Loss Time'!$B$7:$B$1030,'Input Data Shift C'!$D$2,'Input Loss Time'!$C$7:$C$1030,'Input Data Shift C'!$C135)</f>
        <v>0</v>
      </c>
      <c r="J135" s="537">
        <f>SUMIFS('Input Loss Time'!$D$7:$D$1030,'Input Loss Time'!$A$7:$A$1030,'Input Data Shift C'!J$6,'Input Loss Time'!$B$7:$B$1030,'Input Data Shift C'!$D$2,'Input Loss Time'!$C$7:$C$1030,'Input Data Shift C'!$C135)</f>
        <v>5</v>
      </c>
      <c r="K135" s="537">
        <f>SUMIFS('Input Loss Time'!$D$7:$D$1030,'Input Loss Time'!$A$7:$A$1030,'Input Data Shift C'!K$6,'Input Loss Time'!$B$7:$B$1030,'Input Data Shift C'!$D$2,'Input Loss Time'!$C$7:$C$1030,'Input Data Shift C'!$C135)</f>
        <v>5</v>
      </c>
      <c r="L135" s="537">
        <f>SUMIFS('Input Loss Time'!$D$7:$D$1030,'Input Loss Time'!$A$7:$A$1030,'Input Data Shift C'!L$6,'Input Loss Time'!$B$7:$B$1030,'Input Data Shift C'!$D$2,'Input Loss Time'!$C$7:$C$1030,'Input Data Shift C'!$C135)</f>
        <v>5</v>
      </c>
      <c r="M135" s="537">
        <f>SUMIFS('Input Loss Time'!$D$7:$D$1030,'Input Loss Time'!$A$7:$A$1030,'Input Data Shift C'!M$6,'Input Loss Time'!$B$7:$B$1030,'Input Data Shift C'!$D$2,'Input Loss Time'!$C$7:$C$1030,'Input Data Shift C'!$C135)</f>
        <v>5</v>
      </c>
      <c r="N135" s="537">
        <f>SUMIFS('Input Loss Time'!$D$7:$D$1030,'Input Loss Time'!$A$7:$A$1030,'Input Data Shift C'!N$6,'Input Loss Time'!$B$7:$B$1030,'Input Data Shift C'!$D$2,'Input Loss Time'!$C$7:$C$1030,'Input Data Shift C'!$C135)</f>
        <v>0</v>
      </c>
      <c r="O135" s="537">
        <f>SUMIFS('Input Loss Time'!$D$7:$D$1030,'Input Loss Time'!$A$7:$A$1030,'Input Data Shift C'!O$6,'Input Loss Time'!$B$7:$B$1030,'Input Data Shift C'!$D$2,'Input Loss Time'!$C$7:$C$1030,'Input Data Shift C'!$C135)</f>
        <v>0</v>
      </c>
      <c r="P135" s="537">
        <f>SUMIFS('Input Loss Time'!$D$7:$D$1030,'Input Loss Time'!$A$7:$A$1030,'Input Data Shift C'!P$6,'Input Loss Time'!$B$7:$B$1030,'Input Data Shift C'!$D$2,'Input Loss Time'!$C$7:$C$1030,'Input Data Shift C'!$C135)</f>
        <v>5</v>
      </c>
      <c r="Q135" s="537">
        <f>SUMIFS('Input Loss Time'!$D$7:$D$1030,'Input Loss Time'!$A$7:$A$1030,'Input Data Shift C'!Q$6,'Input Loss Time'!$B$7:$B$1030,'Input Data Shift C'!$D$2,'Input Loss Time'!$C$7:$C$1030,'Input Data Shift C'!$C135)</f>
        <v>5</v>
      </c>
      <c r="R135" s="537">
        <f>SUMIFS('Input Loss Time'!$D$7:$D$1030,'Input Loss Time'!$A$7:$A$1030,'Input Data Shift C'!R$6,'Input Loss Time'!$B$7:$B$1030,'Input Data Shift C'!$D$2,'Input Loss Time'!$C$7:$C$1030,'Input Data Shift C'!$C135)</f>
        <v>5</v>
      </c>
      <c r="S135" s="537">
        <f>SUMIFS('Input Loss Time'!$D$7:$D$1030,'Input Loss Time'!$A$7:$A$1030,'Input Data Shift C'!S$6,'Input Loss Time'!$B$7:$B$1030,'Input Data Shift C'!$D$2,'Input Loss Time'!$C$7:$C$1030,'Input Data Shift C'!$C135)</f>
        <v>5</v>
      </c>
      <c r="T135" s="537">
        <f>SUMIFS('Input Loss Time'!$D$7:$D$1030,'Input Loss Time'!$A$7:$A$1030,'Input Data Shift C'!T$6,'Input Loss Time'!$B$7:$B$1030,'Input Data Shift C'!$D$2,'Input Loss Time'!$C$7:$C$1030,'Input Data Shift C'!$C135)</f>
        <v>0</v>
      </c>
      <c r="U135" s="537">
        <f>SUMIFS('Input Loss Time'!$D$7:$D$1030,'Input Loss Time'!$A$7:$A$1030,'Input Data Shift C'!U$6,'Input Loss Time'!$B$7:$B$1030,'Input Data Shift C'!$D$2,'Input Loss Time'!$C$7:$C$1030,'Input Data Shift C'!$C135)</f>
        <v>0</v>
      </c>
      <c r="V135" s="537">
        <f>SUMIFS('Input Loss Time'!$D$7:$D$1030,'Input Loss Time'!$A$7:$A$1030,'Input Data Shift C'!V$6,'Input Loss Time'!$B$7:$B$1030,'Input Data Shift C'!$D$2,'Input Loss Time'!$C$7:$C$1030,'Input Data Shift C'!$C135)</f>
        <v>0</v>
      </c>
      <c r="W135" s="537">
        <f>SUMIFS('Input Loss Time'!$D$7:$D$1030,'Input Loss Time'!$A$7:$A$1030,'Input Data Shift C'!W$6,'Input Loss Time'!$B$7:$B$1030,'Input Data Shift C'!$D$2,'Input Loss Time'!$C$7:$C$1030,'Input Data Shift C'!$C135)</f>
        <v>0</v>
      </c>
      <c r="X135" s="537">
        <f>SUMIFS('Input Loss Time'!$D$7:$D$1030,'Input Loss Time'!$A$7:$A$1030,'Input Data Shift C'!X$6,'Input Loss Time'!$B$7:$B$1030,'Input Data Shift C'!$D$2,'Input Loss Time'!$C$7:$C$1030,'Input Data Shift C'!$C135)</f>
        <v>0</v>
      </c>
      <c r="Y135" s="537">
        <f>SUMIFS('Input Loss Time'!$D$7:$D$1030,'Input Loss Time'!$A$7:$A$1030,'Input Data Shift C'!Y$6,'Input Loss Time'!$B$7:$B$1030,'Input Data Shift C'!$D$2,'Input Loss Time'!$C$7:$C$1030,'Input Data Shift C'!$C135)</f>
        <v>0</v>
      </c>
      <c r="Z135" s="537">
        <f>SUMIFS('Input Loss Time'!$D$7:$D$1030,'Input Loss Time'!$A$7:$A$1030,'Input Data Shift C'!Z$6,'Input Loss Time'!$B$7:$B$1030,'Input Data Shift C'!$D$2,'Input Loss Time'!$C$7:$C$1030,'Input Data Shift C'!$C135)</f>
        <v>0</v>
      </c>
      <c r="AA135" s="537">
        <f>SUMIFS('Input Loss Time'!$D$7:$D$1030,'Input Loss Time'!$A$7:$A$1030,'Input Data Shift C'!AA$6,'Input Loss Time'!$B$7:$B$1030,'Input Data Shift C'!$D$2,'Input Loss Time'!$C$7:$C$1030,'Input Data Shift C'!$C135)</f>
        <v>0</v>
      </c>
      <c r="AB135" s="537">
        <f>SUMIFS('Input Loss Time'!$D$7:$D$1030,'Input Loss Time'!$A$7:$A$1030,'Input Data Shift C'!AB$6,'Input Loss Time'!$B$7:$B$1030,'Input Data Shift C'!$D$2,'Input Loss Time'!$C$7:$C$1030,'Input Data Shift C'!$C135)</f>
        <v>0</v>
      </c>
      <c r="AC135" s="537">
        <f>SUMIFS('Input Loss Time'!$D$7:$D$1030,'Input Loss Time'!$A$7:$A$1030,'Input Data Shift C'!AC$6,'Input Loss Time'!$B$7:$B$1030,'Input Data Shift C'!$D$2,'Input Loss Time'!$C$7:$C$1030,'Input Data Shift C'!$C135)</f>
        <v>0</v>
      </c>
      <c r="AD135" s="537">
        <f>SUMIFS('Input Loss Time'!$D$7:$D$1030,'Input Loss Time'!$A$7:$A$1030,'Input Data Shift C'!AD$6,'Input Loss Time'!$B$7:$B$1030,'Input Data Shift C'!$D$2,'Input Loss Time'!$C$7:$C$1030,'Input Data Shift C'!$C135)</f>
        <v>0</v>
      </c>
      <c r="AE135" s="537">
        <f>SUMIFS('Input Loss Time'!$D$7:$D$1030,'Input Loss Time'!$A$7:$A$1030,'Input Data Shift C'!AE$6,'Input Loss Time'!$B$7:$B$1030,'Input Data Shift C'!$D$2,'Input Loss Time'!$C$7:$C$1030,'Input Data Shift C'!$C135)</f>
        <v>0</v>
      </c>
      <c r="AF135" s="537">
        <f>SUMIFS('Input Loss Time'!$D$7:$D$1030,'Input Loss Time'!$A$7:$A$1030,'Input Data Shift C'!AF$6,'Input Loss Time'!$B$7:$B$1030,'Input Data Shift C'!$D$2,'Input Loss Time'!$C$7:$C$1030,'Input Data Shift C'!$C135)</f>
        <v>0</v>
      </c>
      <c r="AG135" s="537">
        <f>SUMIFS('Input Loss Time'!$D$7:$D$1030,'Input Loss Time'!$A$7:$A$1030,'Input Data Shift C'!AG$6,'Input Loss Time'!$B$7:$B$1030,'Input Data Shift C'!$D$2,'Input Loss Time'!$C$7:$C$1030,'Input Data Shift C'!$C135)</f>
        <v>0</v>
      </c>
      <c r="AH135" s="537">
        <f>SUMIFS('Input Loss Time'!$D$7:$D$1030,'Input Loss Time'!$A$7:$A$1030,'Input Data Shift C'!AH$6,'Input Loss Time'!$B$7:$B$1030,'Input Data Shift C'!$D$2,'Input Loss Time'!$C$7:$C$1030,'Input Data Shift C'!$C135)</f>
        <v>0</v>
      </c>
    </row>
    <row r="136" spans="1:64" ht="19.5" customHeight="1">
      <c r="A136" s="598"/>
      <c r="B136" s="598"/>
      <c r="C136" s="281" t="s">
        <v>29</v>
      </c>
      <c r="D136" s="538">
        <f>SUMIFS('Input Loss Time'!$D$7:$D$1030,'Input Loss Time'!$A$7:$A$1030,'Input Data Shift C'!D$6,'Input Loss Time'!$B$7:$B$1030,'Input Data Shift C'!$D$2,'Input Loss Time'!$C$7:$C$1030,'Input Data Shift C'!$C136)</f>
        <v>5</v>
      </c>
      <c r="E136" s="538">
        <f>SUMIFS('Input Loss Time'!$D$7:$D$1030,'Input Loss Time'!$A$7:$A$1030,'Input Data Shift C'!E$6,'Input Loss Time'!$B$7:$B$1030,'Input Data Shift C'!$D$2,'Input Loss Time'!$C$7:$C$1030,'Input Data Shift C'!$C136)</f>
        <v>5</v>
      </c>
      <c r="F136" s="538">
        <f>SUMIFS('Input Loss Time'!$D$7:$D$1030,'Input Loss Time'!$A$7:$A$1030,'Input Data Shift C'!F$6,'Input Loss Time'!$B$7:$B$1030,'Input Data Shift C'!$D$2,'Input Loss Time'!$C$7:$C$1030,'Input Data Shift C'!$C136)</f>
        <v>5</v>
      </c>
      <c r="G136" s="538">
        <f>SUMIFS('Input Loss Time'!$D$7:$D$1030,'Input Loss Time'!$A$7:$A$1030,'Input Data Shift C'!G$6,'Input Loss Time'!$B$7:$B$1030,'Input Data Shift C'!$D$2,'Input Loss Time'!$C$7:$C$1030,'Input Data Shift C'!$C136)</f>
        <v>5</v>
      </c>
      <c r="H136" s="538">
        <f>SUMIFS('Input Loss Time'!$D$7:$D$1030,'Input Loss Time'!$A$7:$A$1030,'Input Data Shift C'!H$6,'Input Loss Time'!$B$7:$B$1030,'Input Data Shift C'!$D$2,'Input Loss Time'!$C$7:$C$1030,'Input Data Shift C'!$C136)</f>
        <v>0</v>
      </c>
      <c r="I136" s="538">
        <f>SUMIFS('Input Loss Time'!$D$7:$D$1030,'Input Loss Time'!$A$7:$A$1030,'Input Data Shift C'!I$6,'Input Loss Time'!$B$7:$B$1030,'Input Data Shift C'!$D$2,'Input Loss Time'!$C$7:$C$1030,'Input Data Shift C'!$C136)</f>
        <v>0</v>
      </c>
      <c r="J136" s="538">
        <f>SUMIFS('Input Loss Time'!$D$7:$D$1030,'Input Loss Time'!$A$7:$A$1030,'Input Data Shift C'!J$6,'Input Loss Time'!$B$7:$B$1030,'Input Data Shift C'!$D$2,'Input Loss Time'!$C$7:$C$1030,'Input Data Shift C'!$C136)</f>
        <v>5</v>
      </c>
      <c r="K136" s="538">
        <f>SUMIFS('Input Loss Time'!$D$7:$D$1030,'Input Loss Time'!$A$7:$A$1030,'Input Data Shift C'!K$6,'Input Loss Time'!$B$7:$B$1030,'Input Data Shift C'!$D$2,'Input Loss Time'!$C$7:$C$1030,'Input Data Shift C'!$C136)</f>
        <v>5</v>
      </c>
      <c r="L136" s="538">
        <f>SUMIFS('Input Loss Time'!$D$7:$D$1030,'Input Loss Time'!$A$7:$A$1030,'Input Data Shift C'!L$6,'Input Loss Time'!$B$7:$B$1030,'Input Data Shift C'!$D$2,'Input Loss Time'!$C$7:$C$1030,'Input Data Shift C'!$C136)</f>
        <v>5</v>
      </c>
      <c r="M136" s="538">
        <f>SUMIFS('Input Loss Time'!$D$7:$D$1030,'Input Loss Time'!$A$7:$A$1030,'Input Data Shift C'!M$6,'Input Loss Time'!$B$7:$B$1030,'Input Data Shift C'!$D$2,'Input Loss Time'!$C$7:$C$1030,'Input Data Shift C'!$C136)</f>
        <v>5</v>
      </c>
      <c r="N136" s="538">
        <f>SUMIFS('Input Loss Time'!$D$7:$D$1030,'Input Loss Time'!$A$7:$A$1030,'Input Data Shift C'!N$6,'Input Loss Time'!$B$7:$B$1030,'Input Data Shift C'!$D$2,'Input Loss Time'!$C$7:$C$1030,'Input Data Shift C'!$C136)</f>
        <v>0</v>
      </c>
      <c r="O136" s="538">
        <f>SUMIFS('Input Loss Time'!$D$7:$D$1030,'Input Loss Time'!$A$7:$A$1030,'Input Data Shift C'!O$6,'Input Loss Time'!$B$7:$B$1030,'Input Data Shift C'!$D$2,'Input Loss Time'!$C$7:$C$1030,'Input Data Shift C'!$C136)</f>
        <v>0</v>
      </c>
      <c r="P136" s="538">
        <f>SUMIFS('Input Loss Time'!$D$7:$D$1030,'Input Loss Time'!$A$7:$A$1030,'Input Data Shift C'!P$6,'Input Loss Time'!$B$7:$B$1030,'Input Data Shift C'!$D$2,'Input Loss Time'!$C$7:$C$1030,'Input Data Shift C'!$C136)</f>
        <v>5</v>
      </c>
      <c r="Q136" s="538">
        <f>SUMIFS('Input Loss Time'!$D$7:$D$1030,'Input Loss Time'!$A$7:$A$1030,'Input Data Shift C'!Q$6,'Input Loss Time'!$B$7:$B$1030,'Input Data Shift C'!$D$2,'Input Loss Time'!$C$7:$C$1030,'Input Data Shift C'!$C136)</f>
        <v>5</v>
      </c>
      <c r="R136" s="538">
        <f>SUMIFS('Input Loss Time'!$D$7:$D$1030,'Input Loss Time'!$A$7:$A$1030,'Input Data Shift C'!R$6,'Input Loss Time'!$B$7:$B$1030,'Input Data Shift C'!$D$2,'Input Loss Time'!$C$7:$C$1030,'Input Data Shift C'!$C136)</f>
        <v>5</v>
      </c>
      <c r="S136" s="538">
        <f>SUMIFS('Input Loss Time'!$D$7:$D$1030,'Input Loss Time'!$A$7:$A$1030,'Input Data Shift C'!S$6,'Input Loss Time'!$B$7:$B$1030,'Input Data Shift C'!$D$2,'Input Loss Time'!$C$7:$C$1030,'Input Data Shift C'!$C136)</f>
        <v>5</v>
      </c>
      <c r="T136" s="538">
        <f>SUMIFS('Input Loss Time'!$D$7:$D$1030,'Input Loss Time'!$A$7:$A$1030,'Input Data Shift C'!T$6,'Input Loss Time'!$B$7:$B$1030,'Input Data Shift C'!$D$2,'Input Loss Time'!$C$7:$C$1030,'Input Data Shift C'!$C136)</f>
        <v>0</v>
      </c>
      <c r="U136" s="538">
        <f>SUMIFS('Input Loss Time'!$D$7:$D$1030,'Input Loss Time'!$A$7:$A$1030,'Input Data Shift C'!U$6,'Input Loss Time'!$B$7:$B$1030,'Input Data Shift C'!$D$2,'Input Loss Time'!$C$7:$C$1030,'Input Data Shift C'!$C136)</f>
        <v>0</v>
      </c>
      <c r="V136" s="538">
        <f>SUMIFS('Input Loss Time'!$D$7:$D$1030,'Input Loss Time'!$A$7:$A$1030,'Input Data Shift C'!V$6,'Input Loss Time'!$B$7:$B$1030,'Input Data Shift C'!$D$2,'Input Loss Time'!$C$7:$C$1030,'Input Data Shift C'!$C136)</f>
        <v>0</v>
      </c>
      <c r="W136" s="538">
        <f>SUMIFS('Input Loss Time'!$D$7:$D$1030,'Input Loss Time'!$A$7:$A$1030,'Input Data Shift C'!W$6,'Input Loss Time'!$B$7:$B$1030,'Input Data Shift C'!$D$2,'Input Loss Time'!$C$7:$C$1030,'Input Data Shift C'!$C136)</f>
        <v>0</v>
      </c>
      <c r="X136" s="538">
        <f>SUMIFS('Input Loss Time'!$D$7:$D$1030,'Input Loss Time'!$A$7:$A$1030,'Input Data Shift C'!X$6,'Input Loss Time'!$B$7:$B$1030,'Input Data Shift C'!$D$2,'Input Loss Time'!$C$7:$C$1030,'Input Data Shift C'!$C136)</f>
        <v>0</v>
      </c>
      <c r="Y136" s="538">
        <f>SUMIFS('Input Loss Time'!$D$7:$D$1030,'Input Loss Time'!$A$7:$A$1030,'Input Data Shift C'!Y$6,'Input Loss Time'!$B$7:$B$1030,'Input Data Shift C'!$D$2,'Input Loss Time'!$C$7:$C$1030,'Input Data Shift C'!$C136)</f>
        <v>0</v>
      </c>
      <c r="Z136" s="538">
        <f>SUMIFS('Input Loss Time'!$D$7:$D$1030,'Input Loss Time'!$A$7:$A$1030,'Input Data Shift C'!Z$6,'Input Loss Time'!$B$7:$B$1030,'Input Data Shift C'!$D$2,'Input Loss Time'!$C$7:$C$1030,'Input Data Shift C'!$C136)</f>
        <v>0</v>
      </c>
      <c r="AA136" s="538">
        <f>SUMIFS('Input Loss Time'!$D$7:$D$1030,'Input Loss Time'!$A$7:$A$1030,'Input Data Shift C'!AA$6,'Input Loss Time'!$B$7:$B$1030,'Input Data Shift C'!$D$2,'Input Loss Time'!$C$7:$C$1030,'Input Data Shift C'!$C136)</f>
        <v>0</v>
      </c>
      <c r="AB136" s="538">
        <f>SUMIFS('Input Loss Time'!$D$7:$D$1030,'Input Loss Time'!$A$7:$A$1030,'Input Data Shift C'!AB$6,'Input Loss Time'!$B$7:$B$1030,'Input Data Shift C'!$D$2,'Input Loss Time'!$C$7:$C$1030,'Input Data Shift C'!$C136)</f>
        <v>0</v>
      </c>
      <c r="AC136" s="538">
        <f>SUMIFS('Input Loss Time'!$D$7:$D$1030,'Input Loss Time'!$A$7:$A$1030,'Input Data Shift C'!AC$6,'Input Loss Time'!$B$7:$B$1030,'Input Data Shift C'!$D$2,'Input Loss Time'!$C$7:$C$1030,'Input Data Shift C'!$C136)</f>
        <v>0</v>
      </c>
      <c r="AD136" s="538">
        <f>SUMIFS('Input Loss Time'!$D$7:$D$1030,'Input Loss Time'!$A$7:$A$1030,'Input Data Shift C'!AD$6,'Input Loss Time'!$B$7:$B$1030,'Input Data Shift C'!$D$2,'Input Loss Time'!$C$7:$C$1030,'Input Data Shift C'!$C136)</f>
        <v>0</v>
      </c>
      <c r="AE136" s="538">
        <f>SUMIFS('Input Loss Time'!$D$7:$D$1030,'Input Loss Time'!$A$7:$A$1030,'Input Data Shift C'!AE$6,'Input Loss Time'!$B$7:$B$1030,'Input Data Shift C'!$D$2,'Input Loss Time'!$C$7:$C$1030,'Input Data Shift C'!$C136)</f>
        <v>0</v>
      </c>
      <c r="AF136" s="538">
        <f>SUMIFS('Input Loss Time'!$D$7:$D$1030,'Input Loss Time'!$A$7:$A$1030,'Input Data Shift C'!AF$6,'Input Loss Time'!$B$7:$B$1030,'Input Data Shift C'!$D$2,'Input Loss Time'!$C$7:$C$1030,'Input Data Shift C'!$C136)</f>
        <v>0</v>
      </c>
      <c r="AG136" s="538">
        <f>SUMIFS('Input Loss Time'!$D$7:$D$1030,'Input Loss Time'!$A$7:$A$1030,'Input Data Shift C'!AG$6,'Input Loss Time'!$B$7:$B$1030,'Input Data Shift C'!$D$2,'Input Loss Time'!$C$7:$C$1030,'Input Data Shift C'!$C136)</f>
        <v>0</v>
      </c>
      <c r="AH136" s="538">
        <f>SUMIFS('Input Loss Time'!$D$7:$D$1030,'Input Loss Time'!$A$7:$A$1030,'Input Data Shift C'!AH$6,'Input Loss Time'!$B$7:$B$1030,'Input Data Shift C'!$D$2,'Input Loss Time'!$C$7:$C$1030,'Input Data Shift C'!$C136)</f>
        <v>0</v>
      </c>
    </row>
    <row r="137" spans="1:64" ht="19.5" customHeight="1">
      <c r="A137" s="598"/>
      <c r="B137" s="598"/>
      <c r="C137" s="281" t="s">
        <v>4292</v>
      </c>
      <c r="D137" s="538">
        <f>SUMIFS('Input Loss Time'!$D$7:$D$1030,'Input Loss Time'!$A$7:$A$1030,'Input Data Shift C'!D$6,'Input Loss Time'!$B$7:$B$1030,'Input Data Shift C'!$D$2,'Input Loss Time'!$C$7:$C$1030,'Input Data Shift C'!$C137)</f>
        <v>60</v>
      </c>
      <c r="E137" s="538">
        <f>SUMIFS('Input Loss Time'!$D$7:$D$1030,'Input Loss Time'!$A$7:$A$1030,'Input Data Shift C'!E$6,'Input Loss Time'!$B$7:$B$1030,'Input Data Shift C'!$D$2,'Input Loss Time'!$C$7:$C$1030,'Input Data Shift C'!$C137)</f>
        <v>0</v>
      </c>
      <c r="F137" s="538">
        <f>SUMIFS('Input Loss Time'!$D$7:$D$1030,'Input Loss Time'!$A$7:$A$1030,'Input Data Shift C'!F$6,'Input Loss Time'!$B$7:$B$1030,'Input Data Shift C'!$D$2,'Input Loss Time'!$C$7:$C$1030,'Input Data Shift C'!$C137)</f>
        <v>0</v>
      </c>
      <c r="G137" s="538">
        <f>SUMIFS('Input Loss Time'!$D$7:$D$1030,'Input Loss Time'!$A$7:$A$1030,'Input Data Shift C'!G$6,'Input Loss Time'!$B$7:$B$1030,'Input Data Shift C'!$D$2,'Input Loss Time'!$C$7:$C$1030,'Input Data Shift C'!$C137)</f>
        <v>0</v>
      </c>
      <c r="H137" s="538">
        <f>SUMIFS('Input Loss Time'!$D$7:$D$1030,'Input Loss Time'!$A$7:$A$1030,'Input Data Shift C'!H$6,'Input Loss Time'!$B$7:$B$1030,'Input Data Shift C'!$D$2,'Input Loss Time'!$C$7:$C$1030,'Input Data Shift C'!$C137)</f>
        <v>0</v>
      </c>
      <c r="I137" s="538">
        <f>SUMIFS('Input Loss Time'!$D$7:$D$1030,'Input Loss Time'!$A$7:$A$1030,'Input Data Shift C'!I$6,'Input Loss Time'!$B$7:$B$1030,'Input Data Shift C'!$D$2,'Input Loss Time'!$C$7:$C$1030,'Input Data Shift C'!$C137)</f>
        <v>0</v>
      </c>
      <c r="J137" s="538">
        <f>SUMIFS('Input Loss Time'!$D$7:$D$1030,'Input Loss Time'!$A$7:$A$1030,'Input Data Shift C'!J$6,'Input Loss Time'!$B$7:$B$1030,'Input Data Shift C'!$D$2,'Input Loss Time'!$C$7:$C$1030,'Input Data Shift C'!$C137)</f>
        <v>0</v>
      </c>
      <c r="K137" s="538">
        <f>SUMIFS('Input Loss Time'!$D$7:$D$1030,'Input Loss Time'!$A$7:$A$1030,'Input Data Shift C'!K$6,'Input Loss Time'!$B$7:$B$1030,'Input Data Shift C'!$D$2,'Input Loss Time'!$C$7:$C$1030,'Input Data Shift C'!$C137)</f>
        <v>0</v>
      </c>
      <c r="L137" s="538">
        <f>SUMIFS('Input Loss Time'!$D$7:$D$1030,'Input Loss Time'!$A$7:$A$1030,'Input Data Shift C'!L$6,'Input Loss Time'!$B$7:$B$1030,'Input Data Shift C'!$D$2,'Input Loss Time'!$C$7:$C$1030,'Input Data Shift C'!$C137)</f>
        <v>0</v>
      </c>
      <c r="M137" s="538">
        <f>SUMIFS('Input Loss Time'!$D$7:$D$1030,'Input Loss Time'!$A$7:$A$1030,'Input Data Shift C'!M$6,'Input Loss Time'!$B$7:$B$1030,'Input Data Shift C'!$D$2,'Input Loss Time'!$C$7:$C$1030,'Input Data Shift C'!$C137)</f>
        <v>0</v>
      </c>
      <c r="N137" s="538">
        <f>SUMIFS('Input Loss Time'!$D$7:$D$1030,'Input Loss Time'!$A$7:$A$1030,'Input Data Shift C'!N$6,'Input Loss Time'!$B$7:$B$1030,'Input Data Shift C'!$D$2,'Input Loss Time'!$C$7:$C$1030,'Input Data Shift C'!$C137)</f>
        <v>0</v>
      </c>
      <c r="O137" s="538">
        <f>SUMIFS('Input Loss Time'!$D$7:$D$1030,'Input Loss Time'!$A$7:$A$1030,'Input Data Shift C'!O$6,'Input Loss Time'!$B$7:$B$1030,'Input Data Shift C'!$D$2,'Input Loss Time'!$C$7:$C$1030,'Input Data Shift C'!$C137)</f>
        <v>0</v>
      </c>
      <c r="P137" s="538">
        <f>SUMIFS('Input Loss Time'!$D$7:$D$1030,'Input Loss Time'!$A$7:$A$1030,'Input Data Shift C'!P$6,'Input Loss Time'!$B$7:$B$1030,'Input Data Shift C'!$D$2,'Input Loss Time'!$C$7:$C$1030,'Input Data Shift C'!$C137)</f>
        <v>0</v>
      </c>
      <c r="Q137" s="538">
        <f>SUMIFS('Input Loss Time'!$D$7:$D$1030,'Input Loss Time'!$A$7:$A$1030,'Input Data Shift C'!Q$6,'Input Loss Time'!$B$7:$B$1030,'Input Data Shift C'!$D$2,'Input Loss Time'!$C$7:$C$1030,'Input Data Shift C'!$C137)</f>
        <v>0</v>
      </c>
      <c r="R137" s="538">
        <f>SUMIFS('Input Loss Time'!$D$7:$D$1030,'Input Loss Time'!$A$7:$A$1030,'Input Data Shift C'!R$6,'Input Loss Time'!$B$7:$B$1030,'Input Data Shift C'!$D$2,'Input Loss Time'!$C$7:$C$1030,'Input Data Shift C'!$C137)</f>
        <v>0</v>
      </c>
      <c r="S137" s="538">
        <f>SUMIFS('Input Loss Time'!$D$7:$D$1030,'Input Loss Time'!$A$7:$A$1030,'Input Data Shift C'!S$6,'Input Loss Time'!$B$7:$B$1030,'Input Data Shift C'!$D$2,'Input Loss Time'!$C$7:$C$1030,'Input Data Shift C'!$C137)</f>
        <v>0</v>
      </c>
      <c r="T137" s="538">
        <f>SUMIFS('Input Loss Time'!$D$7:$D$1030,'Input Loss Time'!$A$7:$A$1030,'Input Data Shift C'!T$6,'Input Loss Time'!$B$7:$B$1030,'Input Data Shift C'!$D$2,'Input Loss Time'!$C$7:$C$1030,'Input Data Shift C'!$C137)</f>
        <v>0</v>
      </c>
      <c r="U137" s="538">
        <f>SUMIFS('Input Loss Time'!$D$7:$D$1030,'Input Loss Time'!$A$7:$A$1030,'Input Data Shift C'!U$6,'Input Loss Time'!$B$7:$B$1030,'Input Data Shift C'!$D$2,'Input Loss Time'!$C$7:$C$1030,'Input Data Shift C'!$C137)</f>
        <v>0</v>
      </c>
      <c r="V137" s="538">
        <f>SUMIFS('Input Loss Time'!$D$7:$D$1030,'Input Loss Time'!$A$7:$A$1030,'Input Data Shift C'!V$6,'Input Loss Time'!$B$7:$B$1030,'Input Data Shift C'!$D$2,'Input Loss Time'!$C$7:$C$1030,'Input Data Shift C'!$C137)</f>
        <v>0</v>
      </c>
      <c r="W137" s="538">
        <f>SUMIFS('Input Loss Time'!$D$7:$D$1030,'Input Loss Time'!$A$7:$A$1030,'Input Data Shift C'!W$6,'Input Loss Time'!$B$7:$B$1030,'Input Data Shift C'!$D$2,'Input Loss Time'!$C$7:$C$1030,'Input Data Shift C'!$C137)</f>
        <v>0</v>
      </c>
      <c r="X137" s="538">
        <f>SUMIFS('Input Loss Time'!$D$7:$D$1030,'Input Loss Time'!$A$7:$A$1030,'Input Data Shift C'!X$6,'Input Loss Time'!$B$7:$B$1030,'Input Data Shift C'!$D$2,'Input Loss Time'!$C$7:$C$1030,'Input Data Shift C'!$C137)</f>
        <v>0</v>
      </c>
      <c r="Y137" s="538">
        <f>SUMIFS('Input Loss Time'!$D$7:$D$1030,'Input Loss Time'!$A$7:$A$1030,'Input Data Shift C'!Y$6,'Input Loss Time'!$B$7:$B$1030,'Input Data Shift C'!$D$2,'Input Loss Time'!$C$7:$C$1030,'Input Data Shift C'!$C137)</f>
        <v>0</v>
      </c>
      <c r="Z137" s="538">
        <f>SUMIFS('Input Loss Time'!$D$7:$D$1030,'Input Loss Time'!$A$7:$A$1030,'Input Data Shift C'!Z$6,'Input Loss Time'!$B$7:$B$1030,'Input Data Shift C'!$D$2,'Input Loss Time'!$C$7:$C$1030,'Input Data Shift C'!$C137)</f>
        <v>0</v>
      </c>
      <c r="AA137" s="538">
        <f>SUMIFS('Input Loss Time'!$D$7:$D$1030,'Input Loss Time'!$A$7:$A$1030,'Input Data Shift C'!AA$6,'Input Loss Time'!$B$7:$B$1030,'Input Data Shift C'!$D$2,'Input Loss Time'!$C$7:$C$1030,'Input Data Shift C'!$C137)</f>
        <v>0</v>
      </c>
      <c r="AB137" s="538">
        <f>SUMIFS('Input Loss Time'!$D$7:$D$1030,'Input Loss Time'!$A$7:$A$1030,'Input Data Shift C'!AB$6,'Input Loss Time'!$B$7:$B$1030,'Input Data Shift C'!$D$2,'Input Loss Time'!$C$7:$C$1030,'Input Data Shift C'!$C137)</f>
        <v>0</v>
      </c>
      <c r="AC137" s="538">
        <f>SUMIFS('Input Loss Time'!$D$7:$D$1030,'Input Loss Time'!$A$7:$A$1030,'Input Data Shift C'!AC$6,'Input Loss Time'!$B$7:$B$1030,'Input Data Shift C'!$D$2,'Input Loss Time'!$C$7:$C$1030,'Input Data Shift C'!$C137)</f>
        <v>0</v>
      </c>
      <c r="AD137" s="538">
        <f>SUMIFS('Input Loss Time'!$D$7:$D$1030,'Input Loss Time'!$A$7:$A$1030,'Input Data Shift C'!AD$6,'Input Loss Time'!$B$7:$B$1030,'Input Data Shift C'!$D$2,'Input Loss Time'!$C$7:$C$1030,'Input Data Shift C'!$C137)</f>
        <v>0</v>
      </c>
      <c r="AE137" s="538">
        <f>SUMIFS('Input Loss Time'!$D$7:$D$1030,'Input Loss Time'!$A$7:$A$1030,'Input Data Shift C'!AE$6,'Input Loss Time'!$B$7:$B$1030,'Input Data Shift C'!$D$2,'Input Loss Time'!$C$7:$C$1030,'Input Data Shift C'!$C137)</f>
        <v>0</v>
      </c>
      <c r="AF137" s="538">
        <f>SUMIFS('Input Loss Time'!$D$7:$D$1030,'Input Loss Time'!$A$7:$A$1030,'Input Data Shift C'!AF$6,'Input Loss Time'!$B$7:$B$1030,'Input Data Shift C'!$D$2,'Input Loss Time'!$C$7:$C$1030,'Input Data Shift C'!$C137)</f>
        <v>0</v>
      </c>
      <c r="AG137" s="538">
        <f>SUMIFS('Input Loss Time'!$D$7:$D$1030,'Input Loss Time'!$A$7:$A$1030,'Input Data Shift C'!AG$6,'Input Loss Time'!$B$7:$B$1030,'Input Data Shift C'!$D$2,'Input Loss Time'!$C$7:$C$1030,'Input Data Shift C'!$C137)</f>
        <v>0</v>
      </c>
      <c r="AH137" s="538">
        <f>SUMIFS('Input Loss Time'!$D$7:$D$1030,'Input Loss Time'!$A$7:$A$1030,'Input Data Shift C'!AH$6,'Input Loss Time'!$B$7:$B$1030,'Input Data Shift C'!$D$2,'Input Loss Time'!$C$7:$C$1030,'Input Data Shift C'!$C137)</f>
        <v>0</v>
      </c>
    </row>
    <row r="138" spans="1:64" ht="19.5" customHeight="1">
      <c r="A138" s="598"/>
      <c r="B138" s="598"/>
      <c r="C138" s="297"/>
      <c r="D138" s="539">
        <f>SUMIFS('Input Loss Time'!$D$7:$D$1030,'Input Loss Time'!$A$7:$A$1030,'Input Data Shift C'!D$6,'Input Loss Time'!$B$7:$B$1030,'Input Data Shift C'!$D$2,'Input Loss Time'!$C$7:$C$1030,'Input Data Shift C'!$C138)</f>
        <v>0</v>
      </c>
      <c r="E138" s="539">
        <f>SUMIFS('Input Loss Time'!$D$7:$D$1030,'Input Loss Time'!$A$7:$A$1030,'Input Data Shift C'!E$6,'Input Loss Time'!$B$7:$B$1030,'Input Data Shift C'!$D$2,'Input Loss Time'!$C$7:$C$1030,'Input Data Shift C'!$C138)</f>
        <v>0</v>
      </c>
      <c r="F138" s="539">
        <f>SUMIFS('Input Loss Time'!$D$7:$D$1030,'Input Loss Time'!$A$7:$A$1030,'Input Data Shift C'!F$6,'Input Loss Time'!$B$7:$B$1030,'Input Data Shift C'!$D$2,'Input Loss Time'!$C$7:$C$1030,'Input Data Shift C'!$C138)</f>
        <v>0</v>
      </c>
      <c r="G138" s="539">
        <f>SUMIFS('Input Loss Time'!$D$7:$D$1030,'Input Loss Time'!$A$7:$A$1030,'Input Data Shift C'!G$6,'Input Loss Time'!$B$7:$B$1030,'Input Data Shift C'!$D$2,'Input Loss Time'!$C$7:$C$1030,'Input Data Shift C'!$C138)</f>
        <v>0</v>
      </c>
      <c r="H138" s="539">
        <f>SUMIFS('Input Loss Time'!$D$7:$D$1030,'Input Loss Time'!$A$7:$A$1030,'Input Data Shift C'!H$6,'Input Loss Time'!$B$7:$B$1030,'Input Data Shift C'!$D$2,'Input Loss Time'!$C$7:$C$1030,'Input Data Shift C'!$C138)</f>
        <v>0</v>
      </c>
      <c r="I138" s="539">
        <f>SUMIFS('Input Loss Time'!$D$7:$D$1030,'Input Loss Time'!$A$7:$A$1030,'Input Data Shift C'!I$6,'Input Loss Time'!$B$7:$B$1030,'Input Data Shift C'!$D$2,'Input Loss Time'!$C$7:$C$1030,'Input Data Shift C'!$C138)</f>
        <v>0</v>
      </c>
      <c r="J138" s="539">
        <f>SUMIFS('Input Loss Time'!$D$7:$D$1030,'Input Loss Time'!$A$7:$A$1030,'Input Data Shift C'!J$6,'Input Loss Time'!$B$7:$B$1030,'Input Data Shift C'!$D$2,'Input Loss Time'!$C$7:$C$1030,'Input Data Shift C'!$C138)</f>
        <v>0</v>
      </c>
      <c r="K138" s="539">
        <f>SUMIFS('Input Loss Time'!$D$7:$D$1030,'Input Loss Time'!$A$7:$A$1030,'Input Data Shift C'!K$6,'Input Loss Time'!$B$7:$B$1030,'Input Data Shift C'!$D$2,'Input Loss Time'!$C$7:$C$1030,'Input Data Shift C'!$C138)</f>
        <v>0</v>
      </c>
      <c r="L138" s="539">
        <f>SUMIFS('Input Loss Time'!$D$7:$D$1030,'Input Loss Time'!$A$7:$A$1030,'Input Data Shift C'!L$6,'Input Loss Time'!$B$7:$B$1030,'Input Data Shift C'!$D$2,'Input Loss Time'!$C$7:$C$1030,'Input Data Shift C'!$C138)</f>
        <v>0</v>
      </c>
      <c r="M138" s="539">
        <f>SUMIFS('Input Loss Time'!$D$7:$D$1030,'Input Loss Time'!$A$7:$A$1030,'Input Data Shift C'!M$6,'Input Loss Time'!$B$7:$B$1030,'Input Data Shift C'!$D$2,'Input Loss Time'!$C$7:$C$1030,'Input Data Shift C'!$C138)</f>
        <v>0</v>
      </c>
      <c r="N138" s="539">
        <f>SUMIFS('Input Loss Time'!$D$7:$D$1030,'Input Loss Time'!$A$7:$A$1030,'Input Data Shift C'!N$6,'Input Loss Time'!$B$7:$B$1030,'Input Data Shift C'!$D$2,'Input Loss Time'!$C$7:$C$1030,'Input Data Shift C'!$C138)</f>
        <v>0</v>
      </c>
      <c r="O138" s="539">
        <f>SUMIFS('Input Loss Time'!$D$7:$D$1030,'Input Loss Time'!$A$7:$A$1030,'Input Data Shift C'!O$6,'Input Loss Time'!$B$7:$B$1030,'Input Data Shift C'!$D$2,'Input Loss Time'!$C$7:$C$1030,'Input Data Shift C'!$C138)</f>
        <v>0</v>
      </c>
      <c r="P138" s="539">
        <f>SUMIFS('Input Loss Time'!$D$7:$D$1030,'Input Loss Time'!$A$7:$A$1030,'Input Data Shift C'!P$6,'Input Loss Time'!$B$7:$B$1030,'Input Data Shift C'!$D$2,'Input Loss Time'!$C$7:$C$1030,'Input Data Shift C'!$C138)</f>
        <v>0</v>
      </c>
      <c r="Q138" s="539">
        <f>SUMIFS('Input Loss Time'!$D$7:$D$1030,'Input Loss Time'!$A$7:$A$1030,'Input Data Shift C'!Q$6,'Input Loss Time'!$B$7:$B$1030,'Input Data Shift C'!$D$2,'Input Loss Time'!$C$7:$C$1030,'Input Data Shift C'!$C138)</f>
        <v>0</v>
      </c>
      <c r="R138" s="539">
        <f>SUMIFS('Input Loss Time'!$D$7:$D$1030,'Input Loss Time'!$A$7:$A$1030,'Input Data Shift C'!R$6,'Input Loss Time'!$B$7:$B$1030,'Input Data Shift C'!$D$2,'Input Loss Time'!$C$7:$C$1030,'Input Data Shift C'!$C138)</f>
        <v>0</v>
      </c>
      <c r="S138" s="539">
        <f>SUMIFS('Input Loss Time'!$D$7:$D$1030,'Input Loss Time'!$A$7:$A$1030,'Input Data Shift C'!S$6,'Input Loss Time'!$B$7:$B$1030,'Input Data Shift C'!$D$2,'Input Loss Time'!$C$7:$C$1030,'Input Data Shift C'!$C138)</f>
        <v>0</v>
      </c>
      <c r="T138" s="539">
        <f>SUMIFS('Input Loss Time'!$D$7:$D$1030,'Input Loss Time'!$A$7:$A$1030,'Input Data Shift C'!T$6,'Input Loss Time'!$B$7:$B$1030,'Input Data Shift C'!$D$2,'Input Loss Time'!$C$7:$C$1030,'Input Data Shift C'!$C138)</f>
        <v>0</v>
      </c>
      <c r="U138" s="539">
        <f>SUMIFS('Input Loss Time'!$D$7:$D$1030,'Input Loss Time'!$A$7:$A$1030,'Input Data Shift C'!U$6,'Input Loss Time'!$B$7:$B$1030,'Input Data Shift C'!$D$2,'Input Loss Time'!$C$7:$C$1030,'Input Data Shift C'!$C138)</f>
        <v>0</v>
      </c>
      <c r="V138" s="539">
        <f>SUMIFS('Input Loss Time'!$D$7:$D$1030,'Input Loss Time'!$A$7:$A$1030,'Input Data Shift C'!V$6,'Input Loss Time'!$B$7:$B$1030,'Input Data Shift C'!$D$2,'Input Loss Time'!$C$7:$C$1030,'Input Data Shift C'!$C138)</f>
        <v>0</v>
      </c>
      <c r="W138" s="539">
        <f>SUMIFS('Input Loss Time'!$D$7:$D$1030,'Input Loss Time'!$A$7:$A$1030,'Input Data Shift C'!W$6,'Input Loss Time'!$B$7:$B$1030,'Input Data Shift C'!$D$2,'Input Loss Time'!$C$7:$C$1030,'Input Data Shift C'!$C138)</f>
        <v>0</v>
      </c>
      <c r="X138" s="539">
        <f>SUMIFS('Input Loss Time'!$D$7:$D$1030,'Input Loss Time'!$A$7:$A$1030,'Input Data Shift C'!X$6,'Input Loss Time'!$B$7:$B$1030,'Input Data Shift C'!$D$2,'Input Loss Time'!$C$7:$C$1030,'Input Data Shift C'!$C138)</f>
        <v>0</v>
      </c>
      <c r="Y138" s="539">
        <f>SUMIFS('Input Loss Time'!$D$7:$D$1030,'Input Loss Time'!$A$7:$A$1030,'Input Data Shift C'!Y$6,'Input Loss Time'!$B$7:$B$1030,'Input Data Shift C'!$D$2,'Input Loss Time'!$C$7:$C$1030,'Input Data Shift C'!$C138)</f>
        <v>0</v>
      </c>
      <c r="Z138" s="539">
        <f>SUMIFS('Input Loss Time'!$D$7:$D$1030,'Input Loss Time'!$A$7:$A$1030,'Input Data Shift C'!Z$6,'Input Loss Time'!$B$7:$B$1030,'Input Data Shift C'!$D$2,'Input Loss Time'!$C$7:$C$1030,'Input Data Shift C'!$C138)</f>
        <v>0</v>
      </c>
      <c r="AA138" s="539">
        <f>SUMIFS('Input Loss Time'!$D$7:$D$1030,'Input Loss Time'!$A$7:$A$1030,'Input Data Shift C'!AA$6,'Input Loss Time'!$B$7:$B$1030,'Input Data Shift C'!$D$2,'Input Loss Time'!$C$7:$C$1030,'Input Data Shift C'!$C138)</f>
        <v>0</v>
      </c>
      <c r="AB138" s="539">
        <f>SUMIFS('Input Loss Time'!$D$7:$D$1030,'Input Loss Time'!$A$7:$A$1030,'Input Data Shift C'!AB$6,'Input Loss Time'!$B$7:$B$1030,'Input Data Shift C'!$D$2,'Input Loss Time'!$C$7:$C$1030,'Input Data Shift C'!$C138)</f>
        <v>0</v>
      </c>
      <c r="AC138" s="539">
        <f>SUMIFS('Input Loss Time'!$D$7:$D$1030,'Input Loss Time'!$A$7:$A$1030,'Input Data Shift C'!AC$6,'Input Loss Time'!$B$7:$B$1030,'Input Data Shift C'!$D$2,'Input Loss Time'!$C$7:$C$1030,'Input Data Shift C'!$C138)</f>
        <v>0</v>
      </c>
      <c r="AD138" s="539">
        <f>SUMIFS('Input Loss Time'!$D$7:$D$1030,'Input Loss Time'!$A$7:$A$1030,'Input Data Shift C'!AD$6,'Input Loss Time'!$B$7:$B$1030,'Input Data Shift C'!$D$2,'Input Loss Time'!$C$7:$C$1030,'Input Data Shift C'!$C138)</f>
        <v>0</v>
      </c>
      <c r="AE138" s="539">
        <f>SUMIFS('Input Loss Time'!$D$7:$D$1030,'Input Loss Time'!$A$7:$A$1030,'Input Data Shift C'!AE$6,'Input Loss Time'!$B$7:$B$1030,'Input Data Shift C'!$D$2,'Input Loss Time'!$C$7:$C$1030,'Input Data Shift C'!$C138)</f>
        <v>0</v>
      </c>
      <c r="AF138" s="539">
        <f>SUMIFS('Input Loss Time'!$D$7:$D$1030,'Input Loss Time'!$A$7:$A$1030,'Input Data Shift C'!AF$6,'Input Loss Time'!$B$7:$B$1030,'Input Data Shift C'!$D$2,'Input Loss Time'!$C$7:$C$1030,'Input Data Shift C'!$C138)</f>
        <v>0</v>
      </c>
      <c r="AG138" s="539">
        <f>SUMIFS('Input Loss Time'!$D$7:$D$1030,'Input Loss Time'!$A$7:$A$1030,'Input Data Shift C'!AG$6,'Input Loss Time'!$B$7:$B$1030,'Input Data Shift C'!$D$2,'Input Loss Time'!$C$7:$C$1030,'Input Data Shift C'!$C138)</f>
        <v>0</v>
      </c>
      <c r="AH138" s="539">
        <f>SUMIFS('Input Loss Time'!$D$7:$D$1030,'Input Loss Time'!$A$7:$A$1030,'Input Data Shift C'!AH$6,'Input Loss Time'!$B$7:$B$1030,'Input Data Shift C'!$D$2,'Input Loss Time'!$C$7:$C$1030,'Input Data Shift C'!$C138)</f>
        <v>0</v>
      </c>
    </row>
    <row r="139" spans="1:64" ht="19.5" customHeight="1">
      <c r="A139" s="599" t="s">
        <v>7</v>
      </c>
      <c r="B139" s="599"/>
      <c r="C139" s="599"/>
      <c r="D139" s="540">
        <f t="shared" ref="D139:AH139" si="17">SUM(D127:D138)</f>
        <v>141.51</v>
      </c>
      <c r="E139" s="540">
        <f t="shared" si="17"/>
        <v>166.30666666666667</v>
      </c>
      <c r="F139" s="540">
        <f t="shared" si="17"/>
        <v>97.599436029341717</v>
      </c>
      <c r="G139" s="540">
        <f t="shared" si="17"/>
        <v>136.05031936955621</v>
      </c>
      <c r="H139" s="540">
        <f t="shared" si="17"/>
        <v>0</v>
      </c>
      <c r="I139" s="540">
        <f t="shared" si="17"/>
        <v>0</v>
      </c>
      <c r="J139" s="540">
        <f t="shared" si="17"/>
        <v>151.10999999999999</v>
      </c>
      <c r="K139" s="540">
        <f t="shared" si="17"/>
        <v>84.210000000000008</v>
      </c>
      <c r="L139" s="540">
        <f t="shared" si="17"/>
        <v>101.68941097338329</v>
      </c>
      <c r="M139" s="540">
        <f t="shared" si="17"/>
        <v>131.73184650924026</v>
      </c>
      <c r="N139" s="540">
        <f t="shared" si="17"/>
        <v>0</v>
      </c>
      <c r="O139" s="540">
        <f t="shared" si="17"/>
        <v>0</v>
      </c>
      <c r="P139" s="540">
        <f t="shared" si="17"/>
        <v>69.403333333333336</v>
      </c>
      <c r="Q139" s="540">
        <f t="shared" si="17"/>
        <v>112.31</v>
      </c>
      <c r="R139" s="540">
        <f t="shared" si="17"/>
        <v>77.522547290505344</v>
      </c>
      <c r="S139" s="540">
        <f t="shared" si="17"/>
        <v>122.99175677036142</v>
      </c>
      <c r="T139" s="540">
        <f t="shared" si="17"/>
        <v>0</v>
      </c>
      <c r="U139" s="540">
        <f t="shared" si="17"/>
        <v>0</v>
      </c>
      <c r="V139" s="540">
        <f t="shared" si="17"/>
        <v>0</v>
      </c>
      <c r="W139" s="540">
        <f t="shared" si="17"/>
        <v>0</v>
      </c>
      <c r="X139" s="540">
        <f t="shared" si="17"/>
        <v>0</v>
      </c>
      <c r="Y139" s="540">
        <f t="shared" si="17"/>
        <v>0</v>
      </c>
      <c r="Z139" s="540">
        <f t="shared" si="17"/>
        <v>0</v>
      </c>
      <c r="AA139" s="540">
        <f t="shared" si="17"/>
        <v>0</v>
      </c>
      <c r="AB139" s="540">
        <f t="shared" si="17"/>
        <v>0</v>
      </c>
      <c r="AC139" s="540">
        <f t="shared" si="17"/>
        <v>0</v>
      </c>
      <c r="AD139" s="540">
        <f t="shared" si="17"/>
        <v>0</v>
      </c>
      <c r="AE139" s="540">
        <f t="shared" si="17"/>
        <v>0</v>
      </c>
      <c r="AF139" s="540">
        <f t="shared" si="17"/>
        <v>0</v>
      </c>
      <c r="AG139" s="540">
        <f t="shared" si="17"/>
        <v>0</v>
      </c>
      <c r="AH139" s="540">
        <f t="shared" si="17"/>
        <v>0</v>
      </c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4"/>
      <c r="BI139" s="144"/>
      <c r="BJ139" s="144"/>
      <c r="BK139" s="144"/>
      <c r="BL139" s="144"/>
    </row>
    <row r="140" spans="1:64" ht="19.5" customHeight="1">
      <c r="A140" s="600" t="s">
        <v>100</v>
      </c>
      <c r="B140" s="600"/>
      <c r="C140" s="600"/>
      <c r="D140" s="540">
        <f>+IF(D77&gt;0,(D81*60-D139-'Shift C Calculation'!E148*60),0)</f>
        <v>-4.4999999999959073E-2</v>
      </c>
      <c r="E140" s="540">
        <f>+IF(E77&gt;0,(E81*60-E139-'Shift C Calculation'!F148*60),0)</f>
        <v>-4.6666666666681067E-2</v>
      </c>
      <c r="F140" s="540">
        <f>+IF(F77&gt;0,(F81*60-F139-'Shift C Calculation'!G148*60),0)</f>
        <v>3.5563970658245125E-2</v>
      </c>
      <c r="G140" s="540">
        <f>+IF(G77&gt;0,(G81*60-G139-'Shift C Calculation'!H148*60),0)</f>
        <v>-3.0319369556139009E-2</v>
      </c>
      <c r="H140" s="540">
        <f>+IF(H77&gt;0,(H81*60-H139-'Shift C Calculation'!I148*60),0)</f>
        <v>0</v>
      </c>
      <c r="I140" s="540">
        <f>+IF(I77&gt;0,(I81*60-I139-'Shift C Calculation'!J148*60),0)</f>
        <v>0</v>
      </c>
      <c r="J140" s="540">
        <f>+IF(J77&gt;0,(J81*60-J139-'Shift C Calculation'!K148*60),0)</f>
        <v>2.9999999999915872E-2</v>
      </c>
      <c r="K140" s="540">
        <f>+IF(K77&gt;0,(K81*60-K139-'Shift C Calculation'!L148*60),0)</f>
        <v>1.4999999999872671E-2</v>
      </c>
      <c r="L140" s="540">
        <f>+IF(L77&gt;0,(L81*60-L139-'Shift C Calculation'!M148*60),0)</f>
        <v>-4.4109733833010978E-3</v>
      </c>
      <c r="M140" s="540">
        <f>+IF(M77&gt;0,(M81*60-M139-'Shift C Calculation'!N148*60),0)</f>
        <v>-3.1846509240210708E-2</v>
      </c>
      <c r="N140" s="540">
        <f>+IF(N77&gt;0,(N81*60-N139-'Shift C Calculation'!O148*60),0)</f>
        <v>0</v>
      </c>
      <c r="O140" s="540">
        <f>+IF(O77&gt;0,(O81*60-O139-'Shift C Calculation'!P148*60),0)</f>
        <v>0</v>
      </c>
      <c r="P140" s="540">
        <f>+IF(P77&gt;0,(P81*60-P139-'Shift C Calculation'!Q148*60),0)</f>
        <v>-1.3333333333349628E-2</v>
      </c>
      <c r="Q140" s="540">
        <f>+IF(Q77&gt;0,(Q81*60-Q139-'Shift C Calculation'!R148*60),0)</f>
        <v>-3.5000000000081855E-2</v>
      </c>
      <c r="R140" s="540">
        <f>+IF(R77&gt;0,(R81*60-R139-'Shift C Calculation'!S148*60),0)</f>
        <v>4.2452709494625651E-2</v>
      </c>
      <c r="S140" s="540">
        <f>+IF(S77&gt;0,(S81*60-S139-'Shift C Calculation'!T148*60),0)</f>
        <v>2.3243229638467255E-2</v>
      </c>
      <c r="T140" s="540">
        <f>+IF(T77&gt;0,(T81*60-T139-'Shift C Calculation'!U148*60),0)</f>
        <v>0</v>
      </c>
      <c r="U140" s="540">
        <f>+IF(U77&gt;0,(U81*60-U139-'Shift C Calculation'!V148*60),0)</f>
        <v>0</v>
      </c>
      <c r="V140" s="540">
        <f>+IF(V77&gt;0,(V81*60-V139-'Shift C Calculation'!W148*60),0)</f>
        <v>0</v>
      </c>
      <c r="W140" s="540">
        <f>+IF(W77&gt;0,(W81*60-W139-'Shift C Calculation'!X148*60),0)</f>
        <v>0</v>
      </c>
      <c r="X140" s="540">
        <f>+IF(X77&gt;0,(X81*60-X139-'Shift C Calculation'!Y148*60),0)</f>
        <v>0</v>
      </c>
      <c r="Y140" s="540">
        <f>+IF(Y77&gt;0,(Y81*60-Y139-'Shift C Calculation'!Z148*60),0)</f>
        <v>0</v>
      </c>
      <c r="Z140" s="540">
        <f>+IF(Z77&gt;0,(Z81*60-Z139-'Shift C Calculation'!AA148*60),0)</f>
        <v>0</v>
      </c>
      <c r="AA140" s="540">
        <f>+IF(AA77&gt;0,(AA81*60-AA139-'Shift C Calculation'!AB148*60),0)</f>
        <v>0</v>
      </c>
      <c r="AB140" s="540">
        <f>+IF(AB77&gt;0,(AB81*60-AB139-'Shift C Calculation'!AC148*60),0)</f>
        <v>0</v>
      </c>
      <c r="AC140" s="540">
        <f>+IF(AC77&gt;0,(AC81*60-AC139-'Shift C Calculation'!AD148*60),0)</f>
        <v>0</v>
      </c>
      <c r="AD140" s="540">
        <f>+IF(AD77&gt;0,(AD81*60-AD139-'Shift C Calculation'!AE148*60),0)</f>
        <v>0</v>
      </c>
      <c r="AE140" s="540">
        <f>+IF(AE77&gt;0,(AE81*60-AE139-'Shift C Calculation'!AF148*60),0)</f>
        <v>0</v>
      </c>
      <c r="AF140" s="540">
        <f>+IF(AF77&gt;0,(AF81*60-AF139-'Shift C Calculation'!AG148*60),0)</f>
        <v>0</v>
      </c>
      <c r="AG140" s="540">
        <f>+IF(AG77&gt;0,(AG81*60-AG139-'Shift C Calculation'!AH148*60),0)</f>
        <v>0</v>
      </c>
      <c r="AH140" s="540">
        <f>+IF(AH77&gt;0,(AH81*60-AH139-'Shift C Calculation'!AI148*60),0)</f>
        <v>0</v>
      </c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</row>
    <row r="142" spans="1:64" ht="19.5" customHeight="1">
      <c r="A142" s="598" t="s">
        <v>120</v>
      </c>
      <c r="B142" s="598"/>
      <c r="C142" s="281" t="s">
        <v>90</v>
      </c>
      <c r="D142" s="537">
        <f t="shared" ref="D142:AH142" si="18">+D127*D$86/60</f>
        <v>0</v>
      </c>
      <c r="E142" s="537">
        <f t="shared" si="18"/>
        <v>8.8583333333333325</v>
      </c>
      <c r="F142" s="537">
        <f t="shared" si="18"/>
        <v>0</v>
      </c>
      <c r="G142" s="537">
        <f t="shared" si="18"/>
        <v>5.833333333333333</v>
      </c>
      <c r="H142" s="537">
        <f t="shared" si="18"/>
        <v>0</v>
      </c>
      <c r="I142" s="537">
        <f t="shared" si="18"/>
        <v>0</v>
      </c>
      <c r="J142" s="537">
        <f t="shared" si="18"/>
        <v>8.8416666666666668</v>
      </c>
      <c r="K142" s="537">
        <f t="shared" si="18"/>
        <v>0</v>
      </c>
      <c r="L142" s="537">
        <f t="shared" si="18"/>
        <v>0</v>
      </c>
      <c r="M142" s="537">
        <f t="shared" si="18"/>
        <v>4.7166666666666668</v>
      </c>
      <c r="N142" s="537">
        <f t="shared" si="18"/>
        <v>0</v>
      </c>
      <c r="O142" s="537">
        <f t="shared" si="18"/>
        <v>0</v>
      </c>
      <c r="P142" s="537">
        <f t="shared" si="18"/>
        <v>0</v>
      </c>
      <c r="Q142" s="537">
        <f t="shared" si="18"/>
        <v>2.9166666666666665</v>
      </c>
      <c r="R142" s="537">
        <f t="shared" si="18"/>
        <v>0</v>
      </c>
      <c r="S142" s="537">
        <f t="shared" si="18"/>
        <v>6.4833333333333334</v>
      </c>
      <c r="T142" s="537">
        <f t="shared" si="18"/>
        <v>0</v>
      </c>
      <c r="U142" s="537">
        <f t="shared" si="18"/>
        <v>0</v>
      </c>
      <c r="V142" s="537">
        <f t="shared" si="18"/>
        <v>0</v>
      </c>
      <c r="W142" s="537">
        <f t="shared" si="18"/>
        <v>0</v>
      </c>
      <c r="X142" s="537">
        <f t="shared" si="18"/>
        <v>0</v>
      </c>
      <c r="Y142" s="537">
        <f t="shared" si="18"/>
        <v>0</v>
      </c>
      <c r="Z142" s="537">
        <f t="shared" si="18"/>
        <v>0</v>
      </c>
      <c r="AA142" s="537">
        <f t="shared" si="18"/>
        <v>0</v>
      </c>
      <c r="AB142" s="537">
        <f t="shared" si="18"/>
        <v>0</v>
      </c>
      <c r="AC142" s="537">
        <f t="shared" si="18"/>
        <v>0</v>
      </c>
      <c r="AD142" s="537">
        <f t="shared" si="18"/>
        <v>0</v>
      </c>
      <c r="AE142" s="537">
        <f t="shared" si="18"/>
        <v>0</v>
      </c>
      <c r="AF142" s="537">
        <f t="shared" si="18"/>
        <v>0</v>
      </c>
      <c r="AG142" s="537">
        <f t="shared" si="18"/>
        <v>0</v>
      </c>
      <c r="AH142" s="537">
        <f t="shared" si="18"/>
        <v>0</v>
      </c>
    </row>
    <row r="143" spans="1:64" ht="19.5" customHeight="1">
      <c r="A143" s="598"/>
      <c r="B143" s="598"/>
      <c r="C143" s="281" t="s">
        <v>91</v>
      </c>
      <c r="D143" s="537">
        <f t="shared" ref="D143:AH143" si="19">+D128*D$86/60</f>
        <v>0</v>
      </c>
      <c r="E143" s="537">
        <f t="shared" si="19"/>
        <v>0</v>
      </c>
      <c r="F143" s="537">
        <f t="shared" si="19"/>
        <v>0</v>
      </c>
      <c r="G143" s="537">
        <f t="shared" si="19"/>
        <v>1.7416666666666667</v>
      </c>
      <c r="H143" s="537">
        <f t="shared" si="19"/>
        <v>0</v>
      </c>
      <c r="I143" s="537">
        <f t="shared" si="19"/>
        <v>0</v>
      </c>
      <c r="J143" s="537">
        <f t="shared" si="19"/>
        <v>0</v>
      </c>
      <c r="K143" s="537">
        <f t="shared" si="19"/>
        <v>2.0166666666666666</v>
      </c>
      <c r="L143" s="537">
        <f t="shared" si="19"/>
        <v>0</v>
      </c>
      <c r="M143" s="537">
        <f t="shared" si="19"/>
        <v>0</v>
      </c>
      <c r="N143" s="537">
        <f t="shared" si="19"/>
        <v>0</v>
      </c>
      <c r="O143" s="537">
        <f t="shared" si="19"/>
        <v>0</v>
      </c>
      <c r="P143" s="537">
        <f t="shared" si="19"/>
        <v>2.0333333333333332</v>
      </c>
      <c r="Q143" s="537">
        <f t="shared" si="19"/>
        <v>0</v>
      </c>
      <c r="R143" s="537">
        <f t="shared" si="19"/>
        <v>1.45</v>
      </c>
      <c r="S143" s="537">
        <f t="shared" si="19"/>
        <v>0</v>
      </c>
      <c r="T143" s="537">
        <f t="shared" si="19"/>
        <v>0</v>
      </c>
      <c r="U143" s="537">
        <f t="shared" si="19"/>
        <v>0</v>
      </c>
      <c r="V143" s="537">
        <f t="shared" si="19"/>
        <v>0</v>
      </c>
      <c r="W143" s="537">
        <f t="shared" si="19"/>
        <v>0</v>
      </c>
      <c r="X143" s="537">
        <f t="shared" si="19"/>
        <v>0</v>
      </c>
      <c r="Y143" s="537">
        <f t="shared" si="19"/>
        <v>0</v>
      </c>
      <c r="Z143" s="537">
        <f t="shared" si="19"/>
        <v>0</v>
      </c>
      <c r="AA143" s="537">
        <f t="shared" si="19"/>
        <v>0</v>
      </c>
      <c r="AB143" s="537">
        <f t="shared" si="19"/>
        <v>0</v>
      </c>
      <c r="AC143" s="537">
        <f t="shared" si="19"/>
        <v>0</v>
      </c>
      <c r="AD143" s="537">
        <f t="shared" si="19"/>
        <v>0</v>
      </c>
      <c r="AE143" s="537">
        <f t="shared" si="19"/>
        <v>0</v>
      </c>
      <c r="AF143" s="537">
        <f t="shared" si="19"/>
        <v>0</v>
      </c>
      <c r="AG143" s="537">
        <f t="shared" si="19"/>
        <v>0</v>
      </c>
      <c r="AH143" s="537">
        <f t="shared" si="19"/>
        <v>0</v>
      </c>
    </row>
    <row r="144" spans="1:64" ht="19.5" customHeight="1">
      <c r="A144" s="598"/>
      <c r="B144" s="598"/>
      <c r="C144" s="281" t="s">
        <v>4274</v>
      </c>
      <c r="D144" s="537">
        <f t="shared" ref="D144:AH144" si="20">+D129*D$86/60</f>
        <v>3.75</v>
      </c>
      <c r="E144" s="537">
        <f t="shared" si="20"/>
        <v>3.75</v>
      </c>
      <c r="F144" s="537">
        <f t="shared" si="20"/>
        <v>6.875</v>
      </c>
      <c r="G144" s="537">
        <f t="shared" si="20"/>
        <v>2.5</v>
      </c>
      <c r="H144" s="537">
        <f t="shared" si="20"/>
        <v>0</v>
      </c>
      <c r="I144" s="537">
        <f t="shared" si="20"/>
        <v>0</v>
      </c>
      <c r="J144" s="537">
        <f t="shared" si="20"/>
        <v>2.5</v>
      </c>
      <c r="K144" s="537">
        <f t="shared" si="20"/>
        <v>3.75</v>
      </c>
      <c r="L144" s="537">
        <f t="shared" si="20"/>
        <v>3.75</v>
      </c>
      <c r="M144" s="537">
        <f t="shared" si="20"/>
        <v>2.5</v>
      </c>
      <c r="N144" s="537">
        <f t="shared" si="20"/>
        <v>0</v>
      </c>
      <c r="O144" s="537">
        <f t="shared" si="20"/>
        <v>0</v>
      </c>
      <c r="P144" s="537">
        <f t="shared" si="20"/>
        <v>2.5</v>
      </c>
      <c r="Q144" s="537">
        <f t="shared" si="20"/>
        <v>2.0833333333333335</v>
      </c>
      <c r="R144" s="537">
        <f t="shared" si="20"/>
        <v>3.75</v>
      </c>
      <c r="S144" s="537">
        <f t="shared" si="20"/>
        <v>2.5</v>
      </c>
      <c r="T144" s="537">
        <f t="shared" si="20"/>
        <v>0</v>
      </c>
      <c r="U144" s="537">
        <f t="shared" si="20"/>
        <v>0</v>
      </c>
      <c r="V144" s="537">
        <f t="shared" si="20"/>
        <v>0</v>
      </c>
      <c r="W144" s="537">
        <f t="shared" si="20"/>
        <v>0</v>
      </c>
      <c r="X144" s="537">
        <f t="shared" si="20"/>
        <v>0</v>
      </c>
      <c r="Y144" s="537">
        <f t="shared" si="20"/>
        <v>0</v>
      </c>
      <c r="Z144" s="537">
        <f t="shared" si="20"/>
        <v>0</v>
      </c>
      <c r="AA144" s="537">
        <f t="shared" si="20"/>
        <v>0</v>
      </c>
      <c r="AB144" s="537">
        <f t="shared" si="20"/>
        <v>0</v>
      </c>
      <c r="AC144" s="537">
        <f t="shared" si="20"/>
        <v>0</v>
      </c>
      <c r="AD144" s="537">
        <f t="shared" si="20"/>
        <v>0</v>
      </c>
      <c r="AE144" s="537">
        <f t="shared" si="20"/>
        <v>0</v>
      </c>
      <c r="AF144" s="537">
        <f t="shared" si="20"/>
        <v>0</v>
      </c>
      <c r="AG144" s="537">
        <f t="shared" si="20"/>
        <v>0</v>
      </c>
      <c r="AH144" s="537">
        <f t="shared" si="20"/>
        <v>0</v>
      </c>
    </row>
    <row r="145" spans="1:64" ht="19.5" customHeight="1">
      <c r="A145" s="598"/>
      <c r="B145" s="598"/>
      <c r="C145" s="281" t="s">
        <v>5451</v>
      </c>
      <c r="D145" s="537">
        <f t="shared" ref="D145:AH145" si="21">+D130*D$86/60</f>
        <v>0</v>
      </c>
      <c r="E145" s="537">
        <f t="shared" si="21"/>
        <v>0</v>
      </c>
      <c r="F145" s="537">
        <f t="shared" si="21"/>
        <v>0</v>
      </c>
      <c r="G145" s="537">
        <f t="shared" si="21"/>
        <v>0</v>
      </c>
      <c r="H145" s="537">
        <f t="shared" si="21"/>
        <v>0</v>
      </c>
      <c r="I145" s="537">
        <f t="shared" si="21"/>
        <v>0</v>
      </c>
      <c r="J145" s="537">
        <f t="shared" si="21"/>
        <v>0</v>
      </c>
      <c r="K145" s="537">
        <f t="shared" si="21"/>
        <v>0</v>
      </c>
      <c r="L145" s="537">
        <f t="shared" si="21"/>
        <v>0</v>
      </c>
      <c r="M145" s="537">
        <f t="shared" si="21"/>
        <v>0</v>
      </c>
      <c r="N145" s="537">
        <f t="shared" si="21"/>
        <v>0</v>
      </c>
      <c r="O145" s="537">
        <f t="shared" si="21"/>
        <v>0</v>
      </c>
      <c r="P145" s="537">
        <f t="shared" si="21"/>
        <v>0</v>
      </c>
      <c r="Q145" s="537">
        <f t="shared" si="21"/>
        <v>0</v>
      </c>
      <c r="R145" s="537">
        <f t="shared" si="21"/>
        <v>0</v>
      </c>
      <c r="S145" s="537">
        <f t="shared" si="21"/>
        <v>0</v>
      </c>
      <c r="T145" s="537">
        <f t="shared" si="21"/>
        <v>0</v>
      </c>
      <c r="U145" s="537">
        <f t="shared" si="21"/>
        <v>0</v>
      </c>
      <c r="V145" s="537">
        <f t="shared" si="21"/>
        <v>0</v>
      </c>
      <c r="W145" s="537">
        <f t="shared" si="21"/>
        <v>0</v>
      </c>
      <c r="X145" s="537">
        <f t="shared" si="21"/>
        <v>0</v>
      </c>
      <c r="Y145" s="537">
        <f t="shared" si="21"/>
        <v>0</v>
      </c>
      <c r="Z145" s="537">
        <f t="shared" si="21"/>
        <v>0</v>
      </c>
      <c r="AA145" s="537">
        <f t="shared" si="21"/>
        <v>0</v>
      </c>
      <c r="AB145" s="537">
        <f t="shared" si="21"/>
        <v>0</v>
      </c>
      <c r="AC145" s="537">
        <f t="shared" si="21"/>
        <v>0</v>
      </c>
      <c r="AD145" s="537">
        <f t="shared" si="21"/>
        <v>0</v>
      </c>
      <c r="AE145" s="537">
        <f t="shared" si="21"/>
        <v>0</v>
      </c>
      <c r="AF145" s="537">
        <f t="shared" si="21"/>
        <v>0</v>
      </c>
      <c r="AG145" s="537">
        <f t="shared" si="21"/>
        <v>0</v>
      </c>
      <c r="AH145" s="537">
        <f t="shared" si="21"/>
        <v>0</v>
      </c>
    </row>
    <row r="146" spans="1:64" ht="19.5" customHeight="1">
      <c r="A146" s="598"/>
      <c r="B146" s="598"/>
      <c r="C146" s="281" t="s">
        <v>5452</v>
      </c>
      <c r="D146" s="537">
        <f t="shared" ref="D146:AH146" si="22">+D131*D$86/60</f>
        <v>1.7916666666666667</v>
      </c>
      <c r="E146" s="537">
        <f t="shared" si="22"/>
        <v>0</v>
      </c>
      <c r="F146" s="537">
        <f t="shared" si="22"/>
        <v>0</v>
      </c>
      <c r="G146" s="537">
        <f t="shared" si="22"/>
        <v>0</v>
      </c>
      <c r="H146" s="537">
        <f t="shared" si="22"/>
        <v>0</v>
      </c>
      <c r="I146" s="537">
        <f t="shared" si="22"/>
        <v>0</v>
      </c>
      <c r="J146" s="537">
        <f t="shared" si="22"/>
        <v>0</v>
      </c>
      <c r="K146" s="537">
        <f t="shared" si="22"/>
        <v>0</v>
      </c>
      <c r="L146" s="537">
        <f t="shared" si="22"/>
        <v>3.4666666666666668</v>
      </c>
      <c r="M146" s="537">
        <f t="shared" si="22"/>
        <v>2.5</v>
      </c>
      <c r="N146" s="537">
        <f t="shared" si="22"/>
        <v>0</v>
      </c>
      <c r="O146" s="537">
        <f t="shared" si="22"/>
        <v>0</v>
      </c>
      <c r="P146" s="537">
        <f t="shared" si="22"/>
        <v>0</v>
      </c>
      <c r="Q146" s="537">
        <f t="shared" si="22"/>
        <v>3.1083333333333334</v>
      </c>
      <c r="R146" s="537">
        <f t="shared" si="22"/>
        <v>0</v>
      </c>
      <c r="S146" s="537">
        <f t="shared" si="22"/>
        <v>0</v>
      </c>
      <c r="T146" s="537">
        <f t="shared" si="22"/>
        <v>0</v>
      </c>
      <c r="U146" s="537">
        <f t="shared" si="22"/>
        <v>0</v>
      </c>
      <c r="V146" s="537">
        <f t="shared" si="22"/>
        <v>0</v>
      </c>
      <c r="W146" s="537">
        <f t="shared" si="22"/>
        <v>0</v>
      </c>
      <c r="X146" s="537">
        <f t="shared" si="22"/>
        <v>0</v>
      </c>
      <c r="Y146" s="537">
        <f t="shared" si="22"/>
        <v>0</v>
      </c>
      <c r="Z146" s="537">
        <f t="shared" si="22"/>
        <v>0</v>
      </c>
      <c r="AA146" s="537">
        <f t="shared" si="22"/>
        <v>0</v>
      </c>
      <c r="AB146" s="537">
        <f t="shared" si="22"/>
        <v>0</v>
      </c>
      <c r="AC146" s="537">
        <f t="shared" si="22"/>
        <v>0</v>
      </c>
      <c r="AD146" s="537">
        <f t="shared" si="22"/>
        <v>0</v>
      </c>
      <c r="AE146" s="537">
        <f t="shared" si="22"/>
        <v>0</v>
      </c>
      <c r="AF146" s="537">
        <f t="shared" si="22"/>
        <v>0</v>
      </c>
      <c r="AG146" s="537">
        <f t="shared" si="22"/>
        <v>0</v>
      </c>
      <c r="AH146" s="537">
        <f t="shared" si="22"/>
        <v>0</v>
      </c>
    </row>
    <row r="147" spans="1:64" ht="19.5" customHeight="1">
      <c r="A147" s="598"/>
      <c r="B147" s="598"/>
      <c r="C147" s="281" t="s">
        <v>4275</v>
      </c>
      <c r="D147" s="537">
        <f t="shared" ref="D147:AH147" si="23">+D132*D$86/60</f>
        <v>0</v>
      </c>
      <c r="E147" s="537">
        <f t="shared" si="23"/>
        <v>0</v>
      </c>
      <c r="F147" s="537">
        <f t="shared" si="23"/>
        <v>0</v>
      </c>
      <c r="G147" s="537">
        <f t="shared" si="23"/>
        <v>0</v>
      </c>
      <c r="H147" s="537">
        <f t="shared" si="23"/>
        <v>0</v>
      </c>
      <c r="I147" s="537">
        <f t="shared" si="23"/>
        <v>0</v>
      </c>
      <c r="J147" s="537">
        <f t="shared" si="23"/>
        <v>0</v>
      </c>
      <c r="K147" s="537">
        <f t="shared" si="23"/>
        <v>0</v>
      </c>
      <c r="L147" s="537">
        <f t="shared" si="23"/>
        <v>0</v>
      </c>
      <c r="M147" s="537">
        <f t="shared" si="23"/>
        <v>0</v>
      </c>
      <c r="N147" s="537">
        <f t="shared" si="23"/>
        <v>0</v>
      </c>
      <c r="O147" s="537">
        <f t="shared" si="23"/>
        <v>0</v>
      </c>
      <c r="P147" s="537">
        <f t="shared" si="23"/>
        <v>0</v>
      </c>
      <c r="Q147" s="537">
        <f t="shared" si="23"/>
        <v>0</v>
      </c>
      <c r="R147" s="537">
        <f t="shared" si="23"/>
        <v>0</v>
      </c>
      <c r="S147" s="537">
        <f t="shared" si="23"/>
        <v>0</v>
      </c>
      <c r="T147" s="537">
        <f t="shared" si="23"/>
        <v>0</v>
      </c>
      <c r="U147" s="537">
        <f t="shared" si="23"/>
        <v>0</v>
      </c>
      <c r="V147" s="537">
        <f t="shared" si="23"/>
        <v>0</v>
      </c>
      <c r="W147" s="537">
        <f t="shared" si="23"/>
        <v>0</v>
      </c>
      <c r="X147" s="537">
        <f t="shared" si="23"/>
        <v>0</v>
      </c>
      <c r="Y147" s="537">
        <f t="shared" si="23"/>
        <v>0</v>
      </c>
      <c r="Z147" s="537">
        <f t="shared" si="23"/>
        <v>0</v>
      </c>
      <c r="AA147" s="537">
        <f t="shared" si="23"/>
        <v>0</v>
      </c>
      <c r="AB147" s="537">
        <f t="shared" si="23"/>
        <v>0</v>
      </c>
      <c r="AC147" s="537">
        <f t="shared" si="23"/>
        <v>0</v>
      </c>
      <c r="AD147" s="537">
        <f t="shared" si="23"/>
        <v>0</v>
      </c>
      <c r="AE147" s="537">
        <f t="shared" si="23"/>
        <v>0</v>
      </c>
      <c r="AF147" s="537">
        <f t="shared" si="23"/>
        <v>0</v>
      </c>
      <c r="AG147" s="537">
        <f t="shared" si="23"/>
        <v>0</v>
      </c>
      <c r="AH147" s="537">
        <f t="shared" si="23"/>
        <v>0</v>
      </c>
    </row>
    <row r="148" spans="1:64" ht="19.5" customHeight="1">
      <c r="A148" s="598"/>
      <c r="B148" s="598"/>
      <c r="C148" s="281" t="s">
        <v>4291</v>
      </c>
      <c r="D148" s="537">
        <f t="shared" ref="D148:AH148" si="24">+D133*D$86/60</f>
        <v>8.333333333333335E-4</v>
      </c>
      <c r="E148" s="537">
        <f t="shared" si="24"/>
        <v>5.5555555555555556E-4</v>
      </c>
      <c r="F148" s="537">
        <f t="shared" si="24"/>
        <v>8.2863357784763916E-3</v>
      </c>
      <c r="G148" s="537">
        <f t="shared" si="24"/>
        <v>1.25266141296834E-2</v>
      </c>
      <c r="H148" s="537">
        <f t="shared" si="24"/>
        <v>0</v>
      </c>
      <c r="I148" s="537">
        <f t="shared" si="24"/>
        <v>0</v>
      </c>
      <c r="J148" s="537">
        <f t="shared" si="24"/>
        <v>8.333333333333335E-4</v>
      </c>
      <c r="K148" s="537">
        <f t="shared" si="24"/>
        <v>8.333333333333335E-4</v>
      </c>
      <c r="L148" s="537">
        <f t="shared" si="24"/>
        <v>7.4509144486083097E-3</v>
      </c>
      <c r="M148" s="537">
        <f t="shared" si="24"/>
        <v>1.0987209103353868E-2</v>
      </c>
      <c r="N148" s="537">
        <f t="shared" si="24"/>
        <v>0</v>
      </c>
      <c r="O148" s="537">
        <f t="shared" si="24"/>
        <v>0</v>
      </c>
      <c r="P148" s="537">
        <f t="shared" si="24"/>
        <v>2.7777777777777778E-4</v>
      </c>
      <c r="Q148" s="537">
        <f t="shared" si="24"/>
        <v>8.333333333333335E-4</v>
      </c>
      <c r="R148" s="537">
        <f t="shared" si="24"/>
        <v>1.0212274208778826E-2</v>
      </c>
      <c r="S148" s="537">
        <f t="shared" si="24"/>
        <v>1.5979730863451797E-2</v>
      </c>
      <c r="T148" s="537">
        <f t="shared" si="24"/>
        <v>0</v>
      </c>
      <c r="U148" s="537">
        <f t="shared" si="24"/>
        <v>0</v>
      </c>
      <c r="V148" s="537">
        <f t="shared" si="24"/>
        <v>0</v>
      </c>
      <c r="W148" s="537">
        <f t="shared" si="24"/>
        <v>0</v>
      </c>
      <c r="X148" s="537">
        <f t="shared" si="24"/>
        <v>0</v>
      </c>
      <c r="Y148" s="537">
        <f t="shared" si="24"/>
        <v>0</v>
      </c>
      <c r="Z148" s="537">
        <f t="shared" si="24"/>
        <v>0</v>
      </c>
      <c r="AA148" s="537">
        <f t="shared" si="24"/>
        <v>0</v>
      </c>
      <c r="AB148" s="537">
        <f t="shared" si="24"/>
        <v>0</v>
      </c>
      <c r="AC148" s="537">
        <f t="shared" si="24"/>
        <v>0</v>
      </c>
      <c r="AD148" s="537">
        <f t="shared" si="24"/>
        <v>0</v>
      </c>
      <c r="AE148" s="537">
        <f t="shared" si="24"/>
        <v>0</v>
      </c>
      <c r="AF148" s="537">
        <f t="shared" si="24"/>
        <v>0</v>
      </c>
      <c r="AG148" s="537">
        <f t="shared" si="24"/>
        <v>0</v>
      </c>
      <c r="AH148" s="537">
        <f t="shared" si="24"/>
        <v>0</v>
      </c>
    </row>
    <row r="149" spans="1:64" ht="19.5" customHeight="1">
      <c r="A149" s="598"/>
      <c r="B149" s="598"/>
      <c r="C149" s="281" t="s">
        <v>4276</v>
      </c>
      <c r="D149" s="537">
        <f t="shared" ref="D149:AH149" si="25">+D134*D$86/60</f>
        <v>0.41666666666666669</v>
      </c>
      <c r="E149" s="537">
        <f t="shared" si="25"/>
        <v>0.41666666666666669</v>
      </c>
      <c r="F149" s="537">
        <f t="shared" si="25"/>
        <v>0.41666666666666669</v>
      </c>
      <c r="G149" s="537">
        <f t="shared" si="25"/>
        <v>0.41666666666666669</v>
      </c>
      <c r="H149" s="537">
        <f t="shared" si="25"/>
        <v>0</v>
      </c>
      <c r="I149" s="537">
        <f t="shared" si="25"/>
        <v>0</v>
      </c>
      <c r="J149" s="537">
        <f t="shared" si="25"/>
        <v>0.41666666666666669</v>
      </c>
      <c r="K149" s="537">
        <f t="shared" si="25"/>
        <v>0.41666666666666669</v>
      </c>
      <c r="L149" s="537">
        <f t="shared" si="25"/>
        <v>0.41666666666666669</v>
      </c>
      <c r="M149" s="537">
        <f t="shared" si="25"/>
        <v>0.41666666666666669</v>
      </c>
      <c r="N149" s="537">
        <f t="shared" si="25"/>
        <v>0</v>
      </c>
      <c r="O149" s="537">
        <f t="shared" si="25"/>
        <v>0</v>
      </c>
      <c r="P149" s="537">
        <f t="shared" si="25"/>
        <v>0.41666666666666669</v>
      </c>
      <c r="Q149" s="537">
        <f t="shared" si="25"/>
        <v>0.41666666666666669</v>
      </c>
      <c r="R149" s="537">
        <f t="shared" si="25"/>
        <v>0.41666666666666669</v>
      </c>
      <c r="S149" s="537">
        <f t="shared" si="25"/>
        <v>0.41666666666666669</v>
      </c>
      <c r="T149" s="537">
        <f t="shared" si="25"/>
        <v>0</v>
      </c>
      <c r="U149" s="537">
        <f t="shared" si="25"/>
        <v>0</v>
      </c>
      <c r="V149" s="537">
        <f t="shared" si="25"/>
        <v>0</v>
      </c>
      <c r="W149" s="537">
        <f t="shared" si="25"/>
        <v>0</v>
      </c>
      <c r="X149" s="537">
        <f t="shared" si="25"/>
        <v>0</v>
      </c>
      <c r="Y149" s="537">
        <f t="shared" si="25"/>
        <v>0</v>
      </c>
      <c r="Z149" s="537">
        <f t="shared" si="25"/>
        <v>0</v>
      </c>
      <c r="AA149" s="537">
        <f t="shared" si="25"/>
        <v>0</v>
      </c>
      <c r="AB149" s="537">
        <f t="shared" si="25"/>
        <v>0</v>
      </c>
      <c r="AC149" s="537">
        <f t="shared" si="25"/>
        <v>0</v>
      </c>
      <c r="AD149" s="537">
        <f t="shared" si="25"/>
        <v>0</v>
      </c>
      <c r="AE149" s="537">
        <f t="shared" si="25"/>
        <v>0</v>
      </c>
      <c r="AF149" s="537">
        <f t="shared" si="25"/>
        <v>0</v>
      </c>
      <c r="AG149" s="537">
        <f t="shared" si="25"/>
        <v>0</v>
      </c>
      <c r="AH149" s="537">
        <f t="shared" si="25"/>
        <v>0</v>
      </c>
    </row>
    <row r="150" spans="1:64" ht="19.5" customHeight="1">
      <c r="A150" s="598"/>
      <c r="B150" s="598"/>
      <c r="C150" s="281" t="s">
        <v>4277</v>
      </c>
      <c r="D150" s="537">
        <f t="shared" ref="D150:AH150" si="26">+D135*D$86/60</f>
        <v>0.41666666666666669</v>
      </c>
      <c r="E150" s="537">
        <f t="shared" si="26"/>
        <v>0.41666666666666669</v>
      </c>
      <c r="F150" s="537">
        <f t="shared" si="26"/>
        <v>0.41666666666666669</v>
      </c>
      <c r="G150" s="537">
        <f t="shared" si="26"/>
        <v>0.41666666666666669</v>
      </c>
      <c r="H150" s="537">
        <f t="shared" si="26"/>
        <v>0</v>
      </c>
      <c r="I150" s="537">
        <f t="shared" si="26"/>
        <v>0</v>
      </c>
      <c r="J150" s="537">
        <f t="shared" si="26"/>
        <v>0.41666666666666669</v>
      </c>
      <c r="K150" s="537">
        <f t="shared" si="26"/>
        <v>0.41666666666666669</v>
      </c>
      <c r="L150" s="537">
        <f t="shared" si="26"/>
        <v>0.41666666666666669</v>
      </c>
      <c r="M150" s="537">
        <f t="shared" si="26"/>
        <v>0.41666666666666669</v>
      </c>
      <c r="N150" s="537">
        <f t="shared" si="26"/>
        <v>0</v>
      </c>
      <c r="O150" s="537">
        <f t="shared" si="26"/>
        <v>0</v>
      </c>
      <c r="P150" s="537">
        <f t="shared" si="26"/>
        <v>0.41666666666666669</v>
      </c>
      <c r="Q150" s="537">
        <f t="shared" si="26"/>
        <v>0.41666666666666669</v>
      </c>
      <c r="R150" s="537">
        <f t="shared" si="26"/>
        <v>0.41666666666666669</v>
      </c>
      <c r="S150" s="537">
        <f t="shared" si="26"/>
        <v>0.41666666666666669</v>
      </c>
      <c r="T150" s="537">
        <f t="shared" si="26"/>
        <v>0</v>
      </c>
      <c r="U150" s="537">
        <f t="shared" si="26"/>
        <v>0</v>
      </c>
      <c r="V150" s="537">
        <f t="shared" si="26"/>
        <v>0</v>
      </c>
      <c r="W150" s="537">
        <f t="shared" si="26"/>
        <v>0</v>
      </c>
      <c r="X150" s="537">
        <f t="shared" si="26"/>
        <v>0</v>
      </c>
      <c r="Y150" s="537">
        <f t="shared" si="26"/>
        <v>0</v>
      </c>
      <c r="Z150" s="537">
        <f t="shared" si="26"/>
        <v>0</v>
      </c>
      <c r="AA150" s="537">
        <f t="shared" si="26"/>
        <v>0</v>
      </c>
      <c r="AB150" s="537">
        <f t="shared" si="26"/>
        <v>0</v>
      </c>
      <c r="AC150" s="537">
        <f t="shared" si="26"/>
        <v>0</v>
      </c>
      <c r="AD150" s="537">
        <f t="shared" si="26"/>
        <v>0</v>
      </c>
      <c r="AE150" s="537">
        <f t="shared" si="26"/>
        <v>0</v>
      </c>
      <c r="AF150" s="537">
        <f t="shared" si="26"/>
        <v>0</v>
      </c>
      <c r="AG150" s="537">
        <f t="shared" si="26"/>
        <v>0</v>
      </c>
      <c r="AH150" s="537">
        <f t="shared" si="26"/>
        <v>0</v>
      </c>
    </row>
    <row r="151" spans="1:64" ht="19.5" customHeight="1">
      <c r="A151" s="598"/>
      <c r="B151" s="598"/>
      <c r="C151" s="281" t="s">
        <v>29</v>
      </c>
      <c r="D151" s="537">
        <f t="shared" ref="D151:J153" si="27">+D136*D$86/60</f>
        <v>0.41666666666666669</v>
      </c>
      <c r="E151" s="537">
        <f t="shared" si="27"/>
        <v>0.41666666666666669</v>
      </c>
      <c r="F151" s="537">
        <f t="shared" si="27"/>
        <v>0.41666666666666669</v>
      </c>
      <c r="G151" s="537">
        <f t="shared" si="27"/>
        <v>0.41666666666666669</v>
      </c>
      <c r="H151" s="537">
        <f t="shared" si="27"/>
        <v>0</v>
      </c>
      <c r="I151" s="537">
        <f t="shared" si="27"/>
        <v>0</v>
      </c>
      <c r="J151" s="537">
        <f t="shared" si="27"/>
        <v>0.41666666666666669</v>
      </c>
      <c r="K151" s="537">
        <f t="shared" ref="K151:AH151" si="28">+K136*K$86/60</f>
        <v>0.41666666666666669</v>
      </c>
      <c r="L151" s="537">
        <f t="shared" si="28"/>
        <v>0.41666666666666669</v>
      </c>
      <c r="M151" s="537">
        <f t="shared" si="28"/>
        <v>0.41666666666666669</v>
      </c>
      <c r="N151" s="537">
        <f t="shared" si="28"/>
        <v>0</v>
      </c>
      <c r="O151" s="537">
        <f t="shared" si="28"/>
        <v>0</v>
      </c>
      <c r="P151" s="537">
        <f t="shared" si="28"/>
        <v>0.41666666666666669</v>
      </c>
      <c r="Q151" s="537">
        <f t="shared" si="28"/>
        <v>0.41666666666666669</v>
      </c>
      <c r="R151" s="537">
        <f t="shared" si="28"/>
        <v>0.41666666666666669</v>
      </c>
      <c r="S151" s="537">
        <f t="shared" si="28"/>
        <v>0.41666666666666669</v>
      </c>
      <c r="T151" s="537">
        <f t="shared" si="28"/>
        <v>0</v>
      </c>
      <c r="U151" s="537">
        <f t="shared" si="28"/>
        <v>0</v>
      </c>
      <c r="V151" s="537">
        <f t="shared" si="28"/>
        <v>0</v>
      </c>
      <c r="W151" s="537">
        <f t="shared" si="28"/>
        <v>0</v>
      </c>
      <c r="X151" s="537">
        <f t="shared" si="28"/>
        <v>0</v>
      </c>
      <c r="Y151" s="537">
        <f t="shared" si="28"/>
        <v>0</v>
      </c>
      <c r="Z151" s="537">
        <f t="shared" si="28"/>
        <v>0</v>
      </c>
      <c r="AA151" s="537">
        <f t="shared" si="28"/>
        <v>0</v>
      </c>
      <c r="AB151" s="537">
        <f t="shared" si="28"/>
        <v>0</v>
      </c>
      <c r="AC151" s="537">
        <f t="shared" si="28"/>
        <v>0</v>
      </c>
      <c r="AD151" s="537">
        <f t="shared" si="28"/>
        <v>0</v>
      </c>
      <c r="AE151" s="537">
        <f t="shared" si="28"/>
        <v>0</v>
      </c>
      <c r="AF151" s="537">
        <f t="shared" si="28"/>
        <v>0</v>
      </c>
      <c r="AG151" s="537">
        <f t="shared" si="28"/>
        <v>0</v>
      </c>
      <c r="AH151" s="537">
        <f t="shared" si="28"/>
        <v>0</v>
      </c>
    </row>
    <row r="152" spans="1:64" ht="19.5" customHeight="1">
      <c r="A152" s="598"/>
      <c r="B152" s="598"/>
      <c r="C152" s="281" t="s">
        <v>4292</v>
      </c>
      <c r="D152" s="537">
        <f t="shared" si="27"/>
        <v>5</v>
      </c>
      <c r="E152" s="537">
        <f t="shared" si="27"/>
        <v>0</v>
      </c>
      <c r="F152" s="537">
        <f t="shared" si="27"/>
        <v>0</v>
      </c>
      <c r="G152" s="537">
        <f t="shared" si="27"/>
        <v>0</v>
      </c>
      <c r="H152" s="537">
        <f t="shared" si="27"/>
        <v>0</v>
      </c>
      <c r="I152" s="537">
        <f t="shared" si="27"/>
        <v>0</v>
      </c>
      <c r="J152" s="537">
        <f t="shared" si="27"/>
        <v>0</v>
      </c>
      <c r="K152" s="537">
        <f t="shared" ref="K152:AH152" si="29">+K137*K$86/60</f>
        <v>0</v>
      </c>
      <c r="L152" s="537">
        <f t="shared" si="29"/>
        <v>0</v>
      </c>
      <c r="M152" s="537">
        <f t="shared" si="29"/>
        <v>0</v>
      </c>
      <c r="N152" s="537">
        <f t="shared" si="29"/>
        <v>0</v>
      </c>
      <c r="O152" s="537">
        <f t="shared" si="29"/>
        <v>0</v>
      </c>
      <c r="P152" s="537">
        <f t="shared" si="29"/>
        <v>0</v>
      </c>
      <c r="Q152" s="537">
        <f t="shared" si="29"/>
        <v>0</v>
      </c>
      <c r="R152" s="537">
        <f t="shared" si="29"/>
        <v>0</v>
      </c>
      <c r="S152" s="537">
        <f t="shared" si="29"/>
        <v>0</v>
      </c>
      <c r="T152" s="537">
        <f t="shared" si="29"/>
        <v>0</v>
      </c>
      <c r="U152" s="537">
        <f t="shared" si="29"/>
        <v>0</v>
      </c>
      <c r="V152" s="537">
        <f t="shared" si="29"/>
        <v>0</v>
      </c>
      <c r="W152" s="537">
        <f t="shared" si="29"/>
        <v>0</v>
      </c>
      <c r="X152" s="537">
        <f t="shared" si="29"/>
        <v>0</v>
      </c>
      <c r="Y152" s="537">
        <f t="shared" si="29"/>
        <v>0</v>
      </c>
      <c r="Z152" s="537">
        <f t="shared" si="29"/>
        <v>0</v>
      </c>
      <c r="AA152" s="537">
        <f t="shared" si="29"/>
        <v>0</v>
      </c>
      <c r="AB152" s="537">
        <f t="shared" si="29"/>
        <v>0</v>
      </c>
      <c r="AC152" s="537">
        <f t="shared" si="29"/>
        <v>0</v>
      </c>
      <c r="AD152" s="537">
        <f t="shared" si="29"/>
        <v>0</v>
      </c>
      <c r="AE152" s="537">
        <f t="shared" si="29"/>
        <v>0</v>
      </c>
      <c r="AF152" s="537">
        <f t="shared" si="29"/>
        <v>0</v>
      </c>
      <c r="AG152" s="537">
        <f t="shared" si="29"/>
        <v>0</v>
      </c>
      <c r="AH152" s="537">
        <f t="shared" si="29"/>
        <v>0</v>
      </c>
    </row>
    <row r="153" spans="1:64" ht="19.5" customHeight="1">
      <c r="A153" s="598"/>
      <c r="B153" s="598"/>
      <c r="C153" s="297"/>
      <c r="D153" s="537">
        <f t="shared" si="27"/>
        <v>0</v>
      </c>
      <c r="E153" s="537">
        <f t="shared" si="27"/>
        <v>0</v>
      </c>
      <c r="F153" s="537">
        <f t="shared" si="27"/>
        <v>0</v>
      </c>
      <c r="G153" s="537">
        <f t="shared" si="27"/>
        <v>0</v>
      </c>
      <c r="H153" s="537">
        <f t="shared" si="27"/>
        <v>0</v>
      </c>
      <c r="I153" s="537">
        <f t="shared" si="27"/>
        <v>0</v>
      </c>
      <c r="J153" s="537">
        <f t="shared" si="27"/>
        <v>0</v>
      </c>
      <c r="K153" s="537">
        <f t="shared" ref="K153:AH153" si="30">+K138*K$86/60</f>
        <v>0</v>
      </c>
      <c r="L153" s="537">
        <f t="shared" si="30"/>
        <v>0</v>
      </c>
      <c r="M153" s="537">
        <f t="shared" si="30"/>
        <v>0</v>
      </c>
      <c r="N153" s="537">
        <f t="shared" si="30"/>
        <v>0</v>
      </c>
      <c r="O153" s="537">
        <f t="shared" si="30"/>
        <v>0</v>
      </c>
      <c r="P153" s="537">
        <f t="shared" si="30"/>
        <v>0</v>
      </c>
      <c r="Q153" s="537">
        <f t="shared" si="30"/>
        <v>0</v>
      </c>
      <c r="R153" s="537">
        <f t="shared" si="30"/>
        <v>0</v>
      </c>
      <c r="S153" s="537">
        <f t="shared" si="30"/>
        <v>0</v>
      </c>
      <c r="T153" s="537">
        <f t="shared" si="30"/>
        <v>0</v>
      </c>
      <c r="U153" s="537">
        <f t="shared" si="30"/>
        <v>0</v>
      </c>
      <c r="V153" s="537">
        <f t="shared" si="30"/>
        <v>0</v>
      </c>
      <c r="W153" s="537">
        <f t="shared" si="30"/>
        <v>0</v>
      </c>
      <c r="X153" s="537">
        <f t="shared" si="30"/>
        <v>0</v>
      </c>
      <c r="Y153" s="537">
        <f t="shared" si="30"/>
        <v>0</v>
      </c>
      <c r="Z153" s="537">
        <f t="shared" si="30"/>
        <v>0</v>
      </c>
      <c r="AA153" s="537">
        <f t="shared" si="30"/>
        <v>0</v>
      </c>
      <c r="AB153" s="537">
        <f t="shared" si="30"/>
        <v>0</v>
      </c>
      <c r="AC153" s="537">
        <f t="shared" si="30"/>
        <v>0</v>
      </c>
      <c r="AD153" s="537">
        <f t="shared" si="30"/>
        <v>0</v>
      </c>
      <c r="AE153" s="537">
        <f t="shared" si="30"/>
        <v>0</v>
      </c>
      <c r="AF153" s="537">
        <f t="shared" si="30"/>
        <v>0</v>
      </c>
      <c r="AG153" s="537">
        <f t="shared" si="30"/>
        <v>0</v>
      </c>
      <c r="AH153" s="537">
        <f t="shared" si="30"/>
        <v>0</v>
      </c>
    </row>
    <row r="154" spans="1:64" ht="19.5" customHeight="1">
      <c r="A154" s="599" t="s">
        <v>7</v>
      </c>
      <c r="B154" s="599"/>
      <c r="C154" s="599"/>
      <c r="D154" s="540">
        <f t="shared" ref="D154:AH154" si="31">SUM(D142:D153)</f>
        <v>11.7925</v>
      </c>
      <c r="E154" s="540">
        <f t="shared" si="31"/>
        <v>13.858888888888886</v>
      </c>
      <c r="F154" s="540">
        <f t="shared" si="31"/>
        <v>8.133286335778477</v>
      </c>
      <c r="G154" s="540">
        <f t="shared" si="31"/>
        <v>11.337526614129681</v>
      </c>
      <c r="H154" s="540">
        <f t="shared" si="31"/>
        <v>0</v>
      </c>
      <c r="I154" s="540">
        <f t="shared" si="31"/>
        <v>0</v>
      </c>
      <c r="J154" s="540">
        <f t="shared" si="31"/>
        <v>12.592499999999998</v>
      </c>
      <c r="K154" s="540">
        <f t="shared" si="31"/>
        <v>7.017500000000001</v>
      </c>
      <c r="L154" s="540">
        <f t="shared" si="31"/>
        <v>8.4741175811152747</v>
      </c>
      <c r="M154" s="540">
        <f t="shared" si="31"/>
        <v>10.977653875770018</v>
      </c>
      <c r="N154" s="540">
        <f t="shared" si="31"/>
        <v>0</v>
      </c>
      <c r="O154" s="540">
        <f t="shared" si="31"/>
        <v>0</v>
      </c>
      <c r="P154" s="540">
        <f t="shared" si="31"/>
        <v>5.7836111111111119</v>
      </c>
      <c r="Q154" s="540">
        <f t="shared" si="31"/>
        <v>9.3591666666666651</v>
      </c>
      <c r="R154" s="540">
        <f t="shared" si="31"/>
        <v>6.4602122742087795</v>
      </c>
      <c r="S154" s="540">
        <f t="shared" si="31"/>
        <v>10.249313064196784</v>
      </c>
      <c r="T154" s="540">
        <f t="shared" si="31"/>
        <v>0</v>
      </c>
      <c r="U154" s="540">
        <f t="shared" si="31"/>
        <v>0</v>
      </c>
      <c r="V154" s="540">
        <f t="shared" si="31"/>
        <v>0</v>
      </c>
      <c r="W154" s="540">
        <f t="shared" si="31"/>
        <v>0</v>
      </c>
      <c r="X154" s="540">
        <f t="shared" si="31"/>
        <v>0</v>
      </c>
      <c r="Y154" s="540">
        <f t="shared" si="31"/>
        <v>0</v>
      </c>
      <c r="Z154" s="540">
        <f t="shared" si="31"/>
        <v>0</v>
      </c>
      <c r="AA154" s="540">
        <f t="shared" si="31"/>
        <v>0</v>
      </c>
      <c r="AB154" s="540">
        <f t="shared" si="31"/>
        <v>0</v>
      </c>
      <c r="AC154" s="540">
        <f t="shared" si="31"/>
        <v>0</v>
      </c>
      <c r="AD154" s="540">
        <f t="shared" si="31"/>
        <v>0</v>
      </c>
      <c r="AE154" s="540">
        <f t="shared" si="31"/>
        <v>0</v>
      </c>
      <c r="AF154" s="540">
        <f t="shared" si="31"/>
        <v>0</v>
      </c>
      <c r="AG154" s="540">
        <f t="shared" si="31"/>
        <v>0</v>
      </c>
      <c r="AH154" s="540">
        <f t="shared" si="31"/>
        <v>0</v>
      </c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  <c r="BD154" s="144"/>
      <c r="BE154" s="144"/>
      <c r="BF154" s="144"/>
      <c r="BG154" s="144"/>
      <c r="BH154" s="144"/>
      <c r="BI154" s="144"/>
      <c r="BJ154" s="144"/>
      <c r="BK154" s="144"/>
      <c r="BL154" s="144"/>
    </row>
    <row r="156" spans="1:64" ht="19.5" customHeight="1">
      <c r="B156" s="596" t="s">
        <v>85</v>
      </c>
      <c r="C156" s="596"/>
      <c r="D156" s="298">
        <f>'IN LINE DEFECT C'!H101</f>
        <v>3</v>
      </c>
      <c r="E156" s="298">
        <f>'IN LINE DEFECT C'!I101</f>
        <v>2</v>
      </c>
      <c r="F156" s="298">
        <f>'IN LINE DEFECT C'!J101</f>
        <v>2</v>
      </c>
      <c r="G156" s="298">
        <f>'IN LINE DEFECT C'!K101</f>
        <v>3</v>
      </c>
      <c r="H156" s="298">
        <f>'IN LINE DEFECT C'!L101</f>
        <v>0</v>
      </c>
      <c r="I156" s="298">
        <f>'IN LINE DEFECT C'!M101</f>
        <v>0</v>
      </c>
      <c r="J156" s="298">
        <f>'IN LINE DEFECT C'!N101</f>
        <v>3</v>
      </c>
      <c r="K156" s="298">
        <f>'IN LINE DEFECT C'!O101</f>
        <v>3</v>
      </c>
      <c r="L156" s="298">
        <f>'IN LINE DEFECT C'!P101</f>
        <v>2</v>
      </c>
      <c r="M156" s="298">
        <f>'IN LINE DEFECT C'!Q101</f>
        <v>3</v>
      </c>
      <c r="N156" s="298">
        <f>'IN LINE DEFECT C'!R101</f>
        <v>0</v>
      </c>
      <c r="O156" s="298">
        <f>'IN LINE DEFECT C'!S101</f>
        <v>0</v>
      </c>
      <c r="P156" s="298">
        <f>'IN LINE DEFECT C'!T101</f>
        <v>1</v>
      </c>
      <c r="Q156" s="298">
        <f>'IN LINE DEFECT C'!U101</f>
        <v>3</v>
      </c>
      <c r="R156" s="298">
        <f>'IN LINE DEFECT C'!V101</f>
        <v>3</v>
      </c>
      <c r="S156" s="298">
        <f>'IN LINE DEFECT C'!W101</f>
        <v>4</v>
      </c>
      <c r="T156" s="298">
        <f>'IN LINE DEFECT C'!X101</f>
        <v>0</v>
      </c>
      <c r="U156" s="298">
        <f>'IN LINE DEFECT C'!Y101</f>
        <v>0</v>
      </c>
      <c r="V156" s="298">
        <f>'IN LINE DEFECT C'!Z101</f>
        <v>0</v>
      </c>
      <c r="W156" s="298">
        <f>'IN LINE DEFECT C'!AA101</f>
        <v>0</v>
      </c>
      <c r="X156" s="298">
        <f>'IN LINE DEFECT C'!AB101</f>
        <v>0</v>
      </c>
      <c r="Y156" s="298">
        <f>'IN LINE DEFECT C'!AC101</f>
        <v>0</v>
      </c>
      <c r="Z156" s="298">
        <f>'IN LINE DEFECT C'!AD101</f>
        <v>0</v>
      </c>
      <c r="AA156" s="298">
        <f>'IN LINE DEFECT C'!AE101</f>
        <v>0</v>
      </c>
      <c r="AB156" s="298">
        <f>'IN LINE DEFECT C'!AF101</f>
        <v>0</v>
      </c>
      <c r="AC156" s="298">
        <f>'IN LINE DEFECT C'!AG101</f>
        <v>0</v>
      </c>
      <c r="AD156" s="298">
        <f>'IN LINE DEFECT C'!AH101</f>
        <v>0</v>
      </c>
      <c r="AE156" s="298">
        <f>'IN LINE DEFECT C'!AI101</f>
        <v>0</v>
      </c>
      <c r="AF156" s="298">
        <f>'IN LINE DEFECT C'!AJ101</f>
        <v>0</v>
      </c>
      <c r="AG156" s="298">
        <f>'IN LINE DEFECT C'!AK101</f>
        <v>0</v>
      </c>
      <c r="AH156" s="298">
        <f>'IN LINE DEFECT C'!AL101</f>
        <v>0</v>
      </c>
      <c r="AI156" s="298">
        <f>SUM(D156:AH156)</f>
        <v>32</v>
      </c>
    </row>
    <row r="157" spans="1:64" ht="19.5" customHeight="1">
      <c r="B157" s="596" t="s">
        <v>86</v>
      </c>
      <c r="C157" s="596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  <c r="AI157" s="298">
        <f>SUM(D157:AH157)</f>
        <v>0</v>
      </c>
    </row>
    <row r="158" spans="1:64" ht="19.5" customHeight="1">
      <c r="B158" s="596" t="s">
        <v>87</v>
      </c>
      <c r="C158" s="596"/>
      <c r="D158" s="200">
        <f t="shared" ref="D158:AI159" si="32">D156/(D$77+D156)</f>
        <v>3.149275666596683E-4</v>
      </c>
      <c r="E158" s="200">
        <f t="shared" si="32"/>
        <v>2.2286605749944285E-4</v>
      </c>
      <c r="F158" s="200">
        <f t="shared" si="32"/>
        <v>1.9049433279359938E-4</v>
      </c>
      <c r="G158" s="200">
        <f t="shared" si="32"/>
        <v>3.109775059604022E-4</v>
      </c>
      <c r="H158" s="200" t="e">
        <f t="shared" si="32"/>
        <v>#DIV/0!</v>
      </c>
      <c r="I158" s="200" t="e">
        <f t="shared" si="32"/>
        <v>#DIV/0!</v>
      </c>
      <c r="J158" s="200">
        <f t="shared" si="32"/>
        <v>3.2219954892063151E-4</v>
      </c>
      <c r="K158" s="200">
        <f t="shared" si="32"/>
        <v>2.7782922763474715E-4</v>
      </c>
      <c r="L158" s="200">
        <f t="shared" si="32"/>
        <v>1.9214141608223654E-4</v>
      </c>
      <c r="M158" s="200">
        <f t="shared" si="32"/>
        <v>3.0791337370419789E-4</v>
      </c>
      <c r="N158" s="200" t="e">
        <f t="shared" si="32"/>
        <v>#DIV/0!</v>
      </c>
      <c r="O158" s="200" t="e">
        <f t="shared" si="32"/>
        <v>#DIV/0!</v>
      </c>
      <c r="P158" s="200">
        <f t="shared" si="32"/>
        <v>2.2426553038797938E-4</v>
      </c>
      <c r="Q158" s="200">
        <f t="shared" si="32"/>
        <v>3.155237694572991E-4</v>
      </c>
      <c r="R158" s="200">
        <f t="shared" si="32"/>
        <v>2.7407272062854012E-4</v>
      </c>
      <c r="S158" s="200">
        <f t="shared" si="32"/>
        <v>4.0253597665291336E-4</v>
      </c>
      <c r="T158" s="200" t="e">
        <f t="shared" si="32"/>
        <v>#DIV/0!</v>
      </c>
      <c r="U158" s="200" t="e">
        <f t="shared" si="32"/>
        <v>#DIV/0!</v>
      </c>
      <c r="V158" s="200" t="e">
        <f t="shared" si="32"/>
        <v>#DIV/0!</v>
      </c>
      <c r="W158" s="200" t="e">
        <f t="shared" si="32"/>
        <v>#DIV/0!</v>
      </c>
      <c r="X158" s="200" t="e">
        <f t="shared" si="32"/>
        <v>#DIV/0!</v>
      </c>
      <c r="Y158" s="200" t="e">
        <f t="shared" si="32"/>
        <v>#DIV/0!</v>
      </c>
      <c r="Z158" s="200" t="e">
        <f t="shared" si="32"/>
        <v>#DIV/0!</v>
      </c>
      <c r="AA158" s="200" t="e">
        <f t="shared" si="32"/>
        <v>#DIV/0!</v>
      </c>
      <c r="AB158" s="200" t="e">
        <f t="shared" si="32"/>
        <v>#DIV/0!</v>
      </c>
      <c r="AC158" s="200" t="e">
        <f t="shared" si="32"/>
        <v>#DIV/0!</v>
      </c>
      <c r="AD158" s="200" t="e">
        <f t="shared" si="32"/>
        <v>#DIV/0!</v>
      </c>
      <c r="AE158" s="200" t="e">
        <f t="shared" si="32"/>
        <v>#DIV/0!</v>
      </c>
      <c r="AF158" s="200" t="e">
        <f t="shared" si="32"/>
        <v>#DIV/0!</v>
      </c>
      <c r="AG158" s="200" t="e">
        <f t="shared" si="32"/>
        <v>#DIV/0!</v>
      </c>
      <c r="AH158" s="200" t="e">
        <f t="shared" si="32"/>
        <v>#DIV/0!</v>
      </c>
      <c r="AI158" s="200">
        <f t="shared" si="32"/>
        <v>2.8130137046511423E-4</v>
      </c>
    </row>
    <row r="159" spans="1:64" ht="19.5" customHeight="1">
      <c r="B159" s="596" t="s">
        <v>88</v>
      </c>
      <c r="C159" s="596"/>
      <c r="D159" s="200">
        <f t="shared" si="32"/>
        <v>0</v>
      </c>
      <c r="E159" s="200">
        <f t="shared" si="32"/>
        <v>0</v>
      </c>
      <c r="F159" s="200">
        <f t="shared" si="32"/>
        <v>0</v>
      </c>
      <c r="G159" s="200">
        <f t="shared" si="32"/>
        <v>0</v>
      </c>
      <c r="H159" s="200" t="e">
        <f t="shared" si="32"/>
        <v>#DIV/0!</v>
      </c>
      <c r="I159" s="200" t="e">
        <f t="shared" si="32"/>
        <v>#DIV/0!</v>
      </c>
      <c r="J159" s="200">
        <f t="shared" si="32"/>
        <v>0</v>
      </c>
      <c r="K159" s="200">
        <f t="shared" si="32"/>
        <v>0</v>
      </c>
      <c r="L159" s="200">
        <f t="shared" si="32"/>
        <v>0</v>
      </c>
      <c r="M159" s="200">
        <f t="shared" si="32"/>
        <v>0</v>
      </c>
      <c r="N159" s="200" t="e">
        <f t="shared" si="32"/>
        <v>#DIV/0!</v>
      </c>
      <c r="O159" s="200" t="e">
        <f t="shared" si="32"/>
        <v>#DIV/0!</v>
      </c>
      <c r="P159" s="200">
        <f t="shared" si="32"/>
        <v>0</v>
      </c>
      <c r="Q159" s="200">
        <f t="shared" si="32"/>
        <v>0</v>
      </c>
      <c r="R159" s="200">
        <f t="shared" si="32"/>
        <v>0</v>
      </c>
      <c r="S159" s="200">
        <f t="shared" si="32"/>
        <v>0</v>
      </c>
      <c r="T159" s="200" t="e">
        <f t="shared" si="32"/>
        <v>#DIV/0!</v>
      </c>
      <c r="U159" s="200" t="e">
        <f t="shared" si="32"/>
        <v>#DIV/0!</v>
      </c>
      <c r="V159" s="200" t="e">
        <f t="shared" si="32"/>
        <v>#DIV/0!</v>
      </c>
      <c r="W159" s="200" t="e">
        <f t="shared" si="32"/>
        <v>#DIV/0!</v>
      </c>
      <c r="X159" s="200" t="e">
        <f t="shared" si="32"/>
        <v>#DIV/0!</v>
      </c>
      <c r="Y159" s="200" t="e">
        <f t="shared" si="32"/>
        <v>#DIV/0!</v>
      </c>
      <c r="Z159" s="200" t="e">
        <f t="shared" si="32"/>
        <v>#DIV/0!</v>
      </c>
      <c r="AA159" s="200" t="e">
        <f t="shared" si="32"/>
        <v>#DIV/0!</v>
      </c>
      <c r="AB159" s="200" t="e">
        <f t="shared" si="32"/>
        <v>#DIV/0!</v>
      </c>
      <c r="AC159" s="200" t="e">
        <f t="shared" si="32"/>
        <v>#DIV/0!</v>
      </c>
      <c r="AD159" s="200" t="e">
        <f t="shared" si="32"/>
        <v>#DIV/0!</v>
      </c>
      <c r="AE159" s="200" t="e">
        <f t="shared" si="32"/>
        <v>#DIV/0!</v>
      </c>
      <c r="AF159" s="200" t="e">
        <f t="shared" si="32"/>
        <v>#DIV/0!</v>
      </c>
      <c r="AG159" s="200" t="e">
        <f t="shared" si="32"/>
        <v>#DIV/0!</v>
      </c>
      <c r="AH159" s="200" t="e">
        <f t="shared" si="32"/>
        <v>#DIV/0!</v>
      </c>
      <c r="AI159" s="200">
        <f t="shared" si="32"/>
        <v>0</v>
      </c>
    </row>
  </sheetData>
  <sheetProtection algorithmName="SHA-512" hashValue="2eE90k/xAumifrGhIAiVIZ6wi0ExH1u1IOtKzeuu9ijcPaXk8bq9s99BRZp4iIUfgPQQ0rgscM5bHobq3Emxsg==" saltValue="qcgnlPgAdTb5Da8llB1lEA==" spinCount="100000" sheet="1" objects="1" scenarios="1" formatCells="0" formatColumns="0" formatRows="0"/>
  <mergeCells count="34">
    <mergeCell ref="A124:C124"/>
    <mergeCell ref="A97:A118"/>
    <mergeCell ref="A120:C120"/>
    <mergeCell ref="A121:C121"/>
    <mergeCell ref="A122:C122"/>
    <mergeCell ref="A123:C123"/>
    <mergeCell ref="B159:C159"/>
    <mergeCell ref="A126:C126"/>
    <mergeCell ref="A127:B138"/>
    <mergeCell ref="A139:C139"/>
    <mergeCell ref="A140:C140"/>
    <mergeCell ref="A142:B153"/>
    <mergeCell ref="A154:C154"/>
    <mergeCell ref="B156:C156"/>
    <mergeCell ref="B157:C157"/>
    <mergeCell ref="B158:C158"/>
    <mergeCell ref="B81:C81"/>
    <mergeCell ref="A86:A95"/>
    <mergeCell ref="B86:C86"/>
    <mergeCell ref="B87:C87"/>
    <mergeCell ref="B88:C89"/>
    <mergeCell ref="B90:C90"/>
    <mergeCell ref="B91:C91"/>
    <mergeCell ref="B92:C92"/>
    <mergeCell ref="B93:C93"/>
    <mergeCell ref="B82:C82"/>
    <mergeCell ref="B83:C83"/>
    <mergeCell ref="B84:C84"/>
    <mergeCell ref="B80:C80"/>
    <mergeCell ref="D1:F1"/>
    <mergeCell ref="D3:F3"/>
    <mergeCell ref="AI5:AI6"/>
    <mergeCell ref="B77:C77"/>
    <mergeCell ref="B78:C78"/>
  </mergeCells>
  <conditionalFormatting sqref="D6:AH6">
    <cfRule type="expression" dxfId="29" priority="1">
      <formula>OR(TEXT(D$5,"ddd")="Sat",TEXT(D$5,"ddd")="Sun")</formula>
    </cfRule>
  </conditionalFormatting>
  <conditionalFormatting sqref="D120:AH120">
    <cfRule type="cellIs" dxfId="28" priority="2" operator="lessThan">
      <formula>0</formula>
    </cfRule>
  </conditionalFormatting>
  <conditionalFormatting sqref="D140:AH140">
    <cfRule type="cellIs" dxfId="27" priority="3" operator="notEqual">
      <formula>0</formula>
    </cfRule>
  </conditionalFormatting>
  <dataValidations count="3">
    <dataValidation operator="greaterThan" allowBlank="1" showInputMessage="1" showErrorMessage="1" sqref="D83:AH84"/>
    <dataValidation type="decimal" operator="greaterThan" allowBlank="1" showInputMessage="1" showErrorMessage="1" sqref="AI82:AJ84">
      <formula1>0</formula1>
    </dataValidation>
    <dataValidation type="list" operator="greaterThan" allowBlank="1" showInputMessage="1" showErrorMessage="1" sqref="D82:AH82">
      <formula1>$AL$82:$AL$87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CC"/>
  </sheetPr>
  <dimension ref="A1:S1030"/>
  <sheetViews>
    <sheetView showGridLines="0" zoomScaleNormal="100" workbookViewId="0">
      <pane ySplit="6" topLeftCell="A182" activePane="bottomLeft" state="frozen"/>
      <selection pane="bottomLeft" activeCell="D210" sqref="D210"/>
    </sheetView>
  </sheetViews>
  <sheetFormatPr defaultColWidth="11.625" defaultRowHeight="13.5"/>
  <cols>
    <col min="1" max="2" width="8.625" customWidth="1"/>
    <col min="3" max="3" width="27.375" customWidth="1"/>
    <col min="4" max="4" width="8.625" customWidth="1"/>
    <col min="5" max="5" width="40.125" customWidth="1"/>
    <col min="6" max="6" width="44.5" customWidth="1"/>
    <col min="7" max="7" width="36.5" customWidth="1"/>
    <col min="8" max="9" width="30.875" customWidth="1"/>
    <col min="10" max="10" width="7.5" customWidth="1"/>
    <col min="11" max="11" width="5" style="119" customWidth="1"/>
    <col min="12" max="12" width="50.125" customWidth="1"/>
    <col min="13" max="13" width="9.25" customWidth="1"/>
    <col min="14" max="14" width="28.75" customWidth="1"/>
    <col min="15" max="15" width="5.75" customWidth="1"/>
    <col min="16" max="16" width="32.75" bestFit="1" customWidth="1"/>
    <col min="17" max="63" width="8.625" customWidth="1"/>
  </cols>
  <sheetData>
    <row r="1" spans="1:19">
      <c r="A1" s="1" t="s">
        <v>121</v>
      </c>
      <c r="B1" s="1"/>
    </row>
    <row r="2" spans="1:19">
      <c r="A2" s="2" t="s">
        <v>0</v>
      </c>
      <c r="B2" s="611" t="str">
        <f>Summary!D2</f>
        <v>BF23 Main Assy TR1</v>
      </c>
      <c r="C2" s="612"/>
    </row>
    <row r="3" spans="1:19">
      <c r="A3" s="2" t="s">
        <v>5</v>
      </c>
      <c r="B3" s="610">
        <f>+Summary!D3</f>
        <v>44255</v>
      </c>
      <c r="C3" s="610"/>
    </row>
    <row r="5" spans="1:19" ht="27">
      <c r="A5" t="s">
        <v>122</v>
      </c>
      <c r="K5" s="206"/>
      <c r="L5" s="207" t="s">
        <v>123</v>
      </c>
      <c r="M5" s="208" t="s">
        <v>124</v>
      </c>
      <c r="N5" s="209"/>
      <c r="P5" s="210" t="s">
        <v>125</v>
      </c>
      <c r="S5" s="210" t="s">
        <v>4456</v>
      </c>
    </row>
    <row r="6" spans="1:19" ht="18" customHeight="1">
      <c r="A6" s="201" t="s">
        <v>126</v>
      </c>
      <c r="B6" s="201" t="s">
        <v>127</v>
      </c>
      <c r="C6" s="201" t="s">
        <v>125</v>
      </c>
      <c r="D6" s="201" t="s">
        <v>128</v>
      </c>
      <c r="E6" s="201" t="s">
        <v>129</v>
      </c>
      <c r="F6" s="201" t="s">
        <v>130</v>
      </c>
      <c r="G6" s="201" t="s">
        <v>131</v>
      </c>
      <c r="H6" s="201" t="s">
        <v>4455</v>
      </c>
      <c r="I6" s="201" t="s">
        <v>4456</v>
      </c>
      <c r="K6" s="206">
        <v>1</v>
      </c>
      <c r="L6" s="203" t="s">
        <v>4484</v>
      </c>
      <c r="M6" s="2">
        <f>SUMIF($E$7:$E$1030,$L6,$D$7:$D$1030)</f>
        <v>180</v>
      </c>
      <c r="N6" s="211"/>
      <c r="O6" s="206">
        <v>1</v>
      </c>
      <c r="P6" s="2" t="s">
        <v>90</v>
      </c>
      <c r="R6" s="206">
        <v>1</v>
      </c>
      <c r="S6" s="2" t="s">
        <v>4457</v>
      </c>
    </row>
    <row r="7" spans="1:19">
      <c r="A7" s="202">
        <v>1</v>
      </c>
      <c r="B7" s="206" t="s">
        <v>3566</v>
      </c>
      <c r="C7" s="2" t="s">
        <v>4276</v>
      </c>
      <c r="D7" s="416">
        <v>5</v>
      </c>
      <c r="E7" s="410" t="s">
        <v>4484</v>
      </c>
      <c r="F7" s="410" t="s">
        <v>5595</v>
      </c>
      <c r="G7" s="410" t="s">
        <v>5596</v>
      </c>
      <c r="H7" s="268"/>
      <c r="I7" s="203"/>
      <c r="K7" s="206">
        <v>2</v>
      </c>
      <c r="L7" s="203" t="s">
        <v>4485</v>
      </c>
      <c r="M7" s="2">
        <f>SUMIF($E$7:$E$1030,$L7,$D$7:$D$1030)</f>
        <v>1293.5999999999999</v>
      </c>
      <c r="N7" s="211"/>
      <c r="O7" s="206">
        <v>2</v>
      </c>
      <c r="P7" s="2" t="s">
        <v>91</v>
      </c>
      <c r="R7" s="206">
        <v>2</v>
      </c>
      <c r="S7" s="2" t="s">
        <v>4458</v>
      </c>
    </row>
    <row r="8" spans="1:19">
      <c r="A8" s="202">
        <v>1</v>
      </c>
      <c r="B8" s="206" t="s">
        <v>3566</v>
      </c>
      <c r="C8" s="2" t="s">
        <v>4277</v>
      </c>
      <c r="D8" s="416">
        <v>5</v>
      </c>
      <c r="E8" s="410" t="s">
        <v>4486</v>
      </c>
      <c r="F8" s="410" t="s">
        <v>5597</v>
      </c>
      <c r="G8" s="410" t="s">
        <v>5598</v>
      </c>
      <c r="H8" s="268"/>
      <c r="I8" s="203"/>
      <c r="K8" s="206">
        <v>3</v>
      </c>
      <c r="L8" s="205" t="s">
        <v>4486</v>
      </c>
      <c r="M8" s="2">
        <f>SUMIF($E$7:$E$1030,$L8,$D$7:$D$1030)</f>
        <v>180</v>
      </c>
      <c r="N8" s="211"/>
      <c r="O8" s="206">
        <v>3</v>
      </c>
      <c r="P8" s="2" t="s">
        <v>4274</v>
      </c>
      <c r="R8" s="206">
        <v>3</v>
      </c>
      <c r="S8" s="2" t="s">
        <v>4459</v>
      </c>
    </row>
    <row r="9" spans="1:19">
      <c r="A9" s="202">
        <v>1</v>
      </c>
      <c r="B9" s="206" t="s">
        <v>3566</v>
      </c>
      <c r="C9" s="2" t="s">
        <v>29</v>
      </c>
      <c r="D9" s="416">
        <v>5</v>
      </c>
      <c r="E9" s="410" t="s">
        <v>4487</v>
      </c>
      <c r="F9" s="410" t="s">
        <v>5599</v>
      </c>
      <c r="G9" s="410" t="s">
        <v>5600</v>
      </c>
      <c r="H9" s="268"/>
      <c r="I9" s="203"/>
      <c r="K9" s="206">
        <v>4</v>
      </c>
      <c r="L9" s="205" t="s">
        <v>4487</v>
      </c>
      <c r="M9" s="2">
        <f>SUMIF($E$7:$E$1030,$L9,$D$7:$D$1030)</f>
        <v>180</v>
      </c>
      <c r="N9" s="211"/>
      <c r="O9" s="206">
        <v>4</v>
      </c>
      <c r="P9" s="2" t="s">
        <v>5451</v>
      </c>
      <c r="R9" s="206">
        <v>4</v>
      </c>
      <c r="S9" s="2" t="s">
        <v>4460</v>
      </c>
    </row>
    <row r="10" spans="1:19">
      <c r="A10" s="202">
        <v>1</v>
      </c>
      <c r="B10" s="206" t="s">
        <v>3566</v>
      </c>
      <c r="C10" s="2" t="s">
        <v>4274</v>
      </c>
      <c r="D10" s="2">
        <v>45</v>
      </c>
      <c r="E10" s="410" t="s">
        <v>4485</v>
      </c>
      <c r="F10" s="410" t="s">
        <v>4485</v>
      </c>
      <c r="G10" s="410" t="s">
        <v>5601</v>
      </c>
      <c r="H10" s="268"/>
      <c r="I10" s="203"/>
      <c r="K10" s="206">
        <v>5</v>
      </c>
      <c r="L10" s="204" t="s">
        <v>5450</v>
      </c>
      <c r="M10" s="2">
        <f>SUMIF($E$7:$E$1030,$L10,$D$7:$D$1030)</f>
        <v>297.5</v>
      </c>
      <c r="N10" s="211"/>
      <c r="O10" s="206">
        <v>5</v>
      </c>
      <c r="P10" s="2" t="s">
        <v>5452</v>
      </c>
      <c r="R10" s="206">
        <v>5</v>
      </c>
      <c r="S10" s="2" t="s">
        <v>4461</v>
      </c>
    </row>
    <row r="11" spans="1:19">
      <c r="A11" s="202">
        <v>1</v>
      </c>
      <c r="B11" s="206" t="s">
        <v>3566</v>
      </c>
      <c r="C11" s="2" t="s">
        <v>5452</v>
      </c>
      <c r="D11" s="2">
        <v>21.5</v>
      </c>
      <c r="E11" s="410" t="s">
        <v>5450</v>
      </c>
      <c r="F11" s="410" t="s">
        <v>5450</v>
      </c>
      <c r="G11" s="410" t="s">
        <v>29</v>
      </c>
      <c r="H11" s="268"/>
      <c r="I11" s="203"/>
      <c r="K11" s="206">
        <v>6</v>
      </c>
      <c r="L11" s="204" t="s">
        <v>5604</v>
      </c>
      <c r="M11" s="2">
        <v>60</v>
      </c>
      <c r="N11" s="211"/>
      <c r="O11" s="206">
        <v>6</v>
      </c>
      <c r="P11" s="2" t="s">
        <v>4275</v>
      </c>
      <c r="R11" s="206">
        <v>6</v>
      </c>
      <c r="S11" s="2" t="s">
        <v>4462</v>
      </c>
    </row>
    <row r="12" spans="1:19">
      <c r="A12" s="202">
        <v>1</v>
      </c>
      <c r="B12" s="206" t="s">
        <v>3566</v>
      </c>
      <c r="C12" s="2" t="s">
        <v>4292</v>
      </c>
      <c r="D12" s="2">
        <v>60</v>
      </c>
      <c r="E12" s="410" t="s">
        <v>5604</v>
      </c>
      <c r="F12" s="410"/>
      <c r="G12" s="410"/>
      <c r="H12" s="268"/>
      <c r="I12" s="203"/>
      <c r="K12" s="206">
        <v>7</v>
      </c>
      <c r="L12" s="204" t="s">
        <v>5605</v>
      </c>
      <c r="M12" s="2">
        <v>60</v>
      </c>
      <c r="N12" s="211"/>
      <c r="O12" s="206">
        <v>7</v>
      </c>
      <c r="P12" s="2" t="s">
        <v>4291</v>
      </c>
      <c r="R12" s="206">
        <v>7</v>
      </c>
      <c r="S12" s="2" t="s">
        <v>4463</v>
      </c>
    </row>
    <row r="13" spans="1:19">
      <c r="A13" s="202">
        <v>1</v>
      </c>
      <c r="B13" s="206" t="s">
        <v>9</v>
      </c>
      <c r="C13" s="2" t="s">
        <v>4276</v>
      </c>
      <c r="D13" s="416">
        <v>5</v>
      </c>
      <c r="E13" s="410" t="s">
        <v>4484</v>
      </c>
      <c r="F13" s="410" t="s">
        <v>5595</v>
      </c>
      <c r="G13" s="410" t="s">
        <v>5596</v>
      </c>
      <c r="H13" s="268"/>
      <c r="I13" s="203"/>
      <c r="K13" s="206">
        <v>8</v>
      </c>
      <c r="L13" s="2" t="s">
        <v>5606</v>
      </c>
      <c r="M13" s="2">
        <v>120</v>
      </c>
      <c r="N13" s="211"/>
      <c r="O13" s="206">
        <v>8</v>
      </c>
      <c r="P13" s="2" t="s">
        <v>4276</v>
      </c>
      <c r="R13" s="206">
        <v>8</v>
      </c>
      <c r="S13" s="2"/>
    </row>
    <row r="14" spans="1:19">
      <c r="A14" s="202">
        <v>1</v>
      </c>
      <c r="B14" s="206" t="s">
        <v>9</v>
      </c>
      <c r="C14" s="2" t="s">
        <v>4277</v>
      </c>
      <c r="D14" s="416">
        <v>5</v>
      </c>
      <c r="E14" s="410" t="s">
        <v>4486</v>
      </c>
      <c r="F14" s="410" t="s">
        <v>5597</v>
      </c>
      <c r="G14" s="410" t="s">
        <v>5598</v>
      </c>
      <c r="H14" s="268"/>
      <c r="I14" s="203"/>
      <c r="K14" s="206">
        <v>9</v>
      </c>
      <c r="L14" s="2" t="s">
        <v>5611</v>
      </c>
      <c r="M14" s="2">
        <f t="shared" ref="M14:M77" si="0">SUMIF($E$7:$E$1030,$L14,$D$7:$D$1030)</f>
        <v>257.7</v>
      </c>
      <c r="N14" s="211"/>
      <c r="O14" s="206">
        <v>9</v>
      </c>
      <c r="P14" s="2" t="s">
        <v>4277</v>
      </c>
      <c r="R14" s="206">
        <v>9</v>
      </c>
      <c r="S14" s="2"/>
    </row>
    <row r="15" spans="1:19">
      <c r="A15" s="202">
        <v>1</v>
      </c>
      <c r="B15" s="206" t="s">
        <v>9</v>
      </c>
      <c r="C15" s="2" t="s">
        <v>29</v>
      </c>
      <c r="D15" s="416">
        <v>5</v>
      </c>
      <c r="E15" s="410" t="s">
        <v>4487</v>
      </c>
      <c r="F15" s="410" t="s">
        <v>5599</v>
      </c>
      <c r="G15" s="410" t="s">
        <v>5600</v>
      </c>
      <c r="H15" s="268"/>
      <c r="I15" s="203"/>
      <c r="K15" s="206">
        <v>10</v>
      </c>
      <c r="L15" s="204" t="s">
        <v>5617</v>
      </c>
      <c r="M15" s="2">
        <f t="shared" si="0"/>
        <v>70</v>
      </c>
      <c r="N15" s="211"/>
      <c r="O15" s="206">
        <v>10</v>
      </c>
      <c r="P15" s="2" t="s">
        <v>29</v>
      </c>
      <c r="R15" s="206">
        <v>10</v>
      </c>
      <c r="S15" s="2"/>
    </row>
    <row r="16" spans="1:19">
      <c r="A16" s="202">
        <v>1</v>
      </c>
      <c r="B16" s="206" t="s">
        <v>9</v>
      </c>
      <c r="C16" s="2" t="s">
        <v>4274</v>
      </c>
      <c r="D16" s="2">
        <v>30</v>
      </c>
      <c r="E16" s="410" t="s">
        <v>4485</v>
      </c>
      <c r="F16" s="410" t="s">
        <v>4485</v>
      </c>
      <c r="G16" s="410" t="s">
        <v>5601</v>
      </c>
      <c r="H16" s="268"/>
      <c r="I16" s="203"/>
      <c r="K16" s="206">
        <v>11</v>
      </c>
      <c r="L16" s="542" t="s">
        <v>5619</v>
      </c>
      <c r="M16" s="2">
        <f t="shared" si="0"/>
        <v>537.29999999999995</v>
      </c>
      <c r="N16" s="211"/>
      <c r="O16" s="206">
        <v>11</v>
      </c>
      <c r="P16" s="2" t="s">
        <v>4292</v>
      </c>
      <c r="R16" s="206">
        <v>11</v>
      </c>
      <c r="S16" s="2"/>
    </row>
    <row r="17" spans="1:19">
      <c r="A17" s="202">
        <v>1</v>
      </c>
      <c r="B17" s="206" t="s">
        <v>9</v>
      </c>
      <c r="C17" s="2" t="s">
        <v>90</v>
      </c>
      <c r="D17" s="2">
        <v>89.9</v>
      </c>
      <c r="E17" s="410" t="s">
        <v>5605</v>
      </c>
      <c r="F17" s="410" t="s">
        <v>5609</v>
      </c>
      <c r="G17" s="410" t="s">
        <v>5610</v>
      </c>
      <c r="H17" s="268"/>
      <c r="I17" s="203"/>
      <c r="K17" s="206">
        <v>12</v>
      </c>
      <c r="L17" s="2" t="s">
        <v>5660</v>
      </c>
      <c r="M17" s="2">
        <f t="shared" si="0"/>
        <v>30</v>
      </c>
      <c r="O17" s="206">
        <v>12</v>
      </c>
      <c r="P17" s="2"/>
      <c r="R17" s="206">
        <v>12</v>
      </c>
      <c r="S17" s="2"/>
    </row>
    <row r="18" spans="1:19">
      <c r="A18" s="202">
        <v>1</v>
      </c>
      <c r="B18" s="206" t="s">
        <v>9</v>
      </c>
      <c r="C18" s="2" t="s">
        <v>90</v>
      </c>
      <c r="D18" s="416">
        <v>90.7</v>
      </c>
      <c r="E18" s="410" t="s">
        <v>5606</v>
      </c>
      <c r="F18" s="410" t="s">
        <v>5607</v>
      </c>
      <c r="G18" s="410" t="s">
        <v>5608</v>
      </c>
      <c r="H18" s="268"/>
      <c r="I18" s="203"/>
      <c r="K18" s="206">
        <v>13</v>
      </c>
      <c r="L18" s="204" t="s">
        <v>5623</v>
      </c>
      <c r="M18" s="2">
        <f t="shared" si="0"/>
        <v>91.199999999999989</v>
      </c>
    </row>
    <row r="19" spans="1:19">
      <c r="A19" s="202">
        <v>2</v>
      </c>
      <c r="B19" s="206" t="s">
        <v>3566</v>
      </c>
      <c r="C19" s="2" t="s">
        <v>4276</v>
      </c>
      <c r="D19" s="416">
        <v>5</v>
      </c>
      <c r="E19" s="410" t="s">
        <v>4484</v>
      </c>
      <c r="F19" s="410" t="s">
        <v>5595</v>
      </c>
      <c r="G19" s="410" t="s">
        <v>5596</v>
      </c>
      <c r="H19" s="268"/>
      <c r="I19" s="203"/>
      <c r="K19" s="206">
        <v>14</v>
      </c>
      <c r="L19" s="2" t="s">
        <v>5626</v>
      </c>
      <c r="M19" s="2">
        <f t="shared" si="0"/>
        <v>76.599999999999994</v>
      </c>
    </row>
    <row r="20" spans="1:19">
      <c r="A20" s="202">
        <v>2</v>
      </c>
      <c r="B20" s="206" t="s">
        <v>3566</v>
      </c>
      <c r="C20" s="2" t="s">
        <v>4277</v>
      </c>
      <c r="D20" s="416">
        <v>5</v>
      </c>
      <c r="E20" s="410" t="s">
        <v>4486</v>
      </c>
      <c r="F20" s="410" t="s">
        <v>5597</v>
      </c>
      <c r="G20" s="410" t="s">
        <v>5598</v>
      </c>
      <c r="H20" s="268"/>
      <c r="I20" s="203"/>
      <c r="K20" s="206">
        <v>15</v>
      </c>
      <c r="L20" s="2" t="s">
        <v>5630</v>
      </c>
      <c r="M20" s="2">
        <f t="shared" si="0"/>
        <v>238.2</v>
      </c>
    </row>
    <row r="21" spans="1:19">
      <c r="A21" s="202">
        <v>2</v>
      </c>
      <c r="B21" s="206" t="s">
        <v>3566</v>
      </c>
      <c r="C21" s="2" t="s">
        <v>29</v>
      </c>
      <c r="D21" s="416">
        <v>5</v>
      </c>
      <c r="E21" s="410" t="s">
        <v>4487</v>
      </c>
      <c r="F21" s="410" t="s">
        <v>5599</v>
      </c>
      <c r="G21" s="410" t="s">
        <v>5600</v>
      </c>
      <c r="H21" s="268"/>
      <c r="I21" s="203"/>
      <c r="K21" s="206">
        <v>16</v>
      </c>
      <c r="L21" s="2" t="s">
        <v>5632</v>
      </c>
      <c r="M21" s="2">
        <f t="shared" si="0"/>
        <v>18</v>
      </c>
    </row>
    <row r="22" spans="1:19">
      <c r="A22" s="202">
        <v>2</v>
      </c>
      <c r="B22" s="206" t="s">
        <v>3566</v>
      </c>
      <c r="C22" s="2" t="s">
        <v>4274</v>
      </c>
      <c r="D22" s="2">
        <v>45</v>
      </c>
      <c r="E22" s="410" t="s">
        <v>4485</v>
      </c>
      <c r="F22" s="410" t="s">
        <v>4485</v>
      </c>
      <c r="G22" s="410" t="s">
        <v>5601</v>
      </c>
      <c r="H22" s="268"/>
      <c r="I22" s="203"/>
      <c r="K22" s="206">
        <v>17</v>
      </c>
      <c r="L22" s="2" t="s">
        <v>5642</v>
      </c>
      <c r="M22" s="2">
        <f t="shared" si="0"/>
        <v>30</v>
      </c>
      <c r="P22" t="s">
        <v>127</v>
      </c>
    </row>
    <row r="23" spans="1:19">
      <c r="A23" s="202">
        <v>2</v>
      </c>
      <c r="B23" s="206" t="s">
        <v>3566</v>
      </c>
      <c r="C23" s="2" t="s">
        <v>90</v>
      </c>
      <c r="D23" s="2">
        <v>106.3</v>
      </c>
      <c r="E23" s="410" t="s">
        <v>5611</v>
      </c>
      <c r="F23" s="410" t="s">
        <v>5612</v>
      </c>
      <c r="G23" s="410" t="s">
        <v>5613</v>
      </c>
      <c r="H23" s="268"/>
      <c r="I23" s="203"/>
      <c r="K23" s="206">
        <v>18</v>
      </c>
      <c r="L23" s="2" t="s">
        <v>5647</v>
      </c>
      <c r="M23" s="2">
        <f t="shared" si="0"/>
        <v>0</v>
      </c>
      <c r="P23" t="s">
        <v>9</v>
      </c>
    </row>
    <row r="24" spans="1:19">
      <c r="A24" s="202">
        <v>2</v>
      </c>
      <c r="B24" s="206" t="s">
        <v>9</v>
      </c>
      <c r="C24" s="2" t="s">
        <v>4276</v>
      </c>
      <c r="D24" s="416">
        <v>5</v>
      </c>
      <c r="E24" s="410" t="s">
        <v>4484</v>
      </c>
      <c r="F24" s="410" t="s">
        <v>5595</v>
      </c>
      <c r="G24" s="410" t="s">
        <v>5596</v>
      </c>
      <c r="H24" s="268"/>
      <c r="I24" s="203"/>
      <c r="K24" s="206">
        <v>19</v>
      </c>
      <c r="L24" s="2" t="s">
        <v>5649</v>
      </c>
      <c r="M24" s="2">
        <f t="shared" si="0"/>
        <v>60</v>
      </c>
      <c r="P24" t="s">
        <v>10</v>
      </c>
    </row>
    <row r="25" spans="1:19">
      <c r="A25" s="202">
        <v>2</v>
      </c>
      <c r="B25" s="206" t="s">
        <v>9</v>
      </c>
      <c r="C25" s="2" t="s">
        <v>4277</v>
      </c>
      <c r="D25" s="416">
        <v>5</v>
      </c>
      <c r="E25" s="410" t="s">
        <v>4486</v>
      </c>
      <c r="F25" s="410" t="s">
        <v>5597</v>
      </c>
      <c r="G25" s="410" t="s">
        <v>5598</v>
      </c>
      <c r="H25" s="268"/>
      <c r="I25" s="203"/>
      <c r="K25" s="206">
        <v>20</v>
      </c>
      <c r="L25" s="2" t="s">
        <v>5650</v>
      </c>
      <c r="M25" s="2">
        <f t="shared" si="0"/>
        <v>87.7</v>
      </c>
      <c r="P25" t="s">
        <v>3566</v>
      </c>
    </row>
    <row r="26" spans="1:19">
      <c r="A26" s="202">
        <v>2</v>
      </c>
      <c r="B26" s="206" t="s">
        <v>9</v>
      </c>
      <c r="C26" s="2" t="s">
        <v>29</v>
      </c>
      <c r="D26" s="416">
        <v>5</v>
      </c>
      <c r="E26" s="410" t="s">
        <v>4487</v>
      </c>
      <c r="F26" s="410" t="s">
        <v>5599</v>
      </c>
      <c r="G26" s="410" t="s">
        <v>5600</v>
      </c>
      <c r="H26" s="268"/>
      <c r="I26" s="203"/>
      <c r="K26" s="206">
        <v>21</v>
      </c>
      <c r="L26" s="2" t="s">
        <v>5655</v>
      </c>
      <c r="M26" s="2">
        <f t="shared" si="0"/>
        <v>130.1</v>
      </c>
    </row>
    <row r="27" spans="1:19">
      <c r="A27" s="202">
        <v>2</v>
      </c>
      <c r="B27" s="206" t="s">
        <v>9</v>
      </c>
      <c r="C27" s="2" t="s">
        <v>4274</v>
      </c>
      <c r="D27" s="2">
        <v>23.1</v>
      </c>
      <c r="E27" s="410" t="s">
        <v>4485</v>
      </c>
      <c r="F27" s="410" t="s">
        <v>4485</v>
      </c>
      <c r="G27" s="410" t="s">
        <v>5601</v>
      </c>
      <c r="H27" s="268"/>
      <c r="I27" s="203"/>
      <c r="K27" s="206">
        <v>22</v>
      </c>
      <c r="L27" s="2" t="s">
        <v>5663</v>
      </c>
      <c r="M27" s="2">
        <f t="shared" si="0"/>
        <v>35</v>
      </c>
    </row>
    <row r="28" spans="1:19">
      <c r="A28" s="202">
        <v>2</v>
      </c>
      <c r="B28" s="206" t="s">
        <v>9</v>
      </c>
      <c r="C28" s="2" t="s">
        <v>91</v>
      </c>
      <c r="D28" s="2">
        <v>30</v>
      </c>
      <c r="E28" s="410"/>
      <c r="F28" s="410"/>
      <c r="G28" s="410"/>
      <c r="H28" s="268"/>
      <c r="I28" s="203"/>
      <c r="K28" s="206">
        <v>23</v>
      </c>
      <c r="L28" s="204" t="s">
        <v>5667</v>
      </c>
      <c r="M28" s="2">
        <f t="shared" si="0"/>
        <v>10.199999999999999</v>
      </c>
    </row>
    <row r="29" spans="1:19">
      <c r="A29" s="202">
        <v>3</v>
      </c>
      <c r="B29" s="206" t="s">
        <v>3566</v>
      </c>
      <c r="C29" s="2" t="s">
        <v>4276</v>
      </c>
      <c r="D29" s="416">
        <v>5</v>
      </c>
      <c r="E29" s="410" t="s">
        <v>4484</v>
      </c>
      <c r="F29" s="410" t="s">
        <v>5595</v>
      </c>
      <c r="G29" s="410" t="s">
        <v>5596</v>
      </c>
      <c r="H29" s="268"/>
      <c r="I29" s="203"/>
      <c r="K29" s="206">
        <v>24</v>
      </c>
      <c r="L29" s="204" t="s">
        <v>5670</v>
      </c>
      <c r="M29" s="2">
        <f t="shared" si="0"/>
        <v>51.2</v>
      </c>
    </row>
    <row r="30" spans="1:19">
      <c r="A30" s="202">
        <v>3</v>
      </c>
      <c r="B30" s="206" t="s">
        <v>3566</v>
      </c>
      <c r="C30" s="2" t="s">
        <v>4277</v>
      </c>
      <c r="D30" s="416">
        <v>5</v>
      </c>
      <c r="E30" s="410" t="s">
        <v>4486</v>
      </c>
      <c r="F30" s="410" t="s">
        <v>5597</v>
      </c>
      <c r="G30" s="410" t="s">
        <v>5598</v>
      </c>
      <c r="H30" s="268"/>
      <c r="I30" s="203"/>
      <c r="K30" s="206">
        <v>25</v>
      </c>
      <c r="L30" s="2" t="s">
        <v>5671</v>
      </c>
      <c r="M30" s="2">
        <f t="shared" si="0"/>
        <v>134.29999999999998</v>
      </c>
    </row>
    <row r="31" spans="1:19">
      <c r="A31" s="202">
        <v>3</v>
      </c>
      <c r="B31" s="206" t="s">
        <v>3566</v>
      </c>
      <c r="C31" s="2" t="s">
        <v>29</v>
      </c>
      <c r="D31" s="416">
        <v>5</v>
      </c>
      <c r="E31" s="410" t="s">
        <v>4487</v>
      </c>
      <c r="F31" s="410" t="s">
        <v>5599</v>
      </c>
      <c r="G31" s="410" t="s">
        <v>5600</v>
      </c>
      <c r="H31" s="268"/>
      <c r="I31" s="203"/>
      <c r="K31" s="206">
        <v>26</v>
      </c>
      <c r="L31" s="204" t="s">
        <v>5677</v>
      </c>
      <c r="M31" s="2">
        <f t="shared" si="0"/>
        <v>70</v>
      </c>
    </row>
    <row r="32" spans="1:19">
      <c r="A32" s="202">
        <v>3</v>
      </c>
      <c r="B32" s="206" t="s">
        <v>3566</v>
      </c>
      <c r="C32" s="2" t="s">
        <v>4274</v>
      </c>
      <c r="D32" s="2">
        <v>82.5</v>
      </c>
      <c r="E32" s="410" t="s">
        <v>4485</v>
      </c>
      <c r="F32" s="410" t="s">
        <v>4485</v>
      </c>
      <c r="G32" s="410" t="s">
        <v>5601</v>
      </c>
      <c r="H32" s="268"/>
      <c r="I32" s="203"/>
      <c r="K32" s="206">
        <v>27</v>
      </c>
      <c r="L32" s="2"/>
      <c r="M32" s="2">
        <f t="shared" si="0"/>
        <v>0</v>
      </c>
    </row>
    <row r="33" spans="1:13">
      <c r="A33" s="202">
        <v>3</v>
      </c>
      <c r="B33" s="206" t="s">
        <v>10</v>
      </c>
      <c r="C33" s="2" t="s">
        <v>4276</v>
      </c>
      <c r="D33" s="416">
        <v>5</v>
      </c>
      <c r="E33" s="410" t="s">
        <v>4484</v>
      </c>
      <c r="F33" s="410" t="s">
        <v>5595</v>
      </c>
      <c r="G33" s="410" t="s">
        <v>5596</v>
      </c>
      <c r="H33" s="268"/>
      <c r="I33" s="203"/>
      <c r="K33" s="206">
        <v>29</v>
      </c>
      <c r="L33" s="2"/>
      <c r="M33" s="2">
        <f t="shared" si="0"/>
        <v>0</v>
      </c>
    </row>
    <row r="34" spans="1:13">
      <c r="A34" s="202">
        <v>3</v>
      </c>
      <c r="B34" s="206" t="s">
        <v>10</v>
      </c>
      <c r="C34" s="2" t="s">
        <v>4277</v>
      </c>
      <c r="D34" s="416">
        <v>5</v>
      </c>
      <c r="E34" s="410" t="s">
        <v>4486</v>
      </c>
      <c r="F34" s="410" t="s">
        <v>5597</v>
      </c>
      <c r="G34" s="410" t="s">
        <v>5598</v>
      </c>
      <c r="H34" s="268"/>
      <c r="I34" s="203"/>
      <c r="K34" s="206">
        <v>30</v>
      </c>
      <c r="L34" s="204"/>
      <c r="M34" s="2">
        <f t="shared" si="0"/>
        <v>0</v>
      </c>
    </row>
    <row r="35" spans="1:13" s="545" customFormat="1">
      <c r="A35" s="202">
        <v>3</v>
      </c>
      <c r="B35" s="206" t="s">
        <v>10</v>
      </c>
      <c r="C35" s="2" t="s">
        <v>29</v>
      </c>
      <c r="D35" s="416">
        <v>5</v>
      </c>
      <c r="E35" s="410" t="s">
        <v>4487</v>
      </c>
      <c r="F35" s="410" t="s">
        <v>5599</v>
      </c>
      <c r="G35" s="410" t="s">
        <v>5600</v>
      </c>
      <c r="H35" s="543"/>
      <c r="I35" s="544"/>
      <c r="K35" s="541">
        <v>31</v>
      </c>
      <c r="L35" s="542"/>
      <c r="M35" s="542">
        <f t="shared" si="0"/>
        <v>0</v>
      </c>
    </row>
    <row r="36" spans="1:13">
      <c r="A36" s="202">
        <v>3</v>
      </c>
      <c r="B36" s="206" t="s">
        <v>10</v>
      </c>
      <c r="C36" s="2" t="s">
        <v>4274</v>
      </c>
      <c r="D36" s="2">
        <v>30</v>
      </c>
      <c r="E36" s="410" t="s">
        <v>4485</v>
      </c>
      <c r="F36" s="410" t="s">
        <v>4485</v>
      </c>
      <c r="G36" s="410" t="s">
        <v>5601</v>
      </c>
      <c r="H36" s="268"/>
      <c r="I36" s="203"/>
      <c r="K36" s="206">
        <v>32</v>
      </c>
      <c r="L36" s="2"/>
      <c r="M36" s="2">
        <f t="shared" si="0"/>
        <v>0</v>
      </c>
    </row>
    <row r="37" spans="1:13">
      <c r="A37" s="202">
        <v>3</v>
      </c>
      <c r="B37" s="206" t="s">
        <v>10</v>
      </c>
      <c r="C37" s="2" t="s">
        <v>90</v>
      </c>
      <c r="D37" s="416">
        <v>38.1</v>
      </c>
      <c r="E37" s="410" t="s">
        <v>5611</v>
      </c>
      <c r="F37" s="410" t="s">
        <v>5615</v>
      </c>
      <c r="G37" s="410" t="s">
        <v>5616</v>
      </c>
      <c r="H37" s="268"/>
      <c r="I37" s="203"/>
      <c r="K37" s="206">
        <v>33</v>
      </c>
      <c r="L37" s="2"/>
      <c r="M37" s="2">
        <f t="shared" si="0"/>
        <v>0</v>
      </c>
    </row>
    <row r="38" spans="1:13">
      <c r="A38" s="202">
        <v>4</v>
      </c>
      <c r="B38" s="206" t="s">
        <v>3566</v>
      </c>
      <c r="C38" s="2" t="s">
        <v>4276</v>
      </c>
      <c r="D38" s="416">
        <v>5</v>
      </c>
      <c r="E38" s="410" t="s">
        <v>4484</v>
      </c>
      <c r="F38" s="410" t="s">
        <v>5595</v>
      </c>
      <c r="G38" s="410" t="s">
        <v>5596</v>
      </c>
      <c r="H38" s="268"/>
      <c r="I38" s="203"/>
      <c r="K38" s="206">
        <v>34</v>
      </c>
      <c r="L38" s="2"/>
      <c r="M38" s="2">
        <f t="shared" si="0"/>
        <v>0</v>
      </c>
    </row>
    <row r="39" spans="1:13">
      <c r="A39" s="202">
        <v>4</v>
      </c>
      <c r="B39" s="206" t="s">
        <v>3566</v>
      </c>
      <c r="C39" s="2" t="s">
        <v>4277</v>
      </c>
      <c r="D39" s="416">
        <v>5</v>
      </c>
      <c r="E39" s="410" t="s">
        <v>4486</v>
      </c>
      <c r="F39" s="410" t="s">
        <v>5597</v>
      </c>
      <c r="G39" s="410" t="s">
        <v>5598</v>
      </c>
      <c r="H39" s="268"/>
      <c r="I39" s="203"/>
      <c r="K39" s="206">
        <v>35</v>
      </c>
      <c r="L39" s="2"/>
      <c r="M39" s="2">
        <f t="shared" si="0"/>
        <v>0</v>
      </c>
    </row>
    <row r="40" spans="1:13">
      <c r="A40" s="202">
        <v>4</v>
      </c>
      <c r="B40" s="206" t="s">
        <v>3566</v>
      </c>
      <c r="C40" s="2" t="s">
        <v>29</v>
      </c>
      <c r="D40" s="416">
        <v>5</v>
      </c>
      <c r="E40" s="410" t="s">
        <v>4487</v>
      </c>
      <c r="F40" s="410" t="s">
        <v>5599</v>
      </c>
      <c r="G40" s="410" t="s">
        <v>5600</v>
      </c>
      <c r="H40" s="268"/>
      <c r="I40" s="203"/>
      <c r="K40" s="206">
        <v>36</v>
      </c>
      <c r="L40" s="205"/>
      <c r="M40" s="2">
        <f t="shared" si="0"/>
        <v>0</v>
      </c>
    </row>
    <row r="41" spans="1:13">
      <c r="A41" s="202">
        <v>4</v>
      </c>
      <c r="B41" s="206" t="s">
        <v>3566</v>
      </c>
      <c r="C41" s="2" t="s">
        <v>4274</v>
      </c>
      <c r="D41" s="2">
        <v>30</v>
      </c>
      <c r="E41" s="410" t="s">
        <v>4485</v>
      </c>
      <c r="F41" s="410" t="s">
        <v>4485</v>
      </c>
      <c r="G41" s="410" t="s">
        <v>5601</v>
      </c>
      <c r="H41" s="268"/>
      <c r="I41" s="203"/>
      <c r="K41" s="206">
        <v>37</v>
      </c>
      <c r="L41" s="2"/>
      <c r="M41" s="2">
        <f t="shared" si="0"/>
        <v>0</v>
      </c>
    </row>
    <row r="42" spans="1:13">
      <c r="A42" s="202">
        <v>4</v>
      </c>
      <c r="B42" s="206" t="s">
        <v>3566</v>
      </c>
      <c r="C42" s="2" t="s">
        <v>90</v>
      </c>
      <c r="D42" s="416">
        <v>40</v>
      </c>
      <c r="E42" s="410" t="s">
        <v>5617</v>
      </c>
      <c r="F42" s="410" t="s">
        <v>5618</v>
      </c>
      <c r="G42" s="410" t="s">
        <v>29</v>
      </c>
      <c r="H42" s="268"/>
      <c r="I42" s="203"/>
      <c r="K42" s="206">
        <v>38</v>
      </c>
      <c r="L42" s="2"/>
      <c r="M42" s="2">
        <f t="shared" si="0"/>
        <v>0</v>
      </c>
    </row>
    <row r="43" spans="1:13">
      <c r="A43" s="202">
        <v>4</v>
      </c>
      <c r="B43" s="206" t="s">
        <v>3566</v>
      </c>
      <c r="C43" s="2" t="s">
        <v>90</v>
      </c>
      <c r="D43" s="416">
        <v>30</v>
      </c>
      <c r="E43" s="410" t="s">
        <v>5619</v>
      </c>
      <c r="F43" s="410" t="s">
        <v>5450</v>
      </c>
      <c r="G43" s="410" t="s">
        <v>29</v>
      </c>
      <c r="H43" s="268"/>
      <c r="I43" s="203"/>
      <c r="K43" s="206">
        <v>39</v>
      </c>
      <c r="L43" s="2"/>
      <c r="M43" s="2">
        <f t="shared" si="0"/>
        <v>0</v>
      </c>
    </row>
    <row r="44" spans="1:13">
      <c r="A44" s="202">
        <v>4</v>
      </c>
      <c r="B44" s="206" t="s">
        <v>3566</v>
      </c>
      <c r="C44" s="2" t="s">
        <v>91</v>
      </c>
      <c r="D44" s="416">
        <v>20.9</v>
      </c>
      <c r="E44" s="410" t="s">
        <v>5620</v>
      </c>
      <c r="F44" s="410" t="s">
        <v>5621</v>
      </c>
      <c r="G44" s="410" t="s">
        <v>5622</v>
      </c>
      <c r="H44" s="268"/>
      <c r="I44" s="203"/>
      <c r="K44" s="206">
        <v>40</v>
      </c>
      <c r="L44" s="2"/>
      <c r="M44" s="2">
        <f t="shared" si="0"/>
        <v>0</v>
      </c>
    </row>
    <row r="45" spans="1:13">
      <c r="A45" s="202">
        <v>4</v>
      </c>
      <c r="B45" s="206" t="s">
        <v>10</v>
      </c>
      <c r="C45" s="2" t="s">
        <v>4276</v>
      </c>
      <c r="D45" s="416">
        <v>5</v>
      </c>
      <c r="E45" s="410" t="s">
        <v>4484</v>
      </c>
      <c r="F45" s="410" t="s">
        <v>5595</v>
      </c>
      <c r="G45" s="410" t="s">
        <v>5596</v>
      </c>
      <c r="H45" s="268"/>
      <c r="I45" s="203"/>
      <c r="K45" s="206">
        <v>41</v>
      </c>
      <c r="L45" s="204"/>
      <c r="M45" s="2">
        <f t="shared" si="0"/>
        <v>0</v>
      </c>
    </row>
    <row r="46" spans="1:13">
      <c r="A46" s="202">
        <v>4</v>
      </c>
      <c r="B46" s="206" t="s">
        <v>10</v>
      </c>
      <c r="C46" s="2" t="s">
        <v>4277</v>
      </c>
      <c r="D46" s="416">
        <v>5</v>
      </c>
      <c r="E46" s="410" t="s">
        <v>4486</v>
      </c>
      <c r="F46" s="410" t="s">
        <v>5597</v>
      </c>
      <c r="G46" s="410" t="s">
        <v>5598</v>
      </c>
      <c r="H46" s="268"/>
      <c r="I46" s="203"/>
      <c r="K46" s="206">
        <v>42</v>
      </c>
      <c r="L46" s="2"/>
      <c r="M46" s="2">
        <f t="shared" si="0"/>
        <v>0</v>
      </c>
    </row>
    <row r="47" spans="1:13">
      <c r="A47" s="202">
        <v>4</v>
      </c>
      <c r="B47" s="206" t="s">
        <v>10</v>
      </c>
      <c r="C47" s="2" t="s">
        <v>29</v>
      </c>
      <c r="D47" s="416">
        <v>5</v>
      </c>
      <c r="E47" s="410" t="s">
        <v>4487</v>
      </c>
      <c r="F47" s="410" t="s">
        <v>5599</v>
      </c>
      <c r="G47" s="410" t="s">
        <v>5600</v>
      </c>
      <c r="H47" s="268"/>
      <c r="I47" s="203"/>
      <c r="K47" s="206">
        <v>43</v>
      </c>
      <c r="L47" s="2"/>
      <c r="M47" s="2">
        <f t="shared" si="0"/>
        <v>0</v>
      </c>
    </row>
    <row r="48" spans="1:13">
      <c r="A48" s="202">
        <v>4</v>
      </c>
      <c r="B48" s="206" t="s">
        <v>10</v>
      </c>
      <c r="C48" s="2" t="s">
        <v>4274</v>
      </c>
      <c r="D48" s="2">
        <v>30</v>
      </c>
      <c r="E48" s="410" t="s">
        <v>4485</v>
      </c>
      <c r="F48" s="410" t="s">
        <v>4485</v>
      </c>
      <c r="G48" s="410" t="s">
        <v>5601</v>
      </c>
      <c r="H48" s="268"/>
      <c r="I48" s="203"/>
      <c r="K48" s="206">
        <v>44</v>
      </c>
      <c r="L48" s="2"/>
      <c r="M48" s="2">
        <f t="shared" si="0"/>
        <v>0</v>
      </c>
    </row>
    <row r="49" spans="1:13">
      <c r="A49" s="202">
        <v>4</v>
      </c>
      <c r="B49" s="206" t="s">
        <v>10</v>
      </c>
      <c r="C49" s="2" t="s">
        <v>90</v>
      </c>
      <c r="D49" s="416">
        <v>73.8</v>
      </c>
      <c r="E49" s="410" t="s">
        <v>5623</v>
      </c>
      <c r="F49" s="410" t="s">
        <v>5624</v>
      </c>
      <c r="G49" s="410" t="s">
        <v>5625</v>
      </c>
      <c r="H49" s="405"/>
      <c r="I49" s="203"/>
      <c r="K49" s="206">
        <v>45</v>
      </c>
      <c r="L49" s="2"/>
      <c r="M49" s="2">
        <f t="shared" si="0"/>
        <v>0</v>
      </c>
    </row>
    <row r="50" spans="1:13">
      <c r="A50" s="202">
        <v>5</v>
      </c>
      <c r="B50" s="206" t="s">
        <v>9</v>
      </c>
      <c r="C50" s="2" t="s">
        <v>4276</v>
      </c>
      <c r="D50" s="416">
        <v>5</v>
      </c>
      <c r="E50" s="410" t="s">
        <v>4484</v>
      </c>
      <c r="F50" s="410" t="s">
        <v>5595</v>
      </c>
      <c r="G50" s="410" t="s">
        <v>5596</v>
      </c>
      <c r="H50" s="268"/>
      <c r="I50" s="203"/>
      <c r="K50" s="206">
        <v>46</v>
      </c>
      <c r="L50" s="2"/>
      <c r="M50" s="2">
        <f t="shared" si="0"/>
        <v>0</v>
      </c>
    </row>
    <row r="51" spans="1:13">
      <c r="A51" s="202">
        <v>5</v>
      </c>
      <c r="B51" s="206" t="s">
        <v>9</v>
      </c>
      <c r="C51" s="2" t="s">
        <v>4277</v>
      </c>
      <c r="D51" s="416">
        <v>5</v>
      </c>
      <c r="E51" s="410" t="s">
        <v>4486</v>
      </c>
      <c r="F51" s="410" t="s">
        <v>5597</v>
      </c>
      <c r="G51" s="410" t="s">
        <v>5598</v>
      </c>
      <c r="H51" s="268"/>
      <c r="I51" s="203"/>
      <c r="K51" s="206">
        <v>47</v>
      </c>
      <c r="L51" s="2"/>
      <c r="M51" s="2">
        <f t="shared" si="0"/>
        <v>0</v>
      </c>
    </row>
    <row r="52" spans="1:13">
      <c r="A52" s="202">
        <v>5</v>
      </c>
      <c r="B52" s="206" t="s">
        <v>9</v>
      </c>
      <c r="C52" s="2" t="s">
        <v>29</v>
      </c>
      <c r="D52" s="416">
        <v>5</v>
      </c>
      <c r="E52" s="410" t="s">
        <v>4487</v>
      </c>
      <c r="F52" s="410" t="s">
        <v>5599</v>
      </c>
      <c r="G52" s="410" t="s">
        <v>5600</v>
      </c>
      <c r="H52" s="268"/>
      <c r="I52" s="203"/>
      <c r="K52" s="206">
        <v>48</v>
      </c>
      <c r="L52" s="2"/>
      <c r="M52" s="2">
        <f t="shared" si="0"/>
        <v>0</v>
      </c>
    </row>
    <row r="53" spans="1:13">
      <c r="A53" s="202">
        <v>5</v>
      </c>
      <c r="B53" s="206" t="s">
        <v>9</v>
      </c>
      <c r="C53" s="2" t="s">
        <v>4274</v>
      </c>
      <c r="D53" s="2">
        <v>30</v>
      </c>
      <c r="E53" s="410" t="s">
        <v>4485</v>
      </c>
      <c r="F53" s="410" t="s">
        <v>4485</v>
      </c>
      <c r="G53" s="410" t="s">
        <v>5601</v>
      </c>
      <c r="H53" s="268"/>
      <c r="I53" s="203"/>
      <c r="K53" s="206">
        <v>49</v>
      </c>
      <c r="L53" s="2"/>
      <c r="M53" s="2">
        <f t="shared" si="0"/>
        <v>0</v>
      </c>
    </row>
    <row r="54" spans="1:13">
      <c r="A54" s="202">
        <v>5</v>
      </c>
      <c r="B54" s="206" t="s">
        <v>9</v>
      </c>
      <c r="C54" s="2" t="s">
        <v>90</v>
      </c>
      <c r="D54" s="416">
        <v>110</v>
      </c>
      <c r="E54" s="410" t="s">
        <v>5619</v>
      </c>
      <c r="F54" s="410" t="s">
        <v>5450</v>
      </c>
      <c r="G54" s="410" t="s">
        <v>29</v>
      </c>
      <c r="H54" s="268"/>
      <c r="I54" s="203"/>
      <c r="K54" s="206">
        <v>50</v>
      </c>
      <c r="L54" s="2"/>
      <c r="M54" s="2">
        <f t="shared" si="0"/>
        <v>0</v>
      </c>
    </row>
    <row r="55" spans="1:13">
      <c r="A55" s="202">
        <v>5</v>
      </c>
      <c r="B55" s="206" t="s">
        <v>9</v>
      </c>
      <c r="C55" s="2" t="s">
        <v>91</v>
      </c>
      <c r="D55" s="2">
        <v>16.5</v>
      </c>
      <c r="E55" s="410" t="s">
        <v>5611</v>
      </c>
      <c r="F55" s="410"/>
      <c r="G55" s="410"/>
      <c r="H55" s="268"/>
      <c r="I55" s="203"/>
      <c r="K55" s="206">
        <v>51</v>
      </c>
      <c r="L55" s="2"/>
      <c r="M55" s="2">
        <f t="shared" si="0"/>
        <v>0</v>
      </c>
    </row>
    <row r="56" spans="1:13">
      <c r="A56" s="202">
        <v>5</v>
      </c>
      <c r="B56" s="206" t="s">
        <v>10</v>
      </c>
      <c r="C56" s="2" t="s">
        <v>4276</v>
      </c>
      <c r="D56" s="416">
        <v>5</v>
      </c>
      <c r="E56" s="410" t="s">
        <v>4484</v>
      </c>
      <c r="F56" s="410" t="s">
        <v>5595</v>
      </c>
      <c r="G56" s="410" t="s">
        <v>5596</v>
      </c>
      <c r="H56" s="268"/>
      <c r="I56" s="203"/>
      <c r="K56" s="206">
        <v>52</v>
      </c>
      <c r="L56" s="2"/>
      <c r="M56" s="2">
        <f t="shared" si="0"/>
        <v>0</v>
      </c>
    </row>
    <row r="57" spans="1:13">
      <c r="A57" s="202">
        <v>5</v>
      </c>
      <c r="B57" s="206" t="s">
        <v>10</v>
      </c>
      <c r="C57" s="2" t="s">
        <v>4277</v>
      </c>
      <c r="D57" s="416">
        <v>5</v>
      </c>
      <c r="E57" s="410" t="s">
        <v>4486</v>
      </c>
      <c r="F57" s="410" t="s">
        <v>5597</v>
      </c>
      <c r="G57" s="410" t="s">
        <v>5598</v>
      </c>
      <c r="H57" s="268"/>
      <c r="I57" s="203"/>
      <c r="K57" s="206">
        <v>53</v>
      </c>
      <c r="L57" s="2"/>
      <c r="M57" s="2">
        <f t="shared" si="0"/>
        <v>0</v>
      </c>
    </row>
    <row r="58" spans="1:13">
      <c r="A58" s="202">
        <v>5</v>
      </c>
      <c r="B58" s="206" t="s">
        <v>10</v>
      </c>
      <c r="C58" s="2" t="s">
        <v>29</v>
      </c>
      <c r="D58" s="416">
        <v>5</v>
      </c>
      <c r="E58" s="410" t="s">
        <v>4487</v>
      </c>
      <c r="F58" s="410" t="s">
        <v>5599</v>
      </c>
      <c r="G58" s="410" t="s">
        <v>5600</v>
      </c>
      <c r="H58" s="405"/>
      <c r="I58" s="203"/>
      <c r="K58" s="206">
        <v>54</v>
      </c>
      <c r="L58" s="2"/>
      <c r="M58" s="2">
        <f t="shared" si="0"/>
        <v>0</v>
      </c>
    </row>
    <row r="59" spans="1:13" ht="15" customHeight="1">
      <c r="A59" s="202">
        <v>5</v>
      </c>
      <c r="B59" s="206" t="s">
        <v>10</v>
      </c>
      <c r="C59" s="2" t="s">
        <v>4274</v>
      </c>
      <c r="D59" s="2">
        <v>30</v>
      </c>
      <c r="E59" s="410" t="s">
        <v>4485</v>
      </c>
      <c r="F59" s="410" t="s">
        <v>4485</v>
      </c>
      <c r="G59" s="410" t="s">
        <v>5601</v>
      </c>
      <c r="H59" s="268"/>
      <c r="I59" s="203"/>
      <c r="K59" s="206">
        <v>55</v>
      </c>
      <c r="L59" s="2"/>
      <c r="M59" s="2">
        <f t="shared" si="0"/>
        <v>0</v>
      </c>
    </row>
    <row r="60" spans="1:13">
      <c r="A60" s="202">
        <v>5</v>
      </c>
      <c r="B60" s="206" t="s">
        <v>10</v>
      </c>
      <c r="C60" s="2" t="s">
        <v>90</v>
      </c>
      <c r="D60" s="2">
        <v>76.599999999999994</v>
      </c>
      <c r="E60" s="410" t="s">
        <v>5626</v>
      </c>
      <c r="F60" s="410" t="s">
        <v>5627</v>
      </c>
      <c r="G60" s="410" t="s">
        <v>5628</v>
      </c>
      <c r="H60" s="268"/>
      <c r="I60" s="203"/>
      <c r="K60" s="206">
        <v>56</v>
      </c>
      <c r="L60" s="2"/>
      <c r="M60" s="2">
        <f t="shared" si="0"/>
        <v>0</v>
      </c>
    </row>
    <row r="61" spans="1:13">
      <c r="A61" s="202">
        <v>6</v>
      </c>
      <c r="B61" s="206" t="s">
        <v>9</v>
      </c>
      <c r="C61" s="2" t="s">
        <v>4276</v>
      </c>
      <c r="D61" s="416">
        <v>5</v>
      </c>
      <c r="E61" s="410" t="s">
        <v>4484</v>
      </c>
      <c r="F61" s="410" t="s">
        <v>5595</v>
      </c>
      <c r="G61" s="410" t="s">
        <v>5596</v>
      </c>
      <c r="H61" s="410"/>
      <c r="I61" s="410"/>
      <c r="K61" s="206">
        <v>57</v>
      </c>
      <c r="L61" s="2"/>
      <c r="M61" s="2">
        <f t="shared" si="0"/>
        <v>0</v>
      </c>
    </row>
    <row r="62" spans="1:13">
      <c r="A62" s="202">
        <v>6</v>
      </c>
      <c r="B62" s="206" t="s">
        <v>9</v>
      </c>
      <c r="C62" s="2" t="s">
        <v>4277</v>
      </c>
      <c r="D62" s="416">
        <v>5</v>
      </c>
      <c r="E62" s="410" t="s">
        <v>4486</v>
      </c>
      <c r="F62" s="410" t="s">
        <v>5597</v>
      </c>
      <c r="G62" s="410" t="s">
        <v>5598</v>
      </c>
      <c r="H62" s="410"/>
      <c r="I62" s="410"/>
      <c r="K62" s="206">
        <v>58</v>
      </c>
      <c r="L62" s="2"/>
      <c r="M62" s="2">
        <f t="shared" si="0"/>
        <v>0</v>
      </c>
    </row>
    <row r="63" spans="1:13">
      <c r="A63" s="202">
        <v>6</v>
      </c>
      <c r="B63" s="206" t="s">
        <v>9</v>
      </c>
      <c r="C63" s="2" t="s">
        <v>29</v>
      </c>
      <c r="D63" s="416">
        <v>5</v>
      </c>
      <c r="E63" s="410" t="s">
        <v>4487</v>
      </c>
      <c r="F63" s="410" t="s">
        <v>5599</v>
      </c>
      <c r="G63" s="410" t="s">
        <v>5600</v>
      </c>
      <c r="H63" s="410"/>
      <c r="I63" s="410"/>
      <c r="K63" s="206">
        <v>59</v>
      </c>
      <c r="L63" s="2"/>
      <c r="M63" s="2">
        <f t="shared" si="0"/>
        <v>0</v>
      </c>
    </row>
    <row r="64" spans="1:13" ht="12.75" customHeight="1">
      <c r="A64" s="202">
        <v>6</v>
      </c>
      <c r="B64" s="206" t="s">
        <v>9</v>
      </c>
      <c r="C64" s="2" t="s">
        <v>4274</v>
      </c>
      <c r="D64" s="2">
        <v>15</v>
      </c>
      <c r="E64" s="410" t="s">
        <v>4485</v>
      </c>
      <c r="F64" s="410" t="s">
        <v>4485</v>
      </c>
      <c r="G64" s="410" t="s">
        <v>5601</v>
      </c>
      <c r="H64" s="410"/>
      <c r="I64" s="410"/>
      <c r="K64" s="206">
        <v>60</v>
      </c>
      <c r="L64" s="2"/>
      <c r="M64" s="2">
        <f t="shared" si="0"/>
        <v>0</v>
      </c>
    </row>
    <row r="65" spans="1:13">
      <c r="A65" s="202">
        <v>6</v>
      </c>
      <c r="B65" s="206" t="s">
        <v>9</v>
      </c>
      <c r="C65" s="2" t="s">
        <v>5452</v>
      </c>
      <c r="D65" s="416">
        <v>107.4</v>
      </c>
      <c r="E65" s="410" t="s">
        <v>5619</v>
      </c>
      <c r="F65" s="410" t="s">
        <v>5450</v>
      </c>
      <c r="G65" s="410" t="s">
        <v>29</v>
      </c>
      <c r="H65" s="268"/>
      <c r="I65" s="203"/>
      <c r="K65" s="206">
        <v>61</v>
      </c>
      <c r="L65" s="2"/>
      <c r="M65" s="2">
        <f t="shared" si="0"/>
        <v>0</v>
      </c>
    </row>
    <row r="66" spans="1:13">
      <c r="A66" s="202">
        <v>6</v>
      </c>
      <c r="B66" s="206" t="s">
        <v>10</v>
      </c>
      <c r="C66" s="2" t="s">
        <v>4276</v>
      </c>
      <c r="D66" s="416">
        <v>5</v>
      </c>
      <c r="E66" s="410" t="s">
        <v>4484</v>
      </c>
      <c r="F66" s="410" t="s">
        <v>5595</v>
      </c>
      <c r="G66" s="410" t="s">
        <v>5596</v>
      </c>
      <c r="H66" s="405"/>
      <c r="I66" s="203"/>
      <c r="K66" s="206">
        <v>62</v>
      </c>
      <c r="L66" s="2"/>
      <c r="M66" s="2">
        <f t="shared" si="0"/>
        <v>0</v>
      </c>
    </row>
    <row r="67" spans="1:13">
      <c r="A67" s="202">
        <v>6</v>
      </c>
      <c r="B67" s="206" t="s">
        <v>10</v>
      </c>
      <c r="C67" s="2" t="s">
        <v>4277</v>
      </c>
      <c r="D67" s="416">
        <v>5</v>
      </c>
      <c r="E67" s="410" t="s">
        <v>4486</v>
      </c>
      <c r="F67" s="410" t="s">
        <v>5597</v>
      </c>
      <c r="G67" s="410" t="s">
        <v>5598</v>
      </c>
      <c r="H67" s="268"/>
      <c r="I67" s="203"/>
      <c r="K67" s="206">
        <v>63</v>
      </c>
      <c r="L67" s="2"/>
      <c r="M67" s="2">
        <f t="shared" si="0"/>
        <v>0</v>
      </c>
    </row>
    <row r="68" spans="1:13">
      <c r="A68" s="202">
        <v>6</v>
      </c>
      <c r="B68" s="206" t="s">
        <v>10</v>
      </c>
      <c r="C68" s="2" t="s">
        <v>29</v>
      </c>
      <c r="D68" s="416">
        <v>5</v>
      </c>
      <c r="E68" s="410" t="s">
        <v>4487</v>
      </c>
      <c r="F68" s="410" t="s">
        <v>5599</v>
      </c>
      <c r="G68" s="410" t="s">
        <v>5600</v>
      </c>
      <c r="H68" s="268"/>
      <c r="I68" s="203"/>
      <c r="K68" s="206">
        <v>64</v>
      </c>
      <c r="L68" s="2"/>
      <c r="M68" s="2">
        <f t="shared" si="0"/>
        <v>0</v>
      </c>
    </row>
    <row r="69" spans="1:13">
      <c r="A69" s="202">
        <v>6</v>
      </c>
      <c r="B69" s="206" t="s">
        <v>10</v>
      </c>
      <c r="C69" s="2" t="s">
        <v>4274</v>
      </c>
      <c r="D69" s="2">
        <v>30</v>
      </c>
      <c r="E69" s="410" t="s">
        <v>4485</v>
      </c>
      <c r="F69" s="410" t="s">
        <v>4485</v>
      </c>
      <c r="G69" s="410" t="s">
        <v>5601</v>
      </c>
      <c r="H69" s="268"/>
      <c r="I69" s="203"/>
      <c r="K69" s="206">
        <v>65</v>
      </c>
      <c r="L69" s="2"/>
      <c r="M69" s="2">
        <f t="shared" si="0"/>
        <v>0</v>
      </c>
    </row>
    <row r="70" spans="1:13">
      <c r="A70" s="202">
        <v>6</v>
      </c>
      <c r="B70" s="206" t="s">
        <v>10</v>
      </c>
      <c r="C70" s="2" t="s">
        <v>5452</v>
      </c>
      <c r="D70" s="416">
        <v>146.1</v>
      </c>
      <c r="E70" s="410" t="s">
        <v>5630</v>
      </c>
      <c r="F70" s="410" t="s">
        <v>5631</v>
      </c>
      <c r="G70" s="410" t="s">
        <v>29</v>
      </c>
      <c r="H70" s="408"/>
      <c r="I70" s="203"/>
      <c r="K70" s="206">
        <v>66</v>
      </c>
      <c r="L70" s="2"/>
      <c r="M70" s="2">
        <f t="shared" si="0"/>
        <v>0</v>
      </c>
    </row>
    <row r="71" spans="1:13">
      <c r="A71" s="202">
        <v>7</v>
      </c>
      <c r="B71" s="206" t="s">
        <v>9</v>
      </c>
      <c r="C71" s="2" t="s">
        <v>4276</v>
      </c>
      <c r="D71" s="2">
        <v>5</v>
      </c>
      <c r="E71" s="410" t="s">
        <v>4484</v>
      </c>
      <c r="F71" s="410" t="s">
        <v>5595</v>
      </c>
      <c r="G71" s="410" t="s">
        <v>5596</v>
      </c>
      <c r="H71" s="407"/>
      <c r="I71" s="203"/>
      <c r="K71" s="206">
        <v>67</v>
      </c>
      <c r="L71" s="2"/>
      <c r="M71" s="2">
        <f t="shared" si="0"/>
        <v>0</v>
      </c>
    </row>
    <row r="72" spans="1:13">
      <c r="A72" s="202">
        <v>7</v>
      </c>
      <c r="B72" s="206" t="s">
        <v>9</v>
      </c>
      <c r="C72" s="2" t="s">
        <v>4277</v>
      </c>
      <c r="D72" s="2">
        <v>5</v>
      </c>
      <c r="E72" s="410" t="s">
        <v>4486</v>
      </c>
      <c r="F72" s="410" t="s">
        <v>5597</v>
      </c>
      <c r="G72" s="410" t="s">
        <v>5598</v>
      </c>
      <c r="H72" s="268"/>
      <c r="I72" s="203"/>
      <c r="K72" s="206">
        <v>68</v>
      </c>
      <c r="L72" s="2"/>
      <c r="M72" s="2">
        <f t="shared" si="0"/>
        <v>0</v>
      </c>
    </row>
    <row r="73" spans="1:13">
      <c r="A73" s="202">
        <v>7</v>
      </c>
      <c r="B73" s="206" t="s">
        <v>9</v>
      </c>
      <c r="C73" s="2" t="s">
        <v>29</v>
      </c>
      <c r="D73" s="416">
        <v>5</v>
      </c>
      <c r="E73" s="410" t="s">
        <v>4487</v>
      </c>
      <c r="F73" s="410" t="s">
        <v>5599</v>
      </c>
      <c r="G73" s="410" t="s">
        <v>5600</v>
      </c>
      <c r="H73" s="268"/>
      <c r="I73" s="203"/>
      <c r="K73" s="206">
        <v>69</v>
      </c>
      <c r="L73" s="2"/>
      <c r="M73" s="2">
        <f t="shared" si="0"/>
        <v>0</v>
      </c>
    </row>
    <row r="74" spans="1:13">
      <c r="A74" s="202">
        <v>7</v>
      </c>
      <c r="B74" s="206" t="s">
        <v>9</v>
      </c>
      <c r="C74" s="2" t="s">
        <v>4274</v>
      </c>
      <c r="D74" s="416">
        <v>33</v>
      </c>
      <c r="E74" s="410" t="s">
        <v>4485</v>
      </c>
      <c r="F74" s="410" t="s">
        <v>4485</v>
      </c>
      <c r="G74" s="410" t="s">
        <v>5601</v>
      </c>
      <c r="H74" s="268"/>
      <c r="I74" s="203"/>
      <c r="K74" s="206">
        <v>70</v>
      </c>
      <c r="L74" s="204"/>
      <c r="M74" s="2">
        <f t="shared" si="0"/>
        <v>0</v>
      </c>
    </row>
    <row r="75" spans="1:13">
      <c r="A75" s="202">
        <v>7</v>
      </c>
      <c r="B75" s="206" t="s">
        <v>9</v>
      </c>
      <c r="C75" s="2" t="s">
        <v>5452</v>
      </c>
      <c r="D75" s="416">
        <v>92.1</v>
      </c>
      <c r="E75" s="410" t="s">
        <v>5630</v>
      </c>
      <c r="F75" s="410" t="s">
        <v>5631</v>
      </c>
      <c r="G75" s="410" t="s">
        <v>29</v>
      </c>
      <c r="H75" s="409"/>
      <c r="I75" s="203"/>
      <c r="K75" s="206">
        <v>71</v>
      </c>
      <c r="L75" s="2"/>
      <c r="M75" s="2">
        <f t="shared" si="0"/>
        <v>0</v>
      </c>
    </row>
    <row r="76" spans="1:13">
      <c r="A76" s="202">
        <v>7</v>
      </c>
      <c r="B76" s="206" t="s">
        <v>3566</v>
      </c>
      <c r="C76" s="2" t="s">
        <v>4276</v>
      </c>
      <c r="D76" s="416">
        <v>5</v>
      </c>
      <c r="E76" s="410" t="s">
        <v>4484</v>
      </c>
      <c r="F76" s="410" t="s">
        <v>5595</v>
      </c>
      <c r="G76" s="410" t="s">
        <v>5596</v>
      </c>
      <c r="H76" s="407"/>
      <c r="I76" s="203"/>
      <c r="K76" s="206">
        <v>72</v>
      </c>
      <c r="L76" s="2"/>
      <c r="M76" s="2">
        <f t="shared" si="0"/>
        <v>0</v>
      </c>
    </row>
    <row r="77" spans="1:13">
      <c r="A77" s="202">
        <v>7</v>
      </c>
      <c r="B77" s="206" t="s">
        <v>3566</v>
      </c>
      <c r="C77" s="2" t="s">
        <v>4277</v>
      </c>
      <c r="D77" s="416">
        <v>5</v>
      </c>
      <c r="E77" s="410" t="s">
        <v>4486</v>
      </c>
      <c r="F77" s="410" t="s">
        <v>5597</v>
      </c>
      <c r="G77" s="410" t="s">
        <v>5598</v>
      </c>
      <c r="H77" s="407"/>
      <c r="I77" s="203"/>
      <c r="K77" s="206">
        <v>73</v>
      </c>
      <c r="L77" s="2"/>
      <c r="M77" s="2">
        <f t="shared" si="0"/>
        <v>0</v>
      </c>
    </row>
    <row r="78" spans="1:13">
      <c r="A78" s="202">
        <v>7</v>
      </c>
      <c r="B78" s="206" t="s">
        <v>3566</v>
      </c>
      <c r="C78" s="2" t="s">
        <v>29</v>
      </c>
      <c r="D78" s="416">
        <v>5</v>
      </c>
      <c r="E78" s="410" t="s">
        <v>4487</v>
      </c>
      <c r="F78" s="410" t="s">
        <v>5599</v>
      </c>
      <c r="G78" s="410" t="s">
        <v>5600</v>
      </c>
      <c r="H78" s="268"/>
      <c r="I78" s="203"/>
      <c r="K78" s="206">
        <v>74</v>
      </c>
      <c r="L78" s="2"/>
      <c r="M78" s="2">
        <f t="shared" ref="M78:M143" si="1">SUMIF($E$7:$E$1030,$L78,$D$7:$D$1030)</f>
        <v>0</v>
      </c>
    </row>
    <row r="79" spans="1:13">
      <c r="A79" s="202">
        <v>7</v>
      </c>
      <c r="B79" s="206" t="s">
        <v>3566</v>
      </c>
      <c r="C79" s="2" t="s">
        <v>4274</v>
      </c>
      <c r="D79" s="2">
        <v>30</v>
      </c>
      <c r="E79" s="410" t="s">
        <v>4485</v>
      </c>
      <c r="F79" s="410" t="s">
        <v>4485</v>
      </c>
      <c r="G79" s="410" t="s">
        <v>5601</v>
      </c>
      <c r="H79" s="268"/>
      <c r="I79" s="203"/>
      <c r="K79" s="206">
        <v>75</v>
      </c>
      <c r="L79" s="2"/>
      <c r="M79" s="2">
        <f t="shared" si="1"/>
        <v>0</v>
      </c>
    </row>
    <row r="80" spans="1:13">
      <c r="A80" s="202">
        <v>7</v>
      </c>
      <c r="B80" s="206" t="s">
        <v>3566</v>
      </c>
      <c r="C80" s="2" t="s">
        <v>90</v>
      </c>
      <c r="D80" s="416">
        <v>18</v>
      </c>
      <c r="E80" s="410" t="s">
        <v>5632</v>
      </c>
      <c r="F80" s="410" t="s">
        <v>5633</v>
      </c>
      <c r="G80" s="410" t="s">
        <v>5634</v>
      </c>
      <c r="H80" s="408"/>
      <c r="I80" s="203"/>
      <c r="K80" s="206">
        <v>76</v>
      </c>
      <c r="L80" s="2"/>
      <c r="M80" s="2">
        <f t="shared" si="1"/>
        <v>0</v>
      </c>
    </row>
    <row r="81" spans="1:13">
      <c r="A81" s="202">
        <v>7</v>
      </c>
      <c r="B81" s="206" t="s">
        <v>3566</v>
      </c>
      <c r="C81" s="2" t="s">
        <v>90</v>
      </c>
      <c r="D81" s="416">
        <v>88.1</v>
      </c>
      <c r="E81" s="410" t="s">
        <v>5619</v>
      </c>
      <c r="F81" s="410" t="s">
        <v>5450</v>
      </c>
      <c r="G81" s="410" t="s">
        <v>29</v>
      </c>
      <c r="H81" s="407"/>
      <c r="I81" s="203"/>
      <c r="K81" s="206">
        <v>77</v>
      </c>
      <c r="L81" s="2"/>
      <c r="M81" s="2">
        <f t="shared" si="1"/>
        <v>0</v>
      </c>
    </row>
    <row r="82" spans="1:13">
      <c r="A82" s="202">
        <v>8</v>
      </c>
      <c r="B82" s="206" t="s">
        <v>9</v>
      </c>
      <c r="C82" s="2" t="s">
        <v>4276</v>
      </c>
      <c r="D82" s="416">
        <v>5</v>
      </c>
      <c r="E82" s="410" t="s">
        <v>4484</v>
      </c>
      <c r="F82" s="410" t="s">
        <v>5595</v>
      </c>
      <c r="G82" s="410" t="s">
        <v>5596</v>
      </c>
      <c r="H82" s="268"/>
      <c r="I82" s="203"/>
      <c r="K82" s="206">
        <v>78</v>
      </c>
      <c r="L82" s="2"/>
      <c r="M82" s="2">
        <f t="shared" si="1"/>
        <v>0</v>
      </c>
    </row>
    <row r="83" spans="1:13">
      <c r="A83" s="202">
        <v>8</v>
      </c>
      <c r="B83" s="206" t="s">
        <v>9</v>
      </c>
      <c r="C83" s="2" t="s">
        <v>4277</v>
      </c>
      <c r="D83" s="2">
        <v>5</v>
      </c>
      <c r="E83" s="410" t="s">
        <v>4486</v>
      </c>
      <c r="F83" s="410" t="s">
        <v>5597</v>
      </c>
      <c r="G83" s="410" t="s">
        <v>5598</v>
      </c>
      <c r="H83" s="268"/>
      <c r="I83" s="203"/>
      <c r="K83" s="206">
        <v>79</v>
      </c>
      <c r="L83" s="2"/>
      <c r="M83" s="2">
        <f t="shared" si="1"/>
        <v>0</v>
      </c>
    </row>
    <row r="84" spans="1:13">
      <c r="A84" s="202">
        <v>8</v>
      </c>
      <c r="B84" s="206" t="s">
        <v>9</v>
      </c>
      <c r="C84" s="2" t="s">
        <v>29</v>
      </c>
      <c r="D84" s="416">
        <v>5</v>
      </c>
      <c r="E84" s="410" t="s">
        <v>4487</v>
      </c>
      <c r="F84" s="410" t="s">
        <v>5599</v>
      </c>
      <c r="G84" s="410" t="s">
        <v>5600</v>
      </c>
      <c r="H84" s="268"/>
      <c r="I84" s="203"/>
      <c r="K84" s="206">
        <v>80</v>
      </c>
      <c r="L84" s="2"/>
      <c r="M84" s="2">
        <f t="shared" si="1"/>
        <v>0</v>
      </c>
    </row>
    <row r="85" spans="1:13">
      <c r="A85" s="202">
        <v>8</v>
      </c>
      <c r="B85" s="206" t="s">
        <v>9</v>
      </c>
      <c r="C85" s="2" t="s">
        <v>4274</v>
      </c>
      <c r="D85" s="416">
        <v>30</v>
      </c>
      <c r="E85" s="410" t="s">
        <v>4485</v>
      </c>
      <c r="F85" s="410" t="s">
        <v>4485</v>
      </c>
      <c r="G85" s="410" t="s">
        <v>5601</v>
      </c>
      <c r="H85" s="409"/>
      <c r="I85" s="203"/>
      <c r="K85" s="206">
        <v>81</v>
      </c>
      <c r="L85" s="2"/>
      <c r="M85" s="2">
        <f t="shared" si="1"/>
        <v>0</v>
      </c>
    </row>
    <row r="86" spans="1:13">
      <c r="A86" s="202">
        <v>8</v>
      </c>
      <c r="B86" s="206" t="s">
        <v>9</v>
      </c>
      <c r="C86" s="2" t="s">
        <v>90</v>
      </c>
      <c r="D86" s="416">
        <v>70.7</v>
      </c>
      <c r="E86" s="410" t="s">
        <v>5619</v>
      </c>
      <c r="F86" s="410" t="s">
        <v>5450</v>
      </c>
      <c r="G86" s="410" t="s">
        <v>29</v>
      </c>
      <c r="H86" s="407"/>
      <c r="I86" s="203"/>
      <c r="K86" s="206">
        <v>82</v>
      </c>
      <c r="L86" s="2"/>
      <c r="M86" s="2">
        <f t="shared" si="1"/>
        <v>0</v>
      </c>
    </row>
    <row r="87" spans="1:13">
      <c r="A87" s="202">
        <v>8</v>
      </c>
      <c r="B87" s="206" t="s">
        <v>3566</v>
      </c>
      <c r="C87" s="2" t="s">
        <v>4276</v>
      </c>
      <c r="D87" s="416">
        <v>5</v>
      </c>
      <c r="E87" s="410" t="s">
        <v>4484</v>
      </c>
      <c r="F87" s="410" t="s">
        <v>5595</v>
      </c>
      <c r="G87" s="410" t="s">
        <v>5596</v>
      </c>
      <c r="H87" s="407"/>
      <c r="I87" s="203"/>
      <c r="K87" s="206">
        <v>83</v>
      </c>
      <c r="L87" s="2"/>
      <c r="M87" s="2">
        <f t="shared" si="1"/>
        <v>0</v>
      </c>
    </row>
    <row r="88" spans="1:13">
      <c r="A88" s="202">
        <v>8</v>
      </c>
      <c r="B88" s="206" t="s">
        <v>3566</v>
      </c>
      <c r="C88" s="2" t="s">
        <v>4277</v>
      </c>
      <c r="D88" s="2">
        <v>5</v>
      </c>
      <c r="E88" s="410" t="s">
        <v>4486</v>
      </c>
      <c r="F88" s="410" t="s">
        <v>5597</v>
      </c>
      <c r="G88" s="410" t="s">
        <v>5598</v>
      </c>
      <c r="H88" s="406"/>
      <c r="I88" s="203"/>
      <c r="K88" s="206">
        <v>84</v>
      </c>
      <c r="L88" s="2"/>
      <c r="M88" s="2">
        <f t="shared" si="1"/>
        <v>0</v>
      </c>
    </row>
    <row r="89" spans="1:13">
      <c r="A89" s="202">
        <v>8</v>
      </c>
      <c r="B89" s="206" t="s">
        <v>3566</v>
      </c>
      <c r="C89" s="2" t="s">
        <v>29</v>
      </c>
      <c r="D89" s="416">
        <v>5</v>
      </c>
      <c r="E89" s="410" t="s">
        <v>4487</v>
      </c>
      <c r="F89" s="410" t="s">
        <v>5599</v>
      </c>
      <c r="G89" s="410" t="s">
        <v>5600</v>
      </c>
      <c r="H89" s="408"/>
      <c r="I89" s="203"/>
      <c r="K89" s="206">
        <v>85</v>
      </c>
      <c r="L89" s="2"/>
      <c r="M89" s="2">
        <f t="shared" si="1"/>
        <v>0</v>
      </c>
    </row>
    <row r="90" spans="1:13">
      <c r="A90" s="202">
        <v>8</v>
      </c>
      <c r="B90" s="206" t="s">
        <v>3566</v>
      </c>
      <c r="C90" s="2" t="s">
        <v>4274</v>
      </c>
      <c r="D90" s="416">
        <v>45</v>
      </c>
      <c r="E90" s="410" t="s">
        <v>4485</v>
      </c>
      <c r="F90" s="410" t="s">
        <v>4485</v>
      </c>
      <c r="G90" s="410" t="s">
        <v>5601</v>
      </c>
      <c r="H90" s="407"/>
      <c r="I90" s="203"/>
      <c r="K90" s="206">
        <v>86</v>
      </c>
      <c r="L90" s="2"/>
      <c r="M90" s="2">
        <f t="shared" si="1"/>
        <v>0</v>
      </c>
    </row>
    <row r="91" spans="1:13">
      <c r="A91" s="202">
        <v>8</v>
      </c>
      <c r="B91" s="206" t="s">
        <v>3566</v>
      </c>
      <c r="C91" s="2" t="s">
        <v>91</v>
      </c>
      <c r="D91" s="416">
        <v>24.2</v>
      </c>
      <c r="E91" s="410" t="s">
        <v>5611</v>
      </c>
      <c r="F91" s="410" t="s">
        <v>5615</v>
      </c>
      <c r="G91" s="410" t="s">
        <v>5616</v>
      </c>
      <c r="H91" s="406"/>
      <c r="I91" s="203"/>
      <c r="K91" s="206">
        <v>88</v>
      </c>
      <c r="L91" s="2"/>
      <c r="M91" s="2">
        <f t="shared" si="1"/>
        <v>0</v>
      </c>
    </row>
    <row r="92" spans="1:13">
      <c r="A92" s="202">
        <v>9</v>
      </c>
      <c r="B92" s="206" t="s">
        <v>10</v>
      </c>
      <c r="C92" s="2" t="s">
        <v>4276</v>
      </c>
      <c r="D92" s="416">
        <v>5</v>
      </c>
      <c r="E92" s="410" t="s">
        <v>4484</v>
      </c>
      <c r="F92" s="410" t="s">
        <v>5595</v>
      </c>
      <c r="G92" s="410" t="s">
        <v>5596</v>
      </c>
      <c r="H92" s="406"/>
      <c r="I92" s="203"/>
      <c r="K92" s="206">
        <v>89</v>
      </c>
      <c r="L92" s="2"/>
      <c r="M92" s="2">
        <f t="shared" si="1"/>
        <v>0</v>
      </c>
    </row>
    <row r="93" spans="1:13">
      <c r="A93" s="202">
        <v>9</v>
      </c>
      <c r="B93" s="206" t="s">
        <v>10</v>
      </c>
      <c r="C93" s="2" t="s">
        <v>4277</v>
      </c>
      <c r="D93" s="2">
        <v>5</v>
      </c>
      <c r="E93" s="410" t="s">
        <v>4486</v>
      </c>
      <c r="F93" s="410" t="s">
        <v>5597</v>
      </c>
      <c r="G93" s="410" t="s">
        <v>5598</v>
      </c>
      <c r="H93" s="406"/>
      <c r="I93" s="203"/>
      <c r="K93" s="206">
        <v>90</v>
      </c>
      <c r="L93" s="2"/>
      <c r="M93" s="2">
        <f t="shared" si="1"/>
        <v>0</v>
      </c>
    </row>
    <row r="94" spans="1:13">
      <c r="A94" s="202">
        <v>9</v>
      </c>
      <c r="B94" s="206" t="s">
        <v>10</v>
      </c>
      <c r="C94" s="2" t="s">
        <v>29</v>
      </c>
      <c r="D94" s="416">
        <v>5</v>
      </c>
      <c r="E94" s="410" t="s">
        <v>4487</v>
      </c>
      <c r="F94" s="410" t="s">
        <v>5599</v>
      </c>
      <c r="G94" s="410" t="s">
        <v>5600</v>
      </c>
      <c r="H94" s="406"/>
      <c r="I94" s="203"/>
      <c r="K94" s="206">
        <v>91</v>
      </c>
      <c r="L94" s="2"/>
      <c r="M94" s="2">
        <f t="shared" si="1"/>
        <v>0</v>
      </c>
    </row>
    <row r="95" spans="1:13">
      <c r="A95" s="202">
        <v>9</v>
      </c>
      <c r="B95" s="206" t="s">
        <v>10</v>
      </c>
      <c r="C95" s="2" t="s">
        <v>4274</v>
      </c>
      <c r="D95" s="416">
        <v>45</v>
      </c>
      <c r="E95" s="410" t="s">
        <v>4485</v>
      </c>
      <c r="F95" s="410" t="s">
        <v>4485</v>
      </c>
      <c r="G95" s="410" t="s">
        <v>5601</v>
      </c>
      <c r="H95" s="407"/>
      <c r="I95" s="203"/>
      <c r="K95" s="206">
        <v>92</v>
      </c>
      <c r="L95" s="2"/>
      <c r="M95" s="2">
        <f t="shared" si="1"/>
        <v>0</v>
      </c>
    </row>
    <row r="96" spans="1:13">
      <c r="A96" s="202">
        <v>9</v>
      </c>
      <c r="B96" s="206" t="s">
        <v>10</v>
      </c>
      <c r="C96" s="2" t="s">
        <v>5452</v>
      </c>
      <c r="D96" s="416">
        <v>30</v>
      </c>
      <c r="E96" s="410" t="s">
        <v>5450</v>
      </c>
      <c r="F96" s="410" t="s">
        <v>5635</v>
      </c>
      <c r="G96" s="410" t="s">
        <v>29</v>
      </c>
      <c r="H96" s="268"/>
      <c r="I96" s="203"/>
      <c r="K96" s="206">
        <v>93</v>
      </c>
      <c r="L96" s="2"/>
      <c r="M96" s="2">
        <f t="shared" si="1"/>
        <v>0</v>
      </c>
    </row>
    <row r="97" spans="1:13">
      <c r="A97" s="202">
        <v>9</v>
      </c>
      <c r="B97" s="206" t="s">
        <v>10</v>
      </c>
      <c r="C97" s="2" t="s">
        <v>5452</v>
      </c>
      <c r="D97" s="416">
        <v>49.4</v>
      </c>
      <c r="E97" s="410" t="s">
        <v>5450</v>
      </c>
      <c r="F97" s="410" t="s">
        <v>5637</v>
      </c>
      <c r="G97" s="410" t="s">
        <v>5638</v>
      </c>
      <c r="H97" s="268"/>
      <c r="I97" s="203"/>
      <c r="K97" s="206">
        <v>94</v>
      </c>
      <c r="L97" s="2"/>
      <c r="M97" s="2">
        <f t="shared" si="1"/>
        <v>0</v>
      </c>
    </row>
    <row r="98" spans="1:13">
      <c r="A98" s="202">
        <v>9</v>
      </c>
      <c r="B98" s="206" t="s">
        <v>3566</v>
      </c>
      <c r="C98" s="2" t="s">
        <v>4276</v>
      </c>
      <c r="D98" s="2">
        <v>5</v>
      </c>
      <c r="E98" s="410" t="s">
        <v>4484</v>
      </c>
      <c r="F98" s="410" t="s">
        <v>5595</v>
      </c>
      <c r="G98" s="410" t="s">
        <v>5596</v>
      </c>
      <c r="H98" s="268"/>
      <c r="I98" s="203"/>
      <c r="K98" s="206">
        <v>95</v>
      </c>
      <c r="L98" s="2"/>
      <c r="M98" s="2">
        <f t="shared" si="1"/>
        <v>0</v>
      </c>
    </row>
    <row r="99" spans="1:13">
      <c r="A99" s="202">
        <v>9</v>
      </c>
      <c r="B99" s="206" t="s">
        <v>3566</v>
      </c>
      <c r="C99" s="2" t="s">
        <v>4277</v>
      </c>
      <c r="D99" s="2">
        <v>5</v>
      </c>
      <c r="E99" s="410" t="s">
        <v>4486</v>
      </c>
      <c r="F99" s="410" t="s">
        <v>5597</v>
      </c>
      <c r="G99" s="410" t="s">
        <v>5598</v>
      </c>
      <c r="H99" s="409"/>
      <c r="I99" s="203"/>
      <c r="K99" s="206">
        <v>96</v>
      </c>
      <c r="L99" s="2"/>
      <c r="M99" s="2">
        <f t="shared" si="1"/>
        <v>0</v>
      </c>
    </row>
    <row r="100" spans="1:13">
      <c r="A100" s="202">
        <v>9</v>
      </c>
      <c r="B100" s="206" t="s">
        <v>3566</v>
      </c>
      <c r="C100" s="2" t="s">
        <v>29</v>
      </c>
      <c r="D100" s="416">
        <v>5</v>
      </c>
      <c r="E100" s="410" t="s">
        <v>4487</v>
      </c>
      <c r="F100" s="410" t="s">
        <v>5599</v>
      </c>
      <c r="G100" s="410" t="s">
        <v>5600</v>
      </c>
      <c r="H100" s="410"/>
      <c r="I100" s="203"/>
      <c r="K100" s="206">
        <v>97</v>
      </c>
      <c r="L100" s="2"/>
      <c r="M100" s="2">
        <f t="shared" si="1"/>
        <v>0</v>
      </c>
    </row>
    <row r="101" spans="1:13">
      <c r="A101" s="202">
        <v>9</v>
      </c>
      <c r="B101" s="206" t="s">
        <v>3566</v>
      </c>
      <c r="C101" s="2" t="s">
        <v>4274</v>
      </c>
      <c r="D101" s="416">
        <v>45</v>
      </c>
      <c r="E101" s="410" t="s">
        <v>4485</v>
      </c>
      <c r="F101" s="410" t="s">
        <v>4485</v>
      </c>
      <c r="G101" s="410" t="s">
        <v>5601</v>
      </c>
      <c r="H101" s="410"/>
      <c r="I101" s="203"/>
      <c r="K101" s="206">
        <v>98</v>
      </c>
      <c r="L101" s="2"/>
      <c r="M101" s="2">
        <f t="shared" si="1"/>
        <v>0</v>
      </c>
    </row>
    <row r="102" spans="1:13">
      <c r="A102" s="202">
        <v>9</v>
      </c>
      <c r="B102" s="206" t="s">
        <v>3566</v>
      </c>
      <c r="C102" s="2" t="s">
        <v>5452</v>
      </c>
      <c r="D102" s="416">
        <v>41.6</v>
      </c>
      <c r="E102" s="410" t="s">
        <v>5450</v>
      </c>
      <c r="F102" s="410" t="s">
        <v>5636</v>
      </c>
      <c r="G102" s="410" t="s">
        <v>29</v>
      </c>
      <c r="H102" s="406"/>
      <c r="I102" s="203"/>
      <c r="K102" s="206">
        <v>99</v>
      </c>
      <c r="L102" s="2"/>
      <c r="M102" s="2">
        <f t="shared" si="1"/>
        <v>0</v>
      </c>
    </row>
    <row r="103" spans="1:13">
      <c r="A103" s="202">
        <v>10</v>
      </c>
      <c r="B103" s="206" t="s">
        <v>10</v>
      </c>
      <c r="C103" s="2" t="s">
        <v>4276</v>
      </c>
      <c r="D103" s="2">
        <v>5</v>
      </c>
      <c r="E103" s="410" t="s">
        <v>4484</v>
      </c>
      <c r="F103" s="410" t="s">
        <v>5595</v>
      </c>
      <c r="G103" s="410" t="s">
        <v>5596</v>
      </c>
      <c r="H103" s="408"/>
      <c r="I103" s="203"/>
      <c r="K103" s="206">
        <v>100</v>
      </c>
      <c r="L103" s="2"/>
      <c r="M103" s="2">
        <f t="shared" si="1"/>
        <v>0</v>
      </c>
    </row>
    <row r="104" spans="1:13">
      <c r="A104" s="202">
        <v>10</v>
      </c>
      <c r="B104" s="206" t="s">
        <v>10</v>
      </c>
      <c r="C104" s="2" t="s">
        <v>4277</v>
      </c>
      <c r="D104" s="2">
        <v>5</v>
      </c>
      <c r="E104" s="410" t="s">
        <v>4486</v>
      </c>
      <c r="F104" s="410" t="s">
        <v>5597</v>
      </c>
      <c r="G104" s="410" t="s">
        <v>5598</v>
      </c>
      <c r="H104" s="407"/>
      <c r="I104" s="203"/>
      <c r="K104" s="206">
        <v>101</v>
      </c>
      <c r="L104" s="2"/>
      <c r="M104" s="2">
        <f t="shared" si="1"/>
        <v>0</v>
      </c>
    </row>
    <row r="105" spans="1:13">
      <c r="A105" s="202">
        <v>10</v>
      </c>
      <c r="B105" s="206" t="s">
        <v>10</v>
      </c>
      <c r="C105" s="2" t="s">
        <v>29</v>
      </c>
      <c r="D105" s="416">
        <v>5</v>
      </c>
      <c r="E105" s="410" t="s">
        <v>4487</v>
      </c>
      <c r="F105" s="410" t="s">
        <v>5599</v>
      </c>
      <c r="G105" s="410" t="s">
        <v>5600</v>
      </c>
      <c r="H105" s="407"/>
      <c r="I105" s="203"/>
      <c r="K105" s="206">
        <v>102</v>
      </c>
      <c r="L105" s="2"/>
      <c r="M105" s="2">
        <f t="shared" si="1"/>
        <v>0</v>
      </c>
    </row>
    <row r="106" spans="1:13">
      <c r="A106" s="202">
        <v>10</v>
      </c>
      <c r="B106" s="206" t="s">
        <v>10</v>
      </c>
      <c r="C106" s="2" t="s">
        <v>4274</v>
      </c>
      <c r="D106" s="416">
        <v>45</v>
      </c>
      <c r="E106" s="410" t="s">
        <v>4485</v>
      </c>
      <c r="F106" s="410" t="s">
        <v>4485</v>
      </c>
      <c r="G106" s="410" t="s">
        <v>5601</v>
      </c>
      <c r="H106" s="268"/>
      <c r="I106" s="203"/>
      <c r="K106" s="206">
        <v>103</v>
      </c>
      <c r="L106" s="2"/>
      <c r="M106" s="2">
        <f t="shared" si="1"/>
        <v>0</v>
      </c>
    </row>
    <row r="107" spans="1:13">
      <c r="A107" s="202">
        <v>10</v>
      </c>
      <c r="B107" s="206" t="s">
        <v>10</v>
      </c>
      <c r="C107" s="2" t="s">
        <v>5452</v>
      </c>
      <c r="D107" s="2">
        <v>30</v>
      </c>
      <c r="E107" s="410" t="s">
        <v>5617</v>
      </c>
      <c r="F107" s="410" t="s">
        <v>5618</v>
      </c>
      <c r="G107" s="410" t="s">
        <v>29</v>
      </c>
      <c r="H107" s="268"/>
      <c r="I107" s="203"/>
      <c r="K107" s="206">
        <v>104</v>
      </c>
      <c r="L107" s="2"/>
      <c r="M107" s="2">
        <f t="shared" si="1"/>
        <v>0</v>
      </c>
    </row>
    <row r="108" spans="1:13">
      <c r="A108" s="202">
        <v>10</v>
      </c>
      <c r="B108" s="206" t="s">
        <v>10</v>
      </c>
      <c r="C108" s="2" t="s">
        <v>5452</v>
      </c>
      <c r="D108" s="416">
        <v>75</v>
      </c>
      <c r="E108" s="410" t="s">
        <v>5450</v>
      </c>
      <c r="F108" s="410" t="s">
        <v>5640</v>
      </c>
      <c r="G108" s="410" t="s">
        <v>29</v>
      </c>
      <c r="H108" s="268"/>
      <c r="I108" s="203"/>
      <c r="K108" s="206">
        <v>105</v>
      </c>
      <c r="L108" s="2"/>
      <c r="M108" s="2">
        <f t="shared" si="1"/>
        <v>0</v>
      </c>
    </row>
    <row r="109" spans="1:13">
      <c r="A109" s="202">
        <v>10</v>
      </c>
      <c r="B109" s="206" t="s">
        <v>10</v>
      </c>
      <c r="C109" s="2" t="s">
        <v>91</v>
      </c>
      <c r="D109" s="416">
        <v>9.4</v>
      </c>
      <c r="E109" s="410" t="s">
        <v>5611</v>
      </c>
      <c r="F109" s="410" t="s">
        <v>5615</v>
      </c>
      <c r="G109" s="410" t="s">
        <v>5616</v>
      </c>
      <c r="H109" s="406"/>
      <c r="I109" s="203"/>
      <c r="K109" s="206">
        <v>106</v>
      </c>
      <c r="L109" s="2"/>
      <c r="M109" s="2">
        <f t="shared" si="1"/>
        <v>0</v>
      </c>
    </row>
    <row r="110" spans="1:13">
      <c r="A110" s="202">
        <v>10</v>
      </c>
      <c r="B110" s="206" t="s">
        <v>3566</v>
      </c>
      <c r="C110" s="2" t="s">
        <v>4276</v>
      </c>
      <c r="D110" s="2">
        <v>5</v>
      </c>
      <c r="E110" s="410" t="s">
        <v>4484</v>
      </c>
      <c r="F110" s="410" t="s">
        <v>5595</v>
      </c>
      <c r="G110" s="410" t="s">
        <v>5596</v>
      </c>
      <c r="H110" s="268"/>
      <c r="I110" s="203"/>
      <c r="K110" s="206">
        <v>107</v>
      </c>
      <c r="L110" s="2"/>
      <c r="M110" s="2">
        <f t="shared" si="1"/>
        <v>0</v>
      </c>
    </row>
    <row r="111" spans="1:13">
      <c r="A111" s="202">
        <v>10</v>
      </c>
      <c r="B111" s="206" t="s">
        <v>3566</v>
      </c>
      <c r="C111" s="2" t="s">
        <v>4277</v>
      </c>
      <c r="D111" s="2">
        <v>5</v>
      </c>
      <c r="E111" s="410" t="s">
        <v>4486</v>
      </c>
      <c r="F111" s="410" t="s">
        <v>5597</v>
      </c>
      <c r="G111" s="410" t="s">
        <v>5598</v>
      </c>
      <c r="H111" s="409"/>
      <c r="I111" s="203"/>
      <c r="K111" s="206">
        <v>108</v>
      </c>
      <c r="L111" s="2"/>
      <c r="M111" s="2">
        <f t="shared" si="1"/>
        <v>0</v>
      </c>
    </row>
    <row r="112" spans="1:13">
      <c r="A112" s="202">
        <v>10</v>
      </c>
      <c r="B112" s="206" t="s">
        <v>3566</v>
      </c>
      <c r="C112" s="2" t="s">
        <v>29</v>
      </c>
      <c r="D112" s="416">
        <v>5</v>
      </c>
      <c r="E112" s="410" t="s">
        <v>4487</v>
      </c>
      <c r="F112" s="410" t="s">
        <v>5599</v>
      </c>
      <c r="G112" s="410" t="s">
        <v>5600</v>
      </c>
      <c r="H112" s="410"/>
      <c r="I112" s="203"/>
      <c r="K112" s="206">
        <v>109</v>
      </c>
      <c r="L112" s="2"/>
      <c r="M112" s="2">
        <f t="shared" si="1"/>
        <v>0</v>
      </c>
    </row>
    <row r="113" spans="1:13">
      <c r="A113" s="202">
        <v>10</v>
      </c>
      <c r="B113" s="206" t="s">
        <v>3566</v>
      </c>
      <c r="C113" s="2" t="s">
        <v>4274</v>
      </c>
      <c r="D113" s="416">
        <v>30</v>
      </c>
      <c r="E113" s="410" t="s">
        <v>4485</v>
      </c>
      <c r="F113" s="410" t="s">
        <v>4485</v>
      </c>
      <c r="G113" s="410" t="s">
        <v>5601</v>
      </c>
      <c r="H113" s="410"/>
      <c r="I113" s="203"/>
      <c r="K113" s="206">
        <v>110</v>
      </c>
      <c r="L113" s="2"/>
      <c r="M113" s="2">
        <f t="shared" si="1"/>
        <v>0</v>
      </c>
    </row>
    <row r="114" spans="1:13">
      <c r="A114" s="202">
        <v>10</v>
      </c>
      <c r="B114" s="206" t="s">
        <v>3566</v>
      </c>
      <c r="C114" s="2" t="s">
        <v>90</v>
      </c>
      <c r="D114" s="2">
        <v>30</v>
      </c>
      <c r="E114" s="410" t="s">
        <v>5642</v>
      </c>
      <c r="F114" s="410" t="s">
        <v>5643</v>
      </c>
      <c r="G114" s="410" t="s">
        <v>5644</v>
      </c>
      <c r="H114" s="406"/>
      <c r="I114" s="203"/>
      <c r="K114" s="206">
        <v>111</v>
      </c>
      <c r="L114" s="2"/>
      <c r="M114" s="2">
        <f t="shared" si="1"/>
        <v>0</v>
      </c>
    </row>
    <row r="115" spans="1:13">
      <c r="A115" s="202">
        <v>10</v>
      </c>
      <c r="B115" s="206" t="s">
        <v>3566</v>
      </c>
      <c r="C115" s="2" t="s">
        <v>90</v>
      </c>
      <c r="D115" s="2">
        <v>26.6</v>
      </c>
      <c r="E115" s="410" t="s">
        <v>5605</v>
      </c>
      <c r="F115" s="410" t="s">
        <v>5645</v>
      </c>
      <c r="G115" s="410" t="s">
        <v>5646</v>
      </c>
      <c r="H115" s="406"/>
      <c r="I115" s="203"/>
      <c r="K115" s="206">
        <v>112</v>
      </c>
      <c r="L115" s="2"/>
      <c r="M115" s="2">
        <f t="shared" si="1"/>
        <v>0</v>
      </c>
    </row>
    <row r="116" spans="1:13">
      <c r="A116" s="202">
        <v>10</v>
      </c>
      <c r="B116" s="206" t="s">
        <v>3566</v>
      </c>
      <c r="C116" s="2" t="s">
        <v>5452</v>
      </c>
      <c r="D116" s="416">
        <v>30</v>
      </c>
      <c r="E116" s="410" t="s">
        <v>5450</v>
      </c>
      <c r="F116" s="410" t="s">
        <v>5648</v>
      </c>
      <c r="G116" s="410" t="s">
        <v>29</v>
      </c>
      <c r="H116" s="268"/>
      <c r="I116" s="203"/>
      <c r="K116" s="206">
        <v>113</v>
      </c>
      <c r="L116" s="2"/>
      <c r="M116" s="2">
        <f t="shared" si="1"/>
        <v>0</v>
      </c>
    </row>
    <row r="117" spans="1:13">
      <c r="A117" s="202">
        <v>11</v>
      </c>
      <c r="B117" s="206" t="s">
        <v>10</v>
      </c>
      <c r="C117" s="2" t="s">
        <v>4276</v>
      </c>
      <c r="D117" s="2">
        <v>5</v>
      </c>
      <c r="E117" s="410" t="s">
        <v>4484</v>
      </c>
      <c r="F117" s="410" t="s">
        <v>5595</v>
      </c>
      <c r="G117" s="410" t="s">
        <v>5596</v>
      </c>
      <c r="H117" s="268"/>
      <c r="I117" s="203"/>
      <c r="K117" s="206">
        <v>114</v>
      </c>
      <c r="L117" s="2"/>
      <c r="M117" s="2">
        <f t="shared" si="1"/>
        <v>0</v>
      </c>
    </row>
    <row r="118" spans="1:13">
      <c r="A118" s="202">
        <v>11</v>
      </c>
      <c r="B118" s="206" t="s">
        <v>10</v>
      </c>
      <c r="C118" s="2" t="s">
        <v>4277</v>
      </c>
      <c r="D118" s="2">
        <v>5</v>
      </c>
      <c r="E118" s="410" t="s">
        <v>4486</v>
      </c>
      <c r="F118" s="410" t="s">
        <v>5597</v>
      </c>
      <c r="G118" s="410" t="s">
        <v>5598</v>
      </c>
      <c r="H118" s="268"/>
      <c r="I118" s="203"/>
      <c r="K118" s="206">
        <v>115</v>
      </c>
      <c r="L118" s="2"/>
      <c r="M118" s="2">
        <f t="shared" si="1"/>
        <v>0</v>
      </c>
    </row>
    <row r="119" spans="1:13">
      <c r="A119" s="202">
        <v>11</v>
      </c>
      <c r="B119" s="206" t="s">
        <v>10</v>
      </c>
      <c r="C119" s="2" t="s">
        <v>29</v>
      </c>
      <c r="D119" s="416">
        <v>5</v>
      </c>
      <c r="E119" s="410" t="s">
        <v>4487</v>
      </c>
      <c r="F119" s="410" t="s">
        <v>5599</v>
      </c>
      <c r="G119" s="410" t="s">
        <v>5600</v>
      </c>
      <c r="H119" s="406"/>
      <c r="I119" s="203"/>
      <c r="K119" s="206">
        <v>116</v>
      </c>
      <c r="L119" s="2"/>
      <c r="M119" s="2">
        <f t="shared" si="1"/>
        <v>0</v>
      </c>
    </row>
    <row r="120" spans="1:13">
      <c r="A120" s="202">
        <v>11</v>
      </c>
      <c r="B120" s="206" t="s">
        <v>10</v>
      </c>
      <c r="C120" s="2" t="s">
        <v>4274</v>
      </c>
      <c r="D120" s="416">
        <v>30</v>
      </c>
      <c r="E120" s="410" t="s">
        <v>4485</v>
      </c>
      <c r="F120" s="410" t="s">
        <v>4485</v>
      </c>
      <c r="G120" s="410" t="s">
        <v>5601</v>
      </c>
      <c r="H120" s="268"/>
      <c r="I120" s="203"/>
      <c r="K120" s="206">
        <v>117</v>
      </c>
      <c r="L120" s="2"/>
      <c r="M120" s="2">
        <f t="shared" si="1"/>
        <v>0</v>
      </c>
    </row>
    <row r="121" spans="1:13">
      <c r="A121" s="202">
        <v>11</v>
      </c>
      <c r="B121" s="206" t="s">
        <v>10</v>
      </c>
      <c r="C121" s="2" t="s">
        <v>90</v>
      </c>
      <c r="D121" s="416">
        <v>60</v>
      </c>
      <c r="E121" s="410" t="s">
        <v>5649</v>
      </c>
      <c r="F121" s="410" t="s">
        <v>5651</v>
      </c>
      <c r="G121" s="410" t="s">
        <v>5652</v>
      </c>
      <c r="H121" s="268"/>
      <c r="I121" s="203"/>
      <c r="K121" s="206"/>
      <c r="L121" s="2"/>
      <c r="M121" s="2">
        <f t="shared" si="1"/>
        <v>0</v>
      </c>
    </row>
    <row r="122" spans="1:13">
      <c r="A122" s="202">
        <v>11</v>
      </c>
      <c r="B122" s="206" t="s">
        <v>10</v>
      </c>
      <c r="C122" s="2" t="s">
        <v>90</v>
      </c>
      <c r="D122" s="416">
        <v>30</v>
      </c>
      <c r="E122" s="410" t="s">
        <v>5650</v>
      </c>
      <c r="F122" s="410" t="s">
        <v>5653</v>
      </c>
      <c r="G122" s="410" t="s">
        <v>5654</v>
      </c>
      <c r="H122" s="268"/>
      <c r="I122" s="203"/>
      <c r="K122" s="206"/>
      <c r="L122" s="2"/>
      <c r="M122" s="2">
        <f t="shared" si="1"/>
        <v>0</v>
      </c>
    </row>
    <row r="123" spans="1:13">
      <c r="A123" s="202">
        <v>11</v>
      </c>
      <c r="B123" s="206" t="s">
        <v>10</v>
      </c>
      <c r="C123" s="2" t="s">
        <v>5452</v>
      </c>
      <c r="D123" s="2">
        <v>53.8</v>
      </c>
      <c r="E123" s="410" t="s">
        <v>5655</v>
      </c>
      <c r="F123" s="410" t="s">
        <v>5656</v>
      </c>
      <c r="G123" s="410" t="s">
        <v>29</v>
      </c>
      <c r="H123" s="268"/>
      <c r="I123" s="203"/>
      <c r="K123" s="206">
        <v>118</v>
      </c>
      <c r="L123" s="2"/>
      <c r="M123" s="2">
        <f t="shared" si="1"/>
        <v>0</v>
      </c>
    </row>
    <row r="124" spans="1:13">
      <c r="A124" s="202">
        <v>11</v>
      </c>
      <c r="B124" s="206" t="s">
        <v>9</v>
      </c>
      <c r="C124" s="2" t="s">
        <v>4276</v>
      </c>
      <c r="D124" s="2">
        <v>5</v>
      </c>
      <c r="E124" s="410" t="s">
        <v>4484</v>
      </c>
      <c r="F124" s="410" t="s">
        <v>5595</v>
      </c>
      <c r="G124" s="410" t="s">
        <v>5596</v>
      </c>
      <c r="H124" s="268"/>
      <c r="I124" s="203"/>
      <c r="K124" s="206">
        <v>119</v>
      </c>
      <c r="L124" s="2"/>
      <c r="M124" s="2">
        <f t="shared" si="1"/>
        <v>0</v>
      </c>
    </row>
    <row r="125" spans="1:13">
      <c r="A125" s="202">
        <v>11</v>
      </c>
      <c r="B125" s="206" t="s">
        <v>9</v>
      </c>
      <c r="C125" s="2" t="s">
        <v>4277</v>
      </c>
      <c r="D125" s="2">
        <v>5</v>
      </c>
      <c r="E125" s="410" t="s">
        <v>4486</v>
      </c>
      <c r="F125" s="410" t="s">
        <v>5597</v>
      </c>
      <c r="G125" s="410" t="s">
        <v>5598</v>
      </c>
      <c r="H125" s="268"/>
      <c r="I125" s="203"/>
      <c r="K125" s="206">
        <v>120</v>
      </c>
      <c r="L125" s="2"/>
      <c r="M125" s="2">
        <f t="shared" si="1"/>
        <v>0</v>
      </c>
    </row>
    <row r="126" spans="1:13">
      <c r="A126" s="202">
        <v>11</v>
      </c>
      <c r="B126" s="206" t="s">
        <v>9</v>
      </c>
      <c r="C126" s="2" t="s">
        <v>29</v>
      </c>
      <c r="D126" s="416">
        <v>5</v>
      </c>
      <c r="E126" s="410" t="s">
        <v>4487</v>
      </c>
      <c r="F126" s="410" t="s">
        <v>5599</v>
      </c>
      <c r="G126" s="410" t="s">
        <v>5600</v>
      </c>
      <c r="H126" s="406"/>
      <c r="I126" s="203"/>
      <c r="K126" s="206">
        <v>121</v>
      </c>
      <c r="L126" s="2"/>
      <c r="M126" s="2">
        <f t="shared" si="1"/>
        <v>0</v>
      </c>
    </row>
    <row r="127" spans="1:13">
      <c r="A127" s="202">
        <v>11</v>
      </c>
      <c r="B127" s="206" t="s">
        <v>9</v>
      </c>
      <c r="C127" s="2" t="s">
        <v>4274</v>
      </c>
      <c r="D127" s="416">
        <v>30</v>
      </c>
      <c r="E127" s="410" t="s">
        <v>4485</v>
      </c>
      <c r="F127" s="410" t="s">
        <v>4485</v>
      </c>
      <c r="G127" s="410" t="s">
        <v>5601</v>
      </c>
      <c r="H127" s="268"/>
      <c r="I127" s="203"/>
      <c r="K127" s="206">
        <v>122</v>
      </c>
      <c r="L127" s="2"/>
      <c r="M127" s="2">
        <f t="shared" si="1"/>
        <v>0</v>
      </c>
    </row>
    <row r="128" spans="1:13">
      <c r="A128" s="202">
        <v>11</v>
      </c>
      <c r="B128" s="206" t="s">
        <v>9</v>
      </c>
      <c r="C128" s="2" t="s">
        <v>90</v>
      </c>
      <c r="D128" s="2">
        <v>30</v>
      </c>
      <c r="E128" s="410" t="s">
        <v>5605</v>
      </c>
      <c r="F128" s="410" t="s">
        <v>5651</v>
      </c>
      <c r="G128" s="410" t="s">
        <v>5657</v>
      </c>
      <c r="H128" s="268"/>
      <c r="I128" s="203"/>
      <c r="K128" s="206">
        <v>123</v>
      </c>
      <c r="L128" s="2"/>
      <c r="M128" s="2">
        <f t="shared" si="1"/>
        <v>0</v>
      </c>
    </row>
    <row r="129" spans="1:13">
      <c r="A129" s="202">
        <v>11</v>
      </c>
      <c r="B129" s="206" t="s">
        <v>9</v>
      </c>
      <c r="C129" s="2" t="s">
        <v>91</v>
      </c>
      <c r="D129" s="416">
        <v>24.7</v>
      </c>
      <c r="E129" s="410" t="s">
        <v>5650</v>
      </c>
      <c r="F129" s="410" t="s">
        <v>5611</v>
      </c>
      <c r="G129" s="410" t="s">
        <v>5658</v>
      </c>
      <c r="H129" s="268"/>
      <c r="I129" s="203"/>
      <c r="K129" s="206">
        <v>124</v>
      </c>
      <c r="L129" s="2"/>
      <c r="M129" s="2">
        <f t="shared" si="1"/>
        <v>0</v>
      </c>
    </row>
    <row r="130" spans="1:13">
      <c r="A130" s="202">
        <v>12</v>
      </c>
      <c r="B130" s="206" t="s">
        <v>10</v>
      </c>
      <c r="C130" s="2" t="s">
        <v>4276</v>
      </c>
      <c r="D130" s="2">
        <v>5</v>
      </c>
      <c r="E130" s="410" t="s">
        <v>4484</v>
      </c>
      <c r="F130" s="410" t="s">
        <v>5595</v>
      </c>
      <c r="G130" s="410" t="s">
        <v>5596</v>
      </c>
      <c r="H130" s="406"/>
      <c r="I130" s="203"/>
      <c r="K130" s="206">
        <v>125</v>
      </c>
      <c r="L130" s="2"/>
      <c r="M130" s="2">
        <f t="shared" si="1"/>
        <v>0</v>
      </c>
    </row>
    <row r="131" spans="1:13">
      <c r="A131" s="202">
        <v>12</v>
      </c>
      <c r="B131" s="206" t="s">
        <v>10</v>
      </c>
      <c r="C131" s="2" t="s">
        <v>4277</v>
      </c>
      <c r="D131" s="2">
        <v>5</v>
      </c>
      <c r="E131" s="410" t="s">
        <v>4486</v>
      </c>
      <c r="F131" s="410" t="s">
        <v>5597</v>
      </c>
      <c r="G131" s="410" t="s">
        <v>5598</v>
      </c>
      <c r="H131" s="268"/>
      <c r="I131" s="203"/>
      <c r="K131" s="206">
        <v>126</v>
      </c>
      <c r="L131" s="2"/>
      <c r="M131" s="2">
        <f t="shared" si="1"/>
        <v>0</v>
      </c>
    </row>
    <row r="132" spans="1:13">
      <c r="A132" s="202">
        <v>12</v>
      </c>
      <c r="B132" s="206" t="s">
        <v>10</v>
      </c>
      <c r="C132" s="2" t="s">
        <v>29</v>
      </c>
      <c r="D132" s="416">
        <v>5</v>
      </c>
      <c r="E132" s="410" t="s">
        <v>4487</v>
      </c>
      <c r="F132" s="410" t="s">
        <v>5599</v>
      </c>
      <c r="G132" s="410" t="s">
        <v>5600</v>
      </c>
      <c r="H132" s="406"/>
      <c r="I132" s="203"/>
      <c r="K132" s="206">
        <v>127</v>
      </c>
      <c r="L132" s="2"/>
      <c r="M132" s="2">
        <f t="shared" si="1"/>
        <v>0</v>
      </c>
    </row>
    <row r="133" spans="1:13">
      <c r="A133" s="202">
        <v>12</v>
      </c>
      <c r="B133" s="206" t="s">
        <v>10</v>
      </c>
      <c r="C133" s="2" t="s">
        <v>4274</v>
      </c>
      <c r="D133" s="416">
        <v>30</v>
      </c>
      <c r="E133" s="410" t="s">
        <v>4485</v>
      </c>
      <c r="F133" s="410" t="s">
        <v>4485</v>
      </c>
      <c r="G133" s="410" t="s">
        <v>5601</v>
      </c>
      <c r="H133" s="268"/>
      <c r="I133" s="203"/>
      <c r="K133" s="206">
        <v>128</v>
      </c>
      <c r="L133" s="2"/>
      <c r="M133" s="2">
        <f t="shared" si="1"/>
        <v>0</v>
      </c>
    </row>
    <row r="134" spans="1:13">
      <c r="A134" s="202">
        <v>12</v>
      </c>
      <c r="B134" s="206" t="s">
        <v>10</v>
      </c>
      <c r="C134" s="2" t="s">
        <v>5452</v>
      </c>
      <c r="D134" s="416">
        <v>77.3</v>
      </c>
      <c r="E134" s="410" t="s">
        <v>5619</v>
      </c>
      <c r="F134" s="410" t="s">
        <v>5450</v>
      </c>
      <c r="G134" s="410" t="s">
        <v>29</v>
      </c>
      <c r="H134" s="268"/>
      <c r="I134" s="203"/>
      <c r="K134" s="206">
        <v>128</v>
      </c>
      <c r="L134" s="2"/>
      <c r="M134" s="2">
        <f t="shared" si="1"/>
        <v>0</v>
      </c>
    </row>
    <row r="135" spans="1:13">
      <c r="A135" s="202">
        <v>12</v>
      </c>
      <c r="B135" s="206" t="s">
        <v>9</v>
      </c>
      <c r="C135" s="2" t="s">
        <v>4276</v>
      </c>
      <c r="D135" s="2">
        <v>5</v>
      </c>
      <c r="E135" s="410" t="s">
        <v>4484</v>
      </c>
      <c r="F135" s="410" t="s">
        <v>5595</v>
      </c>
      <c r="G135" s="410" t="s">
        <v>5596</v>
      </c>
      <c r="H135" s="268"/>
      <c r="I135" s="203"/>
      <c r="K135" s="206">
        <v>128</v>
      </c>
      <c r="L135" s="2"/>
      <c r="M135" s="2">
        <f t="shared" si="1"/>
        <v>0</v>
      </c>
    </row>
    <row r="136" spans="1:13">
      <c r="A136" s="202">
        <v>12</v>
      </c>
      <c r="B136" s="206" t="s">
        <v>9</v>
      </c>
      <c r="C136" s="2" t="s">
        <v>4277</v>
      </c>
      <c r="D136" s="2">
        <v>5</v>
      </c>
      <c r="E136" s="410" t="s">
        <v>4486</v>
      </c>
      <c r="F136" s="410" t="s">
        <v>5597</v>
      </c>
      <c r="G136" s="410" t="s">
        <v>5598</v>
      </c>
      <c r="H136" s="407"/>
      <c r="I136" s="203"/>
      <c r="K136" s="206">
        <v>130</v>
      </c>
      <c r="L136" s="2"/>
      <c r="M136" s="2">
        <f t="shared" si="1"/>
        <v>0</v>
      </c>
    </row>
    <row r="137" spans="1:13">
      <c r="A137" s="202">
        <v>12</v>
      </c>
      <c r="B137" s="206" t="s">
        <v>9</v>
      </c>
      <c r="C137" s="2" t="s">
        <v>29</v>
      </c>
      <c r="D137" s="416">
        <v>5</v>
      </c>
      <c r="E137" s="410" t="s">
        <v>4487</v>
      </c>
      <c r="F137" s="410" t="s">
        <v>5599</v>
      </c>
      <c r="G137" s="410" t="s">
        <v>5600</v>
      </c>
      <c r="H137" s="268"/>
      <c r="I137" s="203"/>
      <c r="K137" s="206">
        <v>131</v>
      </c>
      <c r="L137" s="2"/>
      <c r="M137" s="2">
        <f t="shared" si="1"/>
        <v>0</v>
      </c>
    </row>
    <row r="138" spans="1:13">
      <c r="A138" s="202">
        <v>12</v>
      </c>
      <c r="B138" s="206" t="s">
        <v>9</v>
      </c>
      <c r="C138" s="2" t="s">
        <v>4274</v>
      </c>
      <c r="D138" s="416">
        <v>25</v>
      </c>
      <c r="E138" s="410" t="s">
        <v>4485</v>
      </c>
      <c r="F138" s="410" t="s">
        <v>4485</v>
      </c>
      <c r="G138" s="410" t="s">
        <v>5601</v>
      </c>
      <c r="H138" s="268"/>
      <c r="I138" s="203"/>
      <c r="K138" s="206">
        <v>132</v>
      </c>
      <c r="L138" s="2"/>
      <c r="M138" s="2">
        <f t="shared" si="1"/>
        <v>0</v>
      </c>
    </row>
    <row r="139" spans="1:13">
      <c r="A139" s="202">
        <v>12</v>
      </c>
      <c r="B139" s="206" t="s">
        <v>9</v>
      </c>
      <c r="C139" s="2" t="s">
        <v>91</v>
      </c>
      <c r="D139" s="2">
        <v>11</v>
      </c>
      <c r="E139" s="410" t="s">
        <v>5611</v>
      </c>
      <c r="F139" s="410" t="s">
        <v>5659</v>
      </c>
      <c r="G139" s="410"/>
      <c r="H139" s="268"/>
      <c r="I139" s="203"/>
      <c r="K139" s="206">
        <v>133</v>
      </c>
      <c r="L139" s="2"/>
      <c r="M139" s="2">
        <f t="shared" si="1"/>
        <v>0</v>
      </c>
    </row>
    <row r="140" spans="1:13">
      <c r="A140" s="202">
        <v>13</v>
      </c>
      <c r="B140" s="206" t="s">
        <v>3566</v>
      </c>
      <c r="C140" s="2" t="s">
        <v>4276</v>
      </c>
      <c r="D140" s="2">
        <v>5</v>
      </c>
      <c r="E140" s="410" t="s">
        <v>4484</v>
      </c>
      <c r="F140" s="410" t="s">
        <v>5595</v>
      </c>
      <c r="G140" s="410" t="s">
        <v>5596</v>
      </c>
      <c r="H140" s="268"/>
      <c r="I140" s="203"/>
      <c r="K140" s="206">
        <v>134</v>
      </c>
      <c r="L140" s="2"/>
      <c r="M140" s="2">
        <f t="shared" si="1"/>
        <v>0</v>
      </c>
    </row>
    <row r="141" spans="1:13">
      <c r="A141" s="202">
        <v>13</v>
      </c>
      <c r="B141" s="206" t="s">
        <v>3566</v>
      </c>
      <c r="C141" s="2" t="s">
        <v>4277</v>
      </c>
      <c r="D141" s="2">
        <v>5</v>
      </c>
      <c r="E141" s="410" t="s">
        <v>4486</v>
      </c>
      <c r="F141" s="410" t="s">
        <v>5597</v>
      </c>
      <c r="G141" s="410" t="s">
        <v>5598</v>
      </c>
      <c r="H141" s="406"/>
      <c r="I141" s="203"/>
      <c r="K141" s="206">
        <v>135</v>
      </c>
      <c r="L141" s="2"/>
      <c r="M141" s="2">
        <f t="shared" si="1"/>
        <v>0</v>
      </c>
    </row>
    <row r="142" spans="1:13">
      <c r="A142" s="202">
        <v>13</v>
      </c>
      <c r="B142" s="206" t="s">
        <v>3566</v>
      </c>
      <c r="C142" s="2" t="s">
        <v>29</v>
      </c>
      <c r="D142" s="416">
        <v>5</v>
      </c>
      <c r="E142" s="410" t="s">
        <v>4487</v>
      </c>
      <c r="F142" s="410" t="s">
        <v>5599</v>
      </c>
      <c r="G142" s="410" t="s">
        <v>5600</v>
      </c>
      <c r="H142" s="268"/>
      <c r="I142" s="203"/>
      <c r="K142" s="206">
        <v>136</v>
      </c>
      <c r="L142" s="2"/>
      <c r="M142" s="2">
        <f t="shared" si="1"/>
        <v>0</v>
      </c>
    </row>
    <row r="143" spans="1:13">
      <c r="A143" s="202">
        <v>13</v>
      </c>
      <c r="B143" s="206" t="s">
        <v>3566</v>
      </c>
      <c r="C143" s="2" t="s">
        <v>4274</v>
      </c>
      <c r="D143" s="416">
        <v>30</v>
      </c>
      <c r="E143" s="410" t="s">
        <v>4485</v>
      </c>
      <c r="F143" s="410" t="s">
        <v>4485</v>
      </c>
      <c r="G143" s="410" t="s">
        <v>5601</v>
      </c>
      <c r="H143" s="268"/>
      <c r="I143" s="203"/>
      <c r="K143" s="206">
        <v>137</v>
      </c>
      <c r="L143" s="2"/>
      <c r="M143" s="2">
        <f t="shared" si="1"/>
        <v>0</v>
      </c>
    </row>
    <row r="144" spans="1:13">
      <c r="A144" s="202">
        <v>13</v>
      </c>
      <c r="B144" s="206" t="s">
        <v>3566</v>
      </c>
      <c r="C144" s="2" t="s">
        <v>91</v>
      </c>
      <c r="D144" s="2">
        <v>24.4</v>
      </c>
      <c r="E144" s="410" t="s">
        <v>5611</v>
      </c>
      <c r="F144" s="410" t="s">
        <v>5659</v>
      </c>
      <c r="G144" s="410"/>
      <c r="H144" s="406"/>
      <c r="I144" s="203"/>
      <c r="K144" s="206">
        <v>138</v>
      </c>
      <c r="L144" s="2"/>
      <c r="M144" s="2">
        <f t="shared" ref="M144:M207" si="2">SUMIF($E$7:$E$1030,$L144,$D$7:$D$1030)</f>
        <v>0</v>
      </c>
    </row>
    <row r="145" spans="1:13">
      <c r="A145" s="202">
        <v>13</v>
      </c>
      <c r="B145" s="206" t="s">
        <v>9</v>
      </c>
      <c r="C145" s="2" t="s">
        <v>4276</v>
      </c>
      <c r="D145" s="2">
        <v>5</v>
      </c>
      <c r="E145" s="410" t="s">
        <v>4484</v>
      </c>
      <c r="F145" s="410" t="s">
        <v>5595</v>
      </c>
      <c r="G145" s="410" t="s">
        <v>5596</v>
      </c>
      <c r="H145" s="268"/>
      <c r="I145" s="203"/>
      <c r="K145" s="206">
        <v>139</v>
      </c>
      <c r="L145" s="2"/>
      <c r="M145" s="2">
        <f t="shared" si="2"/>
        <v>0</v>
      </c>
    </row>
    <row r="146" spans="1:13">
      <c r="A146" s="202">
        <v>13</v>
      </c>
      <c r="B146" s="206" t="s">
        <v>9</v>
      </c>
      <c r="C146" s="2" t="s">
        <v>4277</v>
      </c>
      <c r="D146" s="2">
        <v>5</v>
      </c>
      <c r="E146" s="410" t="s">
        <v>4486</v>
      </c>
      <c r="F146" s="410" t="s">
        <v>5597</v>
      </c>
      <c r="G146" s="410" t="s">
        <v>5598</v>
      </c>
      <c r="H146" s="407"/>
      <c r="I146" s="203"/>
      <c r="K146" s="206">
        <v>140</v>
      </c>
      <c r="L146" s="2"/>
      <c r="M146" s="2">
        <f t="shared" si="2"/>
        <v>0</v>
      </c>
    </row>
    <row r="147" spans="1:13">
      <c r="A147" s="202">
        <v>13</v>
      </c>
      <c r="B147" s="206" t="s">
        <v>9</v>
      </c>
      <c r="C147" s="2" t="s">
        <v>29</v>
      </c>
      <c r="D147" s="416">
        <v>5</v>
      </c>
      <c r="E147" s="410" t="s">
        <v>4487</v>
      </c>
      <c r="F147" s="410" t="s">
        <v>5599</v>
      </c>
      <c r="G147" s="410" t="s">
        <v>5600</v>
      </c>
      <c r="H147" s="268"/>
      <c r="I147" s="203"/>
      <c r="K147" s="206">
        <v>141</v>
      </c>
      <c r="L147" s="2"/>
      <c r="M147" s="2">
        <f t="shared" si="2"/>
        <v>0</v>
      </c>
    </row>
    <row r="148" spans="1:13">
      <c r="A148" s="202">
        <v>13</v>
      </c>
      <c r="B148" s="206" t="s">
        <v>9</v>
      </c>
      <c r="C148" s="2" t="s">
        <v>4274</v>
      </c>
      <c r="D148" s="416">
        <v>25</v>
      </c>
      <c r="E148" s="410" t="s">
        <v>4485</v>
      </c>
      <c r="F148" s="410" t="s">
        <v>4485</v>
      </c>
      <c r="G148" s="410" t="s">
        <v>5601</v>
      </c>
      <c r="H148" s="268"/>
      <c r="I148" s="203"/>
      <c r="K148" s="206">
        <v>142</v>
      </c>
      <c r="L148" s="2"/>
      <c r="M148" s="2">
        <f t="shared" si="2"/>
        <v>0</v>
      </c>
    </row>
    <row r="149" spans="1:13">
      <c r="A149" s="202">
        <v>13</v>
      </c>
      <c r="B149" s="206" t="s">
        <v>9</v>
      </c>
      <c r="C149" s="2" t="s">
        <v>91</v>
      </c>
      <c r="D149" s="2">
        <v>27.8</v>
      </c>
      <c r="E149" s="410" t="s">
        <v>5611</v>
      </c>
      <c r="F149" s="410" t="s">
        <v>5659</v>
      </c>
      <c r="G149" s="410"/>
      <c r="H149" s="268"/>
      <c r="I149" s="203"/>
      <c r="K149" s="206">
        <v>143</v>
      </c>
      <c r="L149" s="2"/>
      <c r="M149" s="2">
        <f t="shared" si="2"/>
        <v>0</v>
      </c>
    </row>
    <row r="150" spans="1:13">
      <c r="A150" s="202">
        <v>13</v>
      </c>
      <c r="B150" s="206" t="s">
        <v>9</v>
      </c>
      <c r="C150" s="2" t="s">
        <v>90</v>
      </c>
      <c r="D150" s="2">
        <v>30</v>
      </c>
      <c r="E150" s="410" t="s">
        <v>5660</v>
      </c>
      <c r="F150" s="410" t="s">
        <v>5661</v>
      </c>
      <c r="G150" s="410" t="s">
        <v>5662</v>
      </c>
      <c r="H150" s="268"/>
      <c r="I150" s="203"/>
      <c r="K150" s="206">
        <v>144</v>
      </c>
      <c r="L150" s="2"/>
      <c r="M150" s="2">
        <f t="shared" si="2"/>
        <v>0</v>
      </c>
    </row>
    <row r="151" spans="1:13">
      <c r="A151" s="202">
        <v>14</v>
      </c>
      <c r="B151" s="206" t="s">
        <v>3566</v>
      </c>
      <c r="C151" s="2" t="s">
        <v>4276</v>
      </c>
      <c r="D151" s="2">
        <v>5</v>
      </c>
      <c r="E151" s="410" t="s">
        <v>4484</v>
      </c>
      <c r="F151" s="410" t="s">
        <v>5595</v>
      </c>
      <c r="G151" s="410" t="s">
        <v>5596</v>
      </c>
      <c r="H151" s="2"/>
      <c r="I151" s="203"/>
      <c r="K151" s="206">
        <v>145</v>
      </c>
      <c r="L151" s="2"/>
      <c r="M151" s="2">
        <f t="shared" si="2"/>
        <v>0</v>
      </c>
    </row>
    <row r="152" spans="1:13">
      <c r="A152" s="202">
        <v>14</v>
      </c>
      <c r="B152" s="206" t="s">
        <v>3566</v>
      </c>
      <c r="C152" s="2" t="s">
        <v>4277</v>
      </c>
      <c r="D152" s="2">
        <v>5</v>
      </c>
      <c r="E152" s="410" t="s">
        <v>4486</v>
      </c>
      <c r="F152" s="410" t="s">
        <v>5597</v>
      </c>
      <c r="G152" s="410" t="s">
        <v>5598</v>
      </c>
      <c r="H152" s="268"/>
      <c r="I152" s="203"/>
      <c r="K152" s="206">
        <v>146</v>
      </c>
      <c r="L152" s="2"/>
      <c r="M152" s="2">
        <f t="shared" si="2"/>
        <v>0</v>
      </c>
    </row>
    <row r="153" spans="1:13">
      <c r="A153" s="202">
        <v>14</v>
      </c>
      <c r="B153" s="206" t="s">
        <v>3566</v>
      </c>
      <c r="C153" s="2" t="s">
        <v>29</v>
      </c>
      <c r="D153" s="416">
        <v>5</v>
      </c>
      <c r="E153" s="410" t="s">
        <v>4487</v>
      </c>
      <c r="F153" s="410" t="s">
        <v>5599</v>
      </c>
      <c r="G153" s="410" t="s">
        <v>5600</v>
      </c>
      <c r="H153" s="268"/>
      <c r="I153" s="203"/>
      <c r="K153" s="206">
        <v>147</v>
      </c>
      <c r="L153" s="2"/>
      <c r="M153" s="2">
        <f t="shared" si="2"/>
        <v>0</v>
      </c>
    </row>
    <row r="154" spans="1:13">
      <c r="A154" s="202">
        <v>14</v>
      </c>
      <c r="B154" s="206" t="s">
        <v>3566</v>
      </c>
      <c r="C154" s="2" t="s">
        <v>4274</v>
      </c>
      <c r="D154" s="416">
        <v>25</v>
      </c>
      <c r="E154" s="410" t="s">
        <v>4485</v>
      </c>
      <c r="F154" s="410" t="s">
        <v>4485</v>
      </c>
      <c r="G154" s="410" t="s">
        <v>5601</v>
      </c>
      <c r="H154" s="406"/>
      <c r="I154" s="203"/>
      <c r="K154" s="206">
        <v>148</v>
      </c>
      <c r="L154" s="2"/>
      <c r="M154" s="2">
        <f t="shared" si="2"/>
        <v>0</v>
      </c>
    </row>
    <row r="155" spans="1:13">
      <c r="A155" s="202">
        <v>14</v>
      </c>
      <c r="B155" s="206" t="s">
        <v>3566</v>
      </c>
      <c r="C155" s="2" t="s">
        <v>90</v>
      </c>
      <c r="D155" s="2">
        <v>35</v>
      </c>
      <c r="E155" s="410" t="s">
        <v>5663</v>
      </c>
      <c r="F155" s="410" t="s">
        <v>5664</v>
      </c>
      <c r="G155" s="410" t="s">
        <v>5665</v>
      </c>
      <c r="H155" s="268"/>
      <c r="I155" s="203"/>
      <c r="K155" s="206">
        <v>149</v>
      </c>
      <c r="L155" s="2"/>
      <c r="M155" s="2">
        <f t="shared" si="2"/>
        <v>0</v>
      </c>
    </row>
    <row r="156" spans="1:13">
      <c r="A156" s="202">
        <v>14</v>
      </c>
      <c r="B156" s="206" t="s">
        <v>3566</v>
      </c>
      <c r="C156" s="2" t="s">
        <v>5452</v>
      </c>
      <c r="D156" s="416">
        <v>37.299999999999997</v>
      </c>
      <c r="E156" s="410" t="s">
        <v>5655</v>
      </c>
      <c r="F156" s="410" t="s">
        <v>5656</v>
      </c>
      <c r="G156" s="410" t="s">
        <v>29</v>
      </c>
      <c r="H156" s="407"/>
      <c r="I156" s="203"/>
      <c r="K156" s="206">
        <v>150</v>
      </c>
      <c r="L156" s="2"/>
      <c r="M156" s="2">
        <f t="shared" si="2"/>
        <v>0</v>
      </c>
    </row>
    <row r="157" spans="1:13">
      <c r="A157" s="202">
        <v>14</v>
      </c>
      <c r="B157" s="206" t="s">
        <v>9</v>
      </c>
      <c r="C157" s="2" t="s">
        <v>4276</v>
      </c>
      <c r="D157" s="416">
        <v>5</v>
      </c>
      <c r="E157" s="410" t="s">
        <v>4484</v>
      </c>
      <c r="F157" s="410" t="s">
        <v>5595</v>
      </c>
      <c r="G157" s="410" t="s">
        <v>5596</v>
      </c>
      <c r="H157" s="268"/>
      <c r="I157" s="203"/>
      <c r="K157" s="206">
        <v>151</v>
      </c>
      <c r="L157" s="2"/>
      <c r="M157" s="2">
        <f t="shared" si="2"/>
        <v>0</v>
      </c>
    </row>
    <row r="158" spans="1:13">
      <c r="A158" s="202">
        <v>14</v>
      </c>
      <c r="B158" s="206" t="s">
        <v>9</v>
      </c>
      <c r="C158" s="2" t="s">
        <v>4277</v>
      </c>
      <c r="D158" s="2">
        <v>5</v>
      </c>
      <c r="E158" s="410" t="s">
        <v>4486</v>
      </c>
      <c r="F158" s="410" t="s">
        <v>5597</v>
      </c>
      <c r="G158" s="410" t="s">
        <v>5598</v>
      </c>
      <c r="H158" s="268"/>
      <c r="I158" s="203"/>
      <c r="K158" s="206">
        <v>152</v>
      </c>
      <c r="L158" s="2"/>
      <c r="M158" s="2">
        <f t="shared" si="2"/>
        <v>0</v>
      </c>
    </row>
    <row r="159" spans="1:13">
      <c r="A159" s="202">
        <v>14</v>
      </c>
      <c r="B159" s="206" t="s">
        <v>9</v>
      </c>
      <c r="C159" s="2" t="s">
        <v>29</v>
      </c>
      <c r="D159" s="2">
        <v>5</v>
      </c>
      <c r="E159" s="410" t="s">
        <v>4487</v>
      </c>
      <c r="F159" s="410" t="s">
        <v>5599</v>
      </c>
      <c r="G159" s="410" t="s">
        <v>5600</v>
      </c>
      <c r="H159" s="268"/>
      <c r="I159" s="203"/>
      <c r="K159" s="206">
        <v>153</v>
      </c>
      <c r="L159" s="2"/>
      <c r="M159" s="2">
        <f t="shared" si="2"/>
        <v>0</v>
      </c>
    </row>
    <row r="160" spans="1:13">
      <c r="A160" s="202">
        <v>14</v>
      </c>
      <c r="B160" s="206" t="s">
        <v>9</v>
      </c>
      <c r="C160" s="2" t="s">
        <v>4274</v>
      </c>
      <c r="D160" s="2">
        <v>45</v>
      </c>
      <c r="E160" s="410" t="s">
        <v>4485</v>
      </c>
      <c r="F160" s="410" t="s">
        <v>4485</v>
      </c>
      <c r="G160" s="410" t="s">
        <v>5601</v>
      </c>
      <c r="H160" s="268"/>
      <c r="I160" s="203"/>
      <c r="K160" s="206">
        <v>154</v>
      </c>
      <c r="L160" s="2"/>
      <c r="M160" s="2">
        <f t="shared" si="2"/>
        <v>0</v>
      </c>
    </row>
    <row r="161" spans="1:13">
      <c r="A161" s="202">
        <v>14</v>
      </c>
      <c r="B161" s="206" t="s">
        <v>9</v>
      </c>
      <c r="C161" s="2" t="s">
        <v>5452</v>
      </c>
      <c r="D161" s="416">
        <v>50</v>
      </c>
      <c r="E161" s="410" t="s">
        <v>5450</v>
      </c>
      <c r="F161" s="410" t="s">
        <v>5666</v>
      </c>
      <c r="G161" s="410" t="s">
        <v>29</v>
      </c>
      <c r="H161" s="406"/>
      <c r="I161" s="203"/>
      <c r="K161" s="206">
        <v>155</v>
      </c>
      <c r="L161" s="2"/>
      <c r="M161" s="2">
        <f t="shared" si="2"/>
        <v>0</v>
      </c>
    </row>
    <row r="162" spans="1:13">
      <c r="A162" s="202">
        <v>14</v>
      </c>
      <c r="B162" s="206" t="s">
        <v>9</v>
      </c>
      <c r="C162" s="2" t="s">
        <v>5452</v>
      </c>
      <c r="D162" s="416">
        <v>15</v>
      </c>
      <c r="E162" s="410" t="s">
        <v>5655</v>
      </c>
      <c r="F162" s="410" t="s">
        <v>5656</v>
      </c>
      <c r="G162" s="410" t="s">
        <v>29</v>
      </c>
      <c r="H162" s="2"/>
      <c r="I162" s="203"/>
      <c r="K162" s="206">
        <v>156</v>
      </c>
      <c r="L162" s="2"/>
      <c r="M162" s="2">
        <f t="shared" si="2"/>
        <v>0</v>
      </c>
    </row>
    <row r="163" spans="1:13">
      <c r="A163" s="202">
        <v>14</v>
      </c>
      <c r="B163" s="206" t="s">
        <v>9</v>
      </c>
      <c r="C163" s="2" t="s">
        <v>91</v>
      </c>
      <c r="D163" s="2">
        <v>10.199999999999999</v>
      </c>
      <c r="E163" s="410" t="s">
        <v>5667</v>
      </c>
      <c r="F163" s="410" t="s">
        <v>5668</v>
      </c>
      <c r="G163" s="410" t="s">
        <v>5658</v>
      </c>
      <c r="H163" s="2"/>
      <c r="I163" s="203"/>
      <c r="K163" s="206">
        <v>157</v>
      </c>
      <c r="L163" s="2"/>
      <c r="M163" s="2">
        <f t="shared" si="2"/>
        <v>0</v>
      </c>
    </row>
    <row r="164" spans="1:13">
      <c r="A164" s="202">
        <v>15</v>
      </c>
      <c r="B164" s="206" t="s">
        <v>3566</v>
      </c>
      <c r="C164" s="2" t="s">
        <v>4276</v>
      </c>
      <c r="D164" s="416">
        <v>5</v>
      </c>
      <c r="E164" s="410" t="s">
        <v>4484</v>
      </c>
      <c r="F164" s="410" t="s">
        <v>5595</v>
      </c>
      <c r="G164" s="410" t="s">
        <v>5596</v>
      </c>
      <c r="H164" s="2"/>
      <c r="I164" s="203"/>
      <c r="K164" s="206">
        <v>158</v>
      </c>
      <c r="L164" s="2"/>
      <c r="M164" s="2">
        <f t="shared" si="2"/>
        <v>0</v>
      </c>
    </row>
    <row r="165" spans="1:13">
      <c r="A165" s="202">
        <v>15</v>
      </c>
      <c r="B165" s="206" t="s">
        <v>3566</v>
      </c>
      <c r="C165" s="2" t="s">
        <v>4277</v>
      </c>
      <c r="D165" s="2">
        <v>5</v>
      </c>
      <c r="E165" s="410" t="s">
        <v>4486</v>
      </c>
      <c r="F165" s="410" t="s">
        <v>5597</v>
      </c>
      <c r="G165" s="410" t="s">
        <v>5598</v>
      </c>
      <c r="H165" s="2"/>
      <c r="I165" s="203"/>
      <c r="K165" s="206">
        <v>159</v>
      </c>
      <c r="L165" s="2"/>
      <c r="M165" s="2">
        <f t="shared" si="2"/>
        <v>0</v>
      </c>
    </row>
    <row r="166" spans="1:13">
      <c r="A166" s="202">
        <v>15</v>
      </c>
      <c r="B166" s="206" t="s">
        <v>3566</v>
      </c>
      <c r="C166" s="2" t="s">
        <v>29</v>
      </c>
      <c r="D166" s="2">
        <v>5</v>
      </c>
      <c r="E166" s="410" t="s">
        <v>4487</v>
      </c>
      <c r="F166" s="410" t="s">
        <v>5599</v>
      </c>
      <c r="G166" s="410" t="s">
        <v>5600</v>
      </c>
      <c r="H166" s="2"/>
      <c r="I166" s="203"/>
      <c r="K166" s="206">
        <v>160</v>
      </c>
      <c r="L166" s="2"/>
      <c r="M166" s="2">
        <f t="shared" si="2"/>
        <v>0</v>
      </c>
    </row>
    <row r="167" spans="1:13">
      <c r="A167" s="202">
        <v>15</v>
      </c>
      <c r="B167" s="206" t="s">
        <v>3566</v>
      </c>
      <c r="C167" s="2" t="s">
        <v>4274</v>
      </c>
      <c r="D167" s="2">
        <v>45</v>
      </c>
      <c r="E167" s="410" t="s">
        <v>4485</v>
      </c>
      <c r="F167" s="410" t="s">
        <v>4485</v>
      </c>
      <c r="G167" s="410" t="s">
        <v>5601</v>
      </c>
      <c r="H167" s="2"/>
      <c r="I167" s="203"/>
      <c r="K167" s="206">
        <v>161</v>
      </c>
      <c r="L167" s="2"/>
      <c r="M167" s="2">
        <f t="shared" si="2"/>
        <v>0</v>
      </c>
    </row>
    <row r="168" spans="1:13">
      <c r="A168" s="202">
        <v>15</v>
      </c>
      <c r="B168" s="206" t="s">
        <v>3566</v>
      </c>
      <c r="C168" s="2" t="s">
        <v>91</v>
      </c>
      <c r="D168" s="416">
        <v>17.399999999999999</v>
      </c>
      <c r="E168" s="410" t="s">
        <v>5623</v>
      </c>
      <c r="F168" s="410"/>
      <c r="G168" s="410"/>
      <c r="H168" s="2"/>
      <c r="I168" s="203"/>
      <c r="K168" s="206">
        <v>162</v>
      </c>
      <c r="L168" s="2"/>
      <c r="M168" s="2">
        <f t="shared" si="2"/>
        <v>0</v>
      </c>
    </row>
    <row r="169" spans="1:13">
      <c r="A169" s="202">
        <v>15</v>
      </c>
      <c r="B169" s="206" t="s">
        <v>10</v>
      </c>
      <c r="C169" s="2" t="s">
        <v>4276</v>
      </c>
      <c r="D169" s="416">
        <v>5</v>
      </c>
      <c r="E169" s="410" t="s">
        <v>4484</v>
      </c>
      <c r="F169" s="410" t="s">
        <v>5595</v>
      </c>
      <c r="G169" s="410" t="s">
        <v>5596</v>
      </c>
      <c r="H169" s="2"/>
      <c r="I169" s="203"/>
      <c r="K169" s="206">
        <v>163</v>
      </c>
      <c r="L169" s="2"/>
      <c r="M169" s="2">
        <f t="shared" si="2"/>
        <v>0</v>
      </c>
    </row>
    <row r="170" spans="1:13">
      <c r="A170" s="202">
        <v>15</v>
      </c>
      <c r="B170" s="206" t="s">
        <v>10</v>
      </c>
      <c r="C170" s="2" t="s">
        <v>4277</v>
      </c>
      <c r="D170" s="2">
        <v>5</v>
      </c>
      <c r="E170" s="410" t="s">
        <v>4486</v>
      </c>
      <c r="F170" s="410" t="s">
        <v>5597</v>
      </c>
      <c r="G170" s="410" t="s">
        <v>5598</v>
      </c>
      <c r="H170" s="2"/>
      <c r="I170" s="203"/>
      <c r="K170" s="206">
        <v>164</v>
      </c>
      <c r="L170" s="2"/>
      <c r="M170" s="2">
        <f t="shared" si="2"/>
        <v>0</v>
      </c>
    </row>
    <row r="171" spans="1:13">
      <c r="A171" s="202">
        <v>15</v>
      </c>
      <c r="B171" s="206" t="s">
        <v>10</v>
      </c>
      <c r="C171" s="2" t="s">
        <v>29</v>
      </c>
      <c r="D171" s="2">
        <v>5</v>
      </c>
      <c r="E171" s="410" t="s">
        <v>4487</v>
      </c>
      <c r="F171" s="410" t="s">
        <v>5599</v>
      </c>
      <c r="G171" s="410" t="s">
        <v>5600</v>
      </c>
      <c r="H171" s="2"/>
      <c r="I171" s="203"/>
      <c r="K171" s="206">
        <v>165</v>
      </c>
      <c r="L171" s="2"/>
      <c r="M171" s="2">
        <f t="shared" si="2"/>
        <v>0</v>
      </c>
    </row>
    <row r="172" spans="1:13">
      <c r="A172" s="202">
        <v>15</v>
      </c>
      <c r="B172" s="206" t="s">
        <v>10</v>
      </c>
      <c r="C172" s="2" t="s">
        <v>4274</v>
      </c>
      <c r="D172" s="2">
        <v>45</v>
      </c>
      <c r="E172" s="410" t="s">
        <v>4485</v>
      </c>
      <c r="F172" s="410" t="s">
        <v>4485</v>
      </c>
      <c r="G172" s="410" t="s">
        <v>5601</v>
      </c>
      <c r="H172" s="2"/>
      <c r="I172" s="203"/>
      <c r="K172" s="206">
        <v>166</v>
      </c>
      <c r="L172" s="2"/>
      <c r="M172" s="2">
        <f t="shared" si="2"/>
        <v>0</v>
      </c>
    </row>
    <row r="173" spans="1:13">
      <c r="A173" s="202">
        <v>15</v>
      </c>
      <c r="B173" s="206" t="s">
        <v>10</v>
      </c>
      <c r="C173" s="2" t="s">
        <v>90</v>
      </c>
      <c r="D173" s="416">
        <v>50</v>
      </c>
      <c r="E173" s="410"/>
      <c r="F173" s="410"/>
      <c r="G173" s="410"/>
      <c r="H173" s="2"/>
      <c r="I173" s="203"/>
      <c r="K173" s="206">
        <v>167</v>
      </c>
      <c r="L173" s="2"/>
      <c r="M173" s="2">
        <f t="shared" si="2"/>
        <v>0</v>
      </c>
    </row>
    <row r="174" spans="1:13">
      <c r="A174" s="202">
        <v>15</v>
      </c>
      <c r="B174" s="206" t="s">
        <v>10</v>
      </c>
      <c r="C174" s="2" t="s">
        <v>90</v>
      </c>
      <c r="D174" s="2">
        <v>30</v>
      </c>
      <c r="E174" s="410"/>
      <c r="F174" s="410"/>
      <c r="G174" s="410"/>
      <c r="H174" s="2"/>
      <c r="I174" s="203"/>
      <c r="K174" s="206">
        <v>168</v>
      </c>
      <c r="L174" s="2"/>
      <c r="M174" s="2">
        <f t="shared" si="2"/>
        <v>0</v>
      </c>
    </row>
    <row r="175" spans="1:13">
      <c r="A175" s="202">
        <v>15</v>
      </c>
      <c r="B175" s="206" t="s">
        <v>10</v>
      </c>
      <c r="C175" s="2" t="s">
        <v>91</v>
      </c>
      <c r="D175" s="2">
        <v>19.399999999999999</v>
      </c>
      <c r="E175" s="410"/>
      <c r="F175" s="410"/>
      <c r="G175" s="410"/>
      <c r="H175" s="2"/>
      <c r="I175" s="203"/>
      <c r="K175" s="206">
        <v>169</v>
      </c>
      <c r="L175" s="2"/>
      <c r="M175" s="2">
        <f t="shared" si="2"/>
        <v>0</v>
      </c>
    </row>
    <row r="176" spans="1:13">
      <c r="A176" s="202">
        <v>16</v>
      </c>
      <c r="B176" s="206" t="s">
        <v>3566</v>
      </c>
      <c r="C176" s="2" t="s">
        <v>4276</v>
      </c>
      <c r="D176" s="2">
        <v>5</v>
      </c>
      <c r="E176" s="410" t="s">
        <v>4484</v>
      </c>
      <c r="F176" s="410" t="s">
        <v>5595</v>
      </c>
      <c r="G176" s="410" t="s">
        <v>5596</v>
      </c>
      <c r="H176" s="2"/>
      <c r="I176" s="203"/>
      <c r="K176" s="206">
        <v>170</v>
      </c>
      <c r="L176" s="2"/>
      <c r="M176" s="2">
        <f t="shared" si="2"/>
        <v>0</v>
      </c>
    </row>
    <row r="177" spans="1:13">
      <c r="A177" s="202">
        <v>16</v>
      </c>
      <c r="B177" s="206" t="s">
        <v>3566</v>
      </c>
      <c r="C177" s="2" t="s">
        <v>4277</v>
      </c>
      <c r="D177" s="416">
        <v>5</v>
      </c>
      <c r="E177" s="410" t="s">
        <v>4486</v>
      </c>
      <c r="F177" s="410" t="s">
        <v>5597</v>
      </c>
      <c r="G177" s="410" t="s">
        <v>5598</v>
      </c>
      <c r="H177" s="406"/>
      <c r="I177" s="203"/>
      <c r="K177" s="206">
        <v>171</v>
      </c>
      <c r="L177" s="2"/>
      <c r="M177" s="2">
        <f t="shared" si="2"/>
        <v>0</v>
      </c>
    </row>
    <row r="178" spans="1:13">
      <c r="A178" s="202">
        <v>16</v>
      </c>
      <c r="B178" s="206" t="s">
        <v>3566</v>
      </c>
      <c r="C178" s="2" t="s">
        <v>29</v>
      </c>
      <c r="D178" s="416">
        <v>5</v>
      </c>
      <c r="E178" s="410" t="s">
        <v>4487</v>
      </c>
      <c r="F178" s="410" t="s">
        <v>5599</v>
      </c>
      <c r="G178" s="410" t="s">
        <v>5600</v>
      </c>
      <c r="H178" s="2"/>
      <c r="I178" s="203"/>
      <c r="K178" s="206">
        <v>172</v>
      </c>
      <c r="L178" s="2"/>
      <c r="M178" s="2">
        <f t="shared" si="2"/>
        <v>0</v>
      </c>
    </row>
    <row r="179" spans="1:13">
      <c r="A179" s="202">
        <v>16</v>
      </c>
      <c r="B179" s="206" t="s">
        <v>3566</v>
      </c>
      <c r="C179" s="2" t="s">
        <v>4274</v>
      </c>
      <c r="D179" s="2">
        <v>30</v>
      </c>
      <c r="E179" s="410" t="s">
        <v>4485</v>
      </c>
      <c r="F179" s="410" t="s">
        <v>4485</v>
      </c>
      <c r="G179" s="410" t="s">
        <v>5601</v>
      </c>
      <c r="H179" s="2"/>
      <c r="I179" s="203"/>
      <c r="K179" s="206">
        <v>173</v>
      </c>
      <c r="L179" s="2"/>
      <c r="M179" s="2">
        <f t="shared" si="2"/>
        <v>0</v>
      </c>
    </row>
    <row r="180" spans="1:13">
      <c r="A180" s="202">
        <v>16</v>
      </c>
      <c r="B180" s="206" t="s">
        <v>3566</v>
      </c>
      <c r="C180" s="2" t="s">
        <v>90</v>
      </c>
      <c r="D180" s="2">
        <v>77.8</v>
      </c>
      <c r="E180" s="410" t="s">
        <v>5671</v>
      </c>
      <c r="F180" s="410" t="s">
        <v>5672</v>
      </c>
      <c r="G180" s="410" t="s">
        <v>5673</v>
      </c>
      <c r="H180" s="2"/>
      <c r="I180" s="203"/>
      <c r="K180" s="206">
        <v>174</v>
      </c>
      <c r="L180" s="2"/>
      <c r="M180" s="2">
        <f t="shared" si="2"/>
        <v>0</v>
      </c>
    </row>
    <row r="181" spans="1:13">
      <c r="A181" s="202">
        <v>16</v>
      </c>
      <c r="B181" s="206" t="s">
        <v>10</v>
      </c>
      <c r="C181" s="2" t="s">
        <v>4276</v>
      </c>
      <c r="D181" s="2">
        <v>5</v>
      </c>
      <c r="E181" s="410" t="s">
        <v>4484</v>
      </c>
      <c r="F181" s="410" t="s">
        <v>5595</v>
      </c>
      <c r="G181" s="410" t="s">
        <v>5596</v>
      </c>
      <c r="H181" s="2"/>
      <c r="I181" s="203"/>
      <c r="K181" s="206">
        <v>175</v>
      </c>
      <c r="L181" s="2"/>
      <c r="M181" s="2">
        <f t="shared" si="2"/>
        <v>0</v>
      </c>
    </row>
    <row r="182" spans="1:13">
      <c r="A182" s="202">
        <v>16</v>
      </c>
      <c r="B182" s="206" t="s">
        <v>10</v>
      </c>
      <c r="C182" s="2" t="s">
        <v>4277</v>
      </c>
      <c r="D182" s="416">
        <v>5</v>
      </c>
      <c r="E182" s="410" t="s">
        <v>4486</v>
      </c>
      <c r="F182" s="410" t="s">
        <v>5597</v>
      </c>
      <c r="G182" s="410" t="s">
        <v>5598</v>
      </c>
      <c r="H182" s="2"/>
      <c r="I182" s="203"/>
      <c r="K182" s="206">
        <v>176</v>
      </c>
      <c r="L182" s="2"/>
      <c r="M182" s="2">
        <f t="shared" si="2"/>
        <v>0</v>
      </c>
    </row>
    <row r="183" spans="1:13">
      <c r="A183" s="202">
        <v>16</v>
      </c>
      <c r="B183" s="206" t="s">
        <v>10</v>
      </c>
      <c r="C183" s="2" t="s">
        <v>29</v>
      </c>
      <c r="D183" s="416">
        <v>5</v>
      </c>
      <c r="E183" s="410" t="s">
        <v>4487</v>
      </c>
      <c r="F183" s="410" t="s">
        <v>5599</v>
      </c>
      <c r="G183" s="410" t="s">
        <v>5600</v>
      </c>
      <c r="H183" s="2"/>
      <c r="I183" s="203"/>
      <c r="K183" s="206">
        <v>177</v>
      </c>
      <c r="L183" s="2"/>
      <c r="M183" s="2">
        <f t="shared" si="2"/>
        <v>0</v>
      </c>
    </row>
    <row r="184" spans="1:13">
      <c r="A184" s="202">
        <v>16</v>
      </c>
      <c r="B184" s="206" t="s">
        <v>10</v>
      </c>
      <c r="C184" s="2" t="s">
        <v>4274</v>
      </c>
      <c r="D184" s="2">
        <v>30</v>
      </c>
      <c r="E184" s="410" t="s">
        <v>4485</v>
      </c>
      <c r="F184" s="410" t="s">
        <v>4485</v>
      </c>
      <c r="G184" s="410" t="s">
        <v>5601</v>
      </c>
      <c r="H184" s="2"/>
      <c r="I184" s="203"/>
      <c r="K184" s="206">
        <v>178</v>
      </c>
      <c r="L184" s="2"/>
      <c r="M184" s="2">
        <f t="shared" si="2"/>
        <v>0</v>
      </c>
    </row>
    <row r="185" spans="1:13">
      <c r="A185" s="202">
        <v>16</v>
      </c>
      <c r="B185" s="206" t="s">
        <v>10</v>
      </c>
      <c r="C185" s="2" t="s">
        <v>5452</v>
      </c>
      <c r="D185" s="2">
        <v>35</v>
      </c>
      <c r="E185" s="410" t="s">
        <v>5670</v>
      </c>
      <c r="F185" s="410" t="s">
        <v>5674</v>
      </c>
      <c r="G185" s="410" t="s">
        <v>29</v>
      </c>
      <c r="H185" s="2"/>
      <c r="I185" s="203"/>
      <c r="K185" s="206">
        <v>179</v>
      </c>
      <c r="L185" s="2"/>
      <c r="M185" s="2">
        <f t="shared" si="2"/>
        <v>0</v>
      </c>
    </row>
    <row r="186" spans="1:13">
      <c r="A186" s="202">
        <v>16</v>
      </c>
      <c r="B186" s="206" t="s">
        <v>10</v>
      </c>
      <c r="C186" s="2" t="s">
        <v>91</v>
      </c>
      <c r="D186" s="2">
        <v>30.5</v>
      </c>
      <c r="E186" s="410" t="s">
        <v>5671</v>
      </c>
      <c r="F186" s="410"/>
      <c r="G186" s="410"/>
      <c r="H186" s="2"/>
      <c r="I186" s="203"/>
      <c r="K186" s="206">
        <v>180</v>
      </c>
      <c r="L186" s="2"/>
      <c r="M186" s="2">
        <f t="shared" si="2"/>
        <v>0</v>
      </c>
    </row>
    <row r="187" spans="1:13">
      <c r="A187" s="202">
        <v>16</v>
      </c>
      <c r="B187" s="206" t="s">
        <v>10</v>
      </c>
      <c r="C187" s="2" t="s">
        <v>5452</v>
      </c>
      <c r="D187" s="2">
        <v>16.2</v>
      </c>
      <c r="E187" s="560" t="s">
        <v>5670</v>
      </c>
      <c r="F187" s="560" t="s">
        <v>5675</v>
      </c>
      <c r="G187" s="560" t="s">
        <v>29</v>
      </c>
      <c r="H187" s="2"/>
      <c r="I187" s="203"/>
      <c r="K187" s="206">
        <v>181</v>
      </c>
      <c r="L187" s="2"/>
      <c r="M187" s="2">
        <f t="shared" si="2"/>
        <v>0</v>
      </c>
    </row>
    <row r="188" spans="1:13">
      <c r="A188" s="202">
        <v>17</v>
      </c>
      <c r="B188" s="206" t="s">
        <v>9</v>
      </c>
      <c r="C188" s="2" t="s">
        <v>4276</v>
      </c>
      <c r="D188" s="416">
        <v>5</v>
      </c>
      <c r="E188" s="410" t="s">
        <v>4484</v>
      </c>
      <c r="F188" s="410" t="s">
        <v>5595</v>
      </c>
      <c r="G188" s="410" t="s">
        <v>5596</v>
      </c>
      <c r="H188" s="406"/>
      <c r="I188" s="203"/>
      <c r="K188" s="206">
        <v>182</v>
      </c>
      <c r="L188" s="2"/>
      <c r="M188" s="2">
        <f t="shared" si="2"/>
        <v>0</v>
      </c>
    </row>
    <row r="189" spans="1:13">
      <c r="A189" s="202">
        <v>17</v>
      </c>
      <c r="B189" s="206" t="s">
        <v>9</v>
      </c>
      <c r="C189" s="2" t="s">
        <v>4277</v>
      </c>
      <c r="D189" s="2">
        <v>5</v>
      </c>
      <c r="E189" s="410" t="s">
        <v>4486</v>
      </c>
      <c r="F189" s="410" t="s">
        <v>5597</v>
      </c>
      <c r="G189" s="410" t="s">
        <v>5598</v>
      </c>
      <c r="H189" s="2"/>
      <c r="I189" s="203"/>
      <c r="K189" s="206">
        <v>183</v>
      </c>
      <c r="L189" s="2"/>
      <c r="M189" s="2">
        <f t="shared" si="2"/>
        <v>0</v>
      </c>
    </row>
    <row r="190" spans="1:13">
      <c r="A190" s="202">
        <v>17</v>
      </c>
      <c r="B190" s="206" t="s">
        <v>9</v>
      </c>
      <c r="C190" s="2" t="s">
        <v>29</v>
      </c>
      <c r="D190" s="2">
        <v>5</v>
      </c>
      <c r="E190" s="410" t="s">
        <v>4487</v>
      </c>
      <c r="F190" s="410" t="s">
        <v>5599</v>
      </c>
      <c r="G190" s="410" t="s">
        <v>5600</v>
      </c>
      <c r="H190" s="2"/>
      <c r="I190" s="203"/>
      <c r="K190" s="206">
        <v>184</v>
      </c>
      <c r="L190" s="2"/>
      <c r="M190" s="2">
        <f t="shared" si="2"/>
        <v>0</v>
      </c>
    </row>
    <row r="191" spans="1:13">
      <c r="A191" s="202">
        <v>17</v>
      </c>
      <c r="B191" s="206" t="s">
        <v>9</v>
      </c>
      <c r="C191" s="2" t="s">
        <v>4274</v>
      </c>
      <c r="D191" s="2">
        <v>45</v>
      </c>
      <c r="E191" s="410" t="s">
        <v>4485</v>
      </c>
      <c r="F191" s="410" t="s">
        <v>4485</v>
      </c>
      <c r="G191" s="410" t="s">
        <v>5601</v>
      </c>
      <c r="H191" s="2"/>
      <c r="I191" s="203"/>
      <c r="K191" s="206">
        <v>185</v>
      </c>
      <c r="L191" s="2"/>
      <c r="M191" s="2">
        <f t="shared" si="2"/>
        <v>0</v>
      </c>
    </row>
    <row r="192" spans="1:13">
      <c r="A192" s="202">
        <v>17</v>
      </c>
      <c r="B192" s="206" t="s">
        <v>9</v>
      </c>
      <c r="C192" s="2" t="s">
        <v>90</v>
      </c>
      <c r="D192" s="416">
        <v>70</v>
      </c>
      <c r="E192" s="410" t="s">
        <v>5677</v>
      </c>
      <c r="F192" s="410" t="s">
        <v>5678</v>
      </c>
      <c r="G192" s="410" t="s">
        <v>5657</v>
      </c>
      <c r="H192" s="2"/>
      <c r="I192" s="203"/>
      <c r="K192" s="206">
        <v>186</v>
      </c>
      <c r="L192" s="2"/>
      <c r="M192" s="2">
        <f t="shared" si="2"/>
        <v>0</v>
      </c>
    </row>
    <row r="193" spans="1:13">
      <c r="A193" s="202">
        <v>17</v>
      </c>
      <c r="B193" s="206" t="s">
        <v>9</v>
      </c>
      <c r="C193" s="2" t="s">
        <v>90</v>
      </c>
      <c r="D193" s="416">
        <v>53.8</v>
      </c>
      <c r="E193" s="410" t="s">
        <v>5619</v>
      </c>
      <c r="F193" s="410" t="s">
        <v>5450</v>
      </c>
      <c r="G193" s="410" t="s">
        <v>29</v>
      </c>
      <c r="H193" s="2"/>
      <c r="I193" s="203"/>
      <c r="K193" s="206">
        <v>187</v>
      </c>
      <c r="L193" s="2"/>
      <c r="M193" s="2">
        <f t="shared" si="2"/>
        <v>0</v>
      </c>
    </row>
    <row r="194" spans="1:13">
      <c r="A194" s="202">
        <v>17</v>
      </c>
      <c r="B194" s="206" t="s">
        <v>10</v>
      </c>
      <c r="C194" s="2" t="s">
        <v>4276</v>
      </c>
      <c r="D194" s="416">
        <v>5</v>
      </c>
      <c r="E194" s="410" t="s">
        <v>4484</v>
      </c>
      <c r="F194" s="410" t="s">
        <v>5595</v>
      </c>
      <c r="G194" s="410" t="s">
        <v>5596</v>
      </c>
      <c r="H194" s="2"/>
      <c r="I194" s="203"/>
      <c r="K194" s="206">
        <v>188</v>
      </c>
      <c r="L194" s="2"/>
      <c r="M194" s="2">
        <f t="shared" si="2"/>
        <v>0</v>
      </c>
    </row>
    <row r="195" spans="1:13">
      <c r="A195" s="202">
        <v>17</v>
      </c>
      <c r="B195" s="206" t="s">
        <v>10</v>
      </c>
      <c r="C195" s="2" t="s">
        <v>4277</v>
      </c>
      <c r="D195" s="2">
        <v>5</v>
      </c>
      <c r="E195" s="410" t="s">
        <v>4486</v>
      </c>
      <c r="F195" s="410" t="s">
        <v>5597</v>
      </c>
      <c r="G195" s="410" t="s">
        <v>5598</v>
      </c>
      <c r="H195" s="2"/>
      <c r="I195" s="203"/>
      <c r="K195" s="206">
        <v>189</v>
      </c>
      <c r="L195" s="2"/>
      <c r="M195" s="2">
        <f t="shared" si="2"/>
        <v>0</v>
      </c>
    </row>
    <row r="196" spans="1:13">
      <c r="A196" s="202">
        <v>17</v>
      </c>
      <c r="B196" s="206" t="s">
        <v>10</v>
      </c>
      <c r="C196" s="2" t="s">
        <v>29</v>
      </c>
      <c r="D196" s="2">
        <v>5</v>
      </c>
      <c r="E196" s="410" t="s">
        <v>4487</v>
      </c>
      <c r="F196" s="410" t="s">
        <v>5599</v>
      </c>
      <c r="G196" s="410" t="s">
        <v>5600</v>
      </c>
      <c r="H196" s="2"/>
      <c r="I196" s="203"/>
      <c r="K196" s="206">
        <v>190</v>
      </c>
      <c r="L196" s="2"/>
      <c r="M196" s="2">
        <f t="shared" si="2"/>
        <v>0</v>
      </c>
    </row>
    <row r="197" spans="1:13">
      <c r="A197" s="202">
        <v>17</v>
      </c>
      <c r="B197" s="206" t="s">
        <v>10</v>
      </c>
      <c r="C197" s="2" t="s">
        <v>4274</v>
      </c>
      <c r="D197" s="2">
        <v>45</v>
      </c>
      <c r="E197" s="410" t="s">
        <v>4485</v>
      </c>
      <c r="F197" s="410" t="s">
        <v>4485</v>
      </c>
      <c r="G197" s="410" t="s">
        <v>5601</v>
      </c>
      <c r="H197" s="2"/>
      <c r="I197" s="203"/>
      <c r="K197" s="206">
        <v>191</v>
      </c>
      <c r="L197" s="2"/>
      <c r="M197" s="2">
        <f t="shared" si="2"/>
        <v>0</v>
      </c>
    </row>
    <row r="198" spans="1:13">
      <c r="A198" s="202">
        <v>17</v>
      </c>
      <c r="B198" s="206" t="s">
        <v>10</v>
      </c>
      <c r="C198" s="2" t="s">
        <v>91</v>
      </c>
      <c r="D198" s="2">
        <v>10.8</v>
      </c>
      <c r="E198" s="410" t="s">
        <v>5671</v>
      </c>
      <c r="F198" s="410"/>
      <c r="G198" s="410"/>
      <c r="H198" s="2"/>
      <c r="I198" s="203"/>
      <c r="K198" s="206">
        <v>192</v>
      </c>
      <c r="L198" s="2"/>
      <c r="M198" s="2">
        <f t="shared" si="2"/>
        <v>0</v>
      </c>
    </row>
    <row r="199" spans="1:13">
      <c r="A199" s="202">
        <v>18</v>
      </c>
      <c r="B199" s="206" t="s">
        <v>9</v>
      </c>
      <c r="C199" s="2" t="s">
        <v>4276</v>
      </c>
      <c r="D199" s="416">
        <v>5</v>
      </c>
      <c r="E199" s="410" t="s">
        <v>4484</v>
      </c>
      <c r="F199" s="410" t="s">
        <v>5595</v>
      </c>
      <c r="G199" s="410" t="s">
        <v>5596</v>
      </c>
      <c r="H199" s="2"/>
      <c r="I199" s="203"/>
      <c r="K199" s="206">
        <v>193</v>
      </c>
      <c r="L199" s="2"/>
      <c r="M199" s="2">
        <f t="shared" si="2"/>
        <v>0</v>
      </c>
    </row>
    <row r="200" spans="1:13">
      <c r="A200" s="202">
        <v>18</v>
      </c>
      <c r="B200" s="206" t="s">
        <v>9</v>
      </c>
      <c r="C200" s="2" t="s">
        <v>4277</v>
      </c>
      <c r="D200" s="2">
        <v>5</v>
      </c>
      <c r="E200" s="410" t="s">
        <v>4486</v>
      </c>
      <c r="F200" s="410" t="s">
        <v>5597</v>
      </c>
      <c r="G200" s="410" t="s">
        <v>5598</v>
      </c>
      <c r="H200" s="2"/>
      <c r="I200" s="203"/>
      <c r="K200" s="206">
        <v>194</v>
      </c>
      <c r="L200" s="2"/>
      <c r="M200" s="2">
        <f t="shared" si="2"/>
        <v>0</v>
      </c>
    </row>
    <row r="201" spans="1:13">
      <c r="A201" s="202">
        <v>18</v>
      </c>
      <c r="B201" s="206" t="s">
        <v>9</v>
      </c>
      <c r="C201" s="2" t="s">
        <v>29</v>
      </c>
      <c r="D201" s="2">
        <v>5</v>
      </c>
      <c r="E201" s="410" t="s">
        <v>4487</v>
      </c>
      <c r="F201" s="410" t="s">
        <v>5599</v>
      </c>
      <c r="G201" s="410" t="s">
        <v>5600</v>
      </c>
      <c r="H201" s="2"/>
      <c r="I201" s="203"/>
      <c r="K201" s="206">
        <v>195</v>
      </c>
      <c r="L201" s="2"/>
      <c r="M201" s="2">
        <f t="shared" si="2"/>
        <v>0</v>
      </c>
    </row>
    <row r="202" spans="1:13">
      <c r="A202" s="202">
        <v>18</v>
      </c>
      <c r="B202" s="206" t="s">
        <v>9</v>
      </c>
      <c r="C202" s="2" t="s">
        <v>4274</v>
      </c>
      <c r="D202" s="2">
        <v>45</v>
      </c>
      <c r="E202" s="410" t="s">
        <v>4485</v>
      </c>
      <c r="F202" s="410" t="s">
        <v>4485</v>
      </c>
      <c r="G202" s="410" t="s">
        <v>5601</v>
      </c>
      <c r="H202" s="2"/>
      <c r="I202" s="203"/>
      <c r="K202" s="206">
        <v>196</v>
      </c>
      <c r="L202" s="2"/>
      <c r="M202" s="2">
        <f t="shared" si="2"/>
        <v>0</v>
      </c>
    </row>
    <row r="203" spans="1:13">
      <c r="A203" s="202">
        <v>18</v>
      </c>
      <c r="B203" s="206" t="s">
        <v>9</v>
      </c>
      <c r="C203" s="2" t="s">
        <v>91</v>
      </c>
      <c r="D203" s="2">
        <v>33</v>
      </c>
      <c r="E203" s="410" t="s">
        <v>5650</v>
      </c>
      <c r="F203" s="410" t="s">
        <v>5679</v>
      </c>
      <c r="G203" s="410"/>
      <c r="H203" s="2"/>
      <c r="I203" s="203"/>
      <c r="K203" s="206">
        <v>197</v>
      </c>
      <c r="L203" s="2"/>
      <c r="M203" s="2">
        <f t="shared" si="2"/>
        <v>0</v>
      </c>
    </row>
    <row r="204" spans="1:13">
      <c r="A204" s="202">
        <v>18</v>
      </c>
      <c r="B204" s="206" t="s">
        <v>9</v>
      </c>
      <c r="C204" s="204" t="s">
        <v>5452</v>
      </c>
      <c r="D204" s="2">
        <v>24</v>
      </c>
      <c r="E204" s="410" t="s">
        <v>5655</v>
      </c>
      <c r="F204" s="410" t="s">
        <v>5656</v>
      </c>
      <c r="G204" s="410" t="s">
        <v>29</v>
      </c>
      <c r="H204" s="2"/>
      <c r="I204" s="203"/>
      <c r="K204" s="206">
        <v>199</v>
      </c>
      <c r="L204" s="2"/>
      <c r="M204" s="2">
        <f t="shared" si="2"/>
        <v>0</v>
      </c>
    </row>
    <row r="205" spans="1:13">
      <c r="A205" s="202">
        <v>18</v>
      </c>
      <c r="B205" s="206" t="s">
        <v>10</v>
      </c>
      <c r="C205" s="2" t="s">
        <v>4276</v>
      </c>
      <c r="D205" s="416">
        <v>5</v>
      </c>
      <c r="E205" s="410" t="s">
        <v>4484</v>
      </c>
      <c r="F205" s="410" t="s">
        <v>5595</v>
      </c>
      <c r="G205" s="410" t="s">
        <v>5596</v>
      </c>
      <c r="H205" s="2"/>
      <c r="I205" s="203"/>
      <c r="K205" s="206">
        <v>200</v>
      </c>
      <c r="L205" s="2"/>
      <c r="M205" s="2">
        <f t="shared" si="2"/>
        <v>0</v>
      </c>
    </row>
    <row r="206" spans="1:13">
      <c r="A206" s="202">
        <v>18</v>
      </c>
      <c r="B206" s="206" t="s">
        <v>10</v>
      </c>
      <c r="C206" s="2" t="s">
        <v>4277</v>
      </c>
      <c r="D206" s="2">
        <v>5</v>
      </c>
      <c r="E206" s="410" t="s">
        <v>4486</v>
      </c>
      <c r="F206" s="410" t="s">
        <v>5597</v>
      </c>
      <c r="G206" s="410" t="s">
        <v>5598</v>
      </c>
      <c r="H206" s="2"/>
      <c r="I206" s="203"/>
      <c r="K206" s="206">
        <v>201</v>
      </c>
      <c r="L206" s="2"/>
      <c r="M206" s="2">
        <f t="shared" si="2"/>
        <v>0</v>
      </c>
    </row>
    <row r="207" spans="1:13">
      <c r="A207" s="202">
        <v>18</v>
      </c>
      <c r="B207" s="206" t="s">
        <v>10</v>
      </c>
      <c r="C207" s="2" t="s">
        <v>29</v>
      </c>
      <c r="D207" s="2">
        <v>5</v>
      </c>
      <c r="E207" s="410" t="s">
        <v>4487</v>
      </c>
      <c r="F207" s="410" t="s">
        <v>5599</v>
      </c>
      <c r="G207" s="410" t="s">
        <v>5600</v>
      </c>
      <c r="H207" s="2"/>
      <c r="I207" s="203"/>
      <c r="K207" s="206">
        <v>202</v>
      </c>
      <c r="L207" s="2"/>
      <c r="M207" s="2">
        <f t="shared" si="2"/>
        <v>0</v>
      </c>
    </row>
    <row r="208" spans="1:13">
      <c r="A208" s="202">
        <v>18</v>
      </c>
      <c r="B208" s="206" t="s">
        <v>10</v>
      </c>
      <c r="C208" s="2" t="s">
        <v>4274</v>
      </c>
      <c r="D208" s="2">
        <v>45</v>
      </c>
      <c r="E208" s="410" t="s">
        <v>4485</v>
      </c>
      <c r="F208" s="410" t="s">
        <v>4485</v>
      </c>
      <c r="G208" s="410" t="s">
        <v>5601</v>
      </c>
      <c r="H208" s="2"/>
      <c r="I208" s="203"/>
      <c r="K208" s="206">
        <v>203</v>
      </c>
      <c r="L208" s="2"/>
      <c r="M208" s="2">
        <f t="shared" ref="M208:M234" si="3">SUMIF($E$7:$E$1030,$L208,$D$7:$D$1030)</f>
        <v>0</v>
      </c>
    </row>
    <row r="209" spans="1:13">
      <c r="A209" s="202">
        <v>18</v>
      </c>
      <c r="B209" s="206" t="s">
        <v>10</v>
      </c>
      <c r="C209" s="2" t="s">
        <v>91</v>
      </c>
      <c r="D209" s="2">
        <v>15.2</v>
      </c>
      <c r="E209" s="410" t="s">
        <v>5671</v>
      </c>
      <c r="F209" s="410"/>
      <c r="G209" s="410"/>
      <c r="H209" s="2"/>
      <c r="I209" s="203"/>
      <c r="K209" s="206">
        <v>204</v>
      </c>
      <c r="L209" s="2"/>
      <c r="M209" s="2">
        <f t="shared" si="3"/>
        <v>0</v>
      </c>
    </row>
    <row r="210" spans="1:13">
      <c r="A210" s="202"/>
      <c r="B210" s="206"/>
      <c r="C210" s="2"/>
      <c r="D210" s="2"/>
      <c r="E210" s="410"/>
      <c r="F210" s="410"/>
      <c r="G210" s="410"/>
      <c r="H210" s="2"/>
      <c r="I210" s="203"/>
      <c r="K210" s="206">
        <v>205</v>
      </c>
      <c r="L210" s="2"/>
      <c r="M210" s="2">
        <f t="shared" si="3"/>
        <v>0</v>
      </c>
    </row>
    <row r="211" spans="1:13">
      <c r="A211" s="202"/>
      <c r="B211" s="206"/>
      <c r="C211" s="2"/>
      <c r="D211" s="2"/>
      <c r="E211" s="410"/>
      <c r="F211" s="410"/>
      <c r="G211" s="410"/>
      <c r="H211" s="2"/>
      <c r="I211" s="203"/>
      <c r="K211" s="206">
        <v>206</v>
      </c>
      <c r="L211" s="2"/>
      <c r="M211" s="2">
        <f t="shared" si="3"/>
        <v>0</v>
      </c>
    </row>
    <row r="212" spans="1:13">
      <c r="A212" s="202"/>
      <c r="B212" s="206"/>
      <c r="C212" s="2"/>
      <c r="D212" s="2"/>
      <c r="E212" s="410"/>
      <c r="F212" s="410"/>
      <c r="G212" s="410"/>
      <c r="H212" s="2"/>
      <c r="I212" s="203"/>
      <c r="K212" s="206">
        <v>207</v>
      </c>
      <c r="L212" s="2"/>
      <c r="M212" s="2">
        <f t="shared" si="3"/>
        <v>0</v>
      </c>
    </row>
    <row r="213" spans="1:13">
      <c r="A213" s="202"/>
      <c r="B213" s="206"/>
      <c r="C213" s="2"/>
      <c r="D213" s="2"/>
      <c r="E213" s="203"/>
      <c r="F213" s="203"/>
      <c r="G213" s="203"/>
      <c r="H213" s="2"/>
      <c r="I213" s="203"/>
      <c r="K213" s="206">
        <v>208</v>
      </c>
      <c r="L213" s="2"/>
      <c r="M213" s="2">
        <f t="shared" si="3"/>
        <v>0</v>
      </c>
    </row>
    <row r="214" spans="1:13">
      <c r="A214" s="202"/>
      <c r="B214" s="206"/>
      <c r="C214" s="2"/>
      <c r="D214" s="2"/>
      <c r="E214" s="410"/>
      <c r="F214" s="410"/>
      <c r="G214" s="410"/>
      <c r="H214" s="2"/>
      <c r="I214" s="203"/>
      <c r="K214" s="206">
        <v>209</v>
      </c>
      <c r="L214" s="2"/>
      <c r="M214" s="2">
        <f t="shared" si="3"/>
        <v>0</v>
      </c>
    </row>
    <row r="215" spans="1:13">
      <c r="A215" s="202"/>
      <c r="B215" s="206"/>
      <c r="C215" s="2"/>
      <c r="D215" s="2"/>
      <c r="E215" s="410"/>
      <c r="F215" s="410"/>
      <c r="G215" s="410"/>
      <c r="H215" s="2"/>
      <c r="I215" s="203"/>
      <c r="K215" s="206">
        <v>210</v>
      </c>
      <c r="L215" s="2"/>
      <c r="M215" s="2">
        <f t="shared" si="3"/>
        <v>0</v>
      </c>
    </row>
    <row r="216" spans="1:13">
      <c r="A216" s="202"/>
      <c r="B216" s="206"/>
      <c r="C216" s="2"/>
      <c r="D216" s="2"/>
      <c r="E216" s="410"/>
      <c r="F216" s="410"/>
      <c r="G216" s="410"/>
      <c r="H216" s="2"/>
      <c r="I216" s="203"/>
      <c r="K216" s="206">
        <v>211</v>
      </c>
      <c r="L216" s="2"/>
      <c r="M216" s="2">
        <f t="shared" si="3"/>
        <v>0</v>
      </c>
    </row>
    <row r="217" spans="1:13">
      <c r="A217" s="202"/>
      <c r="B217" s="206"/>
      <c r="C217" s="2"/>
      <c r="D217" s="2"/>
      <c r="E217" s="410"/>
      <c r="F217" s="410"/>
      <c r="G217" s="410"/>
      <c r="H217" s="2"/>
      <c r="I217" s="203"/>
      <c r="K217" s="206">
        <v>212</v>
      </c>
      <c r="L217" s="2"/>
      <c r="M217" s="2">
        <f t="shared" si="3"/>
        <v>0</v>
      </c>
    </row>
    <row r="218" spans="1:13">
      <c r="A218" s="202"/>
      <c r="B218" s="206"/>
      <c r="C218" s="2"/>
      <c r="D218" s="2"/>
      <c r="E218" s="410"/>
      <c r="F218" s="410"/>
      <c r="G218" s="410"/>
      <c r="H218" s="2"/>
      <c r="I218" s="203"/>
      <c r="K218" s="206">
        <v>213</v>
      </c>
      <c r="L218" s="2"/>
      <c r="M218" s="2">
        <f t="shared" si="3"/>
        <v>0</v>
      </c>
    </row>
    <row r="219" spans="1:13">
      <c r="A219" s="202"/>
      <c r="B219" s="206"/>
      <c r="C219" s="2"/>
      <c r="D219" s="416"/>
      <c r="E219" s="410"/>
      <c r="F219" s="410"/>
      <c r="G219" s="410"/>
      <c r="H219" s="2"/>
      <c r="I219" s="203"/>
      <c r="K219" s="206">
        <v>214</v>
      </c>
      <c r="L219" s="2"/>
      <c r="M219" s="2">
        <f t="shared" si="3"/>
        <v>0</v>
      </c>
    </row>
    <row r="220" spans="1:13">
      <c r="A220" s="202"/>
      <c r="B220" s="206"/>
      <c r="C220" s="2"/>
      <c r="D220" s="416"/>
      <c r="E220" s="410"/>
      <c r="F220" s="410"/>
      <c r="G220" s="410"/>
      <c r="H220" s="2"/>
      <c r="I220" s="203"/>
      <c r="K220" s="206">
        <v>215</v>
      </c>
      <c r="L220" s="2"/>
      <c r="M220" s="2">
        <f t="shared" si="3"/>
        <v>0</v>
      </c>
    </row>
    <row r="221" spans="1:13">
      <c r="A221" s="202"/>
      <c r="B221" s="206"/>
      <c r="C221" s="2"/>
      <c r="D221" s="2"/>
      <c r="E221" s="410"/>
      <c r="F221" s="410"/>
      <c r="G221" s="410"/>
      <c r="H221" s="2"/>
      <c r="I221" s="203"/>
      <c r="K221" s="206">
        <v>216</v>
      </c>
      <c r="L221" s="2"/>
      <c r="M221" s="2">
        <f t="shared" si="3"/>
        <v>0</v>
      </c>
    </row>
    <row r="222" spans="1:13">
      <c r="A222" s="202"/>
      <c r="B222" s="206"/>
      <c r="C222" s="2"/>
      <c r="D222" s="2"/>
      <c r="E222" s="410"/>
      <c r="F222" s="410"/>
      <c r="G222" s="410"/>
      <c r="H222" s="2"/>
      <c r="I222" s="203"/>
      <c r="K222" s="206">
        <v>217</v>
      </c>
      <c r="L222" s="2"/>
      <c r="M222" s="2">
        <f t="shared" si="3"/>
        <v>0</v>
      </c>
    </row>
    <row r="223" spans="1:13">
      <c r="A223" s="202"/>
      <c r="B223" s="206"/>
      <c r="C223" s="2"/>
      <c r="D223" s="2"/>
      <c r="E223" s="410"/>
      <c r="F223" s="410"/>
      <c r="G223" s="410"/>
      <c r="H223" s="2"/>
      <c r="I223" s="203"/>
      <c r="K223" s="206">
        <v>218</v>
      </c>
      <c r="L223" s="2"/>
      <c r="M223" s="2">
        <f t="shared" si="3"/>
        <v>0</v>
      </c>
    </row>
    <row r="224" spans="1:13">
      <c r="A224" s="202"/>
      <c r="B224" s="206"/>
      <c r="C224" s="2"/>
      <c r="D224" s="2"/>
      <c r="E224" s="410"/>
      <c r="F224" s="203"/>
      <c r="G224" s="203"/>
      <c r="H224" s="2"/>
      <c r="I224" s="203"/>
      <c r="K224" s="206">
        <v>219</v>
      </c>
      <c r="L224" s="2"/>
      <c r="M224" s="2">
        <f t="shared" si="3"/>
        <v>0</v>
      </c>
    </row>
    <row r="225" spans="1:13">
      <c r="A225" s="202"/>
      <c r="B225" s="2"/>
      <c r="C225" s="2"/>
      <c r="D225" s="2"/>
      <c r="E225" s="203"/>
      <c r="F225" s="203"/>
      <c r="G225" s="203"/>
      <c r="H225" s="2"/>
      <c r="I225" s="203"/>
      <c r="K225" s="206">
        <v>220</v>
      </c>
      <c r="L225" s="2"/>
      <c r="M225" s="2">
        <f t="shared" si="3"/>
        <v>0</v>
      </c>
    </row>
    <row r="226" spans="1:13">
      <c r="A226" s="202"/>
      <c r="B226" s="2"/>
      <c r="C226" s="2"/>
      <c r="D226" s="2"/>
      <c r="E226" s="203"/>
      <c r="F226" s="203"/>
      <c r="G226" s="203"/>
      <c r="H226" s="2"/>
      <c r="I226" s="203"/>
      <c r="K226" s="206">
        <v>221</v>
      </c>
      <c r="L226" s="2"/>
      <c r="M226" s="2">
        <f t="shared" si="3"/>
        <v>0</v>
      </c>
    </row>
    <row r="227" spans="1:13">
      <c r="A227" s="202"/>
      <c r="B227" s="2"/>
      <c r="C227" s="2"/>
      <c r="D227" s="2"/>
      <c r="E227" s="203"/>
      <c r="F227" s="203"/>
      <c r="G227" s="203"/>
      <c r="H227" s="2"/>
      <c r="I227" s="203"/>
      <c r="K227" s="206">
        <v>222</v>
      </c>
      <c r="L227" s="2"/>
      <c r="M227" s="2">
        <f t="shared" si="3"/>
        <v>0</v>
      </c>
    </row>
    <row r="228" spans="1:13">
      <c r="A228" s="202"/>
      <c r="B228" s="2"/>
      <c r="C228" s="2"/>
      <c r="D228" s="2"/>
      <c r="E228" s="203"/>
      <c r="F228" s="203"/>
      <c r="G228" s="203"/>
      <c r="H228" s="2"/>
      <c r="I228" s="203"/>
      <c r="K228" s="206">
        <v>223</v>
      </c>
      <c r="L228" s="2"/>
      <c r="M228" s="2">
        <f t="shared" si="3"/>
        <v>0</v>
      </c>
    </row>
    <row r="229" spans="1:13">
      <c r="A229" s="202"/>
      <c r="B229" s="2"/>
      <c r="C229" s="2"/>
      <c r="D229" s="2"/>
      <c r="E229" s="203"/>
      <c r="F229" s="203"/>
      <c r="G229" s="203"/>
      <c r="H229" s="2"/>
      <c r="I229" s="203"/>
      <c r="K229" s="206">
        <v>224</v>
      </c>
      <c r="L229" s="2"/>
      <c r="M229" s="2">
        <f t="shared" si="3"/>
        <v>0</v>
      </c>
    </row>
    <row r="230" spans="1:13">
      <c r="A230" s="202"/>
      <c r="B230" s="2"/>
      <c r="C230" s="2"/>
      <c r="D230" s="2"/>
      <c r="E230" s="203"/>
      <c r="F230" s="203"/>
      <c r="G230" s="203"/>
      <c r="H230" s="2"/>
      <c r="I230" s="203"/>
      <c r="K230" s="206">
        <v>225</v>
      </c>
      <c r="L230" s="2"/>
      <c r="M230" s="2">
        <f t="shared" si="3"/>
        <v>0</v>
      </c>
    </row>
    <row r="231" spans="1:13">
      <c r="A231" s="202"/>
      <c r="B231" s="2"/>
      <c r="C231" s="2"/>
      <c r="D231" s="2"/>
      <c r="E231" s="203"/>
      <c r="F231" s="203"/>
      <c r="G231" s="203"/>
      <c r="H231" s="2"/>
      <c r="I231" s="203"/>
      <c r="K231" s="206">
        <v>226</v>
      </c>
      <c r="L231" s="2"/>
      <c r="M231" s="2">
        <f t="shared" si="3"/>
        <v>0</v>
      </c>
    </row>
    <row r="232" spans="1:13">
      <c r="A232" s="202"/>
      <c r="B232" s="2"/>
      <c r="C232" s="2"/>
      <c r="D232" s="2"/>
      <c r="E232" s="203"/>
      <c r="F232" s="203"/>
      <c r="G232" s="203"/>
      <c r="H232" s="2"/>
      <c r="I232" s="203"/>
      <c r="K232" s="206">
        <v>227</v>
      </c>
      <c r="L232" s="2"/>
      <c r="M232" s="2">
        <f t="shared" si="3"/>
        <v>0</v>
      </c>
    </row>
    <row r="233" spans="1:13">
      <c r="A233" s="202"/>
      <c r="B233" s="2"/>
      <c r="C233" s="2"/>
      <c r="D233" s="2"/>
      <c r="E233" s="203"/>
      <c r="F233" s="203"/>
      <c r="G233" s="203"/>
      <c r="H233" s="2"/>
      <c r="I233" s="203"/>
      <c r="K233" s="206">
        <v>228</v>
      </c>
      <c r="L233" s="2"/>
      <c r="M233" s="2">
        <f t="shared" si="3"/>
        <v>0</v>
      </c>
    </row>
    <row r="234" spans="1:13">
      <c r="A234" s="202"/>
      <c r="B234" s="2"/>
      <c r="C234" s="2"/>
      <c r="D234" s="2"/>
      <c r="E234" s="203"/>
      <c r="F234" s="203"/>
      <c r="G234" s="203"/>
      <c r="H234" s="2"/>
      <c r="I234" s="203"/>
      <c r="K234" s="206">
        <v>229</v>
      </c>
      <c r="L234" s="2"/>
      <c r="M234" s="2">
        <f t="shared" si="3"/>
        <v>0</v>
      </c>
    </row>
    <row r="235" spans="1:13">
      <c r="A235" s="202"/>
      <c r="B235" s="2"/>
      <c r="C235" s="2"/>
      <c r="D235" s="2"/>
      <c r="E235" s="203"/>
      <c r="F235" s="203"/>
      <c r="G235" s="203"/>
      <c r="H235" s="2"/>
      <c r="I235" s="203"/>
    </row>
    <row r="236" spans="1:13">
      <c r="A236" s="202"/>
      <c r="B236" s="2"/>
      <c r="C236" s="2"/>
      <c r="D236" s="2"/>
      <c r="E236" s="203"/>
      <c r="F236" s="203"/>
      <c r="G236" s="203"/>
      <c r="H236" s="2"/>
      <c r="I236" s="203"/>
    </row>
    <row r="237" spans="1:13">
      <c r="A237" s="202"/>
      <c r="B237" s="2"/>
      <c r="C237" s="2"/>
      <c r="D237" s="2"/>
      <c r="E237" s="203"/>
      <c r="F237" s="203"/>
      <c r="G237" s="203"/>
      <c r="H237" s="2"/>
      <c r="I237" s="203"/>
    </row>
    <row r="238" spans="1:13">
      <c r="A238" s="202"/>
      <c r="B238" s="2"/>
      <c r="C238" s="2"/>
      <c r="D238" s="2"/>
      <c r="E238" s="203"/>
      <c r="F238" s="203"/>
      <c r="G238" s="203"/>
    </row>
    <row r="239" spans="1:13">
      <c r="A239" s="202"/>
      <c r="B239" s="2"/>
      <c r="C239" s="2"/>
      <c r="D239" s="2"/>
      <c r="E239" s="203"/>
      <c r="F239" s="203"/>
      <c r="G239" s="203"/>
    </row>
    <row r="240" spans="1:13">
      <c r="A240" s="202"/>
      <c r="B240" s="2"/>
      <c r="C240" s="2"/>
      <c r="D240" s="2"/>
      <c r="E240" s="203"/>
      <c r="F240" s="203"/>
      <c r="G240" s="203"/>
    </row>
    <row r="241" spans="1:7">
      <c r="A241" s="202"/>
      <c r="B241" s="2"/>
      <c r="C241" s="2"/>
      <c r="D241" s="2"/>
      <c r="E241" s="203"/>
      <c r="F241" s="203"/>
      <c r="G241" s="203"/>
    </row>
    <row r="242" spans="1:7">
      <c r="A242" s="202"/>
      <c r="B242" s="2"/>
      <c r="C242" s="2"/>
      <c r="D242" s="2"/>
      <c r="E242" s="203"/>
      <c r="F242" s="203"/>
      <c r="G242" s="203"/>
    </row>
    <row r="243" spans="1:7">
      <c r="A243" s="202"/>
      <c r="B243" s="2"/>
      <c r="C243" s="2"/>
      <c r="D243" s="2"/>
      <c r="E243" s="203"/>
      <c r="F243" s="203"/>
      <c r="G243" s="203"/>
    </row>
    <row r="244" spans="1:7">
      <c r="A244" s="202"/>
      <c r="B244" s="2"/>
      <c r="C244" s="2"/>
      <c r="D244" s="2"/>
      <c r="E244" s="203"/>
      <c r="F244" s="203"/>
      <c r="G244" s="203"/>
    </row>
    <row r="245" spans="1:7">
      <c r="A245" s="202"/>
      <c r="B245" s="2"/>
      <c r="C245" s="2"/>
      <c r="D245" s="2"/>
      <c r="E245" s="203"/>
      <c r="F245" s="203"/>
      <c r="G245" s="203"/>
    </row>
    <row r="246" spans="1:7">
      <c r="A246" s="202"/>
      <c r="B246" s="2"/>
      <c r="C246" s="2"/>
      <c r="D246" s="2"/>
      <c r="E246" s="203"/>
      <c r="F246" s="203"/>
      <c r="G246" s="203"/>
    </row>
    <row r="247" spans="1:7">
      <c r="A247" s="202"/>
      <c r="B247" s="2"/>
      <c r="C247" s="2"/>
      <c r="D247" s="2"/>
      <c r="E247" s="203"/>
      <c r="F247" s="203"/>
      <c r="G247" s="203"/>
    </row>
    <row r="248" spans="1:7">
      <c r="A248" s="202"/>
      <c r="B248" s="2"/>
      <c r="C248" s="2"/>
      <c r="D248" s="2"/>
      <c r="E248" s="203"/>
      <c r="F248" s="203"/>
      <c r="G248" s="203"/>
    </row>
    <row r="249" spans="1:7">
      <c r="A249" s="202"/>
      <c r="B249" s="2"/>
      <c r="C249" s="2"/>
      <c r="D249" s="2"/>
      <c r="E249" s="203"/>
      <c r="F249" s="203"/>
      <c r="G249" s="203"/>
    </row>
    <row r="250" spans="1:7">
      <c r="A250" s="202"/>
      <c r="B250" s="2"/>
      <c r="C250" s="2"/>
      <c r="D250" s="2"/>
      <c r="E250" s="203"/>
      <c r="F250" s="203"/>
      <c r="G250" s="203"/>
    </row>
    <row r="251" spans="1:7">
      <c r="A251" s="202"/>
      <c r="B251" s="2"/>
      <c r="C251" s="2"/>
      <c r="D251" s="2"/>
      <c r="E251" s="203"/>
      <c r="F251" s="203"/>
      <c r="G251" s="203"/>
    </row>
    <row r="252" spans="1:7">
      <c r="A252" s="202"/>
      <c r="B252" s="2"/>
      <c r="C252" s="2"/>
      <c r="D252" s="2"/>
      <c r="E252" s="203"/>
      <c r="F252" s="203"/>
      <c r="G252" s="203"/>
    </row>
    <row r="253" spans="1:7">
      <c r="A253" s="202"/>
      <c r="B253" s="2"/>
      <c r="C253" s="2"/>
      <c r="D253" s="2"/>
      <c r="E253" s="203"/>
      <c r="F253" s="203"/>
      <c r="G253" s="203"/>
    </row>
    <row r="254" spans="1:7">
      <c r="A254" s="202"/>
      <c r="B254" s="2"/>
      <c r="C254" s="2"/>
      <c r="D254" s="2"/>
      <c r="E254" s="203"/>
      <c r="F254" s="203"/>
      <c r="G254" s="203"/>
    </row>
    <row r="255" spans="1:7">
      <c r="A255" s="202"/>
      <c r="B255" s="2"/>
      <c r="C255" s="2"/>
      <c r="D255" s="2"/>
      <c r="E255" s="203"/>
      <c r="F255" s="203"/>
      <c r="G255" s="203"/>
    </row>
    <row r="256" spans="1:7">
      <c r="A256" s="202"/>
      <c r="B256" s="2"/>
      <c r="C256" s="2"/>
      <c r="D256" s="2"/>
      <c r="E256" s="203"/>
      <c r="F256" s="203"/>
      <c r="G256" s="203"/>
    </row>
    <row r="257" spans="1:7">
      <c r="A257" s="202"/>
      <c r="B257" s="2"/>
      <c r="C257" s="2"/>
      <c r="D257" s="2"/>
      <c r="E257" s="203"/>
      <c r="F257" s="203"/>
      <c r="G257" s="203"/>
    </row>
    <row r="258" spans="1:7">
      <c r="A258" s="202"/>
      <c r="B258" s="2"/>
      <c r="C258" s="2"/>
      <c r="D258" s="2"/>
      <c r="E258" s="203"/>
      <c r="F258" s="203"/>
      <c r="G258" s="203"/>
    </row>
    <row r="259" spans="1:7">
      <c r="A259" s="202"/>
      <c r="B259" s="2"/>
      <c r="C259" s="2"/>
      <c r="D259" s="2"/>
      <c r="E259" s="203"/>
      <c r="F259" s="203"/>
      <c r="G259" s="203"/>
    </row>
    <row r="260" spans="1:7">
      <c r="A260" s="202"/>
      <c r="B260" s="2"/>
      <c r="C260" s="2"/>
      <c r="D260" s="2"/>
      <c r="E260" s="203"/>
      <c r="F260" s="203"/>
      <c r="G260" s="203"/>
    </row>
    <row r="261" spans="1:7">
      <c r="A261" s="202"/>
      <c r="B261" s="2"/>
      <c r="C261" s="2"/>
      <c r="D261" s="2"/>
      <c r="E261" s="203"/>
      <c r="F261" s="203"/>
      <c r="G261" s="203"/>
    </row>
    <row r="262" spans="1:7">
      <c r="A262" s="202"/>
      <c r="B262" s="2"/>
      <c r="C262" s="2"/>
      <c r="D262" s="2"/>
      <c r="E262" s="203"/>
      <c r="F262" s="203"/>
      <c r="G262" s="203"/>
    </row>
    <row r="263" spans="1:7">
      <c r="A263" s="202"/>
      <c r="B263" s="2"/>
      <c r="C263" s="2"/>
      <c r="D263" s="2"/>
      <c r="E263" s="203"/>
      <c r="F263" s="203"/>
      <c r="G263" s="203"/>
    </row>
    <row r="264" spans="1:7">
      <c r="A264" s="202"/>
      <c r="B264" s="2"/>
      <c r="C264" s="2"/>
      <c r="D264" s="2"/>
      <c r="E264" s="203"/>
      <c r="F264" s="203"/>
      <c r="G264" s="203"/>
    </row>
    <row r="265" spans="1:7">
      <c r="A265" s="202"/>
      <c r="B265" s="2"/>
      <c r="C265" s="2"/>
      <c r="D265" s="2"/>
      <c r="E265" s="203"/>
      <c r="F265" s="203"/>
      <c r="G265" s="203"/>
    </row>
    <row r="266" spans="1:7">
      <c r="A266" s="202"/>
      <c r="B266" s="2"/>
      <c r="C266" s="2"/>
      <c r="D266" s="2"/>
      <c r="E266" s="203"/>
      <c r="F266" s="203"/>
      <c r="G266" s="203"/>
    </row>
    <row r="267" spans="1:7">
      <c r="A267" s="202"/>
      <c r="B267" s="2"/>
      <c r="C267" s="2"/>
      <c r="D267" s="2"/>
      <c r="E267" s="203"/>
      <c r="F267" s="203"/>
      <c r="G267" s="203"/>
    </row>
    <row r="268" spans="1:7">
      <c r="A268" s="202"/>
      <c r="B268" s="2"/>
      <c r="C268" s="2"/>
      <c r="D268" s="2"/>
      <c r="E268" s="203"/>
      <c r="F268" s="203"/>
      <c r="G268" s="203"/>
    </row>
    <row r="269" spans="1:7">
      <c r="A269" s="202"/>
      <c r="B269" s="2"/>
      <c r="C269" s="2"/>
      <c r="D269" s="2"/>
      <c r="E269" s="203"/>
      <c r="F269" s="203"/>
      <c r="G269" s="203"/>
    </row>
    <row r="270" spans="1:7">
      <c r="A270" s="202"/>
      <c r="B270" s="2"/>
      <c r="C270" s="2"/>
      <c r="D270" s="2"/>
      <c r="E270" s="203"/>
      <c r="F270" s="203"/>
      <c r="G270" s="203"/>
    </row>
    <row r="271" spans="1:7">
      <c r="A271" s="202"/>
      <c r="B271" s="2"/>
      <c r="C271" s="2"/>
      <c r="D271" s="2"/>
      <c r="E271" s="203"/>
      <c r="F271" s="203"/>
      <c r="G271" s="203"/>
    </row>
    <row r="272" spans="1:7">
      <c r="A272" s="202"/>
      <c r="B272" s="2"/>
      <c r="C272" s="2"/>
      <c r="D272" s="2"/>
      <c r="E272" s="203"/>
      <c r="F272" s="203"/>
      <c r="G272" s="203"/>
    </row>
    <row r="273" spans="1:7">
      <c r="A273" s="202"/>
      <c r="B273" s="2"/>
      <c r="C273" s="2"/>
      <c r="D273" s="2"/>
      <c r="E273" s="203"/>
      <c r="F273" s="203"/>
      <c r="G273" s="203"/>
    </row>
    <row r="274" spans="1:7">
      <c r="A274" s="202"/>
      <c r="B274" s="2"/>
      <c r="C274" s="2"/>
      <c r="D274" s="2"/>
      <c r="E274" s="203"/>
      <c r="F274" s="203"/>
      <c r="G274" s="203"/>
    </row>
    <row r="275" spans="1:7">
      <c r="A275" s="202"/>
      <c r="B275" s="2"/>
      <c r="C275" s="2"/>
      <c r="D275" s="2"/>
      <c r="E275" s="203"/>
      <c r="F275" s="203"/>
      <c r="G275" s="203"/>
    </row>
    <row r="276" spans="1:7">
      <c r="A276" s="202"/>
      <c r="B276" s="2"/>
      <c r="C276" s="2"/>
      <c r="D276" s="2"/>
      <c r="E276" s="203"/>
      <c r="F276" s="203"/>
      <c r="G276" s="203"/>
    </row>
    <row r="277" spans="1:7">
      <c r="A277" s="202"/>
      <c r="B277" s="2"/>
      <c r="C277" s="2"/>
      <c r="D277" s="2"/>
      <c r="E277" s="203"/>
      <c r="F277" s="203"/>
      <c r="G277" s="203"/>
    </row>
    <row r="278" spans="1:7">
      <c r="A278" s="202"/>
      <c r="B278" s="2"/>
      <c r="C278" s="2"/>
      <c r="D278" s="2"/>
      <c r="E278" s="203"/>
      <c r="F278" s="203"/>
      <c r="G278" s="203"/>
    </row>
    <row r="279" spans="1:7">
      <c r="A279" s="202"/>
      <c r="B279" s="2"/>
      <c r="C279" s="2"/>
      <c r="D279" s="2"/>
      <c r="E279" s="203"/>
      <c r="F279" s="203"/>
      <c r="G279" s="203"/>
    </row>
    <row r="280" spans="1:7">
      <c r="A280" s="202"/>
      <c r="B280" s="2"/>
      <c r="C280" s="2"/>
      <c r="D280" s="2"/>
      <c r="E280" s="203"/>
      <c r="F280" s="203"/>
      <c r="G280" s="203"/>
    </row>
    <row r="281" spans="1:7">
      <c r="A281" s="202"/>
      <c r="B281" s="2"/>
      <c r="C281" s="2"/>
      <c r="D281" s="2"/>
      <c r="E281" s="203"/>
      <c r="F281" s="203"/>
      <c r="G281" s="203"/>
    </row>
    <row r="282" spans="1:7">
      <c r="A282" s="202"/>
      <c r="B282" s="2"/>
      <c r="C282" s="2"/>
      <c r="D282" s="2"/>
      <c r="E282" s="203"/>
      <c r="F282" s="203"/>
      <c r="G282" s="203"/>
    </row>
    <row r="283" spans="1:7">
      <c r="A283" s="202"/>
      <c r="B283" s="2"/>
      <c r="C283" s="2"/>
      <c r="D283" s="2"/>
      <c r="E283" s="203"/>
      <c r="F283" s="203"/>
      <c r="G283" s="203"/>
    </row>
    <row r="284" spans="1:7">
      <c r="A284" s="202"/>
      <c r="B284" s="2"/>
      <c r="C284" s="2"/>
      <c r="D284" s="2"/>
      <c r="E284" s="203"/>
      <c r="F284" s="203"/>
      <c r="G284" s="203"/>
    </row>
    <row r="285" spans="1:7">
      <c r="A285" s="202"/>
      <c r="B285" s="2"/>
      <c r="C285" s="2"/>
      <c r="D285" s="2"/>
      <c r="E285" s="203"/>
      <c r="F285" s="203"/>
      <c r="G285" s="203"/>
    </row>
    <row r="286" spans="1:7">
      <c r="A286" s="202"/>
      <c r="B286" s="2"/>
      <c r="C286" s="2"/>
      <c r="D286" s="2"/>
      <c r="E286" s="203"/>
      <c r="F286" s="203"/>
      <c r="G286" s="203"/>
    </row>
    <row r="287" spans="1:7">
      <c r="A287" s="202"/>
      <c r="B287" s="2"/>
      <c r="C287" s="2"/>
      <c r="D287" s="2"/>
      <c r="E287" s="203"/>
      <c r="F287" s="203"/>
      <c r="G287" s="203"/>
    </row>
    <row r="288" spans="1:7">
      <c r="A288" s="202"/>
      <c r="B288" s="2"/>
      <c r="C288" s="2"/>
      <c r="D288" s="2"/>
      <c r="E288" s="203"/>
      <c r="F288" s="203"/>
      <c r="G288" s="203"/>
    </row>
    <row r="289" spans="1:7">
      <c r="A289" s="202"/>
      <c r="B289" s="2"/>
      <c r="C289" s="2"/>
      <c r="D289" s="2"/>
      <c r="E289" s="203"/>
      <c r="F289" s="203"/>
      <c r="G289" s="203"/>
    </row>
    <row r="290" spans="1:7">
      <c r="A290" s="202"/>
      <c r="B290" s="2"/>
      <c r="C290" s="2"/>
      <c r="D290" s="2"/>
      <c r="E290" s="203"/>
      <c r="F290" s="203"/>
      <c r="G290" s="203"/>
    </row>
    <row r="291" spans="1:7">
      <c r="A291" s="202"/>
      <c r="B291" s="2"/>
      <c r="C291" s="2"/>
      <c r="D291" s="2"/>
      <c r="E291" s="203"/>
      <c r="F291" s="203"/>
      <c r="G291" s="203"/>
    </row>
    <row r="292" spans="1:7">
      <c r="A292" s="202"/>
      <c r="B292" s="2"/>
      <c r="C292" s="2"/>
      <c r="D292" s="2"/>
      <c r="E292" s="203"/>
      <c r="F292" s="203"/>
      <c r="G292" s="203"/>
    </row>
    <row r="293" spans="1:7">
      <c r="A293" s="202"/>
      <c r="B293" s="2"/>
      <c r="C293" s="2"/>
      <c r="D293" s="2"/>
      <c r="E293" s="203"/>
      <c r="F293" s="203"/>
      <c r="G293" s="203"/>
    </row>
    <row r="294" spans="1:7">
      <c r="A294" s="202"/>
      <c r="B294" s="2"/>
      <c r="C294" s="2"/>
      <c r="D294" s="2"/>
      <c r="E294" s="203"/>
      <c r="F294" s="203"/>
      <c r="G294" s="203"/>
    </row>
    <row r="295" spans="1:7">
      <c r="A295" s="202"/>
      <c r="B295" s="2"/>
      <c r="C295" s="2"/>
      <c r="D295" s="2"/>
      <c r="E295" s="203"/>
      <c r="F295" s="203"/>
      <c r="G295" s="203"/>
    </row>
    <row r="296" spans="1:7">
      <c r="A296" s="202"/>
      <c r="B296" s="2"/>
      <c r="C296" s="2"/>
      <c r="D296" s="2"/>
      <c r="E296" s="203"/>
      <c r="F296" s="203"/>
      <c r="G296" s="203"/>
    </row>
    <row r="297" spans="1:7">
      <c r="A297" s="202"/>
      <c r="B297" s="2"/>
      <c r="C297" s="2"/>
      <c r="D297" s="2"/>
      <c r="E297" s="203"/>
      <c r="F297" s="203"/>
      <c r="G297" s="203"/>
    </row>
    <row r="298" spans="1:7">
      <c r="A298" s="202"/>
      <c r="B298" s="2"/>
      <c r="C298" s="2"/>
      <c r="D298" s="2"/>
      <c r="E298" s="203"/>
      <c r="F298" s="203"/>
      <c r="G298" s="203"/>
    </row>
    <row r="299" spans="1:7">
      <c r="A299" s="202"/>
      <c r="B299" s="2"/>
      <c r="C299" s="2"/>
      <c r="D299" s="2"/>
      <c r="E299" s="203"/>
      <c r="F299" s="203"/>
      <c r="G299" s="203"/>
    </row>
    <row r="300" spans="1:7">
      <c r="A300" s="202"/>
      <c r="B300" s="2"/>
      <c r="C300" s="2"/>
      <c r="D300" s="2"/>
      <c r="E300" s="203"/>
      <c r="F300" s="203"/>
      <c r="G300" s="203"/>
    </row>
    <row r="301" spans="1:7">
      <c r="A301" s="202"/>
      <c r="B301" s="2"/>
      <c r="C301" s="2"/>
      <c r="D301" s="2"/>
      <c r="E301" s="203"/>
      <c r="F301" s="203"/>
      <c r="G301" s="203"/>
    </row>
    <row r="302" spans="1:7">
      <c r="A302" s="202"/>
      <c r="B302" s="2"/>
      <c r="C302" s="2"/>
      <c r="D302" s="2"/>
      <c r="E302" s="203"/>
      <c r="F302" s="203"/>
      <c r="G302" s="203"/>
    </row>
    <row r="303" spans="1:7">
      <c r="A303" s="202"/>
      <c r="B303" s="2"/>
      <c r="C303" s="2"/>
      <c r="D303" s="2"/>
      <c r="E303" s="203"/>
      <c r="F303" s="203"/>
      <c r="G303" s="203"/>
    </row>
    <row r="304" spans="1:7">
      <c r="A304" s="202"/>
      <c r="B304" s="2"/>
      <c r="C304" s="2"/>
      <c r="D304" s="2"/>
      <c r="E304" s="203"/>
      <c r="F304" s="203"/>
      <c r="G304" s="203"/>
    </row>
    <row r="305" spans="1:7">
      <c r="A305" s="202"/>
      <c r="B305" s="2"/>
      <c r="C305" s="2"/>
      <c r="D305" s="2"/>
      <c r="E305" s="203"/>
      <c r="F305" s="203"/>
      <c r="G305" s="203"/>
    </row>
    <row r="306" spans="1:7">
      <c r="A306" s="202"/>
      <c r="B306" s="2"/>
      <c r="C306" s="2"/>
      <c r="D306" s="2"/>
      <c r="E306" s="203"/>
      <c r="F306" s="203"/>
      <c r="G306" s="203"/>
    </row>
    <row r="307" spans="1:7">
      <c r="A307" s="202"/>
      <c r="B307" s="2"/>
      <c r="C307" s="2"/>
      <c r="D307" s="2"/>
      <c r="E307" s="203"/>
      <c r="F307" s="203"/>
      <c r="G307" s="203"/>
    </row>
    <row r="308" spans="1:7">
      <c r="A308" s="202"/>
      <c r="B308" s="2"/>
      <c r="C308" s="2"/>
      <c r="D308" s="2"/>
      <c r="E308" s="203"/>
      <c r="F308" s="203"/>
      <c r="G308" s="203"/>
    </row>
    <row r="309" spans="1:7">
      <c r="A309" s="202"/>
      <c r="B309" s="2"/>
      <c r="C309" s="2"/>
      <c r="D309" s="2"/>
      <c r="E309" s="203"/>
      <c r="F309" s="203"/>
      <c r="G309" s="203"/>
    </row>
    <row r="310" spans="1:7">
      <c r="A310" s="202"/>
      <c r="B310" s="2"/>
      <c r="C310" s="2"/>
      <c r="D310" s="2"/>
      <c r="E310" s="203"/>
      <c r="F310" s="203"/>
      <c r="G310" s="203"/>
    </row>
    <row r="311" spans="1:7">
      <c r="A311" s="202"/>
      <c r="B311" s="2"/>
      <c r="C311" s="2"/>
      <c r="D311" s="2"/>
      <c r="E311" s="203"/>
      <c r="F311" s="203"/>
      <c r="G311" s="203"/>
    </row>
    <row r="312" spans="1:7">
      <c r="A312" s="202"/>
      <c r="B312" s="2"/>
      <c r="C312" s="2"/>
      <c r="D312" s="2"/>
      <c r="E312" s="203"/>
      <c r="F312" s="203"/>
      <c r="G312" s="203"/>
    </row>
    <row r="313" spans="1:7">
      <c r="A313" s="202"/>
      <c r="B313" s="2"/>
      <c r="C313" s="2"/>
      <c r="D313" s="2"/>
      <c r="E313" s="203"/>
      <c r="F313" s="203"/>
      <c r="G313" s="203"/>
    </row>
    <row r="314" spans="1:7">
      <c r="A314" s="202"/>
      <c r="B314" s="2"/>
      <c r="C314" s="2"/>
      <c r="D314" s="2"/>
      <c r="E314" s="203"/>
      <c r="F314" s="203"/>
      <c r="G314" s="203"/>
    </row>
    <row r="315" spans="1:7">
      <c r="A315" s="202"/>
      <c r="B315" s="2"/>
      <c r="C315" s="2"/>
      <c r="D315" s="2"/>
      <c r="E315" s="203"/>
      <c r="F315" s="203"/>
      <c r="G315" s="203"/>
    </row>
    <row r="316" spans="1:7">
      <c r="A316" s="202"/>
      <c r="B316" s="2"/>
      <c r="C316" s="2"/>
      <c r="D316" s="2"/>
      <c r="E316" s="203"/>
      <c r="F316" s="203"/>
      <c r="G316" s="203"/>
    </row>
    <row r="317" spans="1:7">
      <c r="A317" s="202"/>
      <c r="B317" s="2"/>
      <c r="C317" s="2"/>
      <c r="D317" s="2"/>
      <c r="E317" s="203"/>
      <c r="F317" s="203"/>
      <c r="G317" s="203"/>
    </row>
    <row r="318" spans="1:7">
      <c r="A318" s="202"/>
      <c r="B318" s="2"/>
      <c r="C318" s="2"/>
      <c r="D318" s="2"/>
      <c r="E318" s="203"/>
      <c r="F318" s="203"/>
      <c r="G318" s="203"/>
    </row>
    <row r="319" spans="1:7">
      <c r="A319" s="202"/>
      <c r="B319" s="2"/>
      <c r="C319" s="2"/>
      <c r="D319" s="2"/>
      <c r="E319" s="203"/>
      <c r="F319" s="203"/>
      <c r="G319" s="203"/>
    </row>
    <row r="320" spans="1:7">
      <c r="A320" s="202"/>
      <c r="B320" s="2"/>
      <c r="C320" s="2"/>
      <c r="D320" s="2"/>
      <c r="E320" s="203"/>
      <c r="F320" s="203"/>
      <c r="G320" s="203"/>
    </row>
    <row r="321" spans="1:7">
      <c r="A321" s="202"/>
      <c r="B321" s="2"/>
      <c r="C321" s="2"/>
      <c r="D321" s="2"/>
      <c r="E321" s="203"/>
      <c r="F321" s="203"/>
      <c r="G321" s="203"/>
    </row>
    <row r="322" spans="1:7">
      <c r="A322" s="202"/>
      <c r="B322" s="2"/>
      <c r="C322" s="2"/>
      <c r="D322" s="2"/>
      <c r="E322" s="203"/>
      <c r="F322" s="203"/>
      <c r="G322" s="203"/>
    </row>
    <row r="323" spans="1:7">
      <c r="A323" s="202"/>
      <c r="B323" s="2"/>
      <c r="C323" s="2"/>
      <c r="D323" s="2"/>
      <c r="E323" s="203"/>
      <c r="F323" s="203"/>
      <c r="G323" s="203"/>
    </row>
    <row r="324" spans="1:7">
      <c r="A324" s="202"/>
      <c r="B324" s="2"/>
      <c r="C324" s="2"/>
      <c r="D324" s="2"/>
      <c r="E324" s="203"/>
      <c r="F324" s="203"/>
      <c r="G324" s="203"/>
    </row>
    <row r="325" spans="1:7">
      <c r="A325" s="202"/>
      <c r="B325" s="2"/>
      <c r="C325" s="2"/>
      <c r="D325" s="2"/>
      <c r="E325" s="203"/>
      <c r="F325" s="203"/>
      <c r="G325" s="203"/>
    </row>
    <row r="326" spans="1:7">
      <c r="A326" s="202"/>
      <c r="B326" s="2"/>
      <c r="C326" s="2"/>
      <c r="D326" s="2"/>
      <c r="E326" s="203"/>
      <c r="F326" s="203"/>
      <c r="G326" s="203"/>
    </row>
    <row r="327" spans="1:7">
      <c r="A327" s="202"/>
      <c r="B327" s="2"/>
      <c r="C327" s="2"/>
      <c r="D327" s="2"/>
      <c r="E327" s="203"/>
      <c r="F327" s="203"/>
      <c r="G327" s="203"/>
    </row>
    <row r="328" spans="1:7">
      <c r="A328" s="202"/>
      <c r="B328" s="2"/>
      <c r="C328" s="2"/>
      <c r="D328" s="2"/>
      <c r="E328" s="203"/>
      <c r="F328" s="203"/>
      <c r="G328" s="203"/>
    </row>
    <row r="329" spans="1:7">
      <c r="A329" s="202"/>
      <c r="B329" s="2"/>
      <c r="C329" s="2"/>
      <c r="D329" s="2"/>
      <c r="E329" s="203"/>
      <c r="F329" s="203"/>
      <c r="G329" s="203"/>
    </row>
    <row r="330" spans="1:7">
      <c r="A330" s="202"/>
      <c r="B330" s="2"/>
      <c r="C330" s="2"/>
      <c r="D330" s="2"/>
      <c r="E330" s="203"/>
      <c r="F330" s="203"/>
      <c r="G330" s="203"/>
    </row>
    <row r="331" spans="1:7">
      <c r="A331" s="202"/>
      <c r="B331" s="2"/>
      <c r="C331" s="2"/>
      <c r="D331" s="2"/>
      <c r="E331" s="203"/>
      <c r="F331" s="203"/>
      <c r="G331" s="203"/>
    </row>
    <row r="332" spans="1:7">
      <c r="A332" s="202"/>
      <c r="B332" s="2"/>
      <c r="C332" s="2"/>
      <c r="D332" s="2"/>
      <c r="E332" s="203"/>
      <c r="F332" s="203"/>
      <c r="G332" s="203"/>
    </row>
    <row r="333" spans="1:7">
      <c r="A333" s="202"/>
      <c r="B333" s="2"/>
      <c r="C333" s="2"/>
      <c r="D333" s="2"/>
      <c r="E333" s="203"/>
      <c r="F333" s="203"/>
      <c r="G333" s="203"/>
    </row>
    <row r="334" spans="1:7">
      <c r="A334" s="202"/>
      <c r="B334" s="2"/>
      <c r="C334" s="2"/>
      <c r="D334" s="2"/>
      <c r="E334" s="203"/>
      <c r="F334" s="203"/>
      <c r="G334" s="203"/>
    </row>
    <row r="335" spans="1:7">
      <c r="A335" s="202"/>
      <c r="B335" s="2"/>
      <c r="C335" s="2"/>
      <c r="D335" s="2"/>
      <c r="E335" s="203"/>
      <c r="F335" s="203"/>
      <c r="G335" s="203"/>
    </row>
    <row r="336" spans="1:7">
      <c r="A336" s="202"/>
      <c r="B336" s="2"/>
      <c r="C336" s="2"/>
      <c r="D336" s="2"/>
      <c r="E336" s="203"/>
      <c r="F336" s="203"/>
      <c r="G336" s="203"/>
    </row>
    <row r="337" spans="1:7">
      <c r="A337" s="202"/>
      <c r="B337" s="2"/>
      <c r="C337" s="2"/>
      <c r="D337" s="2"/>
      <c r="E337" s="203"/>
      <c r="F337" s="203"/>
      <c r="G337" s="203"/>
    </row>
    <row r="338" spans="1:7">
      <c r="A338" s="202"/>
      <c r="B338" s="2"/>
      <c r="C338" s="2"/>
      <c r="D338" s="2"/>
      <c r="E338" s="203"/>
      <c r="F338" s="203"/>
      <c r="G338" s="203"/>
    </row>
    <row r="339" spans="1:7">
      <c r="A339" s="202"/>
      <c r="B339" s="2"/>
      <c r="C339" s="2"/>
      <c r="D339" s="2"/>
      <c r="E339" s="203"/>
      <c r="F339" s="203"/>
      <c r="G339" s="203"/>
    </row>
    <row r="340" spans="1:7">
      <c r="A340" s="202"/>
      <c r="B340" s="2"/>
      <c r="C340" s="2"/>
      <c r="D340" s="2"/>
      <c r="E340" s="203"/>
      <c r="F340" s="203"/>
      <c r="G340" s="203"/>
    </row>
    <row r="341" spans="1:7">
      <c r="A341" s="202"/>
      <c r="B341" s="2"/>
      <c r="C341" s="2"/>
      <c r="D341" s="2"/>
      <c r="E341" s="203"/>
      <c r="F341" s="203"/>
      <c r="G341" s="203"/>
    </row>
    <row r="342" spans="1:7">
      <c r="A342" s="202"/>
      <c r="B342" s="2"/>
      <c r="C342" s="2"/>
      <c r="D342" s="2"/>
      <c r="E342" s="203"/>
      <c r="F342" s="203"/>
      <c r="G342" s="203"/>
    </row>
    <row r="343" spans="1:7">
      <c r="A343" s="202"/>
      <c r="B343" s="2"/>
      <c r="C343" s="2"/>
      <c r="D343" s="2"/>
      <c r="E343" s="203"/>
      <c r="F343" s="203"/>
      <c r="G343" s="203"/>
    </row>
    <row r="344" spans="1:7">
      <c r="A344" s="202"/>
      <c r="B344" s="2"/>
      <c r="C344" s="2"/>
      <c r="D344" s="2"/>
      <c r="E344" s="203"/>
      <c r="F344" s="203"/>
      <c r="G344" s="203"/>
    </row>
    <row r="345" spans="1:7">
      <c r="A345" s="202"/>
      <c r="B345" s="2"/>
      <c r="C345" s="2"/>
      <c r="D345" s="2"/>
      <c r="E345" s="203"/>
      <c r="F345" s="203"/>
      <c r="G345" s="203"/>
    </row>
    <row r="346" spans="1:7">
      <c r="A346" s="202"/>
      <c r="B346" s="2"/>
      <c r="C346" s="2"/>
      <c r="D346" s="2"/>
      <c r="E346" s="203"/>
      <c r="F346" s="203"/>
      <c r="G346" s="203"/>
    </row>
    <row r="347" spans="1:7">
      <c r="A347" s="202"/>
      <c r="B347" s="2"/>
      <c r="C347" s="2"/>
      <c r="D347" s="2"/>
      <c r="E347" s="203"/>
      <c r="F347" s="203"/>
      <c r="G347" s="203"/>
    </row>
    <row r="348" spans="1:7">
      <c r="A348" s="202"/>
      <c r="B348" s="2"/>
      <c r="C348" s="2"/>
      <c r="D348" s="2"/>
      <c r="E348" s="203"/>
      <c r="F348" s="203"/>
      <c r="G348" s="203"/>
    </row>
    <row r="349" spans="1:7">
      <c r="A349" s="202"/>
      <c r="B349" s="2"/>
      <c r="C349" s="2"/>
      <c r="D349" s="2"/>
      <c r="E349" s="203"/>
      <c r="F349" s="203"/>
      <c r="G349" s="203"/>
    </row>
    <row r="350" spans="1:7">
      <c r="A350" s="202"/>
      <c r="B350" s="2"/>
      <c r="C350" s="2"/>
      <c r="D350" s="2"/>
      <c r="E350" s="203"/>
      <c r="F350" s="203"/>
      <c r="G350" s="203"/>
    </row>
    <row r="351" spans="1:7">
      <c r="A351" s="202"/>
      <c r="B351" s="2"/>
      <c r="C351" s="2"/>
      <c r="D351" s="2"/>
      <c r="E351" s="203"/>
      <c r="F351" s="203"/>
      <c r="G351" s="203"/>
    </row>
    <row r="352" spans="1:7">
      <c r="A352" s="202"/>
      <c r="B352" s="2"/>
      <c r="C352" s="2"/>
      <c r="D352" s="2"/>
      <c r="E352" s="203"/>
      <c r="F352" s="203"/>
      <c r="G352" s="203"/>
    </row>
    <row r="353" spans="1:7">
      <c r="A353" s="202"/>
      <c r="B353" s="2"/>
      <c r="C353" s="2"/>
      <c r="D353" s="2"/>
      <c r="E353" s="203"/>
      <c r="F353" s="203"/>
      <c r="G353" s="203"/>
    </row>
    <row r="354" spans="1:7">
      <c r="A354" s="202"/>
      <c r="B354" s="2"/>
      <c r="C354" s="2"/>
      <c r="D354" s="2"/>
      <c r="E354" s="203"/>
      <c r="F354" s="203"/>
      <c r="G354" s="203"/>
    </row>
    <row r="355" spans="1:7">
      <c r="A355" s="202"/>
      <c r="B355" s="2"/>
      <c r="C355" s="2"/>
      <c r="D355" s="2"/>
      <c r="E355" s="203"/>
      <c r="F355" s="203"/>
      <c r="G355" s="203"/>
    </row>
    <row r="356" spans="1:7">
      <c r="A356" s="202"/>
      <c r="B356" s="2"/>
      <c r="C356" s="2"/>
      <c r="D356" s="2"/>
      <c r="E356" s="203"/>
      <c r="F356" s="203"/>
      <c r="G356" s="203"/>
    </row>
    <row r="357" spans="1:7">
      <c r="A357" s="202"/>
      <c r="B357" s="2"/>
      <c r="C357" s="2"/>
      <c r="D357" s="2"/>
      <c r="E357" s="203"/>
      <c r="F357" s="203"/>
      <c r="G357" s="203"/>
    </row>
    <row r="358" spans="1:7">
      <c r="A358" s="202"/>
      <c r="B358" s="2"/>
      <c r="C358" s="2"/>
      <c r="D358" s="2"/>
      <c r="E358" s="203"/>
      <c r="F358" s="203"/>
      <c r="G358" s="203"/>
    </row>
    <row r="359" spans="1:7">
      <c r="A359" s="202"/>
      <c r="B359" s="2"/>
      <c r="C359" s="2"/>
      <c r="D359" s="2"/>
      <c r="E359" s="203"/>
      <c r="F359" s="203"/>
      <c r="G359" s="203"/>
    </row>
    <row r="360" spans="1:7">
      <c r="A360" s="202"/>
      <c r="B360" s="2"/>
      <c r="C360" s="2"/>
      <c r="D360" s="2"/>
      <c r="E360" s="203"/>
      <c r="F360" s="203"/>
      <c r="G360" s="203"/>
    </row>
    <row r="361" spans="1:7">
      <c r="A361" s="202"/>
      <c r="B361" s="2"/>
      <c r="C361" s="2"/>
      <c r="D361" s="2"/>
      <c r="E361" s="203"/>
      <c r="F361" s="203"/>
      <c r="G361" s="203"/>
    </row>
    <row r="362" spans="1:7">
      <c r="A362" s="202"/>
      <c r="B362" s="2"/>
      <c r="C362" s="2"/>
      <c r="D362" s="2"/>
      <c r="E362" s="203"/>
      <c r="F362" s="203"/>
      <c r="G362" s="203"/>
    </row>
    <row r="363" spans="1:7">
      <c r="A363" s="202"/>
      <c r="B363" s="2"/>
      <c r="C363" s="2"/>
      <c r="D363" s="2"/>
      <c r="E363" s="203"/>
      <c r="F363" s="203"/>
      <c r="G363" s="203"/>
    </row>
    <row r="364" spans="1:7">
      <c r="A364" s="202"/>
      <c r="B364" s="2"/>
      <c r="C364" s="2"/>
      <c r="D364" s="2"/>
      <c r="E364" s="203"/>
      <c r="F364" s="203"/>
      <c r="G364" s="203"/>
    </row>
    <row r="365" spans="1:7">
      <c r="A365" s="202"/>
      <c r="B365" s="2"/>
      <c r="C365" s="2"/>
      <c r="D365" s="2"/>
      <c r="E365" s="203"/>
      <c r="F365" s="203"/>
      <c r="G365" s="203"/>
    </row>
    <row r="366" spans="1:7">
      <c r="A366" s="202"/>
      <c r="B366" s="2"/>
      <c r="C366" s="2"/>
      <c r="D366" s="2"/>
      <c r="E366" s="203"/>
      <c r="F366" s="203"/>
      <c r="G366" s="203"/>
    </row>
    <row r="367" spans="1:7">
      <c r="A367" s="202"/>
      <c r="B367" s="2"/>
      <c r="C367" s="2"/>
      <c r="D367" s="2"/>
      <c r="E367" s="203"/>
      <c r="F367" s="203"/>
      <c r="G367" s="203"/>
    </row>
    <row r="368" spans="1:7">
      <c r="A368" s="202"/>
      <c r="B368" s="2"/>
      <c r="C368" s="2"/>
      <c r="D368" s="2"/>
      <c r="E368" s="203"/>
      <c r="F368" s="203"/>
      <c r="G368" s="203"/>
    </row>
    <row r="369" spans="1:7">
      <c r="A369" s="202"/>
      <c r="B369" s="2"/>
      <c r="C369" s="2"/>
      <c r="D369" s="2"/>
      <c r="E369" s="203"/>
      <c r="F369" s="203"/>
      <c r="G369" s="203"/>
    </row>
    <row r="370" spans="1:7">
      <c r="A370" s="202"/>
      <c r="B370" s="2"/>
      <c r="C370" s="2"/>
      <c r="D370" s="2"/>
      <c r="E370" s="203"/>
      <c r="F370" s="203"/>
      <c r="G370" s="203"/>
    </row>
    <row r="371" spans="1:7">
      <c r="A371" s="202"/>
      <c r="B371" s="2"/>
      <c r="C371" s="2"/>
      <c r="D371" s="2"/>
      <c r="E371" s="203"/>
      <c r="F371" s="203"/>
      <c r="G371" s="203"/>
    </row>
    <row r="372" spans="1:7">
      <c r="A372" s="202"/>
      <c r="B372" s="2"/>
      <c r="C372" s="2"/>
      <c r="D372" s="2"/>
      <c r="E372" s="203"/>
      <c r="F372" s="203"/>
      <c r="G372" s="203"/>
    </row>
    <row r="373" spans="1:7">
      <c r="A373" s="202"/>
      <c r="B373" s="2"/>
      <c r="C373" s="2"/>
      <c r="D373" s="2"/>
      <c r="E373" s="203"/>
      <c r="F373" s="203"/>
      <c r="G373" s="203"/>
    </row>
    <row r="374" spans="1:7">
      <c r="A374" s="202"/>
      <c r="B374" s="2"/>
      <c r="C374" s="2"/>
      <c r="D374" s="2"/>
      <c r="E374" s="203"/>
      <c r="F374" s="203"/>
      <c r="G374" s="203"/>
    </row>
    <row r="375" spans="1:7">
      <c r="A375" s="202"/>
      <c r="B375" s="2"/>
      <c r="C375" s="2"/>
      <c r="D375" s="2"/>
      <c r="E375" s="203"/>
      <c r="F375" s="203"/>
      <c r="G375" s="203"/>
    </row>
    <row r="376" spans="1:7">
      <c r="A376" s="202"/>
      <c r="B376" s="2"/>
      <c r="C376" s="2"/>
      <c r="D376" s="2"/>
      <c r="E376" s="203"/>
      <c r="F376" s="203"/>
      <c r="G376" s="203"/>
    </row>
    <row r="377" spans="1:7">
      <c r="A377" s="202"/>
      <c r="B377" s="2"/>
      <c r="C377" s="2"/>
      <c r="D377" s="2"/>
      <c r="E377" s="203"/>
      <c r="F377" s="203"/>
      <c r="G377" s="203"/>
    </row>
    <row r="378" spans="1:7">
      <c r="A378" s="202"/>
      <c r="B378" s="2"/>
      <c r="C378" s="2"/>
      <c r="D378" s="2"/>
      <c r="E378" s="203"/>
      <c r="F378" s="203"/>
      <c r="G378" s="203"/>
    </row>
    <row r="379" spans="1:7">
      <c r="A379" s="202"/>
      <c r="B379" s="2"/>
      <c r="C379" s="2"/>
      <c r="D379" s="2"/>
      <c r="E379" s="203"/>
      <c r="F379" s="203"/>
      <c r="G379" s="203"/>
    </row>
    <row r="380" spans="1:7">
      <c r="A380" s="202"/>
      <c r="B380" s="2"/>
      <c r="C380" s="2"/>
      <c r="D380" s="2"/>
      <c r="E380" s="203"/>
      <c r="F380" s="203"/>
      <c r="G380" s="203"/>
    </row>
    <row r="381" spans="1:7">
      <c r="A381" s="202"/>
      <c r="B381" s="2"/>
      <c r="C381" s="2"/>
      <c r="D381" s="2"/>
      <c r="E381" s="203"/>
      <c r="F381" s="203"/>
      <c r="G381" s="203"/>
    </row>
    <row r="382" spans="1:7">
      <c r="A382" s="202"/>
      <c r="B382" s="2"/>
      <c r="C382" s="2"/>
      <c r="D382" s="2"/>
      <c r="E382" s="203"/>
      <c r="F382" s="203"/>
      <c r="G382" s="203"/>
    </row>
    <row r="383" spans="1:7">
      <c r="A383" s="202"/>
      <c r="B383" s="2"/>
      <c r="C383" s="2"/>
      <c r="D383" s="2"/>
      <c r="E383" s="203"/>
      <c r="F383" s="203"/>
      <c r="G383" s="203"/>
    </row>
    <row r="384" spans="1:7">
      <c r="A384" s="202"/>
      <c r="B384" s="2"/>
      <c r="C384" s="2"/>
      <c r="D384" s="2"/>
      <c r="E384" s="203"/>
      <c r="F384" s="203"/>
      <c r="G384" s="203"/>
    </row>
    <row r="385" spans="1:7">
      <c r="A385" s="202"/>
      <c r="B385" s="2"/>
      <c r="C385" s="2"/>
      <c r="D385" s="2"/>
      <c r="E385" s="203"/>
      <c r="F385" s="203"/>
      <c r="G385" s="203"/>
    </row>
    <row r="386" spans="1:7">
      <c r="A386" s="202"/>
      <c r="B386" s="2"/>
      <c r="C386" s="2"/>
      <c r="D386" s="2"/>
      <c r="E386" s="203"/>
      <c r="F386" s="203"/>
      <c r="G386" s="203"/>
    </row>
    <row r="387" spans="1:7">
      <c r="A387" s="202"/>
      <c r="B387" s="2"/>
      <c r="C387" s="2"/>
      <c r="D387" s="2"/>
      <c r="E387" s="203"/>
      <c r="F387" s="203"/>
      <c r="G387" s="203"/>
    </row>
    <row r="388" spans="1:7">
      <c r="A388" s="202"/>
      <c r="B388" s="2"/>
      <c r="C388" s="2"/>
      <c r="D388" s="2"/>
      <c r="E388" s="203"/>
      <c r="F388" s="203"/>
      <c r="G388" s="203"/>
    </row>
    <row r="389" spans="1:7">
      <c r="A389" s="202"/>
      <c r="B389" s="2"/>
      <c r="C389" s="2"/>
      <c r="D389" s="2"/>
      <c r="E389" s="203"/>
      <c r="F389" s="203"/>
      <c r="G389" s="203"/>
    </row>
    <row r="390" spans="1:7">
      <c r="A390" s="202"/>
      <c r="B390" s="2"/>
      <c r="C390" s="2"/>
      <c r="D390" s="2"/>
      <c r="E390" s="203"/>
      <c r="F390" s="203"/>
      <c r="G390" s="203"/>
    </row>
    <row r="391" spans="1:7">
      <c r="A391" s="202"/>
      <c r="B391" s="2"/>
      <c r="C391" s="2"/>
      <c r="D391" s="2"/>
      <c r="E391" s="203"/>
      <c r="F391" s="203"/>
      <c r="G391" s="203"/>
    </row>
    <row r="392" spans="1:7">
      <c r="A392" s="202"/>
      <c r="B392" s="2"/>
      <c r="C392" s="2"/>
      <c r="D392" s="2"/>
      <c r="E392" s="203"/>
      <c r="F392" s="203"/>
      <c r="G392" s="203"/>
    </row>
    <row r="393" spans="1:7">
      <c r="A393" s="202"/>
      <c r="B393" s="2"/>
      <c r="C393" s="2"/>
      <c r="D393" s="2"/>
      <c r="E393" s="203"/>
      <c r="F393" s="203"/>
      <c r="G393" s="203"/>
    </row>
    <row r="394" spans="1:7">
      <c r="A394" s="202"/>
      <c r="B394" s="2"/>
      <c r="C394" s="2"/>
      <c r="D394" s="2"/>
      <c r="E394" s="203"/>
      <c r="F394" s="203"/>
      <c r="G394" s="203"/>
    </row>
    <row r="395" spans="1:7">
      <c r="A395" s="202"/>
      <c r="B395" s="2"/>
      <c r="C395" s="2"/>
      <c r="D395" s="2"/>
      <c r="E395" s="203"/>
      <c r="F395" s="203"/>
      <c r="G395" s="203"/>
    </row>
    <row r="396" spans="1:7">
      <c r="A396" s="202"/>
      <c r="B396" s="2"/>
      <c r="C396" s="2"/>
      <c r="D396" s="2"/>
      <c r="E396" s="203"/>
      <c r="F396" s="203"/>
      <c r="G396" s="203"/>
    </row>
    <row r="397" spans="1:7">
      <c r="A397" s="202"/>
      <c r="B397" s="2"/>
      <c r="C397" s="2"/>
      <c r="D397" s="2"/>
      <c r="E397" s="203"/>
      <c r="F397" s="203"/>
      <c r="G397" s="203"/>
    </row>
    <row r="398" spans="1:7">
      <c r="A398" s="202"/>
      <c r="B398" s="2"/>
      <c r="C398" s="2"/>
      <c r="D398" s="2"/>
      <c r="E398" s="203"/>
      <c r="F398" s="203"/>
      <c r="G398" s="203"/>
    </row>
    <row r="399" spans="1:7">
      <c r="A399" s="202"/>
      <c r="B399" s="2"/>
      <c r="C399" s="2"/>
      <c r="D399" s="2"/>
      <c r="E399" s="203"/>
      <c r="F399" s="203"/>
      <c r="G399" s="203"/>
    </row>
    <row r="400" spans="1:7">
      <c r="A400" s="202"/>
      <c r="B400" s="2"/>
      <c r="C400" s="2"/>
      <c r="D400" s="2"/>
      <c r="E400" s="203"/>
      <c r="F400" s="203"/>
      <c r="G400" s="203"/>
    </row>
    <row r="401" spans="1:7">
      <c r="A401" s="202"/>
      <c r="B401" s="2"/>
      <c r="C401" s="2"/>
      <c r="D401" s="2"/>
      <c r="E401" s="203"/>
      <c r="F401" s="203"/>
      <c r="G401" s="203"/>
    </row>
    <row r="402" spans="1:7">
      <c r="A402" s="202"/>
      <c r="B402" s="2"/>
      <c r="C402" s="2"/>
      <c r="D402" s="2"/>
      <c r="E402" s="203"/>
      <c r="F402" s="203"/>
      <c r="G402" s="203"/>
    </row>
    <row r="403" spans="1:7">
      <c r="A403" s="202"/>
      <c r="B403" s="2"/>
      <c r="C403" s="2"/>
      <c r="D403" s="2"/>
      <c r="E403" s="203"/>
      <c r="F403" s="203"/>
      <c r="G403" s="203"/>
    </row>
    <row r="404" spans="1:7">
      <c r="A404" s="202"/>
      <c r="B404" s="2"/>
      <c r="C404" s="2"/>
      <c r="D404" s="2"/>
      <c r="E404" s="203"/>
      <c r="F404" s="203"/>
      <c r="G404" s="203"/>
    </row>
    <row r="405" spans="1:7">
      <c r="A405" s="202"/>
      <c r="B405" s="2"/>
      <c r="C405" s="2"/>
      <c r="D405" s="2"/>
      <c r="E405" s="203"/>
      <c r="F405" s="203"/>
      <c r="G405" s="203"/>
    </row>
    <row r="406" spans="1:7">
      <c r="A406" s="202"/>
      <c r="B406" s="2"/>
      <c r="C406" s="2"/>
      <c r="D406" s="2"/>
      <c r="E406" s="203"/>
      <c r="F406" s="203"/>
      <c r="G406" s="203"/>
    </row>
    <row r="407" spans="1:7">
      <c r="A407" s="202"/>
      <c r="B407" s="2"/>
      <c r="C407" s="2"/>
      <c r="D407" s="2"/>
      <c r="E407" s="203"/>
      <c r="F407" s="203"/>
      <c r="G407" s="203"/>
    </row>
    <row r="408" spans="1:7">
      <c r="A408" s="202"/>
      <c r="B408" s="2"/>
      <c r="C408" s="2"/>
      <c r="D408" s="2"/>
      <c r="E408" s="203"/>
      <c r="F408" s="203"/>
      <c r="G408" s="203"/>
    </row>
    <row r="409" spans="1:7">
      <c r="A409" s="202"/>
      <c r="B409" s="2"/>
      <c r="C409" s="2"/>
      <c r="D409" s="2"/>
      <c r="E409" s="203"/>
      <c r="F409" s="203"/>
      <c r="G409" s="203"/>
    </row>
    <row r="410" spans="1:7">
      <c r="A410" s="202"/>
      <c r="B410" s="2"/>
      <c r="C410" s="2"/>
      <c r="D410" s="2"/>
      <c r="E410" s="203"/>
      <c r="F410" s="203"/>
      <c r="G410" s="203"/>
    </row>
    <row r="411" spans="1:7">
      <c r="A411" s="202"/>
      <c r="B411" s="2"/>
      <c r="C411" s="2"/>
      <c r="D411" s="2"/>
      <c r="E411" s="203"/>
      <c r="F411" s="203"/>
      <c r="G411" s="203"/>
    </row>
    <row r="412" spans="1:7">
      <c r="A412" s="202"/>
      <c r="B412" s="2"/>
      <c r="C412" s="2"/>
      <c r="D412" s="2"/>
      <c r="E412" s="203"/>
      <c r="F412" s="203"/>
      <c r="G412" s="203"/>
    </row>
    <row r="413" spans="1:7">
      <c r="A413" s="202"/>
      <c r="B413" s="2"/>
      <c r="C413" s="2"/>
      <c r="D413" s="2"/>
      <c r="E413" s="203"/>
      <c r="F413" s="203"/>
      <c r="G413" s="203"/>
    </row>
    <row r="414" spans="1:7">
      <c r="A414" s="202"/>
      <c r="B414" s="2"/>
      <c r="C414" s="2"/>
      <c r="D414" s="2"/>
      <c r="E414" s="203"/>
      <c r="F414" s="203"/>
      <c r="G414" s="203"/>
    </row>
    <row r="415" spans="1:7">
      <c r="A415" s="202"/>
      <c r="B415" s="2"/>
      <c r="C415" s="2"/>
      <c r="D415" s="2"/>
      <c r="E415" s="203"/>
      <c r="F415" s="203"/>
      <c r="G415" s="203"/>
    </row>
    <row r="416" spans="1:7">
      <c r="A416" s="202"/>
      <c r="B416" s="2"/>
      <c r="C416" s="2"/>
      <c r="D416" s="2"/>
      <c r="E416" s="203"/>
      <c r="F416" s="203"/>
      <c r="G416" s="203"/>
    </row>
    <row r="417" spans="1:7">
      <c r="A417" s="202"/>
      <c r="B417" s="2"/>
      <c r="C417" s="2"/>
      <c r="D417" s="2"/>
      <c r="E417" s="203"/>
      <c r="F417" s="203"/>
      <c r="G417" s="203"/>
    </row>
    <row r="418" spans="1:7">
      <c r="A418" s="202"/>
      <c r="B418" s="2"/>
      <c r="C418" s="2"/>
      <c r="D418" s="2"/>
      <c r="E418" s="203"/>
      <c r="F418" s="203"/>
      <c r="G418" s="203"/>
    </row>
    <row r="419" spans="1:7">
      <c r="A419" s="202"/>
      <c r="B419" s="2"/>
      <c r="C419" s="2"/>
      <c r="D419" s="2"/>
      <c r="E419" s="203"/>
      <c r="F419" s="203"/>
      <c r="G419" s="203"/>
    </row>
    <row r="420" spans="1:7">
      <c r="A420" s="202"/>
      <c r="B420" s="2"/>
      <c r="C420" s="2"/>
      <c r="D420" s="2"/>
      <c r="E420" s="203"/>
      <c r="F420" s="203"/>
      <c r="G420" s="203"/>
    </row>
    <row r="421" spans="1:7">
      <c r="A421" s="202"/>
      <c r="B421" s="2"/>
      <c r="C421" s="2"/>
      <c r="D421" s="2"/>
      <c r="E421" s="203"/>
      <c r="F421" s="203"/>
      <c r="G421" s="203"/>
    </row>
    <row r="422" spans="1:7">
      <c r="A422" s="202"/>
      <c r="B422" s="2"/>
      <c r="C422" s="2"/>
      <c r="D422" s="2"/>
      <c r="E422" s="203"/>
      <c r="F422" s="203"/>
      <c r="G422" s="203"/>
    </row>
    <row r="423" spans="1:7">
      <c r="A423" s="202"/>
      <c r="B423" s="2"/>
      <c r="C423" s="2"/>
      <c r="D423" s="2"/>
      <c r="E423" s="203"/>
      <c r="F423" s="203"/>
      <c r="G423" s="203"/>
    </row>
    <row r="424" spans="1:7">
      <c r="A424" s="202"/>
      <c r="B424" s="2"/>
      <c r="C424" s="2"/>
      <c r="D424" s="2"/>
      <c r="E424" s="203"/>
      <c r="F424" s="203"/>
      <c r="G424" s="203"/>
    </row>
    <row r="425" spans="1:7">
      <c r="A425" s="202"/>
      <c r="B425" s="2"/>
      <c r="C425" s="2"/>
      <c r="D425" s="2"/>
      <c r="E425" s="203"/>
      <c r="F425" s="203"/>
      <c r="G425" s="203"/>
    </row>
    <row r="426" spans="1:7">
      <c r="A426" s="202"/>
      <c r="B426" s="2"/>
      <c r="C426" s="2"/>
      <c r="D426" s="2"/>
      <c r="E426" s="203"/>
      <c r="F426" s="203"/>
      <c r="G426" s="203"/>
    </row>
    <row r="427" spans="1:7">
      <c r="A427" s="202"/>
      <c r="B427" s="2"/>
      <c r="C427" s="2"/>
      <c r="D427" s="2"/>
      <c r="E427" s="203"/>
      <c r="F427" s="203"/>
      <c r="G427" s="203"/>
    </row>
    <row r="428" spans="1:7">
      <c r="A428" s="202"/>
      <c r="B428" s="2"/>
      <c r="C428" s="2"/>
      <c r="D428" s="2"/>
      <c r="E428" s="203"/>
      <c r="F428" s="203"/>
      <c r="G428" s="203"/>
    </row>
    <row r="429" spans="1:7">
      <c r="A429" s="202"/>
      <c r="B429" s="2"/>
      <c r="C429" s="2"/>
      <c r="D429" s="2"/>
      <c r="E429" s="203"/>
      <c r="F429" s="203"/>
      <c r="G429" s="203"/>
    </row>
    <row r="430" spans="1:7">
      <c r="A430" s="202"/>
      <c r="B430" s="2"/>
      <c r="C430" s="2"/>
      <c r="D430" s="2"/>
      <c r="E430" s="203"/>
      <c r="F430" s="203"/>
      <c r="G430" s="203"/>
    </row>
    <row r="431" spans="1:7">
      <c r="A431" s="202"/>
      <c r="B431" s="2"/>
      <c r="C431" s="2"/>
      <c r="D431" s="2"/>
      <c r="E431" s="203"/>
      <c r="F431" s="203"/>
      <c r="G431" s="203"/>
    </row>
    <row r="432" spans="1:7">
      <c r="A432" s="202"/>
      <c r="B432" s="2"/>
      <c r="C432" s="2"/>
      <c r="D432" s="2"/>
      <c r="E432" s="203"/>
      <c r="F432" s="203"/>
      <c r="G432" s="203"/>
    </row>
    <row r="433" spans="1:7">
      <c r="A433" s="202"/>
      <c r="B433" s="2"/>
      <c r="C433" s="2"/>
      <c r="D433" s="2"/>
      <c r="E433" s="203"/>
      <c r="F433" s="203"/>
      <c r="G433" s="203"/>
    </row>
    <row r="434" spans="1:7">
      <c r="A434" s="202"/>
      <c r="B434" s="2"/>
      <c r="C434" s="2"/>
      <c r="D434" s="2"/>
      <c r="E434" s="203"/>
      <c r="F434" s="203"/>
      <c r="G434" s="203"/>
    </row>
    <row r="435" spans="1:7">
      <c r="A435" s="202"/>
      <c r="B435" s="2"/>
      <c r="C435" s="2"/>
      <c r="D435" s="2"/>
      <c r="E435" s="203"/>
      <c r="F435" s="203"/>
      <c r="G435" s="203"/>
    </row>
    <row r="436" spans="1:7">
      <c r="A436" s="202"/>
      <c r="B436" s="2"/>
      <c r="C436" s="2"/>
      <c r="D436" s="2"/>
      <c r="E436" s="203"/>
      <c r="F436" s="203"/>
      <c r="G436" s="203"/>
    </row>
    <row r="437" spans="1:7">
      <c r="A437" s="202"/>
      <c r="B437" s="2"/>
      <c r="C437" s="2"/>
      <c r="D437" s="2"/>
      <c r="E437" s="203"/>
      <c r="F437" s="203"/>
      <c r="G437" s="203"/>
    </row>
    <row r="438" spans="1:7">
      <c r="A438" s="202"/>
      <c r="B438" s="2"/>
      <c r="C438" s="2"/>
      <c r="D438" s="2"/>
      <c r="E438" s="203"/>
      <c r="F438" s="203"/>
      <c r="G438" s="203"/>
    </row>
    <row r="439" spans="1:7">
      <c r="A439" s="202"/>
      <c r="B439" s="2"/>
      <c r="C439" s="2"/>
      <c r="D439" s="2"/>
      <c r="E439" s="203"/>
      <c r="F439" s="203"/>
      <c r="G439" s="203"/>
    </row>
    <row r="440" spans="1:7">
      <c r="A440" s="202"/>
      <c r="B440" s="2"/>
      <c r="C440" s="2"/>
      <c r="D440" s="2"/>
      <c r="E440" s="203"/>
      <c r="F440" s="203"/>
      <c r="G440" s="203"/>
    </row>
    <row r="441" spans="1:7">
      <c r="A441" s="202"/>
      <c r="B441" s="2"/>
      <c r="C441" s="2"/>
      <c r="D441" s="2"/>
      <c r="E441" s="203"/>
      <c r="F441" s="203"/>
      <c r="G441" s="203"/>
    </row>
    <row r="442" spans="1:7">
      <c r="A442" s="202"/>
      <c r="B442" s="2"/>
      <c r="C442" s="2"/>
      <c r="D442" s="2"/>
      <c r="E442" s="203"/>
      <c r="F442" s="203"/>
      <c r="G442" s="203"/>
    </row>
    <row r="443" spans="1:7">
      <c r="A443" s="202"/>
      <c r="B443" s="2"/>
      <c r="C443" s="2"/>
      <c r="D443" s="2"/>
      <c r="E443" s="203"/>
      <c r="F443" s="203"/>
      <c r="G443" s="203"/>
    </row>
    <row r="444" spans="1:7">
      <c r="A444" s="202"/>
      <c r="B444" s="2"/>
      <c r="C444" s="2"/>
      <c r="D444" s="2"/>
      <c r="E444" s="203"/>
      <c r="F444" s="203"/>
      <c r="G444" s="203"/>
    </row>
    <row r="445" spans="1:7">
      <c r="A445" s="202"/>
      <c r="B445" s="2"/>
      <c r="C445" s="2"/>
      <c r="D445" s="2"/>
      <c r="E445" s="203"/>
      <c r="F445" s="203"/>
      <c r="G445" s="203"/>
    </row>
    <row r="446" spans="1:7">
      <c r="A446" s="202"/>
      <c r="B446" s="2"/>
      <c r="C446" s="2"/>
      <c r="D446" s="2"/>
      <c r="E446" s="203"/>
      <c r="F446" s="203"/>
      <c r="G446" s="203"/>
    </row>
    <row r="447" spans="1:7">
      <c r="A447" s="202"/>
      <c r="B447" s="2"/>
      <c r="C447" s="2"/>
      <c r="D447" s="2"/>
      <c r="E447" s="203"/>
      <c r="F447" s="203"/>
      <c r="G447" s="203"/>
    </row>
    <row r="448" spans="1:7">
      <c r="A448" s="202"/>
      <c r="B448" s="2"/>
      <c r="C448" s="2"/>
      <c r="D448" s="2"/>
      <c r="E448" s="203"/>
      <c r="F448" s="203"/>
      <c r="G448" s="203"/>
    </row>
    <row r="449" spans="1:7">
      <c r="A449" s="202"/>
      <c r="B449" s="2"/>
      <c r="C449" s="2"/>
      <c r="D449" s="2"/>
      <c r="E449" s="203"/>
      <c r="F449" s="203"/>
      <c r="G449" s="203"/>
    </row>
    <row r="450" spans="1:7">
      <c r="A450" s="202"/>
      <c r="B450" s="2"/>
      <c r="C450" s="2"/>
      <c r="D450" s="2"/>
      <c r="E450" s="203"/>
      <c r="F450" s="203"/>
      <c r="G450" s="203"/>
    </row>
    <row r="451" spans="1:7">
      <c r="A451" s="202"/>
      <c r="B451" s="2"/>
      <c r="C451" s="2"/>
      <c r="D451" s="2"/>
      <c r="E451" s="203"/>
      <c r="F451" s="203"/>
      <c r="G451" s="203"/>
    </row>
    <row r="452" spans="1:7">
      <c r="A452" s="202"/>
      <c r="B452" s="2"/>
      <c r="C452" s="2"/>
      <c r="D452" s="2"/>
      <c r="E452" s="203"/>
      <c r="F452" s="203"/>
      <c r="G452" s="203"/>
    </row>
    <row r="453" spans="1:7">
      <c r="A453" s="202"/>
      <c r="B453" s="2"/>
      <c r="C453" s="2"/>
      <c r="D453" s="2"/>
      <c r="E453" s="203"/>
      <c r="F453" s="203"/>
      <c r="G453" s="203"/>
    </row>
    <row r="454" spans="1:7">
      <c r="A454" s="202"/>
      <c r="B454" s="2"/>
      <c r="C454" s="2"/>
      <c r="D454" s="2"/>
      <c r="E454" s="203"/>
      <c r="F454" s="203"/>
      <c r="G454" s="203"/>
    </row>
    <row r="455" spans="1:7">
      <c r="A455" s="202"/>
      <c r="B455" s="2"/>
      <c r="C455" s="2"/>
      <c r="D455" s="2"/>
      <c r="E455" s="203"/>
      <c r="F455" s="203"/>
      <c r="G455" s="203"/>
    </row>
    <row r="456" spans="1:7">
      <c r="A456" s="202"/>
      <c r="B456" s="2"/>
      <c r="C456" s="2"/>
      <c r="D456" s="2"/>
      <c r="E456" s="203"/>
      <c r="F456" s="203"/>
      <c r="G456" s="203"/>
    </row>
    <row r="457" spans="1:7">
      <c r="A457" s="202"/>
      <c r="B457" s="2"/>
      <c r="C457" s="2"/>
      <c r="D457" s="2"/>
      <c r="E457" s="203"/>
      <c r="F457" s="203"/>
      <c r="G457" s="203"/>
    </row>
    <row r="458" spans="1:7">
      <c r="A458" s="202"/>
      <c r="B458" s="2"/>
      <c r="C458" s="2"/>
      <c r="D458" s="2"/>
      <c r="E458" s="203"/>
      <c r="F458" s="203"/>
      <c r="G458" s="203"/>
    </row>
    <row r="459" spans="1:7">
      <c r="A459" s="202"/>
      <c r="B459" s="2"/>
      <c r="C459" s="2"/>
      <c r="D459" s="2"/>
      <c r="E459" s="203"/>
      <c r="F459" s="203"/>
      <c r="G459" s="203"/>
    </row>
    <row r="460" spans="1:7">
      <c r="A460" s="202"/>
      <c r="B460" s="2"/>
      <c r="C460" s="2"/>
      <c r="D460" s="2"/>
      <c r="E460" s="203"/>
      <c r="F460" s="203"/>
      <c r="G460" s="203"/>
    </row>
    <row r="461" spans="1:7">
      <c r="A461" s="202"/>
      <c r="B461" s="2"/>
      <c r="C461" s="2"/>
      <c r="D461" s="2"/>
      <c r="E461" s="203"/>
      <c r="F461" s="203"/>
      <c r="G461" s="203"/>
    </row>
    <row r="462" spans="1:7">
      <c r="A462" s="202"/>
      <c r="B462" s="2"/>
      <c r="C462" s="2"/>
      <c r="D462" s="2"/>
      <c r="E462" s="203"/>
      <c r="F462" s="203"/>
      <c r="G462" s="203"/>
    </row>
    <row r="463" spans="1:7">
      <c r="A463" s="202"/>
      <c r="B463" s="2"/>
      <c r="C463" s="2"/>
      <c r="D463" s="2"/>
      <c r="E463" s="203"/>
      <c r="F463" s="203"/>
      <c r="G463" s="203"/>
    </row>
    <row r="464" spans="1:7">
      <c r="A464" s="202"/>
      <c r="B464" s="2"/>
      <c r="C464" s="2"/>
      <c r="D464" s="2"/>
      <c r="E464" s="203"/>
      <c r="F464" s="203"/>
      <c r="G464" s="203"/>
    </row>
    <row r="465" spans="1:7">
      <c r="A465" s="202"/>
      <c r="B465" s="2"/>
      <c r="C465" s="2"/>
      <c r="D465" s="2"/>
      <c r="E465" s="203"/>
      <c r="F465" s="203"/>
      <c r="G465" s="203"/>
    </row>
    <row r="466" spans="1:7">
      <c r="A466" s="202"/>
      <c r="B466" s="2"/>
      <c r="C466" s="2"/>
      <c r="D466" s="2"/>
      <c r="E466" s="203"/>
      <c r="F466" s="203"/>
      <c r="G466" s="203"/>
    </row>
    <row r="467" spans="1:7">
      <c r="A467" s="202"/>
      <c r="B467" s="2"/>
      <c r="C467" s="2"/>
      <c r="D467" s="2"/>
      <c r="E467" s="203"/>
      <c r="F467" s="203"/>
      <c r="G467" s="203"/>
    </row>
    <row r="468" spans="1:7">
      <c r="A468" s="202"/>
      <c r="B468" s="2"/>
      <c r="C468" s="2"/>
      <c r="D468" s="2"/>
      <c r="E468" s="203"/>
      <c r="F468" s="203"/>
      <c r="G468" s="203"/>
    </row>
    <row r="469" spans="1:7">
      <c r="A469" s="202"/>
      <c r="B469" s="2"/>
      <c r="C469" s="2"/>
      <c r="D469" s="2"/>
      <c r="E469" s="203"/>
      <c r="F469" s="203"/>
      <c r="G469" s="203"/>
    </row>
    <row r="470" spans="1:7">
      <c r="A470" s="202"/>
      <c r="B470" s="2"/>
      <c r="C470" s="2"/>
      <c r="D470" s="2"/>
      <c r="E470" s="203"/>
      <c r="F470" s="203"/>
      <c r="G470" s="203"/>
    </row>
    <row r="471" spans="1:7">
      <c r="A471" s="202"/>
      <c r="B471" s="2"/>
      <c r="C471" s="2"/>
      <c r="D471" s="2"/>
      <c r="E471" s="203"/>
      <c r="F471" s="203"/>
      <c r="G471" s="203"/>
    </row>
    <row r="472" spans="1:7">
      <c r="A472" s="202"/>
      <c r="B472" s="2"/>
      <c r="C472" s="2"/>
      <c r="D472" s="2"/>
      <c r="E472" s="203"/>
      <c r="F472" s="203"/>
      <c r="G472" s="203"/>
    </row>
    <row r="473" spans="1:7">
      <c r="A473" s="202"/>
      <c r="B473" s="2"/>
      <c r="C473" s="2"/>
      <c r="D473" s="2"/>
      <c r="E473" s="203"/>
      <c r="F473" s="203"/>
      <c r="G473" s="203"/>
    </row>
    <row r="474" spans="1:7">
      <c r="A474" s="202"/>
      <c r="B474" s="2"/>
      <c r="C474" s="2"/>
      <c r="D474" s="2"/>
      <c r="E474" s="203"/>
      <c r="F474" s="203"/>
      <c r="G474" s="203"/>
    </row>
    <row r="475" spans="1:7">
      <c r="A475" s="202"/>
      <c r="B475" s="2"/>
      <c r="C475" s="2"/>
      <c r="D475" s="2"/>
      <c r="E475" s="203"/>
      <c r="F475" s="203"/>
      <c r="G475" s="203"/>
    </row>
    <row r="476" spans="1:7">
      <c r="A476" s="202"/>
      <c r="B476" s="2"/>
      <c r="C476" s="2"/>
      <c r="D476" s="2"/>
      <c r="E476" s="203"/>
      <c r="F476" s="203"/>
      <c r="G476" s="203"/>
    </row>
    <row r="477" spans="1:7">
      <c r="A477" s="202"/>
      <c r="B477" s="2"/>
      <c r="C477" s="2"/>
      <c r="D477" s="2"/>
      <c r="E477" s="203"/>
      <c r="F477" s="203"/>
      <c r="G477" s="203"/>
    </row>
    <row r="478" spans="1:7">
      <c r="A478" s="202"/>
      <c r="B478" s="2"/>
      <c r="C478" s="2"/>
      <c r="D478" s="2"/>
      <c r="E478" s="203"/>
      <c r="F478" s="203"/>
      <c r="G478" s="203"/>
    </row>
    <row r="479" spans="1:7">
      <c r="A479" s="202"/>
      <c r="B479" s="2"/>
      <c r="C479" s="2"/>
      <c r="D479" s="2"/>
      <c r="E479" s="203"/>
      <c r="F479" s="203"/>
      <c r="G479" s="203"/>
    </row>
    <row r="480" spans="1:7">
      <c r="A480" s="202"/>
      <c r="B480" s="2"/>
      <c r="C480" s="2"/>
      <c r="D480" s="2"/>
      <c r="E480" s="203"/>
      <c r="F480" s="203"/>
      <c r="G480" s="203"/>
    </row>
    <row r="481" spans="1:7">
      <c r="A481" s="202"/>
      <c r="B481" s="2"/>
      <c r="C481" s="2"/>
      <c r="D481" s="2"/>
      <c r="E481" s="203"/>
      <c r="F481" s="203"/>
      <c r="G481" s="203"/>
    </row>
    <row r="482" spans="1:7">
      <c r="A482" s="202"/>
      <c r="B482" s="2"/>
      <c r="C482" s="2"/>
      <c r="D482" s="2"/>
      <c r="E482" s="203"/>
      <c r="F482" s="203"/>
      <c r="G482" s="203"/>
    </row>
    <row r="483" spans="1:7">
      <c r="A483" s="202"/>
      <c r="B483" s="2"/>
      <c r="C483" s="2"/>
      <c r="D483" s="2"/>
      <c r="E483" s="203"/>
      <c r="F483" s="203"/>
      <c r="G483" s="203"/>
    </row>
    <row r="484" spans="1:7">
      <c r="A484" s="202"/>
      <c r="B484" s="2"/>
      <c r="C484" s="2"/>
      <c r="D484" s="2"/>
      <c r="E484" s="203"/>
      <c r="F484" s="203"/>
      <c r="G484" s="203"/>
    </row>
    <row r="485" spans="1:7">
      <c r="A485" s="202"/>
      <c r="B485" s="2"/>
      <c r="C485" s="2"/>
      <c r="D485" s="2"/>
      <c r="E485" s="203"/>
      <c r="F485" s="203"/>
      <c r="G485" s="203"/>
    </row>
    <row r="486" spans="1:7">
      <c r="A486" s="202"/>
      <c r="B486" s="2"/>
      <c r="C486" s="2"/>
      <c r="D486" s="2"/>
      <c r="E486" s="203"/>
      <c r="F486" s="203"/>
      <c r="G486" s="203"/>
    </row>
    <row r="487" spans="1:7">
      <c r="A487" s="202"/>
      <c r="B487" s="2"/>
      <c r="C487" s="2"/>
      <c r="D487" s="2"/>
      <c r="E487" s="203"/>
      <c r="F487" s="203"/>
      <c r="G487" s="203"/>
    </row>
    <row r="488" spans="1:7">
      <c r="A488" s="202"/>
      <c r="B488" s="2"/>
      <c r="C488" s="2"/>
      <c r="D488" s="2"/>
      <c r="E488" s="203"/>
      <c r="F488" s="203"/>
      <c r="G488" s="203"/>
    </row>
    <row r="489" spans="1:7">
      <c r="A489" s="202"/>
      <c r="B489" s="2"/>
      <c r="C489" s="2"/>
      <c r="D489" s="2"/>
      <c r="E489" s="203"/>
      <c r="F489" s="203"/>
      <c r="G489" s="203"/>
    </row>
    <row r="490" spans="1:7">
      <c r="A490" s="202"/>
      <c r="B490" s="2"/>
      <c r="C490" s="2"/>
      <c r="D490" s="2"/>
      <c r="E490" s="203"/>
      <c r="F490" s="203"/>
      <c r="G490" s="203"/>
    </row>
    <row r="491" spans="1:7">
      <c r="A491" s="202"/>
      <c r="B491" s="2"/>
      <c r="C491" s="2"/>
      <c r="D491" s="2"/>
      <c r="E491" s="203"/>
      <c r="F491" s="203"/>
      <c r="G491" s="203"/>
    </row>
    <row r="492" spans="1:7">
      <c r="A492" s="202"/>
      <c r="B492" s="2"/>
      <c r="C492" s="2"/>
      <c r="D492" s="2"/>
      <c r="E492" s="203"/>
      <c r="F492" s="203"/>
      <c r="G492" s="203"/>
    </row>
    <row r="493" spans="1:7">
      <c r="A493" s="202"/>
      <c r="B493" s="2"/>
      <c r="C493" s="2"/>
      <c r="D493" s="2"/>
      <c r="E493" s="203"/>
      <c r="F493" s="203"/>
      <c r="G493" s="203"/>
    </row>
    <row r="494" spans="1:7">
      <c r="A494" s="202"/>
      <c r="B494" s="2"/>
      <c r="C494" s="2"/>
      <c r="D494" s="2"/>
      <c r="E494" s="203"/>
      <c r="F494" s="203"/>
      <c r="G494" s="203"/>
    </row>
    <row r="495" spans="1:7">
      <c r="A495" s="202"/>
      <c r="B495" s="2"/>
      <c r="C495" s="2"/>
      <c r="D495" s="2"/>
      <c r="E495" s="203"/>
      <c r="F495" s="203"/>
      <c r="G495" s="203"/>
    </row>
    <row r="496" spans="1:7">
      <c r="A496" s="202"/>
      <c r="B496" s="2"/>
      <c r="C496" s="2"/>
      <c r="D496" s="2"/>
      <c r="E496" s="203"/>
      <c r="F496" s="203"/>
      <c r="G496" s="203"/>
    </row>
    <row r="497" spans="1:7">
      <c r="A497" s="202"/>
      <c r="B497" s="2"/>
      <c r="C497" s="2"/>
      <c r="D497" s="2"/>
      <c r="E497" s="203"/>
      <c r="F497" s="203"/>
      <c r="G497" s="203"/>
    </row>
    <row r="498" spans="1:7">
      <c r="A498" s="202"/>
      <c r="B498" s="2"/>
      <c r="C498" s="2"/>
      <c r="D498" s="2"/>
      <c r="E498" s="203"/>
      <c r="F498" s="203"/>
      <c r="G498" s="203"/>
    </row>
    <row r="499" spans="1:7">
      <c r="A499" s="202"/>
      <c r="B499" s="2"/>
      <c r="C499" s="2"/>
      <c r="D499" s="2"/>
      <c r="E499" s="203"/>
      <c r="F499" s="203"/>
      <c r="G499" s="203"/>
    </row>
    <row r="500" spans="1:7">
      <c r="A500" s="202"/>
      <c r="B500" s="2"/>
      <c r="C500" s="2"/>
      <c r="D500" s="2"/>
      <c r="E500" s="203"/>
      <c r="F500" s="203"/>
      <c r="G500" s="203"/>
    </row>
    <row r="501" spans="1:7">
      <c r="A501" s="202"/>
      <c r="B501" s="2"/>
      <c r="C501" s="2"/>
      <c r="D501" s="2"/>
      <c r="E501" s="203"/>
      <c r="F501" s="203"/>
      <c r="G501" s="203"/>
    </row>
    <row r="502" spans="1:7">
      <c r="A502" s="202"/>
      <c r="B502" s="2"/>
      <c r="C502" s="2"/>
      <c r="D502" s="2"/>
      <c r="E502" s="203"/>
      <c r="F502" s="203"/>
      <c r="G502" s="203"/>
    </row>
    <row r="503" spans="1:7">
      <c r="A503" s="202"/>
      <c r="B503" s="2"/>
      <c r="C503" s="2"/>
      <c r="D503" s="2"/>
      <c r="E503" s="203"/>
      <c r="F503" s="203"/>
      <c r="G503" s="203"/>
    </row>
    <row r="504" spans="1:7">
      <c r="A504" s="202"/>
      <c r="B504" s="2"/>
      <c r="C504" s="2"/>
      <c r="D504" s="2"/>
      <c r="E504" s="203"/>
      <c r="F504" s="203"/>
      <c r="G504" s="203"/>
    </row>
    <row r="505" spans="1:7">
      <c r="A505" s="202"/>
      <c r="B505" s="2"/>
      <c r="C505" s="2"/>
      <c r="D505" s="2"/>
      <c r="E505" s="203"/>
      <c r="F505" s="203"/>
      <c r="G505" s="203"/>
    </row>
    <row r="506" spans="1:7">
      <c r="A506" s="202"/>
      <c r="B506" s="2"/>
      <c r="C506" s="2"/>
      <c r="D506" s="2"/>
      <c r="E506" s="203"/>
      <c r="F506" s="203"/>
      <c r="G506" s="203"/>
    </row>
    <row r="507" spans="1:7">
      <c r="A507" s="202"/>
      <c r="B507" s="2"/>
      <c r="C507" s="2"/>
      <c r="D507" s="2"/>
      <c r="E507" s="203"/>
      <c r="F507" s="203"/>
      <c r="G507" s="203"/>
    </row>
    <row r="508" spans="1:7">
      <c r="A508" s="202"/>
      <c r="B508" s="2"/>
      <c r="C508" s="2"/>
      <c r="D508" s="2"/>
      <c r="E508" s="203"/>
      <c r="F508" s="203"/>
      <c r="G508" s="203"/>
    </row>
    <row r="509" spans="1:7">
      <c r="A509" s="202"/>
      <c r="B509" s="2"/>
      <c r="C509" s="2"/>
      <c r="D509" s="2"/>
      <c r="E509" s="203"/>
      <c r="F509" s="203"/>
      <c r="G509" s="203"/>
    </row>
    <row r="510" spans="1:7">
      <c r="A510" s="202"/>
      <c r="B510" s="2"/>
      <c r="C510" s="2"/>
      <c r="D510" s="2"/>
      <c r="E510" s="203"/>
      <c r="F510" s="203"/>
      <c r="G510" s="203"/>
    </row>
    <row r="511" spans="1:7">
      <c r="A511" s="202"/>
      <c r="B511" s="2"/>
      <c r="C511" s="2"/>
      <c r="D511" s="2"/>
      <c r="E511" s="203"/>
      <c r="F511" s="203"/>
      <c r="G511" s="203"/>
    </row>
    <row r="512" spans="1:7">
      <c r="A512" s="202"/>
      <c r="B512" s="2"/>
      <c r="C512" s="2"/>
      <c r="D512" s="2"/>
      <c r="E512" s="203"/>
      <c r="F512" s="203"/>
      <c r="G512" s="203"/>
    </row>
    <row r="513" spans="1:7">
      <c r="A513" s="202"/>
      <c r="B513" s="2"/>
      <c r="C513" s="2"/>
      <c r="D513" s="2"/>
      <c r="E513" s="203"/>
      <c r="F513" s="203"/>
      <c r="G513" s="203"/>
    </row>
    <row r="514" spans="1:7">
      <c r="A514" s="202"/>
      <c r="B514" s="2"/>
      <c r="C514" s="2"/>
      <c r="D514" s="2"/>
      <c r="E514" s="203"/>
      <c r="F514" s="203"/>
      <c r="G514" s="203"/>
    </row>
    <row r="515" spans="1:7">
      <c r="A515" s="202"/>
      <c r="B515" s="2"/>
      <c r="C515" s="2"/>
      <c r="D515" s="2"/>
      <c r="E515" s="203"/>
      <c r="F515" s="203"/>
      <c r="G515" s="203"/>
    </row>
    <row r="516" spans="1:7">
      <c r="A516" s="202"/>
      <c r="B516" s="2"/>
      <c r="C516" s="2"/>
      <c r="D516" s="2"/>
      <c r="E516" s="203"/>
      <c r="F516" s="203"/>
      <c r="G516" s="203"/>
    </row>
    <row r="517" spans="1:7">
      <c r="A517" s="202"/>
      <c r="B517" s="2"/>
      <c r="C517" s="2"/>
      <c r="D517" s="2"/>
      <c r="E517" s="203"/>
      <c r="F517" s="203"/>
      <c r="G517" s="203"/>
    </row>
    <row r="518" spans="1:7">
      <c r="A518" s="202"/>
      <c r="B518" s="2"/>
      <c r="C518" s="2"/>
      <c r="D518" s="2"/>
      <c r="E518" s="203"/>
      <c r="F518" s="203"/>
      <c r="G518" s="203"/>
    </row>
    <row r="519" spans="1:7">
      <c r="A519" s="202"/>
      <c r="B519" s="2"/>
      <c r="C519" s="2"/>
      <c r="D519" s="2"/>
      <c r="E519" s="203"/>
      <c r="F519" s="203"/>
      <c r="G519" s="203"/>
    </row>
    <row r="520" spans="1:7">
      <c r="A520" s="202"/>
      <c r="B520" s="2"/>
      <c r="C520" s="2"/>
      <c r="D520" s="2"/>
      <c r="E520" s="203"/>
      <c r="F520" s="203"/>
      <c r="G520" s="203"/>
    </row>
    <row r="521" spans="1:7">
      <c r="A521" s="202"/>
      <c r="B521" s="2"/>
      <c r="C521" s="2"/>
      <c r="D521" s="2"/>
      <c r="E521" s="203"/>
      <c r="F521" s="203"/>
      <c r="G521" s="203"/>
    </row>
    <row r="522" spans="1:7">
      <c r="A522" s="202"/>
      <c r="B522" s="2"/>
      <c r="C522" s="2"/>
      <c r="D522" s="2"/>
      <c r="E522" s="203"/>
      <c r="F522" s="203"/>
      <c r="G522" s="203"/>
    </row>
    <row r="523" spans="1:7">
      <c r="A523" s="202"/>
      <c r="B523" s="2"/>
      <c r="C523" s="2"/>
      <c r="D523" s="2"/>
      <c r="E523" s="203"/>
      <c r="F523" s="203"/>
      <c r="G523" s="203"/>
    </row>
    <row r="524" spans="1:7">
      <c r="A524" s="202"/>
      <c r="B524" s="2"/>
      <c r="C524" s="2"/>
      <c r="D524" s="2"/>
      <c r="E524" s="203"/>
      <c r="F524" s="203"/>
      <c r="G524" s="203"/>
    </row>
    <row r="525" spans="1:7">
      <c r="A525" s="202"/>
      <c r="B525" s="2"/>
      <c r="C525" s="2"/>
      <c r="D525" s="2"/>
      <c r="E525" s="203"/>
      <c r="F525" s="203"/>
      <c r="G525" s="203"/>
    </row>
    <row r="526" spans="1:7">
      <c r="A526" s="202"/>
      <c r="B526" s="2"/>
      <c r="C526" s="2"/>
      <c r="D526" s="2"/>
      <c r="E526" s="203"/>
      <c r="F526" s="203"/>
      <c r="G526" s="203"/>
    </row>
    <row r="527" spans="1:7">
      <c r="A527" s="202"/>
      <c r="B527" s="2"/>
      <c r="C527" s="2"/>
      <c r="D527" s="2"/>
      <c r="E527" s="203"/>
      <c r="F527" s="203"/>
      <c r="G527" s="203"/>
    </row>
    <row r="528" spans="1:7">
      <c r="A528" s="202"/>
      <c r="B528" s="2"/>
      <c r="C528" s="2"/>
      <c r="D528" s="2"/>
      <c r="E528" s="203"/>
      <c r="F528" s="203"/>
      <c r="G528" s="203"/>
    </row>
    <row r="529" spans="1:7">
      <c r="A529" s="202"/>
      <c r="B529" s="2"/>
      <c r="C529" s="2"/>
      <c r="D529" s="2"/>
      <c r="E529" s="203"/>
      <c r="F529" s="203"/>
      <c r="G529" s="203"/>
    </row>
    <row r="530" spans="1:7">
      <c r="A530" s="202"/>
      <c r="B530" s="2"/>
      <c r="C530" s="2"/>
      <c r="D530" s="2"/>
      <c r="E530" s="203"/>
      <c r="F530" s="203"/>
      <c r="G530" s="203"/>
    </row>
    <row r="531" spans="1:7">
      <c r="A531" s="202"/>
      <c r="B531" s="2"/>
      <c r="C531" s="2"/>
      <c r="D531" s="2"/>
      <c r="E531" s="203"/>
      <c r="F531" s="203"/>
      <c r="G531" s="203"/>
    </row>
    <row r="532" spans="1:7">
      <c r="A532" s="202"/>
      <c r="B532" s="2"/>
      <c r="C532" s="2"/>
      <c r="D532" s="2"/>
      <c r="E532" s="203"/>
      <c r="F532" s="203"/>
      <c r="G532" s="203"/>
    </row>
    <row r="533" spans="1:7">
      <c r="A533" s="202"/>
      <c r="B533" s="2"/>
      <c r="C533" s="2"/>
      <c r="D533" s="2"/>
      <c r="E533" s="203"/>
      <c r="F533" s="203"/>
      <c r="G533" s="203"/>
    </row>
    <row r="534" spans="1:7">
      <c r="A534" s="202"/>
      <c r="B534" s="2"/>
      <c r="C534" s="2"/>
      <c r="D534" s="2"/>
      <c r="E534" s="203"/>
      <c r="F534" s="203"/>
      <c r="G534" s="203"/>
    </row>
    <row r="535" spans="1:7">
      <c r="A535" s="202"/>
      <c r="B535" s="2"/>
      <c r="C535" s="2"/>
      <c r="D535" s="2"/>
      <c r="E535" s="203"/>
      <c r="F535" s="203"/>
      <c r="G535" s="203"/>
    </row>
    <row r="536" spans="1:7">
      <c r="A536" s="202"/>
      <c r="B536" s="2"/>
      <c r="C536" s="2"/>
      <c r="D536" s="2"/>
      <c r="E536" s="203"/>
      <c r="F536" s="203"/>
      <c r="G536" s="203"/>
    </row>
    <row r="537" spans="1:7">
      <c r="A537" s="202"/>
      <c r="B537" s="2"/>
      <c r="C537" s="2"/>
      <c r="D537" s="2"/>
      <c r="E537" s="203"/>
      <c r="F537" s="203"/>
      <c r="G537" s="203"/>
    </row>
    <row r="538" spans="1:7">
      <c r="A538" s="202"/>
      <c r="B538" s="2"/>
      <c r="C538" s="2"/>
      <c r="D538" s="2"/>
      <c r="E538" s="203"/>
      <c r="F538" s="203"/>
      <c r="G538" s="203"/>
    </row>
    <row r="539" spans="1:7">
      <c r="A539" s="202"/>
      <c r="B539" s="2"/>
      <c r="C539" s="2"/>
      <c r="D539" s="2"/>
      <c r="E539" s="203"/>
      <c r="F539" s="203"/>
      <c r="G539" s="203"/>
    </row>
    <row r="540" spans="1:7">
      <c r="A540" s="202"/>
      <c r="B540" s="2"/>
      <c r="C540" s="2"/>
      <c r="D540" s="2"/>
      <c r="E540" s="203"/>
      <c r="F540" s="203"/>
      <c r="G540" s="203"/>
    </row>
    <row r="541" spans="1:7">
      <c r="A541" s="202"/>
      <c r="B541" s="2"/>
      <c r="C541" s="2"/>
      <c r="D541" s="2"/>
      <c r="E541" s="203"/>
      <c r="F541" s="203"/>
      <c r="G541" s="203"/>
    </row>
    <row r="542" spans="1:7">
      <c r="A542" s="202"/>
      <c r="B542" s="2"/>
      <c r="C542" s="2"/>
      <c r="D542" s="2"/>
      <c r="E542" s="203"/>
      <c r="F542" s="203"/>
      <c r="G542" s="203"/>
    </row>
    <row r="543" spans="1:7">
      <c r="A543" s="202"/>
      <c r="B543" s="2"/>
      <c r="C543" s="2"/>
      <c r="D543" s="2"/>
      <c r="E543" s="203"/>
      <c r="F543" s="203"/>
      <c r="G543" s="203"/>
    </row>
    <row r="544" spans="1:7">
      <c r="A544" s="202"/>
      <c r="B544" s="2"/>
      <c r="C544" s="2"/>
      <c r="D544" s="2"/>
      <c r="E544" s="203"/>
      <c r="F544" s="203"/>
      <c r="G544" s="203"/>
    </row>
    <row r="545" spans="1:7">
      <c r="A545" s="202"/>
      <c r="B545" s="2"/>
      <c r="C545" s="2"/>
      <c r="D545" s="2"/>
      <c r="E545" s="203"/>
      <c r="F545" s="203"/>
      <c r="G545" s="203"/>
    </row>
    <row r="546" spans="1:7">
      <c r="A546" s="202"/>
      <c r="B546" s="2"/>
      <c r="C546" s="2"/>
      <c r="D546" s="2"/>
      <c r="E546" s="203"/>
      <c r="F546" s="203"/>
      <c r="G546" s="203"/>
    </row>
    <row r="547" spans="1:7">
      <c r="A547" s="202"/>
      <c r="B547" s="2"/>
      <c r="C547" s="2"/>
      <c r="D547" s="2"/>
      <c r="E547" s="203"/>
      <c r="F547" s="203"/>
      <c r="G547" s="203"/>
    </row>
    <row r="548" spans="1:7">
      <c r="A548" s="202"/>
      <c r="B548" s="2"/>
      <c r="C548" s="2"/>
      <c r="D548" s="2"/>
      <c r="E548" s="203"/>
      <c r="F548" s="203"/>
      <c r="G548" s="203"/>
    </row>
    <row r="549" spans="1:7">
      <c r="A549" s="202"/>
      <c r="B549" s="2"/>
      <c r="C549" s="2"/>
      <c r="D549" s="2"/>
      <c r="E549" s="203"/>
      <c r="F549" s="203"/>
      <c r="G549" s="203"/>
    </row>
    <row r="550" spans="1:7">
      <c r="A550" s="202"/>
      <c r="B550" s="2"/>
      <c r="C550" s="2"/>
      <c r="D550" s="2"/>
      <c r="E550" s="203"/>
      <c r="F550" s="203"/>
      <c r="G550" s="203"/>
    </row>
    <row r="551" spans="1:7">
      <c r="A551" s="202"/>
      <c r="B551" s="2"/>
      <c r="C551" s="2"/>
      <c r="D551" s="2"/>
      <c r="E551" s="203"/>
      <c r="F551" s="203"/>
      <c r="G551" s="203"/>
    </row>
    <row r="552" spans="1:7">
      <c r="A552" s="202"/>
      <c r="B552" s="2"/>
      <c r="C552" s="2"/>
      <c r="D552" s="2"/>
      <c r="E552" s="203"/>
      <c r="F552" s="203"/>
      <c r="G552" s="203"/>
    </row>
    <row r="553" spans="1:7">
      <c r="A553" s="202"/>
      <c r="B553" s="2"/>
      <c r="C553" s="2"/>
      <c r="D553" s="2"/>
      <c r="E553" s="203"/>
      <c r="F553" s="203"/>
      <c r="G553" s="203"/>
    </row>
    <row r="554" spans="1:7">
      <c r="A554" s="202"/>
      <c r="B554" s="2"/>
      <c r="C554" s="2"/>
      <c r="D554" s="2"/>
      <c r="E554" s="203"/>
      <c r="F554" s="203"/>
      <c r="G554" s="203"/>
    </row>
    <row r="555" spans="1:7">
      <c r="A555" s="202"/>
      <c r="B555" s="2"/>
      <c r="C555" s="2"/>
      <c r="D555" s="2"/>
      <c r="E555" s="203"/>
      <c r="F555" s="203"/>
      <c r="G555" s="203"/>
    </row>
    <row r="556" spans="1:7">
      <c r="A556" s="202"/>
      <c r="B556" s="2"/>
      <c r="C556" s="2"/>
      <c r="D556" s="2"/>
      <c r="E556" s="203"/>
      <c r="F556" s="203"/>
      <c r="G556" s="203"/>
    </row>
    <row r="557" spans="1:7">
      <c r="A557" s="202"/>
      <c r="B557" s="2"/>
      <c r="C557" s="2"/>
      <c r="D557" s="2"/>
      <c r="E557" s="203"/>
      <c r="F557" s="203"/>
      <c r="G557" s="203"/>
    </row>
    <row r="558" spans="1:7">
      <c r="A558" s="202"/>
      <c r="B558" s="2"/>
      <c r="C558" s="2"/>
      <c r="D558" s="2"/>
      <c r="E558" s="203"/>
      <c r="F558" s="203"/>
      <c r="G558" s="203"/>
    </row>
    <row r="559" spans="1:7">
      <c r="A559" s="202"/>
      <c r="B559" s="2"/>
      <c r="C559" s="2"/>
      <c r="D559" s="2"/>
      <c r="E559" s="203"/>
      <c r="F559" s="203"/>
      <c r="G559" s="203"/>
    </row>
    <row r="560" spans="1:7">
      <c r="A560" s="202"/>
      <c r="B560" s="2"/>
      <c r="C560" s="2"/>
      <c r="D560" s="2"/>
      <c r="E560" s="203"/>
      <c r="F560" s="203"/>
      <c r="G560" s="203"/>
    </row>
    <row r="561" spans="1:7">
      <c r="A561" s="202"/>
      <c r="B561" s="2"/>
      <c r="C561" s="2"/>
      <c r="D561" s="2"/>
      <c r="E561" s="203"/>
      <c r="F561" s="203"/>
      <c r="G561" s="203"/>
    </row>
    <row r="562" spans="1:7">
      <c r="A562" s="202"/>
      <c r="B562" s="2"/>
      <c r="C562" s="2"/>
      <c r="D562" s="2"/>
      <c r="E562" s="203"/>
      <c r="F562" s="203"/>
      <c r="G562" s="203"/>
    </row>
    <row r="563" spans="1:7">
      <c r="A563" s="202"/>
      <c r="B563" s="2"/>
      <c r="C563" s="2"/>
      <c r="D563" s="2"/>
      <c r="E563" s="203"/>
      <c r="F563" s="203"/>
      <c r="G563" s="203"/>
    </row>
    <row r="564" spans="1:7">
      <c r="A564" s="202"/>
      <c r="B564" s="2"/>
      <c r="C564" s="2"/>
      <c r="D564" s="2"/>
      <c r="E564" s="203"/>
      <c r="F564" s="203"/>
      <c r="G564" s="203"/>
    </row>
    <row r="565" spans="1:7">
      <c r="A565" s="202"/>
      <c r="B565" s="2"/>
      <c r="C565" s="2"/>
      <c r="D565" s="2"/>
      <c r="E565" s="203"/>
      <c r="F565" s="203"/>
      <c r="G565" s="203"/>
    </row>
    <row r="566" spans="1:7">
      <c r="A566" s="202"/>
      <c r="B566" s="2"/>
      <c r="C566" s="2"/>
      <c r="D566" s="2"/>
      <c r="E566" s="203"/>
      <c r="F566" s="203"/>
      <c r="G566" s="203"/>
    </row>
    <row r="567" spans="1:7">
      <c r="A567" s="202"/>
      <c r="B567" s="2"/>
      <c r="C567" s="2"/>
      <c r="D567" s="2"/>
      <c r="E567" s="203"/>
      <c r="F567" s="203"/>
      <c r="G567" s="203"/>
    </row>
    <row r="568" spans="1:7">
      <c r="A568" s="202"/>
      <c r="B568" s="2"/>
      <c r="C568" s="2"/>
      <c r="D568" s="2"/>
      <c r="E568" s="203"/>
      <c r="F568" s="203"/>
      <c r="G568" s="203"/>
    </row>
    <row r="569" spans="1:7">
      <c r="A569" s="202"/>
      <c r="B569" s="2"/>
      <c r="C569" s="2"/>
      <c r="D569" s="2"/>
      <c r="E569" s="203"/>
      <c r="F569" s="203"/>
      <c r="G569" s="203"/>
    </row>
    <row r="570" spans="1:7">
      <c r="A570" s="202"/>
      <c r="B570" s="2"/>
      <c r="C570" s="2"/>
      <c r="D570" s="2"/>
      <c r="E570" s="203"/>
      <c r="F570" s="203"/>
      <c r="G570" s="203"/>
    </row>
    <row r="571" spans="1:7">
      <c r="A571" s="202"/>
      <c r="B571" s="2"/>
      <c r="C571" s="2"/>
      <c r="D571" s="2"/>
      <c r="E571" s="203"/>
      <c r="F571" s="203"/>
      <c r="G571" s="203"/>
    </row>
    <row r="572" spans="1:7">
      <c r="A572" s="202"/>
      <c r="B572" s="2"/>
      <c r="C572" s="2"/>
      <c r="D572" s="2"/>
      <c r="E572" s="203"/>
      <c r="F572" s="203"/>
      <c r="G572" s="203"/>
    </row>
    <row r="573" spans="1:7">
      <c r="A573" s="202"/>
      <c r="B573" s="2"/>
      <c r="C573" s="2"/>
      <c r="D573" s="2"/>
      <c r="E573" s="203"/>
      <c r="F573" s="203"/>
      <c r="G573" s="203"/>
    </row>
    <row r="574" spans="1:7">
      <c r="A574" s="202"/>
      <c r="B574" s="2"/>
      <c r="C574" s="2"/>
      <c r="D574" s="2"/>
      <c r="E574" s="203"/>
      <c r="F574" s="203"/>
      <c r="G574" s="203"/>
    </row>
    <row r="575" spans="1:7">
      <c r="A575" s="202"/>
      <c r="B575" s="2"/>
      <c r="C575" s="2"/>
      <c r="D575" s="2"/>
      <c r="E575" s="203"/>
      <c r="F575" s="203"/>
      <c r="G575" s="203"/>
    </row>
    <row r="576" spans="1:7">
      <c r="A576" s="202"/>
      <c r="B576" s="2"/>
      <c r="C576" s="2"/>
      <c r="D576" s="2"/>
      <c r="E576" s="203"/>
      <c r="F576" s="203"/>
      <c r="G576" s="203"/>
    </row>
    <row r="577" spans="1:7">
      <c r="A577" s="202"/>
      <c r="B577" s="2"/>
      <c r="C577" s="2"/>
      <c r="D577" s="2"/>
      <c r="E577" s="203"/>
      <c r="F577" s="203"/>
      <c r="G577" s="203"/>
    </row>
    <row r="578" spans="1:7">
      <c r="A578" s="202"/>
      <c r="B578" s="2"/>
      <c r="C578" s="2"/>
      <c r="D578" s="2"/>
      <c r="E578" s="203"/>
      <c r="F578" s="203"/>
      <c r="G578" s="203"/>
    </row>
    <row r="579" spans="1:7">
      <c r="A579" s="202"/>
      <c r="B579" s="2"/>
      <c r="C579" s="2"/>
      <c r="D579" s="2"/>
      <c r="E579" s="203"/>
      <c r="F579" s="203"/>
      <c r="G579" s="203"/>
    </row>
    <row r="580" spans="1:7">
      <c r="A580" s="202"/>
      <c r="B580" s="2"/>
      <c r="C580" s="2"/>
      <c r="D580" s="2"/>
      <c r="E580" s="203"/>
      <c r="F580" s="203"/>
      <c r="G580" s="203"/>
    </row>
    <row r="581" spans="1:7">
      <c r="A581" s="202"/>
      <c r="B581" s="2"/>
      <c r="C581" s="2"/>
      <c r="D581" s="2"/>
      <c r="E581" s="203"/>
      <c r="F581" s="203"/>
      <c r="G581" s="203"/>
    </row>
    <row r="582" spans="1:7">
      <c r="A582" s="202"/>
      <c r="B582" s="2"/>
      <c r="C582" s="2"/>
      <c r="D582" s="2"/>
      <c r="E582" s="203"/>
      <c r="F582" s="203"/>
      <c r="G582" s="203"/>
    </row>
    <row r="583" spans="1:7">
      <c r="A583" s="202"/>
      <c r="B583" s="2"/>
      <c r="C583" s="2"/>
      <c r="D583" s="2"/>
      <c r="E583" s="203"/>
      <c r="F583" s="203"/>
      <c r="G583" s="203"/>
    </row>
    <row r="584" spans="1:7">
      <c r="A584" s="202"/>
      <c r="B584" s="2"/>
      <c r="C584" s="2"/>
      <c r="D584" s="2"/>
      <c r="E584" s="203"/>
      <c r="F584" s="203"/>
      <c r="G584" s="203"/>
    </row>
    <row r="585" spans="1:7">
      <c r="A585" s="202"/>
      <c r="B585" s="2"/>
      <c r="C585" s="2"/>
      <c r="D585" s="2"/>
      <c r="E585" s="203"/>
      <c r="F585" s="203"/>
      <c r="G585" s="203"/>
    </row>
    <row r="586" spans="1:7">
      <c r="A586" s="202"/>
      <c r="B586" s="2"/>
      <c r="C586" s="2"/>
      <c r="D586" s="2"/>
      <c r="E586" s="203"/>
      <c r="F586" s="203"/>
      <c r="G586" s="203"/>
    </row>
    <row r="587" spans="1:7">
      <c r="A587" s="202"/>
      <c r="B587" s="2"/>
      <c r="C587" s="2"/>
      <c r="D587" s="2"/>
      <c r="E587" s="203"/>
      <c r="F587" s="203"/>
      <c r="G587" s="203"/>
    </row>
    <row r="588" spans="1:7">
      <c r="A588" s="202"/>
      <c r="B588" s="2"/>
      <c r="C588" s="2"/>
      <c r="D588" s="2"/>
      <c r="E588" s="203"/>
      <c r="F588" s="203"/>
      <c r="G588" s="203"/>
    </row>
    <row r="589" spans="1:7">
      <c r="A589" s="202"/>
      <c r="B589" s="2"/>
      <c r="C589" s="2"/>
      <c r="D589" s="2"/>
      <c r="E589" s="203"/>
      <c r="F589" s="203"/>
      <c r="G589" s="203"/>
    </row>
    <row r="590" spans="1:7">
      <c r="A590" s="202"/>
      <c r="B590" s="2"/>
      <c r="C590" s="2"/>
      <c r="D590" s="2"/>
      <c r="E590" s="203"/>
      <c r="F590" s="203"/>
      <c r="G590" s="203"/>
    </row>
    <row r="591" spans="1:7">
      <c r="A591" s="202"/>
      <c r="B591" s="2"/>
      <c r="C591" s="2"/>
      <c r="D591" s="2"/>
      <c r="E591" s="203"/>
      <c r="F591" s="203"/>
      <c r="G591" s="203"/>
    </row>
    <row r="592" spans="1:7">
      <c r="A592" s="202"/>
      <c r="B592" s="2"/>
      <c r="C592" s="2"/>
      <c r="D592" s="2"/>
      <c r="E592" s="203"/>
      <c r="F592" s="203"/>
      <c r="G592" s="203"/>
    </row>
    <row r="593" spans="1:7">
      <c r="A593" s="202"/>
      <c r="B593" s="2"/>
      <c r="C593" s="2"/>
      <c r="D593" s="2"/>
      <c r="E593" s="203"/>
      <c r="F593" s="203"/>
      <c r="G593" s="203"/>
    </row>
    <row r="594" spans="1:7">
      <c r="A594" s="202"/>
      <c r="B594" s="2"/>
      <c r="C594" s="2"/>
      <c r="D594" s="2"/>
      <c r="E594" s="203"/>
      <c r="F594" s="203"/>
      <c r="G594" s="203"/>
    </row>
    <row r="595" spans="1:7">
      <c r="A595" s="202"/>
      <c r="B595" s="2"/>
      <c r="C595" s="2"/>
      <c r="D595" s="2"/>
      <c r="E595" s="203"/>
      <c r="F595" s="203"/>
      <c r="G595" s="203"/>
    </row>
    <row r="596" spans="1:7">
      <c r="A596" s="202"/>
      <c r="B596" s="2"/>
      <c r="C596" s="2"/>
      <c r="D596" s="2"/>
      <c r="E596" s="203"/>
      <c r="F596" s="203"/>
      <c r="G596" s="203"/>
    </row>
    <row r="597" spans="1:7">
      <c r="A597" s="202"/>
      <c r="B597" s="2"/>
      <c r="C597" s="2"/>
      <c r="D597" s="2"/>
      <c r="E597" s="203"/>
      <c r="F597" s="203"/>
      <c r="G597" s="203"/>
    </row>
    <row r="598" spans="1:7">
      <c r="A598" s="202"/>
      <c r="B598" s="2"/>
      <c r="C598" s="2"/>
      <c r="D598" s="2"/>
      <c r="E598" s="203"/>
      <c r="F598" s="203"/>
      <c r="G598" s="203"/>
    </row>
    <row r="599" spans="1:7">
      <c r="A599" s="202"/>
      <c r="B599" s="2"/>
      <c r="C599" s="2"/>
      <c r="D599" s="2"/>
      <c r="E599" s="203"/>
      <c r="F599" s="203"/>
      <c r="G599" s="203"/>
    </row>
    <row r="600" spans="1:7">
      <c r="A600" s="202"/>
      <c r="B600" s="2"/>
      <c r="C600" s="2"/>
      <c r="D600" s="2"/>
      <c r="E600" s="203"/>
      <c r="F600" s="203"/>
      <c r="G600" s="203"/>
    </row>
    <row r="601" spans="1:7">
      <c r="A601" s="202"/>
      <c r="B601" s="2"/>
      <c r="C601" s="2"/>
      <c r="D601" s="2"/>
      <c r="E601" s="203"/>
      <c r="F601" s="203"/>
      <c r="G601" s="203"/>
    </row>
    <row r="602" spans="1:7">
      <c r="A602" s="202"/>
      <c r="B602" s="2"/>
      <c r="C602" s="2"/>
      <c r="D602" s="2"/>
      <c r="E602" s="203"/>
      <c r="F602" s="203"/>
      <c r="G602" s="203"/>
    </row>
    <row r="603" spans="1:7">
      <c r="A603" s="202"/>
      <c r="B603" s="2"/>
      <c r="C603" s="2"/>
      <c r="D603" s="2"/>
      <c r="E603" s="203"/>
      <c r="F603" s="203"/>
      <c r="G603" s="203"/>
    </row>
    <row r="604" spans="1:7">
      <c r="A604" s="202"/>
      <c r="B604" s="2"/>
      <c r="C604" s="2"/>
      <c r="D604" s="2"/>
      <c r="E604" s="203"/>
      <c r="F604" s="203"/>
      <c r="G604" s="203"/>
    </row>
    <row r="605" spans="1:7">
      <c r="A605" s="202"/>
      <c r="B605" s="2"/>
      <c r="C605" s="2"/>
      <c r="D605" s="2"/>
      <c r="E605" s="203"/>
      <c r="F605" s="203"/>
      <c r="G605" s="203"/>
    </row>
    <row r="606" spans="1:7">
      <c r="A606" s="202"/>
      <c r="B606" s="2"/>
      <c r="C606" s="2"/>
      <c r="D606" s="2"/>
      <c r="E606" s="203"/>
      <c r="F606" s="203"/>
      <c r="G606" s="203"/>
    </row>
    <row r="607" spans="1:7">
      <c r="A607" s="202"/>
      <c r="B607" s="2"/>
      <c r="C607" s="2"/>
      <c r="D607" s="2"/>
      <c r="E607" s="203"/>
      <c r="F607" s="203"/>
      <c r="G607" s="203"/>
    </row>
    <row r="608" spans="1:7">
      <c r="A608" s="202"/>
      <c r="B608" s="2"/>
      <c r="C608" s="2"/>
      <c r="D608" s="2"/>
      <c r="E608" s="203"/>
      <c r="F608" s="203"/>
      <c r="G608" s="203"/>
    </row>
    <row r="609" spans="1:7">
      <c r="A609" s="202"/>
      <c r="B609" s="2"/>
      <c r="C609" s="2"/>
      <c r="D609" s="2"/>
      <c r="E609" s="203"/>
      <c r="F609" s="203"/>
      <c r="G609" s="203"/>
    </row>
    <row r="610" spans="1:7">
      <c r="A610" s="202"/>
      <c r="B610" s="2"/>
      <c r="C610" s="2"/>
      <c r="D610" s="2"/>
      <c r="E610" s="203"/>
      <c r="F610" s="203"/>
      <c r="G610" s="203"/>
    </row>
    <row r="611" spans="1:7">
      <c r="A611" s="202"/>
      <c r="B611" s="2"/>
      <c r="C611" s="2"/>
      <c r="D611" s="2"/>
      <c r="E611" s="203"/>
      <c r="F611" s="203"/>
      <c r="G611" s="203"/>
    </row>
    <row r="612" spans="1:7">
      <c r="A612" s="202"/>
      <c r="B612" s="2"/>
      <c r="C612" s="2"/>
      <c r="D612" s="2"/>
      <c r="E612" s="203"/>
      <c r="F612" s="203"/>
      <c r="G612" s="203"/>
    </row>
    <row r="613" spans="1:7">
      <c r="A613" s="202"/>
      <c r="B613" s="2"/>
      <c r="C613" s="2"/>
      <c r="D613" s="2"/>
      <c r="E613" s="203"/>
      <c r="F613" s="203"/>
      <c r="G613" s="203"/>
    </row>
    <row r="614" spans="1:7">
      <c r="A614" s="202"/>
      <c r="B614" s="2"/>
      <c r="C614" s="2"/>
      <c r="D614" s="2"/>
      <c r="E614" s="203"/>
      <c r="F614" s="203"/>
      <c r="G614" s="203"/>
    </row>
    <row r="615" spans="1:7">
      <c r="A615" s="202"/>
      <c r="B615" s="2"/>
      <c r="C615" s="2"/>
      <c r="D615" s="2"/>
      <c r="E615" s="203"/>
      <c r="F615" s="203"/>
      <c r="G615" s="203"/>
    </row>
    <row r="616" spans="1:7">
      <c r="A616" s="202"/>
      <c r="B616" s="2"/>
      <c r="C616" s="2"/>
      <c r="D616" s="2"/>
      <c r="E616" s="203"/>
      <c r="F616" s="203"/>
      <c r="G616" s="203"/>
    </row>
    <row r="617" spans="1:7">
      <c r="A617" s="202"/>
      <c r="B617" s="2"/>
      <c r="C617" s="2"/>
      <c r="D617" s="2"/>
      <c r="E617" s="203"/>
      <c r="F617" s="203"/>
      <c r="G617" s="203"/>
    </row>
    <row r="618" spans="1:7">
      <c r="A618" s="202"/>
      <c r="B618" s="2"/>
      <c r="C618" s="2"/>
      <c r="D618" s="2"/>
      <c r="E618" s="203"/>
      <c r="F618" s="203"/>
      <c r="G618" s="203"/>
    </row>
    <row r="619" spans="1:7">
      <c r="A619" s="202"/>
      <c r="B619" s="2"/>
      <c r="C619" s="2"/>
      <c r="D619" s="2"/>
      <c r="E619" s="203"/>
      <c r="F619" s="203"/>
      <c r="G619" s="203"/>
    </row>
    <row r="620" spans="1:7">
      <c r="A620" s="202"/>
      <c r="B620" s="2"/>
      <c r="C620" s="2"/>
      <c r="D620" s="2"/>
      <c r="E620" s="203"/>
      <c r="F620" s="203"/>
      <c r="G620" s="203"/>
    </row>
    <row r="621" spans="1:7">
      <c r="A621" s="202"/>
      <c r="B621" s="2"/>
      <c r="C621" s="2"/>
      <c r="D621" s="2"/>
      <c r="E621" s="203"/>
      <c r="F621" s="203"/>
      <c r="G621" s="203"/>
    </row>
    <row r="622" spans="1:7">
      <c r="A622" s="202"/>
      <c r="B622" s="2"/>
      <c r="C622" s="2"/>
      <c r="D622" s="2"/>
      <c r="E622" s="203"/>
      <c r="F622" s="203"/>
      <c r="G622" s="203"/>
    </row>
    <row r="623" spans="1:7">
      <c r="A623" s="202"/>
      <c r="B623" s="2"/>
      <c r="C623" s="2"/>
      <c r="D623" s="2"/>
      <c r="E623" s="203"/>
      <c r="F623" s="203"/>
      <c r="G623" s="203"/>
    </row>
    <row r="624" spans="1:7">
      <c r="A624" s="202"/>
      <c r="B624" s="2"/>
      <c r="C624" s="2"/>
      <c r="D624" s="2"/>
      <c r="E624" s="203"/>
      <c r="F624" s="203"/>
      <c r="G624" s="203"/>
    </row>
    <row r="625" spans="1:7">
      <c r="A625" s="202"/>
      <c r="B625" s="2"/>
      <c r="C625" s="2"/>
      <c r="D625" s="2"/>
      <c r="E625" s="203"/>
      <c r="F625" s="203"/>
      <c r="G625" s="203"/>
    </row>
    <row r="626" spans="1:7">
      <c r="A626" s="202"/>
      <c r="B626" s="2"/>
      <c r="C626" s="2"/>
      <c r="D626" s="2"/>
      <c r="E626" s="203"/>
      <c r="F626" s="203"/>
      <c r="G626" s="203"/>
    </row>
    <row r="627" spans="1:7">
      <c r="A627" s="202"/>
      <c r="B627" s="2"/>
      <c r="C627" s="2"/>
      <c r="D627" s="2"/>
      <c r="E627" s="203"/>
      <c r="F627" s="203"/>
      <c r="G627" s="203"/>
    </row>
    <row r="628" spans="1:7">
      <c r="A628" s="202"/>
      <c r="B628" s="2"/>
      <c r="C628" s="2"/>
      <c r="D628" s="2"/>
      <c r="E628" s="203"/>
      <c r="F628" s="203"/>
      <c r="G628" s="203"/>
    </row>
    <row r="629" spans="1:7">
      <c r="A629" s="202"/>
      <c r="B629" s="2"/>
      <c r="C629" s="2"/>
      <c r="D629" s="2"/>
      <c r="E629" s="203"/>
      <c r="F629" s="203"/>
      <c r="G629" s="203"/>
    </row>
    <row r="630" spans="1:7">
      <c r="A630" s="202"/>
      <c r="B630" s="2"/>
      <c r="C630" s="2"/>
      <c r="D630" s="2"/>
      <c r="E630" s="203"/>
      <c r="F630" s="203"/>
      <c r="G630" s="203"/>
    </row>
    <row r="631" spans="1:7">
      <c r="A631" s="202"/>
      <c r="B631" s="2"/>
      <c r="C631" s="2"/>
      <c r="D631" s="2"/>
      <c r="E631" s="203"/>
      <c r="F631" s="203"/>
      <c r="G631" s="203"/>
    </row>
    <row r="632" spans="1:7">
      <c r="A632" s="202"/>
      <c r="B632" s="2"/>
      <c r="C632" s="2"/>
      <c r="D632" s="2"/>
      <c r="E632" s="203"/>
      <c r="F632" s="203"/>
      <c r="G632" s="203"/>
    </row>
    <row r="633" spans="1:7">
      <c r="A633" s="202"/>
      <c r="B633" s="2"/>
      <c r="C633" s="2"/>
      <c r="D633" s="2"/>
      <c r="E633" s="203"/>
      <c r="F633" s="203"/>
      <c r="G633" s="203"/>
    </row>
    <row r="634" spans="1:7">
      <c r="A634" s="202"/>
      <c r="B634" s="2"/>
      <c r="C634" s="2"/>
      <c r="D634" s="2"/>
      <c r="E634" s="203"/>
      <c r="F634" s="203"/>
      <c r="G634" s="203"/>
    </row>
    <row r="635" spans="1:7">
      <c r="A635" s="202"/>
      <c r="B635" s="2"/>
      <c r="C635" s="2"/>
      <c r="D635" s="2"/>
      <c r="E635" s="203"/>
      <c r="F635" s="203"/>
      <c r="G635" s="203"/>
    </row>
    <row r="636" spans="1:7">
      <c r="A636" s="202"/>
      <c r="B636" s="2"/>
      <c r="C636" s="2"/>
      <c r="D636" s="2"/>
      <c r="E636" s="203"/>
      <c r="F636" s="203"/>
      <c r="G636" s="203"/>
    </row>
    <row r="637" spans="1:7">
      <c r="A637" s="202"/>
      <c r="B637" s="2"/>
      <c r="C637" s="2"/>
      <c r="D637" s="2"/>
      <c r="E637" s="203"/>
      <c r="F637" s="203"/>
      <c r="G637" s="203"/>
    </row>
    <row r="638" spans="1:7">
      <c r="A638" s="202"/>
      <c r="B638" s="2"/>
      <c r="C638" s="2"/>
      <c r="D638" s="2"/>
      <c r="E638" s="203"/>
      <c r="F638" s="203"/>
      <c r="G638" s="203"/>
    </row>
    <row r="639" spans="1:7">
      <c r="A639" s="202"/>
      <c r="B639" s="2"/>
      <c r="C639" s="2"/>
      <c r="D639" s="2"/>
      <c r="E639" s="203"/>
      <c r="F639" s="203"/>
      <c r="G639" s="203"/>
    </row>
    <row r="640" spans="1:7">
      <c r="A640" s="202"/>
      <c r="B640" s="2"/>
      <c r="C640" s="2"/>
      <c r="D640" s="2"/>
      <c r="E640" s="203"/>
      <c r="F640" s="203"/>
      <c r="G640" s="203"/>
    </row>
    <row r="641" spans="1:7">
      <c r="A641" s="202"/>
      <c r="B641" s="2"/>
      <c r="C641" s="2"/>
      <c r="D641" s="2"/>
      <c r="E641" s="203"/>
      <c r="F641" s="203"/>
      <c r="G641" s="203"/>
    </row>
    <row r="642" spans="1:7">
      <c r="A642" s="202"/>
      <c r="B642" s="2"/>
      <c r="C642" s="2"/>
      <c r="D642" s="2"/>
      <c r="E642" s="203"/>
      <c r="F642" s="203"/>
      <c r="G642" s="203"/>
    </row>
    <row r="643" spans="1:7">
      <c r="A643" s="202"/>
      <c r="B643" s="2"/>
      <c r="C643" s="2"/>
      <c r="D643" s="2"/>
      <c r="E643" s="203"/>
      <c r="F643" s="203"/>
      <c r="G643" s="203"/>
    </row>
    <row r="644" spans="1:7">
      <c r="A644" s="202"/>
      <c r="B644" s="2"/>
      <c r="C644" s="2"/>
      <c r="D644" s="2"/>
      <c r="E644" s="203"/>
      <c r="F644" s="203"/>
      <c r="G644" s="203"/>
    </row>
    <row r="645" spans="1:7">
      <c r="A645" s="202"/>
      <c r="B645" s="2"/>
      <c r="C645" s="2"/>
      <c r="D645" s="2"/>
      <c r="E645" s="203"/>
      <c r="F645" s="203"/>
      <c r="G645" s="203"/>
    </row>
    <row r="646" spans="1:7">
      <c r="A646" s="202"/>
      <c r="B646" s="2"/>
      <c r="C646" s="2"/>
      <c r="D646" s="2"/>
      <c r="E646" s="203"/>
      <c r="F646" s="203"/>
      <c r="G646" s="203"/>
    </row>
    <row r="647" spans="1:7">
      <c r="A647" s="202"/>
      <c r="B647" s="2"/>
      <c r="C647" s="2"/>
      <c r="D647" s="2"/>
      <c r="E647" s="203"/>
      <c r="F647" s="203"/>
      <c r="G647" s="203"/>
    </row>
    <row r="648" spans="1:7">
      <c r="A648" s="202"/>
      <c r="B648" s="2"/>
      <c r="C648" s="2"/>
      <c r="D648" s="2"/>
      <c r="E648" s="203"/>
      <c r="F648" s="203"/>
      <c r="G648" s="203"/>
    </row>
    <row r="649" spans="1:7">
      <c r="A649" s="202"/>
      <c r="B649" s="2"/>
      <c r="C649" s="2"/>
      <c r="D649" s="2"/>
      <c r="E649" s="203"/>
      <c r="F649" s="203"/>
      <c r="G649" s="203"/>
    </row>
    <row r="650" spans="1:7">
      <c r="A650" s="202"/>
      <c r="B650" s="2"/>
      <c r="C650" s="2"/>
      <c r="D650" s="2"/>
      <c r="E650" s="203"/>
      <c r="F650" s="203"/>
      <c r="G650" s="203"/>
    </row>
    <row r="651" spans="1:7">
      <c r="A651" s="202"/>
      <c r="B651" s="2"/>
      <c r="C651" s="2"/>
      <c r="D651" s="2"/>
      <c r="E651" s="203"/>
      <c r="F651" s="203"/>
      <c r="G651" s="203"/>
    </row>
    <row r="652" spans="1:7">
      <c r="A652" s="202"/>
      <c r="B652" s="2"/>
      <c r="C652" s="2"/>
      <c r="D652" s="2"/>
      <c r="E652" s="203"/>
      <c r="F652" s="203"/>
      <c r="G652" s="203"/>
    </row>
    <row r="653" spans="1:7">
      <c r="A653" s="202"/>
      <c r="B653" s="2"/>
      <c r="C653" s="2"/>
      <c r="D653" s="2"/>
      <c r="E653" s="203"/>
      <c r="F653" s="203"/>
      <c r="G653" s="203"/>
    </row>
    <row r="654" spans="1:7">
      <c r="A654" s="202"/>
      <c r="B654" s="2"/>
      <c r="C654" s="2"/>
      <c r="D654" s="2"/>
      <c r="E654" s="203"/>
      <c r="F654" s="203"/>
      <c r="G654" s="203"/>
    </row>
    <row r="655" spans="1:7">
      <c r="A655" s="202"/>
      <c r="B655" s="2"/>
      <c r="C655" s="2"/>
      <c r="D655" s="2"/>
      <c r="E655" s="203"/>
      <c r="F655" s="203"/>
      <c r="G655" s="203"/>
    </row>
    <row r="656" spans="1:7">
      <c r="A656" s="202"/>
      <c r="B656" s="2"/>
      <c r="C656" s="2"/>
      <c r="D656" s="2"/>
      <c r="E656" s="203"/>
      <c r="F656" s="203"/>
      <c r="G656" s="203"/>
    </row>
    <row r="657" spans="1:7">
      <c r="A657" s="202"/>
      <c r="B657" s="2"/>
      <c r="C657" s="2"/>
      <c r="D657" s="2"/>
      <c r="E657" s="203"/>
      <c r="F657" s="203"/>
      <c r="G657" s="203"/>
    </row>
    <row r="658" spans="1:7">
      <c r="A658" s="202"/>
      <c r="B658" s="2"/>
      <c r="C658" s="2"/>
      <c r="D658" s="2"/>
      <c r="E658" s="203"/>
      <c r="F658" s="203"/>
      <c r="G658" s="203"/>
    </row>
    <row r="659" spans="1:7">
      <c r="A659" s="202"/>
      <c r="B659" s="2"/>
      <c r="C659" s="2"/>
      <c r="D659" s="2"/>
      <c r="E659" s="203"/>
      <c r="F659" s="203"/>
      <c r="G659" s="203"/>
    </row>
    <row r="660" spans="1:7">
      <c r="A660" s="202"/>
      <c r="B660" s="2"/>
      <c r="C660" s="2"/>
      <c r="D660" s="2"/>
      <c r="E660" s="203"/>
      <c r="F660" s="203"/>
      <c r="G660" s="203"/>
    </row>
    <row r="661" spans="1:7">
      <c r="A661" s="202"/>
      <c r="B661" s="2"/>
      <c r="C661" s="2"/>
      <c r="D661" s="2"/>
      <c r="E661" s="203"/>
      <c r="F661" s="203"/>
      <c r="G661" s="203"/>
    </row>
    <row r="662" spans="1:7">
      <c r="A662" s="202"/>
      <c r="B662" s="2"/>
      <c r="C662" s="2"/>
      <c r="D662" s="2"/>
      <c r="E662" s="203"/>
      <c r="F662" s="203"/>
      <c r="G662" s="203"/>
    </row>
    <row r="663" spans="1:7">
      <c r="A663" s="202"/>
      <c r="B663" s="2"/>
      <c r="C663" s="2"/>
      <c r="D663" s="2"/>
      <c r="E663" s="203"/>
      <c r="F663" s="203"/>
      <c r="G663" s="203"/>
    </row>
    <row r="664" spans="1:7">
      <c r="A664" s="202"/>
      <c r="B664" s="2"/>
      <c r="C664" s="2"/>
      <c r="D664" s="2"/>
      <c r="E664" s="203"/>
      <c r="F664" s="203"/>
      <c r="G664" s="203"/>
    </row>
    <row r="665" spans="1:7">
      <c r="A665" s="202"/>
      <c r="B665" s="2"/>
      <c r="C665" s="2"/>
      <c r="D665" s="2"/>
      <c r="E665" s="203"/>
      <c r="F665" s="203"/>
      <c r="G665" s="203"/>
    </row>
    <row r="666" spans="1:7">
      <c r="A666" s="202"/>
      <c r="B666" s="2"/>
      <c r="C666" s="2"/>
      <c r="D666" s="2"/>
      <c r="E666" s="203"/>
      <c r="F666" s="203"/>
      <c r="G666" s="203"/>
    </row>
    <row r="667" spans="1:7">
      <c r="A667" s="202"/>
      <c r="B667" s="2"/>
      <c r="C667" s="2"/>
      <c r="D667" s="2"/>
      <c r="E667" s="203"/>
      <c r="F667" s="203"/>
      <c r="G667" s="203"/>
    </row>
    <row r="668" spans="1:7">
      <c r="A668" s="202"/>
      <c r="B668" s="2"/>
      <c r="C668" s="2"/>
      <c r="D668" s="2"/>
      <c r="E668" s="203"/>
      <c r="F668" s="203"/>
      <c r="G668" s="203"/>
    </row>
    <row r="669" spans="1:7">
      <c r="A669" s="202"/>
      <c r="B669" s="2"/>
      <c r="C669" s="2"/>
      <c r="D669" s="2"/>
      <c r="E669" s="203"/>
      <c r="F669" s="203"/>
      <c r="G669" s="203"/>
    </row>
    <row r="670" spans="1:7">
      <c r="A670" s="202"/>
      <c r="B670" s="2"/>
      <c r="C670" s="2"/>
      <c r="D670" s="2"/>
      <c r="E670" s="203"/>
      <c r="F670" s="203"/>
      <c r="G670" s="203"/>
    </row>
    <row r="671" spans="1:7">
      <c r="A671" s="202"/>
      <c r="B671" s="2"/>
      <c r="C671" s="2"/>
      <c r="D671" s="2"/>
      <c r="E671" s="203"/>
      <c r="F671" s="203"/>
      <c r="G671" s="203"/>
    </row>
    <row r="672" spans="1:7">
      <c r="A672" s="202"/>
      <c r="B672" s="2"/>
      <c r="C672" s="2"/>
      <c r="D672" s="2"/>
      <c r="E672" s="203"/>
      <c r="F672" s="203"/>
      <c r="G672" s="203"/>
    </row>
    <row r="673" spans="1:7">
      <c r="A673" s="202"/>
      <c r="B673" s="2"/>
      <c r="C673" s="2"/>
      <c r="D673" s="2"/>
      <c r="E673" s="203"/>
      <c r="F673" s="203"/>
      <c r="G673" s="203"/>
    </row>
    <row r="674" spans="1:7">
      <c r="A674" s="202"/>
      <c r="B674" s="2"/>
      <c r="C674" s="2"/>
      <c r="D674" s="2"/>
      <c r="E674" s="203"/>
      <c r="F674" s="203"/>
      <c r="G674" s="203"/>
    </row>
    <row r="675" spans="1:7">
      <c r="A675" s="202"/>
      <c r="B675" s="2"/>
      <c r="C675" s="2"/>
      <c r="D675" s="2"/>
      <c r="E675" s="203"/>
      <c r="F675" s="203"/>
      <c r="G675" s="203"/>
    </row>
    <row r="676" spans="1:7">
      <c r="A676" s="202"/>
      <c r="B676" s="2"/>
      <c r="C676" s="2"/>
      <c r="D676" s="2"/>
      <c r="E676" s="203"/>
      <c r="F676" s="203"/>
      <c r="G676" s="203"/>
    </row>
    <row r="677" spans="1:7">
      <c r="A677" s="202"/>
      <c r="B677" s="2"/>
      <c r="C677" s="2"/>
      <c r="D677" s="2"/>
      <c r="E677" s="203"/>
      <c r="F677" s="203"/>
      <c r="G677" s="203"/>
    </row>
    <row r="678" spans="1:7">
      <c r="A678" s="202"/>
      <c r="B678" s="2"/>
      <c r="C678" s="2"/>
      <c r="D678" s="2"/>
      <c r="E678" s="203"/>
      <c r="F678" s="203"/>
      <c r="G678" s="203"/>
    </row>
    <row r="679" spans="1:7">
      <c r="A679" s="202"/>
      <c r="B679" s="2"/>
      <c r="C679" s="2"/>
      <c r="D679" s="2"/>
      <c r="E679" s="203"/>
      <c r="F679" s="203"/>
      <c r="G679" s="203"/>
    </row>
    <row r="680" spans="1:7">
      <c r="A680" s="202"/>
      <c r="B680" s="2"/>
      <c r="C680" s="2"/>
      <c r="D680" s="2"/>
      <c r="E680" s="203"/>
      <c r="F680" s="203"/>
      <c r="G680" s="203"/>
    </row>
    <row r="681" spans="1:7">
      <c r="A681" s="202"/>
      <c r="B681" s="2"/>
      <c r="C681" s="2"/>
      <c r="D681" s="2"/>
      <c r="E681" s="203"/>
      <c r="F681" s="203"/>
      <c r="G681" s="203"/>
    </row>
    <row r="682" spans="1:7">
      <c r="A682" s="202"/>
      <c r="B682" s="2"/>
      <c r="C682" s="2"/>
      <c r="D682" s="2"/>
      <c r="E682" s="203"/>
      <c r="F682" s="203"/>
      <c r="G682" s="203"/>
    </row>
    <row r="683" spans="1:7">
      <c r="A683" s="202"/>
      <c r="B683" s="2"/>
      <c r="C683" s="2"/>
      <c r="D683" s="2"/>
      <c r="E683" s="203"/>
      <c r="F683" s="203"/>
      <c r="G683" s="203"/>
    </row>
    <row r="684" spans="1:7">
      <c r="A684" s="202"/>
      <c r="B684" s="2"/>
      <c r="C684" s="2"/>
      <c r="D684" s="2"/>
      <c r="E684" s="203"/>
      <c r="F684" s="203"/>
      <c r="G684" s="203"/>
    </row>
    <row r="685" spans="1:7">
      <c r="A685" s="202"/>
      <c r="B685" s="2"/>
      <c r="C685" s="2"/>
      <c r="D685" s="2"/>
      <c r="E685" s="203"/>
      <c r="F685" s="203"/>
      <c r="G685" s="203"/>
    </row>
    <row r="686" spans="1:7">
      <c r="A686" s="202"/>
      <c r="B686" s="2"/>
      <c r="C686" s="2"/>
      <c r="D686" s="2"/>
      <c r="E686" s="203"/>
      <c r="F686" s="203"/>
      <c r="G686" s="203"/>
    </row>
    <row r="687" spans="1:7">
      <c r="A687" s="202"/>
      <c r="B687" s="2"/>
      <c r="C687" s="2"/>
      <c r="D687" s="2"/>
      <c r="E687" s="203"/>
      <c r="F687" s="203"/>
      <c r="G687" s="203"/>
    </row>
    <row r="688" spans="1:7">
      <c r="A688" s="202"/>
      <c r="B688" s="2"/>
      <c r="C688" s="2"/>
      <c r="D688" s="2"/>
      <c r="E688" s="203"/>
      <c r="F688" s="203"/>
      <c r="G688" s="203"/>
    </row>
    <row r="689" spans="1:7">
      <c r="A689" s="202"/>
      <c r="B689" s="2"/>
      <c r="C689" s="2"/>
      <c r="D689" s="2"/>
      <c r="E689" s="203"/>
      <c r="F689" s="203"/>
      <c r="G689" s="203"/>
    </row>
    <row r="690" spans="1:7">
      <c r="A690" s="202"/>
      <c r="B690" s="2"/>
      <c r="C690" s="2"/>
      <c r="D690" s="2"/>
      <c r="E690" s="203"/>
      <c r="F690" s="203"/>
      <c r="G690" s="203"/>
    </row>
    <row r="691" spans="1:7">
      <c r="A691" s="202"/>
      <c r="B691" s="2"/>
      <c r="C691" s="2"/>
      <c r="D691" s="2"/>
      <c r="E691" s="203"/>
      <c r="F691" s="203"/>
      <c r="G691" s="203"/>
    </row>
    <row r="692" spans="1:7">
      <c r="A692" s="202"/>
      <c r="B692" s="2"/>
      <c r="C692" s="2"/>
      <c r="D692" s="2"/>
      <c r="E692" s="203"/>
      <c r="F692" s="203"/>
      <c r="G692" s="203"/>
    </row>
    <row r="693" spans="1:7">
      <c r="A693" s="202"/>
      <c r="B693" s="2"/>
      <c r="C693" s="2"/>
      <c r="D693" s="2"/>
      <c r="E693" s="203"/>
      <c r="F693" s="203"/>
      <c r="G693" s="203"/>
    </row>
    <row r="694" spans="1:7">
      <c r="A694" s="202"/>
      <c r="B694" s="2"/>
      <c r="C694" s="2"/>
      <c r="D694" s="2"/>
      <c r="E694" s="203"/>
      <c r="F694" s="203"/>
      <c r="G694" s="203"/>
    </row>
    <row r="695" spans="1:7">
      <c r="A695" s="202"/>
      <c r="B695" s="2"/>
      <c r="C695" s="2"/>
      <c r="D695" s="2"/>
      <c r="E695" s="203"/>
      <c r="F695" s="203"/>
      <c r="G695" s="203"/>
    </row>
    <row r="696" spans="1:7">
      <c r="A696" s="202"/>
      <c r="B696" s="2"/>
      <c r="C696" s="2"/>
      <c r="D696" s="2"/>
      <c r="E696" s="203"/>
      <c r="F696" s="203"/>
      <c r="G696" s="203"/>
    </row>
    <row r="697" spans="1:7">
      <c r="A697" s="202"/>
      <c r="B697" s="2"/>
      <c r="C697" s="2"/>
      <c r="D697" s="2"/>
      <c r="E697" s="203"/>
      <c r="F697" s="203"/>
      <c r="G697" s="203"/>
    </row>
    <row r="698" spans="1:7">
      <c r="A698" s="202"/>
      <c r="B698" s="2"/>
      <c r="C698" s="2"/>
      <c r="D698" s="2"/>
      <c r="E698" s="203"/>
      <c r="F698" s="203"/>
      <c r="G698" s="203"/>
    </row>
    <row r="699" spans="1:7">
      <c r="A699" s="202"/>
      <c r="B699" s="2"/>
      <c r="C699" s="2"/>
      <c r="D699" s="2"/>
      <c r="E699" s="203"/>
      <c r="F699" s="203"/>
      <c r="G699" s="203"/>
    </row>
    <row r="700" spans="1:7">
      <c r="A700" s="202"/>
      <c r="B700" s="2"/>
      <c r="C700" s="2"/>
      <c r="D700" s="2"/>
      <c r="E700" s="203"/>
      <c r="F700" s="203"/>
      <c r="G700" s="203"/>
    </row>
    <row r="701" spans="1:7">
      <c r="A701" s="202"/>
      <c r="B701" s="2"/>
      <c r="C701" s="2"/>
      <c r="D701" s="2"/>
      <c r="E701" s="203"/>
      <c r="F701" s="203"/>
      <c r="G701" s="203"/>
    </row>
    <row r="702" spans="1:7">
      <c r="A702" s="202"/>
      <c r="B702" s="2"/>
      <c r="C702" s="2"/>
      <c r="D702" s="2"/>
      <c r="E702" s="203"/>
      <c r="F702" s="203"/>
      <c r="G702" s="203"/>
    </row>
    <row r="703" spans="1:7">
      <c r="A703" s="202"/>
      <c r="B703" s="2"/>
      <c r="C703" s="2"/>
      <c r="D703" s="2"/>
      <c r="E703" s="203"/>
      <c r="F703" s="203"/>
      <c r="G703" s="203"/>
    </row>
    <row r="704" spans="1:7">
      <c r="A704" s="202"/>
      <c r="B704" s="2"/>
      <c r="C704" s="2"/>
      <c r="D704" s="2"/>
      <c r="E704" s="203"/>
      <c r="F704" s="203"/>
      <c r="G704" s="203"/>
    </row>
    <row r="705" spans="1:7">
      <c r="A705" s="202"/>
      <c r="B705" s="2"/>
      <c r="C705" s="2"/>
      <c r="D705" s="2"/>
      <c r="E705" s="203"/>
      <c r="F705" s="203"/>
      <c r="G705" s="203"/>
    </row>
    <row r="706" spans="1:7">
      <c r="A706" s="202"/>
      <c r="B706" s="2"/>
      <c r="C706" s="2"/>
      <c r="D706" s="2"/>
      <c r="E706" s="203"/>
      <c r="F706" s="203"/>
      <c r="G706" s="203"/>
    </row>
    <row r="707" spans="1:7">
      <c r="A707" s="202"/>
      <c r="B707" s="2"/>
      <c r="C707" s="2"/>
      <c r="D707" s="2"/>
      <c r="E707" s="203"/>
      <c r="F707" s="203"/>
      <c r="G707" s="203"/>
    </row>
    <row r="708" spans="1:7">
      <c r="A708" s="202"/>
      <c r="B708" s="2"/>
      <c r="C708" s="2"/>
      <c r="D708" s="2"/>
      <c r="E708" s="203"/>
      <c r="F708" s="203"/>
      <c r="G708" s="203"/>
    </row>
    <row r="709" spans="1:7">
      <c r="A709" s="202"/>
      <c r="B709" s="2"/>
      <c r="C709" s="2"/>
      <c r="D709" s="2"/>
      <c r="E709" s="203"/>
      <c r="F709" s="203"/>
      <c r="G709" s="203"/>
    </row>
    <row r="710" spans="1:7">
      <c r="A710" s="202"/>
      <c r="B710" s="2"/>
      <c r="C710" s="2"/>
      <c r="D710" s="2"/>
      <c r="E710" s="203"/>
      <c r="F710" s="203"/>
      <c r="G710" s="203"/>
    </row>
    <row r="711" spans="1:7">
      <c r="A711" s="202"/>
      <c r="B711" s="2"/>
      <c r="C711" s="2"/>
      <c r="D711" s="2"/>
      <c r="E711" s="203"/>
      <c r="F711" s="203"/>
      <c r="G711" s="203"/>
    </row>
    <row r="712" spans="1:7">
      <c r="A712" s="202"/>
      <c r="B712" s="2"/>
      <c r="C712" s="2"/>
      <c r="D712" s="2"/>
      <c r="E712" s="203"/>
      <c r="F712" s="203"/>
      <c r="G712" s="203"/>
    </row>
    <row r="713" spans="1:7">
      <c r="A713" s="202"/>
      <c r="B713" s="2"/>
      <c r="C713" s="2"/>
      <c r="D713" s="2"/>
      <c r="E713" s="203"/>
      <c r="F713" s="203"/>
      <c r="G713" s="203"/>
    </row>
    <row r="714" spans="1:7">
      <c r="A714" s="202"/>
      <c r="B714" s="2"/>
      <c r="C714" s="2"/>
      <c r="D714" s="2"/>
      <c r="E714" s="203"/>
      <c r="F714" s="203"/>
      <c r="G714" s="203"/>
    </row>
    <row r="715" spans="1:7">
      <c r="A715" s="202"/>
      <c r="B715" s="2"/>
      <c r="C715" s="2"/>
      <c r="D715" s="2"/>
      <c r="E715" s="203"/>
      <c r="F715" s="203"/>
      <c r="G715" s="203"/>
    </row>
    <row r="716" spans="1:7">
      <c r="A716" s="202"/>
      <c r="B716" s="2"/>
      <c r="C716" s="2"/>
      <c r="D716" s="2"/>
      <c r="E716" s="203"/>
      <c r="F716" s="203"/>
      <c r="G716" s="203"/>
    </row>
    <row r="717" spans="1:7">
      <c r="A717" s="202"/>
      <c r="B717" s="2"/>
      <c r="C717" s="2"/>
      <c r="D717" s="2"/>
      <c r="E717" s="203"/>
      <c r="F717" s="203"/>
      <c r="G717" s="203"/>
    </row>
    <row r="718" spans="1:7">
      <c r="A718" s="202"/>
      <c r="B718" s="2"/>
      <c r="C718" s="2"/>
      <c r="D718" s="2"/>
      <c r="E718" s="203"/>
      <c r="F718" s="203"/>
      <c r="G718" s="203"/>
    </row>
    <row r="719" spans="1:7">
      <c r="A719" s="202"/>
      <c r="B719" s="2"/>
      <c r="C719" s="2"/>
      <c r="D719" s="2"/>
      <c r="E719" s="203"/>
      <c r="F719" s="203"/>
      <c r="G719" s="203"/>
    </row>
    <row r="720" spans="1:7">
      <c r="A720" s="202"/>
      <c r="B720" s="2"/>
      <c r="C720" s="2"/>
      <c r="D720" s="2"/>
      <c r="E720" s="203"/>
      <c r="F720" s="203"/>
      <c r="G720" s="203"/>
    </row>
    <row r="721" spans="1:7">
      <c r="A721" s="202"/>
      <c r="B721" s="2"/>
      <c r="C721" s="2"/>
      <c r="D721" s="2"/>
      <c r="E721" s="203"/>
      <c r="F721" s="203"/>
      <c r="G721" s="203"/>
    </row>
    <row r="722" spans="1:7">
      <c r="A722" s="202"/>
      <c r="B722" s="2"/>
      <c r="C722" s="2"/>
      <c r="D722" s="2"/>
      <c r="E722" s="203"/>
      <c r="F722" s="203"/>
      <c r="G722" s="203"/>
    </row>
    <row r="723" spans="1:7">
      <c r="A723" s="202"/>
      <c r="B723" s="2"/>
      <c r="C723" s="2"/>
      <c r="D723" s="2"/>
      <c r="E723" s="203"/>
      <c r="F723" s="203"/>
      <c r="G723" s="203"/>
    </row>
    <row r="724" spans="1:7">
      <c r="A724" s="202"/>
      <c r="B724" s="2"/>
      <c r="C724" s="2"/>
      <c r="D724" s="2"/>
      <c r="E724" s="203"/>
      <c r="F724" s="203"/>
      <c r="G724" s="203"/>
    </row>
    <row r="725" spans="1:7">
      <c r="A725" s="202"/>
      <c r="B725" s="2"/>
      <c r="C725" s="2"/>
      <c r="D725" s="2"/>
      <c r="E725" s="203"/>
      <c r="F725" s="203"/>
      <c r="G725" s="203"/>
    </row>
    <row r="726" spans="1:7">
      <c r="A726" s="202"/>
      <c r="B726" s="2"/>
      <c r="C726" s="2"/>
      <c r="D726" s="2"/>
      <c r="E726" s="203"/>
      <c r="F726" s="203"/>
      <c r="G726" s="203"/>
    </row>
    <row r="727" spans="1:7">
      <c r="A727" s="202"/>
      <c r="B727" s="2"/>
      <c r="C727" s="2"/>
      <c r="D727" s="2"/>
      <c r="E727" s="203"/>
      <c r="F727" s="203"/>
      <c r="G727" s="203"/>
    </row>
    <row r="728" spans="1:7">
      <c r="A728" s="202"/>
      <c r="B728" s="2"/>
      <c r="C728" s="2"/>
      <c r="D728" s="2"/>
      <c r="E728" s="203"/>
      <c r="F728" s="203"/>
      <c r="G728" s="203"/>
    </row>
    <row r="729" spans="1:7">
      <c r="A729" s="202"/>
      <c r="B729" s="2"/>
      <c r="C729" s="2"/>
      <c r="D729" s="2"/>
      <c r="E729" s="203"/>
      <c r="F729" s="203"/>
      <c r="G729" s="203"/>
    </row>
    <row r="730" spans="1:7">
      <c r="A730" s="202"/>
      <c r="B730" s="2"/>
      <c r="C730" s="2"/>
      <c r="D730" s="2"/>
      <c r="E730" s="203"/>
      <c r="F730" s="203"/>
      <c r="G730" s="203"/>
    </row>
    <row r="731" spans="1:7">
      <c r="A731" s="202"/>
      <c r="B731" s="2"/>
      <c r="C731" s="2"/>
      <c r="D731" s="2"/>
      <c r="E731" s="203"/>
      <c r="F731" s="203"/>
      <c r="G731" s="203"/>
    </row>
    <row r="732" spans="1:7">
      <c r="A732" s="202"/>
      <c r="B732" s="2"/>
      <c r="C732" s="2"/>
      <c r="D732" s="2"/>
      <c r="E732" s="203"/>
      <c r="F732" s="203"/>
      <c r="G732" s="203"/>
    </row>
    <row r="733" spans="1:7">
      <c r="A733" s="202"/>
      <c r="B733" s="2"/>
      <c r="C733" s="2"/>
      <c r="D733" s="2"/>
      <c r="E733" s="203"/>
      <c r="F733" s="203"/>
      <c r="G733" s="203"/>
    </row>
    <row r="734" spans="1:7">
      <c r="A734" s="202"/>
      <c r="B734" s="2"/>
      <c r="C734" s="2"/>
      <c r="D734" s="2"/>
      <c r="E734" s="203"/>
      <c r="F734" s="203"/>
      <c r="G734" s="203"/>
    </row>
    <row r="735" spans="1:7">
      <c r="A735" s="202"/>
      <c r="B735" s="2"/>
      <c r="C735" s="2"/>
      <c r="D735" s="2"/>
      <c r="E735" s="203"/>
      <c r="F735" s="203"/>
      <c r="G735" s="203"/>
    </row>
    <row r="736" spans="1:7">
      <c r="A736" s="202"/>
      <c r="B736" s="2"/>
      <c r="C736" s="2"/>
      <c r="D736" s="2"/>
      <c r="E736" s="203"/>
      <c r="F736" s="203"/>
      <c r="G736" s="203"/>
    </row>
    <row r="737" spans="1:7">
      <c r="A737" s="202"/>
      <c r="B737" s="2"/>
      <c r="C737" s="2"/>
      <c r="D737" s="2"/>
      <c r="E737" s="203"/>
      <c r="F737" s="203"/>
      <c r="G737" s="203"/>
    </row>
    <row r="738" spans="1:7">
      <c r="A738" s="202"/>
      <c r="B738" s="2"/>
      <c r="C738" s="2"/>
      <c r="D738" s="2"/>
      <c r="E738" s="203"/>
      <c r="F738" s="203"/>
      <c r="G738" s="203"/>
    </row>
    <row r="739" spans="1:7">
      <c r="A739" s="202"/>
      <c r="B739" s="2"/>
      <c r="C739" s="2"/>
      <c r="D739" s="2"/>
      <c r="E739" s="203"/>
      <c r="F739" s="203"/>
      <c r="G739" s="203"/>
    </row>
    <row r="740" spans="1:7">
      <c r="A740" s="202"/>
      <c r="B740" s="2"/>
      <c r="C740" s="2"/>
      <c r="D740" s="2"/>
      <c r="E740" s="203"/>
      <c r="F740" s="203"/>
      <c r="G740" s="203"/>
    </row>
    <row r="741" spans="1:7">
      <c r="A741" s="202"/>
      <c r="B741" s="2"/>
      <c r="C741" s="2"/>
      <c r="D741" s="2"/>
      <c r="E741" s="203"/>
      <c r="F741" s="203"/>
      <c r="G741" s="203"/>
    </row>
    <row r="742" spans="1:7">
      <c r="A742" s="202"/>
      <c r="B742" s="2"/>
      <c r="C742" s="2"/>
      <c r="D742" s="2"/>
      <c r="E742" s="203"/>
      <c r="F742" s="203"/>
      <c r="G742" s="203"/>
    </row>
    <row r="743" spans="1:7">
      <c r="A743" s="202"/>
      <c r="B743" s="2"/>
      <c r="C743" s="2"/>
      <c r="D743" s="2"/>
      <c r="E743" s="203"/>
      <c r="F743" s="203"/>
      <c r="G743" s="203"/>
    </row>
    <row r="744" spans="1:7">
      <c r="A744" s="202"/>
      <c r="B744" s="2"/>
      <c r="C744" s="2"/>
      <c r="D744" s="2"/>
      <c r="E744" s="203"/>
      <c r="F744" s="203"/>
      <c r="G744" s="203"/>
    </row>
    <row r="745" spans="1:7">
      <c r="A745" s="202"/>
      <c r="B745" s="2"/>
      <c r="C745" s="2"/>
      <c r="D745" s="2"/>
      <c r="E745" s="203"/>
      <c r="F745" s="203"/>
      <c r="G745" s="203"/>
    </row>
    <row r="746" spans="1:7">
      <c r="A746" s="202"/>
      <c r="B746" s="2"/>
      <c r="C746" s="2"/>
      <c r="D746" s="2"/>
      <c r="E746" s="203"/>
      <c r="F746" s="203"/>
      <c r="G746" s="203"/>
    </row>
    <row r="747" spans="1:7">
      <c r="A747" s="202"/>
      <c r="B747" s="2"/>
      <c r="C747" s="2"/>
      <c r="D747" s="2"/>
      <c r="E747" s="203"/>
      <c r="F747" s="203"/>
      <c r="G747" s="203"/>
    </row>
    <row r="748" spans="1:7">
      <c r="A748" s="202"/>
      <c r="B748" s="2"/>
      <c r="C748" s="2"/>
      <c r="D748" s="2"/>
      <c r="E748" s="203"/>
      <c r="F748" s="203"/>
      <c r="G748" s="203"/>
    </row>
    <row r="749" spans="1:7">
      <c r="A749" s="202"/>
      <c r="B749" s="2"/>
      <c r="C749" s="2"/>
      <c r="D749" s="2"/>
      <c r="E749" s="203"/>
      <c r="F749" s="203"/>
      <c r="G749" s="203"/>
    </row>
    <row r="750" spans="1:7">
      <c r="A750" s="202"/>
      <c r="B750" s="2"/>
      <c r="C750" s="2"/>
      <c r="D750" s="2"/>
      <c r="E750" s="203"/>
      <c r="F750" s="203"/>
      <c r="G750" s="203"/>
    </row>
    <row r="751" spans="1:7">
      <c r="A751" s="202"/>
      <c r="B751" s="2"/>
      <c r="C751" s="2"/>
      <c r="D751" s="2"/>
      <c r="E751" s="203"/>
      <c r="F751" s="203"/>
      <c r="G751" s="203"/>
    </row>
    <row r="752" spans="1:7">
      <c r="A752" s="202"/>
      <c r="B752" s="2"/>
      <c r="C752" s="2"/>
      <c r="D752" s="2"/>
      <c r="E752" s="203"/>
      <c r="F752" s="203"/>
      <c r="G752" s="203"/>
    </row>
    <row r="753" spans="1:7">
      <c r="A753" s="202"/>
      <c r="B753" s="2"/>
      <c r="C753" s="2"/>
      <c r="D753" s="2"/>
      <c r="E753" s="203"/>
      <c r="F753" s="203"/>
      <c r="G753" s="203"/>
    </row>
    <row r="754" spans="1:7">
      <c r="A754" s="202"/>
      <c r="B754" s="2"/>
      <c r="C754" s="2"/>
      <c r="D754" s="2"/>
      <c r="E754" s="203"/>
      <c r="F754" s="203"/>
      <c r="G754" s="203"/>
    </row>
    <row r="755" spans="1:7">
      <c r="A755" s="202"/>
      <c r="B755" s="2"/>
      <c r="C755" s="2"/>
      <c r="D755" s="2"/>
      <c r="E755" s="203"/>
      <c r="F755" s="203"/>
      <c r="G755" s="203"/>
    </row>
    <row r="756" spans="1:7">
      <c r="A756" s="202"/>
      <c r="B756" s="2"/>
      <c r="C756" s="2"/>
      <c r="D756" s="2"/>
      <c r="E756" s="203"/>
      <c r="F756" s="203"/>
      <c r="G756" s="203"/>
    </row>
    <row r="757" spans="1:7">
      <c r="A757" s="202"/>
      <c r="B757" s="2"/>
      <c r="C757" s="2"/>
      <c r="D757" s="2"/>
      <c r="E757" s="203"/>
      <c r="F757" s="203"/>
      <c r="G757" s="203"/>
    </row>
    <row r="758" spans="1:7">
      <c r="A758" s="202"/>
      <c r="B758" s="2"/>
      <c r="C758" s="2"/>
      <c r="D758" s="2"/>
      <c r="E758" s="203"/>
      <c r="F758" s="203"/>
      <c r="G758" s="203"/>
    </row>
    <row r="759" spans="1:7">
      <c r="A759" s="202"/>
      <c r="B759" s="2"/>
      <c r="C759" s="2"/>
      <c r="D759" s="2"/>
      <c r="E759" s="203"/>
      <c r="F759" s="203"/>
      <c r="G759" s="203"/>
    </row>
    <row r="760" spans="1:7">
      <c r="A760" s="202"/>
      <c r="B760" s="2"/>
      <c r="C760" s="2"/>
      <c r="D760" s="2"/>
      <c r="E760" s="203"/>
      <c r="F760" s="203"/>
      <c r="G760" s="203"/>
    </row>
    <row r="761" spans="1:7">
      <c r="A761" s="202"/>
      <c r="B761" s="2"/>
      <c r="C761" s="2"/>
      <c r="D761" s="2"/>
      <c r="E761" s="203"/>
      <c r="F761" s="203"/>
      <c r="G761" s="203"/>
    </row>
    <row r="762" spans="1:7">
      <c r="A762" s="202"/>
      <c r="B762" s="2"/>
      <c r="C762" s="2"/>
      <c r="D762" s="2"/>
      <c r="E762" s="203"/>
      <c r="F762" s="203"/>
      <c r="G762" s="203"/>
    </row>
    <row r="763" spans="1:7">
      <c r="A763" s="202"/>
      <c r="B763" s="2"/>
      <c r="C763" s="2"/>
      <c r="D763" s="2"/>
      <c r="E763" s="203"/>
      <c r="F763" s="203"/>
      <c r="G763" s="203"/>
    </row>
    <row r="764" spans="1:7">
      <c r="A764" s="202"/>
      <c r="B764" s="2"/>
      <c r="C764" s="2"/>
      <c r="D764" s="2"/>
      <c r="E764" s="203"/>
      <c r="F764" s="203"/>
      <c r="G764" s="203"/>
    </row>
    <row r="765" spans="1:7">
      <c r="A765" s="202"/>
      <c r="B765" s="2"/>
      <c r="C765" s="2"/>
      <c r="D765" s="2"/>
      <c r="E765" s="203"/>
      <c r="F765" s="203"/>
      <c r="G765" s="203"/>
    </row>
    <row r="766" spans="1:7">
      <c r="A766" s="202"/>
      <c r="B766" s="2"/>
      <c r="C766" s="2"/>
      <c r="D766" s="2"/>
      <c r="E766" s="203"/>
      <c r="F766" s="203"/>
      <c r="G766" s="203"/>
    </row>
    <row r="767" spans="1:7">
      <c r="A767" s="202"/>
      <c r="B767" s="2"/>
      <c r="C767" s="2"/>
      <c r="D767" s="2"/>
      <c r="E767" s="203"/>
      <c r="F767" s="203"/>
      <c r="G767" s="203"/>
    </row>
    <row r="768" spans="1:7">
      <c r="A768" s="202"/>
      <c r="B768" s="2"/>
      <c r="C768" s="2"/>
      <c r="D768" s="2"/>
      <c r="E768" s="203"/>
      <c r="F768" s="203"/>
      <c r="G768" s="203"/>
    </row>
    <row r="769" spans="1:7">
      <c r="A769" s="202"/>
      <c r="B769" s="2"/>
      <c r="C769" s="2"/>
      <c r="D769" s="2"/>
      <c r="E769" s="203"/>
      <c r="F769" s="203"/>
      <c r="G769" s="203"/>
    </row>
    <row r="770" spans="1:7">
      <c r="A770" s="202"/>
      <c r="B770" s="2"/>
      <c r="C770" s="2"/>
      <c r="D770" s="2"/>
      <c r="E770" s="203"/>
      <c r="F770" s="203"/>
      <c r="G770" s="203"/>
    </row>
    <row r="771" spans="1:7">
      <c r="A771" s="202"/>
      <c r="B771" s="2"/>
      <c r="C771" s="2"/>
      <c r="D771" s="2"/>
      <c r="E771" s="203"/>
      <c r="F771" s="203"/>
      <c r="G771" s="203"/>
    </row>
    <row r="772" spans="1:7">
      <c r="A772" s="202"/>
      <c r="B772" s="2"/>
      <c r="C772" s="2"/>
      <c r="D772" s="2"/>
      <c r="E772" s="203"/>
      <c r="F772" s="203"/>
      <c r="G772" s="203"/>
    </row>
    <row r="773" spans="1:7">
      <c r="A773" s="202"/>
      <c r="B773" s="2"/>
      <c r="C773" s="2"/>
      <c r="D773" s="2"/>
      <c r="E773" s="203"/>
      <c r="F773" s="203"/>
      <c r="G773" s="203"/>
    </row>
    <row r="774" spans="1:7">
      <c r="A774" s="202"/>
      <c r="B774" s="2"/>
      <c r="C774" s="2"/>
      <c r="D774" s="2"/>
      <c r="E774" s="203"/>
      <c r="F774" s="203"/>
      <c r="G774" s="203"/>
    </row>
    <row r="775" spans="1:7">
      <c r="A775" s="202"/>
      <c r="B775" s="2"/>
      <c r="C775" s="2"/>
      <c r="D775" s="2"/>
      <c r="E775" s="203"/>
      <c r="F775" s="203"/>
      <c r="G775" s="203"/>
    </row>
    <row r="776" spans="1:7">
      <c r="A776" s="202"/>
      <c r="B776" s="2"/>
      <c r="C776" s="2"/>
      <c r="D776" s="2"/>
      <c r="E776" s="203"/>
      <c r="F776" s="203"/>
      <c r="G776" s="203"/>
    </row>
    <row r="777" spans="1:7">
      <c r="A777" s="202"/>
      <c r="B777" s="2"/>
      <c r="C777" s="2"/>
      <c r="D777" s="2"/>
      <c r="E777" s="203"/>
      <c r="F777" s="203"/>
      <c r="G777" s="203"/>
    </row>
    <row r="778" spans="1:7">
      <c r="A778" s="202"/>
      <c r="B778" s="2"/>
      <c r="C778" s="2"/>
      <c r="D778" s="2"/>
      <c r="E778" s="203"/>
      <c r="F778" s="203"/>
      <c r="G778" s="203"/>
    </row>
    <row r="779" spans="1:7">
      <c r="A779" s="202"/>
      <c r="B779" s="2"/>
      <c r="C779" s="2"/>
      <c r="D779" s="2"/>
      <c r="E779" s="203"/>
      <c r="F779" s="203"/>
      <c r="G779" s="203"/>
    </row>
    <row r="780" spans="1:7">
      <c r="A780" s="202"/>
      <c r="B780" s="2"/>
      <c r="C780" s="2"/>
      <c r="D780" s="2"/>
      <c r="E780" s="203"/>
      <c r="F780" s="203"/>
      <c r="G780" s="203"/>
    </row>
    <row r="781" spans="1:7">
      <c r="A781" s="202"/>
      <c r="B781" s="2"/>
      <c r="C781" s="2"/>
      <c r="D781" s="2"/>
      <c r="E781" s="203"/>
      <c r="F781" s="203"/>
      <c r="G781" s="203"/>
    </row>
    <row r="782" spans="1:7">
      <c r="A782" s="202"/>
      <c r="B782" s="2"/>
      <c r="C782" s="2"/>
      <c r="D782" s="2"/>
      <c r="E782" s="203"/>
      <c r="F782" s="203"/>
      <c r="G782" s="203"/>
    </row>
    <row r="783" spans="1:7">
      <c r="A783" s="202"/>
      <c r="B783" s="2"/>
      <c r="C783" s="2"/>
      <c r="D783" s="2"/>
      <c r="E783" s="203"/>
      <c r="F783" s="203"/>
      <c r="G783" s="203"/>
    </row>
    <row r="784" spans="1:7">
      <c r="A784" s="202"/>
      <c r="B784" s="2"/>
      <c r="C784" s="2"/>
      <c r="D784" s="2"/>
      <c r="E784" s="203"/>
      <c r="F784" s="203"/>
      <c r="G784" s="203"/>
    </row>
    <row r="785" spans="1:7">
      <c r="A785" s="202"/>
      <c r="B785" s="2"/>
      <c r="C785" s="2"/>
      <c r="D785" s="2"/>
      <c r="E785" s="203"/>
      <c r="F785" s="203"/>
      <c r="G785" s="203"/>
    </row>
    <row r="786" spans="1:7">
      <c r="A786" s="202"/>
      <c r="B786" s="2"/>
      <c r="C786" s="2"/>
      <c r="D786" s="2"/>
      <c r="E786" s="203"/>
      <c r="F786" s="203"/>
      <c r="G786" s="203"/>
    </row>
    <row r="787" spans="1:7">
      <c r="A787" s="202"/>
      <c r="B787" s="2"/>
      <c r="C787" s="2"/>
      <c r="D787" s="2"/>
      <c r="E787" s="203"/>
      <c r="F787" s="203"/>
      <c r="G787" s="203"/>
    </row>
    <row r="788" spans="1:7">
      <c r="A788" s="202"/>
      <c r="B788" s="2"/>
      <c r="C788" s="2"/>
      <c r="D788" s="2"/>
      <c r="E788" s="203"/>
      <c r="F788" s="203"/>
      <c r="G788" s="203"/>
    </row>
    <row r="789" spans="1:7">
      <c r="A789" s="202"/>
      <c r="B789" s="2"/>
      <c r="C789" s="2"/>
      <c r="D789" s="2"/>
      <c r="E789" s="203"/>
      <c r="F789" s="203"/>
      <c r="G789" s="203"/>
    </row>
    <row r="790" spans="1:7">
      <c r="A790" s="202"/>
      <c r="B790" s="2"/>
      <c r="C790" s="2"/>
      <c r="D790" s="2"/>
      <c r="E790" s="203"/>
      <c r="F790" s="203"/>
      <c r="G790" s="203"/>
    </row>
    <row r="791" spans="1:7">
      <c r="A791" s="202"/>
      <c r="B791" s="2"/>
      <c r="C791" s="2"/>
      <c r="D791" s="2"/>
      <c r="E791" s="203"/>
      <c r="F791" s="203"/>
      <c r="G791" s="203"/>
    </row>
    <row r="792" spans="1:7">
      <c r="A792" s="202"/>
      <c r="B792" s="2"/>
      <c r="C792" s="2"/>
      <c r="D792" s="2"/>
      <c r="E792" s="203"/>
      <c r="F792" s="203"/>
      <c r="G792" s="203"/>
    </row>
    <row r="793" spans="1:7">
      <c r="A793" s="202"/>
      <c r="B793" s="2"/>
      <c r="C793" s="2"/>
      <c r="D793" s="2"/>
      <c r="E793" s="203"/>
      <c r="F793" s="203"/>
      <c r="G793" s="203"/>
    </row>
    <row r="794" spans="1:7">
      <c r="A794" s="202"/>
      <c r="B794" s="2"/>
      <c r="C794" s="2"/>
      <c r="D794" s="2"/>
      <c r="E794" s="203"/>
      <c r="F794" s="203"/>
      <c r="G794" s="203"/>
    </row>
    <row r="795" spans="1:7">
      <c r="A795" s="202"/>
      <c r="B795" s="2"/>
      <c r="C795" s="2"/>
      <c r="D795" s="2"/>
      <c r="E795" s="203"/>
      <c r="F795" s="203"/>
      <c r="G795" s="203"/>
    </row>
    <row r="796" spans="1:7">
      <c r="A796" s="202"/>
      <c r="B796" s="2"/>
      <c r="C796" s="2"/>
      <c r="D796" s="2"/>
      <c r="E796" s="203"/>
      <c r="F796" s="203"/>
      <c r="G796" s="203"/>
    </row>
    <row r="797" spans="1:7">
      <c r="A797" s="202"/>
      <c r="B797" s="2"/>
      <c r="C797" s="2"/>
      <c r="D797" s="2"/>
      <c r="E797" s="203"/>
      <c r="F797" s="203"/>
      <c r="G797" s="203"/>
    </row>
    <row r="798" spans="1:7">
      <c r="A798" s="202"/>
      <c r="B798" s="2"/>
      <c r="C798" s="2"/>
      <c r="D798" s="2"/>
      <c r="E798" s="203"/>
      <c r="F798" s="203"/>
      <c r="G798" s="203"/>
    </row>
    <row r="799" spans="1:7">
      <c r="A799" s="202"/>
      <c r="B799" s="2"/>
      <c r="C799" s="2"/>
      <c r="D799" s="2"/>
      <c r="E799" s="203"/>
      <c r="F799" s="203"/>
      <c r="G799" s="203"/>
    </row>
    <row r="800" spans="1:7">
      <c r="A800" s="202"/>
      <c r="B800" s="2"/>
      <c r="C800" s="2"/>
      <c r="D800" s="2"/>
      <c r="E800" s="203"/>
      <c r="F800" s="203"/>
      <c r="G800" s="203"/>
    </row>
    <row r="801" spans="1:7">
      <c r="A801" s="202"/>
      <c r="B801" s="2"/>
      <c r="C801" s="2"/>
      <c r="D801" s="2"/>
      <c r="E801" s="203"/>
      <c r="F801" s="203"/>
      <c r="G801" s="203"/>
    </row>
    <row r="802" spans="1:7">
      <c r="A802" s="202"/>
      <c r="B802" s="2"/>
      <c r="C802" s="2"/>
      <c r="D802" s="2"/>
      <c r="E802" s="203"/>
      <c r="F802" s="203"/>
      <c r="G802" s="203"/>
    </row>
    <row r="803" spans="1:7">
      <c r="A803" s="202"/>
      <c r="B803" s="2"/>
      <c r="C803" s="2"/>
      <c r="D803" s="2"/>
      <c r="E803" s="203"/>
      <c r="F803" s="203"/>
      <c r="G803" s="203"/>
    </row>
    <row r="804" spans="1:7">
      <c r="A804" s="202"/>
      <c r="B804" s="2"/>
      <c r="C804" s="2"/>
      <c r="D804" s="2"/>
      <c r="E804" s="203"/>
      <c r="F804" s="203"/>
      <c r="G804" s="203"/>
    </row>
    <row r="805" spans="1:7">
      <c r="A805" s="202"/>
      <c r="B805" s="2"/>
      <c r="C805" s="2"/>
      <c r="D805" s="2"/>
      <c r="E805" s="203"/>
      <c r="F805" s="203"/>
      <c r="G805" s="203"/>
    </row>
    <row r="806" spans="1:7">
      <c r="A806" s="202"/>
      <c r="B806" s="2"/>
      <c r="C806" s="2"/>
      <c r="D806" s="2"/>
      <c r="E806" s="203"/>
      <c r="F806" s="203"/>
      <c r="G806" s="203"/>
    </row>
    <row r="807" spans="1:7">
      <c r="A807" s="202"/>
      <c r="B807" s="2"/>
      <c r="C807" s="2"/>
      <c r="D807" s="2"/>
      <c r="E807" s="203"/>
      <c r="F807" s="203"/>
      <c r="G807" s="203"/>
    </row>
    <row r="808" spans="1:7">
      <c r="A808" s="202"/>
      <c r="B808" s="2"/>
      <c r="C808" s="2"/>
      <c r="D808" s="2"/>
      <c r="E808" s="203"/>
      <c r="F808" s="203"/>
      <c r="G808" s="203"/>
    </row>
    <row r="809" spans="1:7">
      <c r="A809" s="202"/>
      <c r="B809" s="2"/>
      <c r="C809" s="2"/>
      <c r="D809" s="2"/>
      <c r="E809" s="203"/>
      <c r="F809" s="203"/>
      <c r="G809" s="203"/>
    </row>
    <row r="810" spans="1:7">
      <c r="A810" s="202"/>
      <c r="B810" s="2"/>
      <c r="C810" s="2"/>
      <c r="D810" s="2"/>
      <c r="E810" s="203"/>
      <c r="F810" s="203"/>
      <c r="G810" s="203"/>
    </row>
    <row r="811" spans="1:7">
      <c r="A811" s="202"/>
      <c r="B811" s="2"/>
      <c r="C811" s="2"/>
      <c r="D811" s="2"/>
      <c r="E811" s="203"/>
      <c r="F811" s="203"/>
      <c r="G811" s="203"/>
    </row>
    <row r="812" spans="1:7">
      <c r="A812" s="202"/>
      <c r="B812" s="2"/>
      <c r="C812" s="2"/>
      <c r="D812" s="2"/>
      <c r="E812" s="203"/>
      <c r="F812" s="203"/>
      <c r="G812" s="203"/>
    </row>
    <row r="813" spans="1:7">
      <c r="A813" s="202"/>
      <c r="B813" s="2"/>
      <c r="C813" s="2"/>
      <c r="D813" s="2"/>
      <c r="E813" s="203"/>
      <c r="F813" s="203"/>
      <c r="G813" s="203"/>
    </row>
    <row r="814" spans="1:7">
      <c r="A814" s="202"/>
      <c r="B814" s="2"/>
      <c r="C814" s="2"/>
      <c r="D814" s="2"/>
      <c r="E814" s="203"/>
      <c r="F814" s="203"/>
      <c r="G814" s="203"/>
    </row>
    <row r="815" spans="1:7">
      <c r="A815" s="202"/>
      <c r="B815" s="2"/>
      <c r="C815" s="2"/>
      <c r="D815" s="2"/>
      <c r="E815" s="203"/>
      <c r="F815" s="203"/>
      <c r="G815" s="203"/>
    </row>
    <row r="816" spans="1:7">
      <c r="A816" s="202"/>
      <c r="B816" s="2"/>
      <c r="C816" s="2"/>
      <c r="D816" s="2"/>
      <c r="E816" s="203"/>
      <c r="F816" s="203"/>
      <c r="G816" s="203"/>
    </row>
    <row r="817" spans="1:7">
      <c r="A817" s="202"/>
      <c r="B817" s="2"/>
      <c r="C817" s="2"/>
      <c r="D817" s="2"/>
      <c r="E817" s="203"/>
      <c r="F817" s="203"/>
      <c r="G817" s="203"/>
    </row>
    <row r="818" spans="1:7">
      <c r="A818" s="202"/>
      <c r="B818" s="2"/>
      <c r="C818" s="2"/>
      <c r="D818" s="2"/>
      <c r="E818" s="203"/>
      <c r="F818" s="203"/>
      <c r="G818" s="203"/>
    </row>
    <row r="819" spans="1:7">
      <c r="A819" s="202"/>
      <c r="B819" s="2"/>
      <c r="C819" s="2"/>
      <c r="D819" s="2"/>
      <c r="E819" s="203"/>
      <c r="F819" s="203"/>
      <c r="G819" s="203"/>
    </row>
    <row r="820" spans="1:7">
      <c r="A820" s="202"/>
      <c r="B820" s="2"/>
      <c r="C820" s="2"/>
      <c r="D820" s="2"/>
      <c r="E820" s="203"/>
      <c r="F820" s="203"/>
      <c r="G820" s="203"/>
    </row>
    <row r="821" spans="1:7">
      <c r="A821" s="202"/>
      <c r="B821" s="2"/>
      <c r="C821" s="2"/>
      <c r="D821" s="2"/>
      <c r="E821" s="203"/>
      <c r="F821" s="203"/>
      <c r="G821" s="203"/>
    </row>
    <row r="822" spans="1:7">
      <c r="A822" s="202"/>
      <c r="B822" s="2"/>
      <c r="C822" s="2"/>
      <c r="D822" s="2"/>
      <c r="E822" s="203"/>
      <c r="F822" s="203"/>
      <c r="G822" s="203"/>
    </row>
    <row r="823" spans="1:7">
      <c r="A823" s="202"/>
      <c r="B823" s="2"/>
      <c r="C823" s="2"/>
      <c r="D823" s="2"/>
      <c r="E823" s="203"/>
      <c r="F823" s="203"/>
      <c r="G823" s="203"/>
    </row>
    <row r="824" spans="1:7">
      <c r="A824" s="202"/>
      <c r="B824" s="2"/>
      <c r="C824" s="2"/>
      <c r="D824" s="2"/>
      <c r="E824" s="203"/>
      <c r="F824" s="203"/>
      <c r="G824" s="203"/>
    </row>
    <row r="825" spans="1:7">
      <c r="A825" s="202"/>
      <c r="B825" s="2"/>
      <c r="C825" s="2"/>
      <c r="D825" s="2"/>
      <c r="E825" s="203"/>
      <c r="F825" s="203"/>
      <c r="G825" s="203"/>
    </row>
    <row r="826" spans="1:7">
      <c r="A826" s="202"/>
      <c r="B826" s="2"/>
      <c r="C826" s="2"/>
      <c r="D826" s="2"/>
      <c r="E826" s="203"/>
      <c r="F826" s="203"/>
      <c r="G826" s="203"/>
    </row>
    <row r="827" spans="1:7">
      <c r="A827" s="202"/>
      <c r="B827" s="2"/>
      <c r="C827" s="2"/>
      <c r="D827" s="2"/>
      <c r="E827" s="203"/>
      <c r="F827" s="203"/>
      <c r="G827" s="203"/>
    </row>
    <row r="828" spans="1:7">
      <c r="A828" s="202"/>
      <c r="B828" s="2"/>
      <c r="C828" s="2"/>
      <c r="D828" s="2"/>
      <c r="E828" s="203"/>
      <c r="F828" s="203"/>
      <c r="G828" s="203"/>
    </row>
    <row r="829" spans="1:7">
      <c r="A829" s="202"/>
      <c r="B829" s="2"/>
      <c r="C829" s="2"/>
      <c r="D829" s="2"/>
      <c r="E829" s="203"/>
      <c r="F829" s="203"/>
      <c r="G829" s="203"/>
    </row>
    <row r="830" spans="1:7">
      <c r="A830" s="202"/>
      <c r="B830" s="2"/>
      <c r="C830" s="2"/>
      <c r="D830" s="2"/>
      <c r="E830" s="203"/>
      <c r="F830" s="203"/>
      <c r="G830" s="203"/>
    </row>
    <row r="831" spans="1:7">
      <c r="A831" s="202"/>
      <c r="B831" s="2"/>
      <c r="C831" s="2"/>
      <c r="D831" s="2"/>
      <c r="E831" s="203"/>
      <c r="F831" s="203"/>
      <c r="G831" s="203"/>
    </row>
    <row r="832" spans="1:7">
      <c r="A832" s="202"/>
      <c r="B832" s="2"/>
      <c r="C832" s="2"/>
      <c r="D832" s="2"/>
      <c r="E832" s="203"/>
      <c r="F832" s="203"/>
      <c r="G832" s="203"/>
    </row>
    <row r="833" spans="1:7">
      <c r="A833" s="202"/>
      <c r="B833" s="2"/>
      <c r="C833" s="2"/>
      <c r="D833" s="2"/>
      <c r="E833" s="203"/>
      <c r="F833" s="203"/>
      <c r="G833" s="203"/>
    </row>
    <row r="834" spans="1:7">
      <c r="A834" s="202"/>
      <c r="B834" s="2"/>
      <c r="C834" s="2"/>
      <c r="D834" s="2"/>
      <c r="E834" s="203"/>
      <c r="F834" s="203"/>
      <c r="G834" s="203"/>
    </row>
    <row r="835" spans="1:7">
      <c r="A835" s="202"/>
      <c r="B835" s="2"/>
      <c r="C835" s="2"/>
      <c r="D835" s="2"/>
      <c r="E835" s="203"/>
      <c r="F835" s="203"/>
      <c r="G835" s="203"/>
    </row>
    <row r="836" spans="1:7">
      <c r="A836" s="202"/>
      <c r="B836" s="2"/>
      <c r="C836" s="2"/>
      <c r="D836" s="2"/>
      <c r="E836" s="203"/>
      <c r="F836" s="203"/>
      <c r="G836" s="203"/>
    </row>
    <row r="837" spans="1:7">
      <c r="A837" s="202"/>
      <c r="B837" s="2"/>
      <c r="C837" s="2"/>
      <c r="D837" s="2"/>
      <c r="E837" s="203"/>
      <c r="F837" s="203"/>
      <c r="G837" s="203"/>
    </row>
    <row r="838" spans="1:7">
      <c r="A838" s="202"/>
      <c r="B838" s="2"/>
      <c r="C838" s="2"/>
      <c r="D838" s="2"/>
      <c r="E838" s="203"/>
      <c r="F838" s="203"/>
      <c r="G838" s="203"/>
    </row>
    <row r="839" spans="1:7">
      <c r="A839" s="202"/>
      <c r="B839" s="2"/>
      <c r="C839" s="2"/>
      <c r="D839" s="2"/>
      <c r="E839" s="203"/>
      <c r="F839" s="203"/>
      <c r="G839" s="203"/>
    </row>
    <row r="840" spans="1:7">
      <c r="A840" s="202"/>
      <c r="B840" s="2"/>
      <c r="C840" s="2"/>
      <c r="D840" s="2"/>
      <c r="E840" s="203"/>
      <c r="F840" s="203"/>
      <c r="G840" s="203"/>
    </row>
    <row r="841" spans="1:7">
      <c r="A841" s="202"/>
      <c r="B841" s="2"/>
      <c r="C841" s="2"/>
      <c r="D841" s="2"/>
      <c r="E841" s="203"/>
      <c r="F841" s="203"/>
      <c r="G841" s="203"/>
    </row>
    <row r="842" spans="1:7">
      <c r="A842" s="202"/>
      <c r="B842" s="2"/>
      <c r="C842" s="2"/>
      <c r="D842" s="2"/>
      <c r="E842" s="203"/>
      <c r="F842" s="203"/>
      <c r="G842" s="203"/>
    </row>
    <row r="843" spans="1:7">
      <c r="A843" s="202"/>
      <c r="B843" s="2"/>
      <c r="C843" s="2"/>
      <c r="D843" s="2"/>
      <c r="E843" s="203"/>
      <c r="F843" s="203"/>
      <c r="G843" s="203"/>
    </row>
    <row r="844" spans="1:7">
      <c r="A844" s="202"/>
      <c r="B844" s="2"/>
      <c r="C844" s="2"/>
      <c r="D844" s="2"/>
      <c r="E844" s="203"/>
      <c r="F844" s="203"/>
      <c r="G844" s="203"/>
    </row>
    <row r="845" spans="1:7">
      <c r="A845" s="202"/>
      <c r="B845" s="2"/>
      <c r="C845" s="2"/>
      <c r="D845" s="2"/>
      <c r="E845" s="203"/>
      <c r="F845" s="203"/>
      <c r="G845" s="203"/>
    </row>
    <row r="846" spans="1:7">
      <c r="A846" s="202"/>
      <c r="B846" s="2"/>
      <c r="C846" s="2"/>
      <c r="D846" s="2"/>
      <c r="E846" s="203"/>
      <c r="F846" s="203"/>
      <c r="G846" s="203"/>
    </row>
    <row r="847" spans="1:7">
      <c r="A847" s="202"/>
      <c r="B847" s="2"/>
      <c r="C847" s="2"/>
      <c r="D847" s="2"/>
      <c r="E847" s="203"/>
      <c r="F847" s="203"/>
      <c r="G847" s="203"/>
    </row>
    <row r="848" spans="1:7">
      <c r="A848" s="202"/>
      <c r="B848" s="2"/>
      <c r="C848" s="2"/>
      <c r="D848" s="2"/>
      <c r="E848" s="203"/>
      <c r="F848" s="203"/>
      <c r="G848" s="203"/>
    </row>
    <row r="849" spans="1:7">
      <c r="A849" s="202"/>
      <c r="B849" s="2"/>
      <c r="C849" s="2"/>
      <c r="D849" s="2"/>
      <c r="E849" s="203"/>
      <c r="F849" s="203"/>
      <c r="G849" s="203"/>
    </row>
    <row r="850" spans="1:7">
      <c r="A850" s="202"/>
      <c r="B850" s="2"/>
      <c r="C850" s="2"/>
      <c r="D850" s="2"/>
      <c r="E850" s="203"/>
      <c r="F850" s="203"/>
      <c r="G850" s="203"/>
    </row>
    <row r="851" spans="1:7">
      <c r="A851" s="202"/>
      <c r="B851" s="2"/>
      <c r="C851" s="2"/>
      <c r="D851" s="2"/>
      <c r="E851" s="203"/>
      <c r="F851" s="203"/>
      <c r="G851" s="203"/>
    </row>
    <row r="852" spans="1:7">
      <c r="A852" s="202"/>
      <c r="B852" s="2"/>
      <c r="C852" s="2"/>
      <c r="D852" s="2"/>
      <c r="E852" s="203"/>
      <c r="F852" s="203"/>
      <c r="G852" s="203"/>
    </row>
    <row r="853" spans="1:7">
      <c r="A853" s="202"/>
      <c r="B853" s="2"/>
      <c r="C853" s="2"/>
      <c r="D853" s="2"/>
      <c r="E853" s="203"/>
      <c r="F853" s="203"/>
      <c r="G853" s="203"/>
    </row>
    <row r="854" spans="1:7">
      <c r="A854" s="202"/>
      <c r="B854" s="2"/>
      <c r="C854" s="2"/>
      <c r="D854" s="2"/>
      <c r="E854" s="203"/>
      <c r="F854" s="203"/>
      <c r="G854" s="203"/>
    </row>
    <row r="855" spans="1:7">
      <c r="A855" s="202"/>
      <c r="B855" s="2"/>
      <c r="C855" s="2"/>
      <c r="D855" s="2"/>
      <c r="E855" s="203"/>
      <c r="F855" s="203"/>
      <c r="G855" s="203"/>
    </row>
    <row r="856" spans="1:7">
      <c r="A856" s="202"/>
      <c r="B856" s="2"/>
      <c r="C856" s="2"/>
      <c r="D856" s="2"/>
      <c r="E856" s="203"/>
      <c r="F856" s="203"/>
      <c r="G856" s="203"/>
    </row>
    <row r="857" spans="1:7">
      <c r="A857" s="202"/>
      <c r="B857" s="2"/>
      <c r="C857" s="2"/>
      <c r="D857" s="2"/>
      <c r="E857" s="203"/>
      <c r="F857" s="203"/>
      <c r="G857" s="203"/>
    </row>
    <row r="858" spans="1:7">
      <c r="A858" s="202"/>
      <c r="B858" s="2"/>
      <c r="C858" s="2"/>
      <c r="D858" s="2"/>
      <c r="E858" s="203"/>
      <c r="F858" s="203"/>
      <c r="G858" s="203"/>
    </row>
    <row r="859" spans="1:7">
      <c r="A859" s="202"/>
      <c r="B859" s="2"/>
      <c r="C859" s="2"/>
      <c r="D859" s="2"/>
      <c r="E859" s="203"/>
      <c r="F859" s="203"/>
      <c r="G859" s="203"/>
    </row>
    <row r="860" spans="1:7">
      <c r="A860" s="202"/>
      <c r="B860" s="2"/>
      <c r="C860" s="2"/>
      <c r="D860" s="2"/>
      <c r="E860" s="203"/>
      <c r="F860" s="203"/>
      <c r="G860" s="203"/>
    </row>
    <row r="861" spans="1:7">
      <c r="A861" s="202"/>
      <c r="B861" s="2"/>
      <c r="C861" s="2"/>
      <c r="D861" s="2"/>
      <c r="E861" s="203"/>
      <c r="F861" s="203"/>
      <c r="G861" s="203"/>
    </row>
    <row r="862" spans="1:7">
      <c r="A862" s="202"/>
      <c r="B862" s="2"/>
      <c r="C862" s="2"/>
      <c r="D862" s="2"/>
      <c r="E862" s="203"/>
      <c r="F862" s="203"/>
      <c r="G862" s="203"/>
    </row>
    <row r="863" spans="1:7">
      <c r="A863" s="202"/>
      <c r="B863" s="2"/>
      <c r="C863" s="2"/>
      <c r="D863" s="2"/>
      <c r="E863" s="203"/>
      <c r="F863" s="203"/>
      <c r="G863" s="203"/>
    </row>
    <row r="864" spans="1:7">
      <c r="A864" s="202"/>
      <c r="B864" s="2"/>
      <c r="C864" s="2"/>
      <c r="D864" s="2"/>
      <c r="E864" s="203"/>
      <c r="F864" s="203"/>
      <c r="G864" s="203"/>
    </row>
    <row r="865" spans="1:7">
      <c r="A865" s="202"/>
      <c r="B865" s="2"/>
      <c r="C865" s="2"/>
      <c r="D865" s="2"/>
      <c r="E865" s="203"/>
      <c r="F865" s="203"/>
      <c r="G865" s="203"/>
    </row>
    <row r="866" spans="1:7">
      <c r="A866" s="202"/>
      <c r="B866" s="2"/>
      <c r="C866" s="2"/>
      <c r="D866" s="2"/>
      <c r="E866" s="203"/>
      <c r="F866" s="203"/>
      <c r="G866" s="203"/>
    </row>
    <row r="867" spans="1:7">
      <c r="A867" s="202"/>
      <c r="B867" s="2"/>
      <c r="C867" s="2"/>
      <c r="D867" s="2"/>
      <c r="E867" s="203"/>
      <c r="F867" s="203"/>
      <c r="G867" s="203"/>
    </row>
    <row r="868" spans="1:7">
      <c r="A868" s="202"/>
      <c r="B868" s="2"/>
      <c r="C868" s="2"/>
      <c r="D868" s="2"/>
      <c r="E868" s="203"/>
      <c r="F868" s="203"/>
      <c r="G868" s="203"/>
    </row>
    <row r="869" spans="1:7">
      <c r="A869" s="202"/>
      <c r="B869" s="2"/>
      <c r="C869" s="2"/>
      <c r="D869" s="2"/>
      <c r="E869" s="203"/>
      <c r="F869" s="203"/>
      <c r="G869" s="203"/>
    </row>
    <row r="870" spans="1:7">
      <c r="A870" s="202"/>
      <c r="B870" s="2"/>
      <c r="C870" s="2"/>
      <c r="D870" s="2"/>
      <c r="E870" s="203"/>
      <c r="F870" s="203"/>
      <c r="G870" s="203"/>
    </row>
    <row r="871" spans="1:7">
      <c r="A871" s="202"/>
      <c r="B871" s="2"/>
      <c r="C871" s="2"/>
      <c r="D871" s="2"/>
      <c r="E871" s="203"/>
      <c r="F871" s="203"/>
      <c r="G871" s="203"/>
    </row>
    <row r="872" spans="1:7">
      <c r="A872" s="202"/>
      <c r="B872" s="2"/>
      <c r="C872" s="2"/>
      <c r="D872" s="2"/>
      <c r="E872" s="203"/>
      <c r="F872" s="203"/>
      <c r="G872" s="203"/>
    </row>
    <row r="873" spans="1:7">
      <c r="A873" s="202"/>
      <c r="B873" s="2"/>
      <c r="C873" s="2"/>
      <c r="D873" s="2"/>
      <c r="E873" s="203"/>
      <c r="F873" s="203"/>
      <c r="G873" s="203"/>
    </row>
    <row r="874" spans="1:7">
      <c r="A874" s="202"/>
      <c r="B874" s="2"/>
      <c r="C874" s="2"/>
      <c r="D874" s="2"/>
      <c r="E874" s="203"/>
      <c r="F874" s="203"/>
      <c r="G874" s="203"/>
    </row>
    <row r="875" spans="1:7">
      <c r="A875" s="202"/>
      <c r="B875" s="2"/>
      <c r="C875" s="2"/>
      <c r="D875" s="2"/>
      <c r="E875" s="203"/>
      <c r="F875" s="203"/>
      <c r="G875" s="203"/>
    </row>
    <row r="876" spans="1:7">
      <c r="A876" s="202"/>
      <c r="B876" s="2"/>
      <c r="C876" s="2"/>
      <c r="D876" s="2"/>
      <c r="E876" s="203"/>
      <c r="F876" s="203"/>
      <c r="G876" s="203"/>
    </row>
    <row r="877" spans="1:7">
      <c r="A877" s="202"/>
      <c r="B877" s="2"/>
      <c r="C877" s="2"/>
      <c r="D877" s="2"/>
      <c r="E877" s="203"/>
      <c r="F877" s="203"/>
      <c r="G877" s="203"/>
    </row>
    <row r="878" spans="1:7">
      <c r="A878" s="202"/>
      <c r="B878" s="2"/>
      <c r="C878" s="2"/>
      <c r="D878" s="2"/>
      <c r="E878" s="203"/>
      <c r="F878" s="203"/>
      <c r="G878" s="203"/>
    </row>
    <row r="879" spans="1:7">
      <c r="A879" s="202"/>
      <c r="B879" s="2"/>
      <c r="C879" s="2"/>
      <c r="D879" s="2"/>
      <c r="E879" s="203"/>
      <c r="F879" s="203"/>
      <c r="G879" s="203"/>
    </row>
    <row r="880" spans="1:7">
      <c r="A880" s="202"/>
      <c r="B880" s="2"/>
      <c r="C880" s="2"/>
      <c r="D880" s="2"/>
      <c r="E880" s="203"/>
      <c r="F880" s="203"/>
      <c r="G880" s="203"/>
    </row>
    <row r="881" spans="1:7">
      <c r="A881" s="202"/>
      <c r="B881" s="2"/>
      <c r="C881" s="2"/>
      <c r="D881" s="2"/>
      <c r="E881" s="203"/>
      <c r="F881" s="203"/>
      <c r="G881" s="203"/>
    </row>
    <row r="882" spans="1:7">
      <c r="A882" s="202"/>
      <c r="B882" s="2"/>
      <c r="C882" s="2"/>
      <c r="D882" s="2"/>
      <c r="E882" s="203"/>
      <c r="F882" s="203"/>
      <c r="G882" s="203"/>
    </row>
    <row r="883" spans="1:7">
      <c r="A883" s="202"/>
      <c r="B883" s="2"/>
      <c r="C883" s="2"/>
      <c r="D883" s="2"/>
      <c r="E883" s="203"/>
      <c r="F883" s="203"/>
      <c r="G883" s="203"/>
    </row>
    <row r="884" spans="1:7">
      <c r="A884" s="202"/>
      <c r="B884" s="2"/>
      <c r="C884" s="2"/>
      <c r="D884" s="2"/>
      <c r="E884" s="203"/>
      <c r="F884" s="203"/>
      <c r="G884" s="203"/>
    </row>
    <row r="885" spans="1:7">
      <c r="A885" s="202"/>
      <c r="B885" s="2"/>
      <c r="C885" s="2"/>
      <c r="D885" s="2"/>
      <c r="E885" s="203"/>
      <c r="F885" s="203"/>
      <c r="G885" s="203"/>
    </row>
    <row r="886" spans="1:7">
      <c r="A886" s="202"/>
      <c r="B886" s="2"/>
      <c r="C886" s="2"/>
      <c r="D886" s="2"/>
      <c r="E886" s="203"/>
      <c r="F886" s="203"/>
      <c r="G886" s="203"/>
    </row>
    <row r="887" spans="1:7">
      <c r="A887" s="202"/>
      <c r="B887" s="2"/>
      <c r="C887" s="2"/>
      <c r="D887" s="2"/>
      <c r="E887" s="203"/>
      <c r="F887" s="203"/>
      <c r="G887" s="203"/>
    </row>
    <row r="888" spans="1:7">
      <c r="A888" s="202"/>
      <c r="B888" s="2"/>
      <c r="C888" s="2"/>
      <c r="D888" s="2"/>
      <c r="E888" s="203"/>
      <c r="F888" s="203"/>
      <c r="G888" s="203"/>
    </row>
    <row r="889" spans="1:7">
      <c r="A889" s="202"/>
      <c r="B889" s="2"/>
      <c r="C889" s="2"/>
      <c r="D889" s="2"/>
      <c r="E889" s="203"/>
      <c r="F889" s="203"/>
      <c r="G889" s="203"/>
    </row>
    <row r="890" spans="1:7">
      <c r="A890" s="202"/>
      <c r="B890" s="2"/>
      <c r="C890" s="2"/>
      <c r="D890" s="2"/>
      <c r="E890" s="203"/>
      <c r="F890" s="203"/>
      <c r="G890" s="203"/>
    </row>
    <row r="891" spans="1:7">
      <c r="A891" s="202"/>
      <c r="B891" s="2"/>
      <c r="C891" s="2"/>
      <c r="D891" s="2"/>
      <c r="E891" s="203"/>
      <c r="F891" s="203"/>
      <c r="G891" s="203"/>
    </row>
    <row r="892" spans="1:7">
      <c r="A892" s="202"/>
      <c r="B892" s="2"/>
      <c r="C892" s="2"/>
      <c r="D892" s="2"/>
      <c r="E892" s="203"/>
      <c r="F892" s="203"/>
      <c r="G892" s="203"/>
    </row>
    <row r="893" spans="1:7">
      <c r="A893" s="202"/>
      <c r="B893" s="2"/>
      <c r="C893" s="2"/>
      <c r="D893" s="2"/>
      <c r="E893" s="203"/>
      <c r="F893" s="203"/>
      <c r="G893" s="203"/>
    </row>
    <row r="894" spans="1:7">
      <c r="A894" s="202"/>
      <c r="B894" s="2"/>
      <c r="C894" s="2"/>
      <c r="D894" s="2"/>
      <c r="E894" s="203"/>
      <c r="F894" s="203"/>
      <c r="G894" s="203"/>
    </row>
    <row r="895" spans="1:7">
      <c r="A895" s="202"/>
      <c r="B895" s="2"/>
      <c r="C895" s="2"/>
      <c r="D895" s="2"/>
      <c r="E895" s="203"/>
      <c r="F895" s="203"/>
      <c r="G895" s="203"/>
    </row>
    <row r="896" spans="1:7">
      <c r="A896" s="202"/>
      <c r="B896" s="2"/>
      <c r="C896" s="2"/>
      <c r="D896" s="2"/>
      <c r="E896" s="203"/>
      <c r="F896" s="203"/>
      <c r="G896" s="203"/>
    </row>
    <row r="897" spans="1:7">
      <c r="A897" s="202"/>
      <c r="B897" s="2"/>
      <c r="C897" s="2"/>
      <c r="D897" s="2"/>
      <c r="E897" s="203"/>
      <c r="F897" s="203"/>
      <c r="G897" s="203"/>
    </row>
    <row r="898" spans="1:7">
      <c r="A898" s="202"/>
      <c r="B898" s="2"/>
      <c r="C898" s="2"/>
      <c r="D898" s="2"/>
      <c r="E898" s="203"/>
      <c r="F898" s="203"/>
      <c r="G898" s="203"/>
    </row>
    <row r="899" spans="1:7">
      <c r="A899" s="202"/>
      <c r="B899" s="2"/>
      <c r="C899" s="2"/>
      <c r="D899" s="2"/>
      <c r="E899" s="203"/>
      <c r="F899" s="203"/>
      <c r="G899" s="203"/>
    </row>
    <row r="900" spans="1:7">
      <c r="A900" s="202"/>
      <c r="B900" s="2"/>
      <c r="C900" s="2"/>
      <c r="D900" s="2"/>
      <c r="E900" s="203"/>
      <c r="F900" s="203"/>
      <c r="G900" s="203"/>
    </row>
    <row r="901" spans="1:7">
      <c r="A901" s="202"/>
      <c r="B901" s="2"/>
      <c r="C901" s="2"/>
      <c r="D901" s="2"/>
      <c r="E901" s="203"/>
      <c r="F901" s="203"/>
      <c r="G901" s="203"/>
    </row>
    <row r="902" spans="1:7">
      <c r="A902" s="202"/>
      <c r="B902" s="2"/>
      <c r="C902" s="2"/>
      <c r="D902" s="2"/>
      <c r="E902" s="203"/>
      <c r="F902" s="203"/>
      <c r="G902" s="203"/>
    </row>
    <row r="903" spans="1:7">
      <c r="A903" s="202"/>
      <c r="B903" s="2"/>
      <c r="C903" s="2"/>
      <c r="D903" s="2"/>
      <c r="E903" s="203"/>
      <c r="F903" s="203"/>
      <c r="G903" s="203"/>
    </row>
    <row r="904" spans="1:7">
      <c r="A904" s="202"/>
      <c r="B904" s="2"/>
      <c r="C904" s="2"/>
      <c r="D904" s="2"/>
      <c r="E904" s="203"/>
      <c r="F904" s="203"/>
      <c r="G904" s="203"/>
    </row>
    <row r="905" spans="1:7">
      <c r="A905" s="202"/>
      <c r="B905" s="2"/>
      <c r="C905" s="2"/>
      <c r="D905" s="2"/>
      <c r="E905" s="203"/>
      <c r="F905" s="203"/>
      <c r="G905" s="203"/>
    </row>
    <row r="906" spans="1:7">
      <c r="A906" s="202"/>
      <c r="B906" s="2"/>
      <c r="C906" s="2"/>
      <c r="D906" s="2"/>
      <c r="E906" s="203"/>
      <c r="F906" s="203"/>
      <c r="G906" s="203"/>
    </row>
    <row r="907" spans="1:7">
      <c r="A907" s="202"/>
      <c r="B907" s="2"/>
      <c r="C907" s="2"/>
      <c r="D907" s="2"/>
      <c r="E907" s="203"/>
      <c r="F907" s="203"/>
      <c r="G907" s="203"/>
    </row>
    <row r="908" spans="1:7">
      <c r="A908" s="202"/>
      <c r="B908" s="2"/>
      <c r="C908" s="2"/>
      <c r="D908" s="2"/>
      <c r="E908" s="203"/>
      <c r="F908" s="203"/>
      <c r="G908" s="203"/>
    </row>
    <row r="909" spans="1:7">
      <c r="A909" s="202"/>
      <c r="B909" s="2"/>
      <c r="C909" s="2"/>
      <c r="D909" s="2"/>
      <c r="E909" s="203"/>
      <c r="F909" s="203"/>
      <c r="G909" s="203"/>
    </row>
    <row r="910" spans="1:7">
      <c r="A910" s="202"/>
      <c r="B910" s="2"/>
      <c r="C910" s="2"/>
      <c r="D910" s="2"/>
      <c r="E910" s="203"/>
      <c r="F910" s="203"/>
      <c r="G910" s="203"/>
    </row>
    <row r="911" spans="1:7">
      <c r="A911" s="202"/>
      <c r="B911" s="2"/>
      <c r="C911" s="2"/>
      <c r="D911" s="2"/>
      <c r="E911" s="203"/>
      <c r="F911" s="203"/>
      <c r="G911" s="203"/>
    </row>
    <row r="912" spans="1:7">
      <c r="A912" s="202"/>
      <c r="B912" s="2"/>
      <c r="C912" s="2"/>
      <c r="D912" s="2"/>
      <c r="E912" s="203"/>
      <c r="F912" s="203"/>
      <c r="G912" s="203"/>
    </row>
    <row r="913" spans="1:7">
      <c r="A913" s="202"/>
      <c r="B913" s="2"/>
      <c r="C913" s="2"/>
      <c r="D913" s="2"/>
      <c r="E913" s="203"/>
      <c r="F913" s="203"/>
      <c r="G913" s="203"/>
    </row>
    <row r="914" spans="1:7">
      <c r="A914" s="202"/>
      <c r="B914" s="2"/>
      <c r="C914" s="2"/>
      <c r="D914" s="2"/>
      <c r="E914" s="203"/>
      <c r="F914" s="203"/>
      <c r="G914" s="203"/>
    </row>
    <row r="915" spans="1:7">
      <c r="A915" s="202"/>
      <c r="B915" s="2"/>
      <c r="C915" s="2"/>
      <c r="D915" s="2"/>
      <c r="E915" s="203"/>
      <c r="F915" s="203"/>
      <c r="G915" s="203"/>
    </row>
    <row r="916" spans="1:7">
      <c r="A916" s="202"/>
      <c r="B916" s="2"/>
      <c r="C916" s="2"/>
      <c r="D916" s="2"/>
      <c r="E916" s="203"/>
      <c r="F916" s="203"/>
      <c r="G916" s="203"/>
    </row>
    <row r="917" spans="1:7">
      <c r="A917" s="202"/>
      <c r="B917" s="2"/>
      <c r="C917" s="2"/>
      <c r="D917" s="2"/>
      <c r="E917" s="203"/>
      <c r="F917" s="203"/>
      <c r="G917" s="203"/>
    </row>
    <row r="918" spans="1:7">
      <c r="A918" s="202"/>
      <c r="B918" s="2"/>
      <c r="C918" s="2"/>
      <c r="D918" s="2"/>
      <c r="E918" s="203"/>
      <c r="F918" s="203"/>
      <c r="G918" s="203"/>
    </row>
    <row r="919" spans="1:7">
      <c r="A919" s="202"/>
      <c r="B919" s="2"/>
      <c r="C919" s="2"/>
      <c r="D919" s="2"/>
      <c r="E919" s="203"/>
      <c r="F919" s="203"/>
      <c r="G919" s="203"/>
    </row>
    <row r="920" spans="1:7">
      <c r="A920" s="202"/>
      <c r="B920" s="2"/>
      <c r="C920" s="2"/>
      <c r="D920" s="2"/>
      <c r="E920" s="203"/>
      <c r="F920" s="203"/>
      <c r="G920" s="203"/>
    </row>
    <row r="921" spans="1:7">
      <c r="A921" s="202"/>
      <c r="B921" s="2"/>
      <c r="C921" s="2"/>
      <c r="D921" s="2"/>
      <c r="E921" s="203"/>
      <c r="F921" s="203"/>
      <c r="G921" s="203"/>
    </row>
    <row r="922" spans="1:7">
      <c r="A922" s="202"/>
      <c r="B922" s="2"/>
      <c r="C922" s="2"/>
      <c r="D922" s="2"/>
      <c r="E922" s="203"/>
      <c r="F922" s="203"/>
      <c r="G922" s="203"/>
    </row>
    <row r="923" spans="1:7">
      <c r="A923" s="202"/>
      <c r="B923" s="2"/>
      <c r="C923" s="2"/>
      <c r="D923" s="2"/>
      <c r="E923" s="203"/>
      <c r="F923" s="203"/>
      <c r="G923" s="203"/>
    </row>
    <row r="924" spans="1:7">
      <c r="A924" s="202"/>
      <c r="B924" s="2"/>
      <c r="C924" s="2"/>
      <c r="D924" s="2"/>
      <c r="E924" s="203"/>
      <c r="F924" s="203"/>
      <c r="G924" s="203"/>
    </row>
    <row r="925" spans="1:7">
      <c r="A925" s="202"/>
      <c r="B925" s="2"/>
      <c r="C925" s="2"/>
      <c r="D925" s="2"/>
      <c r="E925" s="203"/>
      <c r="F925" s="203"/>
      <c r="G925" s="203"/>
    </row>
    <row r="926" spans="1:7">
      <c r="A926" s="202"/>
      <c r="B926" s="2"/>
      <c r="C926" s="2"/>
      <c r="D926" s="2"/>
      <c r="E926" s="203"/>
      <c r="F926" s="203"/>
      <c r="G926" s="203"/>
    </row>
    <row r="927" spans="1:7">
      <c r="A927" s="202"/>
      <c r="B927" s="2"/>
      <c r="C927" s="2"/>
      <c r="D927" s="2"/>
      <c r="E927" s="203"/>
      <c r="F927" s="203"/>
      <c r="G927" s="203"/>
    </row>
    <row r="928" spans="1:7">
      <c r="A928" s="202"/>
      <c r="B928" s="2"/>
      <c r="C928" s="2"/>
      <c r="D928" s="2"/>
      <c r="E928" s="203"/>
      <c r="F928" s="203"/>
      <c r="G928" s="203"/>
    </row>
    <row r="929" spans="1:7">
      <c r="A929" s="202"/>
      <c r="B929" s="2"/>
      <c r="C929" s="2"/>
      <c r="D929" s="2"/>
      <c r="E929" s="203"/>
      <c r="F929" s="203"/>
      <c r="G929" s="203"/>
    </row>
    <row r="930" spans="1:7">
      <c r="A930" s="202"/>
      <c r="B930" s="2"/>
      <c r="C930" s="2"/>
      <c r="D930" s="2"/>
      <c r="E930" s="203"/>
      <c r="F930" s="203"/>
      <c r="G930" s="203"/>
    </row>
    <row r="931" spans="1:7">
      <c r="A931" s="202"/>
      <c r="B931" s="2"/>
      <c r="C931" s="2"/>
      <c r="D931" s="2"/>
      <c r="E931" s="203"/>
      <c r="F931" s="203"/>
      <c r="G931" s="203"/>
    </row>
    <row r="932" spans="1:7">
      <c r="A932" s="202"/>
      <c r="B932" s="2"/>
      <c r="C932" s="2"/>
      <c r="D932" s="2"/>
      <c r="E932" s="203"/>
      <c r="F932" s="203"/>
      <c r="G932" s="203"/>
    </row>
    <row r="933" spans="1:7">
      <c r="A933" s="202"/>
      <c r="B933" s="2"/>
      <c r="C933" s="2"/>
      <c r="D933" s="2"/>
      <c r="E933" s="203"/>
      <c r="F933" s="203"/>
      <c r="G933" s="203"/>
    </row>
    <row r="934" spans="1:7">
      <c r="A934" s="202"/>
      <c r="B934" s="2"/>
      <c r="C934" s="2"/>
      <c r="D934" s="2"/>
      <c r="E934" s="203"/>
      <c r="F934" s="203"/>
      <c r="G934" s="203"/>
    </row>
    <row r="935" spans="1:7">
      <c r="A935" s="202"/>
      <c r="B935" s="2"/>
      <c r="C935" s="2"/>
      <c r="D935" s="2"/>
      <c r="E935" s="203"/>
      <c r="F935" s="203"/>
      <c r="G935" s="203"/>
    </row>
    <row r="936" spans="1:7">
      <c r="A936" s="202"/>
      <c r="B936" s="2"/>
      <c r="C936" s="2"/>
      <c r="D936" s="2"/>
      <c r="E936" s="203"/>
      <c r="F936" s="203"/>
      <c r="G936" s="203"/>
    </row>
    <row r="937" spans="1:7">
      <c r="A937" s="202"/>
      <c r="B937" s="2"/>
      <c r="C937" s="2"/>
      <c r="D937" s="2"/>
      <c r="E937" s="203"/>
      <c r="F937" s="203"/>
      <c r="G937" s="203"/>
    </row>
    <row r="938" spans="1:7">
      <c r="A938" s="202"/>
      <c r="B938" s="2"/>
      <c r="C938" s="2"/>
      <c r="D938" s="2"/>
      <c r="E938" s="203"/>
      <c r="F938" s="203"/>
      <c r="G938" s="203"/>
    </row>
    <row r="939" spans="1:7">
      <c r="A939" s="202"/>
      <c r="B939" s="2"/>
      <c r="C939" s="2"/>
      <c r="D939" s="2"/>
      <c r="E939" s="203"/>
      <c r="F939" s="203"/>
      <c r="G939" s="203"/>
    </row>
    <row r="940" spans="1:7">
      <c r="A940" s="202"/>
      <c r="B940" s="2"/>
      <c r="C940" s="2"/>
      <c r="D940" s="2"/>
      <c r="E940" s="203"/>
      <c r="F940" s="203"/>
      <c r="G940" s="203"/>
    </row>
    <row r="941" spans="1:7">
      <c r="A941" s="202"/>
      <c r="B941" s="2"/>
      <c r="C941" s="2"/>
      <c r="D941" s="2"/>
      <c r="E941" s="203"/>
      <c r="F941" s="203"/>
      <c r="G941" s="203"/>
    </row>
    <row r="942" spans="1:7">
      <c r="A942" s="202"/>
      <c r="B942" s="2"/>
      <c r="C942" s="2"/>
      <c r="D942" s="2"/>
      <c r="E942" s="203"/>
      <c r="F942" s="203"/>
      <c r="G942" s="203"/>
    </row>
    <row r="943" spans="1:7">
      <c r="A943" s="202"/>
      <c r="B943" s="2"/>
      <c r="C943" s="2"/>
      <c r="D943" s="2"/>
      <c r="E943" s="203"/>
      <c r="F943" s="203"/>
      <c r="G943" s="203"/>
    </row>
    <row r="944" spans="1:7">
      <c r="A944" s="202"/>
      <c r="B944" s="2"/>
      <c r="C944" s="2"/>
      <c r="D944" s="2"/>
      <c r="E944" s="203"/>
      <c r="F944" s="203"/>
      <c r="G944" s="203"/>
    </row>
    <row r="945" spans="1:7">
      <c r="A945" s="202"/>
      <c r="B945" s="2"/>
      <c r="C945" s="2"/>
      <c r="D945" s="2"/>
      <c r="E945" s="203"/>
      <c r="F945" s="203"/>
      <c r="G945" s="203"/>
    </row>
    <row r="946" spans="1:7">
      <c r="A946" s="202"/>
      <c r="B946" s="2"/>
      <c r="C946" s="2"/>
      <c r="D946" s="2"/>
      <c r="E946" s="203"/>
      <c r="F946" s="203"/>
      <c r="G946" s="203"/>
    </row>
    <row r="947" spans="1:7">
      <c r="A947" s="202"/>
      <c r="B947" s="2"/>
      <c r="C947" s="2"/>
      <c r="D947" s="2"/>
      <c r="E947" s="203"/>
      <c r="F947" s="203"/>
      <c r="G947" s="203"/>
    </row>
    <row r="948" spans="1:7">
      <c r="A948" s="202"/>
      <c r="B948" s="2"/>
      <c r="C948" s="2"/>
      <c r="D948" s="2"/>
      <c r="E948" s="203"/>
      <c r="F948" s="203"/>
      <c r="G948" s="203"/>
    </row>
    <row r="949" spans="1:7">
      <c r="A949" s="202"/>
      <c r="B949" s="2"/>
      <c r="C949" s="2"/>
      <c r="D949" s="2"/>
      <c r="E949" s="203"/>
      <c r="F949" s="203"/>
      <c r="G949" s="203"/>
    </row>
    <row r="950" spans="1:7">
      <c r="A950" s="202"/>
      <c r="B950" s="2"/>
      <c r="C950" s="2"/>
      <c r="D950" s="2"/>
      <c r="E950" s="203"/>
      <c r="F950" s="203"/>
      <c r="G950" s="203"/>
    </row>
    <row r="951" spans="1:7">
      <c r="A951" s="202"/>
      <c r="B951" s="2"/>
      <c r="C951" s="2"/>
      <c r="D951" s="2"/>
      <c r="E951" s="203"/>
      <c r="F951" s="203"/>
      <c r="G951" s="203"/>
    </row>
    <row r="952" spans="1:7">
      <c r="A952" s="202"/>
      <c r="B952" s="2"/>
      <c r="C952" s="2"/>
      <c r="D952" s="2"/>
      <c r="E952" s="203"/>
      <c r="F952" s="203"/>
      <c r="G952" s="203"/>
    </row>
    <row r="953" spans="1:7">
      <c r="A953" s="202"/>
      <c r="B953" s="2"/>
      <c r="C953" s="2"/>
      <c r="D953" s="2"/>
      <c r="E953" s="203"/>
      <c r="F953" s="203"/>
      <c r="G953" s="203"/>
    </row>
    <row r="954" spans="1:7">
      <c r="A954" s="202"/>
      <c r="B954" s="2"/>
      <c r="C954" s="2"/>
      <c r="D954" s="2"/>
      <c r="E954" s="203"/>
      <c r="F954" s="203"/>
      <c r="G954" s="203"/>
    </row>
    <row r="955" spans="1:7">
      <c r="A955" s="202"/>
      <c r="B955" s="2"/>
      <c r="C955" s="2"/>
      <c r="D955" s="2"/>
      <c r="E955" s="203"/>
      <c r="F955" s="203"/>
      <c r="G955" s="203"/>
    </row>
    <row r="956" spans="1:7">
      <c r="A956" s="202"/>
      <c r="B956" s="2"/>
      <c r="C956" s="2"/>
      <c r="D956" s="2"/>
      <c r="E956" s="203"/>
      <c r="F956" s="203"/>
      <c r="G956" s="203"/>
    </row>
    <row r="957" spans="1:7">
      <c r="A957" s="202"/>
      <c r="B957" s="2"/>
      <c r="C957" s="2"/>
      <c r="D957" s="2"/>
      <c r="E957" s="203"/>
      <c r="F957" s="203"/>
      <c r="G957" s="203"/>
    </row>
    <row r="958" spans="1:7">
      <c r="A958" s="202"/>
      <c r="B958" s="2"/>
      <c r="C958" s="2"/>
      <c r="D958" s="2"/>
      <c r="E958" s="203"/>
      <c r="F958" s="203"/>
      <c r="G958" s="203"/>
    </row>
    <row r="959" spans="1:7">
      <c r="A959" s="202"/>
      <c r="B959" s="2"/>
      <c r="C959" s="2"/>
      <c r="D959" s="2"/>
      <c r="E959" s="203"/>
      <c r="F959" s="203"/>
      <c r="G959" s="203"/>
    </row>
    <row r="960" spans="1:7">
      <c r="A960" s="202"/>
      <c r="B960" s="2"/>
      <c r="C960" s="2"/>
      <c r="D960" s="2"/>
      <c r="E960" s="203"/>
      <c r="F960" s="203"/>
      <c r="G960" s="203"/>
    </row>
    <row r="961" spans="1:7">
      <c r="A961" s="202"/>
      <c r="B961" s="2"/>
      <c r="C961" s="2"/>
      <c r="D961" s="2"/>
      <c r="E961" s="203"/>
      <c r="F961" s="203"/>
      <c r="G961" s="203"/>
    </row>
    <row r="962" spans="1:7">
      <c r="A962" s="202"/>
      <c r="B962" s="2"/>
      <c r="C962" s="2"/>
      <c r="D962" s="2"/>
      <c r="E962" s="203"/>
      <c r="F962" s="203"/>
      <c r="G962" s="203"/>
    </row>
    <row r="963" spans="1:7">
      <c r="A963" s="202"/>
      <c r="B963" s="2"/>
      <c r="C963" s="2"/>
      <c r="D963" s="2"/>
      <c r="E963" s="203"/>
      <c r="F963" s="203"/>
      <c r="G963" s="203"/>
    </row>
    <row r="964" spans="1:7">
      <c r="A964" s="202"/>
      <c r="B964" s="2"/>
      <c r="C964" s="2"/>
      <c r="D964" s="2"/>
      <c r="E964" s="203"/>
      <c r="F964" s="203"/>
      <c r="G964" s="203"/>
    </row>
    <row r="965" spans="1:7">
      <c r="A965" s="202"/>
      <c r="B965" s="2"/>
      <c r="C965" s="2"/>
      <c r="D965" s="2"/>
      <c r="E965" s="203"/>
      <c r="F965" s="203"/>
      <c r="G965" s="203"/>
    </row>
    <row r="966" spans="1:7">
      <c r="A966" s="202"/>
      <c r="B966" s="2"/>
      <c r="C966" s="2"/>
      <c r="D966" s="2"/>
      <c r="E966" s="203"/>
      <c r="F966" s="203"/>
      <c r="G966" s="203"/>
    </row>
    <row r="967" spans="1:7">
      <c r="A967" s="202"/>
      <c r="B967" s="2"/>
      <c r="C967" s="2"/>
      <c r="D967" s="2"/>
      <c r="E967" s="203"/>
      <c r="F967" s="203"/>
      <c r="G967" s="203"/>
    </row>
    <row r="968" spans="1:7">
      <c r="A968" s="202"/>
      <c r="B968" s="2"/>
      <c r="C968" s="2"/>
      <c r="D968" s="2"/>
      <c r="E968" s="203"/>
      <c r="F968" s="203"/>
      <c r="G968" s="203"/>
    </row>
    <row r="969" spans="1:7">
      <c r="A969" s="202"/>
      <c r="B969" s="2"/>
      <c r="C969" s="2"/>
      <c r="D969" s="2"/>
      <c r="E969" s="203"/>
      <c r="F969" s="203"/>
      <c r="G969" s="203"/>
    </row>
    <row r="970" spans="1:7">
      <c r="A970" s="202"/>
      <c r="B970" s="2"/>
      <c r="C970" s="2"/>
      <c r="D970" s="2"/>
      <c r="E970" s="203"/>
      <c r="F970" s="203"/>
      <c r="G970" s="203"/>
    </row>
    <row r="971" spans="1:7">
      <c r="A971" s="202"/>
      <c r="B971" s="2"/>
      <c r="C971" s="2"/>
      <c r="D971" s="2"/>
      <c r="E971" s="203"/>
      <c r="F971" s="203"/>
      <c r="G971" s="203"/>
    </row>
    <row r="972" spans="1:7">
      <c r="A972" s="202"/>
      <c r="B972" s="2"/>
      <c r="C972" s="2"/>
      <c r="D972" s="2"/>
      <c r="E972" s="203"/>
      <c r="F972" s="203"/>
      <c r="G972" s="203"/>
    </row>
    <row r="973" spans="1:7">
      <c r="A973" s="202"/>
      <c r="B973" s="2"/>
      <c r="C973" s="2"/>
      <c r="D973" s="2"/>
      <c r="E973" s="203"/>
      <c r="F973" s="203"/>
      <c r="G973" s="203"/>
    </row>
    <row r="974" spans="1:7">
      <c r="A974" s="202"/>
      <c r="B974" s="2"/>
      <c r="C974" s="2"/>
      <c r="D974" s="2"/>
      <c r="E974" s="203"/>
      <c r="F974" s="203"/>
      <c r="G974" s="203"/>
    </row>
    <row r="975" spans="1:7">
      <c r="A975" s="202"/>
      <c r="B975" s="2"/>
      <c r="C975" s="2"/>
      <c r="D975" s="2"/>
      <c r="E975" s="203"/>
      <c r="F975" s="203"/>
      <c r="G975" s="203"/>
    </row>
    <row r="976" spans="1:7">
      <c r="A976" s="202"/>
      <c r="B976" s="2"/>
      <c r="C976" s="2"/>
      <c r="D976" s="2"/>
      <c r="E976" s="203"/>
      <c r="F976" s="203"/>
      <c r="G976" s="203"/>
    </row>
    <row r="977" spans="1:7">
      <c r="A977" s="202"/>
      <c r="B977" s="2"/>
      <c r="C977" s="2"/>
      <c r="D977" s="2"/>
      <c r="E977" s="203"/>
      <c r="F977" s="203"/>
      <c r="G977" s="203"/>
    </row>
    <row r="978" spans="1:7">
      <c r="A978" s="202"/>
      <c r="B978" s="2"/>
      <c r="C978" s="2"/>
      <c r="D978" s="2"/>
      <c r="E978" s="203"/>
      <c r="F978" s="203"/>
      <c r="G978" s="203"/>
    </row>
    <row r="979" spans="1:7">
      <c r="A979" s="202"/>
      <c r="B979" s="2"/>
      <c r="C979" s="2"/>
      <c r="D979" s="2"/>
      <c r="E979" s="203"/>
      <c r="F979" s="203"/>
      <c r="G979" s="203"/>
    </row>
    <row r="980" spans="1:7">
      <c r="A980" s="202"/>
      <c r="B980" s="2"/>
      <c r="C980" s="2"/>
      <c r="D980" s="2"/>
      <c r="E980" s="203"/>
      <c r="F980" s="203"/>
      <c r="G980" s="203"/>
    </row>
    <row r="981" spans="1:7">
      <c r="A981" s="202"/>
      <c r="B981" s="2"/>
      <c r="C981" s="2"/>
      <c r="D981" s="2"/>
      <c r="E981" s="203"/>
      <c r="F981" s="203"/>
      <c r="G981" s="203"/>
    </row>
    <row r="982" spans="1:7">
      <c r="A982" s="202"/>
      <c r="B982" s="2"/>
      <c r="C982" s="2"/>
      <c r="D982" s="2"/>
      <c r="E982" s="203"/>
      <c r="F982" s="203"/>
      <c r="G982" s="203"/>
    </row>
    <row r="983" spans="1:7">
      <c r="A983" s="202"/>
      <c r="B983" s="2"/>
      <c r="C983" s="2"/>
      <c r="D983" s="2"/>
      <c r="E983" s="203"/>
      <c r="F983" s="203"/>
      <c r="G983" s="203"/>
    </row>
    <row r="984" spans="1:7">
      <c r="A984" s="202"/>
      <c r="B984" s="2"/>
      <c r="C984" s="2"/>
      <c r="D984" s="2"/>
      <c r="E984" s="203"/>
      <c r="F984" s="203"/>
      <c r="G984" s="203"/>
    </row>
    <row r="985" spans="1:7">
      <c r="A985" s="202"/>
      <c r="B985" s="2"/>
      <c r="C985" s="2"/>
      <c r="D985" s="2"/>
      <c r="E985" s="203"/>
      <c r="F985" s="203"/>
      <c r="G985" s="203"/>
    </row>
    <row r="986" spans="1:7">
      <c r="A986" s="202"/>
      <c r="B986" s="2"/>
      <c r="C986" s="2"/>
      <c r="D986" s="2"/>
      <c r="E986" s="203"/>
      <c r="F986" s="203"/>
      <c r="G986" s="203"/>
    </row>
    <row r="987" spans="1:7">
      <c r="A987" s="202"/>
      <c r="B987" s="2"/>
      <c r="C987" s="2"/>
      <c r="D987" s="2"/>
      <c r="E987" s="203"/>
      <c r="F987" s="203"/>
      <c r="G987" s="203"/>
    </row>
    <row r="988" spans="1:7">
      <c r="A988" s="202"/>
      <c r="B988" s="2"/>
      <c r="C988" s="2"/>
      <c r="D988" s="2"/>
      <c r="E988" s="203"/>
      <c r="F988" s="203"/>
      <c r="G988" s="203"/>
    </row>
    <row r="989" spans="1:7">
      <c r="A989" s="202"/>
      <c r="B989" s="2"/>
      <c r="C989" s="2"/>
      <c r="D989" s="2"/>
      <c r="E989" s="203"/>
      <c r="F989" s="203"/>
      <c r="G989" s="203"/>
    </row>
    <row r="990" spans="1:7">
      <c r="A990" s="202"/>
      <c r="B990" s="2"/>
      <c r="C990" s="2"/>
      <c r="D990" s="2"/>
      <c r="E990" s="203"/>
      <c r="F990" s="203"/>
      <c r="G990" s="203"/>
    </row>
    <row r="991" spans="1:7">
      <c r="A991" s="202"/>
      <c r="B991" s="2"/>
      <c r="C991" s="2"/>
      <c r="D991" s="2"/>
      <c r="E991" s="203"/>
      <c r="F991" s="203"/>
      <c r="G991" s="203"/>
    </row>
    <row r="992" spans="1:7">
      <c r="A992" s="202"/>
      <c r="B992" s="2"/>
      <c r="C992" s="2"/>
      <c r="D992" s="2"/>
      <c r="E992" s="203"/>
      <c r="F992" s="203"/>
      <c r="G992" s="203"/>
    </row>
    <row r="993" spans="1:7">
      <c r="A993" s="202"/>
      <c r="B993" s="2"/>
      <c r="C993" s="2"/>
      <c r="D993" s="2"/>
      <c r="E993" s="203"/>
      <c r="F993" s="203"/>
      <c r="G993" s="203"/>
    </row>
    <row r="994" spans="1:7">
      <c r="A994" s="202"/>
      <c r="B994" s="2"/>
      <c r="C994" s="2"/>
      <c r="D994" s="2"/>
      <c r="E994" s="203"/>
      <c r="F994" s="203"/>
      <c r="G994" s="203"/>
    </row>
    <row r="995" spans="1:7">
      <c r="A995" s="202"/>
      <c r="B995" s="2"/>
      <c r="C995" s="2"/>
      <c r="D995" s="2"/>
      <c r="E995" s="203"/>
      <c r="F995" s="203"/>
      <c r="G995" s="203"/>
    </row>
    <row r="996" spans="1:7">
      <c r="A996" s="202"/>
      <c r="B996" s="2"/>
      <c r="C996" s="2"/>
      <c r="D996" s="2"/>
      <c r="E996" s="203"/>
      <c r="F996" s="203"/>
      <c r="G996" s="203"/>
    </row>
    <row r="997" spans="1:7">
      <c r="A997" s="202"/>
      <c r="B997" s="2"/>
      <c r="C997" s="2"/>
      <c r="D997" s="2"/>
      <c r="E997" s="203"/>
      <c r="F997" s="203"/>
      <c r="G997" s="203"/>
    </row>
    <row r="998" spans="1:7">
      <c r="A998" s="202"/>
      <c r="B998" s="2"/>
      <c r="C998" s="2"/>
      <c r="D998" s="2"/>
      <c r="E998" s="203"/>
      <c r="F998" s="203"/>
      <c r="G998" s="203"/>
    </row>
    <row r="999" spans="1:7">
      <c r="A999" s="202"/>
      <c r="B999" s="2"/>
      <c r="C999" s="2"/>
      <c r="D999" s="2"/>
      <c r="E999" s="203"/>
      <c r="F999" s="203"/>
      <c r="G999" s="203"/>
    </row>
    <row r="1000" spans="1:7">
      <c r="A1000" s="202"/>
      <c r="B1000" s="2"/>
      <c r="C1000" s="2"/>
      <c r="D1000" s="2"/>
      <c r="E1000" s="203"/>
      <c r="F1000" s="203"/>
      <c r="G1000" s="203"/>
    </row>
    <row r="1001" spans="1:7">
      <c r="A1001" s="202"/>
      <c r="B1001" s="2"/>
      <c r="C1001" s="2"/>
      <c r="D1001" s="2"/>
      <c r="E1001" s="203"/>
      <c r="F1001" s="203"/>
      <c r="G1001" s="203"/>
    </row>
    <row r="1002" spans="1:7">
      <c r="A1002" s="202"/>
      <c r="B1002" s="2"/>
      <c r="C1002" s="2"/>
      <c r="D1002" s="2"/>
      <c r="E1002" s="203"/>
      <c r="F1002" s="203"/>
      <c r="G1002" s="203"/>
    </row>
    <row r="1003" spans="1:7">
      <c r="A1003" s="202"/>
      <c r="B1003" s="2"/>
      <c r="C1003" s="2"/>
      <c r="D1003" s="2"/>
      <c r="E1003" s="203"/>
      <c r="F1003" s="203"/>
      <c r="G1003" s="203"/>
    </row>
    <row r="1004" spans="1:7">
      <c r="A1004" s="202"/>
      <c r="B1004" s="2"/>
      <c r="C1004" s="2"/>
      <c r="D1004" s="2"/>
      <c r="E1004" s="203"/>
      <c r="F1004" s="203"/>
      <c r="G1004" s="203"/>
    </row>
    <row r="1005" spans="1:7">
      <c r="A1005" s="202"/>
      <c r="B1005" s="2"/>
      <c r="C1005" s="2"/>
      <c r="D1005" s="2"/>
      <c r="E1005" s="203"/>
      <c r="F1005" s="203"/>
      <c r="G1005" s="203"/>
    </row>
    <row r="1006" spans="1:7">
      <c r="A1006" s="202"/>
      <c r="B1006" s="2"/>
      <c r="C1006" s="2"/>
      <c r="D1006" s="2"/>
      <c r="E1006" s="203"/>
      <c r="F1006" s="203"/>
      <c r="G1006" s="203"/>
    </row>
    <row r="1007" spans="1:7">
      <c r="A1007" s="202"/>
      <c r="B1007" s="2"/>
      <c r="C1007" s="2"/>
      <c r="D1007" s="2"/>
      <c r="E1007" s="203"/>
      <c r="F1007" s="203"/>
      <c r="G1007" s="203"/>
    </row>
    <row r="1008" spans="1:7">
      <c r="A1008" s="202"/>
      <c r="B1008" s="2"/>
      <c r="C1008" s="2"/>
      <c r="D1008" s="2"/>
      <c r="E1008" s="203"/>
      <c r="F1008" s="203"/>
      <c r="G1008" s="203"/>
    </row>
    <row r="1009" spans="1:7">
      <c r="A1009" s="202"/>
      <c r="B1009" s="2"/>
      <c r="C1009" s="2"/>
      <c r="D1009" s="2"/>
      <c r="E1009" s="203"/>
      <c r="F1009" s="203"/>
      <c r="G1009" s="203"/>
    </row>
    <row r="1010" spans="1:7">
      <c r="A1010" s="202"/>
      <c r="B1010" s="2"/>
      <c r="C1010" s="2"/>
      <c r="D1010" s="2"/>
      <c r="E1010" s="203"/>
      <c r="F1010" s="203"/>
      <c r="G1010" s="203"/>
    </row>
    <row r="1011" spans="1:7">
      <c r="A1011" s="202"/>
      <c r="B1011" s="2"/>
      <c r="C1011" s="2"/>
      <c r="D1011" s="2"/>
      <c r="E1011" s="203"/>
      <c r="F1011" s="203"/>
      <c r="G1011" s="203"/>
    </row>
    <row r="1012" spans="1:7">
      <c r="A1012" s="202"/>
      <c r="B1012" s="2"/>
      <c r="C1012" s="2"/>
      <c r="D1012" s="2"/>
      <c r="E1012" s="203"/>
      <c r="F1012" s="203"/>
      <c r="G1012" s="203"/>
    </row>
    <row r="1013" spans="1:7">
      <c r="A1013" s="202"/>
      <c r="B1013" s="2"/>
      <c r="C1013" s="2"/>
      <c r="D1013" s="2"/>
      <c r="E1013" s="203"/>
      <c r="F1013" s="203"/>
      <c r="G1013" s="203"/>
    </row>
    <row r="1014" spans="1:7">
      <c r="A1014" s="202"/>
      <c r="B1014" s="2"/>
      <c r="C1014" s="2"/>
      <c r="D1014" s="2"/>
      <c r="E1014" s="203"/>
      <c r="F1014" s="203"/>
      <c r="G1014" s="203"/>
    </row>
    <row r="1015" spans="1:7">
      <c r="A1015" s="202"/>
      <c r="B1015" s="2"/>
      <c r="C1015" s="2"/>
      <c r="D1015" s="2"/>
      <c r="E1015" s="203"/>
      <c r="F1015" s="203"/>
      <c r="G1015" s="203"/>
    </row>
    <row r="1016" spans="1:7">
      <c r="A1016" s="202"/>
      <c r="B1016" s="2"/>
      <c r="C1016" s="2"/>
      <c r="D1016" s="2"/>
      <c r="E1016" s="203"/>
      <c r="F1016" s="203"/>
      <c r="G1016" s="203"/>
    </row>
    <row r="1017" spans="1:7">
      <c r="A1017" s="202"/>
      <c r="B1017" s="2"/>
      <c r="C1017" s="2"/>
      <c r="D1017" s="2"/>
      <c r="E1017" s="203"/>
      <c r="F1017" s="203"/>
      <c r="G1017" s="203"/>
    </row>
    <row r="1018" spans="1:7">
      <c r="A1018" s="202"/>
      <c r="B1018" s="2"/>
      <c r="C1018" s="2"/>
      <c r="D1018" s="2"/>
      <c r="E1018" s="203"/>
      <c r="F1018" s="203"/>
      <c r="G1018" s="203"/>
    </row>
    <row r="1019" spans="1:7">
      <c r="A1019" s="202"/>
      <c r="B1019" s="2"/>
      <c r="C1019" s="2"/>
      <c r="D1019" s="2"/>
      <c r="E1019" s="203"/>
      <c r="F1019" s="203"/>
      <c r="G1019" s="203"/>
    </row>
    <row r="1020" spans="1:7">
      <c r="A1020" s="202"/>
      <c r="B1020" s="2"/>
      <c r="C1020" s="2"/>
      <c r="D1020" s="2"/>
      <c r="E1020" s="203"/>
      <c r="F1020" s="203"/>
      <c r="G1020" s="203"/>
    </row>
    <row r="1021" spans="1:7">
      <c r="A1021" s="202"/>
      <c r="B1021" s="2"/>
      <c r="C1021" s="2"/>
      <c r="D1021" s="2"/>
      <c r="E1021" s="203"/>
      <c r="F1021" s="203"/>
      <c r="G1021" s="203"/>
    </row>
    <row r="1022" spans="1:7">
      <c r="A1022" s="202"/>
      <c r="B1022" s="2"/>
      <c r="C1022" s="2"/>
      <c r="D1022" s="2"/>
      <c r="E1022" s="203"/>
      <c r="F1022" s="203"/>
      <c r="G1022" s="203"/>
    </row>
    <row r="1023" spans="1:7">
      <c r="A1023" s="202"/>
      <c r="B1023" s="2"/>
      <c r="C1023" s="2"/>
      <c r="D1023" s="2"/>
      <c r="E1023" s="203"/>
      <c r="F1023" s="203"/>
      <c r="G1023" s="203"/>
    </row>
    <row r="1024" spans="1:7">
      <c r="A1024" s="202"/>
      <c r="B1024" s="2"/>
      <c r="C1024" s="2"/>
      <c r="D1024" s="2"/>
      <c r="E1024" s="203"/>
      <c r="F1024" s="203"/>
      <c r="G1024" s="203"/>
    </row>
    <row r="1025" spans="1:7">
      <c r="A1025" s="202"/>
      <c r="B1025" s="2"/>
      <c r="C1025" s="2"/>
      <c r="D1025" s="2"/>
      <c r="E1025" s="203"/>
      <c r="F1025" s="203"/>
      <c r="G1025" s="203"/>
    </row>
    <row r="1026" spans="1:7">
      <c r="A1026" s="202"/>
      <c r="B1026" s="2"/>
      <c r="C1026" s="2"/>
      <c r="D1026" s="2"/>
      <c r="E1026" s="203"/>
      <c r="F1026" s="203"/>
      <c r="G1026" s="203"/>
    </row>
    <row r="1027" spans="1:7">
      <c r="A1027" s="202"/>
      <c r="B1027" s="2"/>
      <c r="C1027" s="2"/>
      <c r="D1027" s="2"/>
      <c r="E1027" s="2"/>
      <c r="F1027" s="2"/>
      <c r="G1027" s="2"/>
    </row>
    <row r="1028" spans="1:7">
      <c r="A1028" s="202"/>
      <c r="B1028" s="2"/>
      <c r="C1028" s="2"/>
      <c r="D1028" s="2"/>
      <c r="E1028" s="2"/>
      <c r="F1028" s="2"/>
      <c r="G1028" s="2"/>
    </row>
    <row r="1029" spans="1:7">
      <c r="A1029" s="202"/>
      <c r="B1029" s="2"/>
      <c r="C1029" s="2"/>
      <c r="D1029" s="2"/>
      <c r="E1029" s="2"/>
      <c r="F1029" s="2"/>
      <c r="G1029" s="2"/>
    </row>
    <row r="1030" spans="1:7">
      <c r="A1030" s="202"/>
      <c r="B1030" s="2"/>
      <c r="C1030" s="2"/>
      <c r="D1030" s="2"/>
      <c r="E1030" s="2"/>
      <c r="F1030" s="2"/>
      <c r="G1030" s="2"/>
    </row>
  </sheetData>
  <mergeCells count="2">
    <mergeCell ref="B3:C3"/>
    <mergeCell ref="B2:C2"/>
  </mergeCells>
  <dataValidations count="6">
    <dataValidation type="list" allowBlank="1" showInputMessage="1" showErrorMessage="1" sqref="B225:B1030">
      <formula1>$P$25:$P$25</formula1>
    </dataValidation>
    <dataValidation type="list" allowBlank="1" showInputMessage="1" showErrorMessage="1" sqref="H20 H44 H48 H65 H74 H52 H84 H57">
      <formula1>$K$6:$K$27</formula1>
    </dataValidation>
    <dataValidation type="list" allowBlank="1" showInputMessage="1" showErrorMessage="1" sqref="C1 C4:C1234">
      <formula1>$P$6:$P$16</formula1>
    </dataValidation>
    <dataValidation type="list" allowBlank="1" showInputMessage="1" showErrorMessage="1" sqref="I7:I60 I65:I1031">
      <formula1>$S$6:$S$17</formula1>
    </dataValidation>
    <dataValidation type="list" allowBlank="1" showInputMessage="1" showErrorMessage="1" sqref="B7:B224">
      <formula1>$P$23:$P$25</formula1>
    </dataValidation>
    <dataValidation type="list" allowBlank="1" showInputMessage="1" showErrorMessage="1" sqref="E7:E1234">
      <formula1>$L$6:$L$234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CC"/>
  </sheetPr>
  <dimension ref="A1:L1004"/>
  <sheetViews>
    <sheetView showGridLines="0" zoomScaleNormal="100" workbookViewId="0">
      <pane xSplit="2" ySplit="13" topLeftCell="C14" activePane="bottomRight" state="frozen"/>
      <selection activeCell="A14" sqref="A14:F15"/>
      <selection pane="topRight" activeCell="A14" sqref="A14:F15"/>
      <selection pane="bottomLeft" activeCell="A14" sqref="A14:F15"/>
      <selection pane="bottomRight" activeCell="F24" sqref="F24"/>
    </sheetView>
  </sheetViews>
  <sheetFormatPr defaultColWidth="9" defaultRowHeight="13.5"/>
  <cols>
    <col min="1" max="1" width="8.625" style="488" customWidth="1"/>
    <col min="2" max="2" width="9" style="488"/>
    <col min="3" max="3" width="31.625" style="488" bestFit="1" customWidth="1"/>
    <col min="4" max="4" width="43.875" style="488" customWidth="1"/>
    <col min="5" max="5" width="22.5" style="488" bestFit="1" customWidth="1"/>
    <col min="6" max="6" width="26.125" style="488" customWidth="1"/>
    <col min="7" max="7" width="32.125" style="488" bestFit="1" customWidth="1"/>
    <col min="8" max="8" width="8.25" style="488" bestFit="1" customWidth="1"/>
    <col min="9" max="9" width="23.5" style="488" bestFit="1" customWidth="1"/>
    <col min="10" max="10" width="9" style="488"/>
    <col min="11" max="11" width="31.375" style="488" bestFit="1" customWidth="1"/>
    <col min="12" max="16384" width="9" style="488"/>
  </cols>
  <sheetData>
    <row r="1" spans="1:12">
      <c r="A1" s="488" t="s">
        <v>5423</v>
      </c>
    </row>
    <row r="2" spans="1:12">
      <c r="A2" s="489" t="s">
        <v>0</v>
      </c>
      <c r="B2" s="613" t="str">
        <f>Summary!D2</f>
        <v>BF23 Main Assy TR1</v>
      </c>
      <c r="C2" s="614"/>
    </row>
    <row r="3" spans="1:12">
      <c r="A3" s="490" t="s">
        <v>5</v>
      </c>
      <c r="B3" s="615">
        <f>Summary!D3</f>
        <v>44255</v>
      </c>
      <c r="C3" s="616"/>
    </row>
    <row r="4" spans="1:12">
      <c r="B4" s="491"/>
    </row>
    <row r="5" spans="1:12">
      <c r="A5" s="488" t="s">
        <v>5424</v>
      </c>
      <c r="B5" s="491"/>
    </row>
    <row r="6" spans="1:12">
      <c r="A6" s="488" t="s">
        <v>5425</v>
      </c>
      <c r="B6" s="491"/>
    </row>
    <row r="7" spans="1:12" ht="15">
      <c r="A7" s="492" t="s">
        <v>5426</v>
      </c>
      <c r="B7" s="491"/>
    </row>
    <row r="8" spans="1:12" ht="15">
      <c r="A8" s="492" t="s">
        <v>5427</v>
      </c>
      <c r="B8" s="491"/>
    </row>
    <row r="9" spans="1:12" ht="15">
      <c r="A9" s="492" t="s">
        <v>5428</v>
      </c>
      <c r="B9" s="491"/>
    </row>
    <row r="10" spans="1:12">
      <c r="A10" s="493" t="s">
        <v>5429</v>
      </c>
      <c r="B10" s="491"/>
    </row>
    <row r="11" spans="1:12">
      <c r="A11" s="493" t="s">
        <v>5430</v>
      </c>
      <c r="B11" s="491"/>
    </row>
    <row r="13" spans="1:12">
      <c r="A13" s="494" t="s">
        <v>126</v>
      </c>
      <c r="B13" s="494" t="s">
        <v>101</v>
      </c>
      <c r="C13" s="495" t="s">
        <v>5431</v>
      </c>
      <c r="D13" s="495" t="s">
        <v>5432</v>
      </c>
      <c r="E13" s="494" t="s">
        <v>5433</v>
      </c>
      <c r="F13" s="494" t="s">
        <v>5434</v>
      </c>
      <c r="G13" s="494" t="s">
        <v>5435</v>
      </c>
      <c r="H13" s="494" t="s">
        <v>5436</v>
      </c>
      <c r="I13" s="494" t="s">
        <v>5437</v>
      </c>
      <c r="K13" s="488" t="s">
        <v>5438</v>
      </c>
      <c r="L13" s="488" t="s">
        <v>127</v>
      </c>
    </row>
    <row r="14" spans="1:12" ht="14.25" customHeight="1">
      <c r="A14" s="496">
        <v>6</v>
      </c>
      <c r="B14" s="497" t="s">
        <v>9</v>
      </c>
      <c r="C14" s="498" t="s">
        <v>41</v>
      </c>
      <c r="D14" s="498" t="s">
        <v>5629</v>
      </c>
      <c r="E14" s="499">
        <v>5</v>
      </c>
      <c r="F14" s="490">
        <v>5</v>
      </c>
      <c r="G14" s="500">
        <f>IF(H14="ok",E14*F14,0)</f>
        <v>25</v>
      </c>
      <c r="H14" s="500" t="str">
        <f>IF(LEN(A14)&gt;0,IF(AND(LEN(A14)&gt;0,LEN(B14)&gt;0,LEN(C14)&gt;0,LEN(D14)&gt;0,LEN(E14)&gt;0,LEN(F14)&gt;0),"OK","Not Complete"),"")</f>
        <v>OK</v>
      </c>
      <c r="I14" s="500">
        <f>IF(H14="ok",F14,0)</f>
        <v>5</v>
      </c>
      <c r="K14" s="488" t="s">
        <v>5439</v>
      </c>
      <c r="L14" s="488" t="s">
        <v>9</v>
      </c>
    </row>
    <row r="15" spans="1:12" ht="14.25" customHeight="1">
      <c r="A15" s="496">
        <v>13</v>
      </c>
      <c r="B15" s="497" t="s">
        <v>3566</v>
      </c>
      <c r="C15" s="498" t="s">
        <v>41</v>
      </c>
      <c r="D15" s="498" t="s">
        <v>5629</v>
      </c>
      <c r="E15" s="499">
        <v>4</v>
      </c>
      <c r="F15" s="490">
        <v>5</v>
      </c>
      <c r="G15" s="500">
        <f t="shared" ref="G15:G78" si="0">E15*F15</f>
        <v>20</v>
      </c>
      <c r="H15" s="500" t="str">
        <f t="shared" ref="H15:H78" si="1">IF(LEN(A15)&gt;0,IF(AND(LEN(A15)&gt;0,LEN(B15)&gt;0,LEN(C15)&gt;0,LEN(D15)&gt;0,LEN(E15)&gt;0,LEN(F15)&gt;0,LEN(G15)&gt;0),"OK","Not Complete"),"")</f>
        <v>OK</v>
      </c>
      <c r="I15" s="500">
        <f t="shared" ref="I15:I78" si="2">IF(H15="ok",F15,0)</f>
        <v>5</v>
      </c>
      <c r="K15" s="488" t="s">
        <v>113</v>
      </c>
      <c r="L15" s="488" t="s">
        <v>10</v>
      </c>
    </row>
    <row r="16" spans="1:12" ht="14.25" customHeight="1">
      <c r="A16" s="496">
        <v>18</v>
      </c>
      <c r="B16" s="497" t="s">
        <v>10</v>
      </c>
      <c r="C16" s="498" t="s">
        <v>47</v>
      </c>
      <c r="D16" s="498" t="s">
        <v>5680</v>
      </c>
      <c r="E16" s="499">
        <v>5</v>
      </c>
      <c r="F16" s="490">
        <v>0.16</v>
      </c>
      <c r="G16" s="500">
        <f t="shared" si="0"/>
        <v>0.8</v>
      </c>
      <c r="H16" s="500" t="str">
        <f t="shared" si="1"/>
        <v>OK</v>
      </c>
      <c r="I16" s="500">
        <f t="shared" si="2"/>
        <v>0.16</v>
      </c>
      <c r="K16" s="488" t="s">
        <v>5440</v>
      </c>
      <c r="L16" s="488" t="s">
        <v>3566</v>
      </c>
    </row>
    <row r="17" spans="1:11" ht="13.5" customHeight="1">
      <c r="A17" s="496"/>
      <c r="B17" s="497"/>
      <c r="C17" s="498"/>
      <c r="D17" s="498"/>
      <c r="E17" s="499"/>
      <c r="F17" s="490"/>
      <c r="G17" s="500">
        <f t="shared" si="0"/>
        <v>0</v>
      </c>
      <c r="H17" s="500" t="str">
        <f t="shared" si="1"/>
        <v/>
      </c>
      <c r="I17" s="500">
        <f t="shared" si="2"/>
        <v>0</v>
      </c>
      <c r="K17" s="488" t="s">
        <v>23</v>
      </c>
    </row>
    <row r="18" spans="1:11">
      <c r="A18" s="496"/>
      <c r="B18" s="497"/>
      <c r="C18" s="498"/>
      <c r="D18" s="498"/>
      <c r="E18" s="499"/>
      <c r="F18" s="490"/>
      <c r="G18" s="500">
        <f t="shared" si="0"/>
        <v>0</v>
      </c>
      <c r="H18" s="500" t="str">
        <f t="shared" si="1"/>
        <v/>
      </c>
      <c r="I18" s="500">
        <f t="shared" si="2"/>
        <v>0</v>
      </c>
      <c r="K18" s="488" t="s">
        <v>33</v>
      </c>
    </row>
    <row r="19" spans="1:11">
      <c r="A19" s="496"/>
      <c r="B19" s="497"/>
      <c r="C19" s="498"/>
      <c r="D19" s="498"/>
      <c r="E19" s="499"/>
      <c r="F19" s="490"/>
      <c r="G19" s="500">
        <f t="shared" si="0"/>
        <v>0</v>
      </c>
      <c r="H19" s="500" t="str">
        <f t="shared" si="1"/>
        <v/>
      </c>
      <c r="I19" s="500">
        <f t="shared" si="2"/>
        <v>0</v>
      </c>
      <c r="K19" s="488" t="s">
        <v>35</v>
      </c>
    </row>
    <row r="20" spans="1:11">
      <c r="A20" s="496"/>
      <c r="B20" s="497"/>
      <c r="C20" s="498"/>
      <c r="D20" s="498"/>
      <c r="E20" s="499"/>
      <c r="F20" s="490"/>
      <c r="G20" s="500">
        <f t="shared" si="0"/>
        <v>0</v>
      </c>
      <c r="H20" s="500" t="str">
        <f t="shared" si="1"/>
        <v/>
      </c>
      <c r="I20" s="500">
        <f t="shared" si="2"/>
        <v>0</v>
      </c>
      <c r="K20" s="488" t="s">
        <v>37</v>
      </c>
    </row>
    <row r="21" spans="1:11">
      <c r="A21" s="496"/>
      <c r="B21" s="497"/>
      <c r="C21" s="498"/>
      <c r="D21" s="498"/>
      <c r="E21" s="499"/>
      <c r="F21" s="490"/>
      <c r="G21" s="500">
        <f t="shared" si="0"/>
        <v>0</v>
      </c>
      <c r="H21" s="500" t="str">
        <f t="shared" si="1"/>
        <v/>
      </c>
      <c r="I21" s="500">
        <f t="shared" si="2"/>
        <v>0</v>
      </c>
      <c r="K21" s="488" t="s">
        <v>39</v>
      </c>
    </row>
    <row r="22" spans="1:11">
      <c r="A22" s="496"/>
      <c r="B22" s="497"/>
      <c r="C22" s="498"/>
      <c r="D22" s="498"/>
      <c r="E22" s="499"/>
      <c r="F22" s="490"/>
      <c r="G22" s="500">
        <f t="shared" si="0"/>
        <v>0</v>
      </c>
      <c r="H22" s="500" t="str">
        <f t="shared" si="1"/>
        <v/>
      </c>
      <c r="I22" s="500">
        <f t="shared" si="2"/>
        <v>0</v>
      </c>
      <c r="K22" s="488" t="s">
        <v>41</v>
      </c>
    </row>
    <row r="23" spans="1:11" ht="13.5" customHeight="1">
      <c r="A23" s="496"/>
      <c r="B23" s="497"/>
      <c r="C23" s="498"/>
      <c r="D23" s="498"/>
      <c r="E23" s="499"/>
      <c r="F23" s="490"/>
      <c r="G23" s="500">
        <f t="shared" si="0"/>
        <v>0</v>
      </c>
      <c r="H23" s="500" t="str">
        <f t="shared" si="1"/>
        <v/>
      </c>
      <c r="I23" s="500">
        <f t="shared" si="2"/>
        <v>0</v>
      </c>
      <c r="K23" s="488" t="s">
        <v>43</v>
      </c>
    </row>
    <row r="24" spans="1:11" ht="14.25" customHeight="1">
      <c r="A24" s="496"/>
      <c r="B24" s="497"/>
      <c r="C24" s="498"/>
      <c r="D24" s="498"/>
      <c r="E24" s="499"/>
      <c r="F24" s="490"/>
      <c r="G24" s="500">
        <f t="shared" si="0"/>
        <v>0</v>
      </c>
      <c r="H24" s="500" t="str">
        <f t="shared" si="1"/>
        <v/>
      </c>
      <c r="I24" s="500">
        <f t="shared" si="2"/>
        <v>0</v>
      </c>
      <c r="K24" s="488" t="s">
        <v>45</v>
      </c>
    </row>
    <row r="25" spans="1:11" ht="13.5" customHeight="1">
      <c r="A25" s="496"/>
      <c r="B25" s="497"/>
      <c r="C25" s="498"/>
      <c r="D25" s="498"/>
      <c r="E25" s="499"/>
      <c r="F25" s="490"/>
      <c r="G25" s="500">
        <f t="shared" si="0"/>
        <v>0</v>
      </c>
      <c r="H25" s="500" t="str">
        <f t="shared" si="1"/>
        <v/>
      </c>
      <c r="I25" s="500">
        <f t="shared" si="2"/>
        <v>0</v>
      </c>
      <c r="K25" s="488" t="s">
        <v>47</v>
      </c>
    </row>
    <row r="26" spans="1:11" ht="14.25" customHeight="1">
      <c r="A26" s="496"/>
      <c r="B26" s="497"/>
      <c r="C26" s="498"/>
      <c r="D26" s="498"/>
      <c r="E26" s="499"/>
      <c r="F26" s="490"/>
      <c r="G26" s="500">
        <f t="shared" si="0"/>
        <v>0</v>
      </c>
      <c r="H26" s="500" t="str">
        <f t="shared" si="1"/>
        <v/>
      </c>
      <c r="I26" s="500">
        <f t="shared" si="2"/>
        <v>0</v>
      </c>
      <c r="K26" s="488" t="s">
        <v>49</v>
      </c>
    </row>
    <row r="27" spans="1:11" ht="13.5" customHeight="1">
      <c r="A27" s="496"/>
      <c r="B27" s="497"/>
      <c r="C27" s="498"/>
      <c r="D27" s="498"/>
      <c r="E27" s="499"/>
      <c r="F27" s="490"/>
      <c r="G27" s="500">
        <f t="shared" si="0"/>
        <v>0</v>
      </c>
      <c r="H27" s="500" t="str">
        <f t="shared" si="1"/>
        <v/>
      </c>
      <c r="I27" s="500">
        <f t="shared" si="2"/>
        <v>0</v>
      </c>
      <c r="K27" s="488" t="s">
        <v>51</v>
      </c>
    </row>
    <row r="28" spans="1:11" ht="14.25" customHeight="1">
      <c r="A28" s="496"/>
      <c r="B28" s="497"/>
      <c r="C28" s="498"/>
      <c r="D28" s="498"/>
      <c r="E28" s="499"/>
      <c r="F28" s="490"/>
      <c r="G28" s="500">
        <f t="shared" si="0"/>
        <v>0</v>
      </c>
      <c r="H28" s="500" t="str">
        <f t="shared" si="1"/>
        <v/>
      </c>
      <c r="I28" s="500">
        <f t="shared" si="2"/>
        <v>0</v>
      </c>
      <c r="K28" s="488" t="s">
        <v>55</v>
      </c>
    </row>
    <row r="29" spans="1:11">
      <c r="A29" s="496"/>
      <c r="B29" s="497"/>
      <c r="C29" s="498"/>
      <c r="D29" s="498"/>
      <c r="E29" s="499"/>
      <c r="F29" s="490"/>
      <c r="G29" s="500">
        <f t="shared" si="0"/>
        <v>0</v>
      </c>
      <c r="H29" s="500" t="str">
        <f t="shared" si="1"/>
        <v/>
      </c>
      <c r="I29" s="500">
        <f t="shared" si="2"/>
        <v>0</v>
      </c>
      <c r="K29" s="488" t="s">
        <v>57</v>
      </c>
    </row>
    <row r="30" spans="1:11">
      <c r="A30" s="496"/>
      <c r="B30" s="497"/>
      <c r="C30" s="498"/>
      <c r="D30" s="498"/>
      <c r="E30" s="499"/>
      <c r="F30" s="490"/>
      <c r="G30" s="500">
        <f t="shared" si="0"/>
        <v>0</v>
      </c>
      <c r="H30" s="500" t="str">
        <f t="shared" si="1"/>
        <v/>
      </c>
      <c r="I30" s="500">
        <f t="shared" si="2"/>
        <v>0</v>
      </c>
      <c r="K30" s="488" t="s">
        <v>59</v>
      </c>
    </row>
    <row r="31" spans="1:11">
      <c r="A31" s="496"/>
      <c r="B31" s="497"/>
      <c r="C31" s="498"/>
      <c r="D31" s="498"/>
      <c r="E31" s="499"/>
      <c r="F31" s="490"/>
      <c r="G31" s="500">
        <f t="shared" si="0"/>
        <v>0</v>
      </c>
      <c r="H31" s="500" t="str">
        <f t="shared" si="1"/>
        <v/>
      </c>
      <c r="I31" s="500">
        <f t="shared" si="2"/>
        <v>0</v>
      </c>
      <c r="K31" s="488" t="s">
        <v>61</v>
      </c>
    </row>
    <row r="32" spans="1:11">
      <c r="A32" s="496"/>
      <c r="B32" s="497"/>
      <c r="C32" s="498"/>
      <c r="D32" s="498"/>
      <c r="E32" s="499"/>
      <c r="F32" s="490"/>
      <c r="G32" s="500">
        <f t="shared" si="0"/>
        <v>0</v>
      </c>
      <c r="H32" s="500" t="str">
        <f t="shared" si="1"/>
        <v/>
      </c>
      <c r="I32" s="500">
        <f t="shared" si="2"/>
        <v>0</v>
      </c>
      <c r="K32" s="488" t="s">
        <v>63</v>
      </c>
    </row>
    <row r="33" spans="1:11">
      <c r="A33" s="496"/>
      <c r="B33" s="497"/>
      <c r="C33" s="498"/>
      <c r="D33" s="498"/>
      <c r="E33" s="499"/>
      <c r="F33" s="490"/>
      <c r="G33" s="500">
        <f t="shared" si="0"/>
        <v>0</v>
      </c>
      <c r="H33" s="500" t="str">
        <f t="shared" si="1"/>
        <v/>
      </c>
      <c r="I33" s="500">
        <f t="shared" si="2"/>
        <v>0</v>
      </c>
      <c r="K33" s="488" t="s">
        <v>65</v>
      </c>
    </row>
    <row r="34" spans="1:11">
      <c r="A34" s="496"/>
      <c r="B34" s="497"/>
      <c r="C34" s="498"/>
      <c r="D34" s="498"/>
      <c r="E34" s="499"/>
      <c r="F34" s="490"/>
      <c r="G34" s="500">
        <f t="shared" si="0"/>
        <v>0</v>
      </c>
      <c r="H34" s="500" t="str">
        <f t="shared" si="1"/>
        <v/>
      </c>
      <c r="I34" s="500">
        <f t="shared" si="2"/>
        <v>0</v>
      </c>
    </row>
    <row r="35" spans="1:11">
      <c r="A35" s="496"/>
      <c r="B35" s="496"/>
      <c r="C35" s="490"/>
      <c r="D35" s="490"/>
      <c r="E35" s="496"/>
      <c r="F35" s="490"/>
      <c r="G35" s="500">
        <f t="shared" si="0"/>
        <v>0</v>
      </c>
      <c r="H35" s="500" t="str">
        <f t="shared" si="1"/>
        <v/>
      </c>
      <c r="I35" s="500">
        <f t="shared" si="2"/>
        <v>0</v>
      </c>
    </row>
    <row r="36" spans="1:11">
      <c r="A36" s="490"/>
      <c r="B36" s="490"/>
      <c r="C36" s="490"/>
      <c r="D36" s="490"/>
      <c r="E36" s="490"/>
      <c r="F36" s="490"/>
      <c r="G36" s="500">
        <f t="shared" si="0"/>
        <v>0</v>
      </c>
      <c r="H36" s="500" t="str">
        <f t="shared" si="1"/>
        <v/>
      </c>
      <c r="I36" s="500">
        <f t="shared" si="2"/>
        <v>0</v>
      </c>
    </row>
    <row r="37" spans="1:11">
      <c r="A37" s="490"/>
      <c r="B37" s="490"/>
      <c r="C37" s="490"/>
      <c r="D37" s="490"/>
      <c r="E37" s="490"/>
      <c r="F37" s="490"/>
      <c r="G37" s="500">
        <f t="shared" si="0"/>
        <v>0</v>
      </c>
      <c r="H37" s="500" t="str">
        <f t="shared" si="1"/>
        <v/>
      </c>
      <c r="I37" s="500">
        <f t="shared" si="2"/>
        <v>0</v>
      </c>
    </row>
    <row r="38" spans="1:11">
      <c r="A38" s="490"/>
      <c r="B38" s="490"/>
      <c r="C38" s="490"/>
      <c r="D38" s="490"/>
      <c r="E38" s="490"/>
      <c r="F38" s="490"/>
      <c r="G38" s="500">
        <f t="shared" si="0"/>
        <v>0</v>
      </c>
      <c r="H38" s="500" t="str">
        <f t="shared" si="1"/>
        <v/>
      </c>
      <c r="I38" s="500">
        <f t="shared" si="2"/>
        <v>0</v>
      </c>
    </row>
    <row r="39" spans="1:11">
      <c r="A39" s="490"/>
      <c r="B39" s="490"/>
      <c r="C39" s="490"/>
      <c r="D39" s="490"/>
      <c r="E39" s="490"/>
      <c r="F39" s="490"/>
      <c r="G39" s="500">
        <f t="shared" si="0"/>
        <v>0</v>
      </c>
      <c r="H39" s="500" t="str">
        <f t="shared" si="1"/>
        <v/>
      </c>
      <c r="I39" s="500">
        <f t="shared" si="2"/>
        <v>0</v>
      </c>
    </row>
    <row r="40" spans="1:11">
      <c r="A40" s="490"/>
      <c r="B40" s="490"/>
      <c r="C40" s="490"/>
      <c r="D40" s="490"/>
      <c r="E40" s="490"/>
      <c r="F40" s="490"/>
      <c r="G40" s="500">
        <f t="shared" si="0"/>
        <v>0</v>
      </c>
      <c r="H40" s="500" t="str">
        <f t="shared" si="1"/>
        <v/>
      </c>
      <c r="I40" s="500">
        <f t="shared" si="2"/>
        <v>0</v>
      </c>
    </row>
    <row r="41" spans="1:11">
      <c r="A41" s="490"/>
      <c r="B41" s="490"/>
      <c r="C41" s="490"/>
      <c r="D41" s="490"/>
      <c r="E41" s="490"/>
      <c r="F41" s="490"/>
      <c r="G41" s="500">
        <f t="shared" si="0"/>
        <v>0</v>
      </c>
      <c r="H41" s="500" t="str">
        <f t="shared" si="1"/>
        <v/>
      </c>
      <c r="I41" s="500">
        <f t="shared" si="2"/>
        <v>0</v>
      </c>
    </row>
    <row r="42" spans="1:11">
      <c r="A42" s="490"/>
      <c r="B42" s="490"/>
      <c r="C42" s="490"/>
      <c r="D42" s="490"/>
      <c r="E42" s="490"/>
      <c r="F42" s="490"/>
      <c r="G42" s="500">
        <f t="shared" si="0"/>
        <v>0</v>
      </c>
      <c r="H42" s="500" t="str">
        <f t="shared" si="1"/>
        <v/>
      </c>
      <c r="I42" s="500">
        <f t="shared" si="2"/>
        <v>0</v>
      </c>
    </row>
    <row r="43" spans="1:11">
      <c r="A43" s="490"/>
      <c r="B43" s="490"/>
      <c r="C43" s="490"/>
      <c r="D43" s="490"/>
      <c r="E43" s="490"/>
      <c r="F43" s="490"/>
      <c r="G43" s="500">
        <f t="shared" si="0"/>
        <v>0</v>
      </c>
      <c r="H43" s="500" t="str">
        <f t="shared" si="1"/>
        <v/>
      </c>
      <c r="I43" s="500">
        <f t="shared" si="2"/>
        <v>0</v>
      </c>
    </row>
    <row r="44" spans="1:11">
      <c r="A44" s="490"/>
      <c r="B44" s="490"/>
      <c r="C44" s="490"/>
      <c r="D44" s="490"/>
      <c r="E44" s="490"/>
      <c r="F44" s="490"/>
      <c r="G44" s="500">
        <f t="shared" si="0"/>
        <v>0</v>
      </c>
      <c r="H44" s="500" t="str">
        <f t="shared" si="1"/>
        <v/>
      </c>
      <c r="I44" s="500">
        <f t="shared" si="2"/>
        <v>0</v>
      </c>
    </row>
    <row r="45" spans="1:11">
      <c r="A45" s="490"/>
      <c r="B45" s="490"/>
      <c r="C45" s="490"/>
      <c r="D45" s="490"/>
      <c r="E45" s="490"/>
      <c r="F45" s="490"/>
      <c r="G45" s="500">
        <f t="shared" si="0"/>
        <v>0</v>
      </c>
      <c r="H45" s="500" t="str">
        <f t="shared" si="1"/>
        <v/>
      </c>
      <c r="I45" s="500">
        <f t="shared" si="2"/>
        <v>0</v>
      </c>
    </row>
    <row r="46" spans="1:11">
      <c r="A46" s="490"/>
      <c r="B46" s="490"/>
      <c r="C46" s="490"/>
      <c r="D46" s="490"/>
      <c r="E46" s="490"/>
      <c r="F46" s="490"/>
      <c r="G46" s="500">
        <f t="shared" si="0"/>
        <v>0</v>
      </c>
      <c r="H46" s="500" t="str">
        <f t="shared" si="1"/>
        <v/>
      </c>
      <c r="I46" s="500">
        <f t="shared" si="2"/>
        <v>0</v>
      </c>
    </row>
    <row r="47" spans="1:11">
      <c r="A47" s="490"/>
      <c r="B47" s="490"/>
      <c r="C47" s="490"/>
      <c r="D47" s="490"/>
      <c r="E47" s="490"/>
      <c r="F47" s="490"/>
      <c r="G47" s="500">
        <f t="shared" si="0"/>
        <v>0</v>
      </c>
      <c r="H47" s="500" t="str">
        <f t="shared" si="1"/>
        <v/>
      </c>
      <c r="I47" s="500">
        <f t="shared" si="2"/>
        <v>0</v>
      </c>
    </row>
    <row r="48" spans="1:11">
      <c r="A48" s="490"/>
      <c r="B48" s="490"/>
      <c r="C48" s="490"/>
      <c r="D48" s="490"/>
      <c r="E48" s="490"/>
      <c r="F48" s="490"/>
      <c r="G48" s="500">
        <f t="shared" si="0"/>
        <v>0</v>
      </c>
      <c r="H48" s="500" t="str">
        <f t="shared" si="1"/>
        <v/>
      </c>
      <c r="I48" s="500">
        <f t="shared" si="2"/>
        <v>0</v>
      </c>
    </row>
    <row r="49" spans="1:9">
      <c r="A49" s="490"/>
      <c r="B49" s="490"/>
      <c r="C49" s="490"/>
      <c r="D49" s="490"/>
      <c r="E49" s="490"/>
      <c r="F49" s="490"/>
      <c r="G49" s="500">
        <f t="shared" si="0"/>
        <v>0</v>
      </c>
      <c r="H49" s="500" t="str">
        <f t="shared" si="1"/>
        <v/>
      </c>
      <c r="I49" s="500">
        <f t="shared" si="2"/>
        <v>0</v>
      </c>
    </row>
    <row r="50" spans="1:9">
      <c r="A50" s="490"/>
      <c r="B50" s="490"/>
      <c r="C50" s="490"/>
      <c r="D50" s="490"/>
      <c r="E50" s="490"/>
      <c r="F50" s="490"/>
      <c r="G50" s="500">
        <f t="shared" si="0"/>
        <v>0</v>
      </c>
      <c r="H50" s="500" t="str">
        <f t="shared" si="1"/>
        <v/>
      </c>
      <c r="I50" s="500">
        <f t="shared" si="2"/>
        <v>0</v>
      </c>
    </row>
    <row r="51" spans="1:9">
      <c r="A51" s="490"/>
      <c r="B51" s="490"/>
      <c r="C51" s="490"/>
      <c r="D51" s="490"/>
      <c r="E51" s="490"/>
      <c r="F51" s="490"/>
      <c r="G51" s="500">
        <f t="shared" si="0"/>
        <v>0</v>
      </c>
      <c r="H51" s="500" t="str">
        <f t="shared" si="1"/>
        <v/>
      </c>
      <c r="I51" s="500">
        <f t="shared" si="2"/>
        <v>0</v>
      </c>
    </row>
    <row r="52" spans="1:9">
      <c r="A52" s="490"/>
      <c r="B52" s="490"/>
      <c r="C52" s="490"/>
      <c r="D52" s="490"/>
      <c r="E52" s="490"/>
      <c r="F52" s="490"/>
      <c r="G52" s="500">
        <f t="shared" si="0"/>
        <v>0</v>
      </c>
      <c r="H52" s="500" t="str">
        <f t="shared" si="1"/>
        <v/>
      </c>
      <c r="I52" s="500">
        <f t="shared" si="2"/>
        <v>0</v>
      </c>
    </row>
    <row r="53" spans="1:9">
      <c r="A53" s="490"/>
      <c r="B53" s="490"/>
      <c r="C53" s="490"/>
      <c r="D53" s="490"/>
      <c r="E53" s="490"/>
      <c r="F53" s="490"/>
      <c r="G53" s="500">
        <f t="shared" si="0"/>
        <v>0</v>
      </c>
      <c r="H53" s="500" t="str">
        <f t="shared" si="1"/>
        <v/>
      </c>
      <c r="I53" s="500">
        <f t="shared" si="2"/>
        <v>0</v>
      </c>
    </row>
    <row r="54" spans="1:9">
      <c r="A54" s="490"/>
      <c r="B54" s="490"/>
      <c r="C54" s="490"/>
      <c r="D54" s="490"/>
      <c r="E54" s="490"/>
      <c r="F54" s="490"/>
      <c r="G54" s="500">
        <f t="shared" si="0"/>
        <v>0</v>
      </c>
      <c r="H54" s="500" t="str">
        <f t="shared" si="1"/>
        <v/>
      </c>
      <c r="I54" s="500">
        <f t="shared" si="2"/>
        <v>0</v>
      </c>
    </row>
    <row r="55" spans="1:9">
      <c r="A55" s="490"/>
      <c r="B55" s="490"/>
      <c r="C55" s="490"/>
      <c r="D55" s="490"/>
      <c r="E55" s="490"/>
      <c r="F55" s="490"/>
      <c r="G55" s="500">
        <f t="shared" si="0"/>
        <v>0</v>
      </c>
      <c r="H55" s="500" t="str">
        <f t="shared" si="1"/>
        <v/>
      </c>
      <c r="I55" s="500">
        <f t="shared" si="2"/>
        <v>0</v>
      </c>
    </row>
    <row r="56" spans="1:9">
      <c r="A56" s="490"/>
      <c r="B56" s="490"/>
      <c r="C56" s="490"/>
      <c r="D56" s="490"/>
      <c r="E56" s="490"/>
      <c r="F56" s="490"/>
      <c r="G56" s="500">
        <f t="shared" si="0"/>
        <v>0</v>
      </c>
      <c r="H56" s="500" t="str">
        <f t="shared" si="1"/>
        <v/>
      </c>
      <c r="I56" s="500">
        <f t="shared" si="2"/>
        <v>0</v>
      </c>
    </row>
    <row r="57" spans="1:9">
      <c r="A57" s="490"/>
      <c r="B57" s="490"/>
      <c r="C57" s="490"/>
      <c r="D57" s="490"/>
      <c r="E57" s="490"/>
      <c r="F57" s="490"/>
      <c r="G57" s="500">
        <f t="shared" si="0"/>
        <v>0</v>
      </c>
      <c r="H57" s="500" t="str">
        <f t="shared" si="1"/>
        <v/>
      </c>
      <c r="I57" s="500">
        <f t="shared" si="2"/>
        <v>0</v>
      </c>
    </row>
    <row r="58" spans="1:9">
      <c r="A58" s="490"/>
      <c r="B58" s="490"/>
      <c r="C58" s="490"/>
      <c r="D58" s="490"/>
      <c r="E58" s="490"/>
      <c r="F58" s="490"/>
      <c r="G58" s="500">
        <f t="shared" si="0"/>
        <v>0</v>
      </c>
      <c r="H58" s="500" t="str">
        <f t="shared" si="1"/>
        <v/>
      </c>
      <c r="I58" s="500">
        <f t="shared" si="2"/>
        <v>0</v>
      </c>
    </row>
    <row r="59" spans="1:9">
      <c r="A59" s="490"/>
      <c r="B59" s="490"/>
      <c r="C59" s="490"/>
      <c r="D59" s="490"/>
      <c r="E59" s="490"/>
      <c r="F59" s="490"/>
      <c r="G59" s="500">
        <f t="shared" si="0"/>
        <v>0</v>
      </c>
      <c r="H59" s="500" t="str">
        <f t="shared" si="1"/>
        <v/>
      </c>
      <c r="I59" s="500">
        <f t="shared" si="2"/>
        <v>0</v>
      </c>
    </row>
    <row r="60" spans="1:9">
      <c r="A60" s="490"/>
      <c r="B60" s="490"/>
      <c r="C60" s="490"/>
      <c r="D60" s="490"/>
      <c r="E60" s="490"/>
      <c r="F60" s="490"/>
      <c r="G60" s="500">
        <f t="shared" si="0"/>
        <v>0</v>
      </c>
      <c r="H60" s="500" t="str">
        <f t="shared" si="1"/>
        <v/>
      </c>
      <c r="I60" s="500">
        <f t="shared" si="2"/>
        <v>0</v>
      </c>
    </row>
    <row r="61" spans="1:9">
      <c r="A61" s="490"/>
      <c r="B61" s="490"/>
      <c r="C61" s="490"/>
      <c r="D61" s="490"/>
      <c r="E61" s="490"/>
      <c r="F61" s="490"/>
      <c r="G61" s="500">
        <f t="shared" si="0"/>
        <v>0</v>
      </c>
      <c r="H61" s="500" t="str">
        <f t="shared" si="1"/>
        <v/>
      </c>
      <c r="I61" s="500">
        <f t="shared" si="2"/>
        <v>0</v>
      </c>
    </row>
    <row r="62" spans="1:9">
      <c r="A62" s="490"/>
      <c r="B62" s="490"/>
      <c r="C62" s="490"/>
      <c r="D62" s="490"/>
      <c r="E62" s="490"/>
      <c r="F62" s="490"/>
      <c r="G62" s="500">
        <f t="shared" si="0"/>
        <v>0</v>
      </c>
      <c r="H62" s="500" t="str">
        <f t="shared" si="1"/>
        <v/>
      </c>
      <c r="I62" s="500">
        <f t="shared" si="2"/>
        <v>0</v>
      </c>
    </row>
    <row r="63" spans="1:9">
      <c r="A63" s="490"/>
      <c r="B63" s="490"/>
      <c r="C63" s="490"/>
      <c r="D63" s="490"/>
      <c r="E63" s="490"/>
      <c r="F63" s="490"/>
      <c r="G63" s="500">
        <f t="shared" si="0"/>
        <v>0</v>
      </c>
      <c r="H63" s="500" t="str">
        <f t="shared" si="1"/>
        <v/>
      </c>
      <c r="I63" s="500">
        <f t="shared" si="2"/>
        <v>0</v>
      </c>
    </row>
    <row r="64" spans="1:9">
      <c r="A64" s="490"/>
      <c r="B64" s="490"/>
      <c r="C64" s="490"/>
      <c r="D64" s="490"/>
      <c r="E64" s="490"/>
      <c r="F64" s="490"/>
      <c r="G64" s="500">
        <f t="shared" si="0"/>
        <v>0</v>
      </c>
      <c r="H64" s="500" t="str">
        <f t="shared" si="1"/>
        <v/>
      </c>
      <c r="I64" s="500">
        <f t="shared" si="2"/>
        <v>0</v>
      </c>
    </row>
    <row r="65" spans="1:9">
      <c r="A65" s="490"/>
      <c r="B65" s="490"/>
      <c r="C65" s="490"/>
      <c r="D65" s="490"/>
      <c r="E65" s="490"/>
      <c r="F65" s="490"/>
      <c r="G65" s="500">
        <f t="shared" si="0"/>
        <v>0</v>
      </c>
      <c r="H65" s="500" t="str">
        <f t="shared" si="1"/>
        <v/>
      </c>
      <c r="I65" s="500">
        <f t="shared" si="2"/>
        <v>0</v>
      </c>
    </row>
    <row r="66" spans="1:9">
      <c r="A66" s="490"/>
      <c r="B66" s="490"/>
      <c r="C66" s="490"/>
      <c r="D66" s="490"/>
      <c r="E66" s="490"/>
      <c r="F66" s="490"/>
      <c r="G66" s="500">
        <f t="shared" si="0"/>
        <v>0</v>
      </c>
      <c r="H66" s="500" t="str">
        <f t="shared" si="1"/>
        <v/>
      </c>
      <c r="I66" s="500">
        <f t="shared" si="2"/>
        <v>0</v>
      </c>
    </row>
    <row r="67" spans="1:9">
      <c r="A67" s="490"/>
      <c r="B67" s="490"/>
      <c r="C67" s="490"/>
      <c r="D67" s="490"/>
      <c r="E67" s="490"/>
      <c r="F67" s="490"/>
      <c r="G67" s="500">
        <f t="shared" si="0"/>
        <v>0</v>
      </c>
      <c r="H67" s="500" t="str">
        <f t="shared" si="1"/>
        <v/>
      </c>
      <c r="I67" s="500">
        <f t="shared" si="2"/>
        <v>0</v>
      </c>
    </row>
    <row r="68" spans="1:9">
      <c r="A68" s="490"/>
      <c r="B68" s="490"/>
      <c r="C68" s="490"/>
      <c r="D68" s="490"/>
      <c r="E68" s="490"/>
      <c r="F68" s="490"/>
      <c r="G68" s="500">
        <f t="shared" si="0"/>
        <v>0</v>
      </c>
      <c r="H68" s="500" t="str">
        <f t="shared" si="1"/>
        <v/>
      </c>
      <c r="I68" s="500">
        <f t="shared" si="2"/>
        <v>0</v>
      </c>
    </row>
    <row r="69" spans="1:9">
      <c r="A69" s="490"/>
      <c r="B69" s="490"/>
      <c r="C69" s="490"/>
      <c r="D69" s="490"/>
      <c r="E69" s="490"/>
      <c r="F69" s="490"/>
      <c r="G69" s="500">
        <f t="shared" si="0"/>
        <v>0</v>
      </c>
      <c r="H69" s="500" t="str">
        <f t="shared" si="1"/>
        <v/>
      </c>
      <c r="I69" s="500">
        <f t="shared" si="2"/>
        <v>0</v>
      </c>
    </row>
    <row r="70" spans="1:9">
      <c r="A70" s="490"/>
      <c r="B70" s="490"/>
      <c r="C70" s="490"/>
      <c r="D70" s="490"/>
      <c r="E70" s="490"/>
      <c r="F70" s="490"/>
      <c r="G70" s="500">
        <f t="shared" si="0"/>
        <v>0</v>
      </c>
      <c r="H70" s="500" t="str">
        <f t="shared" si="1"/>
        <v/>
      </c>
      <c r="I70" s="500">
        <f t="shared" si="2"/>
        <v>0</v>
      </c>
    </row>
    <row r="71" spans="1:9">
      <c r="A71" s="490"/>
      <c r="B71" s="490"/>
      <c r="C71" s="490"/>
      <c r="D71" s="490"/>
      <c r="E71" s="490"/>
      <c r="F71" s="490"/>
      <c r="G71" s="500">
        <f t="shared" si="0"/>
        <v>0</v>
      </c>
      <c r="H71" s="500" t="str">
        <f t="shared" si="1"/>
        <v/>
      </c>
      <c r="I71" s="500">
        <f t="shared" si="2"/>
        <v>0</v>
      </c>
    </row>
    <row r="72" spans="1:9">
      <c r="A72" s="490"/>
      <c r="B72" s="490"/>
      <c r="C72" s="490"/>
      <c r="D72" s="490"/>
      <c r="E72" s="490"/>
      <c r="F72" s="490"/>
      <c r="G72" s="500">
        <f t="shared" si="0"/>
        <v>0</v>
      </c>
      <c r="H72" s="500" t="str">
        <f t="shared" si="1"/>
        <v/>
      </c>
      <c r="I72" s="500">
        <f t="shared" si="2"/>
        <v>0</v>
      </c>
    </row>
    <row r="73" spans="1:9">
      <c r="A73" s="490"/>
      <c r="B73" s="490"/>
      <c r="C73" s="490"/>
      <c r="D73" s="490"/>
      <c r="E73" s="490"/>
      <c r="F73" s="490"/>
      <c r="G73" s="500">
        <f t="shared" si="0"/>
        <v>0</v>
      </c>
      <c r="H73" s="500" t="str">
        <f t="shared" si="1"/>
        <v/>
      </c>
      <c r="I73" s="500">
        <f t="shared" si="2"/>
        <v>0</v>
      </c>
    </row>
    <row r="74" spans="1:9">
      <c r="A74" s="490"/>
      <c r="B74" s="490"/>
      <c r="C74" s="490"/>
      <c r="D74" s="490"/>
      <c r="E74" s="490"/>
      <c r="F74" s="490"/>
      <c r="G74" s="500">
        <f t="shared" si="0"/>
        <v>0</v>
      </c>
      <c r="H74" s="500" t="str">
        <f t="shared" si="1"/>
        <v/>
      </c>
      <c r="I74" s="500">
        <f t="shared" si="2"/>
        <v>0</v>
      </c>
    </row>
    <row r="75" spans="1:9">
      <c r="A75" s="490"/>
      <c r="B75" s="490"/>
      <c r="C75" s="490"/>
      <c r="D75" s="490"/>
      <c r="E75" s="490"/>
      <c r="F75" s="490"/>
      <c r="G75" s="500">
        <f t="shared" si="0"/>
        <v>0</v>
      </c>
      <c r="H75" s="500" t="str">
        <f t="shared" si="1"/>
        <v/>
      </c>
      <c r="I75" s="500">
        <f t="shared" si="2"/>
        <v>0</v>
      </c>
    </row>
    <row r="76" spans="1:9">
      <c r="A76" s="490"/>
      <c r="B76" s="490"/>
      <c r="C76" s="490"/>
      <c r="D76" s="490"/>
      <c r="E76" s="490"/>
      <c r="F76" s="490"/>
      <c r="G76" s="500">
        <f t="shared" si="0"/>
        <v>0</v>
      </c>
      <c r="H76" s="500" t="str">
        <f t="shared" si="1"/>
        <v/>
      </c>
      <c r="I76" s="500">
        <f t="shared" si="2"/>
        <v>0</v>
      </c>
    </row>
    <row r="77" spans="1:9">
      <c r="A77" s="490"/>
      <c r="B77" s="490"/>
      <c r="C77" s="490"/>
      <c r="D77" s="490"/>
      <c r="E77" s="490"/>
      <c r="F77" s="490"/>
      <c r="G77" s="500">
        <f t="shared" si="0"/>
        <v>0</v>
      </c>
      <c r="H77" s="500" t="str">
        <f t="shared" si="1"/>
        <v/>
      </c>
      <c r="I77" s="500">
        <f t="shared" si="2"/>
        <v>0</v>
      </c>
    </row>
    <row r="78" spans="1:9">
      <c r="A78" s="490"/>
      <c r="B78" s="490"/>
      <c r="C78" s="490"/>
      <c r="D78" s="490"/>
      <c r="E78" s="490"/>
      <c r="F78" s="490"/>
      <c r="G78" s="500">
        <f t="shared" si="0"/>
        <v>0</v>
      </c>
      <c r="H78" s="500" t="str">
        <f t="shared" si="1"/>
        <v/>
      </c>
      <c r="I78" s="500">
        <f t="shared" si="2"/>
        <v>0</v>
      </c>
    </row>
    <row r="79" spans="1:9">
      <c r="A79" s="490"/>
      <c r="B79" s="490"/>
      <c r="C79" s="490"/>
      <c r="D79" s="490"/>
      <c r="E79" s="490"/>
      <c r="F79" s="490"/>
      <c r="G79" s="500">
        <f t="shared" ref="G79:G142" si="3">E79*F79</f>
        <v>0</v>
      </c>
      <c r="H79" s="500" t="str">
        <f t="shared" ref="H79:H142" si="4">IF(LEN(A79)&gt;0,IF(AND(LEN(A79)&gt;0,LEN(B79)&gt;0,LEN(C79)&gt;0,LEN(D79)&gt;0,LEN(E79)&gt;0,LEN(F79)&gt;0,LEN(G79)&gt;0),"OK","Not Complete"),"")</f>
        <v/>
      </c>
      <c r="I79" s="500">
        <f t="shared" ref="I79:I142" si="5">IF(H79="ok",F79,0)</f>
        <v>0</v>
      </c>
    </row>
    <row r="80" spans="1:9">
      <c r="A80" s="490"/>
      <c r="B80" s="490"/>
      <c r="C80" s="490"/>
      <c r="D80" s="490"/>
      <c r="E80" s="490"/>
      <c r="F80" s="490"/>
      <c r="G80" s="500">
        <f t="shared" si="3"/>
        <v>0</v>
      </c>
      <c r="H80" s="500" t="str">
        <f t="shared" si="4"/>
        <v/>
      </c>
      <c r="I80" s="500">
        <f t="shared" si="5"/>
        <v>0</v>
      </c>
    </row>
    <row r="81" spans="1:9">
      <c r="A81" s="490"/>
      <c r="B81" s="490"/>
      <c r="C81" s="490"/>
      <c r="D81" s="490"/>
      <c r="E81" s="490"/>
      <c r="F81" s="490"/>
      <c r="G81" s="500">
        <f t="shared" si="3"/>
        <v>0</v>
      </c>
      <c r="H81" s="500" t="str">
        <f t="shared" si="4"/>
        <v/>
      </c>
      <c r="I81" s="500">
        <f t="shared" si="5"/>
        <v>0</v>
      </c>
    </row>
    <row r="82" spans="1:9">
      <c r="A82" s="490"/>
      <c r="B82" s="490"/>
      <c r="C82" s="490"/>
      <c r="D82" s="490"/>
      <c r="E82" s="490"/>
      <c r="F82" s="490"/>
      <c r="G82" s="500">
        <f t="shared" si="3"/>
        <v>0</v>
      </c>
      <c r="H82" s="500" t="str">
        <f t="shared" si="4"/>
        <v/>
      </c>
      <c r="I82" s="500">
        <f t="shared" si="5"/>
        <v>0</v>
      </c>
    </row>
    <row r="83" spans="1:9">
      <c r="A83" s="490"/>
      <c r="B83" s="490"/>
      <c r="C83" s="490"/>
      <c r="D83" s="490"/>
      <c r="E83" s="490"/>
      <c r="F83" s="490"/>
      <c r="G83" s="500">
        <f t="shared" si="3"/>
        <v>0</v>
      </c>
      <c r="H83" s="500" t="str">
        <f t="shared" si="4"/>
        <v/>
      </c>
      <c r="I83" s="500">
        <f t="shared" si="5"/>
        <v>0</v>
      </c>
    </row>
    <row r="84" spans="1:9">
      <c r="A84" s="490"/>
      <c r="B84" s="490"/>
      <c r="C84" s="490"/>
      <c r="D84" s="490"/>
      <c r="E84" s="490"/>
      <c r="F84" s="490"/>
      <c r="G84" s="500">
        <f t="shared" si="3"/>
        <v>0</v>
      </c>
      <c r="H84" s="500" t="str">
        <f t="shared" si="4"/>
        <v/>
      </c>
      <c r="I84" s="500">
        <f t="shared" si="5"/>
        <v>0</v>
      </c>
    </row>
    <row r="85" spans="1:9">
      <c r="A85" s="490"/>
      <c r="B85" s="490"/>
      <c r="C85" s="490"/>
      <c r="D85" s="490"/>
      <c r="E85" s="490"/>
      <c r="F85" s="490"/>
      <c r="G85" s="500">
        <f t="shared" si="3"/>
        <v>0</v>
      </c>
      <c r="H85" s="500" t="str">
        <f t="shared" si="4"/>
        <v/>
      </c>
      <c r="I85" s="500">
        <f t="shared" si="5"/>
        <v>0</v>
      </c>
    </row>
    <row r="86" spans="1:9">
      <c r="A86" s="490"/>
      <c r="B86" s="490"/>
      <c r="C86" s="490"/>
      <c r="D86" s="490"/>
      <c r="E86" s="490"/>
      <c r="F86" s="490"/>
      <c r="G86" s="500">
        <f t="shared" si="3"/>
        <v>0</v>
      </c>
      <c r="H86" s="500" t="str">
        <f t="shared" si="4"/>
        <v/>
      </c>
      <c r="I86" s="500">
        <f t="shared" si="5"/>
        <v>0</v>
      </c>
    </row>
    <row r="87" spans="1:9">
      <c r="A87" s="490"/>
      <c r="B87" s="490"/>
      <c r="C87" s="490"/>
      <c r="D87" s="490"/>
      <c r="E87" s="490"/>
      <c r="F87" s="490"/>
      <c r="G87" s="500">
        <f t="shared" si="3"/>
        <v>0</v>
      </c>
      <c r="H87" s="500" t="str">
        <f t="shared" si="4"/>
        <v/>
      </c>
      <c r="I87" s="500">
        <f t="shared" si="5"/>
        <v>0</v>
      </c>
    </row>
    <row r="88" spans="1:9">
      <c r="A88" s="490"/>
      <c r="B88" s="490"/>
      <c r="C88" s="490"/>
      <c r="D88" s="490"/>
      <c r="E88" s="490"/>
      <c r="F88" s="490"/>
      <c r="G88" s="500">
        <f t="shared" si="3"/>
        <v>0</v>
      </c>
      <c r="H88" s="500" t="str">
        <f t="shared" si="4"/>
        <v/>
      </c>
      <c r="I88" s="500">
        <f t="shared" si="5"/>
        <v>0</v>
      </c>
    </row>
    <row r="89" spans="1:9">
      <c r="A89" s="490"/>
      <c r="B89" s="490"/>
      <c r="C89" s="490"/>
      <c r="D89" s="490"/>
      <c r="E89" s="490"/>
      <c r="F89" s="490"/>
      <c r="G89" s="500">
        <f t="shared" si="3"/>
        <v>0</v>
      </c>
      <c r="H89" s="500" t="str">
        <f t="shared" si="4"/>
        <v/>
      </c>
      <c r="I89" s="500">
        <f t="shared" si="5"/>
        <v>0</v>
      </c>
    </row>
    <row r="90" spans="1:9">
      <c r="A90" s="490"/>
      <c r="B90" s="490"/>
      <c r="C90" s="490"/>
      <c r="D90" s="490"/>
      <c r="E90" s="490"/>
      <c r="F90" s="490"/>
      <c r="G90" s="500">
        <f t="shared" si="3"/>
        <v>0</v>
      </c>
      <c r="H90" s="500" t="str">
        <f t="shared" si="4"/>
        <v/>
      </c>
      <c r="I90" s="500">
        <f t="shared" si="5"/>
        <v>0</v>
      </c>
    </row>
    <row r="91" spans="1:9">
      <c r="A91" s="490"/>
      <c r="B91" s="490"/>
      <c r="C91" s="490"/>
      <c r="D91" s="490"/>
      <c r="E91" s="490"/>
      <c r="F91" s="490"/>
      <c r="G91" s="500">
        <f t="shared" si="3"/>
        <v>0</v>
      </c>
      <c r="H91" s="500" t="str">
        <f t="shared" si="4"/>
        <v/>
      </c>
      <c r="I91" s="500">
        <f t="shared" si="5"/>
        <v>0</v>
      </c>
    </row>
    <row r="92" spans="1:9">
      <c r="A92" s="490"/>
      <c r="B92" s="490"/>
      <c r="C92" s="490"/>
      <c r="D92" s="490"/>
      <c r="E92" s="490"/>
      <c r="F92" s="490"/>
      <c r="G92" s="500">
        <f t="shared" si="3"/>
        <v>0</v>
      </c>
      <c r="H92" s="500" t="str">
        <f t="shared" si="4"/>
        <v/>
      </c>
      <c r="I92" s="500">
        <f t="shared" si="5"/>
        <v>0</v>
      </c>
    </row>
    <row r="93" spans="1:9">
      <c r="A93" s="490"/>
      <c r="B93" s="490"/>
      <c r="C93" s="490"/>
      <c r="D93" s="490"/>
      <c r="E93" s="490"/>
      <c r="F93" s="490"/>
      <c r="G93" s="500">
        <f t="shared" si="3"/>
        <v>0</v>
      </c>
      <c r="H93" s="500" t="str">
        <f t="shared" si="4"/>
        <v/>
      </c>
      <c r="I93" s="500">
        <f t="shared" si="5"/>
        <v>0</v>
      </c>
    </row>
    <row r="94" spans="1:9">
      <c r="A94" s="490"/>
      <c r="B94" s="490"/>
      <c r="C94" s="490"/>
      <c r="D94" s="490"/>
      <c r="E94" s="490"/>
      <c r="F94" s="490"/>
      <c r="G94" s="500">
        <f t="shared" si="3"/>
        <v>0</v>
      </c>
      <c r="H94" s="500" t="str">
        <f t="shared" si="4"/>
        <v/>
      </c>
      <c r="I94" s="500">
        <f t="shared" si="5"/>
        <v>0</v>
      </c>
    </row>
    <row r="95" spans="1:9">
      <c r="A95" s="490"/>
      <c r="B95" s="490"/>
      <c r="C95" s="490"/>
      <c r="D95" s="490"/>
      <c r="E95" s="490"/>
      <c r="F95" s="490"/>
      <c r="G95" s="500">
        <f t="shared" si="3"/>
        <v>0</v>
      </c>
      <c r="H95" s="500" t="str">
        <f t="shared" si="4"/>
        <v/>
      </c>
      <c r="I95" s="500">
        <f t="shared" si="5"/>
        <v>0</v>
      </c>
    </row>
    <row r="96" spans="1:9">
      <c r="A96" s="490"/>
      <c r="B96" s="490"/>
      <c r="C96" s="490"/>
      <c r="D96" s="490"/>
      <c r="E96" s="490"/>
      <c r="F96" s="490"/>
      <c r="G96" s="500">
        <f t="shared" si="3"/>
        <v>0</v>
      </c>
      <c r="H96" s="500" t="str">
        <f t="shared" si="4"/>
        <v/>
      </c>
      <c r="I96" s="500">
        <f t="shared" si="5"/>
        <v>0</v>
      </c>
    </row>
    <row r="97" spans="1:9">
      <c r="A97" s="490"/>
      <c r="B97" s="490"/>
      <c r="C97" s="490"/>
      <c r="D97" s="490"/>
      <c r="E97" s="490"/>
      <c r="F97" s="490"/>
      <c r="G97" s="500">
        <f t="shared" si="3"/>
        <v>0</v>
      </c>
      <c r="H97" s="500" t="str">
        <f t="shared" si="4"/>
        <v/>
      </c>
      <c r="I97" s="500">
        <f t="shared" si="5"/>
        <v>0</v>
      </c>
    </row>
    <row r="98" spans="1:9">
      <c r="A98" s="490"/>
      <c r="B98" s="490"/>
      <c r="C98" s="490"/>
      <c r="D98" s="490"/>
      <c r="E98" s="490"/>
      <c r="F98" s="490"/>
      <c r="G98" s="500">
        <f t="shared" si="3"/>
        <v>0</v>
      </c>
      <c r="H98" s="500" t="str">
        <f t="shared" si="4"/>
        <v/>
      </c>
      <c r="I98" s="500">
        <f t="shared" si="5"/>
        <v>0</v>
      </c>
    </row>
    <row r="99" spans="1:9">
      <c r="A99" s="490"/>
      <c r="B99" s="490"/>
      <c r="C99" s="490"/>
      <c r="D99" s="490"/>
      <c r="E99" s="490"/>
      <c r="F99" s="490"/>
      <c r="G99" s="500">
        <f t="shared" si="3"/>
        <v>0</v>
      </c>
      <c r="H99" s="500" t="str">
        <f t="shared" si="4"/>
        <v/>
      </c>
      <c r="I99" s="500">
        <f t="shared" si="5"/>
        <v>0</v>
      </c>
    </row>
    <row r="100" spans="1:9">
      <c r="A100" s="490"/>
      <c r="B100" s="490"/>
      <c r="C100" s="490"/>
      <c r="D100" s="490"/>
      <c r="E100" s="490"/>
      <c r="F100" s="490"/>
      <c r="G100" s="500">
        <f t="shared" si="3"/>
        <v>0</v>
      </c>
      <c r="H100" s="500" t="str">
        <f t="shared" si="4"/>
        <v/>
      </c>
      <c r="I100" s="500">
        <f t="shared" si="5"/>
        <v>0</v>
      </c>
    </row>
    <row r="101" spans="1:9">
      <c r="A101" s="490"/>
      <c r="B101" s="490"/>
      <c r="C101" s="490"/>
      <c r="D101" s="490"/>
      <c r="E101" s="490"/>
      <c r="F101" s="490"/>
      <c r="G101" s="500">
        <f t="shared" si="3"/>
        <v>0</v>
      </c>
      <c r="H101" s="500" t="str">
        <f t="shared" si="4"/>
        <v/>
      </c>
      <c r="I101" s="500">
        <f t="shared" si="5"/>
        <v>0</v>
      </c>
    </row>
    <row r="102" spans="1:9">
      <c r="A102" s="490"/>
      <c r="B102" s="490"/>
      <c r="C102" s="490"/>
      <c r="D102" s="490"/>
      <c r="E102" s="490"/>
      <c r="F102" s="490"/>
      <c r="G102" s="500">
        <f t="shared" si="3"/>
        <v>0</v>
      </c>
      <c r="H102" s="500" t="str">
        <f t="shared" si="4"/>
        <v/>
      </c>
      <c r="I102" s="500">
        <f t="shared" si="5"/>
        <v>0</v>
      </c>
    </row>
    <row r="103" spans="1:9">
      <c r="A103" s="490"/>
      <c r="B103" s="490"/>
      <c r="C103" s="490"/>
      <c r="D103" s="490"/>
      <c r="E103" s="490"/>
      <c r="F103" s="490"/>
      <c r="G103" s="500">
        <f t="shared" si="3"/>
        <v>0</v>
      </c>
      <c r="H103" s="500" t="str">
        <f t="shared" si="4"/>
        <v/>
      </c>
      <c r="I103" s="500">
        <f t="shared" si="5"/>
        <v>0</v>
      </c>
    </row>
    <row r="104" spans="1:9">
      <c r="A104" s="490"/>
      <c r="B104" s="490"/>
      <c r="C104" s="490"/>
      <c r="D104" s="490"/>
      <c r="E104" s="490"/>
      <c r="F104" s="490"/>
      <c r="G104" s="500">
        <f t="shared" si="3"/>
        <v>0</v>
      </c>
      <c r="H104" s="500" t="str">
        <f t="shared" si="4"/>
        <v/>
      </c>
      <c r="I104" s="500">
        <f t="shared" si="5"/>
        <v>0</v>
      </c>
    </row>
    <row r="105" spans="1:9">
      <c r="A105" s="490"/>
      <c r="B105" s="490"/>
      <c r="C105" s="490"/>
      <c r="D105" s="490"/>
      <c r="E105" s="490"/>
      <c r="F105" s="490"/>
      <c r="G105" s="500">
        <f t="shared" si="3"/>
        <v>0</v>
      </c>
      <c r="H105" s="500" t="str">
        <f t="shared" si="4"/>
        <v/>
      </c>
      <c r="I105" s="500">
        <f t="shared" si="5"/>
        <v>0</v>
      </c>
    </row>
    <row r="106" spans="1:9">
      <c r="A106" s="490"/>
      <c r="B106" s="490"/>
      <c r="C106" s="490"/>
      <c r="D106" s="490"/>
      <c r="E106" s="490"/>
      <c r="F106" s="490"/>
      <c r="G106" s="500">
        <f t="shared" si="3"/>
        <v>0</v>
      </c>
      <c r="H106" s="500" t="str">
        <f t="shared" si="4"/>
        <v/>
      </c>
      <c r="I106" s="500">
        <f t="shared" si="5"/>
        <v>0</v>
      </c>
    </row>
    <row r="107" spans="1:9">
      <c r="A107" s="490"/>
      <c r="B107" s="490"/>
      <c r="C107" s="490"/>
      <c r="D107" s="490"/>
      <c r="E107" s="490"/>
      <c r="F107" s="490"/>
      <c r="G107" s="500">
        <f t="shared" si="3"/>
        <v>0</v>
      </c>
      <c r="H107" s="500" t="str">
        <f t="shared" si="4"/>
        <v/>
      </c>
      <c r="I107" s="500">
        <f t="shared" si="5"/>
        <v>0</v>
      </c>
    </row>
    <row r="108" spans="1:9">
      <c r="A108" s="490"/>
      <c r="B108" s="490"/>
      <c r="C108" s="490"/>
      <c r="D108" s="490"/>
      <c r="E108" s="490"/>
      <c r="F108" s="490"/>
      <c r="G108" s="500">
        <f t="shared" si="3"/>
        <v>0</v>
      </c>
      <c r="H108" s="500" t="str">
        <f t="shared" si="4"/>
        <v/>
      </c>
      <c r="I108" s="500">
        <f t="shared" si="5"/>
        <v>0</v>
      </c>
    </row>
    <row r="109" spans="1:9">
      <c r="A109" s="490"/>
      <c r="B109" s="490"/>
      <c r="C109" s="490"/>
      <c r="D109" s="490"/>
      <c r="E109" s="490"/>
      <c r="F109" s="490"/>
      <c r="G109" s="500">
        <f t="shared" si="3"/>
        <v>0</v>
      </c>
      <c r="H109" s="500" t="str">
        <f t="shared" si="4"/>
        <v/>
      </c>
      <c r="I109" s="500">
        <f t="shared" si="5"/>
        <v>0</v>
      </c>
    </row>
    <row r="110" spans="1:9">
      <c r="A110" s="490"/>
      <c r="B110" s="490"/>
      <c r="C110" s="490"/>
      <c r="D110" s="490"/>
      <c r="E110" s="490"/>
      <c r="F110" s="490"/>
      <c r="G110" s="500">
        <f t="shared" si="3"/>
        <v>0</v>
      </c>
      <c r="H110" s="500" t="str">
        <f t="shared" si="4"/>
        <v/>
      </c>
      <c r="I110" s="500">
        <f t="shared" si="5"/>
        <v>0</v>
      </c>
    </row>
    <row r="111" spans="1:9">
      <c r="A111" s="490"/>
      <c r="B111" s="490"/>
      <c r="C111" s="490"/>
      <c r="D111" s="490"/>
      <c r="E111" s="490"/>
      <c r="F111" s="490"/>
      <c r="G111" s="500">
        <f t="shared" si="3"/>
        <v>0</v>
      </c>
      <c r="H111" s="500" t="str">
        <f t="shared" si="4"/>
        <v/>
      </c>
      <c r="I111" s="500">
        <f t="shared" si="5"/>
        <v>0</v>
      </c>
    </row>
    <row r="112" spans="1:9">
      <c r="A112" s="490"/>
      <c r="B112" s="490"/>
      <c r="C112" s="490"/>
      <c r="D112" s="490"/>
      <c r="E112" s="490"/>
      <c r="F112" s="490"/>
      <c r="G112" s="500">
        <f t="shared" si="3"/>
        <v>0</v>
      </c>
      <c r="H112" s="500" t="str">
        <f t="shared" si="4"/>
        <v/>
      </c>
      <c r="I112" s="500">
        <f t="shared" si="5"/>
        <v>0</v>
      </c>
    </row>
    <row r="113" spans="1:9">
      <c r="A113" s="490"/>
      <c r="B113" s="490"/>
      <c r="C113" s="490"/>
      <c r="D113" s="490"/>
      <c r="E113" s="490"/>
      <c r="F113" s="490"/>
      <c r="G113" s="500">
        <f t="shared" si="3"/>
        <v>0</v>
      </c>
      <c r="H113" s="500" t="str">
        <f t="shared" si="4"/>
        <v/>
      </c>
      <c r="I113" s="500">
        <f t="shared" si="5"/>
        <v>0</v>
      </c>
    </row>
    <row r="114" spans="1:9">
      <c r="A114" s="490"/>
      <c r="B114" s="490"/>
      <c r="C114" s="490"/>
      <c r="D114" s="490"/>
      <c r="E114" s="490"/>
      <c r="F114" s="490"/>
      <c r="G114" s="500">
        <f t="shared" si="3"/>
        <v>0</v>
      </c>
      <c r="H114" s="500" t="str">
        <f t="shared" si="4"/>
        <v/>
      </c>
      <c r="I114" s="500">
        <f t="shared" si="5"/>
        <v>0</v>
      </c>
    </row>
    <row r="115" spans="1:9">
      <c r="A115" s="490"/>
      <c r="B115" s="490"/>
      <c r="C115" s="490"/>
      <c r="D115" s="490"/>
      <c r="E115" s="490"/>
      <c r="F115" s="490"/>
      <c r="G115" s="500">
        <f t="shared" si="3"/>
        <v>0</v>
      </c>
      <c r="H115" s="500" t="str">
        <f t="shared" si="4"/>
        <v/>
      </c>
      <c r="I115" s="500">
        <f t="shared" si="5"/>
        <v>0</v>
      </c>
    </row>
    <row r="116" spans="1:9">
      <c r="A116" s="490"/>
      <c r="B116" s="490"/>
      <c r="C116" s="490"/>
      <c r="D116" s="490"/>
      <c r="E116" s="490"/>
      <c r="F116" s="490"/>
      <c r="G116" s="500">
        <f t="shared" si="3"/>
        <v>0</v>
      </c>
      <c r="H116" s="500" t="str">
        <f t="shared" si="4"/>
        <v/>
      </c>
      <c r="I116" s="500">
        <f t="shared" si="5"/>
        <v>0</v>
      </c>
    </row>
    <row r="117" spans="1:9">
      <c r="A117" s="490"/>
      <c r="B117" s="490"/>
      <c r="C117" s="490"/>
      <c r="D117" s="490"/>
      <c r="E117" s="490"/>
      <c r="F117" s="490"/>
      <c r="G117" s="500">
        <f t="shared" si="3"/>
        <v>0</v>
      </c>
      <c r="H117" s="500" t="str">
        <f t="shared" si="4"/>
        <v/>
      </c>
      <c r="I117" s="500">
        <f t="shared" si="5"/>
        <v>0</v>
      </c>
    </row>
    <row r="118" spans="1:9">
      <c r="A118" s="490"/>
      <c r="B118" s="490"/>
      <c r="C118" s="490"/>
      <c r="D118" s="490"/>
      <c r="E118" s="490"/>
      <c r="F118" s="490"/>
      <c r="G118" s="500">
        <f t="shared" si="3"/>
        <v>0</v>
      </c>
      <c r="H118" s="500" t="str">
        <f t="shared" si="4"/>
        <v/>
      </c>
      <c r="I118" s="500">
        <f t="shared" si="5"/>
        <v>0</v>
      </c>
    </row>
    <row r="119" spans="1:9">
      <c r="A119" s="490"/>
      <c r="B119" s="490"/>
      <c r="C119" s="490"/>
      <c r="D119" s="490"/>
      <c r="E119" s="490"/>
      <c r="F119" s="490"/>
      <c r="G119" s="500">
        <f t="shared" si="3"/>
        <v>0</v>
      </c>
      <c r="H119" s="500" t="str">
        <f t="shared" si="4"/>
        <v/>
      </c>
      <c r="I119" s="500">
        <f t="shared" si="5"/>
        <v>0</v>
      </c>
    </row>
    <row r="120" spans="1:9">
      <c r="A120" s="490"/>
      <c r="B120" s="490"/>
      <c r="C120" s="490"/>
      <c r="D120" s="490"/>
      <c r="E120" s="490"/>
      <c r="F120" s="490"/>
      <c r="G120" s="500">
        <f t="shared" si="3"/>
        <v>0</v>
      </c>
      <c r="H120" s="500" t="str">
        <f t="shared" si="4"/>
        <v/>
      </c>
      <c r="I120" s="500">
        <f t="shared" si="5"/>
        <v>0</v>
      </c>
    </row>
    <row r="121" spans="1:9">
      <c r="A121" s="490"/>
      <c r="B121" s="490"/>
      <c r="C121" s="490"/>
      <c r="D121" s="490"/>
      <c r="E121" s="490"/>
      <c r="F121" s="490"/>
      <c r="G121" s="500">
        <f t="shared" si="3"/>
        <v>0</v>
      </c>
      <c r="H121" s="500" t="str">
        <f t="shared" si="4"/>
        <v/>
      </c>
      <c r="I121" s="500">
        <f t="shared" si="5"/>
        <v>0</v>
      </c>
    </row>
    <row r="122" spans="1:9">
      <c r="A122" s="490"/>
      <c r="B122" s="490"/>
      <c r="C122" s="490"/>
      <c r="D122" s="490"/>
      <c r="E122" s="490"/>
      <c r="F122" s="490"/>
      <c r="G122" s="500">
        <f t="shared" si="3"/>
        <v>0</v>
      </c>
      <c r="H122" s="500" t="str">
        <f t="shared" si="4"/>
        <v/>
      </c>
      <c r="I122" s="500">
        <f t="shared" si="5"/>
        <v>0</v>
      </c>
    </row>
    <row r="123" spans="1:9">
      <c r="A123" s="490"/>
      <c r="B123" s="490"/>
      <c r="C123" s="490"/>
      <c r="D123" s="490"/>
      <c r="E123" s="490"/>
      <c r="F123" s="490"/>
      <c r="G123" s="500">
        <f t="shared" si="3"/>
        <v>0</v>
      </c>
      <c r="H123" s="500" t="str">
        <f t="shared" si="4"/>
        <v/>
      </c>
      <c r="I123" s="500">
        <f t="shared" si="5"/>
        <v>0</v>
      </c>
    </row>
    <row r="124" spans="1:9">
      <c r="A124" s="490"/>
      <c r="B124" s="490"/>
      <c r="C124" s="490"/>
      <c r="D124" s="490"/>
      <c r="E124" s="490"/>
      <c r="F124" s="490"/>
      <c r="G124" s="500">
        <f t="shared" si="3"/>
        <v>0</v>
      </c>
      <c r="H124" s="500" t="str">
        <f t="shared" si="4"/>
        <v/>
      </c>
      <c r="I124" s="500">
        <f t="shared" si="5"/>
        <v>0</v>
      </c>
    </row>
    <row r="125" spans="1:9">
      <c r="A125" s="490"/>
      <c r="B125" s="490"/>
      <c r="C125" s="490"/>
      <c r="D125" s="490"/>
      <c r="E125" s="490"/>
      <c r="F125" s="490"/>
      <c r="G125" s="500">
        <f t="shared" si="3"/>
        <v>0</v>
      </c>
      <c r="H125" s="500" t="str">
        <f t="shared" si="4"/>
        <v/>
      </c>
      <c r="I125" s="500">
        <f t="shared" si="5"/>
        <v>0</v>
      </c>
    </row>
    <row r="126" spans="1:9">
      <c r="A126" s="490"/>
      <c r="B126" s="490"/>
      <c r="C126" s="490"/>
      <c r="D126" s="490"/>
      <c r="E126" s="490"/>
      <c r="F126" s="490"/>
      <c r="G126" s="500">
        <f t="shared" si="3"/>
        <v>0</v>
      </c>
      <c r="H126" s="500" t="str">
        <f t="shared" si="4"/>
        <v/>
      </c>
      <c r="I126" s="500">
        <f t="shared" si="5"/>
        <v>0</v>
      </c>
    </row>
    <row r="127" spans="1:9">
      <c r="A127" s="490"/>
      <c r="B127" s="490"/>
      <c r="C127" s="490"/>
      <c r="D127" s="490"/>
      <c r="E127" s="490"/>
      <c r="F127" s="490"/>
      <c r="G127" s="500">
        <f t="shared" si="3"/>
        <v>0</v>
      </c>
      <c r="H127" s="500" t="str">
        <f t="shared" si="4"/>
        <v/>
      </c>
      <c r="I127" s="500">
        <f t="shared" si="5"/>
        <v>0</v>
      </c>
    </row>
    <row r="128" spans="1:9">
      <c r="A128" s="490"/>
      <c r="B128" s="490"/>
      <c r="C128" s="490"/>
      <c r="D128" s="490"/>
      <c r="E128" s="490"/>
      <c r="F128" s="490"/>
      <c r="G128" s="500">
        <f t="shared" si="3"/>
        <v>0</v>
      </c>
      <c r="H128" s="500" t="str">
        <f t="shared" si="4"/>
        <v/>
      </c>
      <c r="I128" s="500">
        <f t="shared" si="5"/>
        <v>0</v>
      </c>
    </row>
    <row r="129" spans="1:9">
      <c r="A129" s="490"/>
      <c r="B129" s="490"/>
      <c r="C129" s="490"/>
      <c r="D129" s="490"/>
      <c r="E129" s="490"/>
      <c r="F129" s="490"/>
      <c r="G129" s="500">
        <f t="shared" si="3"/>
        <v>0</v>
      </c>
      <c r="H129" s="500" t="str">
        <f t="shared" si="4"/>
        <v/>
      </c>
      <c r="I129" s="500">
        <f t="shared" si="5"/>
        <v>0</v>
      </c>
    </row>
    <row r="130" spans="1:9">
      <c r="A130" s="490"/>
      <c r="B130" s="490"/>
      <c r="C130" s="490"/>
      <c r="D130" s="490"/>
      <c r="E130" s="490"/>
      <c r="F130" s="490"/>
      <c r="G130" s="500">
        <f t="shared" si="3"/>
        <v>0</v>
      </c>
      <c r="H130" s="500" t="str">
        <f t="shared" si="4"/>
        <v/>
      </c>
      <c r="I130" s="500">
        <f t="shared" si="5"/>
        <v>0</v>
      </c>
    </row>
    <row r="131" spans="1:9">
      <c r="A131" s="490"/>
      <c r="B131" s="490"/>
      <c r="C131" s="490"/>
      <c r="D131" s="490"/>
      <c r="E131" s="490"/>
      <c r="F131" s="490"/>
      <c r="G131" s="500">
        <f t="shared" si="3"/>
        <v>0</v>
      </c>
      <c r="H131" s="500" t="str">
        <f t="shared" si="4"/>
        <v/>
      </c>
      <c r="I131" s="500">
        <f t="shared" si="5"/>
        <v>0</v>
      </c>
    </row>
    <row r="132" spans="1:9">
      <c r="A132" s="490"/>
      <c r="B132" s="490"/>
      <c r="C132" s="490"/>
      <c r="D132" s="490"/>
      <c r="E132" s="490"/>
      <c r="F132" s="490"/>
      <c r="G132" s="500">
        <f t="shared" si="3"/>
        <v>0</v>
      </c>
      <c r="H132" s="500" t="str">
        <f t="shared" si="4"/>
        <v/>
      </c>
      <c r="I132" s="500">
        <f t="shared" si="5"/>
        <v>0</v>
      </c>
    </row>
    <row r="133" spans="1:9">
      <c r="A133" s="490"/>
      <c r="B133" s="490"/>
      <c r="C133" s="490"/>
      <c r="D133" s="490"/>
      <c r="E133" s="490"/>
      <c r="F133" s="490"/>
      <c r="G133" s="500">
        <f t="shared" si="3"/>
        <v>0</v>
      </c>
      <c r="H133" s="500" t="str">
        <f t="shared" si="4"/>
        <v/>
      </c>
      <c r="I133" s="500">
        <f t="shared" si="5"/>
        <v>0</v>
      </c>
    </row>
    <row r="134" spans="1:9">
      <c r="A134" s="490"/>
      <c r="B134" s="490"/>
      <c r="C134" s="490"/>
      <c r="D134" s="490"/>
      <c r="E134" s="490"/>
      <c r="F134" s="490"/>
      <c r="G134" s="500">
        <f t="shared" si="3"/>
        <v>0</v>
      </c>
      <c r="H134" s="500" t="str">
        <f t="shared" si="4"/>
        <v/>
      </c>
      <c r="I134" s="500">
        <f t="shared" si="5"/>
        <v>0</v>
      </c>
    </row>
    <row r="135" spans="1:9">
      <c r="A135" s="490"/>
      <c r="B135" s="490"/>
      <c r="C135" s="490"/>
      <c r="D135" s="490"/>
      <c r="E135" s="490"/>
      <c r="F135" s="490"/>
      <c r="G135" s="500">
        <f t="shared" si="3"/>
        <v>0</v>
      </c>
      <c r="H135" s="500" t="str">
        <f t="shared" si="4"/>
        <v/>
      </c>
      <c r="I135" s="500">
        <f t="shared" si="5"/>
        <v>0</v>
      </c>
    </row>
    <row r="136" spans="1:9">
      <c r="A136" s="490"/>
      <c r="B136" s="490"/>
      <c r="C136" s="490"/>
      <c r="D136" s="490"/>
      <c r="E136" s="490"/>
      <c r="F136" s="490"/>
      <c r="G136" s="500">
        <f t="shared" si="3"/>
        <v>0</v>
      </c>
      <c r="H136" s="500" t="str">
        <f t="shared" si="4"/>
        <v/>
      </c>
      <c r="I136" s="500">
        <f t="shared" si="5"/>
        <v>0</v>
      </c>
    </row>
    <row r="137" spans="1:9">
      <c r="A137" s="490"/>
      <c r="B137" s="490"/>
      <c r="C137" s="490"/>
      <c r="D137" s="490"/>
      <c r="E137" s="490"/>
      <c r="F137" s="490"/>
      <c r="G137" s="500">
        <f t="shared" si="3"/>
        <v>0</v>
      </c>
      <c r="H137" s="500" t="str">
        <f t="shared" si="4"/>
        <v/>
      </c>
      <c r="I137" s="500">
        <f t="shared" si="5"/>
        <v>0</v>
      </c>
    </row>
    <row r="138" spans="1:9">
      <c r="A138" s="490"/>
      <c r="B138" s="490"/>
      <c r="C138" s="490"/>
      <c r="D138" s="490"/>
      <c r="E138" s="490"/>
      <c r="F138" s="490"/>
      <c r="G138" s="500">
        <f t="shared" si="3"/>
        <v>0</v>
      </c>
      <c r="H138" s="500" t="str">
        <f t="shared" si="4"/>
        <v/>
      </c>
      <c r="I138" s="500">
        <f t="shared" si="5"/>
        <v>0</v>
      </c>
    </row>
    <row r="139" spans="1:9">
      <c r="A139" s="490"/>
      <c r="B139" s="490"/>
      <c r="C139" s="490"/>
      <c r="D139" s="490"/>
      <c r="E139" s="490"/>
      <c r="F139" s="490"/>
      <c r="G139" s="500">
        <f t="shared" si="3"/>
        <v>0</v>
      </c>
      <c r="H139" s="500" t="str">
        <f t="shared" si="4"/>
        <v/>
      </c>
      <c r="I139" s="500">
        <f t="shared" si="5"/>
        <v>0</v>
      </c>
    </row>
    <row r="140" spans="1:9">
      <c r="A140" s="490"/>
      <c r="B140" s="490"/>
      <c r="C140" s="490"/>
      <c r="D140" s="490"/>
      <c r="E140" s="490"/>
      <c r="F140" s="490"/>
      <c r="G140" s="500">
        <f t="shared" si="3"/>
        <v>0</v>
      </c>
      <c r="H140" s="500" t="str">
        <f t="shared" si="4"/>
        <v/>
      </c>
      <c r="I140" s="500">
        <f t="shared" si="5"/>
        <v>0</v>
      </c>
    </row>
    <row r="141" spans="1:9">
      <c r="A141" s="490"/>
      <c r="B141" s="490"/>
      <c r="C141" s="490"/>
      <c r="D141" s="490"/>
      <c r="E141" s="490"/>
      <c r="F141" s="490"/>
      <c r="G141" s="500">
        <f t="shared" si="3"/>
        <v>0</v>
      </c>
      <c r="H141" s="500" t="str">
        <f t="shared" si="4"/>
        <v/>
      </c>
      <c r="I141" s="500">
        <f t="shared" si="5"/>
        <v>0</v>
      </c>
    </row>
    <row r="142" spans="1:9">
      <c r="A142" s="490"/>
      <c r="B142" s="490"/>
      <c r="C142" s="490"/>
      <c r="D142" s="490"/>
      <c r="E142" s="490"/>
      <c r="F142" s="490"/>
      <c r="G142" s="500">
        <f t="shared" si="3"/>
        <v>0</v>
      </c>
      <c r="H142" s="500" t="str">
        <f t="shared" si="4"/>
        <v/>
      </c>
      <c r="I142" s="500">
        <f t="shared" si="5"/>
        <v>0</v>
      </c>
    </row>
    <row r="143" spans="1:9">
      <c r="A143" s="490"/>
      <c r="B143" s="490"/>
      <c r="C143" s="490"/>
      <c r="D143" s="490"/>
      <c r="E143" s="490"/>
      <c r="F143" s="490"/>
      <c r="G143" s="500">
        <f t="shared" ref="G143:G206" si="6">E143*F143</f>
        <v>0</v>
      </c>
      <c r="H143" s="500" t="str">
        <f t="shared" ref="H143:H206" si="7">IF(LEN(A143)&gt;0,IF(AND(LEN(A143)&gt;0,LEN(B143)&gt;0,LEN(C143)&gt;0,LEN(D143)&gt;0,LEN(E143)&gt;0,LEN(F143)&gt;0,LEN(G143)&gt;0),"OK","Not Complete"),"")</f>
        <v/>
      </c>
      <c r="I143" s="500">
        <f t="shared" ref="I143:I206" si="8">IF(H143="ok",F143,0)</f>
        <v>0</v>
      </c>
    </row>
    <row r="144" spans="1:9">
      <c r="A144" s="490"/>
      <c r="B144" s="490"/>
      <c r="C144" s="490"/>
      <c r="D144" s="490"/>
      <c r="E144" s="490"/>
      <c r="F144" s="490"/>
      <c r="G144" s="500">
        <f t="shared" si="6"/>
        <v>0</v>
      </c>
      <c r="H144" s="500" t="str">
        <f t="shared" si="7"/>
        <v/>
      </c>
      <c r="I144" s="500">
        <f t="shared" si="8"/>
        <v>0</v>
      </c>
    </row>
    <row r="145" spans="1:9">
      <c r="A145" s="490"/>
      <c r="B145" s="490"/>
      <c r="C145" s="490"/>
      <c r="D145" s="490"/>
      <c r="E145" s="490"/>
      <c r="F145" s="490"/>
      <c r="G145" s="500">
        <f t="shared" si="6"/>
        <v>0</v>
      </c>
      <c r="H145" s="500" t="str">
        <f t="shared" si="7"/>
        <v/>
      </c>
      <c r="I145" s="500">
        <f t="shared" si="8"/>
        <v>0</v>
      </c>
    </row>
    <row r="146" spans="1:9">
      <c r="A146" s="490"/>
      <c r="B146" s="490"/>
      <c r="C146" s="490"/>
      <c r="D146" s="490"/>
      <c r="E146" s="490"/>
      <c r="F146" s="490"/>
      <c r="G146" s="500">
        <f t="shared" si="6"/>
        <v>0</v>
      </c>
      <c r="H146" s="500" t="str">
        <f t="shared" si="7"/>
        <v/>
      </c>
      <c r="I146" s="500">
        <f t="shared" si="8"/>
        <v>0</v>
      </c>
    </row>
    <row r="147" spans="1:9">
      <c r="A147" s="490"/>
      <c r="B147" s="490"/>
      <c r="C147" s="490"/>
      <c r="D147" s="490"/>
      <c r="E147" s="490"/>
      <c r="F147" s="490"/>
      <c r="G147" s="500">
        <f t="shared" si="6"/>
        <v>0</v>
      </c>
      <c r="H147" s="500" t="str">
        <f t="shared" si="7"/>
        <v/>
      </c>
      <c r="I147" s="500">
        <f t="shared" si="8"/>
        <v>0</v>
      </c>
    </row>
    <row r="148" spans="1:9">
      <c r="A148" s="490"/>
      <c r="B148" s="490"/>
      <c r="C148" s="490"/>
      <c r="D148" s="490"/>
      <c r="E148" s="490"/>
      <c r="F148" s="490"/>
      <c r="G148" s="500">
        <f t="shared" si="6"/>
        <v>0</v>
      </c>
      <c r="H148" s="500" t="str">
        <f t="shared" si="7"/>
        <v/>
      </c>
      <c r="I148" s="500">
        <f t="shared" si="8"/>
        <v>0</v>
      </c>
    </row>
    <row r="149" spans="1:9">
      <c r="A149" s="490"/>
      <c r="B149" s="490"/>
      <c r="C149" s="490"/>
      <c r="D149" s="490"/>
      <c r="E149" s="490"/>
      <c r="F149" s="490"/>
      <c r="G149" s="500">
        <f t="shared" si="6"/>
        <v>0</v>
      </c>
      <c r="H149" s="500" t="str">
        <f t="shared" si="7"/>
        <v/>
      </c>
      <c r="I149" s="500">
        <f t="shared" si="8"/>
        <v>0</v>
      </c>
    </row>
    <row r="150" spans="1:9">
      <c r="A150" s="490"/>
      <c r="B150" s="490"/>
      <c r="C150" s="490"/>
      <c r="D150" s="490"/>
      <c r="E150" s="490"/>
      <c r="F150" s="490"/>
      <c r="G150" s="500">
        <f t="shared" si="6"/>
        <v>0</v>
      </c>
      <c r="H150" s="500" t="str">
        <f t="shared" si="7"/>
        <v/>
      </c>
      <c r="I150" s="500">
        <f t="shared" si="8"/>
        <v>0</v>
      </c>
    </row>
    <row r="151" spans="1:9">
      <c r="A151" s="490"/>
      <c r="B151" s="490"/>
      <c r="C151" s="490"/>
      <c r="D151" s="490"/>
      <c r="E151" s="490"/>
      <c r="F151" s="490"/>
      <c r="G151" s="500">
        <f t="shared" si="6"/>
        <v>0</v>
      </c>
      <c r="H151" s="500" t="str">
        <f t="shared" si="7"/>
        <v/>
      </c>
      <c r="I151" s="500">
        <f t="shared" si="8"/>
        <v>0</v>
      </c>
    </row>
    <row r="152" spans="1:9">
      <c r="A152" s="490"/>
      <c r="B152" s="490"/>
      <c r="C152" s="490"/>
      <c r="D152" s="490"/>
      <c r="E152" s="490"/>
      <c r="F152" s="490"/>
      <c r="G152" s="500">
        <f t="shared" si="6"/>
        <v>0</v>
      </c>
      <c r="H152" s="500" t="str">
        <f t="shared" si="7"/>
        <v/>
      </c>
      <c r="I152" s="500">
        <f t="shared" si="8"/>
        <v>0</v>
      </c>
    </row>
    <row r="153" spans="1:9">
      <c r="A153" s="490"/>
      <c r="B153" s="490"/>
      <c r="C153" s="490"/>
      <c r="D153" s="490"/>
      <c r="E153" s="490"/>
      <c r="F153" s="490"/>
      <c r="G153" s="500">
        <f t="shared" si="6"/>
        <v>0</v>
      </c>
      <c r="H153" s="500" t="str">
        <f t="shared" si="7"/>
        <v/>
      </c>
      <c r="I153" s="500">
        <f t="shared" si="8"/>
        <v>0</v>
      </c>
    </row>
    <row r="154" spans="1:9">
      <c r="A154" s="490"/>
      <c r="B154" s="490"/>
      <c r="C154" s="490"/>
      <c r="D154" s="490"/>
      <c r="E154" s="490"/>
      <c r="F154" s="490"/>
      <c r="G154" s="500">
        <f t="shared" si="6"/>
        <v>0</v>
      </c>
      <c r="H154" s="500" t="str">
        <f t="shared" si="7"/>
        <v/>
      </c>
      <c r="I154" s="500">
        <f t="shared" si="8"/>
        <v>0</v>
      </c>
    </row>
    <row r="155" spans="1:9">
      <c r="A155" s="490"/>
      <c r="B155" s="490"/>
      <c r="C155" s="490"/>
      <c r="D155" s="490"/>
      <c r="E155" s="490"/>
      <c r="F155" s="490"/>
      <c r="G155" s="500">
        <f t="shared" si="6"/>
        <v>0</v>
      </c>
      <c r="H155" s="500" t="str">
        <f t="shared" si="7"/>
        <v/>
      </c>
      <c r="I155" s="500">
        <f t="shared" si="8"/>
        <v>0</v>
      </c>
    </row>
    <row r="156" spans="1:9">
      <c r="A156" s="490"/>
      <c r="B156" s="490"/>
      <c r="C156" s="490"/>
      <c r="D156" s="490"/>
      <c r="E156" s="490"/>
      <c r="F156" s="490"/>
      <c r="G156" s="500">
        <f t="shared" si="6"/>
        <v>0</v>
      </c>
      <c r="H156" s="500" t="str">
        <f t="shared" si="7"/>
        <v/>
      </c>
      <c r="I156" s="500">
        <f t="shared" si="8"/>
        <v>0</v>
      </c>
    </row>
    <row r="157" spans="1:9">
      <c r="A157" s="490"/>
      <c r="B157" s="490"/>
      <c r="C157" s="490"/>
      <c r="D157" s="490"/>
      <c r="E157" s="490"/>
      <c r="F157" s="490"/>
      <c r="G157" s="500">
        <f t="shared" si="6"/>
        <v>0</v>
      </c>
      <c r="H157" s="500" t="str">
        <f t="shared" si="7"/>
        <v/>
      </c>
      <c r="I157" s="500">
        <f t="shared" si="8"/>
        <v>0</v>
      </c>
    </row>
    <row r="158" spans="1:9">
      <c r="A158" s="490"/>
      <c r="B158" s="490"/>
      <c r="C158" s="490"/>
      <c r="D158" s="490"/>
      <c r="E158" s="490"/>
      <c r="F158" s="490"/>
      <c r="G158" s="500">
        <f t="shared" si="6"/>
        <v>0</v>
      </c>
      <c r="H158" s="500" t="str">
        <f t="shared" si="7"/>
        <v/>
      </c>
      <c r="I158" s="500">
        <f t="shared" si="8"/>
        <v>0</v>
      </c>
    </row>
    <row r="159" spans="1:9">
      <c r="A159" s="490"/>
      <c r="B159" s="490"/>
      <c r="C159" s="490"/>
      <c r="D159" s="490"/>
      <c r="E159" s="490"/>
      <c r="F159" s="490"/>
      <c r="G159" s="500">
        <f t="shared" si="6"/>
        <v>0</v>
      </c>
      <c r="H159" s="500" t="str">
        <f t="shared" si="7"/>
        <v/>
      </c>
      <c r="I159" s="500">
        <f t="shared" si="8"/>
        <v>0</v>
      </c>
    </row>
    <row r="160" spans="1:9">
      <c r="A160" s="490"/>
      <c r="B160" s="490"/>
      <c r="C160" s="490"/>
      <c r="D160" s="490"/>
      <c r="E160" s="490"/>
      <c r="F160" s="490"/>
      <c r="G160" s="500">
        <f t="shared" si="6"/>
        <v>0</v>
      </c>
      <c r="H160" s="500" t="str">
        <f t="shared" si="7"/>
        <v/>
      </c>
      <c r="I160" s="500">
        <f t="shared" si="8"/>
        <v>0</v>
      </c>
    </row>
    <row r="161" spans="1:9">
      <c r="A161" s="490"/>
      <c r="B161" s="490"/>
      <c r="C161" s="490"/>
      <c r="D161" s="490"/>
      <c r="E161" s="490"/>
      <c r="F161" s="490"/>
      <c r="G161" s="500">
        <f t="shared" si="6"/>
        <v>0</v>
      </c>
      <c r="H161" s="500" t="str">
        <f t="shared" si="7"/>
        <v/>
      </c>
      <c r="I161" s="500">
        <f t="shared" si="8"/>
        <v>0</v>
      </c>
    </row>
    <row r="162" spans="1:9">
      <c r="A162" s="490"/>
      <c r="B162" s="490"/>
      <c r="C162" s="490"/>
      <c r="D162" s="490"/>
      <c r="E162" s="490"/>
      <c r="F162" s="490"/>
      <c r="G162" s="500">
        <f t="shared" si="6"/>
        <v>0</v>
      </c>
      <c r="H162" s="500" t="str">
        <f t="shared" si="7"/>
        <v/>
      </c>
      <c r="I162" s="500">
        <f t="shared" si="8"/>
        <v>0</v>
      </c>
    </row>
    <row r="163" spans="1:9">
      <c r="A163" s="490"/>
      <c r="B163" s="490"/>
      <c r="C163" s="490"/>
      <c r="D163" s="490"/>
      <c r="E163" s="490"/>
      <c r="F163" s="490"/>
      <c r="G163" s="500">
        <f t="shared" si="6"/>
        <v>0</v>
      </c>
      <c r="H163" s="500" t="str">
        <f t="shared" si="7"/>
        <v/>
      </c>
      <c r="I163" s="500">
        <f t="shared" si="8"/>
        <v>0</v>
      </c>
    </row>
    <row r="164" spans="1:9">
      <c r="A164" s="490"/>
      <c r="B164" s="490"/>
      <c r="C164" s="490"/>
      <c r="D164" s="490"/>
      <c r="E164" s="490"/>
      <c r="F164" s="490"/>
      <c r="G164" s="500">
        <f t="shared" si="6"/>
        <v>0</v>
      </c>
      <c r="H164" s="500" t="str">
        <f t="shared" si="7"/>
        <v/>
      </c>
      <c r="I164" s="500">
        <f t="shared" si="8"/>
        <v>0</v>
      </c>
    </row>
    <row r="165" spans="1:9">
      <c r="A165" s="490"/>
      <c r="B165" s="490"/>
      <c r="C165" s="490"/>
      <c r="D165" s="490"/>
      <c r="E165" s="490"/>
      <c r="F165" s="490"/>
      <c r="G165" s="500">
        <f t="shared" si="6"/>
        <v>0</v>
      </c>
      <c r="H165" s="500" t="str">
        <f t="shared" si="7"/>
        <v/>
      </c>
      <c r="I165" s="500">
        <f t="shared" si="8"/>
        <v>0</v>
      </c>
    </row>
    <row r="166" spans="1:9">
      <c r="A166" s="490"/>
      <c r="B166" s="490"/>
      <c r="C166" s="490"/>
      <c r="D166" s="490"/>
      <c r="E166" s="490"/>
      <c r="F166" s="490"/>
      <c r="G166" s="500">
        <f t="shared" si="6"/>
        <v>0</v>
      </c>
      <c r="H166" s="500" t="str">
        <f t="shared" si="7"/>
        <v/>
      </c>
      <c r="I166" s="500">
        <f t="shared" si="8"/>
        <v>0</v>
      </c>
    </row>
    <row r="167" spans="1:9">
      <c r="A167" s="490"/>
      <c r="B167" s="490"/>
      <c r="C167" s="490"/>
      <c r="D167" s="490"/>
      <c r="E167" s="490"/>
      <c r="F167" s="490"/>
      <c r="G167" s="500">
        <f t="shared" si="6"/>
        <v>0</v>
      </c>
      <c r="H167" s="500" t="str">
        <f t="shared" si="7"/>
        <v/>
      </c>
      <c r="I167" s="500">
        <f t="shared" si="8"/>
        <v>0</v>
      </c>
    </row>
    <row r="168" spans="1:9">
      <c r="A168" s="490"/>
      <c r="B168" s="490"/>
      <c r="C168" s="490"/>
      <c r="D168" s="490"/>
      <c r="E168" s="490"/>
      <c r="F168" s="490"/>
      <c r="G168" s="500">
        <f t="shared" si="6"/>
        <v>0</v>
      </c>
      <c r="H168" s="500" t="str">
        <f t="shared" si="7"/>
        <v/>
      </c>
      <c r="I168" s="500">
        <f t="shared" si="8"/>
        <v>0</v>
      </c>
    </row>
    <row r="169" spans="1:9">
      <c r="A169" s="490"/>
      <c r="B169" s="490"/>
      <c r="C169" s="490"/>
      <c r="D169" s="490"/>
      <c r="E169" s="490"/>
      <c r="F169" s="490"/>
      <c r="G169" s="500">
        <f t="shared" si="6"/>
        <v>0</v>
      </c>
      <c r="H169" s="500" t="str">
        <f t="shared" si="7"/>
        <v/>
      </c>
      <c r="I169" s="500">
        <f t="shared" si="8"/>
        <v>0</v>
      </c>
    </row>
    <row r="170" spans="1:9">
      <c r="A170" s="490"/>
      <c r="B170" s="490"/>
      <c r="C170" s="490"/>
      <c r="D170" s="490"/>
      <c r="E170" s="490"/>
      <c r="F170" s="490"/>
      <c r="G170" s="500">
        <f t="shared" si="6"/>
        <v>0</v>
      </c>
      <c r="H170" s="500" t="str">
        <f t="shared" si="7"/>
        <v/>
      </c>
      <c r="I170" s="500">
        <f t="shared" si="8"/>
        <v>0</v>
      </c>
    </row>
    <row r="171" spans="1:9">
      <c r="A171" s="490"/>
      <c r="B171" s="490"/>
      <c r="C171" s="490"/>
      <c r="D171" s="490"/>
      <c r="E171" s="490"/>
      <c r="F171" s="490"/>
      <c r="G171" s="500">
        <f t="shared" si="6"/>
        <v>0</v>
      </c>
      <c r="H171" s="500" t="str">
        <f t="shared" si="7"/>
        <v/>
      </c>
      <c r="I171" s="500">
        <f t="shared" si="8"/>
        <v>0</v>
      </c>
    </row>
    <row r="172" spans="1:9">
      <c r="A172" s="490"/>
      <c r="B172" s="490"/>
      <c r="C172" s="490"/>
      <c r="D172" s="490"/>
      <c r="E172" s="490"/>
      <c r="F172" s="490"/>
      <c r="G172" s="500">
        <f t="shared" si="6"/>
        <v>0</v>
      </c>
      <c r="H172" s="500" t="str">
        <f t="shared" si="7"/>
        <v/>
      </c>
      <c r="I172" s="500">
        <f t="shared" si="8"/>
        <v>0</v>
      </c>
    </row>
    <row r="173" spans="1:9">
      <c r="A173" s="490"/>
      <c r="B173" s="490"/>
      <c r="C173" s="490"/>
      <c r="D173" s="490"/>
      <c r="E173" s="490"/>
      <c r="F173" s="490"/>
      <c r="G173" s="500">
        <f t="shared" si="6"/>
        <v>0</v>
      </c>
      <c r="H173" s="500" t="str">
        <f t="shared" si="7"/>
        <v/>
      </c>
      <c r="I173" s="500">
        <f t="shared" si="8"/>
        <v>0</v>
      </c>
    </row>
    <row r="174" spans="1:9">
      <c r="A174" s="490"/>
      <c r="B174" s="490"/>
      <c r="C174" s="490"/>
      <c r="D174" s="490"/>
      <c r="E174" s="490"/>
      <c r="F174" s="490"/>
      <c r="G174" s="500">
        <f t="shared" si="6"/>
        <v>0</v>
      </c>
      <c r="H174" s="500" t="str">
        <f t="shared" si="7"/>
        <v/>
      </c>
      <c r="I174" s="500">
        <f t="shared" si="8"/>
        <v>0</v>
      </c>
    </row>
    <row r="175" spans="1:9">
      <c r="A175" s="490"/>
      <c r="B175" s="490"/>
      <c r="C175" s="490"/>
      <c r="D175" s="490"/>
      <c r="E175" s="490"/>
      <c r="F175" s="490"/>
      <c r="G175" s="500">
        <f t="shared" si="6"/>
        <v>0</v>
      </c>
      <c r="H175" s="500" t="str">
        <f t="shared" si="7"/>
        <v/>
      </c>
      <c r="I175" s="500">
        <f t="shared" si="8"/>
        <v>0</v>
      </c>
    </row>
    <row r="176" spans="1:9">
      <c r="A176" s="490"/>
      <c r="B176" s="490"/>
      <c r="C176" s="490"/>
      <c r="D176" s="490"/>
      <c r="E176" s="490"/>
      <c r="F176" s="490"/>
      <c r="G176" s="500">
        <f t="shared" si="6"/>
        <v>0</v>
      </c>
      <c r="H176" s="500" t="str">
        <f t="shared" si="7"/>
        <v/>
      </c>
      <c r="I176" s="500">
        <f t="shared" si="8"/>
        <v>0</v>
      </c>
    </row>
    <row r="177" spans="1:9">
      <c r="A177" s="490"/>
      <c r="B177" s="490"/>
      <c r="C177" s="490"/>
      <c r="D177" s="490"/>
      <c r="E177" s="490"/>
      <c r="F177" s="490"/>
      <c r="G177" s="500">
        <f t="shared" si="6"/>
        <v>0</v>
      </c>
      <c r="H177" s="500" t="str">
        <f t="shared" si="7"/>
        <v/>
      </c>
      <c r="I177" s="500">
        <f t="shared" si="8"/>
        <v>0</v>
      </c>
    </row>
    <row r="178" spans="1:9">
      <c r="A178" s="490"/>
      <c r="B178" s="490"/>
      <c r="C178" s="490"/>
      <c r="D178" s="490"/>
      <c r="E178" s="490"/>
      <c r="F178" s="490"/>
      <c r="G178" s="500">
        <f t="shared" si="6"/>
        <v>0</v>
      </c>
      <c r="H178" s="500" t="str">
        <f t="shared" si="7"/>
        <v/>
      </c>
      <c r="I178" s="500">
        <f t="shared" si="8"/>
        <v>0</v>
      </c>
    </row>
    <row r="179" spans="1:9">
      <c r="A179" s="490"/>
      <c r="B179" s="490"/>
      <c r="C179" s="490"/>
      <c r="D179" s="490"/>
      <c r="E179" s="490"/>
      <c r="F179" s="490"/>
      <c r="G179" s="500">
        <f t="shared" si="6"/>
        <v>0</v>
      </c>
      <c r="H179" s="500" t="str">
        <f t="shared" si="7"/>
        <v/>
      </c>
      <c r="I179" s="500">
        <f t="shared" si="8"/>
        <v>0</v>
      </c>
    </row>
    <row r="180" spans="1:9">
      <c r="A180" s="490"/>
      <c r="B180" s="490"/>
      <c r="C180" s="490"/>
      <c r="D180" s="490"/>
      <c r="E180" s="490"/>
      <c r="F180" s="490"/>
      <c r="G180" s="500">
        <f t="shared" si="6"/>
        <v>0</v>
      </c>
      <c r="H180" s="500" t="str">
        <f t="shared" si="7"/>
        <v/>
      </c>
      <c r="I180" s="500">
        <f t="shared" si="8"/>
        <v>0</v>
      </c>
    </row>
    <row r="181" spans="1:9">
      <c r="A181" s="490"/>
      <c r="B181" s="490"/>
      <c r="C181" s="490"/>
      <c r="D181" s="490"/>
      <c r="E181" s="490"/>
      <c r="F181" s="490"/>
      <c r="G181" s="500">
        <f t="shared" si="6"/>
        <v>0</v>
      </c>
      <c r="H181" s="500" t="str">
        <f t="shared" si="7"/>
        <v/>
      </c>
      <c r="I181" s="500">
        <f t="shared" si="8"/>
        <v>0</v>
      </c>
    </row>
    <row r="182" spans="1:9">
      <c r="A182" s="490"/>
      <c r="B182" s="490"/>
      <c r="C182" s="490"/>
      <c r="D182" s="490"/>
      <c r="E182" s="490"/>
      <c r="F182" s="490"/>
      <c r="G182" s="500">
        <f t="shared" si="6"/>
        <v>0</v>
      </c>
      <c r="H182" s="500" t="str">
        <f t="shared" si="7"/>
        <v/>
      </c>
      <c r="I182" s="500">
        <f t="shared" si="8"/>
        <v>0</v>
      </c>
    </row>
    <row r="183" spans="1:9">
      <c r="A183" s="490"/>
      <c r="B183" s="490"/>
      <c r="C183" s="490"/>
      <c r="D183" s="490"/>
      <c r="E183" s="490"/>
      <c r="F183" s="490"/>
      <c r="G183" s="500">
        <f t="shared" si="6"/>
        <v>0</v>
      </c>
      <c r="H183" s="500" t="str">
        <f t="shared" si="7"/>
        <v/>
      </c>
      <c r="I183" s="500">
        <f t="shared" si="8"/>
        <v>0</v>
      </c>
    </row>
    <row r="184" spans="1:9">
      <c r="A184" s="490"/>
      <c r="B184" s="490"/>
      <c r="C184" s="490"/>
      <c r="D184" s="490"/>
      <c r="E184" s="490"/>
      <c r="F184" s="490"/>
      <c r="G184" s="500">
        <f t="shared" si="6"/>
        <v>0</v>
      </c>
      <c r="H184" s="500" t="str">
        <f t="shared" si="7"/>
        <v/>
      </c>
      <c r="I184" s="500">
        <f t="shared" si="8"/>
        <v>0</v>
      </c>
    </row>
    <row r="185" spans="1:9">
      <c r="A185" s="490"/>
      <c r="B185" s="490"/>
      <c r="C185" s="490"/>
      <c r="D185" s="490"/>
      <c r="E185" s="490"/>
      <c r="F185" s="490"/>
      <c r="G185" s="500">
        <f t="shared" si="6"/>
        <v>0</v>
      </c>
      <c r="H185" s="500" t="str">
        <f t="shared" si="7"/>
        <v/>
      </c>
      <c r="I185" s="500">
        <f t="shared" si="8"/>
        <v>0</v>
      </c>
    </row>
    <row r="186" spans="1:9">
      <c r="A186" s="490"/>
      <c r="B186" s="490"/>
      <c r="C186" s="490"/>
      <c r="D186" s="490"/>
      <c r="E186" s="490"/>
      <c r="F186" s="490"/>
      <c r="G186" s="500">
        <f t="shared" si="6"/>
        <v>0</v>
      </c>
      <c r="H186" s="500" t="str">
        <f t="shared" si="7"/>
        <v/>
      </c>
      <c r="I186" s="500">
        <f t="shared" si="8"/>
        <v>0</v>
      </c>
    </row>
    <row r="187" spans="1:9">
      <c r="A187" s="490"/>
      <c r="B187" s="490"/>
      <c r="C187" s="490"/>
      <c r="D187" s="490"/>
      <c r="E187" s="490"/>
      <c r="F187" s="490"/>
      <c r="G187" s="500">
        <f t="shared" si="6"/>
        <v>0</v>
      </c>
      <c r="H187" s="500" t="str">
        <f t="shared" si="7"/>
        <v/>
      </c>
      <c r="I187" s="500">
        <f t="shared" si="8"/>
        <v>0</v>
      </c>
    </row>
    <row r="188" spans="1:9">
      <c r="A188" s="490"/>
      <c r="B188" s="490"/>
      <c r="C188" s="490"/>
      <c r="D188" s="490"/>
      <c r="E188" s="490"/>
      <c r="F188" s="490"/>
      <c r="G188" s="500">
        <f t="shared" si="6"/>
        <v>0</v>
      </c>
      <c r="H188" s="500" t="str">
        <f t="shared" si="7"/>
        <v/>
      </c>
      <c r="I188" s="500">
        <f t="shared" si="8"/>
        <v>0</v>
      </c>
    </row>
    <row r="189" spans="1:9">
      <c r="A189" s="490"/>
      <c r="B189" s="490"/>
      <c r="C189" s="490"/>
      <c r="D189" s="490"/>
      <c r="E189" s="490"/>
      <c r="F189" s="490"/>
      <c r="G189" s="500">
        <f t="shared" si="6"/>
        <v>0</v>
      </c>
      <c r="H189" s="500" t="str">
        <f t="shared" si="7"/>
        <v/>
      </c>
      <c r="I189" s="500">
        <f t="shared" si="8"/>
        <v>0</v>
      </c>
    </row>
    <row r="190" spans="1:9">
      <c r="A190" s="490"/>
      <c r="B190" s="490"/>
      <c r="C190" s="490"/>
      <c r="D190" s="490"/>
      <c r="E190" s="490"/>
      <c r="F190" s="490"/>
      <c r="G190" s="500">
        <f t="shared" si="6"/>
        <v>0</v>
      </c>
      <c r="H190" s="500" t="str">
        <f t="shared" si="7"/>
        <v/>
      </c>
      <c r="I190" s="500">
        <f t="shared" si="8"/>
        <v>0</v>
      </c>
    </row>
    <row r="191" spans="1:9">
      <c r="A191" s="490"/>
      <c r="B191" s="490"/>
      <c r="C191" s="490"/>
      <c r="D191" s="490"/>
      <c r="E191" s="490"/>
      <c r="F191" s="490"/>
      <c r="G191" s="500">
        <f t="shared" si="6"/>
        <v>0</v>
      </c>
      <c r="H191" s="500" t="str">
        <f t="shared" si="7"/>
        <v/>
      </c>
      <c r="I191" s="500">
        <f t="shared" si="8"/>
        <v>0</v>
      </c>
    </row>
    <row r="192" spans="1:9">
      <c r="A192" s="490"/>
      <c r="B192" s="490"/>
      <c r="C192" s="490"/>
      <c r="D192" s="490"/>
      <c r="E192" s="490"/>
      <c r="F192" s="490"/>
      <c r="G192" s="500">
        <f t="shared" si="6"/>
        <v>0</v>
      </c>
      <c r="H192" s="500" t="str">
        <f t="shared" si="7"/>
        <v/>
      </c>
      <c r="I192" s="500">
        <f t="shared" si="8"/>
        <v>0</v>
      </c>
    </row>
    <row r="193" spans="1:9">
      <c r="A193" s="490"/>
      <c r="B193" s="490"/>
      <c r="C193" s="490"/>
      <c r="D193" s="490"/>
      <c r="E193" s="490"/>
      <c r="F193" s="490"/>
      <c r="G193" s="500">
        <f t="shared" si="6"/>
        <v>0</v>
      </c>
      <c r="H193" s="500" t="str">
        <f t="shared" si="7"/>
        <v/>
      </c>
      <c r="I193" s="500">
        <f t="shared" si="8"/>
        <v>0</v>
      </c>
    </row>
    <row r="194" spans="1:9">
      <c r="A194" s="490"/>
      <c r="B194" s="490"/>
      <c r="C194" s="490"/>
      <c r="D194" s="490"/>
      <c r="E194" s="490"/>
      <c r="F194" s="490"/>
      <c r="G194" s="500">
        <f t="shared" si="6"/>
        <v>0</v>
      </c>
      <c r="H194" s="500" t="str">
        <f t="shared" si="7"/>
        <v/>
      </c>
      <c r="I194" s="500">
        <f t="shared" si="8"/>
        <v>0</v>
      </c>
    </row>
    <row r="195" spans="1:9">
      <c r="A195" s="490"/>
      <c r="B195" s="490"/>
      <c r="C195" s="490"/>
      <c r="D195" s="490"/>
      <c r="E195" s="490"/>
      <c r="F195" s="490"/>
      <c r="G195" s="500">
        <f t="shared" si="6"/>
        <v>0</v>
      </c>
      <c r="H195" s="500" t="str">
        <f t="shared" si="7"/>
        <v/>
      </c>
      <c r="I195" s="500">
        <f t="shared" si="8"/>
        <v>0</v>
      </c>
    </row>
    <row r="196" spans="1:9">
      <c r="A196" s="490"/>
      <c r="B196" s="490"/>
      <c r="C196" s="490"/>
      <c r="D196" s="490"/>
      <c r="E196" s="490"/>
      <c r="F196" s="490"/>
      <c r="G196" s="500">
        <f t="shared" si="6"/>
        <v>0</v>
      </c>
      <c r="H196" s="500" t="str">
        <f t="shared" si="7"/>
        <v/>
      </c>
      <c r="I196" s="500">
        <f t="shared" si="8"/>
        <v>0</v>
      </c>
    </row>
    <row r="197" spans="1:9">
      <c r="A197" s="490"/>
      <c r="B197" s="490"/>
      <c r="C197" s="490"/>
      <c r="D197" s="490"/>
      <c r="E197" s="490"/>
      <c r="F197" s="490"/>
      <c r="G197" s="500">
        <f t="shared" si="6"/>
        <v>0</v>
      </c>
      <c r="H197" s="500" t="str">
        <f t="shared" si="7"/>
        <v/>
      </c>
      <c r="I197" s="500">
        <f t="shared" si="8"/>
        <v>0</v>
      </c>
    </row>
    <row r="198" spans="1:9">
      <c r="A198" s="490"/>
      <c r="B198" s="490"/>
      <c r="C198" s="490"/>
      <c r="D198" s="490"/>
      <c r="E198" s="490"/>
      <c r="F198" s="490"/>
      <c r="G198" s="500">
        <f t="shared" si="6"/>
        <v>0</v>
      </c>
      <c r="H198" s="500" t="str">
        <f t="shared" si="7"/>
        <v/>
      </c>
      <c r="I198" s="500">
        <f t="shared" si="8"/>
        <v>0</v>
      </c>
    </row>
    <row r="199" spans="1:9">
      <c r="A199" s="490"/>
      <c r="B199" s="490"/>
      <c r="C199" s="490"/>
      <c r="D199" s="490"/>
      <c r="E199" s="490"/>
      <c r="F199" s="490"/>
      <c r="G199" s="500">
        <f t="shared" si="6"/>
        <v>0</v>
      </c>
      <c r="H199" s="500" t="str">
        <f t="shared" si="7"/>
        <v/>
      </c>
      <c r="I199" s="500">
        <f t="shared" si="8"/>
        <v>0</v>
      </c>
    </row>
    <row r="200" spans="1:9">
      <c r="A200" s="490"/>
      <c r="B200" s="490"/>
      <c r="C200" s="490"/>
      <c r="D200" s="490"/>
      <c r="E200" s="490"/>
      <c r="F200" s="490"/>
      <c r="G200" s="500">
        <f t="shared" si="6"/>
        <v>0</v>
      </c>
      <c r="H200" s="500" t="str">
        <f t="shared" si="7"/>
        <v/>
      </c>
      <c r="I200" s="500">
        <f t="shared" si="8"/>
        <v>0</v>
      </c>
    </row>
    <row r="201" spans="1:9">
      <c r="A201" s="490"/>
      <c r="B201" s="490"/>
      <c r="C201" s="490"/>
      <c r="D201" s="490"/>
      <c r="E201" s="490"/>
      <c r="F201" s="490"/>
      <c r="G201" s="500">
        <f t="shared" si="6"/>
        <v>0</v>
      </c>
      <c r="H201" s="500" t="str">
        <f t="shared" si="7"/>
        <v/>
      </c>
      <c r="I201" s="500">
        <f t="shared" si="8"/>
        <v>0</v>
      </c>
    </row>
    <row r="202" spans="1:9">
      <c r="A202" s="490"/>
      <c r="B202" s="490"/>
      <c r="C202" s="490"/>
      <c r="D202" s="490"/>
      <c r="E202" s="490"/>
      <c r="F202" s="490"/>
      <c r="G202" s="500">
        <f t="shared" si="6"/>
        <v>0</v>
      </c>
      <c r="H202" s="500" t="str">
        <f t="shared" si="7"/>
        <v/>
      </c>
      <c r="I202" s="500">
        <f t="shared" si="8"/>
        <v>0</v>
      </c>
    </row>
    <row r="203" spans="1:9">
      <c r="A203" s="490"/>
      <c r="B203" s="490"/>
      <c r="C203" s="490"/>
      <c r="D203" s="490"/>
      <c r="E203" s="490"/>
      <c r="F203" s="490"/>
      <c r="G203" s="500">
        <f t="shared" si="6"/>
        <v>0</v>
      </c>
      <c r="H203" s="500" t="str">
        <f t="shared" si="7"/>
        <v/>
      </c>
      <c r="I203" s="500">
        <f t="shared" si="8"/>
        <v>0</v>
      </c>
    </row>
    <row r="204" spans="1:9">
      <c r="A204" s="490"/>
      <c r="B204" s="490"/>
      <c r="C204" s="490"/>
      <c r="D204" s="490"/>
      <c r="E204" s="490"/>
      <c r="F204" s="490"/>
      <c r="G204" s="500">
        <f t="shared" si="6"/>
        <v>0</v>
      </c>
      <c r="H204" s="500" t="str">
        <f t="shared" si="7"/>
        <v/>
      </c>
      <c r="I204" s="500">
        <f t="shared" si="8"/>
        <v>0</v>
      </c>
    </row>
    <row r="205" spans="1:9">
      <c r="A205" s="490"/>
      <c r="B205" s="490"/>
      <c r="C205" s="490"/>
      <c r="D205" s="490"/>
      <c r="E205" s="490"/>
      <c r="F205" s="490"/>
      <c r="G205" s="500">
        <f t="shared" si="6"/>
        <v>0</v>
      </c>
      <c r="H205" s="500" t="str">
        <f t="shared" si="7"/>
        <v/>
      </c>
      <c r="I205" s="500">
        <f t="shared" si="8"/>
        <v>0</v>
      </c>
    </row>
    <row r="206" spans="1:9">
      <c r="A206" s="490"/>
      <c r="B206" s="490"/>
      <c r="C206" s="490"/>
      <c r="D206" s="490"/>
      <c r="E206" s="490"/>
      <c r="F206" s="490"/>
      <c r="G206" s="500">
        <f t="shared" si="6"/>
        <v>0</v>
      </c>
      <c r="H206" s="500" t="str">
        <f t="shared" si="7"/>
        <v/>
      </c>
      <c r="I206" s="500">
        <f t="shared" si="8"/>
        <v>0</v>
      </c>
    </row>
    <row r="207" spans="1:9">
      <c r="A207" s="490"/>
      <c r="B207" s="490"/>
      <c r="C207" s="490"/>
      <c r="D207" s="490"/>
      <c r="E207" s="490"/>
      <c r="F207" s="490"/>
      <c r="G207" s="500">
        <f t="shared" ref="G207:G270" si="9">E207*F207</f>
        <v>0</v>
      </c>
      <c r="H207" s="500" t="str">
        <f t="shared" ref="H207:H270" si="10">IF(LEN(A207)&gt;0,IF(AND(LEN(A207)&gt;0,LEN(B207)&gt;0,LEN(C207)&gt;0,LEN(D207)&gt;0,LEN(E207)&gt;0,LEN(F207)&gt;0,LEN(G207)&gt;0),"OK","Not Complete"),"")</f>
        <v/>
      </c>
      <c r="I207" s="500">
        <f t="shared" ref="I207:I270" si="11">IF(H207="ok",F207,0)</f>
        <v>0</v>
      </c>
    </row>
    <row r="208" spans="1:9">
      <c r="A208" s="490"/>
      <c r="B208" s="490"/>
      <c r="C208" s="490"/>
      <c r="D208" s="490"/>
      <c r="E208" s="490"/>
      <c r="F208" s="490"/>
      <c r="G208" s="500">
        <f t="shared" si="9"/>
        <v>0</v>
      </c>
      <c r="H208" s="500" t="str">
        <f t="shared" si="10"/>
        <v/>
      </c>
      <c r="I208" s="500">
        <f t="shared" si="11"/>
        <v>0</v>
      </c>
    </row>
    <row r="209" spans="1:9">
      <c r="A209" s="490"/>
      <c r="B209" s="490"/>
      <c r="C209" s="490"/>
      <c r="D209" s="490"/>
      <c r="E209" s="490"/>
      <c r="F209" s="490"/>
      <c r="G209" s="500">
        <f t="shared" si="9"/>
        <v>0</v>
      </c>
      <c r="H209" s="500" t="str">
        <f t="shared" si="10"/>
        <v/>
      </c>
      <c r="I209" s="500">
        <f t="shared" si="11"/>
        <v>0</v>
      </c>
    </row>
    <row r="210" spans="1:9">
      <c r="A210" s="490"/>
      <c r="B210" s="490"/>
      <c r="C210" s="490"/>
      <c r="D210" s="490"/>
      <c r="E210" s="490"/>
      <c r="F210" s="490"/>
      <c r="G210" s="500">
        <f t="shared" si="9"/>
        <v>0</v>
      </c>
      <c r="H210" s="500" t="str">
        <f t="shared" si="10"/>
        <v/>
      </c>
      <c r="I210" s="500">
        <f t="shared" si="11"/>
        <v>0</v>
      </c>
    </row>
    <row r="211" spans="1:9">
      <c r="A211" s="490"/>
      <c r="B211" s="490"/>
      <c r="C211" s="490"/>
      <c r="D211" s="490"/>
      <c r="E211" s="490"/>
      <c r="F211" s="490"/>
      <c r="G211" s="500">
        <f t="shared" si="9"/>
        <v>0</v>
      </c>
      <c r="H211" s="500" t="str">
        <f t="shared" si="10"/>
        <v/>
      </c>
      <c r="I211" s="500">
        <f t="shared" si="11"/>
        <v>0</v>
      </c>
    </row>
    <row r="212" spans="1:9">
      <c r="A212" s="490"/>
      <c r="B212" s="490"/>
      <c r="C212" s="490"/>
      <c r="D212" s="490"/>
      <c r="E212" s="490"/>
      <c r="F212" s="490"/>
      <c r="G212" s="500">
        <f t="shared" si="9"/>
        <v>0</v>
      </c>
      <c r="H212" s="500" t="str">
        <f t="shared" si="10"/>
        <v/>
      </c>
      <c r="I212" s="500">
        <f t="shared" si="11"/>
        <v>0</v>
      </c>
    </row>
    <row r="213" spans="1:9">
      <c r="A213" s="490"/>
      <c r="B213" s="490"/>
      <c r="C213" s="490"/>
      <c r="D213" s="490"/>
      <c r="E213" s="490"/>
      <c r="F213" s="490"/>
      <c r="G213" s="500">
        <f t="shared" si="9"/>
        <v>0</v>
      </c>
      <c r="H213" s="500" t="str">
        <f t="shared" si="10"/>
        <v/>
      </c>
      <c r="I213" s="500">
        <f t="shared" si="11"/>
        <v>0</v>
      </c>
    </row>
    <row r="214" spans="1:9">
      <c r="A214" s="490"/>
      <c r="B214" s="490"/>
      <c r="C214" s="490"/>
      <c r="D214" s="490"/>
      <c r="E214" s="490"/>
      <c r="F214" s="490"/>
      <c r="G214" s="500">
        <f t="shared" si="9"/>
        <v>0</v>
      </c>
      <c r="H214" s="500" t="str">
        <f t="shared" si="10"/>
        <v/>
      </c>
      <c r="I214" s="500">
        <f t="shared" si="11"/>
        <v>0</v>
      </c>
    </row>
    <row r="215" spans="1:9">
      <c r="A215" s="490"/>
      <c r="B215" s="490"/>
      <c r="C215" s="490"/>
      <c r="D215" s="490"/>
      <c r="E215" s="490"/>
      <c r="F215" s="490"/>
      <c r="G215" s="500">
        <f t="shared" si="9"/>
        <v>0</v>
      </c>
      <c r="H215" s="500" t="str">
        <f t="shared" si="10"/>
        <v/>
      </c>
      <c r="I215" s="500">
        <f t="shared" si="11"/>
        <v>0</v>
      </c>
    </row>
    <row r="216" spans="1:9">
      <c r="A216" s="490"/>
      <c r="B216" s="490"/>
      <c r="C216" s="490"/>
      <c r="D216" s="490"/>
      <c r="E216" s="490"/>
      <c r="F216" s="490"/>
      <c r="G216" s="500">
        <f t="shared" si="9"/>
        <v>0</v>
      </c>
      <c r="H216" s="500" t="str">
        <f t="shared" si="10"/>
        <v/>
      </c>
      <c r="I216" s="500">
        <f t="shared" si="11"/>
        <v>0</v>
      </c>
    </row>
    <row r="217" spans="1:9">
      <c r="A217" s="490"/>
      <c r="B217" s="490"/>
      <c r="C217" s="490"/>
      <c r="D217" s="490"/>
      <c r="E217" s="490"/>
      <c r="F217" s="490"/>
      <c r="G217" s="500">
        <f t="shared" si="9"/>
        <v>0</v>
      </c>
      <c r="H217" s="500" t="str">
        <f t="shared" si="10"/>
        <v/>
      </c>
      <c r="I217" s="500">
        <f t="shared" si="11"/>
        <v>0</v>
      </c>
    </row>
    <row r="218" spans="1:9">
      <c r="A218" s="490"/>
      <c r="B218" s="490"/>
      <c r="C218" s="490"/>
      <c r="D218" s="490"/>
      <c r="E218" s="490"/>
      <c r="F218" s="490"/>
      <c r="G218" s="500">
        <f t="shared" si="9"/>
        <v>0</v>
      </c>
      <c r="H218" s="500" t="str">
        <f t="shared" si="10"/>
        <v/>
      </c>
      <c r="I218" s="500">
        <f t="shared" si="11"/>
        <v>0</v>
      </c>
    </row>
    <row r="219" spans="1:9">
      <c r="A219" s="490"/>
      <c r="B219" s="490"/>
      <c r="C219" s="490"/>
      <c r="D219" s="490"/>
      <c r="E219" s="490"/>
      <c r="F219" s="490"/>
      <c r="G219" s="500">
        <f t="shared" si="9"/>
        <v>0</v>
      </c>
      <c r="H219" s="500" t="str">
        <f t="shared" si="10"/>
        <v/>
      </c>
      <c r="I219" s="500">
        <f t="shared" si="11"/>
        <v>0</v>
      </c>
    </row>
    <row r="220" spans="1:9">
      <c r="A220" s="490"/>
      <c r="B220" s="490"/>
      <c r="C220" s="490"/>
      <c r="D220" s="490"/>
      <c r="E220" s="490"/>
      <c r="F220" s="490"/>
      <c r="G220" s="500">
        <f t="shared" si="9"/>
        <v>0</v>
      </c>
      <c r="H220" s="500" t="str">
        <f t="shared" si="10"/>
        <v/>
      </c>
      <c r="I220" s="500">
        <f t="shared" si="11"/>
        <v>0</v>
      </c>
    </row>
    <row r="221" spans="1:9">
      <c r="A221" s="490"/>
      <c r="B221" s="490"/>
      <c r="C221" s="490"/>
      <c r="D221" s="490"/>
      <c r="E221" s="490"/>
      <c r="F221" s="490"/>
      <c r="G221" s="500">
        <f t="shared" si="9"/>
        <v>0</v>
      </c>
      <c r="H221" s="500" t="str">
        <f t="shared" si="10"/>
        <v/>
      </c>
      <c r="I221" s="500">
        <f t="shared" si="11"/>
        <v>0</v>
      </c>
    </row>
    <row r="222" spans="1:9">
      <c r="A222" s="490"/>
      <c r="B222" s="490"/>
      <c r="C222" s="490"/>
      <c r="D222" s="490"/>
      <c r="E222" s="490"/>
      <c r="F222" s="490"/>
      <c r="G222" s="500">
        <f t="shared" si="9"/>
        <v>0</v>
      </c>
      <c r="H222" s="500" t="str">
        <f t="shared" si="10"/>
        <v/>
      </c>
      <c r="I222" s="500">
        <f t="shared" si="11"/>
        <v>0</v>
      </c>
    </row>
    <row r="223" spans="1:9">
      <c r="A223" s="490"/>
      <c r="B223" s="490"/>
      <c r="C223" s="490"/>
      <c r="D223" s="490"/>
      <c r="E223" s="490"/>
      <c r="F223" s="490"/>
      <c r="G223" s="500">
        <f t="shared" si="9"/>
        <v>0</v>
      </c>
      <c r="H223" s="500" t="str">
        <f t="shared" si="10"/>
        <v/>
      </c>
      <c r="I223" s="500">
        <f t="shared" si="11"/>
        <v>0</v>
      </c>
    </row>
    <row r="224" spans="1:9">
      <c r="A224" s="490"/>
      <c r="B224" s="490"/>
      <c r="C224" s="490"/>
      <c r="D224" s="490"/>
      <c r="E224" s="490"/>
      <c r="F224" s="490"/>
      <c r="G224" s="500">
        <f t="shared" si="9"/>
        <v>0</v>
      </c>
      <c r="H224" s="500" t="str">
        <f t="shared" si="10"/>
        <v/>
      </c>
      <c r="I224" s="500">
        <f t="shared" si="11"/>
        <v>0</v>
      </c>
    </row>
    <row r="225" spans="1:9">
      <c r="A225" s="490"/>
      <c r="B225" s="490"/>
      <c r="C225" s="490"/>
      <c r="D225" s="490"/>
      <c r="E225" s="490"/>
      <c r="F225" s="490"/>
      <c r="G225" s="500">
        <f t="shared" si="9"/>
        <v>0</v>
      </c>
      <c r="H225" s="500" t="str">
        <f t="shared" si="10"/>
        <v/>
      </c>
      <c r="I225" s="500">
        <f t="shared" si="11"/>
        <v>0</v>
      </c>
    </row>
    <row r="226" spans="1:9">
      <c r="A226" s="490"/>
      <c r="B226" s="490"/>
      <c r="C226" s="490"/>
      <c r="D226" s="490"/>
      <c r="E226" s="490"/>
      <c r="F226" s="490"/>
      <c r="G226" s="500">
        <f t="shared" si="9"/>
        <v>0</v>
      </c>
      <c r="H226" s="500" t="str">
        <f t="shared" si="10"/>
        <v/>
      </c>
      <c r="I226" s="500">
        <f t="shared" si="11"/>
        <v>0</v>
      </c>
    </row>
    <row r="227" spans="1:9">
      <c r="A227" s="490"/>
      <c r="B227" s="490"/>
      <c r="C227" s="490"/>
      <c r="D227" s="490"/>
      <c r="E227" s="490"/>
      <c r="F227" s="490"/>
      <c r="G227" s="500">
        <f t="shared" si="9"/>
        <v>0</v>
      </c>
      <c r="H227" s="500" t="str">
        <f t="shared" si="10"/>
        <v/>
      </c>
      <c r="I227" s="500">
        <f t="shared" si="11"/>
        <v>0</v>
      </c>
    </row>
    <row r="228" spans="1:9">
      <c r="A228" s="490"/>
      <c r="B228" s="490"/>
      <c r="C228" s="490"/>
      <c r="D228" s="490"/>
      <c r="E228" s="490"/>
      <c r="F228" s="490"/>
      <c r="G228" s="500">
        <f t="shared" si="9"/>
        <v>0</v>
      </c>
      <c r="H228" s="500" t="str">
        <f t="shared" si="10"/>
        <v/>
      </c>
      <c r="I228" s="500">
        <f t="shared" si="11"/>
        <v>0</v>
      </c>
    </row>
    <row r="229" spans="1:9">
      <c r="A229" s="490"/>
      <c r="B229" s="490"/>
      <c r="C229" s="490"/>
      <c r="D229" s="490"/>
      <c r="E229" s="490"/>
      <c r="F229" s="490"/>
      <c r="G229" s="500">
        <f t="shared" si="9"/>
        <v>0</v>
      </c>
      <c r="H229" s="500" t="str">
        <f t="shared" si="10"/>
        <v/>
      </c>
      <c r="I229" s="500">
        <f t="shared" si="11"/>
        <v>0</v>
      </c>
    </row>
    <row r="230" spans="1:9">
      <c r="A230" s="490"/>
      <c r="B230" s="490"/>
      <c r="C230" s="490"/>
      <c r="D230" s="490"/>
      <c r="E230" s="490"/>
      <c r="F230" s="490"/>
      <c r="G230" s="500">
        <f t="shared" si="9"/>
        <v>0</v>
      </c>
      <c r="H230" s="500" t="str">
        <f t="shared" si="10"/>
        <v/>
      </c>
      <c r="I230" s="500">
        <f t="shared" si="11"/>
        <v>0</v>
      </c>
    </row>
    <row r="231" spans="1:9">
      <c r="A231" s="490"/>
      <c r="B231" s="490"/>
      <c r="C231" s="490"/>
      <c r="D231" s="490"/>
      <c r="E231" s="490"/>
      <c r="F231" s="490"/>
      <c r="G231" s="500">
        <f t="shared" si="9"/>
        <v>0</v>
      </c>
      <c r="H231" s="500" t="str">
        <f t="shared" si="10"/>
        <v/>
      </c>
      <c r="I231" s="500">
        <f t="shared" si="11"/>
        <v>0</v>
      </c>
    </row>
    <row r="232" spans="1:9">
      <c r="A232" s="490"/>
      <c r="B232" s="490"/>
      <c r="C232" s="490"/>
      <c r="D232" s="490"/>
      <c r="E232" s="490"/>
      <c r="F232" s="490"/>
      <c r="G232" s="500">
        <f t="shared" si="9"/>
        <v>0</v>
      </c>
      <c r="H232" s="500" t="str">
        <f t="shared" si="10"/>
        <v/>
      </c>
      <c r="I232" s="500">
        <f t="shared" si="11"/>
        <v>0</v>
      </c>
    </row>
    <row r="233" spans="1:9">
      <c r="A233" s="490"/>
      <c r="B233" s="490"/>
      <c r="C233" s="490"/>
      <c r="D233" s="490"/>
      <c r="E233" s="490"/>
      <c r="F233" s="490"/>
      <c r="G233" s="500">
        <f t="shared" si="9"/>
        <v>0</v>
      </c>
      <c r="H233" s="500" t="str">
        <f t="shared" si="10"/>
        <v/>
      </c>
      <c r="I233" s="500">
        <f t="shared" si="11"/>
        <v>0</v>
      </c>
    </row>
    <row r="234" spans="1:9">
      <c r="A234" s="490"/>
      <c r="B234" s="490"/>
      <c r="C234" s="490"/>
      <c r="D234" s="490"/>
      <c r="E234" s="490"/>
      <c r="F234" s="490"/>
      <c r="G234" s="500">
        <f t="shared" si="9"/>
        <v>0</v>
      </c>
      <c r="H234" s="500" t="str">
        <f t="shared" si="10"/>
        <v/>
      </c>
      <c r="I234" s="500">
        <f t="shared" si="11"/>
        <v>0</v>
      </c>
    </row>
    <row r="235" spans="1:9">
      <c r="A235" s="490"/>
      <c r="B235" s="490"/>
      <c r="C235" s="490"/>
      <c r="D235" s="490"/>
      <c r="E235" s="490"/>
      <c r="F235" s="490"/>
      <c r="G235" s="500">
        <f t="shared" si="9"/>
        <v>0</v>
      </c>
      <c r="H235" s="500" t="str">
        <f t="shared" si="10"/>
        <v/>
      </c>
      <c r="I235" s="500">
        <f t="shared" si="11"/>
        <v>0</v>
      </c>
    </row>
    <row r="236" spans="1:9">
      <c r="A236" s="490"/>
      <c r="B236" s="490"/>
      <c r="C236" s="490"/>
      <c r="D236" s="490"/>
      <c r="E236" s="490"/>
      <c r="F236" s="490"/>
      <c r="G236" s="500">
        <f t="shared" si="9"/>
        <v>0</v>
      </c>
      <c r="H236" s="500" t="str">
        <f t="shared" si="10"/>
        <v/>
      </c>
      <c r="I236" s="500">
        <f t="shared" si="11"/>
        <v>0</v>
      </c>
    </row>
    <row r="237" spans="1:9">
      <c r="A237" s="490"/>
      <c r="B237" s="490"/>
      <c r="C237" s="490"/>
      <c r="D237" s="490"/>
      <c r="E237" s="490"/>
      <c r="F237" s="490"/>
      <c r="G237" s="500">
        <f t="shared" si="9"/>
        <v>0</v>
      </c>
      <c r="H237" s="500" t="str">
        <f t="shared" si="10"/>
        <v/>
      </c>
      <c r="I237" s="500">
        <f t="shared" si="11"/>
        <v>0</v>
      </c>
    </row>
    <row r="238" spans="1:9">
      <c r="A238" s="490"/>
      <c r="B238" s="490"/>
      <c r="C238" s="490"/>
      <c r="D238" s="490"/>
      <c r="E238" s="490"/>
      <c r="F238" s="490"/>
      <c r="G238" s="500">
        <f t="shared" si="9"/>
        <v>0</v>
      </c>
      <c r="H238" s="500" t="str">
        <f t="shared" si="10"/>
        <v/>
      </c>
      <c r="I238" s="500">
        <f t="shared" si="11"/>
        <v>0</v>
      </c>
    </row>
    <row r="239" spans="1:9">
      <c r="A239" s="490"/>
      <c r="B239" s="490"/>
      <c r="C239" s="490"/>
      <c r="D239" s="490"/>
      <c r="E239" s="490"/>
      <c r="F239" s="490"/>
      <c r="G239" s="500">
        <f t="shared" si="9"/>
        <v>0</v>
      </c>
      <c r="H239" s="500" t="str">
        <f t="shared" si="10"/>
        <v/>
      </c>
      <c r="I239" s="500">
        <f t="shared" si="11"/>
        <v>0</v>
      </c>
    </row>
    <row r="240" spans="1:9">
      <c r="A240" s="490"/>
      <c r="B240" s="490"/>
      <c r="C240" s="490"/>
      <c r="D240" s="490"/>
      <c r="E240" s="490"/>
      <c r="F240" s="490"/>
      <c r="G240" s="500">
        <f t="shared" si="9"/>
        <v>0</v>
      </c>
      <c r="H240" s="500" t="str">
        <f t="shared" si="10"/>
        <v/>
      </c>
      <c r="I240" s="500">
        <f t="shared" si="11"/>
        <v>0</v>
      </c>
    </row>
    <row r="241" spans="1:9">
      <c r="A241" s="490"/>
      <c r="B241" s="490"/>
      <c r="C241" s="490"/>
      <c r="D241" s="490"/>
      <c r="E241" s="490"/>
      <c r="F241" s="490"/>
      <c r="G241" s="500">
        <f t="shared" si="9"/>
        <v>0</v>
      </c>
      <c r="H241" s="500" t="str">
        <f t="shared" si="10"/>
        <v/>
      </c>
      <c r="I241" s="500">
        <f t="shared" si="11"/>
        <v>0</v>
      </c>
    </row>
    <row r="242" spans="1:9">
      <c r="A242" s="490"/>
      <c r="B242" s="490"/>
      <c r="C242" s="490"/>
      <c r="D242" s="490"/>
      <c r="E242" s="490"/>
      <c r="F242" s="490"/>
      <c r="G242" s="500">
        <f t="shared" si="9"/>
        <v>0</v>
      </c>
      <c r="H242" s="500" t="str">
        <f t="shared" si="10"/>
        <v/>
      </c>
      <c r="I242" s="500">
        <f t="shared" si="11"/>
        <v>0</v>
      </c>
    </row>
    <row r="243" spans="1:9">
      <c r="A243" s="490"/>
      <c r="B243" s="490"/>
      <c r="C243" s="490"/>
      <c r="D243" s="490"/>
      <c r="E243" s="490"/>
      <c r="F243" s="490"/>
      <c r="G243" s="500">
        <f t="shared" si="9"/>
        <v>0</v>
      </c>
      <c r="H243" s="500" t="str">
        <f t="shared" si="10"/>
        <v/>
      </c>
      <c r="I243" s="500">
        <f t="shared" si="11"/>
        <v>0</v>
      </c>
    </row>
    <row r="244" spans="1:9">
      <c r="A244" s="490"/>
      <c r="B244" s="490"/>
      <c r="C244" s="490"/>
      <c r="D244" s="490"/>
      <c r="E244" s="490"/>
      <c r="F244" s="490"/>
      <c r="G244" s="500">
        <f t="shared" si="9"/>
        <v>0</v>
      </c>
      <c r="H244" s="500" t="str">
        <f t="shared" si="10"/>
        <v/>
      </c>
      <c r="I244" s="500">
        <f t="shared" si="11"/>
        <v>0</v>
      </c>
    </row>
    <row r="245" spans="1:9">
      <c r="A245" s="490"/>
      <c r="B245" s="490"/>
      <c r="C245" s="490"/>
      <c r="D245" s="490"/>
      <c r="E245" s="490"/>
      <c r="F245" s="490"/>
      <c r="G245" s="500">
        <f t="shared" si="9"/>
        <v>0</v>
      </c>
      <c r="H245" s="500" t="str">
        <f t="shared" si="10"/>
        <v/>
      </c>
      <c r="I245" s="500">
        <f t="shared" si="11"/>
        <v>0</v>
      </c>
    </row>
    <row r="246" spans="1:9">
      <c r="A246" s="490"/>
      <c r="B246" s="490"/>
      <c r="C246" s="490"/>
      <c r="D246" s="490"/>
      <c r="E246" s="490"/>
      <c r="F246" s="490"/>
      <c r="G246" s="500">
        <f t="shared" si="9"/>
        <v>0</v>
      </c>
      <c r="H246" s="500" t="str">
        <f t="shared" si="10"/>
        <v/>
      </c>
      <c r="I246" s="500">
        <f t="shared" si="11"/>
        <v>0</v>
      </c>
    </row>
    <row r="247" spans="1:9">
      <c r="A247" s="490"/>
      <c r="B247" s="490"/>
      <c r="C247" s="490"/>
      <c r="D247" s="490"/>
      <c r="E247" s="490"/>
      <c r="F247" s="490"/>
      <c r="G247" s="500">
        <f t="shared" si="9"/>
        <v>0</v>
      </c>
      <c r="H247" s="500" t="str">
        <f t="shared" si="10"/>
        <v/>
      </c>
      <c r="I247" s="500">
        <f t="shared" si="11"/>
        <v>0</v>
      </c>
    </row>
    <row r="248" spans="1:9">
      <c r="A248" s="490"/>
      <c r="B248" s="490"/>
      <c r="C248" s="490"/>
      <c r="D248" s="490"/>
      <c r="E248" s="490"/>
      <c r="F248" s="490"/>
      <c r="G248" s="500">
        <f t="shared" si="9"/>
        <v>0</v>
      </c>
      <c r="H248" s="500" t="str">
        <f t="shared" si="10"/>
        <v/>
      </c>
      <c r="I248" s="500">
        <f t="shared" si="11"/>
        <v>0</v>
      </c>
    </row>
    <row r="249" spans="1:9">
      <c r="A249" s="490"/>
      <c r="B249" s="490"/>
      <c r="C249" s="490"/>
      <c r="D249" s="490"/>
      <c r="E249" s="490"/>
      <c r="F249" s="490"/>
      <c r="G249" s="500">
        <f t="shared" si="9"/>
        <v>0</v>
      </c>
      <c r="H249" s="500" t="str">
        <f t="shared" si="10"/>
        <v/>
      </c>
      <c r="I249" s="500">
        <f t="shared" si="11"/>
        <v>0</v>
      </c>
    </row>
    <row r="250" spans="1:9">
      <c r="A250" s="490"/>
      <c r="B250" s="490"/>
      <c r="C250" s="490"/>
      <c r="D250" s="490"/>
      <c r="E250" s="490"/>
      <c r="F250" s="490"/>
      <c r="G250" s="500">
        <f t="shared" si="9"/>
        <v>0</v>
      </c>
      <c r="H250" s="500" t="str">
        <f t="shared" si="10"/>
        <v/>
      </c>
      <c r="I250" s="500">
        <f t="shared" si="11"/>
        <v>0</v>
      </c>
    </row>
    <row r="251" spans="1:9">
      <c r="A251" s="490"/>
      <c r="B251" s="490"/>
      <c r="C251" s="490"/>
      <c r="D251" s="490"/>
      <c r="E251" s="490"/>
      <c r="F251" s="490"/>
      <c r="G251" s="500">
        <f t="shared" si="9"/>
        <v>0</v>
      </c>
      <c r="H251" s="500" t="str">
        <f t="shared" si="10"/>
        <v/>
      </c>
      <c r="I251" s="500">
        <f t="shared" si="11"/>
        <v>0</v>
      </c>
    </row>
    <row r="252" spans="1:9">
      <c r="A252" s="490"/>
      <c r="B252" s="490"/>
      <c r="C252" s="490"/>
      <c r="D252" s="490"/>
      <c r="E252" s="490"/>
      <c r="F252" s="490"/>
      <c r="G252" s="500">
        <f t="shared" si="9"/>
        <v>0</v>
      </c>
      <c r="H252" s="500" t="str">
        <f t="shared" si="10"/>
        <v/>
      </c>
      <c r="I252" s="500">
        <f t="shared" si="11"/>
        <v>0</v>
      </c>
    </row>
    <row r="253" spans="1:9">
      <c r="A253" s="490"/>
      <c r="B253" s="490"/>
      <c r="C253" s="490"/>
      <c r="D253" s="490"/>
      <c r="E253" s="490"/>
      <c r="F253" s="490"/>
      <c r="G253" s="500">
        <f t="shared" si="9"/>
        <v>0</v>
      </c>
      <c r="H253" s="500" t="str">
        <f t="shared" si="10"/>
        <v/>
      </c>
      <c r="I253" s="500">
        <f t="shared" si="11"/>
        <v>0</v>
      </c>
    </row>
    <row r="254" spans="1:9">
      <c r="A254" s="490"/>
      <c r="B254" s="490"/>
      <c r="C254" s="490"/>
      <c r="D254" s="490"/>
      <c r="E254" s="490"/>
      <c r="F254" s="490"/>
      <c r="G254" s="500">
        <f t="shared" si="9"/>
        <v>0</v>
      </c>
      <c r="H254" s="500" t="str">
        <f t="shared" si="10"/>
        <v/>
      </c>
      <c r="I254" s="500">
        <f t="shared" si="11"/>
        <v>0</v>
      </c>
    </row>
    <row r="255" spans="1:9">
      <c r="A255" s="490"/>
      <c r="B255" s="490"/>
      <c r="C255" s="490"/>
      <c r="D255" s="490"/>
      <c r="E255" s="490"/>
      <c r="F255" s="490"/>
      <c r="G255" s="500">
        <f t="shared" si="9"/>
        <v>0</v>
      </c>
      <c r="H255" s="500" t="str">
        <f t="shared" si="10"/>
        <v/>
      </c>
      <c r="I255" s="500">
        <f t="shared" si="11"/>
        <v>0</v>
      </c>
    </row>
    <row r="256" spans="1:9">
      <c r="A256" s="490"/>
      <c r="B256" s="490"/>
      <c r="C256" s="490"/>
      <c r="D256" s="490"/>
      <c r="E256" s="490"/>
      <c r="F256" s="490"/>
      <c r="G256" s="500">
        <f t="shared" si="9"/>
        <v>0</v>
      </c>
      <c r="H256" s="500" t="str">
        <f t="shared" si="10"/>
        <v/>
      </c>
      <c r="I256" s="500">
        <f t="shared" si="11"/>
        <v>0</v>
      </c>
    </row>
    <row r="257" spans="1:9">
      <c r="A257" s="490"/>
      <c r="B257" s="490"/>
      <c r="C257" s="490"/>
      <c r="D257" s="490"/>
      <c r="E257" s="490"/>
      <c r="F257" s="490"/>
      <c r="G257" s="500">
        <f t="shared" si="9"/>
        <v>0</v>
      </c>
      <c r="H257" s="500" t="str">
        <f t="shared" si="10"/>
        <v/>
      </c>
      <c r="I257" s="500">
        <f t="shared" si="11"/>
        <v>0</v>
      </c>
    </row>
    <row r="258" spans="1:9">
      <c r="A258" s="490"/>
      <c r="B258" s="490"/>
      <c r="C258" s="490"/>
      <c r="D258" s="490"/>
      <c r="E258" s="490"/>
      <c r="F258" s="490"/>
      <c r="G258" s="500">
        <f t="shared" si="9"/>
        <v>0</v>
      </c>
      <c r="H258" s="500" t="str">
        <f t="shared" si="10"/>
        <v/>
      </c>
      <c r="I258" s="500">
        <f t="shared" si="11"/>
        <v>0</v>
      </c>
    </row>
    <row r="259" spans="1:9">
      <c r="A259" s="490"/>
      <c r="B259" s="490"/>
      <c r="C259" s="490"/>
      <c r="D259" s="490"/>
      <c r="E259" s="490"/>
      <c r="F259" s="490"/>
      <c r="G259" s="500">
        <f t="shared" si="9"/>
        <v>0</v>
      </c>
      <c r="H259" s="500" t="str">
        <f t="shared" si="10"/>
        <v/>
      </c>
      <c r="I259" s="500">
        <f t="shared" si="11"/>
        <v>0</v>
      </c>
    </row>
    <row r="260" spans="1:9">
      <c r="A260" s="490"/>
      <c r="B260" s="490"/>
      <c r="C260" s="490"/>
      <c r="D260" s="490"/>
      <c r="E260" s="490"/>
      <c r="F260" s="490"/>
      <c r="G260" s="500">
        <f t="shared" si="9"/>
        <v>0</v>
      </c>
      <c r="H260" s="500" t="str">
        <f t="shared" si="10"/>
        <v/>
      </c>
      <c r="I260" s="500">
        <f t="shared" si="11"/>
        <v>0</v>
      </c>
    </row>
    <row r="261" spans="1:9">
      <c r="A261" s="490"/>
      <c r="B261" s="490"/>
      <c r="C261" s="490"/>
      <c r="D261" s="490"/>
      <c r="E261" s="490"/>
      <c r="F261" s="490"/>
      <c r="G261" s="500">
        <f t="shared" si="9"/>
        <v>0</v>
      </c>
      <c r="H261" s="500" t="str">
        <f t="shared" si="10"/>
        <v/>
      </c>
      <c r="I261" s="500">
        <f t="shared" si="11"/>
        <v>0</v>
      </c>
    </row>
    <row r="262" spans="1:9">
      <c r="A262" s="490"/>
      <c r="B262" s="490"/>
      <c r="C262" s="490"/>
      <c r="D262" s="490"/>
      <c r="E262" s="490"/>
      <c r="F262" s="490"/>
      <c r="G262" s="500">
        <f t="shared" si="9"/>
        <v>0</v>
      </c>
      <c r="H262" s="500" t="str">
        <f t="shared" si="10"/>
        <v/>
      </c>
      <c r="I262" s="500">
        <f t="shared" si="11"/>
        <v>0</v>
      </c>
    </row>
    <row r="263" spans="1:9">
      <c r="A263" s="490"/>
      <c r="B263" s="490"/>
      <c r="C263" s="490"/>
      <c r="D263" s="490"/>
      <c r="E263" s="490"/>
      <c r="F263" s="490"/>
      <c r="G263" s="500">
        <f t="shared" si="9"/>
        <v>0</v>
      </c>
      <c r="H263" s="500" t="str">
        <f t="shared" si="10"/>
        <v/>
      </c>
      <c r="I263" s="500">
        <f t="shared" si="11"/>
        <v>0</v>
      </c>
    </row>
    <row r="264" spans="1:9">
      <c r="A264" s="490"/>
      <c r="B264" s="490"/>
      <c r="C264" s="490"/>
      <c r="D264" s="490"/>
      <c r="E264" s="490"/>
      <c r="F264" s="490"/>
      <c r="G264" s="500">
        <f t="shared" si="9"/>
        <v>0</v>
      </c>
      <c r="H264" s="500" t="str">
        <f t="shared" si="10"/>
        <v/>
      </c>
      <c r="I264" s="500">
        <f t="shared" si="11"/>
        <v>0</v>
      </c>
    </row>
    <row r="265" spans="1:9">
      <c r="A265" s="490"/>
      <c r="B265" s="490"/>
      <c r="C265" s="490"/>
      <c r="D265" s="490"/>
      <c r="E265" s="490"/>
      <c r="F265" s="490"/>
      <c r="G265" s="500">
        <f t="shared" si="9"/>
        <v>0</v>
      </c>
      <c r="H265" s="500" t="str">
        <f t="shared" si="10"/>
        <v/>
      </c>
      <c r="I265" s="500">
        <f t="shared" si="11"/>
        <v>0</v>
      </c>
    </row>
    <row r="266" spans="1:9">
      <c r="A266" s="490"/>
      <c r="B266" s="490"/>
      <c r="C266" s="490"/>
      <c r="D266" s="490"/>
      <c r="E266" s="490"/>
      <c r="F266" s="490"/>
      <c r="G266" s="500">
        <f t="shared" si="9"/>
        <v>0</v>
      </c>
      <c r="H266" s="500" t="str">
        <f t="shared" si="10"/>
        <v/>
      </c>
      <c r="I266" s="500">
        <f t="shared" si="11"/>
        <v>0</v>
      </c>
    </row>
    <row r="267" spans="1:9">
      <c r="A267" s="490"/>
      <c r="B267" s="490"/>
      <c r="C267" s="490"/>
      <c r="D267" s="490"/>
      <c r="E267" s="490"/>
      <c r="F267" s="490"/>
      <c r="G267" s="500">
        <f t="shared" si="9"/>
        <v>0</v>
      </c>
      <c r="H267" s="500" t="str">
        <f t="shared" si="10"/>
        <v/>
      </c>
      <c r="I267" s="500">
        <f t="shared" si="11"/>
        <v>0</v>
      </c>
    </row>
    <row r="268" spans="1:9">
      <c r="A268" s="490"/>
      <c r="B268" s="490"/>
      <c r="C268" s="490"/>
      <c r="D268" s="490"/>
      <c r="E268" s="490"/>
      <c r="F268" s="490"/>
      <c r="G268" s="500">
        <f t="shared" si="9"/>
        <v>0</v>
      </c>
      <c r="H268" s="500" t="str">
        <f t="shared" si="10"/>
        <v/>
      </c>
      <c r="I268" s="500">
        <f t="shared" si="11"/>
        <v>0</v>
      </c>
    </row>
    <row r="269" spans="1:9">
      <c r="A269" s="490"/>
      <c r="B269" s="490"/>
      <c r="C269" s="490"/>
      <c r="D269" s="490"/>
      <c r="E269" s="490"/>
      <c r="F269" s="490"/>
      <c r="G269" s="500">
        <f t="shared" si="9"/>
        <v>0</v>
      </c>
      <c r="H269" s="500" t="str">
        <f t="shared" si="10"/>
        <v/>
      </c>
      <c r="I269" s="500">
        <f t="shared" si="11"/>
        <v>0</v>
      </c>
    </row>
    <row r="270" spans="1:9">
      <c r="A270" s="490"/>
      <c r="B270" s="490"/>
      <c r="C270" s="490"/>
      <c r="D270" s="490"/>
      <c r="E270" s="490"/>
      <c r="F270" s="490"/>
      <c r="G270" s="500">
        <f t="shared" si="9"/>
        <v>0</v>
      </c>
      <c r="H270" s="500" t="str">
        <f t="shared" si="10"/>
        <v/>
      </c>
      <c r="I270" s="500">
        <f t="shared" si="11"/>
        <v>0</v>
      </c>
    </row>
    <row r="271" spans="1:9">
      <c r="A271" s="490"/>
      <c r="B271" s="490"/>
      <c r="C271" s="490"/>
      <c r="D271" s="490"/>
      <c r="E271" s="490"/>
      <c r="F271" s="490"/>
      <c r="G271" s="500">
        <f t="shared" ref="G271:G334" si="12">E271*F271</f>
        <v>0</v>
      </c>
      <c r="H271" s="500" t="str">
        <f t="shared" ref="H271:H334" si="13">IF(LEN(A271)&gt;0,IF(AND(LEN(A271)&gt;0,LEN(B271)&gt;0,LEN(C271)&gt;0,LEN(D271)&gt;0,LEN(E271)&gt;0,LEN(F271)&gt;0,LEN(G271)&gt;0),"OK","Not Complete"),"")</f>
        <v/>
      </c>
      <c r="I271" s="500">
        <f t="shared" ref="I271:I334" si="14">IF(H271="ok",F271,0)</f>
        <v>0</v>
      </c>
    </row>
    <row r="272" spans="1:9">
      <c r="A272" s="490"/>
      <c r="B272" s="490"/>
      <c r="C272" s="490"/>
      <c r="D272" s="490"/>
      <c r="E272" s="490"/>
      <c r="F272" s="490"/>
      <c r="G272" s="500">
        <f t="shared" si="12"/>
        <v>0</v>
      </c>
      <c r="H272" s="500" t="str">
        <f t="shared" si="13"/>
        <v/>
      </c>
      <c r="I272" s="500">
        <f t="shared" si="14"/>
        <v>0</v>
      </c>
    </row>
    <row r="273" spans="1:9">
      <c r="A273" s="490"/>
      <c r="B273" s="490"/>
      <c r="C273" s="490"/>
      <c r="D273" s="490"/>
      <c r="E273" s="490"/>
      <c r="F273" s="490"/>
      <c r="G273" s="500">
        <f t="shared" si="12"/>
        <v>0</v>
      </c>
      <c r="H273" s="500" t="str">
        <f t="shared" si="13"/>
        <v/>
      </c>
      <c r="I273" s="500">
        <f t="shared" si="14"/>
        <v>0</v>
      </c>
    </row>
    <row r="274" spans="1:9">
      <c r="A274" s="490"/>
      <c r="B274" s="490"/>
      <c r="C274" s="490"/>
      <c r="D274" s="490"/>
      <c r="E274" s="490"/>
      <c r="F274" s="490"/>
      <c r="G274" s="500">
        <f t="shared" si="12"/>
        <v>0</v>
      </c>
      <c r="H274" s="500" t="str">
        <f t="shared" si="13"/>
        <v/>
      </c>
      <c r="I274" s="500">
        <f t="shared" si="14"/>
        <v>0</v>
      </c>
    </row>
    <row r="275" spans="1:9">
      <c r="A275" s="490"/>
      <c r="B275" s="490"/>
      <c r="C275" s="490"/>
      <c r="D275" s="490"/>
      <c r="E275" s="490"/>
      <c r="F275" s="490"/>
      <c r="G275" s="500">
        <f t="shared" si="12"/>
        <v>0</v>
      </c>
      <c r="H275" s="500" t="str">
        <f t="shared" si="13"/>
        <v/>
      </c>
      <c r="I275" s="500">
        <f t="shared" si="14"/>
        <v>0</v>
      </c>
    </row>
    <row r="276" spans="1:9">
      <c r="A276" s="490"/>
      <c r="B276" s="490"/>
      <c r="C276" s="490"/>
      <c r="D276" s="490"/>
      <c r="E276" s="490"/>
      <c r="F276" s="490"/>
      <c r="G276" s="500">
        <f t="shared" si="12"/>
        <v>0</v>
      </c>
      <c r="H276" s="500" t="str">
        <f t="shared" si="13"/>
        <v/>
      </c>
      <c r="I276" s="500">
        <f t="shared" si="14"/>
        <v>0</v>
      </c>
    </row>
    <row r="277" spans="1:9">
      <c r="A277" s="490"/>
      <c r="B277" s="490"/>
      <c r="C277" s="490"/>
      <c r="D277" s="490"/>
      <c r="E277" s="490"/>
      <c r="F277" s="490"/>
      <c r="G277" s="500">
        <f t="shared" si="12"/>
        <v>0</v>
      </c>
      <c r="H277" s="500" t="str">
        <f t="shared" si="13"/>
        <v/>
      </c>
      <c r="I277" s="500">
        <f t="shared" si="14"/>
        <v>0</v>
      </c>
    </row>
    <row r="278" spans="1:9">
      <c r="A278" s="490"/>
      <c r="B278" s="490"/>
      <c r="C278" s="490"/>
      <c r="D278" s="490"/>
      <c r="E278" s="490"/>
      <c r="F278" s="490"/>
      <c r="G278" s="500">
        <f t="shared" si="12"/>
        <v>0</v>
      </c>
      <c r="H278" s="500" t="str">
        <f t="shared" si="13"/>
        <v/>
      </c>
      <c r="I278" s="500">
        <f t="shared" si="14"/>
        <v>0</v>
      </c>
    </row>
    <row r="279" spans="1:9">
      <c r="A279" s="490"/>
      <c r="B279" s="490"/>
      <c r="C279" s="490"/>
      <c r="D279" s="490"/>
      <c r="E279" s="490"/>
      <c r="F279" s="490"/>
      <c r="G279" s="500">
        <f t="shared" si="12"/>
        <v>0</v>
      </c>
      <c r="H279" s="500" t="str">
        <f t="shared" si="13"/>
        <v/>
      </c>
      <c r="I279" s="500">
        <f t="shared" si="14"/>
        <v>0</v>
      </c>
    </row>
    <row r="280" spans="1:9">
      <c r="A280" s="490"/>
      <c r="B280" s="490"/>
      <c r="C280" s="490"/>
      <c r="D280" s="490"/>
      <c r="E280" s="490"/>
      <c r="F280" s="490"/>
      <c r="G280" s="500">
        <f t="shared" si="12"/>
        <v>0</v>
      </c>
      <c r="H280" s="500" t="str">
        <f t="shared" si="13"/>
        <v/>
      </c>
      <c r="I280" s="500">
        <f t="shared" si="14"/>
        <v>0</v>
      </c>
    </row>
    <row r="281" spans="1:9">
      <c r="A281" s="490"/>
      <c r="B281" s="490"/>
      <c r="C281" s="490"/>
      <c r="D281" s="490"/>
      <c r="E281" s="490"/>
      <c r="F281" s="490"/>
      <c r="G281" s="500">
        <f t="shared" si="12"/>
        <v>0</v>
      </c>
      <c r="H281" s="500" t="str">
        <f t="shared" si="13"/>
        <v/>
      </c>
      <c r="I281" s="500">
        <f t="shared" si="14"/>
        <v>0</v>
      </c>
    </row>
    <row r="282" spans="1:9">
      <c r="A282" s="490"/>
      <c r="B282" s="490"/>
      <c r="C282" s="490"/>
      <c r="D282" s="490"/>
      <c r="E282" s="490"/>
      <c r="F282" s="490"/>
      <c r="G282" s="500">
        <f t="shared" si="12"/>
        <v>0</v>
      </c>
      <c r="H282" s="500" t="str">
        <f t="shared" si="13"/>
        <v/>
      </c>
      <c r="I282" s="500">
        <f t="shared" si="14"/>
        <v>0</v>
      </c>
    </row>
    <row r="283" spans="1:9">
      <c r="A283" s="490"/>
      <c r="B283" s="490"/>
      <c r="C283" s="490"/>
      <c r="D283" s="490"/>
      <c r="E283" s="490"/>
      <c r="F283" s="490"/>
      <c r="G283" s="500">
        <f t="shared" si="12"/>
        <v>0</v>
      </c>
      <c r="H283" s="500" t="str">
        <f t="shared" si="13"/>
        <v/>
      </c>
      <c r="I283" s="500">
        <f t="shared" si="14"/>
        <v>0</v>
      </c>
    </row>
    <row r="284" spans="1:9">
      <c r="A284" s="490"/>
      <c r="B284" s="490"/>
      <c r="C284" s="490"/>
      <c r="D284" s="490"/>
      <c r="E284" s="490"/>
      <c r="F284" s="490"/>
      <c r="G284" s="500">
        <f t="shared" si="12"/>
        <v>0</v>
      </c>
      <c r="H284" s="500" t="str">
        <f t="shared" si="13"/>
        <v/>
      </c>
      <c r="I284" s="500">
        <f t="shared" si="14"/>
        <v>0</v>
      </c>
    </row>
    <row r="285" spans="1:9">
      <c r="A285" s="490"/>
      <c r="B285" s="490"/>
      <c r="C285" s="490"/>
      <c r="D285" s="490"/>
      <c r="E285" s="490"/>
      <c r="F285" s="490"/>
      <c r="G285" s="500">
        <f t="shared" si="12"/>
        <v>0</v>
      </c>
      <c r="H285" s="500" t="str">
        <f t="shared" si="13"/>
        <v/>
      </c>
      <c r="I285" s="500">
        <f t="shared" si="14"/>
        <v>0</v>
      </c>
    </row>
    <row r="286" spans="1:9">
      <c r="A286" s="490"/>
      <c r="B286" s="490"/>
      <c r="C286" s="490"/>
      <c r="D286" s="490"/>
      <c r="E286" s="490"/>
      <c r="F286" s="490"/>
      <c r="G286" s="500">
        <f t="shared" si="12"/>
        <v>0</v>
      </c>
      <c r="H286" s="500" t="str">
        <f t="shared" si="13"/>
        <v/>
      </c>
      <c r="I286" s="500">
        <f t="shared" si="14"/>
        <v>0</v>
      </c>
    </row>
    <row r="287" spans="1:9">
      <c r="A287" s="490"/>
      <c r="B287" s="490"/>
      <c r="C287" s="490"/>
      <c r="D287" s="490"/>
      <c r="E287" s="490"/>
      <c r="F287" s="490"/>
      <c r="G287" s="500">
        <f t="shared" si="12"/>
        <v>0</v>
      </c>
      <c r="H287" s="500" t="str">
        <f t="shared" si="13"/>
        <v/>
      </c>
      <c r="I287" s="500">
        <f t="shared" si="14"/>
        <v>0</v>
      </c>
    </row>
    <row r="288" spans="1:9">
      <c r="A288" s="490"/>
      <c r="B288" s="490"/>
      <c r="C288" s="490"/>
      <c r="D288" s="490"/>
      <c r="E288" s="490"/>
      <c r="F288" s="490"/>
      <c r="G288" s="500">
        <f t="shared" si="12"/>
        <v>0</v>
      </c>
      <c r="H288" s="500" t="str">
        <f t="shared" si="13"/>
        <v/>
      </c>
      <c r="I288" s="500">
        <f t="shared" si="14"/>
        <v>0</v>
      </c>
    </row>
    <row r="289" spans="1:9">
      <c r="A289" s="490"/>
      <c r="B289" s="490"/>
      <c r="C289" s="490"/>
      <c r="D289" s="490"/>
      <c r="E289" s="490"/>
      <c r="F289" s="490"/>
      <c r="G289" s="500">
        <f t="shared" si="12"/>
        <v>0</v>
      </c>
      <c r="H289" s="500" t="str">
        <f t="shared" si="13"/>
        <v/>
      </c>
      <c r="I289" s="500">
        <f t="shared" si="14"/>
        <v>0</v>
      </c>
    </row>
    <row r="290" spans="1:9">
      <c r="A290" s="490"/>
      <c r="B290" s="490"/>
      <c r="C290" s="490"/>
      <c r="D290" s="490"/>
      <c r="E290" s="490"/>
      <c r="F290" s="490"/>
      <c r="G290" s="500">
        <f t="shared" si="12"/>
        <v>0</v>
      </c>
      <c r="H290" s="500" t="str">
        <f t="shared" si="13"/>
        <v/>
      </c>
      <c r="I290" s="500">
        <f t="shared" si="14"/>
        <v>0</v>
      </c>
    </row>
    <row r="291" spans="1:9">
      <c r="A291" s="490"/>
      <c r="B291" s="490"/>
      <c r="C291" s="490"/>
      <c r="D291" s="490"/>
      <c r="E291" s="490"/>
      <c r="F291" s="490"/>
      <c r="G291" s="500">
        <f t="shared" si="12"/>
        <v>0</v>
      </c>
      <c r="H291" s="500" t="str">
        <f t="shared" si="13"/>
        <v/>
      </c>
      <c r="I291" s="500">
        <f t="shared" si="14"/>
        <v>0</v>
      </c>
    </row>
    <row r="292" spans="1:9">
      <c r="A292" s="490"/>
      <c r="B292" s="490"/>
      <c r="C292" s="490"/>
      <c r="D292" s="490"/>
      <c r="E292" s="490"/>
      <c r="F292" s="490"/>
      <c r="G292" s="500">
        <f t="shared" si="12"/>
        <v>0</v>
      </c>
      <c r="H292" s="500" t="str">
        <f t="shared" si="13"/>
        <v/>
      </c>
      <c r="I292" s="500">
        <f t="shared" si="14"/>
        <v>0</v>
      </c>
    </row>
    <row r="293" spans="1:9">
      <c r="A293" s="490"/>
      <c r="B293" s="490"/>
      <c r="C293" s="490"/>
      <c r="D293" s="490"/>
      <c r="E293" s="490"/>
      <c r="F293" s="490"/>
      <c r="G293" s="500">
        <f t="shared" si="12"/>
        <v>0</v>
      </c>
      <c r="H293" s="500" t="str">
        <f t="shared" si="13"/>
        <v/>
      </c>
      <c r="I293" s="500">
        <f t="shared" si="14"/>
        <v>0</v>
      </c>
    </row>
    <row r="294" spans="1:9">
      <c r="A294" s="490"/>
      <c r="B294" s="490"/>
      <c r="C294" s="490"/>
      <c r="D294" s="490"/>
      <c r="E294" s="490"/>
      <c r="F294" s="490"/>
      <c r="G294" s="500">
        <f t="shared" si="12"/>
        <v>0</v>
      </c>
      <c r="H294" s="500" t="str">
        <f t="shared" si="13"/>
        <v/>
      </c>
      <c r="I294" s="500">
        <f t="shared" si="14"/>
        <v>0</v>
      </c>
    </row>
    <row r="295" spans="1:9">
      <c r="A295" s="490"/>
      <c r="B295" s="490"/>
      <c r="C295" s="490"/>
      <c r="D295" s="490"/>
      <c r="E295" s="490"/>
      <c r="F295" s="490"/>
      <c r="G295" s="500">
        <f t="shared" si="12"/>
        <v>0</v>
      </c>
      <c r="H295" s="500" t="str">
        <f t="shared" si="13"/>
        <v/>
      </c>
      <c r="I295" s="500">
        <f t="shared" si="14"/>
        <v>0</v>
      </c>
    </row>
    <row r="296" spans="1:9">
      <c r="A296" s="490"/>
      <c r="B296" s="490"/>
      <c r="C296" s="490"/>
      <c r="D296" s="490"/>
      <c r="E296" s="490"/>
      <c r="F296" s="490"/>
      <c r="G296" s="500">
        <f t="shared" si="12"/>
        <v>0</v>
      </c>
      <c r="H296" s="500" t="str">
        <f t="shared" si="13"/>
        <v/>
      </c>
      <c r="I296" s="500">
        <f t="shared" si="14"/>
        <v>0</v>
      </c>
    </row>
    <row r="297" spans="1:9">
      <c r="A297" s="490"/>
      <c r="B297" s="490"/>
      <c r="C297" s="490"/>
      <c r="D297" s="490"/>
      <c r="E297" s="490"/>
      <c r="F297" s="490"/>
      <c r="G297" s="500">
        <f t="shared" si="12"/>
        <v>0</v>
      </c>
      <c r="H297" s="500" t="str">
        <f t="shared" si="13"/>
        <v/>
      </c>
      <c r="I297" s="500">
        <f t="shared" si="14"/>
        <v>0</v>
      </c>
    </row>
    <row r="298" spans="1:9">
      <c r="A298" s="490"/>
      <c r="B298" s="490"/>
      <c r="C298" s="490"/>
      <c r="D298" s="490"/>
      <c r="E298" s="490"/>
      <c r="F298" s="490"/>
      <c r="G298" s="500">
        <f t="shared" si="12"/>
        <v>0</v>
      </c>
      <c r="H298" s="500" t="str">
        <f t="shared" si="13"/>
        <v/>
      </c>
      <c r="I298" s="500">
        <f t="shared" si="14"/>
        <v>0</v>
      </c>
    </row>
    <row r="299" spans="1:9">
      <c r="A299" s="490"/>
      <c r="B299" s="490"/>
      <c r="C299" s="490"/>
      <c r="D299" s="490"/>
      <c r="E299" s="490"/>
      <c r="F299" s="490"/>
      <c r="G299" s="500">
        <f t="shared" si="12"/>
        <v>0</v>
      </c>
      <c r="H299" s="500" t="str">
        <f t="shared" si="13"/>
        <v/>
      </c>
      <c r="I299" s="500">
        <f t="shared" si="14"/>
        <v>0</v>
      </c>
    </row>
    <row r="300" spans="1:9">
      <c r="A300" s="490"/>
      <c r="B300" s="490"/>
      <c r="C300" s="490"/>
      <c r="D300" s="490"/>
      <c r="E300" s="490"/>
      <c r="F300" s="490"/>
      <c r="G300" s="500">
        <f t="shared" si="12"/>
        <v>0</v>
      </c>
      <c r="H300" s="500" t="str">
        <f t="shared" si="13"/>
        <v/>
      </c>
      <c r="I300" s="500">
        <f t="shared" si="14"/>
        <v>0</v>
      </c>
    </row>
    <row r="301" spans="1:9">
      <c r="A301" s="490"/>
      <c r="B301" s="490"/>
      <c r="C301" s="490"/>
      <c r="D301" s="490"/>
      <c r="E301" s="490"/>
      <c r="F301" s="490"/>
      <c r="G301" s="500">
        <f t="shared" si="12"/>
        <v>0</v>
      </c>
      <c r="H301" s="500" t="str">
        <f t="shared" si="13"/>
        <v/>
      </c>
      <c r="I301" s="500">
        <f t="shared" si="14"/>
        <v>0</v>
      </c>
    </row>
    <row r="302" spans="1:9">
      <c r="A302" s="490"/>
      <c r="B302" s="490"/>
      <c r="C302" s="490"/>
      <c r="D302" s="490"/>
      <c r="E302" s="490"/>
      <c r="F302" s="490"/>
      <c r="G302" s="500">
        <f t="shared" si="12"/>
        <v>0</v>
      </c>
      <c r="H302" s="500" t="str">
        <f t="shared" si="13"/>
        <v/>
      </c>
      <c r="I302" s="500">
        <f t="shared" si="14"/>
        <v>0</v>
      </c>
    </row>
    <row r="303" spans="1:9">
      <c r="A303" s="490"/>
      <c r="B303" s="490"/>
      <c r="C303" s="490"/>
      <c r="D303" s="490"/>
      <c r="E303" s="490"/>
      <c r="F303" s="490"/>
      <c r="G303" s="500">
        <f t="shared" si="12"/>
        <v>0</v>
      </c>
      <c r="H303" s="500" t="str">
        <f t="shared" si="13"/>
        <v/>
      </c>
      <c r="I303" s="500">
        <f t="shared" si="14"/>
        <v>0</v>
      </c>
    </row>
    <row r="304" spans="1:9">
      <c r="A304" s="490"/>
      <c r="B304" s="490"/>
      <c r="C304" s="490"/>
      <c r="D304" s="490"/>
      <c r="E304" s="490"/>
      <c r="F304" s="490"/>
      <c r="G304" s="500">
        <f t="shared" si="12"/>
        <v>0</v>
      </c>
      <c r="H304" s="500" t="str">
        <f t="shared" si="13"/>
        <v/>
      </c>
      <c r="I304" s="500">
        <f t="shared" si="14"/>
        <v>0</v>
      </c>
    </row>
    <row r="305" spans="1:9">
      <c r="A305" s="490"/>
      <c r="B305" s="490"/>
      <c r="C305" s="490"/>
      <c r="D305" s="490"/>
      <c r="E305" s="490"/>
      <c r="F305" s="490"/>
      <c r="G305" s="500">
        <f t="shared" si="12"/>
        <v>0</v>
      </c>
      <c r="H305" s="500" t="str">
        <f t="shared" si="13"/>
        <v/>
      </c>
      <c r="I305" s="500">
        <f t="shared" si="14"/>
        <v>0</v>
      </c>
    </row>
    <row r="306" spans="1:9">
      <c r="A306" s="490"/>
      <c r="B306" s="490"/>
      <c r="C306" s="490"/>
      <c r="D306" s="490"/>
      <c r="E306" s="490"/>
      <c r="F306" s="490"/>
      <c r="G306" s="500">
        <f t="shared" si="12"/>
        <v>0</v>
      </c>
      <c r="H306" s="500" t="str">
        <f t="shared" si="13"/>
        <v/>
      </c>
      <c r="I306" s="500">
        <f t="shared" si="14"/>
        <v>0</v>
      </c>
    </row>
    <row r="307" spans="1:9">
      <c r="A307" s="490"/>
      <c r="B307" s="490"/>
      <c r="C307" s="490"/>
      <c r="D307" s="490"/>
      <c r="E307" s="490"/>
      <c r="F307" s="490"/>
      <c r="G307" s="500">
        <f t="shared" si="12"/>
        <v>0</v>
      </c>
      <c r="H307" s="500" t="str">
        <f t="shared" si="13"/>
        <v/>
      </c>
      <c r="I307" s="500">
        <f t="shared" si="14"/>
        <v>0</v>
      </c>
    </row>
    <row r="308" spans="1:9">
      <c r="A308" s="490"/>
      <c r="B308" s="490"/>
      <c r="C308" s="490"/>
      <c r="D308" s="490"/>
      <c r="E308" s="490"/>
      <c r="F308" s="490"/>
      <c r="G308" s="500">
        <f t="shared" si="12"/>
        <v>0</v>
      </c>
      <c r="H308" s="500" t="str">
        <f t="shared" si="13"/>
        <v/>
      </c>
      <c r="I308" s="500">
        <f t="shared" si="14"/>
        <v>0</v>
      </c>
    </row>
    <row r="309" spans="1:9">
      <c r="A309" s="490"/>
      <c r="B309" s="490"/>
      <c r="C309" s="490"/>
      <c r="D309" s="490"/>
      <c r="E309" s="490"/>
      <c r="F309" s="490"/>
      <c r="G309" s="500">
        <f t="shared" si="12"/>
        <v>0</v>
      </c>
      <c r="H309" s="500" t="str">
        <f t="shared" si="13"/>
        <v/>
      </c>
      <c r="I309" s="500">
        <f t="shared" si="14"/>
        <v>0</v>
      </c>
    </row>
    <row r="310" spans="1:9">
      <c r="A310" s="490"/>
      <c r="B310" s="490"/>
      <c r="C310" s="490"/>
      <c r="D310" s="490"/>
      <c r="E310" s="490"/>
      <c r="F310" s="490"/>
      <c r="G310" s="500">
        <f t="shared" si="12"/>
        <v>0</v>
      </c>
      <c r="H310" s="500" t="str">
        <f t="shared" si="13"/>
        <v/>
      </c>
      <c r="I310" s="500">
        <f t="shared" si="14"/>
        <v>0</v>
      </c>
    </row>
    <row r="311" spans="1:9">
      <c r="A311" s="490"/>
      <c r="B311" s="490"/>
      <c r="C311" s="490"/>
      <c r="D311" s="490"/>
      <c r="E311" s="490"/>
      <c r="F311" s="490"/>
      <c r="G311" s="500">
        <f t="shared" si="12"/>
        <v>0</v>
      </c>
      <c r="H311" s="500" t="str">
        <f t="shared" si="13"/>
        <v/>
      </c>
      <c r="I311" s="500">
        <f t="shared" si="14"/>
        <v>0</v>
      </c>
    </row>
    <row r="312" spans="1:9">
      <c r="A312" s="490"/>
      <c r="B312" s="490"/>
      <c r="C312" s="490"/>
      <c r="D312" s="490"/>
      <c r="E312" s="490"/>
      <c r="F312" s="490"/>
      <c r="G312" s="500">
        <f t="shared" si="12"/>
        <v>0</v>
      </c>
      <c r="H312" s="500" t="str">
        <f t="shared" si="13"/>
        <v/>
      </c>
      <c r="I312" s="500">
        <f t="shared" si="14"/>
        <v>0</v>
      </c>
    </row>
    <row r="313" spans="1:9">
      <c r="A313" s="490"/>
      <c r="B313" s="490"/>
      <c r="C313" s="490"/>
      <c r="D313" s="490"/>
      <c r="E313" s="490"/>
      <c r="F313" s="490"/>
      <c r="G313" s="500">
        <f t="shared" si="12"/>
        <v>0</v>
      </c>
      <c r="H313" s="500" t="str">
        <f t="shared" si="13"/>
        <v/>
      </c>
      <c r="I313" s="500">
        <f t="shared" si="14"/>
        <v>0</v>
      </c>
    </row>
    <row r="314" spans="1:9">
      <c r="A314" s="490"/>
      <c r="B314" s="490"/>
      <c r="C314" s="490"/>
      <c r="D314" s="490"/>
      <c r="E314" s="490"/>
      <c r="F314" s="490"/>
      <c r="G314" s="500">
        <f t="shared" si="12"/>
        <v>0</v>
      </c>
      <c r="H314" s="500" t="str">
        <f t="shared" si="13"/>
        <v/>
      </c>
      <c r="I314" s="500">
        <f t="shared" si="14"/>
        <v>0</v>
      </c>
    </row>
    <row r="315" spans="1:9">
      <c r="A315" s="490"/>
      <c r="B315" s="490"/>
      <c r="C315" s="490"/>
      <c r="D315" s="490"/>
      <c r="E315" s="490"/>
      <c r="F315" s="490"/>
      <c r="G315" s="500">
        <f t="shared" si="12"/>
        <v>0</v>
      </c>
      <c r="H315" s="500" t="str">
        <f t="shared" si="13"/>
        <v/>
      </c>
      <c r="I315" s="500">
        <f t="shared" si="14"/>
        <v>0</v>
      </c>
    </row>
    <row r="316" spans="1:9">
      <c r="A316" s="490"/>
      <c r="B316" s="490"/>
      <c r="C316" s="490"/>
      <c r="D316" s="490"/>
      <c r="E316" s="490"/>
      <c r="F316" s="490"/>
      <c r="G316" s="500">
        <f t="shared" si="12"/>
        <v>0</v>
      </c>
      <c r="H316" s="500" t="str">
        <f t="shared" si="13"/>
        <v/>
      </c>
      <c r="I316" s="500">
        <f t="shared" si="14"/>
        <v>0</v>
      </c>
    </row>
    <row r="317" spans="1:9">
      <c r="A317" s="490"/>
      <c r="B317" s="490"/>
      <c r="C317" s="490"/>
      <c r="D317" s="490"/>
      <c r="E317" s="490"/>
      <c r="F317" s="490"/>
      <c r="G317" s="500">
        <f t="shared" si="12"/>
        <v>0</v>
      </c>
      <c r="H317" s="500" t="str">
        <f t="shared" si="13"/>
        <v/>
      </c>
      <c r="I317" s="500">
        <f t="shared" si="14"/>
        <v>0</v>
      </c>
    </row>
    <row r="318" spans="1:9">
      <c r="A318" s="490"/>
      <c r="B318" s="490"/>
      <c r="C318" s="490"/>
      <c r="D318" s="490"/>
      <c r="E318" s="490"/>
      <c r="F318" s="490"/>
      <c r="G318" s="500">
        <f t="shared" si="12"/>
        <v>0</v>
      </c>
      <c r="H318" s="500" t="str">
        <f t="shared" si="13"/>
        <v/>
      </c>
      <c r="I318" s="500">
        <f t="shared" si="14"/>
        <v>0</v>
      </c>
    </row>
    <row r="319" spans="1:9">
      <c r="A319" s="490"/>
      <c r="B319" s="490"/>
      <c r="C319" s="490"/>
      <c r="D319" s="490"/>
      <c r="E319" s="490"/>
      <c r="F319" s="490"/>
      <c r="G319" s="500">
        <f t="shared" si="12"/>
        <v>0</v>
      </c>
      <c r="H319" s="500" t="str">
        <f t="shared" si="13"/>
        <v/>
      </c>
      <c r="I319" s="500">
        <f t="shared" si="14"/>
        <v>0</v>
      </c>
    </row>
    <row r="320" spans="1:9">
      <c r="A320" s="490"/>
      <c r="B320" s="490"/>
      <c r="C320" s="490"/>
      <c r="D320" s="490"/>
      <c r="E320" s="490"/>
      <c r="F320" s="490"/>
      <c r="G320" s="500">
        <f t="shared" si="12"/>
        <v>0</v>
      </c>
      <c r="H320" s="500" t="str">
        <f t="shared" si="13"/>
        <v/>
      </c>
      <c r="I320" s="500">
        <f t="shared" si="14"/>
        <v>0</v>
      </c>
    </row>
    <row r="321" spans="1:9">
      <c r="A321" s="490"/>
      <c r="B321" s="490"/>
      <c r="C321" s="490"/>
      <c r="D321" s="490"/>
      <c r="E321" s="490"/>
      <c r="F321" s="490"/>
      <c r="G321" s="500">
        <f t="shared" si="12"/>
        <v>0</v>
      </c>
      <c r="H321" s="500" t="str">
        <f t="shared" si="13"/>
        <v/>
      </c>
      <c r="I321" s="500">
        <f t="shared" si="14"/>
        <v>0</v>
      </c>
    </row>
    <row r="322" spans="1:9">
      <c r="A322" s="490"/>
      <c r="B322" s="490"/>
      <c r="C322" s="490"/>
      <c r="D322" s="490"/>
      <c r="E322" s="490"/>
      <c r="F322" s="490"/>
      <c r="G322" s="500">
        <f t="shared" si="12"/>
        <v>0</v>
      </c>
      <c r="H322" s="500" t="str">
        <f t="shared" si="13"/>
        <v/>
      </c>
      <c r="I322" s="500">
        <f t="shared" si="14"/>
        <v>0</v>
      </c>
    </row>
    <row r="323" spans="1:9">
      <c r="A323" s="490"/>
      <c r="B323" s="490"/>
      <c r="C323" s="490"/>
      <c r="D323" s="490"/>
      <c r="E323" s="490"/>
      <c r="F323" s="490"/>
      <c r="G323" s="500">
        <f t="shared" si="12"/>
        <v>0</v>
      </c>
      <c r="H323" s="500" t="str">
        <f t="shared" si="13"/>
        <v/>
      </c>
      <c r="I323" s="500">
        <f t="shared" si="14"/>
        <v>0</v>
      </c>
    </row>
    <row r="324" spans="1:9">
      <c r="A324" s="490"/>
      <c r="B324" s="490"/>
      <c r="C324" s="490"/>
      <c r="D324" s="490"/>
      <c r="E324" s="490"/>
      <c r="F324" s="490"/>
      <c r="G324" s="500">
        <f t="shared" si="12"/>
        <v>0</v>
      </c>
      <c r="H324" s="500" t="str">
        <f t="shared" si="13"/>
        <v/>
      </c>
      <c r="I324" s="500">
        <f t="shared" si="14"/>
        <v>0</v>
      </c>
    </row>
    <row r="325" spans="1:9">
      <c r="A325" s="490"/>
      <c r="B325" s="490"/>
      <c r="C325" s="490"/>
      <c r="D325" s="490"/>
      <c r="E325" s="490"/>
      <c r="F325" s="490"/>
      <c r="G325" s="500">
        <f t="shared" si="12"/>
        <v>0</v>
      </c>
      <c r="H325" s="500" t="str">
        <f t="shared" si="13"/>
        <v/>
      </c>
      <c r="I325" s="500">
        <f t="shared" si="14"/>
        <v>0</v>
      </c>
    </row>
    <row r="326" spans="1:9">
      <c r="A326" s="490"/>
      <c r="B326" s="490"/>
      <c r="C326" s="490"/>
      <c r="D326" s="490"/>
      <c r="E326" s="490"/>
      <c r="F326" s="490"/>
      <c r="G326" s="500">
        <f t="shared" si="12"/>
        <v>0</v>
      </c>
      <c r="H326" s="500" t="str">
        <f t="shared" si="13"/>
        <v/>
      </c>
      <c r="I326" s="500">
        <f t="shared" si="14"/>
        <v>0</v>
      </c>
    </row>
    <row r="327" spans="1:9">
      <c r="A327" s="490"/>
      <c r="B327" s="490"/>
      <c r="C327" s="490"/>
      <c r="D327" s="490"/>
      <c r="E327" s="490"/>
      <c r="F327" s="490"/>
      <c r="G327" s="500">
        <f t="shared" si="12"/>
        <v>0</v>
      </c>
      <c r="H327" s="500" t="str">
        <f t="shared" si="13"/>
        <v/>
      </c>
      <c r="I327" s="500">
        <f t="shared" si="14"/>
        <v>0</v>
      </c>
    </row>
    <row r="328" spans="1:9">
      <c r="A328" s="490"/>
      <c r="B328" s="490"/>
      <c r="C328" s="490"/>
      <c r="D328" s="490"/>
      <c r="E328" s="490"/>
      <c r="F328" s="490"/>
      <c r="G328" s="500">
        <f t="shared" si="12"/>
        <v>0</v>
      </c>
      <c r="H328" s="500" t="str">
        <f t="shared" si="13"/>
        <v/>
      </c>
      <c r="I328" s="500">
        <f t="shared" si="14"/>
        <v>0</v>
      </c>
    </row>
    <row r="329" spans="1:9">
      <c r="A329" s="490"/>
      <c r="B329" s="490"/>
      <c r="C329" s="490"/>
      <c r="D329" s="490"/>
      <c r="E329" s="490"/>
      <c r="F329" s="490"/>
      <c r="G329" s="500">
        <f t="shared" si="12"/>
        <v>0</v>
      </c>
      <c r="H329" s="500" t="str">
        <f t="shared" si="13"/>
        <v/>
      </c>
      <c r="I329" s="500">
        <f t="shared" si="14"/>
        <v>0</v>
      </c>
    </row>
    <row r="330" spans="1:9">
      <c r="A330" s="490"/>
      <c r="B330" s="490"/>
      <c r="C330" s="490"/>
      <c r="D330" s="490"/>
      <c r="E330" s="490"/>
      <c r="F330" s="490"/>
      <c r="G330" s="500">
        <f t="shared" si="12"/>
        <v>0</v>
      </c>
      <c r="H330" s="500" t="str">
        <f t="shared" si="13"/>
        <v/>
      </c>
      <c r="I330" s="500">
        <f t="shared" si="14"/>
        <v>0</v>
      </c>
    </row>
    <row r="331" spans="1:9">
      <c r="A331" s="490"/>
      <c r="B331" s="490"/>
      <c r="C331" s="490"/>
      <c r="D331" s="490"/>
      <c r="E331" s="490"/>
      <c r="F331" s="490"/>
      <c r="G331" s="500">
        <f t="shared" si="12"/>
        <v>0</v>
      </c>
      <c r="H331" s="500" t="str">
        <f t="shared" si="13"/>
        <v/>
      </c>
      <c r="I331" s="500">
        <f t="shared" si="14"/>
        <v>0</v>
      </c>
    </row>
    <row r="332" spans="1:9">
      <c r="A332" s="490"/>
      <c r="B332" s="490"/>
      <c r="C332" s="490"/>
      <c r="D332" s="490"/>
      <c r="E332" s="490"/>
      <c r="F332" s="490"/>
      <c r="G332" s="500">
        <f t="shared" si="12"/>
        <v>0</v>
      </c>
      <c r="H332" s="500" t="str">
        <f t="shared" si="13"/>
        <v/>
      </c>
      <c r="I332" s="500">
        <f t="shared" si="14"/>
        <v>0</v>
      </c>
    </row>
    <row r="333" spans="1:9">
      <c r="A333" s="490"/>
      <c r="B333" s="490"/>
      <c r="C333" s="490"/>
      <c r="D333" s="490"/>
      <c r="E333" s="490"/>
      <c r="F333" s="490"/>
      <c r="G333" s="500">
        <f t="shared" si="12"/>
        <v>0</v>
      </c>
      <c r="H333" s="500" t="str">
        <f t="shared" si="13"/>
        <v/>
      </c>
      <c r="I333" s="500">
        <f t="shared" si="14"/>
        <v>0</v>
      </c>
    </row>
    <row r="334" spans="1:9">
      <c r="A334" s="490"/>
      <c r="B334" s="490"/>
      <c r="C334" s="490"/>
      <c r="D334" s="490"/>
      <c r="E334" s="490"/>
      <c r="F334" s="490"/>
      <c r="G334" s="500">
        <f t="shared" si="12"/>
        <v>0</v>
      </c>
      <c r="H334" s="500" t="str">
        <f t="shared" si="13"/>
        <v/>
      </c>
      <c r="I334" s="500">
        <f t="shared" si="14"/>
        <v>0</v>
      </c>
    </row>
    <row r="335" spans="1:9">
      <c r="A335" s="490"/>
      <c r="B335" s="490"/>
      <c r="C335" s="490"/>
      <c r="D335" s="490"/>
      <c r="E335" s="490"/>
      <c r="F335" s="490"/>
      <c r="G335" s="500">
        <f t="shared" ref="G335:G398" si="15">E335*F335</f>
        <v>0</v>
      </c>
      <c r="H335" s="500" t="str">
        <f t="shared" ref="H335:H398" si="16">IF(LEN(A335)&gt;0,IF(AND(LEN(A335)&gt;0,LEN(B335)&gt;0,LEN(C335)&gt;0,LEN(D335)&gt;0,LEN(E335)&gt;0,LEN(F335)&gt;0,LEN(G335)&gt;0),"OK","Not Complete"),"")</f>
        <v/>
      </c>
      <c r="I335" s="500">
        <f t="shared" ref="I335:I398" si="17">IF(H335="ok",F335,0)</f>
        <v>0</v>
      </c>
    </row>
    <row r="336" spans="1:9">
      <c r="A336" s="490"/>
      <c r="B336" s="490"/>
      <c r="C336" s="490"/>
      <c r="D336" s="490"/>
      <c r="E336" s="490"/>
      <c r="F336" s="490"/>
      <c r="G336" s="500">
        <f t="shared" si="15"/>
        <v>0</v>
      </c>
      <c r="H336" s="500" t="str">
        <f t="shared" si="16"/>
        <v/>
      </c>
      <c r="I336" s="500">
        <f t="shared" si="17"/>
        <v>0</v>
      </c>
    </row>
    <row r="337" spans="1:9">
      <c r="A337" s="490"/>
      <c r="B337" s="490"/>
      <c r="C337" s="490"/>
      <c r="D337" s="490"/>
      <c r="E337" s="490"/>
      <c r="F337" s="490"/>
      <c r="G337" s="500">
        <f t="shared" si="15"/>
        <v>0</v>
      </c>
      <c r="H337" s="500" t="str">
        <f t="shared" si="16"/>
        <v/>
      </c>
      <c r="I337" s="500">
        <f t="shared" si="17"/>
        <v>0</v>
      </c>
    </row>
    <row r="338" spans="1:9">
      <c r="A338" s="490"/>
      <c r="B338" s="490"/>
      <c r="C338" s="490"/>
      <c r="D338" s="490"/>
      <c r="E338" s="490"/>
      <c r="F338" s="490"/>
      <c r="G338" s="500">
        <f t="shared" si="15"/>
        <v>0</v>
      </c>
      <c r="H338" s="500" t="str">
        <f t="shared" si="16"/>
        <v/>
      </c>
      <c r="I338" s="500">
        <f t="shared" si="17"/>
        <v>0</v>
      </c>
    </row>
    <row r="339" spans="1:9">
      <c r="A339" s="490"/>
      <c r="B339" s="490"/>
      <c r="C339" s="490"/>
      <c r="D339" s="490"/>
      <c r="E339" s="490"/>
      <c r="F339" s="490"/>
      <c r="G339" s="500">
        <f t="shared" si="15"/>
        <v>0</v>
      </c>
      <c r="H339" s="500" t="str">
        <f t="shared" si="16"/>
        <v/>
      </c>
      <c r="I339" s="500">
        <f t="shared" si="17"/>
        <v>0</v>
      </c>
    </row>
    <row r="340" spans="1:9">
      <c r="A340" s="490"/>
      <c r="B340" s="490"/>
      <c r="C340" s="490"/>
      <c r="D340" s="490"/>
      <c r="E340" s="490"/>
      <c r="F340" s="490"/>
      <c r="G340" s="500">
        <f t="shared" si="15"/>
        <v>0</v>
      </c>
      <c r="H340" s="500" t="str">
        <f t="shared" si="16"/>
        <v/>
      </c>
      <c r="I340" s="500">
        <f t="shared" si="17"/>
        <v>0</v>
      </c>
    </row>
    <row r="341" spans="1:9">
      <c r="A341" s="490"/>
      <c r="B341" s="490"/>
      <c r="C341" s="490"/>
      <c r="D341" s="490"/>
      <c r="E341" s="490"/>
      <c r="F341" s="490"/>
      <c r="G341" s="500">
        <f t="shared" si="15"/>
        <v>0</v>
      </c>
      <c r="H341" s="500" t="str">
        <f t="shared" si="16"/>
        <v/>
      </c>
      <c r="I341" s="500">
        <f t="shared" si="17"/>
        <v>0</v>
      </c>
    </row>
    <row r="342" spans="1:9">
      <c r="A342" s="490"/>
      <c r="B342" s="490"/>
      <c r="C342" s="490"/>
      <c r="D342" s="490"/>
      <c r="E342" s="490"/>
      <c r="F342" s="490"/>
      <c r="G342" s="500">
        <f t="shared" si="15"/>
        <v>0</v>
      </c>
      <c r="H342" s="500" t="str">
        <f t="shared" si="16"/>
        <v/>
      </c>
      <c r="I342" s="500">
        <f t="shared" si="17"/>
        <v>0</v>
      </c>
    </row>
    <row r="343" spans="1:9">
      <c r="A343" s="490"/>
      <c r="B343" s="490"/>
      <c r="C343" s="490"/>
      <c r="D343" s="490"/>
      <c r="E343" s="490"/>
      <c r="F343" s="490"/>
      <c r="G343" s="500">
        <f t="shared" si="15"/>
        <v>0</v>
      </c>
      <c r="H343" s="500" t="str">
        <f t="shared" si="16"/>
        <v/>
      </c>
      <c r="I343" s="500">
        <f t="shared" si="17"/>
        <v>0</v>
      </c>
    </row>
    <row r="344" spans="1:9">
      <c r="A344" s="490"/>
      <c r="B344" s="490"/>
      <c r="C344" s="490"/>
      <c r="D344" s="490"/>
      <c r="E344" s="490"/>
      <c r="F344" s="490"/>
      <c r="G344" s="500">
        <f t="shared" si="15"/>
        <v>0</v>
      </c>
      <c r="H344" s="500" t="str">
        <f t="shared" si="16"/>
        <v/>
      </c>
      <c r="I344" s="500">
        <f t="shared" si="17"/>
        <v>0</v>
      </c>
    </row>
    <row r="345" spans="1:9">
      <c r="A345" s="490"/>
      <c r="B345" s="490"/>
      <c r="C345" s="490"/>
      <c r="D345" s="490"/>
      <c r="E345" s="490"/>
      <c r="F345" s="490"/>
      <c r="G345" s="500">
        <f t="shared" si="15"/>
        <v>0</v>
      </c>
      <c r="H345" s="500" t="str">
        <f t="shared" si="16"/>
        <v/>
      </c>
      <c r="I345" s="500">
        <f t="shared" si="17"/>
        <v>0</v>
      </c>
    </row>
    <row r="346" spans="1:9">
      <c r="A346" s="490"/>
      <c r="B346" s="490"/>
      <c r="C346" s="490"/>
      <c r="D346" s="490"/>
      <c r="E346" s="490"/>
      <c r="F346" s="490"/>
      <c r="G346" s="500">
        <f t="shared" si="15"/>
        <v>0</v>
      </c>
      <c r="H346" s="500" t="str">
        <f t="shared" si="16"/>
        <v/>
      </c>
      <c r="I346" s="500">
        <f t="shared" si="17"/>
        <v>0</v>
      </c>
    </row>
    <row r="347" spans="1:9">
      <c r="A347" s="490"/>
      <c r="B347" s="490"/>
      <c r="C347" s="490"/>
      <c r="D347" s="490"/>
      <c r="E347" s="490"/>
      <c r="F347" s="490"/>
      <c r="G347" s="500">
        <f t="shared" si="15"/>
        <v>0</v>
      </c>
      <c r="H347" s="500" t="str">
        <f t="shared" si="16"/>
        <v/>
      </c>
      <c r="I347" s="500">
        <f t="shared" si="17"/>
        <v>0</v>
      </c>
    </row>
    <row r="348" spans="1:9">
      <c r="A348" s="490"/>
      <c r="B348" s="490"/>
      <c r="C348" s="490"/>
      <c r="D348" s="490"/>
      <c r="E348" s="490"/>
      <c r="F348" s="490"/>
      <c r="G348" s="500">
        <f t="shared" si="15"/>
        <v>0</v>
      </c>
      <c r="H348" s="500" t="str">
        <f t="shared" si="16"/>
        <v/>
      </c>
      <c r="I348" s="500">
        <f t="shared" si="17"/>
        <v>0</v>
      </c>
    </row>
    <row r="349" spans="1:9">
      <c r="A349" s="490"/>
      <c r="B349" s="490"/>
      <c r="C349" s="490"/>
      <c r="D349" s="490"/>
      <c r="E349" s="490"/>
      <c r="F349" s="490"/>
      <c r="G349" s="500">
        <f t="shared" si="15"/>
        <v>0</v>
      </c>
      <c r="H349" s="500" t="str">
        <f t="shared" si="16"/>
        <v/>
      </c>
      <c r="I349" s="500">
        <f t="shared" si="17"/>
        <v>0</v>
      </c>
    </row>
    <row r="350" spans="1:9">
      <c r="A350" s="490"/>
      <c r="B350" s="490"/>
      <c r="C350" s="490"/>
      <c r="D350" s="490"/>
      <c r="E350" s="490"/>
      <c r="F350" s="490"/>
      <c r="G350" s="500">
        <f t="shared" si="15"/>
        <v>0</v>
      </c>
      <c r="H350" s="500" t="str">
        <f t="shared" si="16"/>
        <v/>
      </c>
      <c r="I350" s="500">
        <f t="shared" si="17"/>
        <v>0</v>
      </c>
    </row>
    <row r="351" spans="1:9">
      <c r="A351" s="490"/>
      <c r="B351" s="490"/>
      <c r="C351" s="490"/>
      <c r="D351" s="490"/>
      <c r="E351" s="490"/>
      <c r="F351" s="490"/>
      <c r="G351" s="500">
        <f t="shared" si="15"/>
        <v>0</v>
      </c>
      <c r="H351" s="500" t="str">
        <f t="shared" si="16"/>
        <v/>
      </c>
      <c r="I351" s="500">
        <f t="shared" si="17"/>
        <v>0</v>
      </c>
    </row>
    <row r="352" spans="1:9">
      <c r="A352" s="490"/>
      <c r="B352" s="490"/>
      <c r="C352" s="490"/>
      <c r="D352" s="490"/>
      <c r="E352" s="490"/>
      <c r="F352" s="490"/>
      <c r="G352" s="500">
        <f t="shared" si="15"/>
        <v>0</v>
      </c>
      <c r="H352" s="500" t="str">
        <f t="shared" si="16"/>
        <v/>
      </c>
      <c r="I352" s="500">
        <f t="shared" si="17"/>
        <v>0</v>
      </c>
    </row>
    <row r="353" spans="1:9">
      <c r="A353" s="490"/>
      <c r="B353" s="490"/>
      <c r="C353" s="490"/>
      <c r="D353" s="490"/>
      <c r="E353" s="490"/>
      <c r="F353" s="490"/>
      <c r="G353" s="500">
        <f t="shared" si="15"/>
        <v>0</v>
      </c>
      <c r="H353" s="500" t="str">
        <f t="shared" si="16"/>
        <v/>
      </c>
      <c r="I353" s="500">
        <f t="shared" si="17"/>
        <v>0</v>
      </c>
    </row>
    <row r="354" spans="1:9">
      <c r="A354" s="490"/>
      <c r="B354" s="490"/>
      <c r="C354" s="490"/>
      <c r="D354" s="490"/>
      <c r="E354" s="490"/>
      <c r="F354" s="490"/>
      <c r="G354" s="500">
        <f t="shared" si="15"/>
        <v>0</v>
      </c>
      <c r="H354" s="500" t="str">
        <f t="shared" si="16"/>
        <v/>
      </c>
      <c r="I354" s="500">
        <f t="shared" si="17"/>
        <v>0</v>
      </c>
    </row>
    <row r="355" spans="1:9">
      <c r="A355" s="490"/>
      <c r="B355" s="490"/>
      <c r="C355" s="490"/>
      <c r="D355" s="490"/>
      <c r="E355" s="490"/>
      <c r="F355" s="490"/>
      <c r="G355" s="500">
        <f t="shared" si="15"/>
        <v>0</v>
      </c>
      <c r="H355" s="500" t="str">
        <f t="shared" si="16"/>
        <v/>
      </c>
      <c r="I355" s="500">
        <f t="shared" si="17"/>
        <v>0</v>
      </c>
    </row>
    <row r="356" spans="1:9">
      <c r="A356" s="490"/>
      <c r="B356" s="490"/>
      <c r="C356" s="490"/>
      <c r="D356" s="490"/>
      <c r="E356" s="490"/>
      <c r="F356" s="490"/>
      <c r="G356" s="500">
        <f t="shared" si="15"/>
        <v>0</v>
      </c>
      <c r="H356" s="500" t="str">
        <f t="shared" si="16"/>
        <v/>
      </c>
      <c r="I356" s="500">
        <f t="shared" si="17"/>
        <v>0</v>
      </c>
    </row>
    <row r="357" spans="1:9">
      <c r="A357" s="490"/>
      <c r="B357" s="490"/>
      <c r="C357" s="490"/>
      <c r="D357" s="490"/>
      <c r="E357" s="490"/>
      <c r="F357" s="490"/>
      <c r="G357" s="500">
        <f t="shared" si="15"/>
        <v>0</v>
      </c>
      <c r="H357" s="500" t="str">
        <f t="shared" si="16"/>
        <v/>
      </c>
      <c r="I357" s="500">
        <f t="shared" si="17"/>
        <v>0</v>
      </c>
    </row>
    <row r="358" spans="1:9">
      <c r="A358" s="490"/>
      <c r="B358" s="490"/>
      <c r="C358" s="490"/>
      <c r="D358" s="490"/>
      <c r="E358" s="490"/>
      <c r="F358" s="490"/>
      <c r="G358" s="500">
        <f t="shared" si="15"/>
        <v>0</v>
      </c>
      <c r="H358" s="500" t="str">
        <f t="shared" si="16"/>
        <v/>
      </c>
      <c r="I358" s="500">
        <f t="shared" si="17"/>
        <v>0</v>
      </c>
    </row>
    <row r="359" spans="1:9">
      <c r="A359" s="490"/>
      <c r="B359" s="490"/>
      <c r="C359" s="490"/>
      <c r="D359" s="490"/>
      <c r="E359" s="490"/>
      <c r="F359" s="490"/>
      <c r="G359" s="500">
        <f t="shared" si="15"/>
        <v>0</v>
      </c>
      <c r="H359" s="500" t="str">
        <f t="shared" si="16"/>
        <v/>
      </c>
      <c r="I359" s="500">
        <f t="shared" si="17"/>
        <v>0</v>
      </c>
    </row>
    <row r="360" spans="1:9">
      <c r="A360" s="490"/>
      <c r="B360" s="490"/>
      <c r="C360" s="490"/>
      <c r="D360" s="490"/>
      <c r="E360" s="490"/>
      <c r="F360" s="490"/>
      <c r="G360" s="500">
        <f t="shared" si="15"/>
        <v>0</v>
      </c>
      <c r="H360" s="500" t="str">
        <f t="shared" si="16"/>
        <v/>
      </c>
      <c r="I360" s="500">
        <f t="shared" si="17"/>
        <v>0</v>
      </c>
    </row>
    <row r="361" spans="1:9">
      <c r="A361" s="490"/>
      <c r="B361" s="490"/>
      <c r="C361" s="490"/>
      <c r="D361" s="490"/>
      <c r="E361" s="490"/>
      <c r="F361" s="490"/>
      <c r="G361" s="500">
        <f t="shared" si="15"/>
        <v>0</v>
      </c>
      <c r="H361" s="500" t="str">
        <f t="shared" si="16"/>
        <v/>
      </c>
      <c r="I361" s="500">
        <f t="shared" si="17"/>
        <v>0</v>
      </c>
    </row>
    <row r="362" spans="1:9">
      <c r="A362" s="490"/>
      <c r="B362" s="490"/>
      <c r="C362" s="490"/>
      <c r="D362" s="490"/>
      <c r="E362" s="490"/>
      <c r="F362" s="490"/>
      <c r="G362" s="500">
        <f t="shared" si="15"/>
        <v>0</v>
      </c>
      <c r="H362" s="500" t="str">
        <f t="shared" si="16"/>
        <v/>
      </c>
      <c r="I362" s="500">
        <f t="shared" si="17"/>
        <v>0</v>
      </c>
    </row>
    <row r="363" spans="1:9">
      <c r="A363" s="490"/>
      <c r="B363" s="490"/>
      <c r="C363" s="490"/>
      <c r="D363" s="490"/>
      <c r="E363" s="490"/>
      <c r="F363" s="490"/>
      <c r="G363" s="500">
        <f t="shared" si="15"/>
        <v>0</v>
      </c>
      <c r="H363" s="500" t="str">
        <f t="shared" si="16"/>
        <v/>
      </c>
      <c r="I363" s="500">
        <f t="shared" si="17"/>
        <v>0</v>
      </c>
    </row>
    <row r="364" spans="1:9">
      <c r="A364" s="490"/>
      <c r="B364" s="490"/>
      <c r="C364" s="490"/>
      <c r="D364" s="490"/>
      <c r="E364" s="490"/>
      <c r="F364" s="490"/>
      <c r="G364" s="500">
        <f t="shared" si="15"/>
        <v>0</v>
      </c>
      <c r="H364" s="500" t="str">
        <f t="shared" si="16"/>
        <v/>
      </c>
      <c r="I364" s="500">
        <f t="shared" si="17"/>
        <v>0</v>
      </c>
    </row>
    <row r="365" spans="1:9">
      <c r="A365" s="490"/>
      <c r="B365" s="490"/>
      <c r="C365" s="490"/>
      <c r="D365" s="490"/>
      <c r="E365" s="490"/>
      <c r="F365" s="490"/>
      <c r="G365" s="500">
        <f t="shared" si="15"/>
        <v>0</v>
      </c>
      <c r="H365" s="500" t="str">
        <f t="shared" si="16"/>
        <v/>
      </c>
      <c r="I365" s="500">
        <f t="shared" si="17"/>
        <v>0</v>
      </c>
    </row>
    <row r="366" spans="1:9">
      <c r="A366" s="490"/>
      <c r="B366" s="490"/>
      <c r="C366" s="490"/>
      <c r="D366" s="490"/>
      <c r="E366" s="490"/>
      <c r="F366" s="490"/>
      <c r="G366" s="500">
        <f t="shared" si="15"/>
        <v>0</v>
      </c>
      <c r="H366" s="500" t="str">
        <f t="shared" si="16"/>
        <v/>
      </c>
      <c r="I366" s="500">
        <f t="shared" si="17"/>
        <v>0</v>
      </c>
    </row>
    <row r="367" spans="1:9">
      <c r="A367" s="490"/>
      <c r="B367" s="490"/>
      <c r="C367" s="490"/>
      <c r="D367" s="490"/>
      <c r="E367" s="490"/>
      <c r="F367" s="490"/>
      <c r="G367" s="500">
        <f t="shared" si="15"/>
        <v>0</v>
      </c>
      <c r="H367" s="500" t="str">
        <f t="shared" si="16"/>
        <v/>
      </c>
      <c r="I367" s="500">
        <f t="shared" si="17"/>
        <v>0</v>
      </c>
    </row>
    <row r="368" spans="1:9">
      <c r="A368" s="490"/>
      <c r="B368" s="490"/>
      <c r="C368" s="490"/>
      <c r="D368" s="490"/>
      <c r="E368" s="490"/>
      <c r="F368" s="490"/>
      <c r="G368" s="500">
        <f t="shared" si="15"/>
        <v>0</v>
      </c>
      <c r="H368" s="500" t="str">
        <f t="shared" si="16"/>
        <v/>
      </c>
      <c r="I368" s="500">
        <f t="shared" si="17"/>
        <v>0</v>
      </c>
    </row>
    <row r="369" spans="1:9">
      <c r="A369" s="490"/>
      <c r="B369" s="490"/>
      <c r="C369" s="490"/>
      <c r="D369" s="490"/>
      <c r="E369" s="490"/>
      <c r="F369" s="490"/>
      <c r="G369" s="500">
        <f t="shared" si="15"/>
        <v>0</v>
      </c>
      <c r="H369" s="500" t="str">
        <f t="shared" si="16"/>
        <v/>
      </c>
      <c r="I369" s="500">
        <f t="shared" si="17"/>
        <v>0</v>
      </c>
    </row>
    <row r="370" spans="1:9">
      <c r="A370" s="490"/>
      <c r="B370" s="490"/>
      <c r="C370" s="490"/>
      <c r="D370" s="490"/>
      <c r="E370" s="490"/>
      <c r="F370" s="490"/>
      <c r="G370" s="500">
        <f t="shared" si="15"/>
        <v>0</v>
      </c>
      <c r="H370" s="500" t="str">
        <f t="shared" si="16"/>
        <v/>
      </c>
      <c r="I370" s="500">
        <f t="shared" si="17"/>
        <v>0</v>
      </c>
    </row>
    <row r="371" spans="1:9">
      <c r="A371" s="490"/>
      <c r="B371" s="490"/>
      <c r="C371" s="490"/>
      <c r="D371" s="490"/>
      <c r="E371" s="490"/>
      <c r="F371" s="490"/>
      <c r="G371" s="500">
        <f t="shared" si="15"/>
        <v>0</v>
      </c>
      <c r="H371" s="500" t="str">
        <f t="shared" si="16"/>
        <v/>
      </c>
      <c r="I371" s="500">
        <f t="shared" si="17"/>
        <v>0</v>
      </c>
    </row>
    <row r="372" spans="1:9">
      <c r="A372" s="490"/>
      <c r="B372" s="490"/>
      <c r="C372" s="490"/>
      <c r="D372" s="490"/>
      <c r="E372" s="490"/>
      <c r="F372" s="490"/>
      <c r="G372" s="500">
        <f t="shared" si="15"/>
        <v>0</v>
      </c>
      <c r="H372" s="500" t="str">
        <f t="shared" si="16"/>
        <v/>
      </c>
      <c r="I372" s="500">
        <f t="shared" si="17"/>
        <v>0</v>
      </c>
    </row>
    <row r="373" spans="1:9">
      <c r="A373" s="490"/>
      <c r="B373" s="490"/>
      <c r="C373" s="490"/>
      <c r="D373" s="490"/>
      <c r="E373" s="490"/>
      <c r="F373" s="490"/>
      <c r="G373" s="500">
        <f t="shared" si="15"/>
        <v>0</v>
      </c>
      <c r="H373" s="500" t="str">
        <f t="shared" si="16"/>
        <v/>
      </c>
      <c r="I373" s="500">
        <f t="shared" si="17"/>
        <v>0</v>
      </c>
    </row>
    <row r="374" spans="1:9">
      <c r="A374" s="490"/>
      <c r="B374" s="490"/>
      <c r="C374" s="490"/>
      <c r="D374" s="490"/>
      <c r="E374" s="490"/>
      <c r="F374" s="490"/>
      <c r="G374" s="500">
        <f t="shared" si="15"/>
        <v>0</v>
      </c>
      <c r="H374" s="500" t="str">
        <f t="shared" si="16"/>
        <v/>
      </c>
      <c r="I374" s="500">
        <f t="shared" si="17"/>
        <v>0</v>
      </c>
    </row>
    <row r="375" spans="1:9">
      <c r="A375" s="490"/>
      <c r="B375" s="490"/>
      <c r="C375" s="490"/>
      <c r="D375" s="490"/>
      <c r="E375" s="490"/>
      <c r="F375" s="490"/>
      <c r="G375" s="500">
        <f t="shared" si="15"/>
        <v>0</v>
      </c>
      <c r="H375" s="500" t="str">
        <f t="shared" si="16"/>
        <v/>
      </c>
      <c r="I375" s="500">
        <f t="shared" si="17"/>
        <v>0</v>
      </c>
    </row>
    <row r="376" spans="1:9">
      <c r="A376" s="490"/>
      <c r="B376" s="490"/>
      <c r="C376" s="490"/>
      <c r="D376" s="490"/>
      <c r="E376" s="490"/>
      <c r="F376" s="490"/>
      <c r="G376" s="500">
        <f t="shared" si="15"/>
        <v>0</v>
      </c>
      <c r="H376" s="500" t="str">
        <f t="shared" si="16"/>
        <v/>
      </c>
      <c r="I376" s="500">
        <f t="shared" si="17"/>
        <v>0</v>
      </c>
    </row>
    <row r="377" spans="1:9">
      <c r="A377" s="490"/>
      <c r="B377" s="490"/>
      <c r="C377" s="490"/>
      <c r="D377" s="490"/>
      <c r="E377" s="490"/>
      <c r="F377" s="490"/>
      <c r="G377" s="500">
        <f t="shared" si="15"/>
        <v>0</v>
      </c>
      <c r="H377" s="500" t="str">
        <f t="shared" si="16"/>
        <v/>
      </c>
      <c r="I377" s="500">
        <f t="shared" si="17"/>
        <v>0</v>
      </c>
    </row>
    <row r="378" spans="1:9">
      <c r="A378" s="490"/>
      <c r="B378" s="490"/>
      <c r="C378" s="490"/>
      <c r="D378" s="490"/>
      <c r="E378" s="490"/>
      <c r="F378" s="490"/>
      <c r="G378" s="500">
        <f t="shared" si="15"/>
        <v>0</v>
      </c>
      <c r="H378" s="500" t="str">
        <f t="shared" si="16"/>
        <v/>
      </c>
      <c r="I378" s="500">
        <f t="shared" si="17"/>
        <v>0</v>
      </c>
    </row>
    <row r="379" spans="1:9">
      <c r="A379" s="490"/>
      <c r="B379" s="490"/>
      <c r="C379" s="490"/>
      <c r="D379" s="490"/>
      <c r="E379" s="490"/>
      <c r="F379" s="490"/>
      <c r="G379" s="500">
        <f t="shared" si="15"/>
        <v>0</v>
      </c>
      <c r="H379" s="500" t="str">
        <f t="shared" si="16"/>
        <v/>
      </c>
      <c r="I379" s="500">
        <f t="shared" si="17"/>
        <v>0</v>
      </c>
    </row>
    <row r="380" spans="1:9">
      <c r="A380" s="490"/>
      <c r="B380" s="490"/>
      <c r="C380" s="490"/>
      <c r="D380" s="490"/>
      <c r="E380" s="490"/>
      <c r="F380" s="490"/>
      <c r="G380" s="500">
        <f t="shared" si="15"/>
        <v>0</v>
      </c>
      <c r="H380" s="500" t="str">
        <f t="shared" si="16"/>
        <v/>
      </c>
      <c r="I380" s="500">
        <f t="shared" si="17"/>
        <v>0</v>
      </c>
    </row>
    <row r="381" spans="1:9">
      <c r="A381" s="490"/>
      <c r="B381" s="490"/>
      <c r="C381" s="490"/>
      <c r="D381" s="490"/>
      <c r="E381" s="490"/>
      <c r="F381" s="490"/>
      <c r="G381" s="500">
        <f t="shared" si="15"/>
        <v>0</v>
      </c>
      <c r="H381" s="500" t="str">
        <f t="shared" si="16"/>
        <v/>
      </c>
      <c r="I381" s="500">
        <f t="shared" si="17"/>
        <v>0</v>
      </c>
    </row>
    <row r="382" spans="1:9">
      <c r="A382" s="490"/>
      <c r="B382" s="490"/>
      <c r="C382" s="490"/>
      <c r="D382" s="490"/>
      <c r="E382" s="490"/>
      <c r="F382" s="490"/>
      <c r="G382" s="500">
        <f t="shared" si="15"/>
        <v>0</v>
      </c>
      <c r="H382" s="500" t="str">
        <f t="shared" si="16"/>
        <v/>
      </c>
      <c r="I382" s="500">
        <f t="shared" si="17"/>
        <v>0</v>
      </c>
    </row>
    <row r="383" spans="1:9">
      <c r="A383" s="490"/>
      <c r="B383" s="490"/>
      <c r="C383" s="490"/>
      <c r="D383" s="490"/>
      <c r="E383" s="490"/>
      <c r="F383" s="490"/>
      <c r="G383" s="500">
        <f t="shared" si="15"/>
        <v>0</v>
      </c>
      <c r="H383" s="500" t="str">
        <f t="shared" si="16"/>
        <v/>
      </c>
      <c r="I383" s="500">
        <f t="shared" si="17"/>
        <v>0</v>
      </c>
    </row>
    <row r="384" spans="1:9">
      <c r="A384" s="490"/>
      <c r="B384" s="490"/>
      <c r="C384" s="490"/>
      <c r="D384" s="490"/>
      <c r="E384" s="490"/>
      <c r="F384" s="490"/>
      <c r="G384" s="500">
        <f t="shared" si="15"/>
        <v>0</v>
      </c>
      <c r="H384" s="500" t="str">
        <f t="shared" si="16"/>
        <v/>
      </c>
      <c r="I384" s="500">
        <f t="shared" si="17"/>
        <v>0</v>
      </c>
    </row>
    <row r="385" spans="1:9">
      <c r="A385" s="490"/>
      <c r="B385" s="490"/>
      <c r="C385" s="490"/>
      <c r="D385" s="490"/>
      <c r="E385" s="490"/>
      <c r="F385" s="490"/>
      <c r="G385" s="500">
        <f t="shared" si="15"/>
        <v>0</v>
      </c>
      <c r="H385" s="500" t="str">
        <f t="shared" si="16"/>
        <v/>
      </c>
      <c r="I385" s="500">
        <f t="shared" si="17"/>
        <v>0</v>
      </c>
    </row>
    <row r="386" spans="1:9">
      <c r="A386" s="490"/>
      <c r="B386" s="490"/>
      <c r="C386" s="490"/>
      <c r="D386" s="490"/>
      <c r="E386" s="490"/>
      <c r="F386" s="490"/>
      <c r="G386" s="500">
        <f t="shared" si="15"/>
        <v>0</v>
      </c>
      <c r="H386" s="500" t="str">
        <f t="shared" si="16"/>
        <v/>
      </c>
      <c r="I386" s="500">
        <f t="shared" si="17"/>
        <v>0</v>
      </c>
    </row>
    <row r="387" spans="1:9">
      <c r="A387" s="490"/>
      <c r="B387" s="490"/>
      <c r="C387" s="490"/>
      <c r="D387" s="490"/>
      <c r="E387" s="490"/>
      <c r="F387" s="490"/>
      <c r="G387" s="500">
        <f t="shared" si="15"/>
        <v>0</v>
      </c>
      <c r="H387" s="500" t="str">
        <f t="shared" si="16"/>
        <v/>
      </c>
      <c r="I387" s="500">
        <f t="shared" si="17"/>
        <v>0</v>
      </c>
    </row>
    <row r="388" spans="1:9">
      <c r="A388" s="490"/>
      <c r="B388" s="490"/>
      <c r="C388" s="490"/>
      <c r="D388" s="490"/>
      <c r="E388" s="490"/>
      <c r="F388" s="490"/>
      <c r="G388" s="500">
        <f t="shared" si="15"/>
        <v>0</v>
      </c>
      <c r="H388" s="500" t="str">
        <f t="shared" si="16"/>
        <v/>
      </c>
      <c r="I388" s="500">
        <f t="shared" si="17"/>
        <v>0</v>
      </c>
    </row>
    <row r="389" spans="1:9">
      <c r="A389" s="490"/>
      <c r="B389" s="490"/>
      <c r="C389" s="490"/>
      <c r="D389" s="490"/>
      <c r="E389" s="490"/>
      <c r="F389" s="490"/>
      <c r="G389" s="500">
        <f t="shared" si="15"/>
        <v>0</v>
      </c>
      <c r="H389" s="500" t="str">
        <f t="shared" si="16"/>
        <v/>
      </c>
      <c r="I389" s="500">
        <f t="shared" si="17"/>
        <v>0</v>
      </c>
    </row>
    <row r="390" spans="1:9">
      <c r="A390" s="490"/>
      <c r="B390" s="490"/>
      <c r="C390" s="490"/>
      <c r="D390" s="490"/>
      <c r="E390" s="490"/>
      <c r="F390" s="490"/>
      <c r="G390" s="500">
        <f t="shared" si="15"/>
        <v>0</v>
      </c>
      <c r="H390" s="500" t="str">
        <f t="shared" si="16"/>
        <v/>
      </c>
      <c r="I390" s="500">
        <f t="shared" si="17"/>
        <v>0</v>
      </c>
    </row>
    <row r="391" spans="1:9">
      <c r="A391" s="490"/>
      <c r="B391" s="490"/>
      <c r="C391" s="490"/>
      <c r="D391" s="490"/>
      <c r="E391" s="490"/>
      <c r="F391" s="490"/>
      <c r="G391" s="500">
        <f t="shared" si="15"/>
        <v>0</v>
      </c>
      <c r="H391" s="500" t="str">
        <f t="shared" si="16"/>
        <v/>
      </c>
      <c r="I391" s="500">
        <f t="shared" si="17"/>
        <v>0</v>
      </c>
    </row>
    <row r="392" spans="1:9">
      <c r="A392" s="490"/>
      <c r="B392" s="490"/>
      <c r="C392" s="490"/>
      <c r="D392" s="490"/>
      <c r="E392" s="490"/>
      <c r="F392" s="490"/>
      <c r="G392" s="500">
        <f t="shared" si="15"/>
        <v>0</v>
      </c>
      <c r="H392" s="500" t="str">
        <f t="shared" si="16"/>
        <v/>
      </c>
      <c r="I392" s="500">
        <f t="shared" si="17"/>
        <v>0</v>
      </c>
    </row>
    <row r="393" spans="1:9">
      <c r="A393" s="490"/>
      <c r="B393" s="490"/>
      <c r="C393" s="490"/>
      <c r="D393" s="490"/>
      <c r="E393" s="490"/>
      <c r="F393" s="490"/>
      <c r="G393" s="500">
        <f t="shared" si="15"/>
        <v>0</v>
      </c>
      <c r="H393" s="500" t="str">
        <f t="shared" si="16"/>
        <v/>
      </c>
      <c r="I393" s="500">
        <f t="shared" si="17"/>
        <v>0</v>
      </c>
    </row>
    <row r="394" spans="1:9">
      <c r="A394" s="490"/>
      <c r="B394" s="490"/>
      <c r="C394" s="490"/>
      <c r="D394" s="490"/>
      <c r="E394" s="490"/>
      <c r="F394" s="490"/>
      <c r="G394" s="500">
        <f t="shared" si="15"/>
        <v>0</v>
      </c>
      <c r="H394" s="500" t="str">
        <f t="shared" si="16"/>
        <v/>
      </c>
      <c r="I394" s="500">
        <f t="shared" si="17"/>
        <v>0</v>
      </c>
    </row>
    <row r="395" spans="1:9">
      <c r="A395" s="490"/>
      <c r="B395" s="490"/>
      <c r="C395" s="490"/>
      <c r="D395" s="490"/>
      <c r="E395" s="490"/>
      <c r="F395" s="490"/>
      <c r="G395" s="500">
        <f t="shared" si="15"/>
        <v>0</v>
      </c>
      <c r="H395" s="500" t="str">
        <f t="shared" si="16"/>
        <v/>
      </c>
      <c r="I395" s="500">
        <f t="shared" si="17"/>
        <v>0</v>
      </c>
    </row>
    <row r="396" spans="1:9">
      <c r="A396" s="490"/>
      <c r="B396" s="490"/>
      <c r="C396" s="490"/>
      <c r="D396" s="490"/>
      <c r="E396" s="490"/>
      <c r="F396" s="490"/>
      <c r="G396" s="500">
        <f t="shared" si="15"/>
        <v>0</v>
      </c>
      <c r="H396" s="500" t="str">
        <f t="shared" si="16"/>
        <v/>
      </c>
      <c r="I396" s="500">
        <f t="shared" si="17"/>
        <v>0</v>
      </c>
    </row>
    <row r="397" spans="1:9">
      <c r="A397" s="490"/>
      <c r="B397" s="490"/>
      <c r="C397" s="490"/>
      <c r="D397" s="490"/>
      <c r="E397" s="490"/>
      <c r="F397" s="490"/>
      <c r="G397" s="500">
        <f t="shared" si="15"/>
        <v>0</v>
      </c>
      <c r="H397" s="500" t="str">
        <f t="shared" si="16"/>
        <v/>
      </c>
      <c r="I397" s="500">
        <f t="shared" si="17"/>
        <v>0</v>
      </c>
    </row>
    <row r="398" spans="1:9">
      <c r="A398" s="490"/>
      <c r="B398" s="490"/>
      <c r="C398" s="490"/>
      <c r="D398" s="490"/>
      <c r="E398" s="490"/>
      <c r="F398" s="490"/>
      <c r="G398" s="500">
        <f t="shared" si="15"/>
        <v>0</v>
      </c>
      <c r="H398" s="500" t="str">
        <f t="shared" si="16"/>
        <v/>
      </c>
      <c r="I398" s="500">
        <f t="shared" si="17"/>
        <v>0</v>
      </c>
    </row>
    <row r="399" spans="1:9">
      <c r="A399" s="490"/>
      <c r="B399" s="490"/>
      <c r="C399" s="490"/>
      <c r="D399" s="490"/>
      <c r="E399" s="490"/>
      <c r="F399" s="490"/>
      <c r="G399" s="500">
        <f t="shared" ref="G399:G462" si="18">E399*F399</f>
        <v>0</v>
      </c>
      <c r="H399" s="500" t="str">
        <f t="shared" ref="H399:H462" si="19">IF(LEN(A399)&gt;0,IF(AND(LEN(A399)&gt;0,LEN(B399)&gt;0,LEN(C399)&gt;0,LEN(D399)&gt;0,LEN(E399)&gt;0,LEN(F399)&gt;0,LEN(G399)&gt;0),"OK","Not Complete"),"")</f>
        <v/>
      </c>
      <c r="I399" s="500">
        <f t="shared" ref="I399:I462" si="20">IF(H399="ok",F399,0)</f>
        <v>0</v>
      </c>
    </row>
    <row r="400" spans="1:9">
      <c r="A400" s="490"/>
      <c r="B400" s="490"/>
      <c r="C400" s="490"/>
      <c r="D400" s="490"/>
      <c r="E400" s="490"/>
      <c r="F400" s="490"/>
      <c r="G400" s="500">
        <f t="shared" si="18"/>
        <v>0</v>
      </c>
      <c r="H400" s="500" t="str">
        <f t="shared" si="19"/>
        <v/>
      </c>
      <c r="I400" s="500">
        <f t="shared" si="20"/>
        <v>0</v>
      </c>
    </row>
    <row r="401" spans="1:9">
      <c r="A401" s="490"/>
      <c r="B401" s="490"/>
      <c r="C401" s="490"/>
      <c r="D401" s="490"/>
      <c r="E401" s="490"/>
      <c r="F401" s="490"/>
      <c r="G401" s="500">
        <f t="shared" si="18"/>
        <v>0</v>
      </c>
      <c r="H401" s="500" t="str">
        <f t="shared" si="19"/>
        <v/>
      </c>
      <c r="I401" s="500">
        <f t="shared" si="20"/>
        <v>0</v>
      </c>
    </row>
    <row r="402" spans="1:9">
      <c r="A402" s="490"/>
      <c r="B402" s="490"/>
      <c r="C402" s="490"/>
      <c r="D402" s="490"/>
      <c r="E402" s="490"/>
      <c r="F402" s="490"/>
      <c r="G402" s="500">
        <f t="shared" si="18"/>
        <v>0</v>
      </c>
      <c r="H402" s="500" t="str">
        <f t="shared" si="19"/>
        <v/>
      </c>
      <c r="I402" s="500">
        <f t="shared" si="20"/>
        <v>0</v>
      </c>
    </row>
    <row r="403" spans="1:9">
      <c r="A403" s="490"/>
      <c r="B403" s="490"/>
      <c r="C403" s="490"/>
      <c r="D403" s="490"/>
      <c r="E403" s="490"/>
      <c r="F403" s="490"/>
      <c r="G403" s="500">
        <f t="shared" si="18"/>
        <v>0</v>
      </c>
      <c r="H403" s="500" t="str">
        <f t="shared" si="19"/>
        <v/>
      </c>
      <c r="I403" s="500">
        <f t="shared" si="20"/>
        <v>0</v>
      </c>
    </row>
    <row r="404" spans="1:9">
      <c r="A404" s="490"/>
      <c r="B404" s="490"/>
      <c r="C404" s="490"/>
      <c r="D404" s="490"/>
      <c r="E404" s="490"/>
      <c r="F404" s="490"/>
      <c r="G404" s="500">
        <f t="shared" si="18"/>
        <v>0</v>
      </c>
      <c r="H404" s="500" t="str">
        <f t="shared" si="19"/>
        <v/>
      </c>
      <c r="I404" s="500">
        <f t="shared" si="20"/>
        <v>0</v>
      </c>
    </row>
    <row r="405" spans="1:9">
      <c r="A405" s="490"/>
      <c r="B405" s="490"/>
      <c r="C405" s="490"/>
      <c r="D405" s="490"/>
      <c r="E405" s="490"/>
      <c r="F405" s="490"/>
      <c r="G405" s="500">
        <f t="shared" si="18"/>
        <v>0</v>
      </c>
      <c r="H405" s="500" t="str">
        <f t="shared" si="19"/>
        <v/>
      </c>
      <c r="I405" s="500">
        <f t="shared" si="20"/>
        <v>0</v>
      </c>
    </row>
    <row r="406" spans="1:9">
      <c r="A406" s="490"/>
      <c r="B406" s="490"/>
      <c r="C406" s="490"/>
      <c r="D406" s="490"/>
      <c r="E406" s="490"/>
      <c r="F406" s="490"/>
      <c r="G406" s="500">
        <f t="shared" si="18"/>
        <v>0</v>
      </c>
      <c r="H406" s="500" t="str">
        <f t="shared" si="19"/>
        <v/>
      </c>
      <c r="I406" s="500">
        <f t="shared" si="20"/>
        <v>0</v>
      </c>
    </row>
    <row r="407" spans="1:9">
      <c r="A407" s="490"/>
      <c r="B407" s="490"/>
      <c r="C407" s="490"/>
      <c r="D407" s="490"/>
      <c r="E407" s="490"/>
      <c r="F407" s="490"/>
      <c r="G407" s="500">
        <f t="shared" si="18"/>
        <v>0</v>
      </c>
      <c r="H407" s="500" t="str">
        <f t="shared" si="19"/>
        <v/>
      </c>
      <c r="I407" s="500">
        <f t="shared" si="20"/>
        <v>0</v>
      </c>
    </row>
    <row r="408" spans="1:9">
      <c r="A408" s="490"/>
      <c r="B408" s="490"/>
      <c r="C408" s="490"/>
      <c r="D408" s="490"/>
      <c r="E408" s="490"/>
      <c r="F408" s="490"/>
      <c r="G408" s="500">
        <f t="shared" si="18"/>
        <v>0</v>
      </c>
      <c r="H408" s="500" t="str">
        <f t="shared" si="19"/>
        <v/>
      </c>
      <c r="I408" s="500">
        <f t="shared" si="20"/>
        <v>0</v>
      </c>
    </row>
    <row r="409" spans="1:9">
      <c r="A409" s="490"/>
      <c r="B409" s="490"/>
      <c r="C409" s="490"/>
      <c r="D409" s="490"/>
      <c r="E409" s="490"/>
      <c r="F409" s="490"/>
      <c r="G409" s="500">
        <f t="shared" si="18"/>
        <v>0</v>
      </c>
      <c r="H409" s="500" t="str">
        <f t="shared" si="19"/>
        <v/>
      </c>
      <c r="I409" s="500">
        <f t="shared" si="20"/>
        <v>0</v>
      </c>
    </row>
    <row r="410" spans="1:9">
      <c r="A410" s="490"/>
      <c r="B410" s="490"/>
      <c r="C410" s="490"/>
      <c r="D410" s="490"/>
      <c r="E410" s="490"/>
      <c r="F410" s="490"/>
      <c r="G410" s="500">
        <f t="shared" si="18"/>
        <v>0</v>
      </c>
      <c r="H410" s="500" t="str">
        <f t="shared" si="19"/>
        <v/>
      </c>
      <c r="I410" s="500">
        <f t="shared" si="20"/>
        <v>0</v>
      </c>
    </row>
    <row r="411" spans="1:9">
      <c r="A411" s="490"/>
      <c r="B411" s="490"/>
      <c r="C411" s="490"/>
      <c r="D411" s="490"/>
      <c r="E411" s="490"/>
      <c r="F411" s="490"/>
      <c r="G411" s="500">
        <f t="shared" si="18"/>
        <v>0</v>
      </c>
      <c r="H411" s="500" t="str">
        <f t="shared" si="19"/>
        <v/>
      </c>
      <c r="I411" s="500">
        <f t="shared" si="20"/>
        <v>0</v>
      </c>
    </row>
    <row r="412" spans="1:9">
      <c r="A412" s="490"/>
      <c r="B412" s="490"/>
      <c r="C412" s="490"/>
      <c r="D412" s="490"/>
      <c r="E412" s="490"/>
      <c r="F412" s="490"/>
      <c r="G412" s="500">
        <f t="shared" si="18"/>
        <v>0</v>
      </c>
      <c r="H412" s="500" t="str">
        <f t="shared" si="19"/>
        <v/>
      </c>
      <c r="I412" s="500">
        <f t="shared" si="20"/>
        <v>0</v>
      </c>
    </row>
    <row r="413" spans="1:9">
      <c r="A413" s="490"/>
      <c r="B413" s="490"/>
      <c r="C413" s="490"/>
      <c r="D413" s="490"/>
      <c r="E413" s="490"/>
      <c r="F413" s="490"/>
      <c r="G413" s="500">
        <f t="shared" si="18"/>
        <v>0</v>
      </c>
      <c r="H413" s="500" t="str">
        <f t="shared" si="19"/>
        <v/>
      </c>
      <c r="I413" s="500">
        <f t="shared" si="20"/>
        <v>0</v>
      </c>
    </row>
    <row r="414" spans="1:9">
      <c r="A414" s="490"/>
      <c r="B414" s="490"/>
      <c r="C414" s="490"/>
      <c r="D414" s="490"/>
      <c r="E414" s="490"/>
      <c r="F414" s="490"/>
      <c r="G414" s="500">
        <f t="shared" si="18"/>
        <v>0</v>
      </c>
      <c r="H414" s="500" t="str">
        <f t="shared" si="19"/>
        <v/>
      </c>
      <c r="I414" s="500">
        <f t="shared" si="20"/>
        <v>0</v>
      </c>
    </row>
    <row r="415" spans="1:9">
      <c r="A415" s="490"/>
      <c r="B415" s="490"/>
      <c r="C415" s="490"/>
      <c r="D415" s="490"/>
      <c r="E415" s="490"/>
      <c r="F415" s="490"/>
      <c r="G415" s="500">
        <f t="shared" si="18"/>
        <v>0</v>
      </c>
      <c r="H415" s="500" t="str">
        <f t="shared" si="19"/>
        <v/>
      </c>
      <c r="I415" s="500">
        <f t="shared" si="20"/>
        <v>0</v>
      </c>
    </row>
    <row r="416" spans="1:9">
      <c r="A416" s="490"/>
      <c r="B416" s="490"/>
      <c r="C416" s="490"/>
      <c r="D416" s="490"/>
      <c r="E416" s="490"/>
      <c r="F416" s="490"/>
      <c r="G416" s="500">
        <f t="shared" si="18"/>
        <v>0</v>
      </c>
      <c r="H416" s="500" t="str">
        <f t="shared" si="19"/>
        <v/>
      </c>
      <c r="I416" s="500">
        <f t="shared" si="20"/>
        <v>0</v>
      </c>
    </row>
    <row r="417" spans="1:9">
      <c r="A417" s="490"/>
      <c r="B417" s="490"/>
      <c r="C417" s="490"/>
      <c r="D417" s="490"/>
      <c r="E417" s="490"/>
      <c r="F417" s="490"/>
      <c r="G417" s="500">
        <f t="shared" si="18"/>
        <v>0</v>
      </c>
      <c r="H417" s="500" t="str">
        <f t="shared" si="19"/>
        <v/>
      </c>
      <c r="I417" s="500">
        <f t="shared" si="20"/>
        <v>0</v>
      </c>
    </row>
    <row r="418" spans="1:9">
      <c r="A418" s="490"/>
      <c r="B418" s="490"/>
      <c r="C418" s="490"/>
      <c r="D418" s="490"/>
      <c r="E418" s="490"/>
      <c r="F418" s="490"/>
      <c r="G418" s="500">
        <f t="shared" si="18"/>
        <v>0</v>
      </c>
      <c r="H418" s="500" t="str">
        <f t="shared" si="19"/>
        <v/>
      </c>
      <c r="I418" s="500">
        <f t="shared" si="20"/>
        <v>0</v>
      </c>
    </row>
    <row r="419" spans="1:9">
      <c r="A419" s="490"/>
      <c r="B419" s="490"/>
      <c r="C419" s="490"/>
      <c r="D419" s="490"/>
      <c r="E419" s="490"/>
      <c r="F419" s="490"/>
      <c r="G419" s="500">
        <f t="shared" si="18"/>
        <v>0</v>
      </c>
      <c r="H419" s="500" t="str">
        <f t="shared" si="19"/>
        <v/>
      </c>
      <c r="I419" s="500">
        <f t="shared" si="20"/>
        <v>0</v>
      </c>
    </row>
    <row r="420" spans="1:9">
      <c r="A420" s="490"/>
      <c r="B420" s="490"/>
      <c r="C420" s="490"/>
      <c r="D420" s="490"/>
      <c r="E420" s="490"/>
      <c r="F420" s="490"/>
      <c r="G420" s="500">
        <f t="shared" si="18"/>
        <v>0</v>
      </c>
      <c r="H420" s="500" t="str">
        <f t="shared" si="19"/>
        <v/>
      </c>
      <c r="I420" s="500">
        <f t="shared" si="20"/>
        <v>0</v>
      </c>
    </row>
    <row r="421" spans="1:9">
      <c r="A421" s="490"/>
      <c r="B421" s="490"/>
      <c r="C421" s="490"/>
      <c r="D421" s="490"/>
      <c r="E421" s="490"/>
      <c r="F421" s="490"/>
      <c r="G421" s="500">
        <f t="shared" si="18"/>
        <v>0</v>
      </c>
      <c r="H421" s="500" t="str">
        <f t="shared" si="19"/>
        <v/>
      </c>
      <c r="I421" s="500">
        <f t="shared" si="20"/>
        <v>0</v>
      </c>
    </row>
    <row r="422" spans="1:9">
      <c r="A422" s="490"/>
      <c r="B422" s="490"/>
      <c r="C422" s="490"/>
      <c r="D422" s="490"/>
      <c r="E422" s="490"/>
      <c r="F422" s="490"/>
      <c r="G422" s="500">
        <f t="shared" si="18"/>
        <v>0</v>
      </c>
      <c r="H422" s="500" t="str">
        <f t="shared" si="19"/>
        <v/>
      </c>
      <c r="I422" s="500">
        <f t="shared" si="20"/>
        <v>0</v>
      </c>
    </row>
    <row r="423" spans="1:9">
      <c r="A423" s="490"/>
      <c r="B423" s="490"/>
      <c r="C423" s="490"/>
      <c r="D423" s="490"/>
      <c r="E423" s="490"/>
      <c r="F423" s="490"/>
      <c r="G423" s="500">
        <f t="shared" si="18"/>
        <v>0</v>
      </c>
      <c r="H423" s="500" t="str">
        <f t="shared" si="19"/>
        <v/>
      </c>
      <c r="I423" s="500">
        <f t="shared" si="20"/>
        <v>0</v>
      </c>
    </row>
    <row r="424" spans="1:9">
      <c r="A424" s="490"/>
      <c r="B424" s="490"/>
      <c r="C424" s="490"/>
      <c r="D424" s="490"/>
      <c r="E424" s="490"/>
      <c r="F424" s="490"/>
      <c r="G424" s="500">
        <f t="shared" si="18"/>
        <v>0</v>
      </c>
      <c r="H424" s="500" t="str">
        <f t="shared" si="19"/>
        <v/>
      </c>
      <c r="I424" s="500">
        <f t="shared" si="20"/>
        <v>0</v>
      </c>
    </row>
    <row r="425" spans="1:9">
      <c r="A425" s="490"/>
      <c r="B425" s="490"/>
      <c r="C425" s="490"/>
      <c r="D425" s="490"/>
      <c r="E425" s="490"/>
      <c r="F425" s="490"/>
      <c r="G425" s="500">
        <f t="shared" si="18"/>
        <v>0</v>
      </c>
      <c r="H425" s="500" t="str">
        <f t="shared" si="19"/>
        <v/>
      </c>
      <c r="I425" s="500">
        <f t="shared" si="20"/>
        <v>0</v>
      </c>
    </row>
    <row r="426" spans="1:9">
      <c r="A426" s="490"/>
      <c r="B426" s="490"/>
      <c r="C426" s="490"/>
      <c r="D426" s="490"/>
      <c r="E426" s="490"/>
      <c r="F426" s="490"/>
      <c r="G426" s="500">
        <f t="shared" si="18"/>
        <v>0</v>
      </c>
      <c r="H426" s="500" t="str">
        <f t="shared" si="19"/>
        <v/>
      </c>
      <c r="I426" s="500">
        <f t="shared" si="20"/>
        <v>0</v>
      </c>
    </row>
    <row r="427" spans="1:9">
      <c r="A427" s="490"/>
      <c r="B427" s="490"/>
      <c r="C427" s="490"/>
      <c r="D427" s="490"/>
      <c r="E427" s="490"/>
      <c r="F427" s="490"/>
      <c r="G427" s="500">
        <f t="shared" si="18"/>
        <v>0</v>
      </c>
      <c r="H427" s="500" t="str">
        <f t="shared" si="19"/>
        <v/>
      </c>
      <c r="I427" s="500">
        <f t="shared" si="20"/>
        <v>0</v>
      </c>
    </row>
    <row r="428" spans="1:9">
      <c r="A428" s="490"/>
      <c r="B428" s="490"/>
      <c r="C428" s="490"/>
      <c r="D428" s="490"/>
      <c r="E428" s="490"/>
      <c r="F428" s="490"/>
      <c r="G428" s="500">
        <f t="shared" si="18"/>
        <v>0</v>
      </c>
      <c r="H428" s="500" t="str">
        <f t="shared" si="19"/>
        <v/>
      </c>
      <c r="I428" s="500">
        <f t="shared" si="20"/>
        <v>0</v>
      </c>
    </row>
    <row r="429" spans="1:9">
      <c r="A429" s="490"/>
      <c r="B429" s="490"/>
      <c r="C429" s="490"/>
      <c r="D429" s="490"/>
      <c r="E429" s="490"/>
      <c r="F429" s="490"/>
      <c r="G429" s="500">
        <f t="shared" si="18"/>
        <v>0</v>
      </c>
      <c r="H429" s="500" t="str">
        <f t="shared" si="19"/>
        <v/>
      </c>
      <c r="I429" s="500">
        <f t="shared" si="20"/>
        <v>0</v>
      </c>
    </row>
    <row r="430" spans="1:9">
      <c r="A430" s="490"/>
      <c r="B430" s="490"/>
      <c r="C430" s="490"/>
      <c r="D430" s="490"/>
      <c r="E430" s="490"/>
      <c r="F430" s="490"/>
      <c r="G430" s="500">
        <f t="shared" si="18"/>
        <v>0</v>
      </c>
      <c r="H430" s="500" t="str">
        <f t="shared" si="19"/>
        <v/>
      </c>
      <c r="I430" s="500">
        <f t="shared" si="20"/>
        <v>0</v>
      </c>
    </row>
    <row r="431" spans="1:9">
      <c r="A431" s="490"/>
      <c r="B431" s="490"/>
      <c r="C431" s="490"/>
      <c r="D431" s="490"/>
      <c r="E431" s="490"/>
      <c r="F431" s="490"/>
      <c r="G431" s="500">
        <f t="shared" si="18"/>
        <v>0</v>
      </c>
      <c r="H431" s="500" t="str">
        <f t="shared" si="19"/>
        <v/>
      </c>
      <c r="I431" s="500">
        <f t="shared" si="20"/>
        <v>0</v>
      </c>
    </row>
    <row r="432" spans="1:9">
      <c r="A432" s="490"/>
      <c r="B432" s="490"/>
      <c r="C432" s="490"/>
      <c r="D432" s="490"/>
      <c r="E432" s="490"/>
      <c r="F432" s="490"/>
      <c r="G432" s="500">
        <f t="shared" si="18"/>
        <v>0</v>
      </c>
      <c r="H432" s="500" t="str">
        <f t="shared" si="19"/>
        <v/>
      </c>
      <c r="I432" s="500">
        <f t="shared" si="20"/>
        <v>0</v>
      </c>
    </row>
    <row r="433" spans="1:9">
      <c r="A433" s="490"/>
      <c r="B433" s="490"/>
      <c r="C433" s="490"/>
      <c r="D433" s="490"/>
      <c r="E433" s="490"/>
      <c r="F433" s="490"/>
      <c r="G433" s="500">
        <f t="shared" si="18"/>
        <v>0</v>
      </c>
      <c r="H433" s="500" t="str">
        <f t="shared" si="19"/>
        <v/>
      </c>
      <c r="I433" s="500">
        <f t="shared" si="20"/>
        <v>0</v>
      </c>
    </row>
    <row r="434" spans="1:9">
      <c r="A434" s="490"/>
      <c r="B434" s="490"/>
      <c r="C434" s="490"/>
      <c r="D434" s="490"/>
      <c r="E434" s="490"/>
      <c r="F434" s="490"/>
      <c r="G434" s="500">
        <f t="shared" si="18"/>
        <v>0</v>
      </c>
      <c r="H434" s="500" t="str">
        <f t="shared" si="19"/>
        <v/>
      </c>
      <c r="I434" s="500">
        <f t="shared" si="20"/>
        <v>0</v>
      </c>
    </row>
    <row r="435" spans="1:9">
      <c r="A435" s="490"/>
      <c r="B435" s="490"/>
      <c r="C435" s="490"/>
      <c r="D435" s="490"/>
      <c r="E435" s="490"/>
      <c r="F435" s="490"/>
      <c r="G435" s="500">
        <f t="shared" si="18"/>
        <v>0</v>
      </c>
      <c r="H435" s="500" t="str">
        <f t="shared" si="19"/>
        <v/>
      </c>
      <c r="I435" s="500">
        <f t="shared" si="20"/>
        <v>0</v>
      </c>
    </row>
    <row r="436" spans="1:9">
      <c r="A436" s="490"/>
      <c r="B436" s="490"/>
      <c r="C436" s="490"/>
      <c r="D436" s="490"/>
      <c r="E436" s="490"/>
      <c r="F436" s="490"/>
      <c r="G436" s="500">
        <f t="shared" si="18"/>
        <v>0</v>
      </c>
      <c r="H436" s="500" t="str">
        <f t="shared" si="19"/>
        <v/>
      </c>
      <c r="I436" s="500">
        <f t="shared" si="20"/>
        <v>0</v>
      </c>
    </row>
    <row r="437" spans="1:9">
      <c r="A437" s="490"/>
      <c r="B437" s="490"/>
      <c r="C437" s="490"/>
      <c r="D437" s="490"/>
      <c r="E437" s="490"/>
      <c r="F437" s="490"/>
      <c r="G437" s="500">
        <f t="shared" si="18"/>
        <v>0</v>
      </c>
      <c r="H437" s="500" t="str">
        <f t="shared" si="19"/>
        <v/>
      </c>
      <c r="I437" s="500">
        <f t="shared" si="20"/>
        <v>0</v>
      </c>
    </row>
    <row r="438" spans="1:9">
      <c r="A438" s="490"/>
      <c r="B438" s="490"/>
      <c r="C438" s="490"/>
      <c r="D438" s="490"/>
      <c r="E438" s="490"/>
      <c r="F438" s="490"/>
      <c r="G438" s="500">
        <f t="shared" si="18"/>
        <v>0</v>
      </c>
      <c r="H438" s="500" t="str">
        <f t="shared" si="19"/>
        <v/>
      </c>
      <c r="I438" s="500">
        <f t="shared" si="20"/>
        <v>0</v>
      </c>
    </row>
    <row r="439" spans="1:9">
      <c r="A439" s="490"/>
      <c r="B439" s="490"/>
      <c r="C439" s="490"/>
      <c r="D439" s="490"/>
      <c r="E439" s="490"/>
      <c r="F439" s="490"/>
      <c r="G439" s="500">
        <f t="shared" si="18"/>
        <v>0</v>
      </c>
      <c r="H439" s="500" t="str">
        <f t="shared" si="19"/>
        <v/>
      </c>
      <c r="I439" s="500">
        <f t="shared" si="20"/>
        <v>0</v>
      </c>
    </row>
    <row r="440" spans="1:9">
      <c r="A440" s="490"/>
      <c r="B440" s="490"/>
      <c r="C440" s="490"/>
      <c r="D440" s="490"/>
      <c r="E440" s="490"/>
      <c r="F440" s="490"/>
      <c r="G440" s="500">
        <f t="shared" si="18"/>
        <v>0</v>
      </c>
      <c r="H440" s="500" t="str">
        <f t="shared" si="19"/>
        <v/>
      </c>
      <c r="I440" s="500">
        <f t="shared" si="20"/>
        <v>0</v>
      </c>
    </row>
    <row r="441" spans="1:9">
      <c r="A441" s="490"/>
      <c r="B441" s="490"/>
      <c r="C441" s="490"/>
      <c r="D441" s="490"/>
      <c r="E441" s="490"/>
      <c r="F441" s="490"/>
      <c r="G441" s="500">
        <f t="shared" si="18"/>
        <v>0</v>
      </c>
      <c r="H441" s="500" t="str">
        <f t="shared" si="19"/>
        <v/>
      </c>
      <c r="I441" s="500">
        <f t="shared" si="20"/>
        <v>0</v>
      </c>
    </row>
    <row r="442" spans="1:9">
      <c r="A442" s="490"/>
      <c r="B442" s="490"/>
      <c r="C442" s="490"/>
      <c r="D442" s="490"/>
      <c r="E442" s="490"/>
      <c r="F442" s="490"/>
      <c r="G442" s="500">
        <f t="shared" si="18"/>
        <v>0</v>
      </c>
      <c r="H442" s="500" t="str">
        <f t="shared" si="19"/>
        <v/>
      </c>
      <c r="I442" s="500">
        <f t="shared" si="20"/>
        <v>0</v>
      </c>
    </row>
    <row r="443" spans="1:9">
      <c r="A443" s="490"/>
      <c r="B443" s="490"/>
      <c r="C443" s="490"/>
      <c r="D443" s="490"/>
      <c r="E443" s="490"/>
      <c r="F443" s="490"/>
      <c r="G443" s="500">
        <f t="shared" si="18"/>
        <v>0</v>
      </c>
      <c r="H443" s="500" t="str">
        <f t="shared" si="19"/>
        <v/>
      </c>
      <c r="I443" s="500">
        <f t="shared" si="20"/>
        <v>0</v>
      </c>
    </row>
    <row r="444" spans="1:9">
      <c r="A444" s="490"/>
      <c r="B444" s="490"/>
      <c r="C444" s="490"/>
      <c r="D444" s="490"/>
      <c r="E444" s="490"/>
      <c r="F444" s="490"/>
      <c r="G444" s="500">
        <f t="shared" si="18"/>
        <v>0</v>
      </c>
      <c r="H444" s="500" t="str">
        <f t="shared" si="19"/>
        <v/>
      </c>
      <c r="I444" s="500">
        <f t="shared" si="20"/>
        <v>0</v>
      </c>
    </row>
    <row r="445" spans="1:9">
      <c r="A445" s="490"/>
      <c r="B445" s="490"/>
      <c r="C445" s="490"/>
      <c r="D445" s="490"/>
      <c r="E445" s="490"/>
      <c r="F445" s="490"/>
      <c r="G445" s="500">
        <f t="shared" si="18"/>
        <v>0</v>
      </c>
      <c r="H445" s="500" t="str">
        <f t="shared" si="19"/>
        <v/>
      </c>
      <c r="I445" s="500">
        <f t="shared" si="20"/>
        <v>0</v>
      </c>
    </row>
    <row r="446" spans="1:9">
      <c r="A446" s="490"/>
      <c r="B446" s="490"/>
      <c r="C446" s="490"/>
      <c r="D446" s="490"/>
      <c r="E446" s="490"/>
      <c r="F446" s="490"/>
      <c r="G446" s="500">
        <f t="shared" si="18"/>
        <v>0</v>
      </c>
      <c r="H446" s="500" t="str">
        <f t="shared" si="19"/>
        <v/>
      </c>
      <c r="I446" s="500">
        <f t="shared" si="20"/>
        <v>0</v>
      </c>
    </row>
    <row r="447" spans="1:9">
      <c r="A447" s="490"/>
      <c r="B447" s="490"/>
      <c r="C447" s="490"/>
      <c r="D447" s="490"/>
      <c r="E447" s="490"/>
      <c r="F447" s="490"/>
      <c r="G447" s="500">
        <f t="shared" si="18"/>
        <v>0</v>
      </c>
      <c r="H447" s="500" t="str">
        <f t="shared" si="19"/>
        <v/>
      </c>
      <c r="I447" s="500">
        <f t="shared" si="20"/>
        <v>0</v>
      </c>
    </row>
    <row r="448" spans="1:9">
      <c r="A448" s="490"/>
      <c r="B448" s="490"/>
      <c r="C448" s="490"/>
      <c r="D448" s="490"/>
      <c r="E448" s="490"/>
      <c r="F448" s="490"/>
      <c r="G448" s="500">
        <f t="shared" si="18"/>
        <v>0</v>
      </c>
      <c r="H448" s="500" t="str">
        <f t="shared" si="19"/>
        <v/>
      </c>
      <c r="I448" s="500">
        <f t="shared" si="20"/>
        <v>0</v>
      </c>
    </row>
    <row r="449" spans="1:9">
      <c r="A449" s="490"/>
      <c r="B449" s="490"/>
      <c r="C449" s="490"/>
      <c r="D449" s="490"/>
      <c r="E449" s="490"/>
      <c r="F449" s="490"/>
      <c r="G449" s="500">
        <f t="shared" si="18"/>
        <v>0</v>
      </c>
      <c r="H449" s="500" t="str">
        <f t="shared" si="19"/>
        <v/>
      </c>
      <c r="I449" s="500">
        <f t="shared" si="20"/>
        <v>0</v>
      </c>
    </row>
    <row r="450" spans="1:9">
      <c r="A450" s="490"/>
      <c r="B450" s="490"/>
      <c r="C450" s="490"/>
      <c r="D450" s="490"/>
      <c r="E450" s="490"/>
      <c r="F450" s="490"/>
      <c r="G450" s="500">
        <f t="shared" si="18"/>
        <v>0</v>
      </c>
      <c r="H450" s="500" t="str">
        <f t="shared" si="19"/>
        <v/>
      </c>
      <c r="I450" s="500">
        <f t="shared" si="20"/>
        <v>0</v>
      </c>
    </row>
    <row r="451" spans="1:9">
      <c r="A451" s="490"/>
      <c r="B451" s="490"/>
      <c r="C451" s="490"/>
      <c r="D451" s="490"/>
      <c r="E451" s="490"/>
      <c r="F451" s="490"/>
      <c r="G451" s="500">
        <f t="shared" si="18"/>
        <v>0</v>
      </c>
      <c r="H451" s="500" t="str">
        <f t="shared" si="19"/>
        <v/>
      </c>
      <c r="I451" s="500">
        <f t="shared" si="20"/>
        <v>0</v>
      </c>
    </row>
    <row r="452" spans="1:9">
      <c r="A452" s="490"/>
      <c r="B452" s="490"/>
      <c r="C452" s="490"/>
      <c r="D452" s="490"/>
      <c r="E452" s="490"/>
      <c r="F452" s="490"/>
      <c r="G452" s="500">
        <f t="shared" si="18"/>
        <v>0</v>
      </c>
      <c r="H452" s="500" t="str">
        <f t="shared" si="19"/>
        <v/>
      </c>
      <c r="I452" s="500">
        <f t="shared" si="20"/>
        <v>0</v>
      </c>
    </row>
    <row r="453" spans="1:9">
      <c r="A453" s="490"/>
      <c r="B453" s="490"/>
      <c r="C453" s="490"/>
      <c r="D453" s="490"/>
      <c r="E453" s="490"/>
      <c r="F453" s="490"/>
      <c r="G453" s="500">
        <f t="shared" si="18"/>
        <v>0</v>
      </c>
      <c r="H453" s="500" t="str">
        <f t="shared" si="19"/>
        <v/>
      </c>
      <c r="I453" s="500">
        <f t="shared" si="20"/>
        <v>0</v>
      </c>
    </row>
    <row r="454" spans="1:9">
      <c r="A454" s="490"/>
      <c r="B454" s="490"/>
      <c r="C454" s="490"/>
      <c r="D454" s="490"/>
      <c r="E454" s="490"/>
      <c r="F454" s="490"/>
      <c r="G454" s="500">
        <f t="shared" si="18"/>
        <v>0</v>
      </c>
      <c r="H454" s="500" t="str">
        <f t="shared" si="19"/>
        <v/>
      </c>
      <c r="I454" s="500">
        <f t="shared" si="20"/>
        <v>0</v>
      </c>
    </row>
    <row r="455" spans="1:9">
      <c r="A455" s="490"/>
      <c r="B455" s="490"/>
      <c r="C455" s="490"/>
      <c r="D455" s="490"/>
      <c r="E455" s="490"/>
      <c r="F455" s="490"/>
      <c r="G455" s="500">
        <f t="shared" si="18"/>
        <v>0</v>
      </c>
      <c r="H455" s="500" t="str">
        <f t="shared" si="19"/>
        <v/>
      </c>
      <c r="I455" s="500">
        <f t="shared" si="20"/>
        <v>0</v>
      </c>
    </row>
    <row r="456" spans="1:9">
      <c r="A456" s="490"/>
      <c r="B456" s="490"/>
      <c r="C456" s="490"/>
      <c r="D456" s="490"/>
      <c r="E456" s="490"/>
      <c r="F456" s="490"/>
      <c r="G456" s="500">
        <f t="shared" si="18"/>
        <v>0</v>
      </c>
      <c r="H456" s="500" t="str">
        <f t="shared" si="19"/>
        <v/>
      </c>
      <c r="I456" s="500">
        <f t="shared" si="20"/>
        <v>0</v>
      </c>
    </row>
    <row r="457" spans="1:9">
      <c r="A457" s="490"/>
      <c r="B457" s="490"/>
      <c r="C457" s="490"/>
      <c r="D457" s="490"/>
      <c r="E457" s="490"/>
      <c r="F457" s="490"/>
      <c r="G457" s="500">
        <f t="shared" si="18"/>
        <v>0</v>
      </c>
      <c r="H457" s="500" t="str">
        <f t="shared" si="19"/>
        <v/>
      </c>
      <c r="I457" s="500">
        <f t="shared" si="20"/>
        <v>0</v>
      </c>
    </row>
    <row r="458" spans="1:9">
      <c r="A458" s="490"/>
      <c r="B458" s="490"/>
      <c r="C458" s="490"/>
      <c r="D458" s="490"/>
      <c r="E458" s="490"/>
      <c r="F458" s="490"/>
      <c r="G458" s="500">
        <f t="shared" si="18"/>
        <v>0</v>
      </c>
      <c r="H458" s="500" t="str">
        <f t="shared" si="19"/>
        <v/>
      </c>
      <c r="I458" s="500">
        <f t="shared" si="20"/>
        <v>0</v>
      </c>
    </row>
    <row r="459" spans="1:9">
      <c r="A459" s="490"/>
      <c r="B459" s="490"/>
      <c r="C459" s="490"/>
      <c r="D459" s="490"/>
      <c r="E459" s="490"/>
      <c r="F459" s="490"/>
      <c r="G459" s="500">
        <f t="shared" si="18"/>
        <v>0</v>
      </c>
      <c r="H459" s="500" t="str">
        <f t="shared" si="19"/>
        <v/>
      </c>
      <c r="I459" s="500">
        <f t="shared" si="20"/>
        <v>0</v>
      </c>
    </row>
    <row r="460" spans="1:9">
      <c r="A460" s="490"/>
      <c r="B460" s="490"/>
      <c r="C460" s="490"/>
      <c r="D460" s="490"/>
      <c r="E460" s="490"/>
      <c r="F460" s="490"/>
      <c r="G460" s="500">
        <f t="shared" si="18"/>
        <v>0</v>
      </c>
      <c r="H460" s="500" t="str">
        <f t="shared" si="19"/>
        <v/>
      </c>
      <c r="I460" s="500">
        <f t="shared" si="20"/>
        <v>0</v>
      </c>
    </row>
    <row r="461" spans="1:9">
      <c r="A461" s="490"/>
      <c r="B461" s="490"/>
      <c r="C461" s="490"/>
      <c r="D461" s="490"/>
      <c r="E461" s="490"/>
      <c r="F461" s="490"/>
      <c r="G461" s="500">
        <f t="shared" si="18"/>
        <v>0</v>
      </c>
      <c r="H461" s="500" t="str">
        <f t="shared" si="19"/>
        <v/>
      </c>
      <c r="I461" s="500">
        <f t="shared" si="20"/>
        <v>0</v>
      </c>
    </row>
    <row r="462" spans="1:9">
      <c r="A462" s="490"/>
      <c r="B462" s="490"/>
      <c r="C462" s="490"/>
      <c r="D462" s="490"/>
      <c r="E462" s="490"/>
      <c r="F462" s="490"/>
      <c r="G462" s="500">
        <f t="shared" si="18"/>
        <v>0</v>
      </c>
      <c r="H462" s="500" t="str">
        <f t="shared" si="19"/>
        <v/>
      </c>
      <c r="I462" s="500">
        <f t="shared" si="20"/>
        <v>0</v>
      </c>
    </row>
    <row r="463" spans="1:9">
      <c r="A463" s="490"/>
      <c r="B463" s="490"/>
      <c r="C463" s="490"/>
      <c r="D463" s="490"/>
      <c r="E463" s="490"/>
      <c r="F463" s="490"/>
      <c r="G463" s="500">
        <f t="shared" ref="G463:G526" si="21">E463*F463</f>
        <v>0</v>
      </c>
      <c r="H463" s="500" t="str">
        <f t="shared" ref="H463:H526" si="22">IF(LEN(A463)&gt;0,IF(AND(LEN(A463)&gt;0,LEN(B463)&gt;0,LEN(C463)&gt;0,LEN(D463)&gt;0,LEN(E463)&gt;0,LEN(F463)&gt;0,LEN(G463)&gt;0),"OK","Not Complete"),"")</f>
        <v/>
      </c>
      <c r="I463" s="500">
        <f t="shared" ref="I463:I526" si="23">IF(H463="ok",F463,0)</f>
        <v>0</v>
      </c>
    </row>
    <row r="464" spans="1:9">
      <c r="A464" s="490"/>
      <c r="B464" s="490"/>
      <c r="C464" s="490"/>
      <c r="D464" s="490"/>
      <c r="E464" s="490"/>
      <c r="F464" s="490"/>
      <c r="G464" s="500">
        <f t="shared" si="21"/>
        <v>0</v>
      </c>
      <c r="H464" s="500" t="str">
        <f t="shared" si="22"/>
        <v/>
      </c>
      <c r="I464" s="500">
        <f t="shared" si="23"/>
        <v>0</v>
      </c>
    </row>
    <row r="465" spans="1:9">
      <c r="A465" s="490"/>
      <c r="B465" s="490"/>
      <c r="C465" s="490"/>
      <c r="D465" s="490"/>
      <c r="E465" s="490"/>
      <c r="F465" s="490"/>
      <c r="G465" s="500">
        <f t="shared" si="21"/>
        <v>0</v>
      </c>
      <c r="H465" s="500" t="str">
        <f t="shared" si="22"/>
        <v/>
      </c>
      <c r="I465" s="500">
        <f t="shared" si="23"/>
        <v>0</v>
      </c>
    </row>
    <row r="466" spans="1:9">
      <c r="A466" s="490"/>
      <c r="B466" s="490"/>
      <c r="C466" s="490"/>
      <c r="D466" s="490"/>
      <c r="E466" s="490"/>
      <c r="F466" s="490"/>
      <c r="G466" s="500">
        <f t="shared" si="21"/>
        <v>0</v>
      </c>
      <c r="H466" s="500" t="str">
        <f t="shared" si="22"/>
        <v/>
      </c>
      <c r="I466" s="500">
        <f t="shared" si="23"/>
        <v>0</v>
      </c>
    </row>
    <row r="467" spans="1:9">
      <c r="A467" s="490"/>
      <c r="B467" s="490"/>
      <c r="C467" s="490"/>
      <c r="D467" s="490"/>
      <c r="E467" s="490"/>
      <c r="F467" s="490"/>
      <c r="G467" s="500">
        <f t="shared" si="21"/>
        <v>0</v>
      </c>
      <c r="H467" s="500" t="str">
        <f t="shared" si="22"/>
        <v/>
      </c>
      <c r="I467" s="500">
        <f t="shared" si="23"/>
        <v>0</v>
      </c>
    </row>
    <row r="468" spans="1:9">
      <c r="A468" s="490"/>
      <c r="B468" s="490"/>
      <c r="C468" s="490"/>
      <c r="D468" s="490"/>
      <c r="E468" s="490"/>
      <c r="F468" s="490"/>
      <c r="G468" s="500">
        <f t="shared" si="21"/>
        <v>0</v>
      </c>
      <c r="H468" s="500" t="str">
        <f t="shared" si="22"/>
        <v/>
      </c>
      <c r="I468" s="500">
        <f t="shared" si="23"/>
        <v>0</v>
      </c>
    </row>
    <row r="469" spans="1:9">
      <c r="A469" s="490"/>
      <c r="B469" s="490"/>
      <c r="C469" s="490"/>
      <c r="D469" s="490"/>
      <c r="E469" s="490"/>
      <c r="F469" s="490"/>
      <c r="G469" s="500">
        <f t="shared" si="21"/>
        <v>0</v>
      </c>
      <c r="H469" s="500" t="str">
        <f t="shared" si="22"/>
        <v/>
      </c>
      <c r="I469" s="500">
        <f t="shared" si="23"/>
        <v>0</v>
      </c>
    </row>
    <row r="470" spans="1:9">
      <c r="A470" s="490"/>
      <c r="B470" s="490"/>
      <c r="C470" s="490"/>
      <c r="D470" s="490"/>
      <c r="E470" s="490"/>
      <c r="F470" s="490"/>
      <c r="G470" s="500">
        <f t="shared" si="21"/>
        <v>0</v>
      </c>
      <c r="H470" s="500" t="str">
        <f t="shared" si="22"/>
        <v/>
      </c>
      <c r="I470" s="500">
        <f t="shared" si="23"/>
        <v>0</v>
      </c>
    </row>
    <row r="471" spans="1:9">
      <c r="A471" s="490"/>
      <c r="B471" s="490"/>
      <c r="C471" s="490"/>
      <c r="D471" s="490"/>
      <c r="E471" s="490"/>
      <c r="F471" s="490"/>
      <c r="G471" s="500">
        <f t="shared" si="21"/>
        <v>0</v>
      </c>
      <c r="H471" s="500" t="str">
        <f t="shared" si="22"/>
        <v/>
      </c>
      <c r="I471" s="500">
        <f t="shared" si="23"/>
        <v>0</v>
      </c>
    </row>
    <row r="472" spans="1:9">
      <c r="A472" s="490"/>
      <c r="B472" s="490"/>
      <c r="C472" s="490"/>
      <c r="D472" s="490"/>
      <c r="E472" s="490"/>
      <c r="F472" s="490"/>
      <c r="G472" s="500">
        <f t="shared" si="21"/>
        <v>0</v>
      </c>
      <c r="H472" s="500" t="str">
        <f t="shared" si="22"/>
        <v/>
      </c>
      <c r="I472" s="500">
        <f t="shared" si="23"/>
        <v>0</v>
      </c>
    </row>
    <row r="473" spans="1:9">
      <c r="A473" s="490"/>
      <c r="B473" s="490"/>
      <c r="C473" s="490"/>
      <c r="D473" s="490"/>
      <c r="E473" s="490"/>
      <c r="F473" s="490"/>
      <c r="G473" s="500">
        <f t="shared" si="21"/>
        <v>0</v>
      </c>
      <c r="H473" s="500" t="str">
        <f t="shared" si="22"/>
        <v/>
      </c>
      <c r="I473" s="500">
        <f t="shared" si="23"/>
        <v>0</v>
      </c>
    </row>
    <row r="474" spans="1:9">
      <c r="A474" s="490"/>
      <c r="B474" s="490"/>
      <c r="C474" s="490"/>
      <c r="D474" s="490"/>
      <c r="E474" s="490"/>
      <c r="F474" s="490"/>
      <c r="G474" s="500">
        <f t="shared" si="21"/>
        <v>0</v>
      </c>
      <c r="H474" s="500" t="str">
        <f t="shared" si="22"/>
        <v/>
      </c>
      <c r="I474" s="500">
        <f t="shared" si="23"/>
        <v>0</v>
      </c>
    </row>
    <row r="475" spans="1:9">
      <c r="A475" s="490"/>
      <c r="B475" s="490"/>
      <c r="C475" s="490"/>
      <c r="D475" s="490"/>
      <c r="E475" s="490"/>
      <c r="F475" s="490"/>
      <c r="G475" s="500">
        <f t="shared" si="21"/>
        <v>0</v>
      </c>
      <c r="H475" s="500" t="str">
        <f t="shared" si="22"/>
        <v/>
      </c>
      <c r="I475" s="500">
        <f t="shared" si="23"/>
        <v>0</v>
      </c>
    </row>
    <row r="476" spans="1:9">
      <c r="A476" s="490"/>
      <c r="B476" s="490"/>
      <c r="C476" s="490"/>
      <c r="D476" s="490"/>
      <c r="E476" s="490"/>
      <c r="F476" s="490"/>
      <c r="G476" s="500">
        <f t="shared" si="21"/>
        <v>0</v>
      </c>
      <c r="H476" s="500" t="str">
        <f t="shared" si="22"/>
        <v/>
      </c>
      <c r="I476" s="500">
        <f t="shared" si="23"/>
        <v>0</v>
      </c>
    </row>
    <row r="477" spans="1:9">
      <c r="A477" s="490"/>
      <c r="B477" s="490"/>
      <c r="C477" s="490"/>
      <c r="D477" s="490"/>
      <c r="E477" s="490"/>
      <c r="F477" s="490"/>
      <c r="G477" s="500">
        <f t="shared" si="21"/>
        <v>0</v>
      </c>
      <c r="H477" s="500" t="str">
        <f t="shared" si="22"/>
        <v/>
      </c>
      <c r="I477" s="500">
        <f t="shared" si="23"/>
        <v>0</v>
      </c>
    </row>
    <row r="478" spans="1:9">
      <c r="A478" s="490"/>
      <c r="B478" s="490"/>
      <c r="C478" s="490"/>
      <c r="D478" s="490"/>
      <c r="E478" s="490"/>
      <c r="F478" s="490"/>
      <c r="G478" s="500">
        <f t="shared" si="21"/>
        <v>0</v>
      </c>
      <c r="H478" s="500" t="str">
        <f t="shared" si="22"/>
        <v/>
      </c>
      <c r="I478" s="500">
        <f t="shared" si="23"/>
        <v>0</v>
      </c>
    </row>
    <row r="479" spans="1:9">
      <c r="A479" s="490"/>
      <c r="B479" s="490"/>
      <c r="C479" s="490"/>
      <c r="D479" s="490"/>
      <c r="E479" s="490"/>
      <c r="F479" s="490"/>
      <c r="G479" s="500">
        <f t="shared" si="21"/>
        <v>0</v>
      </c>
      <c r="H479" s="500" t="str">
        <f t="shared" si="22"/>
        <v/>
      </c>
      <c r="I479" s="500">
        <f t="shared" si="23"/>
        <v>0</v>
      </c>
    </row>
    <row r="480" spans="1:9">
      <c r="A480" s="490"/>
      <c r="B480" s="490"/>
      <c r="C480" s="490"/>
      <c r="D480" s="490"/>
      <c r="E480" s="490"/>
      <c r="F480" s="490"/>
      <c r="G480" s="500">
        <f t="shared" si="21"/>
        <v>0</v>
      </c>
      <c r="H480" s="500" t="str">
        <f t="shared" si="22"/>
        <v/>
      </c>
      <c r="I480" s="500">
        <f t="shared" si="23"/>
        <v>0</v>
      </c>
    </row>
    <row r="481" spans="1:9">
      <c r="A481" s="490"/>
      <c r="B481" s="490"/>
      <c r="C481" s="490"/>
      <c r="D481" s="490"/>
      <c r="E481" s="490"/>
      <c r="F481" s="490"/>
      <c r="G481" s="500">
        <f t="shared" si="21"/>
        <v>0</v>
      </c>
      <c r="H481" s="500" t="str">
        <f t="shared" si="22"/>
        <v/>
      </c>
      <c r="I481" s="500">
        <f t="shared" si="23"/>
        <v>0</v>
      </c>
    </row>
    <row r="482" spans="1:9">
      <c r="A482" s="490"/>
      <c r="B482" s="490"/>
      <c r="C482" s="490"/>
      <c r="D482" s="490"/>
      <c r="E482" s="490"/>
      <c r="F482" s="490"/>
      <c r="G482" s="500">
        <f t="shared" si="21"/>
        <v>0</v>
      </c>
      <c r="H482" s="500" t="str">
        <f t="shared" si="22"/>
        <v/>
      </c>
      <c r="I482" s="500">
        <f t="shared" si="23"/>
        <v>0</v>
      </c>
    </row>
    <row r="483" spans="1:9">
      <c r="A483" s="490"/>
      <c r="B483" s="490"/>
      <c r="C483" s="490"/>
      <c r="D483" s="490"/>
      <c r="E483" s="490"/>
      <c r="F483" s="490"/>
      <c r="G483" s="500">
        <f t="shared" si="21"/>
        <v>0</v>
      </c>
      <c r="H483" s="500" t="str">
        <f t="shared" si="22"/>
        <v/>
      </c>
      <c r="I483" s="500">
        <f t="shared" si="23"/>
        <v>0</v>
      </c>
    </row>
    <row r="484" spans="1:9">
      <c r="A484" s="490"/>
      <c r="B484" s="490"/>
      <c r="C484" s="490"/>
      <c r="D484" s="490"/>
      <c r="E484" s="490"/>
      <c r="F484" s="490"/>
      <c r="G484" s="500">
        <f t="shared" si="21"/>
        <v>0</v>
      </c>
      <c r="H484" s="500" t="str">
        <f t="shared" si="22"/>
        <v/>
      </c>
      <c r="I484" s="500">
        <f t="shared" si="23"/>
        <v>0</v>
      </c>
    </row>
    <row r="485" spans="1:9">
      <c r="A485" s="490"/>
      <c r="B485" s="490"/>
      <c r="C485" s="490"/>
      <c r="D485" s="490"/>
      <c r="E485" s="490"/>
      <c r="F485" s="490"/>
      <c r="G485" s="500">
        <f t="shared" si="21"/>
        <v>0</v>
      </c>
      <c r="H485" s="500" t="str">
        <f t="shared" si="22"/>
        <v/>
      </c>
      <c r="I485" s="500">
        <f t="shared" si="23"/>
        <v>0</v>
      </c>
    </row>
    <row r="486" spans="1:9">
      <c r="A486" s="490"/>
      <c r="B486" s="490"/>
      <c r="C486" s="490"/>
      <c r="D486" s="490"/>
      <c r="E486" s="490"/>
      <c r="F486" s="490"/>
      <c r="G486" s="500">
        <f t="shared" si="21"/>
        <v>0</v>
      </c>
      <c r="H486" s="500" t="str">
        <f t="shared" si="22"/>
        <v/>
      </c>
      <c r="I486" s="500">
        <f t="shared" si="23"/>
        <v>0</v>
      </c>
    </row>
    <row r="487" spans="1:9">
      <c r="A487" s="490"/>
      <c r="B487" s="490"/>
      <c r="C487" s="490"/>
      <c r="D487" s="490"/>
      <c r="E487" s="490"/>
      <c r="F487" s="490"/>
      <c r="G487" s="500">
        <f t="shared" si="21"/>
        <v>0</v>
      </c>
      <c r="H487" s="500" t="str">
        <f t="shared" si="22"/>
        <v/>
      </c>
      <c r="I487" s="500">
        <f t="shared" si="23"/>
        <v>0</v>
      </c>
    </row>
    <row r="488" spans="1:9">
      <c r="A488" s="490"/>
      <c r="B488" s="490"/>
      <c r="C488" s="490"/>
      <c r="D488" s="490"/>
      <c r="E488" s="490"/>
      <c r="F488" s="490"/>
      <c r="G488" s="500">
        <f t="shared" si="21"/>
        <v>0</v>
      </c>
      <c r="H488" s="500" t="str">
        <f t="shared" si="22"/>
        <v/>
      </c>
      <c r="I488" s="500">
        <f t="shared" si="23"/>
        <v>0</v>
      </c>
    </row>
    <row r="489" spans="1:9">
      <c r="A489" s="490"/>
      <c r="B489" s="490"/>
      <c r="C489" s="490"/>
      <c r="D489" s="490"/>
      <c r="E489" s="490"/>
      <c r="F489" s="490"/>
      <c r="G489" s="500">
        <f t="shared" si="21"/>
        <v>0</v>
      </c>
      <c r="H489" s="500" t="str">
        <f t="shared" si="22"/>
        <v/>
      </c>
      <c r="I489" s="500">
        <f t="shared" si="23"/>
        <v>0</v>
      </c>
    </row>
    <row r="490" spans="1:9">
      <c r="A490" s="490"/>
      <c r="B490" s="490"/>
      <c r="C490" s="490"/>
      <c r="D490" s="490"/>
      <c r="E490" s="490"/>
      <c r="F490" s="490"/>
      <c r="G490" s="500">
        <f t="shared" si="21"/>
        <v>0</v>
      </c>
      <c r="H490" s="500" t="str">
        <f t="shared" si="22"/>
        <v/>
      </c>
      <c r="I490" s="500">
        <f t="shared" si="23"/>
        <v>0</v>
      </c>
    </row>
    <row r="491" spans="1:9">
      <c r="A491" s="490"/>
      <c r="B491" s="490"/>
      <c r="C491" s="490"/>
      <c r="D491" s="490"/>
      <c r="E491" s="490"/>
      <c r="F491" s="490"/>
      <c r="G491" s="500">
        <f t="shared" si="21"/>
        <v>0</v>
      </c>
      <c r="H491" s="500" t="str">
        <f t="shared" si="22"/>
        <v/>
      </c>
      <c r="I491" s="500">
        <f t="shared" si="23"/>
        <v>0</v>
      </c>
    </row>
    <row r="492" spans="1:9">
      <c r="A492" s="490"/>
      <c r="B492" s="490"/>
      <c r="C492" s="490"/>
      <c r="D492" s="490"/>
      <c r="E492" s="490"/>
      <c r="F492" s="490"/>
      <c r="G492" s="500">
        <f t="shared" si="21"/>
        <v>0</v>
      </c>
      <c r="H492" s="500" t="str">
        <f t="shared" si="22"/>
        <v/>
      </c>
      <c r="I492" s="500">
        <f t="shared" si="23"/>
        <v>0</v>
      </c>
    </row>
    <row r="493" spans="1:9">
      <c r="A493" s="490"/>
      <c r="B493" s="490"/>
      <c r="C493" s="490"/>
      <c r="D493" s="490"/>
      <c r="E493" s="490"/>
      <c r="F493" s="490"/>
      <c r="G493" s="500">
        <f t="shared" si="21"/>
        <v>0</v>
      </c>
      <c r="H493" s="500" t="str">
        <f t="shared" si="22"/>
        <v/>
      </c>
      <c r="I493" s="500">
        <f t="shared" si="23"/>
        <v>0</v>
      </c>
    </row>
    <row r="494" spans="1:9">
      <c r="A494" s="490"/>
      <c r="B494" s="490"/>
      <c r="C494" s="490"/>
      <c r="D494" s="490"/>
      <c r="E494" s="490"/>
      <c r="F494" s="490"/>
      <c r="G494" s="500">
        <f t="shared" si="21"/>
        <v>0</v>
      </c>
      <c r="H494" s="500" t="str">
        <f t="shared" si="22"/>
        <v/>
      </c>
      <c r="I494" s="500">
        <f t="shared" si="23"/>
        <v>0</v>
      </c>
    </row>
    <row r="495" spans="1:9">
      <c r="A495" s="490"/>
      <c r="B495" s="490"/>
      <c r="C495" s="490"/>
      <c r="D495" s="490"/>
      <c r="E495" s="490"/>
      <c r="F495" s="490"/>
      <c r="G495" s="500">
        <f t="shared" si="21"/>
        <v>0</v>
      </c>
      <c r="H495" s="500" t="str">
        <f t="shared" si="22"/>
        <v/>
      </c>
      <c r="I495" s="500">
        <f t="shared" si="23"/>
        <v>0</v>
      </c>
    </row>
    <row r="496" spans="1:9">
      <c r="A496" s="490"/>
      <c r="B496" s="490"/>
      <c r="C496" s="490"/>
      <c r="D496" s="490"/>
      <c r="E496" s="490"/>
      <c r="F496" s="490"/>
      <c r="G496" s="500">
        <f t="shared" si="21"/>
        <v>0</v>
      </c>
      <c r="H496" s="500" t="str">
        <f t="shared" si="22"/>
        <v/>
      </c>
      <c r="I496" s="500">
        <f t="shared" si="23"/>
        <v>0</v>
      </c>
    </row>
    <row r="497" spans="1:9">
      <c r="A497" s="490"/>
      <c r="B497" s="490"/>
      <c r="C497" s="490"/>
      <c r="D497" s="490"/>
      <c r="E497" s="490"/>
      <c r="F497" s="490"/>
      <c r="G497" s="500">
        <f t="shared" si="21"/>
        <v>0</v>
      </c>
      <c r="H497" s="500" t="str">
        <f t="shared" si="22"/>
        <v/>
      </c>
      <c r="I497" s="500">
        <f t="shared" si="23"/>
        <v>0</v>
      </c>
    </row>
    <row r="498" spans="1:9">
      <c r="A498" s="490"/>
      <c r="B498" s="490"/>
      <c r="C498" s="490"/>
      <c r="D498" s="490"/>
      <c r="E498" s="490"/>
      <c r="F498" s="490"/>
      <c r="G498" s="500">
        <f t="shared" si="21"/>
        <v>0</v>
      </c>
      <c r="H498" s="500" t="str">
        <f t="shared" si="22"/>
        <v/>
      </c>
      <c r="I498" s="500">
        <f t="shared" si="23"/>
        <v>0</v>
      </c>
    </row>
    <row r="499" spans="1:9">
      <c r="A499" s="490"/>
      <c r="B499" s="490"/>
      <c r="C499" s="490"/>
      <c r="D499" s="490"/>
      <c r="E499" s="490"/>
      <c r="F499" s="490"/>
      <c r="G499" s="500">
        <f t="shared" si="21"/>
        <v>0</v>
      </c>
      <c r="H499" s="500" t="str">
        <f t="shared" si="22"/>
        <v/>
      </c>
      <c r="I499" s="500">
        <f t="shared" si="23"/>
        <v>0</v>
      </c>
    </row>
    <row r="500" spans="1:9">
      <c r="A500" s="490"/>
      <c r="B500" s="490"/>
      <c r="C500" s="490"/>
      <c r="D500" s="490"/>
      <c r="E500" s="490"/>
      <c r="F500" s="490"/>
      <c r="G500" s="500">
        <f t="shared" si="21"/>
        <v>0</v>
      </c>
      <c r="H500" s="500" t="str">
        <f t="shared" si="22"/>
        <v/>
      </c>
      <c r="I500" s="500">
        <f t="shared" si="23"/>
        <v>0</v>
      </c>
    </row>
    <row r="501" spans="1:9">
      <c r="A501" s="490"/>
      <c r="B501" s="490"/>
      <c r="C501" s="490"/>
      <c r="D501" s="490"/>
      <c r="E501" s="490"/>
      <c r="F501" s="490"/>
      <c r="G501" s="500">
        <f t="shared" si="21"/>
        <v>0</v>
      </c>
      <c r="H501" s="500" t="str">
        <f t="shared" si="22"/>
        <v/>
      </c>
      <c r="I501" s="500">
        <f t="shared" si="23"/>
        <v>0</v>
      </c>
    </row>
    <row r="502" spans="1:9">
      <c r="A502" s="490"/>
      <c r="B502" s="490"/>
      <c r="C502" s="490"/>
      <c r="D502" s="490"/>
      <c r="E502" s="490"/>
      <c r="F502" s="490"/>
      <c r="G502" s="500">
        <f t="shared" si="21"/>
        <v>0</v>
      </c>
      <c r="H502" s="500" t="str">
        <f t="shared" si="22"/>
        <v/>
      </c>
      <c r="I502" s="500">
        <f t="shared" si="23"/>
        <v>0</v>
      </c>
    </row>
    <row r="503" spans="1:9">
      <c r="A503" s="490"/>
      <c r="B503" s="490"/>
      <c r="C503" s="490"/>
      <c r="D503" s="490"/>
      <c r="E503" s="490"/>
      <c r="F503" s="490"/>
      <c r="G503" s="500">
        <f t="shared" si="21"/>
        <v>0</v>
      </c>
      <c r="H503" s="500" t="str">
        <f t="shared" si="22"/>
        <v/>
      </c>
      <c r="I503" s="500">
        <f t="shared" si="23"/>
        <v>0</v>
      </c>
    </row>
    <row r="504" spans="1:9">
      <c r="A504" s="490"/>
      <c r="B504" s="490"/>
      <c r="C504" s="490"/>
      <c r="D504" s="490"/>
      <c r="E504" s="490"/>
      <c r="F504" s="490"/>
      <c r="G504" s="500">
        <f t="shared" si="21"/>
        <v>0</v>
      </c>
      <c r="H504" s="500" t="str">
        <f t="shared" si="22"/>
        <v/>
      </c>
      <c r="I504" s="500">
        <f t="shared" si="23"/>
        <v>0</v>
      </c>
    </row>
    <row r="505" spans="1:9">
      <c r="A505" s="490"/>
      <c r="B505" s="490"/>
      <c r="C505" s="490"/>
      <c r="D505" s="490"/>
      <c r="E505" s="490"/>
      <c r="F505" s="490"/>
      <c r="G505" s="500">
        <f t="shared" si="21"/>
        <v>0</v>
      </c>
      <c r="H505" s="500" t="str">
        <f t="shared" si="22"/>
        <v/>
      </c>
      <c r="I505" s="500">
        <f t="shared" si="23"/>
        <v>0</v>
      </c>
    </row>
    <row r="506" spans="1:9">
      <c r="A506" s="490"/>
      <c r="B506" s="490"/>
      <c r="C506" s="490"/>
      <c r="D506" s="490"/>
      <c r="E506" s="490"/>
      <c r="F506" s="490"/>
      <c r="G506" s="500">
        <f t="shared" si="21"/>
        <v>0</v>
      </c>
      <c r="H506" s="500" t="str">
        <f t="shared" si="22"/>
        <v/>
      </c>
      <c r="I506" s="500">
        <f t="shared" si="23"/>
        <v>0</v>
      </c>
    </row>
    <row r="507" spans="1:9">
      <c r="A507" s="490"/>
      <c r="B507" s="490"/>
      <c r="C507" s="490"/>
      <c r="D507" s="490"/>
      <c r="E507" s="490"/>
      <c r="F507" s="490"/>
      <c r="G507" s="500">
        <f t="shared" si="21"/>
        <v>0</v>
      </c>
      <c r="H507" s="500" t="str">
        <f t="shared" si="22"/>
        <v/>
      </c>
      <c r="I507" s="500">
        <f t="shared" si="23"/>
        <v>0</v>
      </c>
    </row>
    <row r="508" spans="1:9">
      <c r="A508" s="490"/>
      <c r="B508" s="490"/>
      <c r="C508" s="490"/>
      <c r="D508" s="490"/>
      <c r="E508" s="490"/>
      <c r="F508" s="490"/>
      <c r="G508" s="500">
        <f t="shared" si="21"/>
        <v>0</v>
      </c>
      <c r="H508" s="500" t="str">
        <f t="shared" si="22"/>
        <v/>
      </c>
      <c r="I508" s="500">
        <f t="shared" si="23"/>
        <v>0</v>
      </c>
    </row>
    <row r="509" spans="1:9">
      <c r="A509" s="490"/>
      <c r="B509" s="490"/>
      <c r="C509" s="490"/>
      <c r="D509" s="490"/>
      <c r="E509" s="490"/>
      <c r="F509" s="490"/>
      <c r="G509" s="500">
        <f t="shared" si="21"/>
        <v>0</v>
      </c>
      <c r="H509" s="500" t="str">
        <f t="shared" si="22"/>
        <v/>
      </c>
      <c r="I509" s="500">
        <f t="shared" si="23"/>
        <v>0</v>
      </c>
    </row>
    <row r="510" spans="1:9">
      <c r="A510" s="490"/>
      <c r="B510" s="490"/>
      <c r="C510" s="490"/>
      <c r="D510" s="490"/>
      <c r="E510" s="490"/>
      <c r="F510" s="490"/>
      <c r="G510" s="500">
        <f t="shared" si="21"/>
        <v>0</v>
      </c>
      <c r="H510" s="500" t="str">
        <f t="shared" si="22"/>
        <v/>
      </c>
      <c r="I510" s="500">
        <f t="shared" si="23"/>
        <v>0</v>
      </c>
    </row>
    <row r="511" spans="1:9">
      <c r="A511" s="490"/>
      <c r="B511" s="490"/>
      <c r="C511" s="490"/>
      <c r="D511" s="490"/>
      <c r="E511" s="490"/>
      <c r="F511" s="490"/>
      <c r="G511" s="500">
        <f t="shared" si="21"/>
        <v>0</v>
      </c>
      <c r="H511" s="500" t="str">
        <f t="shared" si="22"/>
        <v/>
      </c>
      <c r="I511" s="500">
        <f t="shared" si="23"/>
        <v>0</v>
      </c>
    </row>
    <row r="512" spans="1:9">
      <c r="A512" s="490"/>
      <c r="B512" s="490"/>
      <c r="C512" s="490"/>
      <c r="D512" s="490"/>
      <c r="E512" s="490"/>
      <c r="F512" s="490"/>
      <c r="G512" s="500">
        <f t="shared" si="21"/>
        <v>0</v>
      </c>
      <c r="H512" s="500" t="str">
        <f t="shared" si="22"/>
        <v/>
      </c>
      <c r="I512" s="500">
        <f t="shared" si="23"/>
        <v>0</v>
      </c>
    </row>
    <row r="513" spans="1:9">
      <c r="A513" s="490"/>
      <c r="B513" s="490"/>
      <c r="C513" s="490"/>
      <c r="D513" s="490"/>
      <c r="E513" s="490"/>
      <c r="F513" s="490"/>
      <c r="G513" s="500">
        <f t="shared" si="21"/>
        <v>0</v>
      </c>
      <c r="H513" s="500" t="str">
        <f t="shared" si="22"/>
        <v/>
      </c>
      <c r="I513" s="500">
        <f t="shared" si="23"/>
        <v>0</v>
      </c>
    </row>
    <row r="514" spans="1:9">
      <c r="A514" s="490"/>
      <c r="B514" s="490"/>
      <c r="C514" s="490"/>
      <c r="D514" s="490"/>
      <c r="E514" s="490"/>
      <c r="F514" s="490"/>
      <c r="G514" s="500">
        <f t="shared" si="21"/>
        <v>0</v>
      </c>
      <c r="H514" s="500" t="str">
        <f t="shared" si="22"/>
        <v/>
      </c>
      <c r="I514" s="500">
        <f t="shared" si="23"/>
        <v>0</v>
      </c>
    </row>
    <row r="515" spans="1:9">
      <c r="A515" s="490"/>
      <c r="B515" s="490"/>
      <c r="C515" s="490"/>
      <c r="D515" s="490"/>
      <c r="E515" s="490"/>
      <c r="F515" s="490"/>
      <c r="G515" s="500">
        <f t="shared" si="21"/>
        <v>0</v>
      </c>
      <c r="H515" s="500" t="str">
        <f t="shared" si="22"/>
        <v/>
      </c>
      <c r="I515" s="500">
        <f t="shared" si="23"/>
        <v>0</v>
      </c>
    </row>
    <row r="516" spans="1:9">
      <c r="A516" s="490"/>
      <c r="B516" s="490"/>
      <c r="C516" s="490"/>
      <c r="D516" s="490"/>
      <c r="E516" s="490"/>
      <c r="F516" s="490"/>
      <c r="G516" s="500">
        <f t="shared" si="21"/>
        <v>0</v>
      </c>
      <c r="H516" s="500" t="str">
        <f t="shared" si="22"/>
        <v/>
      </c>
      <c r="I516" s="500">
        <f t="shared" si="23"/>
        <v>0</v>
      </c>
    </row>
    <row r="517" spans="1:9">
      <c r="A517" s="490"/>
      <c r="B517" s="490"/>
      <c r="C517" s="490"/>
      <c r="D517" s="490"/>
      <c r="E517" s="490"/>
      <c r="F517" s="490"/>
      <c r="G517" s="500">
        <f t="shared" si="21"/>
        <v>0</v>
      </c>
      <c r="H517" s="500" t="str">
        <f t="shared" si="22"/>
        <v/>
      </c>
      <c r="I517" s="500">
        <f t="shared" si="23"/>
        <v>0</v>
      </c>
    </row>
    <row r="518" spans="1:9">
      <c r="A518" s="490"/>
      <c r="B518" s="490"/>
      <c r="C518" s="490"/>
      <c r="D518" s="490"/>
      <c r="E518" s="490"/>
      <c r="F518" s="490"/>
      <c r="G518" s="500">
        <f t="shared" si="21"/>
        <v>0</v>
      </c>
      <c r="H518" s="500" t="str">
        <f t="shared" si="22"/>
        <v/>
      </c>
      <c r="I518" s="500">
        <f t="shared" si="23"/>
        <v>0</v>
      </c>
    </row>
    <row r="519" spans="1:9">
      <c r="A519" s="490"/>
      <c r="B519" s="490"/>
      <c r="C519" s="490"/>
      <c r="D519" s="490"/>
      <c r="E519" s="490"/>
      <c r="F519" s="490"/>
      <c r="G519" s="500">
        <f t="shared" si="21"/>
        <v>0</v>
      </c>
      <c r="H519" s="500" t="str">
        <f t="shared" si="22"/>
        <v/>
      </c>
      <c r="I519" s="500">
        <f t="shared" si="23"/>
        <v>0</v>
      </c>
    </row>
    <row r="520" spans="1:9">
      <c r="A520" s="490"/>
      <c r="B520" s="490"/>
      <c r="C520" s="490"/>
      <c r="D520" s="490"/>
      <c r="E520" s="490"/>
      <c r="F520" s="490"/>
      <c r="G520" s="500">
        <f t="shared" si="21"/>
        <v>0</v>
      </c>
      <c r="H520" s="500" t="str">
        <f t="shared" si="22"/>
        <v/>
      </c>
      <c r="I520" s="500">
        <f t="shared" si="23"/>
        <v>0</v>
      </c>
    </row>
    <row r="521" spans="1:9">
      <c r="A521" s="490"/>
      <c r="B521" s="490"/>
      <c r="C521" s="490"/>
      <c r="D521" s="490"/>
      <c r="E521" s="490"/>
      <c r="F521" s="490"/>
      <c r="G521" s="500">
        <f t="shared" si="21"/>
        <v>0</v>
      </c>
      <c r="H521" s="500" t="str">
        <f t="shared" si="22"/>
        <v/>
      </c>
      <c r="I521" s="500">
        <f t="shared" si="23"/>
        <v>0</v>
      </c>
    </row>
    <row r="522" spans="1:9">
      <c r="A522" s="490"/>
      <c r="B522" s="490"/>
      <c r="C522" s="490"/>
      <c r="D522" s="490"/>
      <c r="E522" s="490"/>
      <c r="F522" s="490"/>
      <c r="G522" s="500">
        <f t="shared" si="21"/>
        <v>0</v>
      </c>
      <c r="H522" s="500" t="str">
        <f t="shared" si="22"/>
        <v/>
      </c>
      <c r="I522" s="500">
        <f t="shared" si="23"/>
        <v>0</v>
      </c>
    </row>
    <row r="523" spans="1:9">
      <c r="A523" s="490"/>
      <c r="B523" s="490"/>
      <c r="C523" s="490"/>
      <c r="D523" s="490"/>
      <c r="E523" s="490"/>
      <c r="F523" s="490"/>
      <c r="G523" s="500">
        <f t="shared" si="21"/>
        <v>0</v>
      </c>
      <c r="H523" s="500" t="str">
        <f t="shared" si="22"/>
        <v/>
      </c>
      <c r="I523" s="500">
        <f t="shared" si="23"/>
        <v>0</v>
      </c>
    </row>
    <row r="524" spans="1:9">
      <c r="A524" s="490"/>
      <c r="B524" s="490"/>
      <c r="C524" s="490"/>
      <c r="D524" s="490"/>
      <c r="E524" s="490"/>
      <c r="F524" s="490"/>
      <c r="G524" s="500">
        <f t="shared" si="21"/>
        <v>0</v>
      </c>
      <c r="H524" s="500" t="str">
        <f t="shared" si="22"/>
        <v/>
      </c>
      <c r="I524" s="500">
        <f t="shared" si="23"/>
        <v>0</v>
      </c>
    </row>
    <row r="525" spans="1:9">
      <c r="A525" s="490"/>
      <c r="B525" s="490"/>
      <c r="C525" s="490"/>
      <c r="D525" s="490"/>
      <c r="E525" s="490"/>
      <c r="F525" s="490"/>
      <c r="G525" s="500">
        <f t="shared" si="21"/>
        <v>0</v>
      </c>
      <c r="H525" s="500" t="str">
        <f t="shared" si="22"/>
        <v/>
      </c>
      <c r="I525" s="500">
        <f t="shared" si="23"/>
        <v>0</v>
      </c>
    </row>
    <row r="526" spans="1:9">
      <c r="A526" s="490"/>
      <c r="B526" s="490"/>
      <c r="C526" s="490"/>
      <c r="D526" s="490"/>
      <c r="E526" s="490"/>
      <c r="F526" s="490"/>
      <c r="G526" s="500">
        <f t="shared" si="21"/>
        <v>0</v>
      </c>
      <c r="H526" s="500" t="str">
        <f t="shared" si="22"/>
        <v/>
      </c>
      <c r="I526" s="500">
        <f t="shared" si="23"/>
        <v>0</v>
      </c>
    </row>
    <row r="527" spans="1:9">
      <c r="A527" s="490"/>
      <c r="B527" s="490"/>
      <c r="C527" s="490"/>
      <c r="D527" s="490"/>
      <c r="E527" s="490"/>
      <c r="F527" s="490"/>
      <c r="G527" s="500">
        <f t="shared" ref="G527:G590" si="24">E527*F527</f>
        <v>0</v>
      </c>
      <c r="H527" s="500" t="str">
        <f t="shared" ref="H527:H590" si="25">IF(LEN(A527)&gt;0,IF(AND(LEN(A527)&gt;0,LEN(B527)&gt;0,LEN(C527)&gt;0,LEN(D527)&gt;0,LEN(E527)&gt;0,LEN(F527)&gt;0,LEN(G527)&gt;0),"OK","Not Complete"),"")</f>
        <v/>
      </c>
      <c r="I527" s="500">
        <f t="shared" ref="I527:I590" si="26">IF(H527="ok",F527,0)</f>
        <v>0</v>
      </c>
    </row>
    <row r="528" spans="1:9">
      <c r="A528" s="490"/>
      <c r="B528" s="490"/>
      <c r="C528" s="490"/>
      <c r="D528" s="490"/>
      <c r="E528" s="490"/>
      <c r="F528" s="490"/>
      <c r="G528" s="500">
        <f t="shared" si="24"/>
        <v>0</v>
      </c>
      <c r="H528" s="500" t="str">
        <f t="shared" si="25"/>
        <v/>
      </c>
      <c r="I528" s="500">
        <f t="shared" si="26"/>
        <v>0</v>
      </c>
    </row>
    <row r="529" spans="1:9">
      <c r="A529" s="490"/>
      <c r="B529" s="490"/>
      <c r="C529" s="490"/>
      <c r="D529" s="490"/>
      <c r="E529" s="490"/>
      <c r="F529" s="490"/>
      <c r="G529" s="500">
        <f t="shared" si="24"/>
        <v>0</v>
      </c>
      <c r="H529" s="500" t="str">
        <f t="shared" si="25"/>
        <v/>
      </c>
      <c r="I529" s="500">
        <f t="shared" si="26"/>
        <v>0</v>
      </c>
    </row>
    <row r="530" spans="1:9">
      <c r="A530" s="490"/>
      <c r="B530" s="490"/>
      <c r="C530" s="490"/>
      <c r="D530" s="490"/>
      <c r="E530" s="490"/>
      <c r="F530" s="490"/>
      <c r="G530" s="500">
        <f t="shared" si="24"/>
        <v>0</v>
      </c>
      <c r="H530" s="500" t="str">
        <f t="shared" si="25"/>
        <v/>
      </c>
      <c r="I530" s="500">
        <f t="shared" si="26"/>
        <v>0</v>
      </c>
    </row>
    <row r="531" spans="1:9">
      <c r="A531" s="490"/>
      <c r="B531" s="490"/>
      <c r="C531" s="490"/>
      <c r="D531" s="490"/>
      <c r="E531" s="490"/>
      <c r="F531" s="490"/>
      <c r="G531" s="500">
        <f t="shared" si="24"/>
        <v>0</v>
      </c>
      <c r="H531" s="500" t="str">
        <f t="shared" si="25"/>
        <v/>
      </c>
      <c r="I531" s="500">
        <f t="shared" si="26"/>
        <v>0</v>
      </c>
    </row>
    <row r="532" spans="1:9">
      <c r="A532" s="490"/>
      <c r="B532" s="490"/>
      <c r="C532" s="490"/>
      <c r="D532" s="490"/>
      <c r="E532" s="490"/>
      <c r="F532" s="490"/>
      <c r="G532" s="500">
        <f t="shared" si="24"/>
        <v>0</v>
      </c>
      <c r="H532" s="500" t="str">
        <f t="shared" si="25"/>
        <v/>
      </c>
      <c r="I532" s="500">
        <f t="shared" si="26"/>
        <v>0</v>
      </c>
    </row>
    <row r="533" spans="1:9">
      <c r="A533" s="490"/>
      <c r="B533" s="490"/>
      <c r="C533" s="490"/>
      <c r="D533" s="490"/>
      <c r="E533" s="490"/>
      <c r="F533" s="490"/>
      <c r="G533" s="500">
        <f t="shared" si="24"/>
        <v>0</v>
      </c>
      <c r="H533" s="500" t="str">
        <f t="shared" si="25"/>
        <v/>
      </c>
      <c r="I533" s="500">
        <f t="shared" si="26"/>
        <v>0</v>
      </c>
    </row>
    <row r="534" spans="1:9">
      <c r="A534" s="490"/>
      <c r="B534" s="490"/>
      <c r="C534" s="490"/>
      <c r="D534" s="490"/>
      <c r="E534" s="490"/>
      <c r="F534" s="490"/>
      <c r="G534" s="500">
        <f t="shared" si="24"/>
        <v>0</v>
      </c>
      <c r="H534" s="500" t="str">
        <f t="shared" si="25"/>
        <v/>
      </c>
      <c r="I534" s="500">
        <f t="shared" si="26"/>
        <v>0</v>
      </c>
    </row>
    <row r="535" spans="1:9">
      <c r="A535" s="490"/>
      <c r="B535" s="490"/>
      <c r="C535" s="490"/>
      <c r="D535" s="490"/>
      <c r="E535" s="490"/>
      <c r="F535" s="490"/>
      <c r="G535" s="500">
        <f t="shared" si="24"/>
        <v>0</v>
      </c>
      <c r="H535" s="500" t="str">
        <f t="shared" si="25"/>
        <v/>
      </c>
      <c r="I535" s="500">
        <f t="shared" si="26"/>
        <v>0</v>
      </c>
    </row>
    <row r="536" spans="1:9">
      <c r="A536" s="490"/>
      <c r="B536" s="490"/>
      <c r="C536" s="490"/>
      <c r="D536" s="490"/>
      <c r="E536" s="490"/>
      <c r="F536" s="490"/>
      <c r="G536" s="500">
        <f t="shared" si="24"/>
        <v>0</v>
      </c>
      <c r="H536" s="500" t="str">
        <f t="shared" si="25"/>
        <v/>
      </c>
      <c r="I536" s="500">
        <f t="shared" si="26"/>
        <v>0</v>
      </c>
    </row>
    <row r="537" spans="1:9">
      <c r="A537" s="490"/>
      <c r="B537" s="490"/>
      <c r="C537" s="490"/>
      <c r="D537" s="490"/>
      <c r="E537" s="490"/>
      <c r="F537" s="490"/>
      <c r="G537" s="500">
        <f t="shared" si="24"/>
        <v>0</v>
      </c>
      <c r="H537" s="500" t="str">
        <f t="shared" si="25"/>
        <v/>
      </c>
      <c r="I537" s="500">
        <f t="shared" si="26"/>
        <v>0</v>
      </c>
    </row>
    <row r="538" spans="1:9">
      <c r="A538" s="490"/>
      <c r="B538" s="490"/>
      <c r="C538" s="490"/>
      <c r="D538" s="490"/>
      <c r="E538" s="490"/>
      <c r="F538" s="490"/>
      <c r="G538" s="500">
        <f t="shared" si="24"/>
        <v>0</v>
      </c>
      <c r="H538" s="500" t="str">
        <f t="shared" si="25"/>
        <v/>
      </c>
      <c r="I538" s="500">
        <f t="shared" si="26"/>
        <v>0</v>
      </c>
    </row>
    <row r="539" spans="1:9">
      <c r="A539" s="490"/>
      <c r="B539" s="490"/>
      <c r="C539" s="490"/>
      <c r="D539" s="490"/>
      <c r="E539" s="490"/>
      <c r="F539" s="490"/>
      <c r="G539" s="500">
        <f t="shared" si="24"/>
        <v>0</v>
      </c>
      <c r="H539" s="500" t="str">
        <f t="shared" si="25"/>
        <v/>
      </c>
      <c r="I539" s="500">
        <f t="shared" si="26"/>
        <v>0</v>
      </c>
    </row>
    <row r="540" spans="1:9">
      <c r="A540" s="490"/>
      <c r="B540" s="490"/>
      <c r="C540" s="490"/>
      <c r="D540" s="490"/>
      <c r="E540" s="490"/>
      <c r="F540" s="490"/>
      <c r="G540" s="500">
        <f t="shared" si="24"/>
        <v>0</v>
      </c>
      <c r="H540" s="500" t="str">
        <f t="shared" si="25"/>
        <v/>
      </c>
      <c r="I540" s="500">
        <f t="shared" si="26"/>
        <v>0</v>
      </c>
    </row>
    <row r="541" spans="1:9">
      <c r="A541" s="490"/>
      <c r="B541" s="490"/>
      <c r="C541" s="490"/>
      <c r="D541" s="490"/>
      <c r="E541" s="490"/>
      <c r="F541" s="490"/>
      <c r="G541" s="500">
        <f t="shared" si="24"/>
        <v>0</v>
      </c>
      <c r="H541" s="500" t="str">
        <f t="shared" si="25"/>
        <v/>
      </c>
      <c r="I541" s="500">
        <f t="shared" si="26"/>
        <v>0</v>
      </c>
    </row>
    <row r="542" spans="1:9">
      <c r="A542" s="490"/>
      <c r="B542" s="490"/>
      <c r="C542" s="490"/>
      <c r="D542" s="490"/>
      <c r="E542" s="490"/>
      <c r="F542" s="490"/>
      <c r="G542" s="500">
        <f t="shared" si="24"/>
        <v>0</v>
      </c>
      <c r="H542" s="500" t="str">
        <f t="shared" si="25"/>
        <v/>
      </c>
      <c r="I542" s="500">
        <f t="shared" si="26"/>
        <v>0</v>
      </c>
    </row>
    <row r="543" spans="1:9">
      <c r="A543" s="490"/>
      <c r="B543" s="490"/>
      <c r="C543" s="490"/>
      <c r="D543" s="490"/>
      <c r="E543" s="490"/>
      <c r="F543" s="490"/>
      <c r="G543" s="500">
        <f t="shared" si="24"/>
        <v>0</v>
      </c>
      <c r="H543" s="500" t="str">
        <f t="shared" si="25"/>
        <v/>
      </c>
      <c r="I543" s="500">
        <f t="shared" si="26"/>
        <v>0</v>
      </c>
    </row>
    <row r="544" spans="1:9">
      <c r="A544" s="490"/>
      <c r="B544" s="490"/>
      <c r="C544" s="490"/>
      <c r="D544" s="490"/>
      <c r="E544" s="490"/>
      <c r="F544" s="490"/>
      <c r="G544" s="500">
        <f t="shared" si="24"/>
        <v>0</v>
      </c>
      <c r="H544" s="500" t="str">
        <f t="shared" si="25"/>
        <v/>
      </c>
      <c r="I544" s="500">
        <f t="shared" si="26"/>
        <v>0</v>
      </c>
    </row>
    <row r="545" spans="1:9">
      <c r="A545" s="490"/>
      <c r="B545" s="490"/>
      <c r="C545" s="490"/>
      <c r="D545" s="490"/>
      <c r="E545" s="490"/>
      <c r="F545" s="490"/>
      <c r="G545" s="500">
        <f t="shared" si="24"/>
        <v>0</v>
      </c>
      <c r="H545" s="500" t="str">
        <f t="shared" si="25"/>
        <v/>
      </c>
      <c r="I545" s="500">
        <f t="shared" si="26"/>
        <v>0</v>
      </c>
    </row>
    <row r="546" spans="1:9">
      <c r="A546" s="490"/>
      <c r="B546" s="490"/>
      <c r="C546" s="490"/>
      <c r="D546" s="490"/>
      <c r="E546" s="490"/>
      <c r="F546" s="490"/>
      <c r="G546" s="500">
        <f t="shared" si="24"/>
        <v>0</v>
      </c>
      <c r="H546" s="500" t="str">
        <f t="shared" si="25"/>
        <v/>
      </c>
      <c r="I546" s="500">
        <f t="shared" si="26"/>
        <v>0</v>
      </c>
    </row>
    <row r="547" spans="1:9">
      <c r="A547" s="490"/>
      <c r="B547" s="490"/>
      <c r="C547" s="490"/>
      <c r="D547" s="490"/>
      <c r="E547" s="490"/>
      <c r="F547" s="490"/>
      <c r="G547" s="500">
        <f t="shared" si="24"/>
        <v>0</v>
      </c>
      <c r="H547" s="500" t="str">
        <f t="shared" si="25"/>
        <v/>
      </c>
      <c r="I547" s="500">
        <f t="shared" si="26"/>
        <v>0</v>
      </c>
    </row>
    <row r="548" spans="1:9">
      <c r="A548" s="490"/>
      <c r="B548" s="490"/>
      <c r="C548" s="490"/>
      <c r="D548" s="490"/>
      <c r="E548" s="490"/>
      <c r="F548" s="490"/>
      <c r="G548" s="500">
        <f t="shared" si="24"/>
        <v>0</v>
      </c>
      <c r="H548" s="500" t="str">
        <f t="shared" si="25"/>
        <v/>
      </c>
      <c r="I548" s="500">
        <f t="shared" si="26"/>
        <v>0</v>
      </c>
    </row>
    <row r="549" spans="1:9">
      <c r="A549" s="490"/>
      <c r="B549" s="490"/>
      <c r="C549" s="490"/>
      <c r="D549" s="490"/>
      <c r="E549" s="490"/>
      <c r="F549" s="490"/>
      <c r="G549" s="500">
        <f t="shared" si="24"/>
        <v>0</v>
      </c>
      <c r="H549" s="500" t="str">
        <f t="shared" si="25"/>
        <v/>
      </c>
      <c r="I549" s="500">
        <f t="shared" si="26"/>
        <v>0</v>
      </c>
    </row>
    <row r="550" spans="1:9">
      <c r="A550" s="490"/>
      <c r="B550" s="490"/>
      <c r="C550" s="490"/>
      <c r="D550" s="490"/>
      <c r="E550" s="490"/>
      <c r="F550" s="490"/>
      <c r="G550" s="500">
        <f t="shared" si="24"/>
        <v>0</v>
      </c>
      <c r="H550" s="500" t="str">
        <f t="shared" si="25"/>
        <v/>
      </c>
      <c r="I550" s="500">
        <f t="shared" si="26"/>
        <v>0</v>
      </c>
    </row>
    <row r="551" spans="1:9">
      <c r="A551" s="490"/>
      <c r="B551" s="490"/>
      <c r="C551" s="490"/>
      <c r="D551" s="490"/>
      <c r="E551" s="490"/>
      <c r="F551" s="490"/>
      <c r="G551" s="500">
        <f t="shared" si="24"/>
        <v>0</v>
      </c>
      <c r="H551" s="500" t="str">
        <f t="shared" si="25"/>
        <v/>
      </c>
      <c r="I551" s="500">
        <f t="shared" si="26"/>
        <v>0</v>
      </c>
    </row>
    <row r="552" spans="1:9">
      <c r="A552" s="490"/>
      <c r="B552" s="490"/>
      <c r="C552" s="490"/>
      <c r="D552" s="490"/>
      <c r="E552" s="490"/>
      <c r="F552" s="490"/>
      <c r="G552" s="500">
        <f t="shared" si="24"/>
        <v>0</v>
      </c>
      <c r="H552" s="500" t="str">
        <f t="shared" si="25"/>
        <v/>
      </c>
      <c r="I552" s="500">
        <f t="shared" si="26"/>
        <v>0</v>
      </c>
    </row>
    <row r="553" spans="1:9">
      <c r="A553" s="490"/>
      <c r="B553" s="490"/>
      <c r="C553" s="490"/>
      <c r="D553" s="490"/>
      <c r="E553" s="490"/>
      <c r="F553" s="490"/>
      <c r="G553" s="500">
        <f t="shared" si="24"/>
        <v>0</v>
      </c>
      <c r="H553" s="500" t="str">
        <f t="shared" si="25"/>
        <v/>
      </c>
      <c r="I553" s="500">
        <f t="shared" si="26"/>
        <v>0</v>
      </c>
    </row>
    <row r="554" spans="1:9">
      <c r="A554" s="490"/>
      <c r="B554" s="490"/>
      <c r="C554" s="490"/>
      <c r="D554" s="490"/>
      <c r="E554" s="490"/>
      <c r="F554" s="490"/>
      <c r="G554" s="500">
        <f t="shared" si="24"/>
        <v>0</v>
      </c>
      <c r="H554" s="500" t="str">
        <f t="shared" si="25"/>
        <v/>
      </c>
      <c r="I554" s="500">
        <f t="shared" si="26"/>
        <v>0</v>
      </c>
    </row>
    <row r="555" spans="1:9">
      <c r="A555" s="490"/>
      <c r="B555" s="490"/>
      <c r="C555" s="490"/>
      <c r="D555" s="490"/>
      <c r="E555" s="490"/>
      <c r="F555" s="490"/>
      <c r="G555" s="500">
        <f t="shared" si="24"/>
        <v>0</v>
      </c>
      <c r="H555" s="500" t="str">
        <f t="shared" si="25"/>
        <v/>
      </c>
      <c r="I555" s="500">
        <f t="shared" si="26"/>
        <v>0</v>
      </c>
    </row>
    <row r="556" spans="1:9">
      <c r="A556" s="490"/>
      <c r="B556" s="490"/>
      <c r="C556" s="490"/>
      <c r="D556" s="490"/>
      <c r="E556" s="490"/>
      <c r="F556" s="490"/>
      <c r="G556" s="500">
        <f t="shared" si="24"/>
        <v>0</v>
      </c>
      <c r="H556" s="500" t="str">
        <f t="shared" si="25"/>
        <v/>
      </c>
      <c r="I556" s="500">
        <f t="shared" si="26"/>
        <v>0</v>
      </c>
    </row>
    <row r="557" spans="1:9">
      <c r="A557" s="490"/>
      <c r="B557" s="490"/>
      <c r="C557" s="490"/>
      <c r="D557" s="490"/>
      <c r="E557" s="490"/>
      <c r="F557" s="490"/>
      <c r="G557" s="500">
        <f t="shared" si="24"/>
        <v>0</v>
      </c>
      <c r="H557" s="500" t="str">
        <f t="shared" si="25"/>
        <v/>
      </c>
      <c r="I557" s="500">
        <f t="shared" si="26"/>
        <v>0</v>
      </c>
    </row>
    <row r="558" spans="1:9">
      <c r="A558" s="490"/>
      <c r="B558" s="490"/>
      <c r="C558" s="490"/>
      <c r="D558" s="490"/>
      <c r="E558" s="490"/>
      <c r="F558" s="490"/>
      <c r="G558" s="500">
        <f t="shared" si="24"/>
        <v>0</v>
      </c>
      <c r="H558" s="500" t="str">
        <f t="shared" si="25"/>
        <v/>
      </c>
      <c r="I558" s="500">
        <f t="shared" si="26"/>
        <v>0</v>
      </c>
    </row>
    <row r="559" spans="1:9">
      <c r="A559" s="490"/>
      <c r="B559" s="490"/>
      <c r="C559" s="490"/>
      <c r="D559" s="490"/>
      <c r="E559" s="490"/>
      <c r="F559" s="490"/>
      <c r="G559" s="500">
        <f t="shared" si="24"/>
        <v>0</v>
      </c>
      <c r="H559" s="500" t="str">
        <f t="shared" si="25"/>
        <v/>
      </c>
      <c r="I559" s="500">
        <f t="shared" si="26"/>
        <v>0</v>
      </c>
    </row>
    <row r="560" spans="1:9">
      <c r="A560" s="490"/>
      <c r="B560" s="490"/>
      <c r="C560" s="490"/>
      <c r="D560" s="490"/>
      <c r="E560" s="490"/>
      <c r="F560" s="490"/>
      <c r="G560" s="500">
        <f t="shared" si="24"/>
        <v>0</v>
      </c>
      <c r="H560" s="500" t="str">
        <f t="shared" si="25"/>
        <v/>
      </c>
      <c r="I560" s="500">
        <f t="shared" si="26"/>
        <v>0</v>
      </c>
    </row>
    <row r="561" spans="1:9">
      <c r="A561" s="490"/>
      <c r="B561" s="490"/>
      <c r="C561" s="490"/>
      <c r="D561" s="490"/>
      <c r="E561" s="490"/>
      <c r="F561" s="490"/>
      <c r="G561" s="500">
        <f t="shared" si="24"/>
        <v>0</v>
      </c>
      <c r="H561" s="500" t="str">
        <f t="shared" si="25"/>
        <v/>
      </c>
      <c r="I561" s="500">
        <f t="shared" si="26"/>
        <v>0</v>
      </c>
    </row>
    <row r="562" spans="1:9">
      <c r="A562" s="490"/>
      <c r="B562" s="490"/>
      <c r="C562" s="490"/>
      <c r="D562" s="490"/>
      <c r="E562" s="490"/>
      <c r="F562" s="490"/>
      <c r="G562" s="500">
        <f t="shared" si="24"/>
        <v>0</v>
      </c>
      <c r="H562" s="500" t="str">
        <f t="shared" si="25"/>
        <v/>
      </c>
      <c r="I562" s="500">
        <f t="shared" si="26"/>
        <v>0</v>
      </c>
    </row>
    <row r="563" spans="1:9">
      <c r="A563" s="490"/>
      <c r="B563" s="490"/>
      <c r="C563" s="490"/>
      <c r="D563" s="490"/>
      <c r="E563" s="490"/>
      <c r="F563" s="490"/>
      <c r="G563" s="500">
        <f t="shared" si="24"/>
        <v>0</v>
      </c>
      <c r="H563" s="500" t="str">
        <f t="shared" si="25"/>
        <v/>
      </c>
      <c r="I563" s="500">
        <f t="shared" si="26"/>
        <v>0</v>
      </c>
    </row>
    <row r="564" spans="1:9">
      <c r="A564" s="490"/>
      <c r="B564" s="490"/>
      <c r="C564" s="490"/>
      <c r="D564" s="490"/>
      <c r="E564" s="490"/>
      <c r="F564" s="490"/>
      <c r="G564" s="500">
        <f t="shared" si="24"/>
        <v>0</v>
      </c>
      <c r="H564" s="500" t="str">
        <f t="shared" si="25"/>
        <v/>
      </c>
      <c r="I564" s="500">
        <f t="shared" si="26"/>
        <v>0</v>
      </c>
    </row>
    <row r="565" spans="1:9">
      <c r="A565" s="490"/>
      <c r="B565" s="490"/>
      <c r="C565" s="490"/>
      <c r="D565" s="490"/>
      <c r="E565" s="490"/>
      <c r="F565" s="490"/>
      <c r="G565" s="500">
        <f t="shared" si="24"/>
        <v>0</v>
      </c>
      <c r="H565" s="500" t="str">
        <f t="shared" si="25"/>
        <v/>
      </c>
      <c r="I565" s="500">
        <f t="shared" si="26"/>
        <v>0</v>
      </c>
    </row>
    <row r="566" spans="1:9">
      <c r="A566" s="490"/>
      <c r="B566" s="490"/>
      <c r="C566" s="490"/>
      <c r="D566" s="490"/>
      <c r="E566" s="490"/>
      <c r="F566" s="490"/>
      <c r="G566" s="500">
        <f t="shared" si="24"/>
        <v>0</v>
      </c>
      <c r="H566" s="500" t="str">
        <f t="shared" si="25"/>
        <v/>
      </c>
      <c r="I566" s="500">
        <f t="shared" si="26"/>
        <v>0</v>
      </c>
    </row>
    <row r="567" spans="1:9">
      <c r="A567" s="490"/>
      <c r="B567" s="490"/>
      <c r="C567" s="490"/>
      <c r="D567" s="490"/>
      <c r="E567" s="490"/>
      <c r="F567" s="490"/>
      <c r="G567" s="500">
        <f t="shared" si="24"/>
        <v>0</v>
      </c>
      <c r="H567" s="500" t="str">
        <f t="shared" si="25"/>
        <v/>
      </c>
      <c r="I567" s="500">
        <f t="shared" si="26"/>
        <v>0</v>
      </c>
    </row>
    <row r="568" spans="1:9">
      <c r="A568" s="490"/>
      <c r="B568" s="490"/>
      <c r="C568" s="490"/>
      <c r="D568" s="490"/>
      <c r="E568" s="490"/>
      <c r="F568" s="490"/>
      <c r="G568" s="500">
        <f t="shared" si="24"/>
        <v>0</v>
      </c>
      <c r="H568" s="500" t="str">
        <f t="shared" si="25"/>
        <v/>
      </c>
      <c r="I568" s="500">
        <f t="shared" si="26"/>
        <v>0</v>
      </c>
    </row>
    <row r="569" spans="1:9">
      <c r="A569" s="490"/>
      <c r="B569" s="490"/>
      <c r="C569" s="490"/>
      <c r="D569" s="490"/>
      <c r="E569" s="490"/>
      <c r="F569" s="490"/>
      <c r="G569" s="500">
        <f t="shared" si="24"/>
        <v>0</v>
      </c>
      <c r="H569" s="500" t="str">
        <f t="shared" si="25"/>
        <v/>
      </c>
      <c r="I569" s="500">
        <f t="shared" si="26"/>
        <v>0</v>
      </c>
    </row>
    <row r="570" spans="1:9">
      <c r="A570" s="490"/>
      <c r="B570" s="490"/>
      <c r="C570" s="490"/>
      <c r="D570" s="490"/>
      <c r="E570" s="490"/>
      <c r="F570" s="490"/>
      <c r="G570" s="500">
        <f t="shared" si="24"/>
        <v>0</v>
      </c>
      <c r="H570" s="500" t="str">
        <f t="shared" si="25"/>
        <v/>
      </c>
      <c r="I570" s="500">
        <f t="shared" si="26"/>
        <v>0</v>
      </c>
    </row>
    <row r="571" spans="1:9">
      <c r="A571" s="490"/>
      <c r="B571" s="490"/>
      <c r="C571" s="490"/>
      <c r="D571" s="490"/>
      <c r="E571" s="490"/>
      <c r="F571" s="490"/>
      <c r="G571" s="500">
        <f t="shared" si="24"/>
        <v>0</v>
      </c>
      <c r="H571" s="500" t="str">
        <f t="shared" si="25"/>
        <v/>
      </c>
      <c r="I571" s="500">
        <f t="shared" si="26"/>
        <v>0</v>
      </c>
    </row>
    <row r="572" spans="1:9">
      <c r="A572" s="490"/>
      <c r="B572" s="490"/>
      <c r="C572" s="490"/>
      <c r="D572" s="490"/>
      <c r="E572" s="490"/>
      <c r="F572" s="490"/>
      <c r="G572" s="500">
        <f t="shared" si="24"/>
        <v>0</v>
      </c>
      <c r="H572" s="500" t="str">
        <f t="shared" si="25"/>
        <v/>
      </c>
      <c r="I572" s="500">
        <f t="shared" si="26"/>
        <v>0</v>
      </c>
    </row>
    <row r="573" spans="1:9">
      <c r="A573" s="490"/>
      <c r="B573" s="490"/>
      <c r="C573" s="490"/>
      <c r="D573" s="490"/>
      <c r="E573" s="490"/>
      <c r="F573" s="490"/>
      <c r="G573" s="500">
        <f t="shared" si="24"/>
        <v>0</v>
      </c>
      <c r="H573" s="500" t="str">
        <f t="shared" si="25"/>
        <v/>
      </c>
      <c r="I573" s="500">
        <f t="shared" si="26"/>
        <v>0</v>
      </c>
    </row>
    <row r="574" spans="1:9">
      <c r="A574" s="490"/>
      <c r="B574" s="490"/>
      <c r="C574" s="490"/>
      <c r="D574" s="490"/>
      <c r="E574" s="490"/>
      <c r="F574" s="490"/>
      <c r="G574" s="500">
        <f t="shared" si="24"/>
        <v>0</v>
      </c>
      <c r="H574" s="500" t="str">
        <f t="shared" si="25"/>
        <v/>
      </c>
      <c r="I574" s="500">
        <f t="shared" si="26"/>
        <v>0</v>
      </c>
    </row>
    <row r="575" spans="1:9">
      <c r="A575" s="490"/>
      <c r="B575" s="490"/>
      <c r="C575" s="490"/>
      <c r="D575" s="490"/>
      <c r="E575" s="490"/>
      <c r="F575" s="490"/>
      <c r="G575" s="500">
        <f t="shared" si="24"/>
        <v>0</v>
      </c>
      <c r="H575" s="500" t="str">
        <f t="shared" si="25"/>
        <v/>
      </c>
      <c r="I575" s="500">
        <f t="shared" si="26"/>
        <v>0</v>
      </c>
    </row>
    <row r="576" spans="1:9">
      <c r="A576" s="490"/>
      <c r="B576" s="490"/>
      <c r="C576" s="490"/>
      <c r="D576" s="490"/>
      <c r="E576" s="490"/>
      <c r="F576" s="490"/>
      <c r="G576" s="500">
        <f t="shared" si="24"/>
        <v>0</v>
      </c>
      <c r="H576" s="500" t="str">
        <f t="shared" si="25"/>
        <v/>
      </c>
      <c r="I576" s="500">
        <f t="shared" si="26"/>
        <v>0</v>
      </c>
    </row>
    <row r="577" spans="1:9">
      <c r="A577" s="490"/>
      <c r="B577" s="490"/>
      <c r="C577" s="490"/>
      <c r="D577" s="490"/>
      <c r="E577" s="490"/>
      <c r="F577" s="490"/>
      <c r="G577" s="500">
        <f t="shared" si="24"/>
        <v>0</v>
      </c>
      <c r="H577" s="500" t="str">
        <f t="shared" si="25"/>
        <v/>
      </c>
      <c r="I577" s="500">
        <f t="shared" si="26"/>
        <v>0</v>
      </c>
    </row>
    <row r="578" spans="1:9">
      <c r="A578" s="490"/>
      <c r="B578" s="490"/>
      <c r="C578" s="490"/>
      <c r="D578" s="490"/>
      <c r="E578" s="490"/>
      <c r="F578" s="490"/>
      <c r="G578" s="500">
        <f t="shared" si="24"/>
        <v>0</v>
      </c>
      <c r="H578" s="500" t="str">
        <f t="shared" si="25"/>
        <v/>
      </c>
      <c r="I578" s="500">
        <f t="shared" si="26"/>
        <v>0</v>
      </c>
    </row>
    <row r="579" spans="1:9">
      <c r="A579" s="490"/>
      <c r="B579" s="490"/>
      <c r="C579" s="490"/>
      <c r="D579" s="490"/>
      <c r="E579" s="490"/>
      <c r="F579" s="490"/>
      <c r="G579" s="500">
        <f t="shared" si="24"/>
        <v>0</v>
      </c>
      <c r="H579" s="500" t="str">
        <f t="shared" si="25"/>
        <v/>
      </c>
      <c r="I579" s="500">
        <f t="shared" si="26"/>
        <v>0</v>
      </c>
    </row>
    <row r="580" spans="1:9">
      <c r="A580" s="490"/>
      <c r="B580" s="490"/>
      <c r="C580" s="490"/>
      <c r="D580" s="490"/>
      <c r="E580" s="490"/>
      <c r="F580" s="490"/>
      <c r="G580" s="500">
        <f t="shared" si="24"/>
        <v>0</v>
      </c>
      <c r="H580" s="500" t="str">
        <f t="shared" si="25"/>
        <v/>
      </c>
      <c r="I580" s="500">
        <f t="shared" si="26"/>
        <v>0</v>
      </c>
    </row>
    <row r="581" spans="1:9">
      <c r="A581" s="490"/>
      <c r="B581" s="490"/>
      <c r="C581" s="490"/>
      <c r="D581" s="490"/>
      <c r="E581" s="490"/>
      <c r="F581" s="490"/>
      <c r="G581" s="500">
        <f t="shared" si="24"/>
        <v>0</v>
      </c>
      <c r="H581" s="500" t="str">
        <f t="shared" si="25"/>
        <v/>
      </c>
      <c r="I581" s="500">
        <f t="shared" si="26"/>
        <v>0</v>
      </c>
    </row>
    <row r="582" spans="1:9">
      <c r="A582" s="490"/>
      <c r="B582" s="490"/>
      <c r="C582" s="490"/>
      <c r="D582" s="490"/>
      <c r="E582" s="490"/>
      <c r="F582" s="490"/>
      <c r="G582" s="500">
        <f t="shared" si="24"/>
        <v>0</v>
      </c>
      <c r="H582" s="500" t="str">
        <f t="shared" si="25"/>
        <v/>
      </c>
      <c r="I582" s="500">
        <f t="shared" si="26"/>
        <v>0</v>
      </c>
    </row>
    <row r="583" spans="1:9">
      <c r="A583" s="490"/>
      <c r="B583" s="490"/>
      <c r="C583" s="490"/>
      <c r="D583" s="490"/>
      <c r="E583" s="490"/>
      <c r="F583" s="490"/>
      <c r="G583" s="500">
        <f t="shared" si="24"/>
        <v>0</v>
      </c>
      <c r="H583" s="500" t="str">
        <f t="shared" si="25"/>
        <v/>
      </c>
      <c r="I583" s="500">
        <f t="shared" si="26"/>
        <v>0</v>
      </c>
    </row>
    <row r="584" spans="1:9">
      <c r="A584" s="490"/>
      <c r="B584" s="490"/>
      <c r="C584" s="490"/>
      <c r="D584" s="490"/>
      <c r="E584" s="490"/>
      <c r="F584" s="490"/>
      <c r="G584" s="500">
        <f t="shared" si="24"/>
        <v>0</v>
      </c>
      <c r="H584" s="500" t="str">
        <f t="shared" si="25"/>
        <v/>
      </c>
      <c r="I584" s="500">
        <f t="shared" si="26"/>
        <v>0</v>
      </c>
    </row>
    <row r="585" spans="1:9">
      <c r="A585" s="490"/>
      <c r="B585" s="490"/>
      <c r="C585" s="490"/>
      <c r="D585" s="490"/>
      <c r="E585" s="490"/>
      <c r="F585" s="490"/>
      <c r="G585" s="500">
        <f t="shared" si="24"/>
        <v>0</v>
      </c>
      <c r="H585" s="500" t="str">
        <f t="shared" si="25"/>
        <v/>
      </c>
      <c r="I585" s="500">
        <f t="shared" si="26"/>
        <v>0</v>
      </c>
    </row>
    <row r="586" spans="1:9">
      <c r="A586" s="490"/>
      <c r="B586" s="490"/>
      <c r="C586" s="490"/>
      <c r="D586" s="490"/>
      <c r="E586" s="490"/>
      <c r="F586" s="490"/>
      <c r="G586" s="500">
        <f t="shared" si="24"/>
        <v>0</v>
      </c>
      <c r="H586" s="500" t="str">
        <f t="shared" si="25"/>
        <v/>
      </c>
      <c r="I586" s="500">
        <f t="shared" si="26"/>
        <v>0</v>
      </c>
    </row>
    <row r="587" spans="1:9">
      <c r="A587" s="490"/>
      <c r="B587" s="490"/>
      <c r="C587" s="490"/>
      <c r="D587" s="490"/>
      <c r="E587" s="490"/>
      <c r="F587" s="490"/>
      <c r="G587" s="500">
        <f t="shared" si="24"/>
        <v>0</v>
      </c>
      <c r="H587" s="500" t="str">
        <f t="shared" si="25"/>
        <v/>
      </c>
      <c r="I587" s="500">
        <f t="shared" si="26"/>
        <v>0</v>
      </c>
    </row>
    <row r="588" spans="1:9">
      <c r="A588" s="490"/>
      <c r="B588" s="490"/>
      <c r="C588" s="490"/>
      <c r="D588" s="490"/>
      <c r="E588" s="490"/>
      <c r="F588" s="490"/>
      <c r="G588" s="500">
        <f t="shared" si="24"/>
        <v>0</v>
      </c>
      <c r="H588" s="500" t="str">
        <f t="shared" si="25"/>
        <v/>
      </c>
      <c r="I588" s="500">
        <f t="shared" si="26"/>
        <v>0</v>
      </c>
    </row>
    <row r="589" spans="1:9">
      <c r="A589" s="490"/>
      <c r="B589" s="490"/>
      <c r="C589" s="490"/>
      <c r="D589" s="490"/>
      <c r="E589" s="490"/>
      <c r="F589" s="490"/>
      <c r="G589" s="500">
        <f t="shared" si="24"/>
        <v>0</v>
      </c>
      <c r="H589" s="500" t="str">
        <f t="shared" si="25"/>
        <v/>
      </c>
      <c r="I589" s="500">
        <f t="shared" si="26"/>
        <v>0</v>
      </c>
    </row>
    <row r="590" spans="1:9">
      <c r="A590" s="490"/>
      <c r="B590" s="490"/>
      <c r="C590" s="490"/>
      <c r="D590" s="490"/>
      <c r="E590" s="490"/>
      <c r="F590" s="490"/>
      <c r="G590" s="500">
        <f t="shared" si="24"/>
        <v>0</v>
      </c>
      <c r="H590" s="500" t="str">
        <f t="shared" si="25"/>
        <v/>
      </c>
      <c r="I590" s="500">
        <f t="shared" si="26"/>
        <v>0</v>
      </c>
    </row>
    <row r="591" spans="1:9">
      <c r="A591" s="490"/>
      <c r="B591" s="490"/>
      <c r="C591" s="490"/>
      <c r="D591" s="490"/>
      <c r="E591" s="490"/>
      <c r="F591" s="490"/>
      <c r="G591" s="500">
        <f t="shared" ref="G591:G654" si="27">E591*F591</f>
        <v>0</v>
      </c>
      <c r="H591" s="500" t="str">
        <f t="shared" ref="H591:H654" si="28">IF(LEN(A591)&gt;0,IF(AND(LEN(A591)&gt;0,LEN(B591)&gt;0,LEN(C591)&gt;0,LEN(D591)&gt;0,LEN(E591)&gt;0,LEN(F591)&gt;0,LEN(G591)&gt;0),"OK","Not Complete"),"")</f>
        <v/>
      </c>
      <c r="I591" s="500">
        <f t="shared" ref="I591:I654" si="29">IF(H591="ok",F591,0)</f>
        <v>0</v>
      </c>
    </row>
    <row r="592" spans="1:9">
      <c r="A592" s="490"/>
      <c r="B592" s="490"/>
      <c r="C592" s="490"/>
      <c r="D592" s="490"/>
      <c r="E592" s="490"/>
      <c r="F592" s="490"/>
      <c r="G592" s="500">
        <f t="shared" si="27"/>
        <v>0</v>
      </c>
      <c r="H592" s="500" t="str">
        <f t="shared" si="28"/>
        <v/>
      </c>
      <c r="I592" s="500">
        <f t="shared" si="29"/>
        <v>0</v>
      </c>
    </row>
    <row r="593" spans="1:9">
      <c r="A593" s="490"/>
      <c r="B593" s="490"/>
      <c r="C593" s="490"/>
      <c r="D593" s="490"/>
      <c r="E593" s="490"/>
      <c r="F593" s="490"/>
      <c r="G593" s="500">
        <f t="shared" si="27"/>
        <v>0</v>
      </c>
      <c r="H593" s="500" t="str">
        <f t="shared" si="28"/>
        <v/>
      </c>
      <c r="I593" s="500">
        <f t="shared" si="29"/>
        <v>0</v>
      </c>
    </row>
    <row r="594" spans="1:9">
      <c r="A594" s="490"/>
      <c r="B594" s="490"/>
      <c r="C594" s="490"/>
      <c r="D594" s="490"/>
      <c r="E594" s="490"/>
      <c r="F594" s="490"/>
      <c r="G594" s="500">
        <f t="shared" si="27"/>
        <v>0</v>
      </c>
      <c r="H594" s="500" t="str">
        <f t="shared" si="28"/>
        <v/>
      </c>
      <c r="I594" s="500">
        <f t="shared" si="29"/>
        <v>0</v>
      </c>
    </row>
    <row r="595" spans="1:9">
      <c r="A595" s="490"/>
      <c r="B595" s="490"/>
      <c r="C595" s="490"/>
      <c r="D595" s="490"/>
      <c r="E595" s="490"/>
      <c r="F595" s="490"/>
      <c r="G595" s="500">
        <f t="shared" si="27"/>
        <v>0</v>
      </c>
      <c r="H595" s="500" t="str">
        <f t="shared" si="28"/>
        <v/>
      </c>
      <c r="I595" s="500">
        <f t="shared" si="29"/>
        <v>0</v>
      </c>
    </row>
    <row r="596" spans="1:9">
      <c r="A596" s="490"/>
      <c r="B596" s="490"/>
      <c r="C596" s="490"/>
      <c r="D596" s="490"/>
      <c r="E596" s="490"/>
      <c r="F596" s="490"/>
      <c r="G596" s="500">
        <f t="shared" si="27"/>
        <v>0</v>
      </c>
      <c r="H596" s="500" t="str">
        <f t="shared" si="28"/>
        <v/>
      </c>
      <c r="I596" s="500">
        <f t="shared" si="29"/>
        <v>0</v>
      </c>
    </row>
    <row r="597" spans="1:9">
      <c r="A597" s="490"/>
      <c r="B597" s="490"/>
      <c r="C597" s="490"/>
      <c r="D597" s="490"/>
      <c r="E597" s="490"/>
      <c r="F597" s="490"/>
      <c r="G597" s="500">
        <f t="shared" si="27"/>
        <v>0</v>
      </c>
      <c r="H597" s="500" t="str">
        <f t="shared" si="28"/>
        <v/>
      </c>
      <c r="I597" s="500">
        <f t="shared" si="29"/>
        <v>0</v>
      </c>
    </row>
    <row r="598" spans="1:9">
      <c r="A598" s="490"/>
      <c r="B598" s="490"/>
      <c r="C598" s="490"/>
      <c r="D598" s="490"/>
      <c r="E598" s="490"/>
      <c r="F598" s="490"/>
      <c r="G598" s="500">
        <f t="shared" si="27"/>
        <v>0</v>
      </c>
      <c r="H598" s="500" t="str">
        <f t="shared" si="28"/>
        <v/>
      </c>
      <c r="I598" s="500">
        <f t="shared" si="29"/>
        <v>0</v>
      </c>
    </row>
    <row r="599" spans="1:9">
      <c r="A599" s="490"/>
      <c r="B599" s="490"/>
      <c r="C599" s="490"/>
      <c r="D599" s="490"/>
      <c r="E599" s="490"/>
      <c r="F599" s="490"/>
      <c r="G599" s="500">
        <f t="shared" si="27"/>
        <v>0</v>
      </c>
      <c r="H599" s="500" t="str">
        <f t="shared" si="28"/>
        <v/>
      </c>
      <c r="I599" s="500">
        <f t="shared" si="29"/>
        <v>0</v>
      </c>
    </row>
    <row r="600" spans="1:9">
      <c r="A600" s="490"/>
      <c r="B600" s="490"/>
      <c r="C600" s="490"/>
      <c r="D600" s="490"/>
      <c r="E600" s="490"/>
      <c r="F600" s="490"/>
      <c r="G600" s="500">
        <f t="shared" si="27"/>
        <v>0</v>
      </c>
      <c r="H600" s="500" t="str">
        <f t="shared" si="28"/>
        <v/>
      </c>
      <c r="I600" s="500">
        <f t="shared" si="29"/>
        <v>0</v>
      </c>
    </row>
    <row r="601" spans="1:9">
      <c r="A601" s="490"/>
      <c r="B601" s="490"/>
      <c r="C601" s="490"/>
      <c r="D601" s="490"/>
      <c r="E601" s="490"/>
      <c r="F601" s="490"/>
      <c r="G601" s="500">
        <f t="shared" si="27"/>
        <v>0</v>
      </c>
      <c r="H601" s="500" t="str">
        <f t="shared" si="28"/>
        <v/>
      </c>
      <c r="I601" s="500">
        <f t="shared" si="29"/>
        <v>0</v>
      </c>
    </row>
    <row r="602" spans="1:9">
      <c r="A602" s="490"/>
      <c r="B602" s="490"/>
      <c r="C602" s="490"/>
      <c r="D602" s="490"/>
      <c r="E602" s="490"/>
      <c r="F602" s="490"/>
      <c r="G602" s="500">
        <f t="shared" si="27"/>
        <v>0</v>
      </c>
      <c r="H602" s="500" t="str">
        <f t="shared" si="28"/>
        <v/>
      </c>
      <c r="I602" s="500">
        <f t="shared" si="29"/>
        <v>0</v>
      </c>
    </row>
    <row r="603" spans="1:9">
      <c r="A603" s="490"/>
      <c r="B603" s="490"/>
      <c r="C603" s="490"/>
      <c r="D603" s="490"/>
      <c r="E603" s="490"/>
      <c r="F603" s="490"/>
      <c r="G603" s="500">
        <f t="shared" si="27"/>
        <v>0</v>
      </c>
      <c r="H603" s="500" t="str">
        <f t="shared" si="28"/>
        <v/>
      </c>
      <c r="I603" s="500">
        <f t="shared" si="29"/>
        <v>0</v>
      </c>
    </row>
    <row r="604" spans="1:9">
      <c r="A604" s="490"/>
      <c r="B604" s="490"/>
      <c r="C604" s="490"/>
      <c r="D604" s="490"/>
      <c r="E604" s="490"/>
      <c r="F604" s="490"/>
      <c r="G604" s="500">
        <f t="shared" si="27"/>
        <v>0</v>
      </c>
      <c r="H604" s="500" t="str">
        <f t="shared" si="28"/>
        <v/>
      </c>
      <c r="I604" s="500">
        <f t="shared" si="29"/>
        <v>0</v>
      </c>
    </row>
    <row r="605" spans="1:9">
      <c r="A605" s="490"/>
      <c r="B605" s="490"/>
      <c r="C605" s="490"/>
      <c r="D605" s="490"/>
      <c r="E605" s="490"/>
      <c r="F605" s="490"/>
      <c r="G605" s="500">
        <f t="shared" si="27"/>
        <v>0</v>
      </c>
      <c r="H605" s="500" t="str">
        <f t="shared" si="28"/>
        <v/>
      </c>
      <c r="I605" s="500">
        <f t="shared" si="29"/>
        <v>0</v>
      </c>
    </row>
    <row r="606" spans="1:9">
      <c r="A606" s="490"/>
      <c r="B606" s="490"/>
      <c r="C606" s="490"/>
      <c r="D606" s="490"/>
      <c r="E606" s="490"/>
      <c r="F606" s="490"/>
      <c r="G606" s="500">
        <f t="shared" si="27"/>
        <v>0</v>
      </c>
      <c r="H606" s="500" t="str">
        <f t="shared" si="28"/>
        <v/>
      </c>
      <c r="I606" s="500">
        <f t="shared" si="29"/>
        <v>0</v>
      </c>
    </row>
    <row r="607" spans="1:9">
      <c r="A607" s="490"/>
      <c r="B607" s="490"/>
      <c r="C607" s="490"/>
      <c r="D607" s="490"/>
      <c r="E607" s="490"/>
      <c r="F607" s="490"/>
      <c r="G607" s="500">
        <f t="shared" si="27"/>
        <v>0</v>
      </c>
      <c r="H607" s="500" t="str">
        <f t="shared" si="28"/>
        <v/>
      </c>
      <c r="I607" s="500">
        <f t="shared" si="29"/>
        <v>0</v>
      </c>
    </row>
    <row r="608" spans="1:9">
      <c r="A608" s="490"/>
      <c r="B608" s="490"/>
      <c r="C608" s="490"/>
      <c r="D608" s="490"/>
      <c r="E608" s="490"/>
      <c r="F608" s="490"/>
      <c r="G608" s="500">
        <f t="shared" si="27"/>
        <v>0</v>
      </c>
      <c r="H608" s="500" t="str">
        <f t="shared" si="28"/>
        <v/>
      </c>
      <c r="I608" s="500">
        <f t="shared" si="29"/>
        <v>0</v>
      </c>
    </row>
    <row r="609" spans="1:9">
      <c r="A609" s="490"/>
      <c r="B609" s="490"/>
      <c r="C609" s="490"/>
      <c r="D609" s="490"/>
      <c r="E609" s="490"/>
      <c r="F609" s="490"/>
      <c r="G609" s="500">
        <f t="shared" si="27"/>
        <v>0</v>
      </c>
      <c r="H609" s="500" t="str">
        <f t="shared" si="28"/>
        <v/>
      </c>
      <c r="I609" s="500">
        <f t="shared" si="29"/>
        <v>0</v>
      </c>
    </row>
    <row r="610" spans="1:9">
      <c r="A610" s="490"/>
      <c r="B610" s="490"/>
      <c r="C610" s="490"/>
      <c r="D610" s="490"/>
      <c r="E610" s="490"/>
      <c r="F610" s="490"/>
      <c r="G610" s="500">
        <f t="shared" si="27"/>
        <v>0</v>
      </c>
      <c r="H610" s="500" t="str">
        <f t="shared" si="28"/>
        <v/>
      </c>
      <c r="I610" s="500">
        <f t="shared" si="29"/>
        <v>0</v>
      </c>
    </row>
    <row r="611" spans="1:9">
      <c r="A611" s="490"/>
      <c r="B611" s="490"/>
      <c r="C611" s="490"/>
      <c r="D611" s="490"/>
      <c r="E611" s="490"/>
      <c r="F611" s="490"/>
      <c r="G611" s="500">
        <f t="shared" si="27"/>
        <v>0</v>
      </c>
      <c r="H611" s="500" t="str">
        <f t="shared" si="28"/>
        <v/>
      </c>
      <c r="I611" s="500">
        <f t="shared" si="29"/>
        <v>0</v>
      </c>
    </row>
    <row r="612" spans="1:9">
      <c r="A612" s="490"/>
      <c r="B612" s="490"/>
      <c r="C612" s="490"/>
      <c r="D612" s="490"/>
      <c r="E612" s="490"/>
      <c r="F612" s="490"/>
      <c r="G612" s="500">
        <f t="shared" si="27"/>
        <v>0</v>
      </c>
      <c r="H612" s="500" t="str">
        <f t="shared" si="28"/>
        <v/>
      </c>
      <c r="I612" s="500">
        <f t="shared" si="29"/>
        <v>0</v>
      </c>
    </row>
    <row r="613" spans="1:9">
      <c r="A613" s="490"/>
      <c r="B613" s="490"/>
      <c r="C613" s="490"/>
      <c r="D613" s="490"/>
      <c r="E613" s="490"/>
      <c r="F613" s="490"/>
      <c r="G613" s="500">
        <f t="shared" si="27"/>
        <v>0</v>
      </c>
      <c r="H613" s="500" t="str">
        <f t="shared" si="28"/>
        <v/>
      </c>
      <c r="I613" s="500">
        <f t="shared" si="29"/>
        <v>0</v>
      </c>
    </row>
    <row r="614" spans="1:9">
      <c r="A614" s="490"/>
      <c r="B614" s="490"/>
      <c r="C614" s="490"/>
      <c r="D614" s="490"/>
      <c r="E614" s="490"/>
      <c r="F614" s="490"/>
      <c r="G614" s="500">
        <f t="shared" si="27"/>
        <v>0</v>
      </c>
      <c r="H614" s="500" t="str">
        <f t="shared" si="28"/>
        <v/>
      </c>
      <c r="I614" s="500">
        <f t="shared" si="29"/>
        <v>0</v>
      </c>
    </row>
    <row r="615" spans="1:9">
      <c r="A615" s="490"/>
      <c r="B615" s="490"/>
      <c r="C615" s="490"/>
      <c r="D615" s="490"/>
      <c r="E615" s="490"/>
      <c r="F615" s="490"/>
      <c r="G615" s="500">
        <f t="shared" si="27"/>
        <v>0</v>
      </c>
      <c r="H615" s="500" t="str">
        <f t="shared" si="28"/>
        <v/>
      </c>
      <c r="I615" s="500">
        <f t="shared" si="29"/>
        <v>0</v>
      </c>
    </row>
    <row r="616" spans="1:9">
      <c r="A616" s="490"/>
      <c r="B616" s="490"/>
      <c r="C616" s="490"/>
      <c r="D616" s="490"/>
      <c r="E616" s="490"/>
      <c r="F616" s="490"/>
      <c r="G616" s="500">
        <f t="shared" si="27"/>
        <v>0</v>
      </c>
      <c r="H616" s="500" t="str">
        <f t="shared" si="28"/>
        <v/>
      </c>
      <c r="I616" s="500">
        <f t="shared" si="29"/>
        <v>0</v>
      </c>
    </row>
    <row r="617" spans="1:9">
      <c r="A617" s="490"/>
      <c r="B617" s="490"/>
      <c r="C617" s="490"/>
      <c r="D617" s="490"/>
      <c r="E617" s="490"/>
      <c r="F617" s="490"/>
      <c r="G617" s="500">
        <f t="shared" si="27"/>
        <v>0</v>
      </c>
      <c r="H617" s="500" t="str">
        <f t="shared" si="28"/>
        <v/>
      </c>
      <c r="I617" s="500">
        <f t="shared" si="29"/>
        <v>0</v>
      </c>
    </row>
    <row r="618" spans="1:9">
      <c r="A618" s="490"/>
      <c r="B618" s="490"/>
      <c r="C618" s="490"/>
      <c r="D618" s="490"/>
      <c r="E618" s="490"/>
      <c r="F618" s="490"/>
      <c r="G618" s="500">
        <f t="shared" si="27"/>
        <v>0</v>
      </c>
      <c r="H618" s="500" t="str">
        <f t="shared" si="28"/>
        <v/>
      </c>
      <c r="I618" s="500">
        <f t="shared" si="29"/>
        <v>0</v>
      </c>
    </row>
    <row r="619" spans="1:9">
      <c r="A619" s="490"/>
      <c r="B619" s="490"/>
      <c r="C619" s="490"/>
      <c r="D619" s="490"/>
      <c r="E619" s="490"/>
      <c r="F619" s="490"/>
      <c r="G619" s="500">
        <f t="shared" si="27"/>
        <v>0</v>
      </c>
      <c r="H619" s="500" t="str">
        <f t="shared" si="28"/>
        <v/>
      </c>
      <c r="I619" s="500">
        <f t="shared" si="29"/>
        <v>0</v>
      </c>
    </row>
    <row r="620" spans="1:9">
      <c r="A620" s="490"/>
      <c r="B620" s="490"/>
      <c r="C620" s="490"/>
      <c r="D620" s="490"/>
      <c r="E620" s="490"/>
      <c r="F620" s="490"/>
      <c r="G620" s="500">
        <f t="shared" si="27"/>
        <v>0</v>
      </c>
      <c r="H620" s="500" t="str">
        <f t="shared" si="28"/>
        <v/>
      </c>
      <c r="I620" s="500">
        <f t="shared" si="29"/>
        <v>0</v>
      </c>
    </row>
    <row r="621" spans="1:9">
      <c r="A621" s="490"/>
      <c r="B621" s="490"/>
      <c r="C621" s="490"/>
      <c r="D621" s="490"/>
      <c r="E621" s="490"/>
      <c r="F621" s="490"/>
      <c r="G621" s="500">
        <f t="shared" si="27"/>
        <v>0</v>
      </c>
      <c r="H621" s="500" t="str">
        <f t="shared" si="28"/>
        <v/>
      </c>
      <c r="I621" s="500">
        <f t="shared" si="29"/>
        <v>0</v>
      </c>
    </row>
    <row r="622" spans="1:9">
      <c r="A622" s="490"/>
      <c r="B622" s="490"/>
      <c r="C622" s="490"/>
      <c r="D622" s="490"/>
      <c r="E622" s="490"/>
      <c r="F622" s="490"/>
      <c r="G622" s="500">
        <f t="shared" si="27"/>
        <v>0</v>
      </c>
      <c r="H622" s="500" t="str">
        <f t="shared" si="28"/>
        <v/>
      </c>
      <c r="I622" s="500">
        <f t="shared" si="29"/>
        <v>0</v>
      </c>
    </row>
    <row r="623" spans="1:9">
      <c r="A623" s="490"/>
      <c r="B623" s="490"/>
      <c r="C623" s="490"/>
      <c r="D623" s="490"/>
      <c r="E623" s="490"/>
      <c r="F623" s="490"/>
      <c r="G623" s="500">
        <f t="shared" si="27"/>
        <v>0</v>
      </c>
      <c r="H623" s="500" t="str">
        <f t="shared" si="28"/>
        <v/>
      </c>
      <c r="I623" s="500">
        <f t="shared" si="29"/>
        <v>0</v>
      </c>
    </row>
    <row r="624" spans="1:9">
      <c r="A624" s="490"/>
      <c r="B624" s="490"/>
      <c r="C624" s="490"/>
      <c r="D624" s="490"/>
      <c r="E624" s="490"/>
      <c r="F624" s="490"/>
      <c r="G624" s="500">
        <f t="shared" si="27"/>
        <v>0</v>
      </c>
      <c r="H624" s="500" t="str">
        <f t="shared" si="28"/>
        <v/>
      </c>
      <c r="I624" s="500">
        <f t="shared" si="29"/>
        <v>0</v>
      </c>
    </row>
    <row r="625" spans="1:9">
      <c r="A625" s="490"/>
      <c r="B625" s="490"/>
      <c r="C625" s="490"/>
      <c r="D625" s="490"/>
      <c r="E625" s="490"/>
      <c r="F625" s="490"/>
      <c r="G625" s="500">
        <f t="shared" si="27"/>
        <v>0</v>
      </c>
      <c r="H625" s="500" t="str">
        <f t="shared" si="28"/>
        <v/>
      </c>
      <c r="I625" s="500">
        <f t="shared" si="29"/>
        <v>0</v>
      </c>
    </row>
    <row r="626" spans="1:9">
      <c r="A626" s="490"/>
      <c r="B626" s="490"/>
      <c r="C626" s="490"/>
      <c r="D626" s="490"/>
      <c r="E626" s="490"/>
      <c r="F626" s="490"/>
      <c r="G626" s="500">
        <f t="shared" si="27"/>
        <v>0</v>
      </c>
      <c r="H626" s="500" t="str">
        <f t="shared" si="28"/>
        <v/>
      </c>
      <c r="I626" s="500">
        <f t="shared" si="29"/>
        <v>0</v>
      </c>
    </row>
    <row r="627" spans="1:9">
      <c r="A627" s="490"/>
      <c r="B627" s="490"/>
      <c r="C627" s="490"/>
      <c r="D627" s="490"/>
      <c r="E627" s="490"/>
      <c r="F627" s="490"/>
      <c r="G627" s="500">
        <f t="shared" si="27"/>
        <v>0</v>
      </c>
      <c r="H627" s="500" t="str">
        <f t="shared" si="28"/>
        <v/>
      </c>
      <c r="I627" s="500">
        <f t="shared" si="29"/>
        <v>0</v>
      </c>
    </row>
    <row r="628" spans="1:9">
      <c r="A628" s="490"/>
      <c r="B628" s="490"/>
      <c r="C628" s="490"/>
      <c r="D628" s="490"/>
      <c r="E628" s="490"/>
      <c r="F628" s="490"/>
      <c r="G628" s="500">
        <f t="shared" si="27"/>
        <v>0</v>
      </c>
      <c r="H628" s="500" t="str">
        <f t="shared" si="28"/>
        <v/>
      </c>
      <c r="I628" s="500">
        <f t="shared" si="29"/>
        <v>0</v>
      </c>
    </row>
    <row r="629" spans="1:9">
      <c r="A629" s="490"/>
      <c r="B629" s="490"/>
      <c r="C629" s="490"/>
      <c r="D629" s="490"/>
      <c r="E629" s="490"/>
      <c r="F629" s="490"/>
      <c r="G629" s="500">
        <f t="shared" si="27"/>
        <v>0</v>
      </c>
      <c r="H629" s="500" t="str">
        <f t="shared" si="28"/>
        <v/>
      </c>
      <c r="I629" s="500">
        <f t="shared" si="29"/>
        <v>0</v>
      </c>
    </row>
    <row r="630" spans="1:9">
      <c r="A630" s="490"/>
      <c r="B630" s="490"/>
      <c r="C630" s="490"/>
      <c r="D630" s="490"/>
      <c r="E630" s="490"/>
      <c r="F630" s="490"/>
      <c r="G630" s="500">
        <f t="shared" si="27"/>
        <v>0</v>
      </c>
      <c r="H630" s="500" t="str">
        <f t="shared" si="28"/>
        <v/>
      </c>
      <c r="I630" s="500">
        <f t="shared" si="29"/>
        <v>0</v>
      </c>
    </row>
    <row r="631" spans="1:9">
      <c r="A631" s="490"/>
      <c r="B631" s="490"/>
      <c r="C631" s="490"/>
      <c r="D631" s="490"/>
      <c r="E631" s="490"/>
      <c r="F631" s="490"/>
      <c r="G631" s="500">
        <f t="shared" si="27"/>
        <v>0</v>
      </c>
      <c r="H631" s="500" t="str">
        <f t="shared" si="28"/>
        <v/>
      </c>
      <c r="I631" s="500">
        <f t="shared" si="29"/>
        <v>0</v>
      </c>
    </row>
    <row r="632" spans="1:9">
      <c r="A632" s="490"/>
      <c r="B632" s="490"/>
      <c r="C632" s="490"/>
      <c r="D632" s="490"/>
      <c r="E632" s="490"/>
      <c r="F632" s="490"/>
      <c r="G632" s="500">
        <f t="shared" si="27"/>
        <v>0</v>
      </c>
      <c r="H632" s="500" t="str">
        <f t="shared" si="28"/>
        <v/>
      </c>
      <c r="I632" s="500">
        <f t="shared" si="29"/>
        <v>0</v>
      </c>
    </row>
    <row r="633" spans="1:9">
      <c r="A633" s="490"/>
      <c r="B633" s="490"/>
      <c r="C633" s="490"/>
      <c r="D633" s="490"/>
      <c r="E633" s="490"/>
      <c r="F633" s="490"/>
      <c r="G633" s="500">
        <f t="shared" si="27"/>
        <v>0</v>
      </c>
      <c r="H633" s="500" t="str">
        <f t="shared" si="28"/>
        <v/>
      </c>
      <c r="I633" s="500">
        <f t="shared" si="29"/>
        <v>0</v>
      </c>
    </row>
    <row r="634" spans="1:9">
      <c r="A634" s="490"/>
      <c r="B634" s="490"/>
      <c r="C634" s="490"/>
      <c r="D634" s="490"/>
      <c r="E634" s="490"/>
      <c r="F634" s="490"/>
      <c r="G634" s="500">
        <f t="shared" si="27"/>
        <v>0</v>
      </c>
      <c r="H634" s="500" t="str">
        <f t="shared" si="28"/>
        <v/>
      </c>
      <c r="I634" s="500">
        <f t="shared" si="29"/>
        <v>0</v>
      </c>
    </row>
    <row r="635" spans="1:9">
      <c r="A635" s="490"/>
      <c r="B635" s="490"/>
      <c r="C635" s="490"/>
      <c r="D635" s="490"/>
      <c r="E635" s="490"/>
      <c r="F635" s="490"/>
      <c r="G635" s="500">
        <f t="shared" si="27"/>
        <v>0</v>
      </c>
      <c r="H635" s="500" t="str">
        <f t="shared" si="28"/>
        <v/>
      </c>
      <c r="I635" s="500">
        <f t="shared" si="29"/>
        <v>0</v>
      </c>
    </row>
    <row r="636" spans="1:9">
      <c r="A636" s="490"/>
      <c r="B636" s="490"/>
      <c r="C636" s="490"/>
      <c r="D636" s="490"/>
      <c r="E636" s="490"/>
      <c r="F636" s="490"/>
      <c r="G636" s="500">
        <f t="shared" si="27"/>
        <v>0</v>
      </c>
      <c r="H636" s="500" t="str">
        <f t="shared" si="28"/>
        <v/>
      </c>
      <c r="I636" s="500">
        <f t="shared" si="29"/>
        <v>0</v>
      </c>
    </row>
    <row r="637" spans="1:9">
      <c r="A637" s="490"/>
      <c r="B637" s="490"/>
      <c r="C637" s="490"/>
      <c r="D637" s="490"/>
      <c r="E637" s="490"/>
      <c r="F637" s="490"/>
      <c r="G637" s="500">
        <f t="shared" si="27"/>
        <v>0</v>
      </c>
      <c r="H637" s="500" t="str">
        <f t="shared" si="28"/>
        <v/>
      </c>
      <c r="I637" s="500">
        <f t="shared" si="29"/>
        <v>0</v>
      </c>
    </row>
    <row r="638" spans="1:9">
      <c r="A638" s="490"/>
      <c r="B638" s="490"/>
      <c r="C638" s="490"/>
      <c r="D638" s="490"/>
      <c r="E638" s="490"/>
      <c r="F638" s="490"/>
      <c r="G638" s="500">
        <f t="shared" si="27"/>
        <v>0</v>
      </c>
      <c r="H638" s="500" t="str">
        <f t="shared" si="28"/>
        <v/>
      </c>
      <c r="I638" s="500">
        <f t="shared" si="29"/>
        <v>0</v>
      </c>
    </row>
    <row r="639" spans="1:9">
      <c r="A639" s="490"/>
      <c r="B639" s="490"/>
      <c r="C639" s="490"/>
      <c r="D639" s="490"/>
      <c r="E639" s="490"/>
      <c r="F639" s="490"/>
      <c r="G639" s="500">
        <f t="shared" si="27"/>
        <v>0</v>
      </c>
      <c r="H639" s="500" t="str">
        <f t="shared" si="28"/>
        <v/>
      </c>
      <c r="I639" s="500">
        <f t="shared" si="29"/>
        <v>0</v>
      </c>
    </row>
    <row r="640" spans="1:9">
      <c r="A640" s="490"/>
      <c r="B640" s="490"/>
      <c r="C640" s="490"/>
      <c r="D640" s="490"/>
      <c r="E640" s="490"/>
      <c r="F640" s="490"/>
      <c r="G640" s="500">
        <f t="shared" si="27"/>
        <v>0</v>
      </c>
      <c r="H640" s="500" t="str">
        <f t="shared" si="28"/>
        <v/>
      </c>
      <c r="I640" s="500">
        <f t="shared" si="29"/>
        <v>0</v>
      </c>
    </row>
    <row r="641" spans="1:9">
      <c r="A641" s="490"/>
      <c r="B641" s="490"/>
      <c r="C641" s="490"/>
      <c r="D641" s="490"/>
      <c r="E641" s="490"/>
      <c r="F641" s="490"/>
      <c r="G641" s="500">
        <f t="shared" si="27"/>
        <v>0</v>
      </c>
      <c r="H641" s="500" t="str">
        <f t="shared" si="28"/>
        <v/>
      </c>
      <c r="I641" s="500">
        <f t="shared" si="29"/>
        <v>0</v>
      </c>
    </row>
    <row r="642" spans="1:9">
      <c r="A642" s="490"/>
      <c r="B642" s="490"/>
      <c r="C642" s="490"/>
      <c r="D642" s="490"/>
      <c r="E642" s="490"/>
      <c r="F642" s="490"/>
      <c r="G642" s="500">
        <f t="shared" si="27"/>
        <v>0</v>
      </c>
      <c r="H642" s="500" t="str">
        <f t="shared" si="28"/>
        <v/>
      </c>
      <c r="I642" s="500">
        <f t="shared" si="29"/>
        <v>0</v>
      </c>
    </row>
    <row r="643" spans="1:9">
      <c r="A643" s="490"/>
      <c r="B643" s="490"/>
      <c r="C643" s="490"/>
      <c r="D643" s="490"/>
      <c r="E643" s="490"/>
      <c r="F643" s="490"/>
      <c r="G643" s="500">
        <f t="shared" si="27"/>
        <v>0</v>
      </c>
      <c r="H643" s="500" t="str">
        <f t="shared" si="28"/>
        <v/>
      </c>
      <c r="I643" s="500">
        <f t="shared" si="29"/>
        <v>0</v>
      </c>
    </row>
    <row r="644" spans="1:9">
      <c r="A644" s="490"/>
      <c r="B644" s="490"/>
      <c r="C644" s="490"/>
      <c r="D644" s="490"/>
      <c r="E644" s="490"/>
      <c r="F644" s="490"/>
      <c r="G644" s="500">
        <f t="shared" si="27"/>
        <v>0</v>
      </c>
      <c r="H644" s="500" t="str">
        <f t="shared" si="28"/>
        <v/>
      </c>
      <c r="I644" s="500">
        <f t="shared" si="29"/>
        <v>0</v>
      </c>
    </row>
    <row r="645" spans="1:9">
      <c r="A645" s="490"/>
      <c r="B645" s="490"/>
      <c r="C645" s="490"/>
      <c r="D645" s="490"/>
      <c r="E645" s="490"/>
      <c r="F645" s="490"/>
      <c r="G645" s="500">
        <f t="shared" si="27"/>
        <v>0</v>
      </c>
      <c r="H645" s="500" t="str">
        <f t="shared" si="28"/>
        <v/>
      </c>
      <c r="I645" s="500">
        <f t="shared" si="29"/>
        <v>0</v>
      </c>
    </row>
    <row r="646" spans="1:9">
      <c r="A646" s="490"/>
      <c r="B646" s="490"/>
      <c r="C646" s="490"/>
      <c r="D646" s="490"/>
      <c r="E646" s="490"/>
      <c r="F646" s="490"/>
      <c r="G646" s="500">
        <f t="shared" si="27"/>
        <v>0</v>
      </c>
      <c r="H646" s="500" t="str">
        <f t="shared" si="28"/>
        <v/>
      </c>
      <c r="I646" s="500">
        <f t="shared" si="29"/>
        <v>0</v>
      </c>
    </row>
    <row r="647" spans="1:9">
      <c r="A647" s="490"/>
      <c r="B647" s="490"/>
      <c r="C647" s="490"/>
      <c r="D647" s="490"/>
      <c r="E647" s="490"/>
      <c r="F647" s="490"/>
      <c r="G647" s="500">
        <f t="shared" si="27"/>
        <v>0</v>
      </c>
      <c r="H647" s="500" t="str">
        <f t="shared" si="28"/>
        <v/>
      </c>
      <c r="I647" s="500">
        <f t="shared" si="29"/>
        <v>0</v>
      </c>
    </row>
    <row r="648" spans="1:9">
      <c r="A648" s="490"/>
      <c r="B648" s="490"/>
      <c r="C648" s="490"/>
      <c r="D648" s="490"/>
      <c r="E648" s="490"/>
      <c r="F648" s="490"/>
      <c r="G648" s="500">
        <f t="shared" si="27"/>
        <v>0</v>
      </c>
      <c r="H648" s="500" t="str">
        <f t="shared" si="28"/>
        <v/>
      </c>
      <c r="I648" s="500">
        <f t="shared" si="29"/>
        <v>0</v>
      </c>
    </row>
    <row r="649" spans="1:9">
      <c r="A649" s="490"/>
      <c r="B649" s="490"/>
      <c r="C649" s="490"/>
      <c r="D649" s="490"/>
      <c r="E649" s="490"/>
      <c r="F649" s="490"/>
      <c r="G649" s="500">
        <f t="shared" si="27"/>
        <v>0</v>
      </c>
      <c r="H649" s="500" t="str">
        <f t="shared" si="28"/>
        <v/>
      </c>
      <c r="I649" s="500">
        <f t="shared" si="29"/>
        <v>0</v>
      </c>
    </row>
    <row r="650" spans="1:9">
      <c r="A650" s="490"/>
      <c r="B650" s="490"/>
      <c r="C650" s="490"/>
      <c r="D650" s="490"/>
      <c r="E650" s="490"/>
      <c r="F650" s="490"/>
      <c r="G650" s="500">
        <f t="shared" si="27"/>
        <v>0</v>
      </c>
      <c r="H650" s="500" t="str">
        <f t="shared" si="28"/>
        <v/>
      </c>
      <c r="I650" s="500">
        <f t="shared" si="29"/>
        <v>0</v>
      </c>
    </row>
    <row r="651" spans="1:9">
      <c r="A651" s="490"/>
      <c r="B651" s="490"/>
      <c r="C651" s="490"/>
      <c r="D651" s="490"/>
      <c r="E651" s="490"/>
      <c r="F651" s="490"/>
      <c r="G651" s="500">
        <f t="shared" si="27"/>
        <v>0</v>
      </c>
      <c r="H651" s="500" t="str">
        <f t="shared" si="28"/>
        <v/>
      </c>
      <c r="I651" s="500">
        <f t="shared" si="29"/>
        <v>0</v>
      </c>
    </row>
    <row r="652" spans="1:9">
      <c r="A652" s="490"/>
      <c r="B652" s="490"/>
      <c r="C652" s="490"/>
      <c r="D652" s="490"/>
      <c r="E652" s="490"/>
      <c r="F652" s="490"/>
      <c r="G652" s="500">
        <f t="shared" si="27"/>
        <v>0</v>
      </c>
      <c r="H652" s="500" t="str">
        <f t="shared" si="28"/>
        <v/>
      </c>
      <c r="I652" s="500">
        <f t="shared" si="29"/>
        <v>0</v>
      </c>
    </row>
    <row r="653" spans="1:9">
      <c r="A653" s="490"/>
      <c r="B653" s="490"/>
      <c r="C653" s="490"/>
      <c r="D653" s="490"/>
      <c r="E653" s="490"/>
      <c r="F653" s="490"/>
      <c r="G653" s="500">
        <f t="shared" si="27"/>
        <v>0</v>
      </c>
      <c r="H653" s="500" t="str">
        <f t="shared" si="28"/>
        <v/>
      </c>
      <c r="I653" s="500">
        <f t="shared" si="29"/>
        <v>0</v>
      </c>
    </row>
    <row r="654" spans="1:9">
      <c r="A654" s="490"/>
      <c r="B654" s="490"/>
      <c r="C654" s="490"/>
      <c r="D654" s="490"/>
      <c r="E654" s="490"/>
      <c r="F654" s="490"/>
      <c r="G654" s="500">
        <f t="shared" si="27"/>
        <v>0</v>
      </c>
      <c r="H654" s="500" t="str">
        <f t="shared" si="28"/>
        <v/>
      </c>
      <c r="I654" s="500">
        <f t="shared" si="29"/>
        <v>0</v>
      </c>
    </row>
    <row r="655" spans="1:9">
      <c r="A655" s="490"/>
      <c r="B655" s="490"/>
      <c r="C655" s="490"/>
      <c r="D655" s="490"/>
      <c r="E655" s="490"/>
      <c r="F655" s="490"/>
      <c r="G655" s="500">
        <f t="shared" ref="G655:G718" si="30">E655*F655</f>
        <v>0</v>
      </c>
      <c r="H655" s="500" t="str">
        <f t="shared" ref="H655:H718" si="31">IF(LEN(A655)&gt;0,IF(AND(LEN(A655)&gt;0,LEN(B655)&gt;0,LEN(C655)&gt;0,LEN(D655)&gt;0,LEN(E655)&gt;0,LEN(F655)&gt;0,LEN(G655)&gt;0),"OK","Not Complete"),"")</f>
        <v/>
      </c>
      <c r="I655" s="500">
        <f t="shared" ref="I655:I718" si="32">IF(H655="ok",F655,0)</f>
        <v>0</v>
      </c>
    </row>
    <row r="656" spans="1:9">
      <c r="A656" s="490"/>
      <c r="B656" s="490"/>
      <c r="C656" s="490"/>
      <c r="D656" s="490"/>
      <c r="E656" s="490"/>
      <c r="F656" s="490"/>
      <c r="G656" s="500">
        <f t="shared" si="30"/>
        <v>0</v>
      </c>
      <c r="H656" s="500" t="str">
        <f t="shared" si="31"/>
        <v/>
      </c>
      <c r="I656" s="500">
        <f t="shared" si="32"/>
        <v>0</v>
      </c>
    </row>
    <row r="657" spans="1:9">
      <c r="A657" s="490"/>
      <c r="B657" s="490"/>
      <c r="C657" s="490"/>
      <c r="D657" s="490"/>
      <c r="E657" s="490"/>
      <c r="F657" s="490"/>
      <c r="G657" s="500">
        <f t="shared" si="30"/>
        <v>0</v>
      </c>
      <c r="H657" s="500" t="str">
        <f t="shared" si="31"/>
        <v/>
      </c>
      <c r="I657" s="500">
        <f t="shared" si="32"/>
        <v>0</v>
      </c>
    </row>
    <row r="658" spans="1:9">
      <c r="A658" s="490"/>
      <c r="B658" s="490"/>
      <c r="C658" s="490"/>
      <c r="D658" s="490"/>
      <c r="E658" s="490"/>
      <c r="F658" s="490"/>
      <c r="G658" s="500">
        <f t="shared" si="30"/>
        <v>0</v>
      </c>
      <c r="H658" s="500" t="str">
        <f t="shared" si="31"/>
        <v/>
      </c>
      <c r="I658" s="500">
        <f t="shared" si="32"/>
        <v>0</v>
      </c>
    </row>
    <row r="659" spans="1:9">
      <c r="A659" s="490"/>
      <c r="B659" s="490"/>
      <c r="C659" s="490"/>
      <c r="D659" s="490"/>
      <c r="E659" s="490"/>
      <c r="F659" s="490"/>
      <c r="G659" s="500">
        <f t="shared" si="30"/>
        <v>0</v>
      </c>
      <c r="H659" s="500" t="str">
        <f t="shared" si="31"/>
        <v/>
      </c>
      <c r="I659" s="500">
        <f t="shared" si="32"/>
        <v>0</v>
      </c>
    </row>
    <row r="660" spans="1:9">
      <c r="A660" s="490"/>
      <c r="B660" s="490"/>
      <c r="C660" s="490"/>
      <c r="D660" s="490"/>
      <c r="E660" s="490"/>
      <c r="F660" s="490"/>
      <c r="G660" s="500">
        <f t="shared" si="30"/>
        <v>0</v>
      </c>
      <c r="H660" s="500" t="str">
        <f t="shared" si="31"/>
        <v/>
      </c>
      <c r="I660" s="500">
        <f t="shared" si="32"/>
        <v>0</v>
      </c>
    </row>
    <row r="661" spans="1:9">
      <c r="A661" s="490"/>
      <c r="B661" s="490"/>
      <c r="C661" s="490"/>
      <c r="D661" s="490"/>
      <c r="E661" s="490"/>
      <c r="F661" s="490"/>
      <c r="G661" s="500">
        <f t="shared" si="30"/>
        <v>0</v>
      </c>
      <c r="H661" s="500" t="str">
        <f t="shared" si="31"/>
        <v/>
      </c>
      <c r="I661" s="500">
        <f t="shared" si="32"/>
        <v>0</v>
      </c>
    </row>
    <row r="662" spans="1:9">
      <c r="A662" s="490"/>
      <c r="B662" s="490"/>
      <c r="C662" s="490"/>
      <c r="D662" s="490"/>
      <c r="E662" s="490"/>
      <c r="F662" s="490"/>
      <c r="G662" s="500">
        <f t="shared" si="30"/>
        <v>0</v>
      </c>
      <c r="H662" s="500" t="str">
        <f t="shared" si="31"/>
        <v/>
      </c>
      <c r="I662" s="500">
        <f t="shared" si="32"/>
        <v>0</v>
      </c>
    </row>
    <row r="663" spans="1:9">
      <c r="A663" s="490"/>
      <c r="B663" s="490"/>
      <c r="C663" s="490"/>
      <c r="D663" s="490"/>
      <c r="E663" s="490"/>
      <c r="F663" s="490"/>
      <c r="G663" s="500">
        <f t="shared" si="30"/>
        <v>0</v>
      </c>
      <c r="H663" s="500" t="str">
        <f t="shared" si="31"/>
        <v/>
      </c>
      <c r="I663" s="500">
        <f t="shared" si="32"/>
        <v>0</v>
      </c>
    </row>
    <row r="664" spans="1:9">
      <c r="A664" s="490"/>
      <c r="B664" s="490"/>
      <c r="C664" s="490"/>
      <c r="D664" s="490"/>
      <c r="E664" s="490"/>
      <c r="F664" s="490"/>
      <c r="G664" s="500">
        <f t="shared" si="30"/>
        <v>0</v>
      </c>
      <c r="H664" s="500" t="str">
        <f t="shared" si="31"/>
        <v/>
      </c>
      <c r="I664" s="500">
        <f t="shared" si="32"/>
        <v>0</v>
      </c>
    </row>
    <row r="665" spans="1:9">
      <c r="A665" s="490"/>
      <c r="B665" s="490"/>
      <c r="C665" s="490"/>
      <c r="D665" s="490"/>
      <c r="E665" s="490"/>
      <c r="F665" s="490"/>
      <c r="G665" s="500">
        <f t="shared" si="30"/>
        <v>0</v>
      </c>
      <c r="H665" s="500" t="str">
        <f t="shared" si="31"/>
        <v/>
      </c>
      <c r="I665" s="500">
        <f t="shared" si="32"/>
        <v>0</v>
      </c>
    </row>
    <row r="666" spans="1:9">
      <c r="A666" s="490"/>
      <c r="B666" s="490"/>
      <c r="C666" s="490"/>
      <c r="D666" s="490"/>
      <c r="E666" s="490"/>
      <c r="F666" s="490"/>
      <c r="G666" s="500">
        <f t="shared" si="30"/>
        <v>0</v>
      </c>
      <c r="H666" s="500" t="str">
        <f t="shared" si="31"/>
        <v/>
      </c>
      <c r="I666" s="500">
        <f t="shared" si="32"/>
        <v>0</v>
      </c>
    </row>
    <row r="667" spans="1:9">
      <c r="A667" s="490"/>
      <c r="B667" s="490"/>
      <c r="C667" s="490"/>
      <c r="D667" s="490"/>
      <c r="E667" s="490"/>
      <c r="F667" s="490"/>
      <c r="G667" s="500">
        <f t="shared" si="30"/>
        <v>0</v>
      </c>
      <c r="H667" s="500" t="str">
        <f t="shared" si="31"/>
        <v/>
      </c>
      <c r="I667" s="500">
        <f t="shared" si="32"/>
        <v>0</v>
      </c>
    </row>
    <row r="668" spans="1:9">
      <c r="A668" s="490"/>
      <c r="B668" s="490"/>
      <c r="C668" s="490"/>
      <c r="D668" s="490"/>
      <c r="E668" s="490"/>
      <c r="F668" s="490"/>
      <c r="G668" s="500">
        <f t="shared" si="30"/>
        <v>0</v>
      </c>
      <c r="H668" s="500" t="str">
        <f t="shared" si="31"/>
        <v/>
      </c>
      <c r="I668" s="500">
        <f t="shared" si="32"/>
        <v>0</v>
      </c>
    </row>
    <row r="669" spans="1:9">
      <c r="A669" s="490"/>
      <c r="B669" s="490"/>
      <c r="C669" s="490"/>
      <c r="D669" s="490"/>
      <c r="E669" s="490"/>
      <c r="F669" s="490"/>
      <c r="G669" s="500">
        <f t="shared" si="30"/>
        <v>0</v>
      </c>
      <c r="H669" s="500" t="str">
        <f t="shared" si="31"/>
        <v/>
      </c>
      <c r="I669" s="500">
        <f t="shared" si="32"/>
        <v>0</v>
      </c>
    </row>
    <row r="670" spans="1:9">
      <c r="A670" s="490"/>
      <c r="B670" s="490"/>
      <c r="C670" s="490"/>
      <c r="D670" s="490"/>
      <c r="E670" s="490"/>
      <c r="F670" s="490"/>
      <c r="G670" s="500">
        <f t="shared" si="30"/>
        <v>0</v>
      </c>
      <c r="H670" s="500" t="str">
        <f t="shared" si="31"/>
        <v/>
      </c>
      <c r="I670" s="500">
        <f t="shared" si="32"/>
        <v>0</v>
      </c>
    </row>
    <row r="671" spans="1:9">
      <c r="A671" s="490"/>
      <c r="B671" s="490"/>
      <c r="C671" s="490"/>
      <c r="D671" s="490"/>
      <c r="E671" s="490"/>
      <c r="F671" s="490"/>
      <c r="G671" s="500">
        <f t="shared" si="30"/>
        <v>0</v>
      </c>
      <c r="H671" s="500" t="str">
        <f t="shared" si="31"/>
        <v/>
      </c>
      <c r="I671" s="500">
        <f t="shared" si="32"/>
        <v>0</v>
      </c>
    </row>
    <row r="672" spans="1:9">
      <c r="A672" s="490"/>
      <c r="B672" s="490"/>
      <c r="C672" s="490"/>
      <c r="D672" s="490"/>
      <c r="E672" s="490"/>
      <c r="F672" s="490"/>
      <c r="G672" s="500">
        <f t="shared" si="30"/>
        <v>0</v>
      </c>
      <c r="H672" s="500" t="str">
        <f t="shared" si="31"/>
        <v/>
      </c>
      <c r="I672" s="500">
        <f t="shared" si="32"/>
        <v>0</v>
      </c>
    </row>
    <row r="673" spans="1:9">
      <c r="A673" s="490"/>
      <c r="B673" s="490"/>
      <c r="C673" s="490"/>
      <c r="D673" s="490"/>
      <c r="E673" s="490"/>
      <c r="F673" s="490"/>
      <c r="G673" s="500">
        <f t="shared" si="30"/>
        <v>0</v>
      </c>
      <c r="H673" s="500" t="str">
        <f t="shared" si="31"/>
        <v/>
      </c>
      <c r="I673" s="500">
        <f t="shared" si="32"/>
        <v>0</v>
      </c>
    </row>
    <row r="674" spans="1:9">
      <c r="A674" s="490"/>
      <c r="B674" s="490"/>
      <c r="C674" s="490"/>
      <c r="D674" s="490"/>
      <c r="E674" s="490"/>
      <c r="F674" s="490"/>
      <c r="G674" s="500">
        <f t="shared" si="30"/>
        <v>0</v>
      </c>
      <c r="H674" s="500" t="str">
        <f t="shared" si="31"/>
        <v/>
      </c>
      <c r="I674" s="500">
        <f t="shared" si="32"/>
        <v>0</v>
      </c>
    </row>
    <row r="675" spans="1:9">
      <c r="A675" s="490"/>
      <c r="B675" s="490"/>
      <c r="C675" s="490"/>
      <c r="D675" s="490"/>
      <c r="E675" s="490"/>
      <c r="F675" s="490"/>
      <c r="G675" s="500">
        <f t="shared" si="30"/>
        <v>0</v>
      </c>
      <c r="H675" s="500" t="str">
        <f t="shared" si="31"/>
        <v/>
      </c>
      <c r="I675" s="500">
        <f t="shared" si="32"/>
        <v>0</v>
      </c>
    </row>
    <row r="676" spans="1:9">
      <c r="A676" s="490"/>
      <c r="B676" s="490"/>
      <c r="C676" s="490"/>
      <c r="D676" s="490"/>
      <c r="E676" s="490"/>
      <c r="F676" s="490"/>
      <c r="G676" s="500">
        <f t="shared" si="30"/>
        <v>0</v>
      </c>
      <c r="H676" s="500" t="str">
        <f t="shared" si="31"/>
        <v/>
      </c>
      <c r="I676" s="500">
        <f t="shared" si="32"/>
        <v>0</v>
      </c>
    </row>
    <row r="677" spans="1:9">
      <c r="A677" s="490"/>
      <c r="B677" s="490"/>
      <c r="C677" s="490"/>
      <c r="D677" s="490"/>
      <c r="E677" s="490"/>
      <c r="F677" s="490"/>
      <c r="G677" s="500">
        <f t="shared" si="30"/>
        <v>0</v>
      </c>
      <c r="H677" s="500" t="str">
        <f t="shared" si="31"/>
        <v/>
      </c>
      <c r="I677" s="500">
        <f t="shared" si="32"/>
        <v>0</v>
      </c>
    </row>
    <row r="678" spans="1:9">
      <c r="A678" s="490"/>
      <c r="B678" s="490"/>
      <c r="C678" s="490"/>
      <c r="D678" s="490"/>
      <c r="E678" s="490"/>
      <c r="F678" s="490"/>
      <c r="G678" s="500">
        <f t="shared" si="30"/>
        <v>0</v>
      </c>
      <c r="H678" s="500" t="str">
        <f t="shared" si="31"/>
        <v/>
      </c>
      <c r="I678" s="500">
        <f t="shared" si="32"/>
        <v>0</v>
      </c>
    </row>
    <row r="679" spans="1:9">
      <c r="A679" s="490"/>
      <c r="B679" s="490"/>
      <c r="C679" s="490"/>
      <c r="D679" s="490"/>
      <c r="E679" s="490"/>
      <c r="F679" s="490"/>
      <c r="G679" s="500">
        <f t="shared" si="30"/>
        <v>0</v>
      </c>
      <c r="H679" s="500" t="str">
        <f t="shared" si="31"/>
        <v/>
      </c>
      <c r="I679" s="500">
        <f t="shared" si="32"/>
        <v>0</v>
      </c>
    </row>
    <row r="680" spans="1:9">
      <c r="A680" s="490"/>
      <c r="B680" s="490"/>
      <c r="C680" s="490"/>
      <c r="D680" s="490"/>
      <c r="E680" s="490"/>
      <c r="F680" s="490"/>
      <c r="G680" s="500">
        <f t="shared" si="30"/>
        <v>0</v>
      </c>
      <c r="H680" s="500" t="str">
        <f t="shared" si="31"/>
        <v/>
      </c>
      <c r="I680" s="500">
        <f t="shared" si="32"/>
        <v>0</v>
      </c>
    </row>
    <row r="681" spans="1:9">
      <c r="A681" s="490"/>
      <c r="B681" s="490"/>
      <c r="C681" s="490"/>
      <c r="D681" s="490"/>
      <c r="E681" s="490"/>
      <c r="F681" s="490"/>
      <c r="G681" s="500">
        <f t="shared" si="30"/>
        <v>0</v>
      </c>
      <c r="H681" s="500" t="str">
        <f t="shared" si="31"/>
        <v/>
      </c>
      <c r="I681" s="500">
        <f t="shared" si="32"/>
        <v>0</v>
      </c>
    </row>
    <row r="682" spans="1:9">
      <c r="A682" s="490"/>
      <c r="B682" s="490"/>
      <c r="C682" s="490"/>
      <c r="D682" s="490"/>
      <c r="E682" s="490"/>
      <c r="F682" s="490"/>
      <c r="G682" s="500">
        <f t="shared" si="30"/>
        <v>0</v>
      </c>
      <c r="H682" s="500" t="str">
        <f t="shared" si="31"/>
        <v/>
      </c>
      <c r="I682" s="500">
        <f t="shared" si="32"/>
        <v>0</v>
      </c>
    </row>
    <row r="683" spans="1:9">
      <c r="A683" s="490"/>
      <c r="B683" s="490"/>
      <c r="C683" s="490"/>
      <c r="D683" s="490"/>
      <c r="E683" s="490"/>
      <c r="F683" s="490"/>
      <c r="G683" s="500">
        <f t="shared" si="30"/>
        <v>0</v>
      </c>
      <c r="H683" s="500" t="str">
        <f t="shared" si="31"/>
        <v/>
      </c>
      <c r="I683" s="500">
        <f t="shared" si="32"/>
        <v>0</v>
      </c>
    </row>
    <row r="684" spans="1:9">
      <c r="A684" s="490"/>
      <c r="B684" s="490"/>
      <c r="C684" s="490"/>
      <c r="D684" s="490"/>
      <c r="E684" s="490"/>
      <c r="F684" s="490"/>
      <c r="G684" s="500">
        <f t="shared" si="30"/>
        <v>0</v>
      </c>
      <c r="H684" s="500" t="str">
        <f t="shared" si="31"/>
        <v/>
      </c>
      <c r="I684" s="500">
        <f t="shared" si="32"/>
        <v>0</v>
      </c>
    </row>
    <row r="685" spans="1:9">
      <c r="A685" s="490"/>
      <c r="B685" s="490"/>
      <c r="C685" s="490"/>
      <c r="D685" s="490"/>
      <c r="E685" s="490"/>
      <c r="F685" s="490"/>
      <c r="G685" s="500">
        <f t="shared" si="30"/>
        <v>0</v>
      </c>
      <c r="H685" s="500" t="str">
        <f t="shared" si="31"/>
        <v/>
      </c>
      <c r="I685" s="500">
        <f t="shared" si="32"/>
        <v>0</v>
      </c>
    </row>
    <row r="686" spans="1:9">
      <c r="A686" s="490"/>
      <c r="B686" s="490"/>
      <c r="C686" s="490"/>
      <c r="D686" s="490"/>
      <c r="E686" s="490"/>
      <c r="F686" s="490"/>
      <c r="G686" s="500">
        <f t="shared" si="30"/>
        <v>0</v>
      </c>
      <c r="H686" s="500" t="str">
        <f t="shared" si="31"/>
        <v/>
      </c>
      <c r="I686" s="500">
        <f t="shared" si="32"/>
        <v>0</v>
      </c>
    </row>
    <row r="687" spans="1:9">
      <c r="A687" s="490"/>
      <c r="B687" s="490"/>
      <c r="C687" s="490"/>
      <c r="D687" s="490"/>
      <c r="E687" s="490"/>
      <c r="F687" s="490"/>
      <c r="G687" s="500">
        <f t="shared" si="30"/>
        <v>0</v>
      </c>
      <c r="H687" s="500" t="str">
        <f t="shared" si="31"/>
        <v/>
      </c>
      <c r="I687" s="500">
        <f t="shared" si="32"/>
        <v>0</v>
      </c>
    </row>
    <row r="688" spans="1:9">
      <c r="A688" s="490"/>
      <c r="B688" s="490"/>
      <c r="C688" s="490"/>
      <c r="D688" s="490"/>
      <c r="E688" s="490"/>
      <c r="F688" s="490"/>
      <c r="G688" s="500">
        <f t="shared" si="30"/>
        <v>0</v>
      </c>
      <c r="H688" s="500" t="str">
        <f t="shared" si="31"/>
        <v/>
      </c>
      <c r="I688" s="500">
        <f t="shared" si="32"/>
        <v>0</v>
      </c>
    </row>
    <row r="689" spans="1:9">
      <c r="A689" s="490"/>
      <c r="B689" s="490"/>
      <c r="C689" s="490"/>
      <c r="D689" s="490"/>
      <c r="E689" s="490"/>
      <c r="F689" s="490"/>
      <c r="G689" s="500">
        <f t="shared" si="30"/>
        <v>0</v>
      </c>
      <c r="H689" s="500" t="str">
        <f t="shared" si="31"/>
        <v/>
      </c>
      <c r="I689" s="500">
        <f t="shared" si="32"/>
        <v>0</v>
      </c>
    </row>
    <row r="690" spans="1:9">
      <c r="A690" s="490"/>
      <c r="B690" s="490"/>
      <c r="C690" s="490"/>
      <c r="D690" s="490"/>
      <c r="E690" s="490"/>
      <c r="F690" s="490"/>
      <c r="G690" s="500">
        <f t="shared" si="30"/>
        <v>0</v>
      </c>
      <c r="H690" s="500" t="str">
        <f t="shared" si="31"/>
        <v/>
      </c>
      <c r="I690" s="500">
        <f t="shared" si="32"/>
        <v>0</v>
      </c>
    </row>
    <row r="691" spans="1:9">
      <c r="A691" s="490"/>
      <c r="B691" s="490"/>
      <c r="C691" s="490"/>
      <c r="D691" s="490"/>
      <c r="E691" s="490"/>
      <c r="F691" s="490"/>
      <c r="G691" s="500">
        <f t="shared" si="30"/>
        <v>0</v>
      </c>
      <c r="H691" s="500" t="str">
        <f t="shared" si="31"/>
        <v/>
      </c>
      <c r="I691" s="500">
        <f t="shared" si="32"/>
        <v>0</v>
      </c>
    </row>
    <row r="692" spans="1:9">
      <c r="A692" s="490"/>
      <c r="B692" s="490"/>
      <c r="C692" s="490"/>
      <c r="D692" s="490"/>
      <c r="E692" s="490"/>
      <c r="F692" s="490"/>
      <c r="G692" s="500">
        <f t="shared" si="30"/>
        <v>0</v>
      </c>
      <c r="H692" s="500" t="str">
        <f t="shared" si="31"/>
        <v/>
      </c>
      <c r="I692" s="500">
        <f t="shared" si="32"/>
        <v>0</v>
      </c>
    </row>
    <row r="693" spans="1:9">
      <c r="A693" s="490"/>
      <c r="B693" s="490"/>
      <c r="C693" s="490"/>
      <c r="D693" s="490"/>
      <c r="E693" s="490"/>
      <c r="F693" s="490"/>
      <c r="G693" s="500">
        <f t="shared" si="30"/>
        <v>0</v>
      </c>
      <c r="H693" s="500" t="str">
        <f t="shared" si="31"/>
        <v/>
      </c>
      <c r="I693" s="500">
        <f t="shared" si="32"/>
        <v>0</v>
      </c>
    </row>
    <row r="694" spans="1:9">
      <c r="A694" s="490"/>
      <c r="B694" s="490"/>
      <c r="C694" s="490"/>
      <c r="D694" s="490"/>
      <c r="E694" s="490"/>
      <c r="F694" s="490"/>
      <c r="G694" s="500">
        <f t="shared" si="30"/>
        <v>0</v>
      </c>
      <c r="H694" s="500" t="str">
        <f t="shared" si="31"/>
        <v/>
      </c>
      <c r="I694" s="500">
        <f t="shared" si="32"/>
        <v>0</v>
      </c>
    </row>
    <row r="695" spans="1:9">
      <c r="A695" s="490"/>
      <c r="B695" s="490"/>
      <c r="C695" s="490"/>
      <c r="D695" s="490"/>
      <c r="E695" s="490"/>
      <c r="F695" s="490"/>
      <c r="G695" s="500">
        <f t="shared" si="30"/>
        <v>0</v>
      </c>
      <c r="H695" s="500" t="str">
        <f t="shared" si="31"/>
        <v/>
      </c>
      <c r="I695" s="500">
        <f t="shared" si="32"/>
        <v>0</v>
      </c>
    </row>
    <row r="696" spans="1:9">
      <c r="A696" s="490"/>
      <c r="B696" s="490"/>
      <c r="C696" s="490"/>
      <c r="D696" s="490"/>
      <c r="E696" s="490"/>
      <c r="F696" s="490"/>
      <c r="G696" s="500">
        <f t="shared" si="30"/>
        <v>0</v>
      </c>
      <c r="H696" s="500" t="str">
        <f t="shared" si="31"/>
        <v/>
      </c>
      <c r="I696" s="500">
        <f t="shared" si="32"/>
        <v>0</v>
      </c>
    </row>
    <row r="697" spans="1:9">
      <c r="A697" s="490"/>
      <c r="B697" s="490"/>
      <c r="C697" s="490"/>
      <c r="D697" s="490"/>
      <c r="E697" s="490"/>
      <c r="F697" s="490"/>
      <c r="G697" s="500">
        <f t="shared" si="30"/>
        <v>0</v>
      </c>
      <c r="H697" s="500" t="str">
        <f t="shared" si="31"/>
        <v/>
      </c>
      <c r="I697" s="500">
        <f t="shared" si="32"/>
        <v>0</v>
      </c>
    </row>
    <row r="698" spans="1:9">
      <c r="A698" s="490"/>
      <c r="B698" s="490"/>
      <c r="C698" s="490"/>
      <c r="D698" s="490"/>
      <c r="E698" s="490"/>
      <c r="F698" s="490"/>
      <c r="G698" s="500">
        <f t="shared" si="30"/>
        <v>0</v>
      </c>
      <c r="H698" s="500" t="str">
        <f t="shared" si="31"/>
        <v/>
      </c>
      <c r="I698" s="500">
        <f t="shared" si="32"/>
        <v>0</v>
      </c>
    </row>
    <row r="699" spans="1:9">
      <c r="A699" s="490"/>
      <c r="B699" s="490"/>
      <c r="C699" s="490"/>
      <c r="D699" s="490"/>
      <c r="E699" s="490"/>
      <c r="F699" s="490"/>
      <c r="G699" s="500">
        <f t="shared" si="30"/>
        <v>0</v>
      </c>
      <c r="H699" s="500" t="str">
        <f t="shared" si="31"/>
        <v/>
      </c>
      <c r="I699" s="500">
        <f t="shared" si="32"/>
        <v>0</v>
      </c>
    </row>
    <row r="700" spans="1:9">
      <c r="A700" s="490"/>
      <c r="B700" s="490"/>
      <c r="C700" s="490"/>
      <c r="D700" s="490"/>
      <c r="E700" s="490"/>
      <c r="F700" s="490"/>
      <c r="G700" s="500">
        <f t="shared" si="30"/>
        <v>0</v>
      </c>
      <c r="H700" s="500" t="str">
        <f t="shared" si="31"/>
        <v/>
      </c>
      <c r="I700" s="500">
        <f t="shared" si="32"/>
        <v>0</v>
      </c>
    </row>
    <row r="701" spans="1:9">
      <c r="A701" s="490"/>
      <c r="B701" s="490"/>
      <c r="C701" s="490"/>
      <c r="D701" s="490"/>
      <c r="E701" s="490"/>
      <c r="F701" s="490"/>
      <c r="G701" s="500">
        <f t="shared" si="30"/>
        <v>0</v>
      </c>
      <c r="H701" s="500" t="str">
        <f t="shared" si="31"/>
        <v/>
      </c>
      <c r="I701" s="500">
        <f t="shared" si="32"/>
        <v>0</v>
      </c>
    </row>
    <row r="702" spans="1:9">
      <c r="A702" s="490"/>
      <c r="B702" s="490"/>
      <c r="C702" s="490"/>
      <c r="D702" s="490"/>
      <c r="E702" s="490"/>
      <c r="F702" s="490"/>
      <c r="G702" s="500">
        <f t="shared" si="30"/>
        <v>0</v>
      </c>
      <c r="H702" s="500" t="str">
        <f t="shared" si="31"/>
        <v/>
      </c>
      <c r="I702" s="500">
        <f t="shared" si="32"/>
        <v>0</v>
      </c>
    </row>
    <row r="703" spans="1:9">
      <c r="A703" s="490"/>
      <c r="B703" s="490"/>
      <c r="C703" s="490"/>
      <c r="D703" s="490"/>
      <c r="E703" s="490"/>
      <c r="F703" s="490"/>
      <c r="G703" s="500">
        <f t="shared" si="30"/>
        <v>0</v>
      </c>
      <c r="H703" s="500" t="str">
        <f t="shared" si="31"/>
        <v/>
      </c>
      <c r="I703" s="500">
        <f t="shared" si="32"/>
        <v>0</v>
      </c>
    </row>
    <row r="704" spans="1:9">
      <c r="A704" s="490"/>
      <c r="B704" s="490"/>
      <c r="C704" s="490"/>
      <c r="D704" s="490"/>
      <c r="E704" s="490"/>
      <c r="F704" s="490"/>
      <c r="G704" s="500">
        <f t="shared" si="30"/>
        <v>0</v>
      </c>
      <c r="H704" s="500" t="str">
        <f t="shared" si="31"/>
        <v/>
      </c>
      <c r="I704" s="500">
        <f t="shared" si="32"/>
        <v>0</v>
      </c>
    </row>
    <row r="705" spans="1:9">
      <c r="A705" s="490"/>
      <c r="B705" s="490"/>
      <c r="C705" s="490"/>
      <c r="D705" s="490"/>
      <c r="E705" s="490"/>
      <c r="F705" s="490"/>
      <c r="G705" s="500">
        <f t="shared" si="30"/>
        <v>0</v>
      </c>
      <c r="H705" s="500" t="str">
        <f t="shared" si="31"/>
        <v/>
      </c>
      <c r="I705" s="500">
        <f t="shared" si="32"/>
        <v>0</v>
      </c>
    </row>
    <row r="706" spans="1:9">
      <c r="A706" s="490"/>
      <c r="B706" s="490"/>
      <c r="C706" s="490"/>
      <c r="D706" s="490"/>
      <c r="E706" s="490"/>
      <c r="F706" s="490"/>
      <c r="G706" s="500">
        <f t="shared" si="30"/>
        <v>0</v>
      </c>
      <c r="H706" s="500" t="str">
        <f t="shared" si="31"/>
        <v/>
      </c>
      <c r="I706" s="500">
        <f t="shared" si="32"/>
        <v>0</v>
      </c>
    </row>
    <row r="707" spans="1:9">
      <c r="A707" s="490"/>
      <c r="B707" s="490"/>
      <c r="C707" s="490"/>
      <c r="D707" s="490"/>
      <c r="E707" s="490"/>
      <c r="F707" s="490"/>
      <c r="G707" s="500">
        <f t="shared" si="30"/>
        <v>0</v>
      </c>
      <c r="H707" s="500" t="str">
        <f t="shared" si="31"/>
        <v/>
      </c>
      <c r="I707" s="500">
        <f t="shared" si="32"/>
        <v>0</v>
      </c>
    </row>
    <row r="708" spans="1:9">
      <c r="A708" s="490"/>
      <c r="B708" s="490"/>
      <c r="C708" s="490"/>
      <c r="D708" s="490"/>
      <c r="E708" s="490"/>
      <c r="F708" s="490"/>
      <c r="G708" s="500">
        <f t="shared" si="30"/>
        <v>0</v>
      </c>
      <c r="H708" s="500" t="str">
        <f t="shared" si="31"/>
        <v/>
      </c>
      <c r="I708" s="500">
        <f t="shared" si="32"/>
        <v>0</v>
      </c>
    </row>
    <row r="709" spans="1:9">
      <c r="A709" s="490"/>
      <c r="B709" s="490"/>
      <c r="C709" s="490"/>
      <c r="D709" s="490"/>
      <c r="E709" s="490"/>
      <c r="F709" s="490"/>
      <c r="G709" s="500">
        <f t="shared" si="30"/>
        <v>0</v>
      </c>
      <c r="H709" s="500" t="str">
        <f t="shared" si="31"/>
        <v/>
      </c>
      <c r="I709" s="500">
        <f t="shared" si="32"/>
        <v>0</v>
      </c>
    </row>
    <row r="710" spans="1:9">
      <c r="A710" s="490"/>
      <c r="B710" s="490"/>
      <c r="C710" s="490"/>
      <c r="D710" s="490"/>
      <c r="E710" s="490"/>
      <c r="F710" s="490"/>
      <c r="G710" s="500">
        <f t="shared" si="30"/>
        <v>0</v>
      </c>
      <c r="H710" s="500" t="str">
        <f t="shared" si="31"/>
        <v/>
      </c>
      <c r="I710" s="500">
        <f t="shared" si="32"/>
        <v>0</v>
      </c>
    </row>
    <row r="711" spans="1:9">
      <c r="A711" s="490"/>
      <c r="B711" s="490"/>
      <c r="C711" s="490"/>
      <c r="D711" s="490"/>
      <c r="E711" s="490"/>
      <c r="F711" s="490"/>
      <c r="G711" s="500">
        <f t="shared" si="30"/>
        <v>0</v>
      </c>
      <c r="H711" s="500" t="str">
        <f t="shared" si="31"/>
        <v/>
      </c>
      <c r="I711" s="500">
        <f t="shared" si="32"/>
        <v>0</v>
      </c>
    </row>
    <row r="712" spans="1:9">
      <c r="A712" s="490"/>
      <c r="B712" s="490"/>
      <c r="C712" s="490"/>
      <c r="D712" s="490"/>
      <c r="E712" s="490"/>
      <c r="F712" s="490"/>
      <c r="G712" s="500">
        <f t="shared" si="30"/>
        <v>0</v>
      </c>
      <c r="H712" s="500" t="str">
        <f t="shared" si="31"/>
        <v/>
      </c>
      <c r="I712" s="500">
        <f t="shared" si="32"/>
        <v>0</v>
      </c>
    </row>
    <row r="713" spans="1:9">
      <c r="A713" s="490"/>
      <c r="B713" s="490"/>
      <c r="C713" s="490"/>
      <c r="D713" s="490"/>
      <c r="E713" s="490"/>
      <c r="F713" s="490"/>
      <c r="G713" s="500">
        <f t="shared" si="30"/>
        <v>0</v>
      </c>
      <c r="H713" s="500" t="str">
        <f t="shared" si="31"/>
        <v/>
      </c>
      <c r="I713" s="500">
        <f t="shared" si="32"/>
        <v>0</v>
      </c>
    </row>
    <row r="714" spans="1:9">
      <c r="A714" s="490"/>
      <c r="B714" s="490"/>
      <c r="C714" s="490"/>
      <c r="D714" s="490"/>
      <c r="E714" s="490"/>
      <c r="F714" s="490"/>
      <c r="G714" s="500">
        <f t="shared" si="30"/>
        <v>0</v>
      </c>
      <c r="H714" s="500" t="str">
        <f t="shared" si="31"/>
        <v/>
      </c>
      <c r="I714" s="500">
        <f t="shared" si="32"/>
        <v>0</v>
      </c>
    </row>
    <row r="715" spans="1:9">
      <c r="A715" s="490"/>
      <c r="B715" s="490"/>
      <c r="C715" s="490"/>
      <c r="D715" s="490"/>
      <c r="E715" s="490"/>
      <c r="F715" s="490"/>
      <c r="G715" s="500">
        <f t="shared" si="30"/>
        <v>0</v>
      </c>
      <c r="H715" s="500" t="str">
        <f t="shared" si="31"/>
        <v/>
      </c>
      <c r="I715" s="500">
        <f t="shared" si="32"/>
        <v>0</v>
      </c>
    </row>
    <row r="716" spans="1:9">
      <c r="A716" s="490"/>
      <c r="B716" s="490"/>
      <c r="C716" s="490"/>
      <c r="D716" s="490"/>
      <c r="E716" s="490"/>
      <c r="F716" s="490"/>
      <c r="G716" s="500">
        <f t="shared" si="30"/>
        <v>0</v>
      </c>
      <c r="H716" s="500" t="str">
        <f t="shared" si="31"/>
        <v/>
      </c>
      <c r="I716" s="500">
        <f t="shared" si="32"/>
        <v>0</v>
      </c>
    </row>
    <row r="717" spans="1:9">
      <c r="A717" s="490"/>
      <c r="B717" s="490"/>
      <c r="C717" s="490"/>
      <c r="D717" s="490"/>
      <c r="E717" s="490"/>
      <c r="F717" s="490"/>
      <c r="G717" s="500">
        <f t="shared" si="30"/>
        <v>0</v>
      </c>
      <c r="H717" s="500" t="str">
        <f t="shared" si="31"/>
        <v/>
      </c>
      <c r="I717" s="500">
        <f t="shared" si="32"/>
        <v>0</v>
      </c>
    </row>
    <row r="718" spans="1:9">
      <c r="A718" s="490"/>
      <c r="B718" s="490"/>
      <c r="C718" s="490"/>
      <c r="D718" s="490"/>
      <c r="E718" s="490"/>
      <c r="F718" s="490"/>
      <c r="G718" s="500">
        <f t="shared" si="30"/>
        <v>0</v>
      </c>
      <c r="H718" s="500" t="str">
        <f t="shared" si="31"/>
        <v/>
      </c>
      <c r="I718" s="500">
        <f t="shared" si="32"/>
        <v>0</v>
      </c>
    </row>
    <row r="719" spans="1:9">
      <c r="A719" s="490"/>
      <c r="B719" s="490"/>
      <c r="C719" s="490"/>
      <c r="D719" s="490"/>
      <c r="E719" s="490"/>
      <c r="F719" s="490"/>
      <c r="G719" s="500">
        <f t="shared" ref="G719:G782" si="33">E719*F719</f>
        <v>0</v>
      </c>
      <c r="H719" s="500" t="str">
        <f t="shared" ref="H719:H782" si="34">IF(LEN(A719)&gt;0,IF(AND(LEN(A719)&gt;0,LEN(B719)&gt;0,LEN(C719)&gt;0,LEN(D719)&gt;0,LEN(E719)&gt;0,LEN(F719)&gt;0,LEN(G719)&gt;0),"OK","Not Complete"),"")</f>
        <v/>
      </c>
      <c r="I719" s="500">
        <f t="shared" ref="I719:I782" si="35">IF(H719="ok",F719,0)</f>
        <v>0</v>
      </c>
    </row>
    <row r="720" spans="1:9">
      <c r="A720" s="490"/>
      <c r="B720" s="490"/>
      <c r="C720" s="490"/>
      <c r="D720" s="490"/>
      <c r="E720" s="490"/>
      <c r="F720" s="490"/>
      <c r="G720" s="500">
        <f t="shared" si="33"/>
        <v>0</v>
      </c>
      <c r="H720" s="500" t="str">
        <f t="shared" si="34"/>
        <v/>
      </c>
      <c r="I720" s="500">
        <f t="shared" si="35"/>
        <v>0</v>
      </c>
    </row>
    <row r="721" spans="1:9">
      <c r="A721" s="490"/>
      <c r="B721" s="490"/>
      <c r="C721" s="490"/>
      <c r="D721" s="490"/>
      <c r="E721" s="490"/>
      <c r="F721" s="490"/>
      <c r="G721" s="500">
        <f t="shared" si="33"/>
        <v>0</v>
      </c>
      <c r="H721" s="500" t="str">
        <f t="shared" si="34"/>
        <v/>
      </c>
      <c r="I721" s="500">
        <f t="shared" si="35"/>
        <v>0</v>
      </c>
    </row>
    <row r="722" spans="1:9">
      <c r="A722" s="490"/>
      <c r="B722" s="490"/>
      <c r="C722" s="490"/>
      <c r="D722" s="490"/>
      <c r="E722" s="490"/>
      <c r="F722" s="490"/>
      <c r="G722" s="500">
        <f t="shared" si="33"/>
        <v>0</v>
      </c>
      <c r="H722" s="500" t="str">
        <f t="shared" si="34"/>
        <v/>
      </c>
      <c r="I722" s="500">
        <f t="shared" si="35"/>
        <v>0</v>
      </c>
    </row>
    <row r="723" spans="1:9">
      <c r="A723" s="490"/>
      <c r="B723" s="490"/>
      <c r="C723" s="490"/>
      <c r="D723" s="490"/>
      <c r="E723" s="490"/>
      <c r="F723" s="490"/>
      <c r="G723" s="500">
        <f t="shared" si="33"/>
        <v>0</v>
      </c>
      <c r="H723" s="500" t="str">
        <f t="shared" si="34"/>
        <v/>
      </c>
      <c r="I723" s="500">
        <f t="shared" si="35"/>
        <v>0</v>
      </c>
    </row>
    <row r="724" spans="1:9">
      <c r="A724" s="490"/>
      <c r="B724" s="490"/>
      <c r="C724" s="490"/>
      <c r="D724" s="490"/>
      <c r="E724" s="490"/>
      <c r="F724" s="490"/>
      <c r="G724" s="500">
        <f t="shared" si="33"/>
        <v>0</v>
      </c>
      <c r="H724" s="500" t="str">
        <f t="shared" si="34"/>
        <v/>
      </c>
      <c r="I724" s="500">
        <f t="shared" si="35"/>
        <v>0</v>
      </c>
    </row>
    <row r="725" spans="1:9">
      <c r="A725" s="490"/>
      <c r="B725" s="490"/>
      <c r="C725" s="490"/>
      <c r="D725" s="490"/>
      <c r="E725" s="490"/>
      <c r="F725" s="490"/>
      <c r="G725" s="500">
        <f t="shared" si="33"/>
        <v>0</v>
      </c>
      <c r="H725" s="500" t="str">
        <f t="shared" si="34"/>
        <v/>
      </c>
      <c r="I725" s="500">
        <f t="shared" si="35"/>
        <v>0</v>
      </c>
    </row>
    <row r="726" spans="1:9">
      <c r="A726" s="490"/>
      <c r="B726" s="490"/>
      <c r="C726" s="490"/>
      <c r="D726" s="490"/>
      <c r="E726" s="490"/>
      <c r="F726" s="490"/>
      <c r="G726" s="500">
        <f t="shared" si="33"/>
        <v>0</v>
      </c>
      <c r="H726" s="500" t="str">
        <f t="shared" si="34"/>
        <v/>
      </c>
      <c r="I726" s="500">
        <f t="shared" si="35"/>
        <v>0</v>
      </c>
    </row>
    <row r="727" spans="1:9">
      <c r="A727" s="490"/>
      <c r="B727" s="490"/>
      <c r="C727" s="490"/>
      <c r="D727" s="490"/>
      <c r="E727" s="490"/>
      <c r="F727" s="490"/>
      <c r="G727" s="500">
        <f t="shared" si="33"/>
        <v>0</v>
      </c>
      <c r="H727" s="500" t="str">
        <f t="shared" si="34"/>
        <v/>
      </c>
      <c r="I727" s="500">
        <f t="shared" si="35"/>
        <v>0</v>
      </c>
    </row>
    <row r="728" spans="1:9">
      <c r="A728" s="490"/>
      <c r="B728" s="490"/>
      <c r="C728" s="490"/>
      <c r="D728" s="490"/>
      <c r="E728" s="490"/>
      <c r="F728" s="490"/>
      <c r="G728" s="500">
        <f t="shared" si="33"/>
        <v>0</v>
      </c>
      <c r="H728" s="500" t="str">
        <f t="shared" si="34"/>
        <v/>
      </c>
      <c r="I728" s="500">
        <f t="shared" si="35"/>
        <v>0</v>
      </c>
    </row>
    <row r="729" spans="1:9">
      <c r="A729" s="490"/>
      <c r="B729" s="490"/>
      <c r="C729" s="490"/>
      <c r="D729" s="490"/>
      <c r="E729" s="490"/>
      <c r="F729" s="490"/>
      <c r="G729" s="500">
        <f t="shared" si="33"/>
        <v>0</v>
      </c>
      <c r="H729" s="500" t="str">
        <f t="shared" si="34"/>
        <v/>
      </c>
      <c r="I729" s="500">
        <f t="shared" si="35"/>
        <v>0</v>
      </c>
    </row>
    <row r="730" spans="1:9">
      <c r="A730" s="490"/>
      <c r="B730" s="490"/>
      <c r="C730" s="490"/>
      <c r="D730" s="490"/>
      <c r="E730" s="490"/>
      <c r="F730" s="490"/>
      <c r="G730" s="500">
        <f t="shared" si="33"/>
        <v>0</v>
      </c>
      <c r="H730" s="500" t="str">
        <f t="shared" si="34"/>
        <v/>
      </c>
      <c r="I730" s="500">
        <f t="shared" si="35"/>
        <v>0</v>
      </c>
    </row>
    <row r="731" spans="1:9">
      <c r="A731" s="490"/>
      <c r="B731" s="490"/>
      <c r="C731" s="490"/>
      <c r="D731" s="490"/>
      <c r="E731" s="490"/>
      <c r="F731" s="490"/>
      <c r="G731" s="500">
        <f t="shared" si="33"/>
        <v>0</v>
      </c>
      <c r="H731" s="500" t="str">
        <f t="shared" si="34"/>
        <v/>
      </c>
      <c r="I731" s="500">
        <f t="shared" si="35"/>
        <v>0</v>
      </c>
    </row>
    <row r="732" spans="1:9">
      <c r="A732" s="490"/>
      <c r="B732" s="490"/>
      <c r="C732" s="490"/>
      <c r="D732" s="490"/>
      <c r="E732" s="490"/>
      <c r="F732" s="490"/>
      <c r="G732" s="500">
        <f t="shared" si="33"/>
        <v>0</v>
      </c>
      <c r="H732" s="500" t="str">
        <f t="shared" si="34"/>
        <v/>
      </c>
      <c r="I732" s="500">
        <f t="shared" si="35"/>
        <v>0</v>
      </c>
    </row>
    <row r="733" spans="1:9">
      <c r="A733" s="490"/>
      <c r="B733" s="490"/>
      <c r="C733" s="490"/>
      <c r="D733" s="490"/>
      <c r="E733" s="490"/>
      <c r="F733" s="490"/>
      <c r="G733" s="500">
        <f t="shared" si="33"/>
        <v>0</v>
      </c>
      <c r="H733" s="500" t="str">
        <f t="shared" si="34"/>
        <v/>
      </c>
      <c r="I733" s="500">
        <f t="shared" si="35"/>
        <v>0</v>
      </c>
    </row>
    <row r="734" spans="1:9">
      <c r="A734" s="490"/>
      <c r="B734" s="490"/>
      <c r="C734" s="490"/>
      <c r="D734" s="490"/>
      <c r="E734" s="490"/>
      <c r="F734" s="490"/>
      <c r="G734" s="500">
        <f t="shared" si="33"/>
        <v>0</v>
      </c>
      <c r="H734" s="500" t="str">
        <f t="shared" si="34"/>
        <v/>
      </c>
      <c r="I734" s="500">
        <f t="shared" si="35"/>
        <v>0</v>
      </c>
    </row>
    <row r="735" spans="1:9">
      <c r="A735" s="490"/>
      <c r="B735" s="490"/>
      <c r="C735" s="490"/>
      <c r="D735" s="490"/>
      <c r="E735" s="490"/>
      <c r="F735" s="490"/>
      <c r="G735" s="500">
        <f t="shared" si="33"/>
        <v>0</v>
      </c>
      <c r="H735" s="500" t="str">
        <f t="shared" si="34"/>
        <v/>
      </c>
      <c r="I735" s="500">
        <f t="shared" si="35"/>
        <v>0</v>
      </c>
    </row>
    <row r="736" spans="1:9">
      <c r="A736" s="490"/>
      <c r="B736" s="490"/>
      <c r="C736" s="490"/>
      <c r="D736" s="490"/>
      <c r="E736" s="490"/>
      <c r="F736" s="490"/>
      <c r="G736" s="500">
        <f t="shared" si="33"/>
        <v>0</v>
      </c>
      <c r="H736" s="500" t="str">
        <f t="shared" si="34"/>
        <v/>
      </c>
      <c r="I736" s="500">
        <f t="shared" si="35"/>
        <v>0</v>
      </c>
    </row>
    <row r="737" spans="1:9">
      <c r="A737" s="490"/>
      <c r="B737" s="490"/>
      <c r="C737" s="490"/>
      <c r="D737" s="490"/>
      <c r="E737" s="490"/>
      <c r="F737" s="490"/>
      <c r="G737" s="500">
        <f t="shared" si="33"/>
        <v>0</v>
      </c>
      <c r="H737" s="500" t="str">
        <f t="shared" si="34"/>
        <v/>
      </c>
      <c r="I737" s="500">
        <f t="shared" si="35"/>
        <v>0</v>
      </c>
    </row>
    <row r="738" spans="1:9">
      <c r="A738" s="490"/>
      <c r="B738" s="490"/>
      <c r="C738" s="490"/>
      <c r="D738" s="490"/>
      <c r="E738" s="490"/>
      <c r="F738" s="490"/>
      <c r="G738" s="500">
        <f t="shared" si="33"/>
        <v>0</v>
      </c>
      <c r="H738" s="500" t="str">
        <f t="shared" si="34"/>
        <v/>
      </c>
      <c r="I738" s="500">
        <f t="shared" si="35"/>
        <v>0</v>
      </c>
    </row>
    <row r="739" spans="1:9">
      <c r="A739" s="490"/>
      <c r="B739" s="490"/>
      <c r="C739" s="490"/>
      <c r="D739" s="490"/>
      <c r="E739" s="490"/>
      <c r="F739" s="490"/>
      <c r="G739" s="500">
        <f t="shared" si="33"/>
        <v>0</v>
      </c>
      <c r="H739" s="500" t="str">
        <f t="shared" si="34"/>
        <v/>
      </c>
      <c r="I739" s="500">
        <f t="shared" si="35"/>
        <v>0</v>
      </c>
    </row>
    <row r="740" spans="1:9">
      <c r="A740" s="490"/>
      <c r="B740" s="490"/>
      <c r="C740" s="490"/>
      <c r="D740" s="490"/>
      <c r="E740" s="490"/>
      <c r="F740" s="490"/>
      <c r="G740" s="500">
        <f t="shared" si="33"/>
        <v>0</v>
      </c>
      <c r="H740" s="500" t="str">
        <f t="shared" si="34"/>
        <v/>
      </c>
      <c r="I740" s="500">
        <f t="shared" si="35"/>
        <v>0</v>
      </c>
    </row>
    <row r="741" spans="1:9">
      <c r="A741" s="490"/>
      <c r="B741" s="490"/>
      <c r="C741" s="490"/>
      <c r="D741" s="490"/>
      <c r="E741" s="490"/>
      <c r="F741" s="490"/>
      <c r="G741" s="500">
        <f t="shared" si="33"/>
        <v>0</v>
      </c>
      <c r="H741" s="500" t="str">
        <f t="shared" si="34"/>
        <v/>
      </c>
      <c r="I741" s="500">
        <f t="shared" si="35"/>
        <v>0</v>
      </c>
    </row>
    <row r="742" spans="1:9">
      <c r="A742" s="490"/>
      <c r="B742" s="490"/>
      <c r="C742" s="490"/>
      <c r="D742" s="490"/>
      <c r="E742" s="490"/>
      <c r="F742" s="490"/>
      <c r="G742" s="500">
        <f t="shared" si="33"/>
        <v>0</v>
      </c>
      <c r="H742" s="500" t="str">
        <f t="shared" si="34"/>
        <v/>
      </c>
      <c r="I742" s="500">
        <f t="shared" si="35"/>
        <v>0</v>
      </c>
    </row>
    <row r="743" spans="1:9">
      <c r="A743" s="490"/>
      <c r="B743" s="490"/>
      <c r="C743" s="490"/>
      <c r="D743" s="490"/>
      <c r="E743" s="490"/>
      <c r="F743" s="490"/>
      <c r="G743" s="500">
        <f t="shared" si="33"/>
        <v>0</v>
      </c>
      <c r="H743" s="500" t="str">
        <f t="shared" si="34"/>
        <v/>
      </c>
      <c r="I743" s="500">
        <f t="shared" si="35"/>
        <v>0</v>
      </c>
    </row>
    <row r="744" spans="1:9">
      <c r="A744" s="490"/>
      <c r="B744" s="490"/>
      <c r="C744" s="490"/>
      <c r="D744" s="490"/>
      <c r="E744" s="490"/>
      <c r="F744" s="490"/>
      <c r="G744" s="500">
        <f t="shared" si="33"/>
        <v>0</v>
      </c>
      <c r="H744" s="500" t="str">
        <f t="shared" si="34"/>
        <v/>
      </c>
      <c r="I744" s="500">
        <f t="shared" si="35"/>
        <v>0</v>
      </c>
    </row>
    <row r="745" spans="1:9">
      <c r="A745" s="490"/>
      <c r="B745" s="490"/>
      <c r="C745" s="490"/>
      <c r="D745" s="490"/>
      <c r="E745" s="490"/>
      <c r="F745" s="490"/>
      <c r="G745" s="500">
        <f t="shared" si="33"/>
        <v>0</v>
      </c>
      <c r="H745" s="500" t="str">
        <f t="shared" si="34"/>
        <v/>
      </c>
      <c r="I745" s="500">
        <f t="shared" si="35"/>
        <v>0</v>
      </c>
    </row>
    <row r="746" spans="1:9">
      <c r="A746" s="490"/>
      <c r="B746" s="490"/>
      <c r="C746" s="490"/>
      <c r="D746" s="490"/>
      <c r="E746" s="490"/>
      <c r="F746" s="490"/>
      <c r="G746" s="500">
        <f t="shared" si="33"/>
        <v>0</v>
      </c>
      <c r="H746" s="500" t="str">
        <f t="shared" si="34"/>
        <v/>
      </c>
      <c r="I746" s="500">
        <f t="shared" si="35"/>
        <v>0</v>
      </c>
    </row>
    <row r="747" spans="1:9">
      <c r="A747" s="490"/>
      <c r="B747" s="490"/>
      <c r="C747" s="490"/>
      <c r="D747" s="490"/>
      <c r="E747" s="490"/>
      <c r="F747" s="490"/>
      <c r="G747" s="500">
        <f t="shared" si="33"/>
        <v>0</v>
      </c>
      <c r="H747" s="500" t="str">
        <f t="shared" si="34"/>
        <v/>
      </c>
      <c r="I747" s="500">
        <f t="shared" si="35"/>
        <v>0</v>
      </c>
    </row>
    <row r="748" spans="1:9">
      <c r="A748" s="490"/>
      <c r="B748" s="490"/>
      <c r="C748" s="490"/>
      <c r="D748" s="490"/>
      <c r="E748" s="490"/>
      <c r="F748" s="490"/>
      <c r="G748" s="500">
        <f t="shared" si="33"/>
        <v>0</v>
      </c>
      <c r="H748" s="500" t="str">
        <f t="shared" si="34"/>
        <v/>
      </c>
      <c r="I748" s="500">
        <f t="shared" si="35"/>
        <v>0</v>
      </c>
    </row>
    <row r="749" spans="1:9">
      <c r="A749" s="490"/>
      <c r="B749" s="490"/>
      <c r="C749" s="490"/>
      <c r="D749" s="490"/>
      <c r="E749" s="490"/>
      <c r="F749" s="490"/>
      <c r="G749" s="500">
        <f t="shared" si="33"/>
        <v>0</v>
      </c>
      <c r="H749" s="500" t="str">
        <f t="shared" si="34"/>
        <v/>
      </c>
      <c r="I749" s="500">
        <f t="shared" si="35"/>
        <v>0</v>
      </c>
    </row>
    <row r="750" spans="1:9">
      <c r="A750" s="490"/>
      <c r="B750" s="490"/>
      <c r="C750" s="490"/>
      <c r="D750" s="490"/>
      <c r="E750" s="490"/>
      <c r="F750" s="490"/>
      <c r="G750" s="500">
        <f t="shared" si="33"/>
        <v>0</v>
      </c>
      <c r="H750" s="500" t="str">
        <f t="shared" si="34"/>
        <v/>
      </c>
      <c r="I750" s="500">
        <f t="shared" si="35"/>
        <v>0</v>
      </c>
    </row>
    <row r="751" spans="1:9">
      <c r="A751" s="490"/>
      <c r="B751" s="490"/>
      <c r="C751" s="490"/>
      <c r="D751" s="490"/>
      <c r="E751" s="490"/>
      <c r="F751" s="490"/>
      <c r="G751" s="500">
        <f t="shared" si="33"/>
        <v>0</v>
      </c>
      <c r="H751" s="500" t="str">
        <f t="shared" si="34"/>
        <v/>
      </c>
      <c r="I751" s="500">
        <f t="shared" si="35"/>
        <v>0</v>
      </c>
    </row>
    <row r="752" spans="1:9">
      <c r="A752" s="490"/>
      <c r="B752" s="490"/>
      <c r="C752" s="490"/>
      <c r="D752" s="490"/>
      <c r="E752" s="490"/>
      <c r="F752" s="490"/>
      <c r="G752" s="500">
        <f t="shared" si="33"/>
        <v>0</v>
      </c>
      <c r="H752" s="500" t="str">
        <f t="shared" si="34"/>
        <v/>
      </c>
      <c r="I752" s="500">
        <f t="shared" si="35"/>
        <v>0</v>
      </c>
    </row>
    <row r="753" spans="1:9">
      <c r="A753" s="490"/>
      <c r="B753" s="490"/>
      <c r="C753" s="490"/>
      <c r="D753" s="490"/>
      <c r="E753" s="490"/>
      <c r="F753" s="490"/>
      <c r="G753" s="500">
        <f t="shared" si="33"/>
        <v>0</v>
      </c>
      <c r="H753" s="500" t="str">
        <f t="shared" si="34"/>
        <v/>
      </c>
      <c r="I753" s="500">
        <f t="shared" si="35"/>
        <v>0</v>
      </c>
    </row>
    <row r="754" spans="1:9">
      <c r="A754" s="490"/>
      <c r="B754" s="490"/>
      <c r="C754" s="490"/>
      <c r="D754" s="490"/>
      <c r="E754" s="490"/>
      <c r="F754" s="490"/>
      <c r="G754" s="500">
        <f t="shared" si="33"/>
        <v>0</v>
      </c>
      <c r="H754" s="500" t="str">
        <f t="shared" si="34"/>
        <v/>
      </c>
      <c r="I754" s="500">
        <f t="shared" si="35"/>
        <v>0</v>
      </c>
    </row>
    <row r="755" spans="1:9">
      <c r="A755" s="490"/>
      <c r="B755" s="490"/>
      <c r="C755" s="490"/>
      <c r="D755" s="490"/>
      <c r="E755" s="490"/>
      <c r="F755" s="490"/>
      <c r="G755" s="500">
        <f t="shared" si="33"/>
        <v>0</v>
      </c>
      <c r="H755" s="500" t="str">
        <f t="shared" si="34"/>
        <v/>
      </c>
      <c r="I755" s="500">
        <f t="shared" si="35"/>
        <v>0</v>
      </c>
    </row>
    <row r="756" spans="1:9">
      <c r="A756" s="490"/>
      <c r="B756" s="490"/>
      <c r="C756" s="490"/>
      <c r="D756" s="490"/>
      <c r="E756" s="490"/>
      <c r="F756" s="490"/>
      <c r="G756" s="500">
        <f t="shared" si="33"/>
        <v>0</v>
      </c>
      <c r="H756" s="500" t="str">
        <f t="shared" si="34"/>
        <v/>
      </c>
      <c r="I756" s="500">
        <f t="shared" si="35"/>
        <v>0</v>
      </c>
    </row>
    <row r="757" spans="1:9">
      <c r="A757" s="490"/>
      <c r="B757" s="490"/>
      <c r="C757" s="490"/>
      <c r="D757" s="490"/>
      <c r="E757" s="490"/>
      <c r="F757" s="490"/>
      <c r="G757" s="500">
        <f t="shared" si="33"/>
        <v>0</v>
      </c>
      <c r="H757" s="500" t="str">
        <f t="shared" si="34"/>
        <v/>
      </c>
      <c r="I757" s="500">
        <f t="shared" si="35"/>
        <v>0</v>
      </c>
    </row>
    <row r="758" spans="1:9">
      <c r="A758" s="490"/>
      <c r="B758" s="490"/>
      <c r="C758" s="490"/>
      <c r="D758" s="490"/>
      <c r="E758" s="490"/>
      <c r="F758" s="490"/>
      <c r="G758" s="500">
        <f t="shared" si="33"/>
        <v>0</v>
      </c>
      <c r="H758" s="500" t="str">
        <f t="shared" si="34"/>
        <v/>
      </c>
      <c r="I758" s="500">
        <f t="shared" si="35"/>
        <v>0</v>
      </c>
    </row>
    <row r="759" spans="1:9">
      <c r="A759" s="490"/>
      <c r="B759" s="490"/>
      <c r="C759" s="490"/>
      <c r="D759" s="490"/>
      <c r="E759" s="490"/>
      <c r="F759" s="490"/>
      <c r="G759" s="500">
        <f t="shared" si="33"/>
        <v>0</v>
      </c>
      <c r="H759" s="500" t="str">
        <f t="shared" si="34"/>
        <v/>
      </c>
      <c r="I759" s="500">
        <f t="shared" si="35"/>
        <v>0</v>
      </c>
    </row>
    <row r="760" spans="1:9">
      <c r="A760" s="490"/>
      <c r="B760" s="490"/>
      <c r="C760" s="490"/>
      <c r="D760" s="490"/>
      <c r="E760" s="490"/>
      <c r="F760" s="490"/>
      <c r="G760" s="500">
        <f t="shared" si="33"/>
        <v>0</v>
      </c>
      <c r="H760" s="500" t="str">
        <f t="shared" si="34"/>
        <v/>
      </c>
      <c r="I760" s="500">
        <f t="shared" si="35"/>
        <v>0</v>
      </c>
    </row>
    <row r="761" spans="1:9">
      <c r="A761" s="490"/>
      <c r="B761" s="490"/>
      <c r="C761" s="490"/>
      <c r="D761" s="490"/>
      <c r="E761" s="490"/>
      <c r="F761" s="490"/>
      <c r="G761" s="500">
        <f t="shared" si="33"/>
        <v>0</v>
      </c>
      <c r="H761" s="500" t="str">
        <f t="shared" si="34"/>
        <v/>
      </c>
      <c r="I761" s="500">
        <f t="shared" si="35"/>
        <v>0</v>
      </c>
    </row>
    <row r="762" spans="1:9">
      <c r="A762" s="490"/>
      <c r="B762" s="490"/>
      <c r="C762" s="490"/>
      <c r="D762" s="490"/>
      <c r="E762" s="490"/>
      <c r="F762" s="490"/>
      <c r="G762" s="500">
        <f t="shared" si="33"/>
        <v>0</v>
      </c>
      <c r="H762" s="500" t="str">
        <f t="shared" si="34"/>
        <v/>
      </c>
      <c r="I762" s="500">
        <f t="shared" si="35"/>
        <v>0</v>
      </c>
    </row>
    <row r="763" spans="1:9">
      <c r="A763" s="490"/>
      <c r="B763" s="490"/>
      <c r="C763" s="490"/>
      <c r="D763" s="490"/>
      <c r="E763" s="490"/>
      <c r="F763" s="490"/>
      <c r="G763" s="500">
        <f t="shared" si="33"/>
        <v>0</v>
      </c>
      <c r="H763" s="500" t="str">
        <f t="shared" si="34"/>
        <v/>
      </c>
      <c r="I763" s="500">
        <f t="shared" si="35"/>
        <v>0</v>
      </c>
    </row>
    <row r="764" spans="1:9">
      <c r="A764" s="490"/>
      <c r="B764" s="490"/>
      <c r="C764" s="490"/>
      <c r="D764" s="490"/>
      <c r="E764" s="490"/>
      <c r="F764" s="490"/>
      <c r="G764" s="500">
        <f t="shared" si="33"/>
        <v>0</v>
      </c>
      <c r="H764" s="500" t="str">
        <f t="shared" si="34"/>
        <v/>
      </c>
      <c r="I764" s="500">
        <f t="shared" si="35"/>
        <v>0</v>
      </c>
    </row>
    <row r="765" spans="1:9">
      <c r="A765" s="490"/>
      <c r="B765" s="490"/>
      <c r="C765" s="490"/>
      <c r="D765" s="490"/>
      <c r="E765" s="490"/>
      <c r="F765" s="490"/>
      <c r="G765" s="500">
        <f t="shared" si="33"/>
        <v>0</v>
      </c>
      <c r="H765" s="500" t="str">
        <f t="shared" si="34"/>
        <v/>
      </c>
      <c r="I765" s="500">
        <f t="shared" si="35"/>
        <v>0</v>
      </c>
    </row>
    <row r="766" spans="1:9">
      <c r="A766" s="490"/>
      <c r="B766" s="490"/>
      <c r="C766" s="490"/>
      <c r="D766" s="490"/>
      <c r="E766" s="490"/>
      <c r="F766" s="490"/>
      <c r="G766" s="500">
        <f t="shared" si="33"/>
        <v>0</v>
      </c>
      <c r="H766" s="500" t="str">
        <f t="shared" si="34"/>
        <v/>
      </c>
      <c r="I766" s="500">
        <f t="shared" si="35"/>
        <v>0</v>
      </c>
    </row>
    <row r="767" spans="1:9">
      <c r="A767" s="490"/>
      <c r="B767" s="490"/>
      <c r="C767" s="490"/>
      <c r="D767" s="490"/>
      <c r="E767" s="490"/>
      <c r="F767" s="490"/>
      <c r="G767" s="500">
        <f t="shared" si="33"/>
        <v>0</v>
      </c>
      <c r="H767" s="500" t="str">
        <f t="shared" si="34"/>
        <v/>
      </c>
      <c r="I767" s="500">
        <f t="shared" si="35"/>
        <v>0</v>
      </c>
    </row>
    <row r="768" spans="1:9">
      <c r="A768" s="490"/>
      <c r="B768" s="490"/>
      <c r="C768" s="490"/>
      <c r="D768" s="490"/>
      <c r="E768" s="490"/>
      <c r="F768" s="490"/>
      <c r="G768" s="500">
        <f t="shared" si="33"/>
        <v>0</v>
      </c>
      <c r="H768" s="500" t="str">
        <f t="shared" si="34"/>
        <v/>
      </c>
      <c r="I768" s="500">
        <f t="shared" si="35"/>
        <v>0</v>
      </c>
    </row>
    <row r="769" spans="1:9">
      <c r="A769" s="490"/>
      <c r="B769" s="490"/>
      <c r="C769" s="490"/>
      <c r="D769" s="490"/>
      <c r="E769" s="490"/>
      <c r="F769" s="490"/>
      <c r="G769" s="500">
        <f t="shared" si="33"/>
        <v>0</v>
      </c>
      <c r="H769" s="500" t="str">
        <f t="shared" si="34"/>
        <v/>
      </c>
      <c r="I769" s="500">
        <f t="shared" si="35"/>
        <v>0</v>
      </c>
    </row>
    <row r="770" spans="1:9">
      <c r="A770" s="490"/>
      <c r="B770" s="490"/>
      <c r="C770" s="490"/>
      <c r="D770" s="490"/>
      <c r="E770" s="490"/>
      <c r="F770" s="490"/>
      <c r="G770" s="500">
        <f t="shared" si="33"/>
        <v>0</v>
      </c>
      <c r="H770" s="500" t="str">
        <f t="shared" si="34"/>
        <v/>
      </c>
      <c r="I770" s="500">
        <f t="shared" si="35"/>
        <v>0</v>
      </c>
    </row>
    <row r="771" spans="1:9">
      <c r="A771" s="490"/>
      <c r="B771" s="490"/>
      <c r="C771" s="490"/>
      <c r="D771" s="490"/>
      <c r="E771" s="490"/>
      <c r="F771" s="490"/>
      <c r="G771" s="500">
        <f t="shared" si="33"/>
        <v>0</v>
      </c>
      <c r="H771" s="500" t="str">
        <f t="shared" si="34"/>
        <v/>
      </c>
      <c r="I771" s="500">
        <f t="shared" si="35"/>
        <v>0</v>
      </c>
    </row>
    <row r="772" spans="1:9">
      <c r="A772" s="490"/>
      <c r="B772" s="490"/>
      <c r="C772" s="490"/>
      <c r="D772" s="490"/>
      <c r="E772" s="490"/>
      <c r="F772" s="490"/>
      <c r="G772" s="500">
        <f t="shared" si="33"/>
        <v>0</v>
      </c>
      <c r="H772" s="500" t="str">
        <f t="shared" si="34"/>
        <v/>
      </c>
      <c r="I772" s="500">
        <f t="shared" si="35"/>
        <v>0</v>
      </c>
    </row>
    <row r="773" spans="1:9">
      <c r="A773" s="490"/>
      <c r="B773" s="490"/>
      <c r="C773" s="490"/>
      <c r="D773" s="490"/>
      <c r="E773" s="490"/>
      <c r="F773" s="490"/>
      <c r="G773" s="500">
        <f t="shared" si="33"/>
        <v>0</v>
      </c>
      <c r="H773" s="500" t="str">
        <f t="shared" si="34"/>
        <v/>
      </c>
      <c r="I773" s="500">
        <f t="shared" si="35"/>
        <v>0</v>
      </c>
    </row>
    <row r="774" spans="1:9">
      <c r="A774" s="490"/>
      <c r="B774" s="490"/>
      <c r="C774" s="490"/>
      <c r="D774" s="490"/>
      <c r="E774" s="490"/>
      <c r="F774" s="490"/>
      <c r="G774" s="500">
        <f t="shared" si="33"/>
        <v>0</v>
      </c>
      <c r="H774" s="500" t="str">
        <f t="shared" si="34"/>
        <v/>
      </c>
      <c r="I774" s="500">
        <f t="shared" si="35"/>
        <v>0</v>
      </c>
    </row>
    <row r="775" spans="1:9">
      <c r="A775" s="490"/>
      <c r="B775" s="490"/>
      <c r="C775" s="490"/>
      <c r="D775" s="490"/>
      <c r="E775" s="490"/>
      <c r="F775" s="490"/>
      <c r="G775" s="500">
        <f t="shared" si="33"/>
        <v>0</v>
      </c>
      <c r="H775" s="500" t="str">
        <f t="shared" si="34"/>
        <v/>
      </c>
      <c r="I775" s="500">
        <f t="shared" si="35"/>
        <v>0</v>
      </c>
    </row>
    <row r="776" spans="1:9">
      <c r="A776" s="490"/>
      <c r="B776" s="490"/>
      <c r="C776" s="490"/>
      <c r="D776" s="490"/>
      <c r="E776" s="490"/>
      <c r="F776" s="490"/>
      <c r="G776" s="500">
        <f t="shared" si="33"/>
        <v>0</v>
      </c>
      <c r="H776" s="500" t="str">
        <f t="shared" si="34"/>
        <v/>
      </c>
      <c r="I776" s="500">
        <f t="shared" si="35"/>
        <v>0</v>
      </c>
    </row>
    <row r="777" spans="1:9">
      <c r="A777" s="490"/>
      <c r="B777" s="490"/>
      <c r="C777" s="490"/>
      <c r="D777" s="490"/>
      <c r="E777" s="490"/>
      <c r="F777" s="490"/>
      <c r="G777" s="500">
        <f t="shared" si="33"/>
        <v>0</v>
      </c>
      <c r="H777" s="500" t="str">
        <f t="shared" si="34"/>
        <v/>
      </c>
      <c r="I777" s="500">
        <f t="shared" si="35"/>
        <v>0</v>
      </c>
    </row>
    <row r="778" spans="1:9">
      <c r="A778" s="490"/>
      <c r="B778" s="490"/>
      <c r="C778" s="490"/>
      <c r="D778" s="490"/>
      <c r="E778" s="490"/>
      <c r="F778" s="490"/>
      <c r="G778" s="500">
        <f t="shared" si="33"/>
        <v>0</v>
      </c>
      <c r="H778" s="500" t="str">
        <f t="shared" si="34"/>
        <v/>
      </c>
      <c r="I778" s="500">
        <f t="shared" si="35"/>
        <v>0</v>
      </c>
    </row>
    <row r="779" spans="1:9">
      <c r="A779" s="490"/>
      <c r="B779" s="490"/>
      <c r="C779" s="490"/>
      <c r="D779" s="490"/>
      <c r="E779" s="490"/>
      <c r="F779" s="490"/>
      <c r="G779" s="500">
        <f t="shared" si="33"/>
        <v>0</v>
      </c>
      <c r="H779" s="500" t="str">
        <f t="shared" si="34"/>
        <v/>
      </c>
      <c r="I779" s="500">
        <f t="shared" si="35"/>
        <v>0</v>
      </c>
    </row>
    <row r="780" spans="1:9">
      <c r="A780" s="490"/>
      <c r="B780" s="490"/>
      <c r="C780" s="490"/>
      <c r="D780" s="490"/>
      <c r="E780" s="490"/>
      <c r="F780" s="490"/>
      <c r="G780" s="500">
        <f t="shared" si="33"/>
        <v>0</v>
      </c>
      <c r="H780" s="500" t="str">
        <f t="shared" si="34"/>
        <v/>
      </c>
      <c r="I780" s="500">
        <f t="shared" si="35"/>
        <v>0</v>
      </c>
    </row>
    <row r="781" spans="1:9">
      <c r="A781" s="490"/>
      <c r="B781" s="490"/>
      <c r="C781" s="490"/>
      <c r="D781" s="490"/>
      <c r="E781" s="490"/>
      <c r="F781" s="490"/>
      <c r="G781" s="500">
        <f t="shared" si="33"/>
        <v>0</v>
      </c>
      <c r="H781" s="500" t="str">
        <f t="shared" si="34"/>
        <v/>
      </c>
      <c r="I781" s="500">
        <f t="shared" si="35"/>
        <v>0</v>
      </c>
    </row>
    <row r="782" spans="1:9">
      <c r="A782" s="490"/>
      <c r="B782" s="490"/>
      <c r="C782" s="490"/>
      <c r="D782" s="490"/>
      <c r="E782" s="490"/>
      <c r="F782" s="490"/>
      <c r="G782" s="500">
        <f t="shared" si="33"/>
        <v>0</v>
      </c>
      <c r="H782" s="500" t="str">
        <f t="shared" si="34"/>
        <v/>
      </c>
      <c r="I782" s="500">
        <f t="shared" si="35"/>
        <v>0</v>
      </c>
    </row>
    <row r="783" spans="1:9">
      <c r="A783" s="490"/>
      <c r="B783" s="490"/>
      <c r="C783" s="490"/>
      <c r="D783" s="490"/>
      <c r="E783" s="490"/>
      <c r="F783" s="490"/>
      <c r="G783" s="500">
        <f t="shared" ref="G783:G846" si="36">E783*F783</f>
        <v>0</v>
      </c>
      <c r="H783" s="500" t="str">
        <f t="shared" ref="H783:H846" si="37">IF(LEN(A783)&gt;0,IF(AND(LEN(A783)&gt;0,LEN(B783)&gt;0,LEN(C783)&gt;0,LEN(D783)&gt;0,LEN(E783)&gt;0,LEN(F783)&gt;0,LEN(G783)&gt;0),"OK","Not Complete"),"")</f>
        <v/>
      </c>
      <c r="I783" s="500">
        <f t="shared" ref="I783:I846" si="38">IF(H783="ok",F783,0)</f>
        <v>0</v>
      </c>
    </row>
    <row r="784" spans="1:9">
      <c r="A784" s="490"/>
      <c r="B784" s="490"/>
      <c r="C784" s="490"/>
      <c r="D784" s="490"/>
      <c r="E784" s="490"/>
      <c r="F784" s="490"/>
      <c r="G784" s="500">
        <f t="shared" si="36"/>
        <v>0</v>
      </c>
      <c r="H784" s="500" t="str">
        <f t="shared" si="37"/>
        <v/>
      </c>
      <c r="I784" s="500">
        <f t="shared" si="38"/>
        <v>0</v>
      </c>
    </row>
    <row r="785" spans="1:9">
      <c r="A785" s="490"/>
      <c r="B785" s="490"/>
      <c r="C785" s="490"/>
      <c r="D785" s="490"/>
      <c r="E785" s="490"/>
      <c r="F785" s="490"/>
      <c r="G785" s="500">
        <f t="shared" si="36"/>
        <v>0</v>
      </c>
      <c r="H785" s="500" t="str">
        <f t="shared" si="37"/>
        <v/>
      </c>
      <c r="I785" s="500">
        <f t="shared" si="38"/>
        <v>0</v>
      </c>
    </row>
    <row r="786" spans="1:9">
      <c r="A786" s="490"/>
      <c r="B786" s="490"/>
      <c r="C786" s="490"/>
      <c r="D786" s="490"/>
      <c r="E786" s="490"/>
      <c r="F786" s="490"/>
      <c r="G786" s="500">
        <f t="shared" si="36"/>
        <v>0</v>
      </c>
      <c r="H786" s="500" t="str">
        <f t="shared" si="37"/>
        <v/>
      </c>
      <c r="I786" s="500">
        <f t="shared" si="38"/>
        <v>0</v>
      </c>
    </row>
    <row r="787" spans="1:9">
      <c r="A787" s="490"/>
      <c r="B787" s="490"/>
      <c r="C787" s="490"/>
      <c r="D787" s="490"/>
      <c r="E787" s="490"/>
      <c r="F787" s="490"/>
      <c r="G787" s="500">
        <f t="shared" si="36"/>
        <v>0</v>
      </c>
      <c r="H787" s="500" t="str">
        <f t="shared" si="37"/>
        <v/>
      </c>
      <c r="I787" s="500">
        <f t="shared" si="38"/>
        <v>0</v>
      </c>
    </row>
    <row r="788" spans="1:9">
      <c r="A788" s="490"/>
      <c r="B788" s="490"/>
      <c r="C788" s="490"/>
      <c r="D788" s="490"/>
      <c r="E788" s="490"/>
      <c r="F788" s="490"/>
      <c r="G788" s="500">
        <f t="shared" si="36"/>
        <v>0</v>
      </c>
      <c r="H788" s="500" t="str">
        <f t="shared" si="37"/>
        <v/>
      </c>
      <c r="I788" s="500">
        <f t="shared" si="38"/>
        <v>0</v>
      </c>
    </row>
    <row r="789" spans="1:9">
      <c r="A789" s="490"/>
      <c r="B789" s="490"/>
      <c r="C789" s="490"/>
      <c r="D789" s="490"/>
      <c r="E789" s="490"/>
      <c r="F789" s="490"/>
      <c r="G789" s="500">
        <f t="shared" si="36"/>
        <v>0</v>
      </c>
      <c r="H789" s="500" t="str">
        <f t="shared" si="37"/>
        <v/>
      </c>
      <c r="I789" s="500">
        <f t="shared" si="38"/>
        <v>0</v>
      </c>
    </row>
    <row r="790" spans="1:9">
      <c r="A790" s="490"/>
      <c r="B790" s="490"/>
      <c r="C790" s="490"/>
      <c r="D790" s="490"/>
      <c r="E790" s="490"/>
      <c r="F790" s="490"/>
      <c r="G790" s="500">
        <f t="shared" si="36"/>
        <v>0</v>
      </c>
      <c r="H790" s="500" t="str">
        <f t="shared" si="37"/>
        <v/>
      </c>
      <c r="I790" s="500">
        <f t="shared" si="38"/>
        <v>0</v>
      </c>
    </row>
    <row r="791" spans="1:9">
      <c r="A791" s="490"/>
      <c r="B791" s="490"/>
      <c r="C791" s="490"/>
      <c r="D791" s="490"/>
      <c r="E791" s="490"/>
      <c r="F791" s="490"/>
      <c r="G791" s="500">
        <f t="shared" si="36"/>
        <v>0</v>
      </c>
      <c r="H791" s="500" t="str">
        <f t="shared" si="37"/>
        <v/>
      </c>
      <c r="I791" s="500">
        <f t="shared" si="38"/>
        <v>0</v>
      </c>
    </row>
    <row r="792" spans="1:9">
      <c r="A792" s="490"/>
      <c r="B792" s="490"/>
      <c r="C792" s="490"/>
      <c r="D792" s="490"/>
      <c r="E792" s="490"/>
      <c r="F792" s="490"/>
      <c r="G792" s="500">
        <f t="shared" si="36"/>
        <v>0</v>
      </c>
      <c r="H792" s="500" t="str">
        <f t="shared" si="37"/>
        <v/>
      </c>
      <c r="I792" s="500">
        <f t="shared" si="38"/>
        <v>0</v>
      </c>
    </row>
    <row r="793" spans="1:9">
      <c r="A793" s="490"/>
      <c r="B793" s="490"/>
      <c r="C793" s="490"/>
      <c r="D793" s="490"/>
      <c r="E793" s="490"/>
      <c r="F793" s="490"/>
      <c r="G793" s="500">
        <f t="shared" si="36"/>
        <v>0</v>
      </c>
      <c r="H793" s="500" t="str">
        <f t="shared" si="37"/>
        <v/>
      </c>
      <c r="I793" s="500">
        <f t="shared" si="38"/>
        <v>0</v>
      </c>
    </row>
    <row r="794" spans="1:9">
      <c r="A794" s="490"/>
      <c r="B794" s="490"/>
      <c r="C794" s="490"/>
      <c r="D794" s="490"/>
      <c r="E794" s="490"/>
      <c r="F794" s="490"/>
      <c r="G794" s="500">
        <f t="shared" si="36"/>
        <v>0</v>
      </c>
      <c r="H794" s="500" t="str">
        <f t="shared" si="37"/>
        <v/>
      </c>
      <c r="I794" s="500">
        <f t="shared" si="38"/>
        <v>0</v>
      </c>
    </row>
    <row r="795" spans="1:9">
      <c r="A795" s="490"/>
      <c r="B795" s="490"/>
      <c r="C795" s="490"/>
      <c r="D795" s="490"/>
      <c r="E795" s="490"/>
      <c r="F795" s="490"/>
      <c r="G795" s="500">
        <f t="shared" si="36"/>
        <v>0</v>
      </c>
      <c r="H795" s="500" t="str">
        <f t="shared" si="37"/>
        <v/>
      </c>
      <c r="I795" s="500">
        <f t="shared" si="38"/>
        <v>0</v>
      </c>
    </row>
    <row r="796" spans="1:9">
      <c r="A796" s="490"/>
      <c r="B796" s="490"/>
      <c r="C796" s="490"/>
      <c r="D796" s="490"/>
      <c r="E796" s="490"/>
      <c r="F796" s="490"/>
      <c r="G796" s="500">
        <f t="shared" si="36"/>
        <v>0</v>
      </c>
      <c r="H796" s="500" t="str">
        <f t="shared" si="37"/>
        <v/>
      </c>
      <c r="I796" s="500">
        <f t="shared" si="38"/>
        <v>0</v>
      </c>
    </row>
    <row r="797" spans="1:9">
      <c r="A797" s="490"/>
      <c r="B797" s="490"/>
      <c r="C797" s="490"/>
      <c r="D797" s="490"/>
      <c r="E797" s="490"/>
      <c r="F797" s="490"/>
      <c r="G797" s="500">
        <f t="shared" si="36"/>
        <v>0</v>
      </c>
      <c r="H797" s="500" t="str">
        <f t="shared" si="37"/>
        <v/>
      </c>
      <c r="I797" s="500">
        <f t="shared" si="38"/>
        <v>0</v>
      </c>
    </row>
    <row r="798" spans="1:9">
      <c r="A798" s="490"/>
      <c r="B798" s="490"/>
      <c r="C798" s="490"/>
      <c r="D798" s="490"/>
      <c r="E798" s="490"/>
      <c r="F798" s="490"/>
      <c r="G798" s="500">
        <f t="shared" si="36"/>
        <v>0</v>
      </c>
      <c r="H798" s="500" t="str">
        <f t="shared" si="37"/>
        <v/>
      </c>
      <c r="I798" s="500">
        <f t="shared" si="38"/>
        <v>0</v>
      </c>
    </row>
    <row r="799" spans="1:9">
      <c r="A799" s="490"/>
      <c r="B799" s="490"/>
      <c r="C799" s="490"/>
      <c r="D799" s="490"/>
      <c r="E799" s="490"/>
      <c r="F799" s="490"/>
      <c r="G799" s="500">
        <f t="shared" si="36"/>
        <v>0</v>
      </c>
      <c r="H799" s="500" t="str">
        <f t="shared" si="37"/>
        <v/>
      </c>
      <c r="I799" s="500">
        <f t="shared" si="38"/>
        <v>0</v>
      </c>
    </row>
    <row r="800" spans="1:9">
      <c r="A800" s="490"/>
      <c r="B800" s="490"/>
      <c r="C800" s="490"/>
      <c r="D800" s="490"/>
      <c r="E800" s="490"/>
      <c r="F800" s="490"/>
      <c r="G800" s="500">
        <f t="shared" si="36"/>
        <v>0</v>
      </c>
      <c r="H800" s="500" t="str">
        <f t="shared" si="37"/>
        <v/>
      </c>
      <c r="I800" s="500">
        <f t="shared" si="38"/>
        <v>0</v>
      </c>
    </row>
    <row r="801" spans="1:9">
      <c r="A801" s="490"/>
      <c r="B801" s="490"/>
      <c r="C801" s="490"/>
      <c r="D801" s="490"/>
      <c r="E801" s="490"/>
      <c r="F801" s="490"/>
      <c r="G801" s="500">
        <f t="shared" si="36"/>
        <v>0</v>
      </c>
      <c r="H801" s="500" t="str">
        <f t="shared" si="37"/>
        <v/>
      </c>
      <c r="I801" s="500">
        <f t="shared" si="38"/>
        <v>0</v>
      </c>
    </row>
    <row r="802" spans="1:9">
      <c r="A802" s="490"/>
      <c r="B802" s="490"/>
      <c r="C802" s="490"/>
      <c r="D802" s="490"/>
      <c r="E802" s="490"/>
      <c r="F802" s="490"/>
      <c r="G802" s="500">
        <f t="shared" si="36"/>
        <v>0</v>
      </c>
      <c r="H802" s="500" t="str">
        <f t="shared" si="37"/>
        <v/>
      </c>
      <c r="I802" s="500">
        <f t="shared" si="38"/>
        <v>0</v>
      </c>
    </row>
    <row r="803" spans="1:9">
      <c r="A803" s="490"/>
      <c r="B803" s="490"/>
      <c r="C803" s="490"/>
      <c r="D803" s="490"/>
      <c r="E803" s="490"/>
      <c r="F803" s="490"/>
      <c r="G803" s="500">
        <f t="shared" si="36"/>
        <v>0</v>
      </c>
      <c r="H803" s="500" t="str">
        <f t="shared" si="37"/>
        <v/>
      </c>
      <c r="I803" s="500">
        <f t="shared" si="38"/>
        <v>0</v>
      </c>
    </row>
    <row r="804" spans="1:9">
      <c r="A804" s="490"/>
      <c r="B804" s="490"/>
      <c r="C804" s="490"/>
      <c r="D804" s="490"/>
      <c r="E804" s="490"/>
      <c r="F804" s="490"/>
      <c r="G804" s="500">
        <f t="shared" si="36"/>
        <v>0</v>
      </c>
      <c r="H804" s="500" t="str">
        <f t="shared" si="37"/>
        <v/>
      </c>
      <c r="I804" s="500">
        <f t="shared" si="38"/>
        <v>0</v>
      </c>
    </row>
    <row r="805" spans="1:9">
      <c r="A805" s="490"/>
      <c r="B805" s="490"/>
      <c r="C805" s="490"/>
      <c r="D805" s="490"/>
      <c r="E805" s="490"/>
      <c r="F805" s="490"/>
      <c r="G805" s="500">
        <f t="shared" si="36"/>
        <v>0</v>
      </c>
      <c r="H805" s="500" t="str">
        <f t="shared" si="37"/>
        <v/>
      </c>
      <c r="I805" s="500">
        <f t="shared" si="38"/>
        <v>0</v>
      </c>
    </row>
    <row r="806" spans="1:9">
      <c r="A806" s="490"/>
      <c r="B806" s="490"/>
      <c r="C806" s="490"/>
      <c r="D806" s="490"/>
      <c r="E806" s="490"/>
      <c r="F806" s="490"/>
      <c r="G806" s="500">
        <f t="shared" si="36"/>
        <v>0</v>
      </c>
      <c r="H806" s="500" t="str">
        <f t="shared" si="37"/>
        <v/>
      </c>
      <c r="I806" s="500">
        <f t="shared" si="38"/>
        <v>0</v>
      </c>
    </row>
    <row r="807" spans="1:9">
      <c r="A807" s="490"/>
      <c r="B807" s="490"/>
      <c r="C807" s="490"/>
      <c r="D807" s="490"/>
      <c r="E807" s="490"/>
      <c r="F807" s="490"/>
      <c r="G807" s="500">
        <f t="shared" si="36"/>
        <v>0</v>
      </c>
      <c r="H807" s="500" t="str">
        <f t="shared" si="37"/>
        <v/>
      </c>
      <c r="I807" s="500">
        <f t="shared" si="38"/>
        <v>0</v>
      </c>
    </row>
    <row r="808" spans="1:9">
      <c r="A808" s="490"/>
      <c r="B808" s="490"/>
      <c r="C808" s="490"/>
      <c r="D808" s="490"/>
      <c r="E808" s="490"/>
      <c r="F808" s="490"/>
      <c r="G808" s="500">
        <f t="shared" si="36"/>
        <v>0</v>
      </c>
      <c r="H808" s="500" t="str">
        <f t="shared" si="37"/>
        <v/>
      </c>
      <c r="I808" s="500">
        <f t="shared" si="38"/>
        <v>0</v>
      </c>
    </row>
    <row r="809" spans="1:9">
      <c r="A809" s="490"/>
      <c r="B809" s="490"/>
      <c r="C809" s="490"/>
      <c r="D809" s="490"/>
      <c r="E809" s="490"/>
      <c r="F809" s="490"/>
      <c r="G809" s="500">
        <f t="shared" si="36"/>
        <v>0</v>
      </c>
      <c r="H809" s="500" t="str">
        <f t="shared" si="37"/>
        <v/>
      </c>
      <c r="I809" s="500">
        <f t="shared" si="38"/>
        <v>0</v>
      </c>
    </row>
    <row r="810" spans="1:9">
      <c r="A810" s="490"/>
      <c r="B810" s="490"/>
      <c r="C810" s="490"/>
      <c r="D810" s="490"/>
      <c r="E810" s="490"/>
      <c r="F810" s="490"/>
      <c r="G810" s="500">
        <f t="shared" si="36"/>
        <v>0</v>
      </c>
      <c r="H810" s="500" t="str">
        <f t="shared" si="37"/>
        <v/>
      </c>
      <c r="I810" s="500">
        <f t="shared" si="38"/>
        <v>0</v>
      </c>
    </row>
    <row r="811" spans="1:9">
      <c r="A811" s="490"/>
      <c r="B811" s="490"/>
      <c r="C811" s="490"/>
      <c r="D811" s="490"/>
      <c r="E811" s="490"/>
      <c r="F811" s="490"/>
      <c r="G811" s="500">
        <f t="shared" si="36"/>
        <v>0</v>
      </c>
      <c r="H811" s="500" t="str">
        <f t="shared" si="37"/>
        <v/>
      </c>
      <c r="I811" s="500">
        <f t="shared" si="38"/>
        <v>0</v>
      </c>
    </row>
    <row r="812" spans="1:9">
      <c r="A812" s="490"/>
      <c r="B812" s="490"/>
      <c r="C812" s="490"/>
      <c r="D812" s="490"/>
      <c r="E812" s="490"/>
      <c r="F812" s="490"/>
      <c r="G812" s="500">
        <f t="shared" si="36"/>
        <v>0</v>
      </c>
      <c r="H812" s="500" t="str">
        <f t="shared" si="37"/>
        <v/>
      </c>
      <c r="I812" s="500">
        <f t="shared" si="38"/>
        <v>0</v>
      </c>
    </row>
    <row r="813" spans="1:9">
      <c r="A813" s="490"/>
      <c r="B813" s="490"/>
      <c r="C813" s="490"/>
      <c r="D813" s="490"/>
      <c r="E813" s="490"/>
      <c r="F813" s="490"/>
      <c r="G813" s="500">
        <f t="shared" si="36"/>
        <v>0</v>
      </c>
      <c r="H813" s="500" t="str">
        <f t="shared" si="37"/>
        <v/>
      </c>
      <c r="I813" s="500">
        <f t="shared" si="38"/>
        <v>0</v>
      </c>
    </row>
    <row r="814" spans="1:9">
      <c r="A814" s="490"/>
      <c r="B814" s="490"/>
      <c r="C814" s="490"/>
      <c r="D814" s="490"/>
      <c r="E814" s="490"/>
      <c r="F814" s="490"/>
      <c r="G814" s="500">
        <f t="shared" si="36"/>
        <v>0</v>
      </c>
      <c r="H814" s="500" t="str">
        <f t="shared" si="37"/>
        <v/>
      </c>
      <c r="I814" s="500">
        <f t="shared" si="38"/>
        <v>0</v>
      </c>
    </row>
    <row r="815" spans="1:9">
      <c r="A815" s="490"/>
      <c r="B815" s="490"/>
      <c r="C815" s="490"/>
      <c r="D815" s="490"/>
      <c r="E815" s="490"/>
      <c r="F815" s="490"/>
      <c r="G815" s="500">
        <f t="shared" si="36"/>
        <v>0</v>
      </c>
      <c r="H815" s="500" t="str">
        <f t="shared" si="37"/>
        <v/>
      </c>
      <c r="I815" s="500">
        <f t="shared" si="38"/>
        <v>0</v>
      </c>
    </row>
    <row r="816" spans="1:9">
      <c r="A816" s="490"/>
      <c r="B816" s="490"/>
      <c r="C816" s="490"/>
      <c r="D816" s="490"/>
      <c r="E816" s="490"/>
      <c r="F816" s="490"/>
      <c r="G816" s="500">
        <f t="shared" si="36"/>
        <v>0</v>
      </c>
      <c r="H816" s="500" t="str">
        <f t="shared" si="37"/>
        <v/>
      </c>
      <c r="I816" s="500">
        <f t="shared" si="38"/>
        <v>0</v>
      </c>
    </row>
    <row r="817" spans="1:9">
      <c r="A817" s="490"/>
      <c r="B817" s="490"/>
      <c r="C817" s="490"/>
      <c r="D817" s="490"/>
      <c r="E817" s="490"/>
      <c r="F817" s="490"/>
      <c r="G817" s="500">
        <f t="shared" si="36"/>
        <v>0</v>
      </c>
      <c r="H817" s="500" t="str">
        <f t="shared" si="37"/>
        <v/>
      </c>
      <c r="I817" s="500">
        <f t="shared" si="38"/>
        <v>0</v>
      </c>
    </row>
    <row r="818" spans="1:9">
      <c r="A818" s="490"/>
      <c r="B818" s="490"/>
      <c r="C818" s="490"/>
      <c r="D818" s="490"/>
      <c r="E818" s="490"/>
      <c r="F818" s="490"/>
      <c r="G818" s="500">
        <f t="shared" si="36"/>
        <v>0</v>
      </c>
      <c r="H818" s="500" t="str">
        <f t="shared" si="37"/>
        <v/>
      </c>
      <c r="I818" s="500">
        <f t="shared" si="38"/>
        <v>0</v>
      </c>
    </row>
    <row r="819" spans="1:9">
      <c r="A819" s="490"/>
      <c r="B819" s="490"/>
      <c r="C819" s="490"/>
      <c r="D819" s="490"/>
      <c r="E819" s="490"/>
      <c r="F819" s="490"/>
      <c r="G819" s="500">
        <f t="shared" si="36"/>
        <v>0</v>
      </c>
      <c r="H819" s="500" t="str">
        <f t="shared" si="37"/>
        <v/>
      </c>
      <c r="I819" s="500">
        <f t="shared" si="38"/>
        <v>0</v>
      </c>
    </row>
    <row r="820" spans="1:9">
      <c r="A820" s="490"/>
      <c r="B820" s="490"/>
      <c r="C820" s="490"/>
      <c r="D820" s="490"/>
      <c r="E820" s="490"/>
      <c r="F820" s="490"/>
      <c r="G820" s="500">
        <f t="shared" si="36"/>
        <v>0</v>
      </c>
      <c r="H820" s="500" t="str">
        <f t="shared" si="37"/>
        <v/>
      </c>
      <c r="I820" s="500">
        <f t="shared" si="38"/>
        <v>0</v>
      </c>
    </row>
    <row r="821" spans="1:9">
      <c r="A821" s="490"/>
      <c r="B821" s="490"/>
      <c r="C821" s="490"/>
      <c r="D821" s="490"/>
      <c r="E821" s="490"/>
      <c r="F821" s="490"/>
      <c r="G821" s="500">
        <f t="shared" si="36"/>
        <v>0</v>
      </c>
      <c r="H821" s="500" t="str">
        <f t="shared" si="37"/>
        <v/>
      </c>
      <c r="I821" s="500">
        <f t="shared" si="38"/>
        <v>0</v>
      </c>
    </row>
    <row r="822" spans="1:9">
      <c r="A822" s="490"/>
      <c r="B822" s="490"/>
      <c r="C822" s="490"/>
      <c r="D822" s="490"/>
      <c r="E822" s="490"/>
      <c r="F822" s="490"/>
      <c r="G822" s="500">
        <f t="shared" si="36"/>
        <v>0</v>
      </c>
      <c r="H822" s="500" t="str">
        <f t="shared" si="37"/>
        <v/>
      </c>
      <c r="I822" s="500">
        <f t="shared" si="38"/>
        <v>0</v>
      </c>
    </row>
    <row r="823" spans="1:9">
      <c r="A823" s="490"/>
      <c r="B823" s="490"/>
      <c r="C823" s="490"/>
      <c r="D823" s="490"/>
      <c r="E823" s="490"/>
      <c r="F823" s="490"/>
      <c r="G823" s="500">
        <f t="shared" si="36"/>
        <v>0</v>
      </c>
      <c r="H823" s="500" t="str">
        <f t="shared" si="37"/>
        <v/>
      </c>
      <c r="I823" s="500">
        <f t="shared" si="38"/>
        <v>0</v>
      </c>
    </row>
    <row r="824" spans="1:9">
      <c r="A824" s="490"/>
      <c r="B824" s="490"/>
      <c r="C824" s="490"/>
      <c r="D824" s="490"/>
      <c r="E824" s="490"/>
      <c r="F824" s="490"/>
      <c r="G824" s="500">
        <f t="shared" si="36"/>
        <v>0</v>
      </c>
      <c r="H824" s="500" t="str">
        <f t="shared" si="37"/>
        <v/>
      </c>
      <c r="I824" s="500">
        <f t="shared" si="38"/>
        <v>0</v>
      </c>
    </row>
    <row r="825" spans="1:9">
      <c r="A825" s="490"/>
      <c r="B825" s="490"/>
      <c r="C825" s="490"/>
      <c r="D825" s="490"/>
      <c r="E825" s="490"/>
      <c r="F825" s="490"/>
      <c r="G825" s="500">
        <f t="shared" si="36"/>
        <v>0</v>
      </c>
      <c r="H825" s="500" t="str">
        <f t="shared" si="37"/>
        <v/>
      </c>
      <c r="I825" s="500">
        <f t="shared" si="38"/>
        <v>0</v>
      </c>
    </row>
    <row r="826" spans="1:9">
      <c r="A826" s="490"/>
      <c r="B826" s="490"/>
      <c r="C826" s="490"/>
      <c r="D826" s="490"/>
      <c r="E826" s="490"/>
      <c r="F826" s="490"/>
      <c r="G826" s="500">
        <f t="shared" si="36"/>
        <v>0</v>
      </c>
      <c r="H826" s="500" t="str">
        <f t="shared" si="37"/>
        <v/>
      </c>
      <c r="I826" s="500">
        <f t="shared" si="38"/>
        <v>0</v>
      </c>
    </row>
    <row r="827" spans="1:9">
      <c r="A827" s="490"/>
      <c r="B827" s="490"/>
      <c r="C827" s="490"/>
      <c r="D827" s="490"/>
      <c r="E827" s="490"/>
      <c r="F827" s="490"/>
      <c r="G827" s="500">
        <f t="shared" si="36"/>
        <v>0</v>
      </c>
      <c r="H827" s="500" t="str">
        <f t="shared" si="37"/>
        <v/>
      </c>
      <c r="I827" s="500">
        <f t="shared" si="38"/>
        <v>0</v>
      </c>
    </row>
    <row r="828" spans="1:9">
      <c r="A828" s="490"/>
      <c r="B828" s="490"/>
      <c r="C828" s="490"/>
      <c r="D828" s="490"/>
      <c r="E828" s="490"/>
      <c r="F828" s="490"/>
      <c r="G828" s="500">
        <f t="shared" si="36"/>
        <v>0</v>
      </c>
      <c r="H828" s="500" t="str">
        <f t="shared" si="37"/>
        <v/>
      </c>
      <c r="I828" s="500">
        <f t="shared" si="38"/>
        <v>0</v>
      </c>
    </row>
    <row r="829" spans="1:9">
      <c r="A829" s="490"/>
      <c r="B829" s="490"/>
      <c r="C829" s="490"/>
      <c r="D829" s="490"/>
      <c r="E829" s="490"/>
      <c r="F829" s="490"/>
      <c r="G829" s="500">
        <f t="shared" si="36"/>
        <v>0</v>
      </c>
      <c r="H829" s="500" t="str">
        <f t="shared" si="37"/>
        <v/>
      </c>
      <c r="I829" s="500">
        <f t="shared" si="38"/>
        <v>0</v>
      </c>
    </row>
    <row r="830" spans="1:9">
      <c r="A830" s="490"/>
      <c r="B830" s="490"/>
      <c r="C830" s="490"/>
      <c r="D830" s="490"/>
      <c r="E830" s="490"/>
      <c r="F830" s="490"/>
      <c r="G830" s="500">
        <f t="shared" si="36"/>
        <v>0</v>
      </c>
      <c r="H830" s="500" t="str">
        <f t="shared" si="37"/>
        <v/>
      </c>
      <c r="I830" s="500">
        <f t="shared" si="38"/>
        <v>0</v>
      </c>
    </row>
    <row r="831" spans="1:9">
      <c r="A831" s="490"/>
      <c r="B831" s="490"/>
      <c r="C831" s="490"/>
      <c r="D831" s="490"/>
      <c r="E831" s="490"/>
      <c r="F831" s="490"/>
      <c r="G831" s="500">
        <f t="shared" si="36"/>
        <v>0</v>
      </c>
      <c r="H831" s="500" t="str">
        <f t="shared" si="37"/>
        <v/>
      </c>
      <c r="I831" s="500">
        <f t="shared" si="38"/>
        <v>0</v>
      </c>
    </row>
    <row r="832" spans="1:9">
      <c r="A832" s="490"/>
      <c r="B832" s="490"/>
      <c r="C832" s="490"/>
      <c r="D832" s="490"/>
      <c r="E832" s="490"/>
      <c r="F832" s="490"/>
      <c r="G832" s="500">
        <f t="shared" si="36"/>
        <v>0</v>
      </c>
      <c r="H832" s="500" t="str">
        <f t="shared" si="37"/>
        <v/>
      </c>
      <c r="I832" s="500">
        <f t="shared" si="38"/>
        <v>0</v>
      </c>
    </row>
    <row r="833" spans="1:9">
      <c r="A833" s="490"/>
      <c r="B833" s="490"/>
      <c r="C833" s="490"/>
      <c r="D833" s="490"/>
      <c r="E833" s="490"/>
      <c r="F833" s="490"/>
      <c r="G833" s="500">
        <f t="shared" si="36"/>
        <v>0</v>
      </c>
      <c r="H833" s="500" t="str">
        <f t="shared" si="37"/>
        <v/>
      </c>
      <c r="I833" s="500">
        <f t="shared" si="38"/>
        <v>0</v>
      </c>
    </row>
    <row r="834" spans="1:9">
      <c r="A834" s="490"/>
      <c r="B834" s="490"/>
      <c r="C834" s="490"/>
      <c r="D834" s="490"/>
      <c r="E834" s="490"/>
      <c r="F834" s="490"/>
      <c r="G834" s="500">
        <f t="shared" si="36"/>
        <v>0</v>
      </c>
      <c r="H834" s="500" t="str">
        <f t="shared" si="37"/>
        <v/>
      </c>
      <c r="I834" s="500">
        <f t="shared" si="38"/>
        <v>0</v>
      </c>
    </row>
    <row r="835" spans="1:9">
      <c r="A835" s="490"/>
      <c r="B835" s="490"/>
      <c r="C835" s="490"/>
      <c r="D835" s="490"/>
      <c r="E835" s="490"/>
      <c r="F835" s="490"/>
      <c r="G835" s="500">
        <f t="shared" si="36"/>
        <v>0</v>
      </c>
      <c r="H835" s="500" t="str">
        <f t="shared" si="37"/>
        <v/>
      </c>
      <c r="I835" s="500">
        <f t="shared" si="38"/>
        <v>0</v>
      </c>
    </row>
    <row r="836" spans="1:9">
      <c r="A836" s="490"/>
      <c r="B836" s="490"/>
      <c r="C836" s="490"/>
      <c r="D836" s="490"/>
      <c r="E836" s="490"/>
      <c r="F836" s="490"/>
      <c r="G836" s="500">
        <f t="shared" si="36"/>
        <v>0</v>
      </c>
      <c r="H836" s="500" t="str">
        <f t="shared" si="37"/>
        <v/>
      </c>
      <c r="I836" s="500">
        <f t="shared" si="38"/>
        <v>0</v>
      </c>
    </row>
    <row r="837" spans="1:9">
      <c r="A837" s="490"/>
      <c r="B837" s="490"/>
      <c r="C837" s="490"/>
      <c r="D837" s="490"/>
      <c r="E837" s="490"/>
      <c r="F837" s="490"/>
      <c r="G837" s="500">
        <f t="shared" si="36"/>
        <v>0</v>
      </c>
      <c r="H837" s="500" t="str">
        <f t="shared" si="37"/>
        <v/>
      </c>
      <c r="I837" s="500">
        <f t="shared" si="38"/>
        <v>0</v>
      </c>
    </row>
    <row r="838" spans="1:9">
      <c r="A838" s="490"/>
      <c r="B838" s="490"/>
      <c r="C838" s="490"/>
      <c r="D838" s="490"/>
      <c r="E838" s="490"/>
      <c r="F838" s="490"/>
      <c r="G838" s="500">
        <f t="shared" si="36"/>
        <v>0</v>
      </c>
      <c r="H838" s="500" t="str">
        <f t="shared" si="37"/>
        <v/>
      </c>
      <c r="I838" s="500">
        <f t="shared" si="38"/>
        <v>0</v>
      </c>
    </row>
    <row r="839" spans="1:9">
      <c r="A839" s="490"/>
      <c r="B839" s="490"/>
      <c r="C839" s="490"/>
      <c r="D839" s="490"/>
      <c r="E839" s="490"/>
      <c r="F839" s="490"/>
      <c r="G839" s="500">
        <f t="shared" si="36"/>
        <v>0</v>
      </c>
      <c r="H839" s="500" t="str">
        <f t="shared" si="37"/>
        <v/>
      </c>
      <c r="I839" s="500">
        <f t="shared" si="38"/>
        <v>0</v>
      </c>
    </row>
    <row r="840" spans="1:9">
      <c r="A840" s="490"/>
      <c r="B840" s="490"/>
      <c r="C840" s="490"/>
      <c r="D840" s="490"/>
      <c r="E840" s="490"/>
      <c r="F840" s="490"/>
      <c r="G840" s="500">
        <f t="shared" si="36"/>
        <v>0</v>
      </c>
      <c r="H840" s="500" t="str">
        <f t="shared" si="37"/>
        <v/>
      </c>
      <c r="I840" s="500">
        <f t="shared" si="38"/>
        <v>0</v>
      </c>
    </row>
    <row r="841" spans="1:9">
      <c r="A841" s="490"/>
      <c r="B841" s="490"/>
      <c r="C841" s="490"/>
      <c r="D841" s="490"/>
      <c r="E841" s="490"/>
      <c r="F841" s="490"/>
      <c r="G841" s="500">
        <f t="shared" si="36"/>
        <v>0</v>
      </c>
      <c r="H841" s="500" t="str">
        <f t="shared" si="37"/>
        <v/>
      </c>
      <c r="I841" s="500">
        <f t="shared" si="38"/>
        <v>0</v>
      </c>
    </row>
    <row r="842" spans="1:9">
      <c r="A842" s="490"/>
      <c r="B842" s="490"/>
      <c r="C842" s="490"/>
      <c r="D842" s="490"/>
      <c r="E842" s="490"/>
      <c r="F842" s="490"/>
      <c r="G842" s="500">
        <f t="shared" si="36"/>
        <v>0</v>
      </c>
      <c r="H842" s="500" t="str">
        <f t="shared" si="37"/>
        <v/>
      </c>
      <c r="I842" s="500">
        <f t="shared" si="38"/>
        <v>0</v>
      </c>
    </row>
    <row r="843" spans="1:9">
      <c r="A843" s="490"/>
      <c r="B843" s="490"/>
      <c r="C843" s="490"/>
      <c r="D843" s="490"/>
      <c r="E843" s="490"/>
      <c r="F843" s="490"/>
      <c r="G843" s="500">
        <f t="shared" si="36"/>
        <v>0</v>
      </c>
      <c r="H843" s="500" t="str">
        <f t="shared" si="37"/>
        <v/>
      </c>
      <c r="I843" s="500">
        <f t="shared" si="38"/>
        <v>0</v>
      </c>
    </row>
    <row r="844" spans="1:9">
      <c r="A844" s="490"/>
      <c r="B844" s="490"/>
      <c r="C844" s="490"/>
      <c r="D844" s="490"/>
      <c r="E844" s="490"/>
      <c r="F844" s="490"/>
      <c r="G844" s="500">
        <f t="shared" si="36"/>
        <v>0</v>
      </c>
      <c r="H844" s="500" t="str">
        <f t="shared" si="37"/>
        <v/>
      </c>
      <c r="I844" s="500">
        <f t="shared" si="38"/>
        <v>0</v>
      </c>
    </row>
    <row r="845" spans="1:9">
      <c r="A845" s="490"/>
      <c r="B845" s="490"/>
      <c r="C845" s="490"/>
      <c r="D845" s="490"/>
      <c r="E845" s="490"/>
      <c r="F845" s="490"/>
      <c r="G845" s="500">
        <f t="shared" si="36"/>
        <v>0</v>
      </c>
      <c r="H845" s="500" t="str">
        <f t="shared" si="37"/>
        <v/>
      </c>
      <c r="I845" s="500">
        <f t="shared" si="38"/>
        <v>0</v>
      </c>
    </row>
    <row r="846" spans="1:9">
      <c r="A846" s="490"/>
      <c r="B846" s="490"/>
      <c r="C846" s="490"/>
      <c r="D846" s="490"/>
      <c r="E846" s="490"/>
      <c r="F846" s="490"/>
      <c r="G846" s="500">
        <f t="shared" si="36"/>
        <v>0</v>
      </c>
      <c r="H846" s="500" t="str">
        <f t="shared" si="37"/>
        <v/>
      </c>
      <c r="I846" s="500">
        <f t="shared" si="38"/>
        <v>0</v>
      </c>
    </row>
    <row r="847" spans="1:9">
      <c r="A847" s="490"/>
      <c r="B847" s="490"/>
      <c r="C847" s="490"/>
      <c r="D847" s="490"/>
      <c r="E847" s="490"/>
      <c r="F847" s="490"/>
      <c r="G847" s="500">
        <f t="shared" ref="G847:G910" si="39">E847*F847</f>
        <v>0</v>
      </c>
      <c r="H847" s="500" t="str">
        <f t="shared" ref="H847:H910" si="40">IF(LEN(A847)&gt;0,IF(AND(LEN(A847)&gt;0,LEN(B847)&gt;0,LEN(C847)&gt;0,LEN(D847)&gt;0,LEN(E847)&gt;0,LEN(F847)&gt;0,LEN(G847)&gt;0),"OK","Not Complete"),"")</f>
        <v/>
      </c>
      <c r="I847" s="500">
        <f t="shared" ref="I847:I910" si="41">IF(H847="ok",F847,0)</f>
        <v>0</v>
      </c>
    </row>
    <row r="848" spans="1:9">
      <c r="A848" s="490"/>
      <c r="B848" s="490"/>
      <c r="C848" s="490"/>
      <c r="D848" s="490"/>
      <c r="E848" s="490"/>
      <c r="F848" s="490"/>
      <c r="G848" s="500">
        <f t="shared" si="39"/>
        <v>0</v>
      </c>
      <c r="H848" s="500" t="str">
        <f t="shared" si="40"/>
        <v/>
      </c>
      <c r="I848" s="500">
        <f t="shared" si="41"/>
        <v>0</v>
      </c>
    </row>
    <row r="849" spans="1:9">
      <c r="A849" s="490"/>
      <c r="B849" s="490"/>
      <c r="C849" s="490"/>
      <c r="D849" s="490"/>
      <c r="E849" s="490"/>
      <c r="F849" s="490"/>
      <c r="G849" s="500">
        <f t="shared" si="39"/>
        <v>0</v>
      </c>
      <c r="H849" s="500" t="str">
        <f t="shared" si="40"/>
        <v/>
      </c>
      <c r="I849" s="500">
        <f t="shared" si="41"/>
        <v>0</v>
      </c>
    </row>
    <row r="850" spans="1:9">
      <c r="A850" s="490"/>
      <c r="B850" s="490"/>
      <c r="C850" s="490"/>
      <c r="D850" s="490"/>
      <c r="E850" s="490"/>
      <c r="F850" s="490"/>
      <c r="G850" s="500">
        <f t="shared" si="39"/>
        <v>0</v>
      </c>
      <c r="H850" s="500" t="str">
        <f t="shared" si="40"/>
        <v/>
      </c>
      <c r="I850" s="500">
        <f t="shared" si="41"/>
        <v>0</v>
      </c>
    </row>
    <row r="851" spans="1:9">
      <c r="A851" s="490"/>
      <c r="B851" s="490"/>
      <c r="C851" s="490"/>
      <c r="D851" s="490"/>
      <c r="E851" s="490"/>
      <c r="F851" s="490"/>
      <c r="G851" s="500">
        <f t="shared" si="39"/>
        <v>0</v>
      </c>
      <c r="H851" s="500" t="str">
        <f t="shared" si="40"/>
        <v/>
      </c>
      <c r="I851" s="500">
        <f t="shared" si="41"/>
        <v>0</v>
      </c>
    </row>
    <row r="852" spans="1:9">
      <c r="A852" s="490"/>
      <c r="B852" s="490"/>
      <c r="C852" s="490"/>
      <c r="D852" s="490"/>
      <c r="E852" s="490"/>
      <c r="F852" s="490"/>
      <c r="G852" s="500">
        <f t="shared" si="39"/>
        <v>0</v>
      </c>
      <c r="H852" s="500" t="str">
        <f t="shared" si="40"/>
        <v/>
      </c>
      <c r="I852" s="500">
        <f t="shared" si="41"/>
        <v>0</v>
      </c>
    </row>
    <row r="853" spans="1:9">
      <c r="A853" s="490"/>
      <c r="B853" s="490"/>
      <c r="C853" s="490"/>
      <c r="D853" s="490"/>
      <c r="E853" s="490"/>
      <c r="F853" s="490"/>
      <c r="G853" s="500">
        <f t="shared" si="39"/>
        <v>0</v>
      </c>
      <c r="H853" s="500" t="str">
        <f t="shared" si="40"/>
        <v/>
      </c>
      <c r="I853" s="500">
        <f t="shared" si="41"/>
        <v>0</v>
      </c>
    </row>
    <row r="854" spans="1:9">
      <c r="A854" s="490"/>
      <c r="B854" s="490"/>
      <c r="C854" s="490"/>
      <c r="D854" s="490"/>
      <c r="E854" s="490"/>
      <c r="F854" s="490"/>
      <c r="G854" s="500">
        <f t="shared" si="39"/>
        <v>0</v>
      </c>
      <c r="H854" s="500" t="str">
        <f t="shared" si="40"/>
        <v/>
      </c>
      <c r="I854" s="500">
        <f t="shared" si="41"/>
        <v>0</v>
      </c>
    </row>
    <row r="855" spans="1:9">
      <c r="A855" s="490"/>
      <c r="B855" s="490"/>
      <c r="C855" s="490"/>
      <c r="D855" s="490"/>
      <c r="E855" s="490"/>
      <c r="F855" s="490"/>
      <c r="G855" s="500">
        <f t="shared" si="39"/>
        <v>0</v>
      </c>
      <c r="H855" s="500" t="str">
        <f t="shared" si="40"/>
        <v/>
      </c>
      <c r="I855" s="500">
        <f t="shared" si="41"/>
        <v>0</v>
      </c>
    </row>
    <row r="856" spans="1:9">
      <c r="A856" s="490"/>
      <c r="B856" s="490"/>
      <c r="C856" s="490"/>
      <c r="D856" s="490"/>
      <c r="E856" s="490"/>
      <c r="F856" s="490"/>
      <c r="G856" s="500">
        <f t="shared" si="39"/>
        <v>0</v>
      </c>
      <c r="H856" s="500" t="str">
        <f t="shared" si="40"/>
        <v/>
      </c>
      <c r="I856" s="500">
        <f t="shared" si="41"/>
        <v>0</v>
      </c>
    </row>
    <row r="857" spans="1:9">
      <c r="A857" s="490"/>
      <c r="B857" s="490"/>
      <c r="C857" s="490"/>
      <c r="D857" s="490"/>
      <c r="E857" s="490"/>
      <c r="F857" s="490"/>
      <c r="G857" s="500">
        <f t="shared" si="39"/>
        <v>0</v>
      </c>
      <c r="H857" s="500" t="str">
        <f t="shared" si="40"/>
        <v/>
      </c>
      <c r="I857" s="500">
        <f t="shared" si="41"/>
        <v>0</v>
      </c>
    </row>
    <row r="858" spans="1:9">
      <c r="A858" s="490"/>
      <c r="B858" s="490"/>
      <c r="C858" s="490"/>
      <c r="D858" s="490"/>
      <c r="E858" s="490"/>
      <c r="F858" s="490"/>
      <c r="G858" s="500">
        <f t="shared" si="39"/>
        <v>0</v>
      </c>
      <c r="H858" s="500" t="str">
        <f t="shared" si="40"/>
        <v/>
      </c>
      <c r="I858" s="500">
        <f t="shared" si="41"/>
        <v>0</v>
      </c>
    </row>
    <row r="859" spans="1:9">
      <c r="A859" s="490"/>
      <c r="B859" s="490"/>
      <c r="C859" s="490"/>
      <c r="D859" s="490"/>
      <c r="E859" s="490"/>
      <c r="F859" s="490"/>
      <c r="G859" s="500">
        <f t="shared" si="39"/>
        <v>0</v>
      </c>
      <c r="H859" s="500" t="str">
        <f t="shared" si="40"/>
        <v/>
      </c>
      <c r="I859" s="500">
        <f t="shared" si="41"/>
        <v>0</v>
      </c>
    </row>
    <row r="860" spans="1:9">
      <c r="A860" s="490"/>
      <c r="B860" s="490"/>
      <c r="C860" s="490"/>
      <c r="D860" s="490"/>
      <c r="E860" s="490"/>
      <c r="F860" s="490"/>
      <c r="G860" s="500">
        <f t="shared" si="39"/>
        <v>0</v>
      </c>
      <c r="H860" s="500" t="str">
        <f t="shared" si="40"/>
        <v/>
      </c>
      <c r="I860" s="500">
        <f t="shared" si="41"/>
        <v>0</v>
      </c>
    </row>
    <row r="861" spans="1:9">
      <c r="A861" s="490"/>
      <c r="B861" s="490"/>
      <c r="C861" s="490"/>
      <c r="D861" s="490"/>
      <c r="E861" s="490"/>
      <c r="F861" s="490"/>
      <c r="G861" s="500">
        <f t="shared" si="39"/>
        <v>0</v>
      </c>
      <c r="H861" s="500" t="str">
        <f t="shared" si="40"/>
        <v/>
      </c>
      <c r="I861" s="500">
        <f t="shared" si="41"/>
        <v>0</v>
      </c>
    </row>
    <row r="862" spans="1:9">
      <c r="A862" s="490"/>
      <c r="B862" s="490"/>
      <c r="C862" s="490"/>
      <c r="D862" s="490"/>
      <c r="E862" s="490"/>
      <c r="F862" s="490"/>
      <c r="G862" s="500">
        <f t="shared" si="39"/>
        <v>0</v>
      </c>
      <c r="H862" s="500" t="str">
        <f t="shared" si="40"/>
        <v/>
      </c>
      <c r="I862" s="500">
        <f t="shared" si="41"/>
        <v>0</v>
      </c>
    </row>
    <row r="863" spans="1:9">
      <c r="A863" s="490"/>
      <c r="B863" s="490"/>
      <c r="C863" s="490"/>
      <c r="D863" s="490"/>
      <c r="E863" s="490"/>
      <c r="F863" s="490"/>
      <c r="G863" s="500">
        <f t="shared" si="39"/>
        <v>0</v>
      </c>
      <c r="H863" s="500" t="str">
        <f t="shared" si="40"/>
        <v/>
      </c>
      <c r="I863" s="500">
        <f t="shared" si="41"/>
        <v>0</v>
      </c>
    </row>
    <row r="864" spans="1:9">
      <c r="A864" s="490"/>
      <c r="B864" s="490"/>
      <c r="C864" s="490"/>
      <c r="D864" s="490"/>
      <c r="E864" s="490"/>
      <c r="F864" s="490"/>
      <c r="G864" s="500">
        <f t="shared" si="39"/>
        <v>0</v>
      </c>
      <c r="H864" s="500" t="str">
        <f t="shared" si="40"/>
        <v/>
      </c>
      <c r="I864" s="500">
        <f t="shared" si="41"/>
        <v>0</v>
      </c>
    </row>
    <row r="865" spans="1:9">
      <c r="A865" s="490"/>
      <c r="B865" s="490"/>
      <c r="C865" s="490"/>
      <c r="D865" s="490"/>
      <c r="E865" s="490"/>
      <c r="F865" s="490"/>
      <c r="G865" s="500">
        <f t="shared" si="39"/>
        <v>0</v>
      </c>
      <c r="H865" s="500" t="str">
        <f t="shared" si="40"/>
        <v/>
      </c>
      <c r="I865" s="500">
        <f t="shared" si="41"/>
        <v>0</v>
      </c>
    </row>
    <row r="866" spans="1:9">
      <c r="A866" s="490"/>
      <c r="B866" s="490"/>
      <c r="C866" s="490"/>
      <c r="D866" s="490"/>
      <c r="E866" s="490"/>
      <c r="F866" s="490"/>
      <c r="G866" s="500">
        <f t="shared" si="39"/>
        <v>0</v>
      </c>
      <c r="H866" s="500" t="str">
        <f t="shared" si="40"/>
        <v/>
      </c>
      <c r="I866" s="500">
        <f t="shared" si="41"/>
        <v>0</v>
      </c>
    </row>
    <row r="867" spans="1:9">
      <c r="A867" s="490"/>
      <c r="B867" s="490"/>
      <c r="C867" s="490"/>
      <c r="D867" s="490"/>
      <c r="E867" s="490"/>
      <c r="F867" s="490"/>
      <c r="G867" s="500">
        <f t="shared" si="39"/>
        <v>0</v>
      </c>
      <c r="H867" s="500" t="str">
        <f t="shared" si="40"/>
        <v/>
      </c>
      <c r="I867" s="500">
        <f t="shared" si="41"/>
        <v>0</v>
      </c>
    </row>
    <row r="868" spans="1:9">
      <c r="A868" s="490"/>
      <c r="B868" s="490"/>
      <c r="C868" s="490"/>
      <c r="D868" s="490"/>
      <c r="E868" s="490"/>
      <c r="F868" s="490"/>
      <c r="G868" s="500">
        <f t="shared" si="39"/>
        <v>0</v>
      </c>
      <c r="H868" s="500" t="str">
        <f t="shared" si="40"/>
        <v/>
      </c>
      <c r="I868" s="500">
        <f t="shared" si="41"/>
        <v>0</v>
      </c>
    </row>
    <row r="869" spans="1:9">
      <c r="A869" s="490"/>
      <c r="B869" s="490"/>
      <c r="C869" s="490"/>
      <c r="D869" s="490"/>
      <c r="E869" s="490"/>
      <c r="F869" s="490"/>
      <c r="G869" s="500">
        <f t="shared" si="39"/>
        <v>0</v>
      </c>
      <c r="H869" s="500" t="str">
        <f t="shared" si="40"/>
        <v/>
      </c>
      <c r="I869" s="500">
        <f t="shared" si="41"/>
        <v>0</v>
      </c>
    </row>
    <row r="870" spans="1:9">
      <c r="A870" s="490"/>
      <c r="B870" s="490"/>
      <c r="C870" s="490"/>
      <c r="D870" s="490"/>
      <c r="E870" s="490"/>
      <c r="F870" s="490"/>
      <c r="G870" s="500">
        <f t="shared" si="39"/>
        <v>0</v>
      </c>
      <c r="H870" s="500" t="str">
        <f t="shared" si="40"/>
        <v/>
      </c>
      <c r="I870" s="500">
        <f t="shared" si="41"/>
        <v>0</v>
      </c>
    </row>
    <row r="871" spans="1:9">
      <c r="A871" s="490"/>
      <c r="B871" s="490"/>
      <c r="C871" s="490"/>
      <c r="D871" s="490"/>
      <c r="E871" s="490"/>
      <c r="F871" s="490"/>
      <c r="G871" s="500">
        <f t="shared" si="39"/>
        <v>0</v>
      </c>
      <c r="H871" s="500" t="str">
        <f t="shared" si="40"/>
        <v/>
      </c>
      <c r="I871" s="500">
        <f t="shared" si="41"/>
        <v>0</v>
      </c>
    </row>
    <row r="872" spans="1:9">
      <c r="A872" s="490"/>
      <c r="B872" s="490"/>
      <c r="C872" s="490"/>
      <c r="D872" s="490"/>
      <c r="E872" s="490"/>
      <c r="F872" s="490"/>
      <c r="G872" s="500">
        <f t="shared" si="39"/>
        <v>0</v>
      </c>
      <c r="H872" s="500" t="str">
        <f t="shared" si="40"/>
        <v/>
      </c>
      <c r="I872" s="500">
        <f t="shared" si="41"/>
        <v>0</v>
      </c>
    </row>
    <row r="873" spans="1:9">
      <c r="A873" s="490"/>
      <c r="B873" s="490"/>
      <c r="C873" s="490"/>
      <c r="D873" s="490"/>
      <c r="E873" s="490"/>
      <c r="F873" s="490"/>
      <c r="G873" s="500">
        <f t="shared" si="39"/>
        <v>0</v>
      </c>
      <c r="H873" s="500" t="str">
        <f t="shared" si="40"/>
        <v/>
      </c>
      <c r="I873" s="500">
        <f t="shared" si="41"/>
        <v>0</v>
      </c>
    </row>
    <row r="874" spans="1:9">
      <c r="A874" s="490"/>
      <c r="B874" s="490"/>
      <c r="C874" s="490"/>
      <c r="D874" s="490"/>
      <c r="E874" s="490"/>
      <c r="F874" s="490"/>
      <c r="G874" s="500">
        <f t="shared" si="39"/>
        <v>0</v>
      </c>
      <c r="H874" s="500" t="str">
        <f t="shared" si="40"/>
        <v/>
      </c>
      <c r="I874" s="500">
        <f t="shared" si="41"/>
        <v>0</v>
      </c>
    </row>
    <row r="875" spans="1:9">
      <c r="A875" s="490"/>
      <c r="B875" s="490"/>
      <c r="C875" s="490"/>
      <c r="D875" s="490"/>
      <c r="E875" s="490"/>
      <c r="F875" s="490"/>
      <c r="G875" s="500">
        <f t="shared" si="39"/>
        <v>0</v>
      </c>
      <c r="H875" s="500" t="str">
        <f t="shared" si="40"/>
        <v/>
      </c>
      <c r="I875" s="500">
        <f t="shared" si="41"/>
        <v>0</v>
      </c>
    </row>
    <row r="876" spans="1:9">
      <c r="A876" s="490"/>
      <c r="B876" s="490"/>
      <c r="C876" s="490"/>
      <c r="D876" s="490"/>
      <c r="E876" s="490"/>
      <c r="F876" s="490"/>
      <c r="G876" s="500">
        <f t="shared" si="39"/>
        <v>0</v>
      </c>
      <c r="H876" s="500" t="str">
        <f t="shared" si="40"/>
        <v/>
      </c>
      <c r="I876" s="500">
        <f t="shared" si="41"/>
        <v>0</v>
      </c>
    </row>
    <row r="877" spans="1:9">
      <c r="A877" s="490"/>
      <c r="B877" s="490"/>
      <c r="C877" s="490"/>
      <c r="D877" s="490"/>
      <c r="E877" s="490"/>
      <c r="F877" s="490"/>
      <c r="G877" s="500">
        <f t="shared" si="39"/>
        <v>0</v>
      </c>
      <c r="H877" s="500" t="str">
        <f t="shared" si="40"/>
        <v/>
      </c>
      <c r="I877" s="500">
        <f t="shared" si="41"/>
        <v>0</v>
      </c>
    </row>
    <row r="878" spans="1:9">
      <c r="A878" s="490"/>
      <c r="B878" s="490"/>
      <c r="C878" s="490"/>
      <c r="D878" s="490"/>
      <c r="E878" s="490"/>
      <c r="F878" s="490"/>
      <c r="G878" s="500">
        <f t="shared" si="39"/>
        <v>0</v>
      </c>
      <c r="H878" s="500" t="str">
        <f t="shared" si="40"/>
        <v/>
      </c>
      <c r="I878" s="500">
        <f t="shared" si="41"/>
        <v>0</v>
      </c>
    </row>
    <row r="879" spans="1:9">
      <c r="A879" s="490"/>
      <c r="B879" s="490"/>
      <c r="C879" s="490"/>
      <c r="D879" s="490"/>
      <c r="E879" s="490"/>
      <c r="F879" s="490"/>
      <c r="G879" s="500">
        <f t="shared" si="39"/>
        <v>0</v>
      </c>
      <c r="H879" s="500" t="str">
        <f t="shared" si="40"/>
        <v/>
      </c>
      <c r="I879" s="500">
        <f t="shared" si="41"/>
        <v>0</v>
      </c>
    </row>
    <row r="880" spans="1:9">
      <c r="A880" s="490"/>
      <c r="B880" s="490"/>
      <c r="C880" s="490"/>
      <c r="D880" s="490"/>
      <c r="E880" s="490"/>
      <c r="F880" s="490"/>
      <c r="G880" s="500">
        <f t="shared" si="39"/>
        <v>0</v>
      </c>
      <c r="H880" s="500" t="str">
        <f t="shared" si="40"/>
        <v/>
      </c>
      <c r="I880" s="500">
        <f t="shared" si="41"/>
        <v>0</v>
      </c>
    </row>
    <row r="881" spans="1:9">
      <c r="A881" s="490"/>
      <c r="B881" s="490"/>
      <c r="C881" s="490"/>
      <c r="D881" s="490"/>
      <c r="E881" s="490"/>
      <c r="F881" s="490"/>
      <c r="G881" s="500">
        <f t="shared" si="39"/>
        <v>0</v>
      </c>
      <c r="H881" s="500" t="str">
        <f t="shared" si="40"/>
        <v/>
      </c>
      <c r="I881" s="500">
        <f t="shared" si="41"/>
        <v>0</v>
      </c>
    </row>
    <row r="882" spans="1:9">
      <c r="A882" s="490"/>
      <c r="B882" s="490"/>
      <c r="C882" s="490"/>
      <c r="D882" s="490"/>
      <c r="E882" s="490"/>
      <c r="F882" s="490"/>
      <c r="G882" s="500">
        <f t="shared" si="39"/>
        <v>0</v>
      </c>
      <c r="H882" s="500" t="str">
        <f t="shared" si="40"/>
        <v/>
      </c>
      <c r="I882" s="500">
        <f t="shared" si="41"/>
        <v>0</v>
      </c>
    </row>
    <row r="883" spans="1:9">
      <c r="A883" s="490"/>
      <c r="B883" s="490"/>
      <c r="C883" s="490"/>
      <c r="D883" s="490"/>
      <c r="E883" s="490"/>
      <c r="F883" s="490"/>
      <c r="G883" s="500">
        <f t="shared" si="39"/>
        <v>0</v>
      </c>
      <c r="H883" s="500" t="str">
        <f t="shared" si="40"/>
        <v/>
      </c>
      <c r="I883" s="500">
        <f t="shared" si="41"/>
        <v>0</v>
      </c>
    </row>
    <row r="884" spans="1:9">
      <c r="A884" s="490"/>
      <c r="B884" s="490"/>
      <c r="C884" s="490"/>
      <c r="D884" s="490"/>
      <c r="E884" s="490"/>
      <c r="F884" s="490"/>
      <c r="G884" s="500">
        <f t="shared" si="39"/>
        <v>0</v>
      </c>
      <c r="H884" s="500" t="str">
        <f t="shared" si="40"/>
        <v/>
      </c>
      <c r="I884" s="500">
        <f t="shared" si="41"/>
        <v>0</v>
      </c>
    </row>
    <row r="885" spans="1:9">
      <c r="A885" s="490"/>
      <c r="B885" s="490"/>
      <c r="C885" s="490"/>
      <c r="D885" s="490"/>
      <c r="E885" s="490"/>
      <c r="F885" s="490"/>
      <c r="G885" s="500">
        <f t="shared" si="39"/>
        <v>0</v>
      </c>
      <c r="H885" s="500" t="str">
        <f t="shared" si="40"/>
        <v/>
      </c>
      <c r="I885" s="500">
        <f t="shared" si="41"/>
        <v>0</v>
      </c>
    </row>
    <row r="886" spans="1:9">
      <c r="A886" s="490"/>
      <c r="B886" s="490"/>
      <c r="C886" s="490"/>
      <c r="D886" s="490"/>
      <c r="E886" s="490"/>
      <c r="F886" s="490"/>
      <c r="G886" s="500">
        <f t="shared" si="39"/>
        <v>0</v>
      </c>
      <c r="H886" s="500" t="str">
        <f t="shared" si="40"/>
        <v/>
      </c>
      <c r="I886" s="500">
        <f t="shared" si="41"/>
        <v>0</v>
      </c>
    </row>
    <row r="887" spans="1:9">
      <c r="A887" s="490"/>
      <c r="B887" s="490"/>
      <c r="C887" s="490"/>
      <c r="D887" s="490"/>
      <c r="E887" s="490"/>
      <c r="F887" s="490"/>
      <c r="G887" s="500">
        <f t="shared" si="39"/>
        <v>0</v>
      </c>
      <c r="H887" s="500" t="str">
        <f t="shared" si="40"/>
        <v/>
      </c>
      <c r="I887" s="500">
        <f t="shared" si="41"/>
        <v>0</v>
      </c>
    </row>
    <row r="888" spans="1:9">
      <c r="A888" s="490"/>
      <c r="B888" s="490"/>
      <c r="C888" s="490"/>
      <c r="D888" s="490"/>
      <c r="E888" s="490"/>
      <c r="F888" s="490"/>
      <c r="G888" s="500">
        <f t="shared" si="39"/>
        <v>0</v>
      </c>
      <c r="H888" s="500" t="str">
        <f t="shared" si="40"/>
        <v/>
      </c>
      <c r="I888" s="500">
        <f t="shared" si="41"/>
        <v>0</v>
      </c>
    </row>
    <row r="889" spans="1:9">
      <c r="A889" s="490"/>
      <c r="B889" s="490"/>
      <c r="C889" s="490"/>
      <c r="D889" s="490"/>
      <c r="E889" s="490"/>
      <c r="F889" s="490"/>
      <c r="G889" s="500">
        <f t="shared" si="39"/>
        <v>0</v>
      </c>
      <c r="H889" s="500" t="str">
        <f t="shared" si="40"/>
        <v/>
      </c>
      <c r="I889" s="500">
        <f t="shared" si="41"/>
        <v>0</v>
      </c>
    </row>
    <row r="890" spans="1:9">
      <c r="A890" s="490"/>
      <c r="B890" s="490"/>
      <c r="C890" s="490"/>
      <c r="D890" s="490"/>
      <c r="E890" s="490"/>
      <c r="F890" s="490"/>
      <c r="G890" s="500">
        <f t="shared" si="39"/>
        <v>0</v>
      </c>
      <c r="H890" s="500" t="str">
        <f t="shared" si="40"/>
        <v/>
      </c>
      <c r="I890" s="500">
        <f t="shared" si="41"/>
        <v>0</v>
      </c>
    </row>
    <row r="891" spans="1:9">
      <c r="A891" s="490"/>
      <c r="B891" s="490"/>
      <c r="C891" s="490"/>
      <c r="D891" s="490"/>
      <c r="E891" s="490"/>
      <c r="F891" s="490"/>
      <c r="G891" s="500">
        <f t="shared" si="39"/>
        <v>0</v>
      </c>
      <c r="H891" s="500" t="str">
        <f t="shared" si="40"/>
        <v/>
      </c>
      <c r="I891" s="500">
        <f t="shared" si="41"/>
        <v>0</v>
      </c>
    </row>
    <row r="892" spans="1:9">
      <c r="A892" s="490"/>
      <c r="B892" s="490"/>
      <c r="C892" s="490"/>
      <c r="D892" s="490"/>
      <c r="E892" s="490"/>
      <c r="F892" s="490"/>
      <c r="G892" s="500">
        <f t="shared" si="39"/>
        <v>0</v>
      </c>
      <c r="H892" s="500" t="str">
        <f t="shared" si="40"/>
        <v/>
      </c>
      <c r="I892" s="500">
        <f t="shared" si="41"/>
        <v>0</v>
      </c>
    </row>
    <row r="893" spans="1:9">
      <c r="A893" s="490"/>
      <c r="B893" s="490"/>
      <c r="C893" s="490"/>
      <c r="D893" s="490"/>
      <c r="E893" s="490"/>
      <c r="F893" s="490"/>
      <c r="G893" s="500">
        <f t="shared" si="39"/>
        <v>0</v>
      </c>
      <c r="H893" s="500" t="str">
        <f t="shared" si="40"/>
        <v/>
      </c>
      <c r="I893" s="500">
        <f t="shared" si="41"/>
        <v>0</v>
      </c>
    </row>
    <row r="894" spans="1:9">
      <c r="A894" s="490"/>
      <c r="B894" s="490"/>
      <c r="C894" s="490"/>
      <c r="D894" s="490"/>
      <c r="E894" s="490"/>
      <c r="F894" s="490"/>
      <c r="G894" s="500">
        <f t="shared" si="39"/>
        <v>0</v>
      </c>
      <c r="H894" s="500" t="str">
        <f t="shared" si="40"/>
        <v/>
      </c>
      <c r="I894" s="500">
        <f t="shared" si="41"/>
        <v>0</v>
      </c>
    </row>
    <row r="895" spans="1:9">
      <c r="A895" s="490"/>
      <c r="B895" s="490"/>
      <c r="C895" s="490"/>
      <c r="D895" s="490"/>
      <c r="E895" s="490"/>
      <c r="F895" s="490"/>
      <c r="G895" s="500">
        <f t="shared" si="39"/>
        <v>0</v>
      </c>
      <c r="H895" s="500" t="str">
        <f t="shared" si="40"/>
        <v/>
      </c>
      <c r="I895" s="500">
        <f t="shared" si="41"/>
        <v>0</v>
      </c>
    </row>
    <row r="896" spans="1:9">
      <c r="A896" s="490"/>
      <c r="B896" s="490"/>
      <c r="C896" s="490"/>
      <c r="D896" s="490"/>
      <c r="E896" s="490"/>
      <c r="F896" s="490"/>
      <c r="G896" s="500">
        <f t="shared" si="39"/>
        <v>0</v>
      </c>
      <c r="H896" s="500" t="str">
        <f t="shared" si="40"/>
        <v/>
      </c>
      <c r="I896" s="500">
        <f t="shared" si="41"/>
        <v>0</v>
      </c>
    </row>
    <row r="897" spans="1:9">
      <c r="A897" s="490"/>
      <c r="B897" s="490"/>
      <c r="C897" s="490"/>
      <c r="D897" s="490"/>
      <c r="E897" s="490"/>
      <c r="F897" s="490"/>
      <c r="G897" s="500">
        <f t="shared" si="39"/>
        <v>0</v>
      </c>
      <c r="H897" s="500" t="str">
        <f t="shared" si="40"/>
        <v/>
      </c>
      <c r="I897" s="500">
        <f t="shared" si="41"/>
        <v>0</v>
      </c>
    </row>
    <row r="898" spans="1:9">
      <c r="A898" s="490"/>
      <c r="B898" s="490"/>
      <c r="C898" s="490"/>
      <c r="D898" s="490"/>
      <c r="E898" s="490"/>
      <c r="F898" s="490"/>
      <c r="G898" s="500">
        <f t="shared" si="39"/>
        <v>0</v>
      </c>
      <c r="H898" s="500" t="str">
        <f t="shared" si="40"/>
        <v/>
      </c>
      <c r="I898" s="500">
        <f t="shared" si="41"/>
        <v>0</v>
      </c>
    </row>
    <row r="899" spans="1:9">
      <c r="A899" s="490"/>
      <c r="B899" s="490"/>
      <c r="C899" s="490"/>
      <c r="D899" s="490"/>
      <c r="E899" s="490"/>
      <c r="F899" s="490"/>
      <c r="G899" s="500">
        <f t="shared" si="39"/>
        <v>0</v>
      </c>
      <c r="H899" s="500" t="str">
        <f t="shared" si="40"/>
        <v/>
      </c>
      <c r="I899" s="500">
        <f t="shared" si="41"/>
        <v>0</v>
      </c>
    </row>
    <row r="900" spans="1:9">
      <c r="A900" s="490"/>
      <c r="B900" s="490"/>
      <c r="C900" s="490"/>
      <c r="D900" s="490"/>
      <c r="E900" s="490"/>
      <c r="F900" s="490"/>
      <c r="G900" s="500">
        <f t="shared" si="39"/>
        <v>0</v>
      </c>
      <c r="H900" s="500" t="str">
        <f t="shared" si="40"/>
        <v/>
      </c>
      <c r="I900" s="500">
        <f t="shared" si="41"/>
        <v>0</v>
      </c>
    </row>
    <row r="901" spans="1:9">
      <c r="A901" s="490"/>
      <c r="B901" s="490"/>
      <c r="C901" s="490"/>
      <c r="D901" s="490"/>
      <c r="E901" s="490"/>
      <c r="F901" s="490"/>
      <c r="G901" s="500">
        <f t="shared" si="39"/>
        <v>0</v>
      </c>
      <c r="H901" s="500" t="str">
        <f t="shared" si="40"/>
        <v/>
      </c>
      <c r="I901" s="500">
        <f t="shared" si="41"/>
        <v>0</v>
      </c>
    </row>
    <row r="902" spans="1:9">
      <c r="A902" s="490"/>
      <c r="B902" s="490"/>
      <c r="C902" s="490"/>
      <c r="D902" s="490"/>
      <c r="E902" s="490"/>
      <c r="F902" s="490"/>
      <c r="G902" s="500">
        <f t="shared" si="39"/>
        <v>0</v>
      </c>
      <c r="H902" s="500" t="str">
        <f t="shared" si="40"/>
        <v/>
      </c>
      <c r="I902" s="500">
        <f t="shared" si="41"/>
        <v>0</v>
      </c>
    </row>
    <row r="903" spans="1:9">
      <c r="A903" s="490"/>
      <c r="B903" s="490"/>
      <c r="C903" s="490"/>
      <c r="D903" s="490"/>
      <c r="E903" s="490"/>
      <c r="F903" s="490"/>
      <c r="G903" s="500">
        <f t="shared" si="39"/>
        <v>0</v>
      </c>
      <c r="H903" s="500" t="str">
        <f t="shared" si="40"/>
        <v/>
      </c>
      <c r="I903" s="500">
        <f t="shared" si="41"/>
        <v>0</v>
      </c>
    </row>
    <row r="904" spans="1:9">
      <c r="A904" s="490"/>
      <c r="B904" s="490"/>
      <c r="C904" s="490"/>
      <c r="D904" s="490"/>
      <c r="E904" s="490"/>
      <c r="F904" s="490"/>
      <c r="G904" s="500">
        <f t="shared" si="39"/>
        <v>0</v>
      </c>
      <c r="H904" s="500" t="str">
        <f t="shared" si="40"/>
        <v/>
      </c>
      <c r="I904" s="500">
        <f t="shared" si="41"/>
        <v>0</v>
      </c>
    </row>
    <row r="905" spans="1:9">
      <c r="A905" s="490"/>
      <c r="B905" s="490"/>
      <c r="C905" s="490"/>
      <c r="D905" s="490"/>
      <c r="E905" s="490"/>
      <c r="F905" s="490"/>
      <c r="G905" s="500">
        <f t="shared" si="39"/>
        <v>0</v>
      </c>
      <c r="H905" s="500" t="str">
        <f t="shared" si="40"/>
        <v/>
      </c>
      <c r="I905" s="500">
        <f t="shared" si="41"/>
        <v>0</v>
      </c>
    </row>
    <row r="906" spans="1:9">
      <c r="A906" s="490"/>
      <c r="B906" s="490"/>
      <c r="C906" s="490"/>
      <c r="D906" s="490"/>
      <c r="E906" s="490"/>
      <c r="F906" s="490"/>
      <c r="G906" s="500">
        <f t="shared" si="39"/>
        <v>0</v>
      </c>
      <c r="H906" s="500" t="str">
        <f t="shared" si="40"/>
        <v/>
      </c>
      <c r="I906" s="500">
        <f t="shared" si="41"/>
        <v>0</v>
      </c>
    </row>
    <row r="907" spans="1:9">
      <c r="A907" s="490"/>
      <c r="B907" s="490"/>
      <c r="C907" s="490"/>
      <c r="D907" s="490"/>
      <c r="E907" s="490"/>
      <c r="F907" s="490"/>
      <c r="G907" s="500">
        <f t="shared" si="39"/>
        <v>0</v>
      </c>
      <c r="H907" s="500" t="str">
        <f t="shared" si="40"/>
        <v/>
      </c>
      <c r="I907" s="500">
        <f t="shared" si="41"/>
        <v>0</v>
      </c>
    </row>
    <row r="908" spans="1:9">
      <c r="A908" s="490"/>
      <c r="B908" s="490"/>
      <c r="C908" s="490"/>
      <c r="D908" s="490"/>
      <c r="E908" s="490"/>
      <c r="F908" s="490"/>
      <c r="G908" s="500">
        <f t="shared" si="39"/>
        <v>0</v>
      </c>
      <c r="H908" s="500" t="str">
        <f t="shared" si="40"/>
        <v/>
      </c>
      <c r="I908" s="500">
        <f t="shared" si="41"/>
        <v>0</v>
      </c>
    </row>
    <row r="909" spans="1:9">
      <c r="A909" s="490"/>
      <c r="B909" s="490"/>
      <c r="C909" s="490"/>
      <c r="D909" s="490"/>
      <c r="E909" s="490"/>
      <c r="F909" s="490"/>
      <c r="G909" s="500">
        <f t="shared" si="39"/>
        <v>0</v>
      </c>
      <c r="H909" s="500" t="str">
        <f t="shared" si="40"/>
        <v/>
      </c>
      <c r="I909" s="500">
        <f t="shared" si="41"/>
        <v>0</v>
      </c>
    </row>
    <row r="910" spans="1:9">
      <c r="A910" s="490"/>
      <c r="B910" s="490"/>
      <c r="C910" s="490"/>
      <c r="D910" s="490"/>
      <c r="E910" s="490"/>
      <c r="F910" s="490"/>
      <c r="G910" s="500">
        <f t="shared" si="39"/>
        <v>0</v>
      </c>
      <c r="H910" s="500" t="str">
        <f t="shared" si="40"/>
        <v/>
      </c>
      <c r="I910" s="500">
        <f t="shared" si="41"/>
        <v>0</v>
      </c>
    </row>
    <row r="911" spans="1:9">
      <c r="A911" s="490"/>
      <c r="B911" s="490"/>
      <c r="C911" s="490"/>
      <c r="D911" s="490"/>
      <c r="E911" s="490"/>
      <c r="F911" s="490"/>
      <c r="G911" s="500">
        <f t="shared" ref="G911:G974" si="42">E911*F911</f>
        <v>0</v>
      </c>
      <c r="H911" s="500" t="str">
        <f t="shared" ref="H911:H974" si="43">IF(LEN(A911)&gt;0,IF(AND(LEN(A911)&gt;0,LEN(B911)&gt;0,LEN(C911)&gt;0,LEN(D911)&gt;0,LEN(E911)&gt;0,LEN(F911)&gt;0,LEN(G911)&gt;0),"OK","Not Complete"),"")</f>
        <v/>
      </c>
      <c r="I911" s="500">
        <f t="shared" ref="I911:I974" si="44">IF(H911="ok",F911,0)</f>
        <v>0</v>
      </c>
    </row>
    <row r="912" spans="1:9">
      <c r="A912" s="490"/>
      <c r="B912" s="490"/>
      <c r="C912" s="490"/>
      <c r="D912" s="490"/>
      <c r="E912" s="490"/>
      <c r="F912" s="490"/>
      <c r="G912" s="500">
        <f t="shared" si="42"/>
        <v>0</v>
      </c>
      <c r="H912" s="500" t="str">
        <f t="shared" si="43"/>
        <v/>
      </c>
      <c r="I912" s="500">
        <f t="shared" si="44"/>
        <v>0</v>
      </c>
    </row>
    <row r="913" spans="1:9">
      <c r="A913" s="490"/>
      <c r="B913" s="490"/>
      <c r="C913" s="490"/>
      <c r="D913" s="490"/>
      <c r="E913" s="490"/>
      <c r="F913" s="490"/>
      <c r="G913" s="500">
        <f t="shared" si="42"/>
        <v>0</v>
      </c>
      <c r="H913" s="500" t="str">
        <f t="shared" si="43"/>
        <v/>
      </c>
      <c r="I913" s="500">
        <f t="shared" si="44"/>
        <v>0</v>
      </c>
    </row>
    <row r="914" spans="1:9">
      <c r="A914" s="490"/>
      <c r="B914" s="490"/>
      <c r="C914" s="490"/>
      <c r="D914" s="490"/>
      <c r="E914" s="490"/>
      <c r="F914" s="490"/>
      <c r="G914" s="500">
        <f t="shared" si="42"/>
        <v>0</v>
      </c>
      <c r="H914" s="500" t="str">
        <f t="shared" si="43"/>
        <v/>
      </c>
      <c r="I914" s="500">
        <f t="shared" si="44"/>
        <v>0</v>
      </c>
    </row>
    <row r="915" spans="1:9">
      <c r="A915" s="490"/>
      <c r="B915" s="490"/>
      <c r="C915" s="490"/>
      <c r="D915" s="490"/>
      <c r="E915" s="490"/>
      <c r="F915" s="490"/>
      <c r="G915" s="500">
        <f t="shared" si="42"/>
        <v>0</v>
      </c>
      <c r="H915" s="500" t="str">
        <f t="shared" si="43"/>
        <v/>
      </c>
      <c r="I915" s="500">
        <f t="shared" si="44"/>
        <v>0</v>
      </c>
    </row>
    <row r="916" spans="1:9">
      <c r="A916" s="490"/>
      <c r="B916" s="490"/>
      <c r="C916" s="490"/>
      <c r="D916" s="490"/>
      <c r="E916" s="490"/>
      <c r="F916" s="490"/>
      <c r="G916" s="500">
        <f t="shared" si="42"/>
        <v>0</v>
      </c>
      <c r="H916" s="500" t="str">
        <f t="shared" si="43"/>
        <v/>
      </c>
      <c r="I916" s="500">
        <f t="shared" si="44"/>
        <v>0</v>
      </c>
    </row>
    <row r="917" spans="1:9">
      <c r="A917" s="490"/>
      <c r="B917" s="490"/>
      <c r="C917" s="490"/>
      <c r="D917" s="490"/>
      <c r="E917" s="490"/>
      <c r="F917" s="490"/>
      <c r="G917" s="500">
        <f t="shared" si="42"/>
        <v>0</v>
      </c>
      <c r="H917" s="500" t="str">
        <f t="shared" si="43"/>
        <v/>
      </c>
      <c r="I917" s="500">
        <f t="shared" si="44"/>
        <v>0</v>
      </c>
    </row>
    <row r="918" spans="1:9">
      <c r="A918" s="490"/>
      <c r="B918" s="490"/>
      <c r="C918" s="490"/>
      <c r="D918" s="490"/>
      <c r="E918" s="490"/>
      <c r="F918" s="490"/>
      <c r="G918" s="500">
        <f t="shared" si="42"/>
        <v>0</v>
      </c>
      <c r="H918" s="500" t="str">
        <f t="shared" si="43"/>
        <v/>
      </c>
      <c r="I918" s="500">
        <f t="shared" si="44"/>
        <v>0</v>
      </c>
    </row>
    <row r="919" spans="1:9">
      <c r="A919" s="490"/>
      <c r="B919" s="490"/>
      <c r="C919" s="490"/>
      <c r="D919" s="490"/>
      <c r="E919" s="490"/>
      <c r="F919" s="490"/>
      <c r="G919" s="500">
        <f t="shared" si="42"/>
        <v>0</v>
      </c>
      <c r="H919" s="500" t="str">
        <f t="shared" si="43"/>
        <v/>
      </c>
      <c r="I919" s="500">
        <f t="shared" si="44"/>
        <v>0</v>
      </c>
    </row>
    <row r="920" spans="1:9">
      <c r="A920" s="490"/>
      <c r="B920" s="490"/>
      <c r="C920" s="490"/>
      <c r="D920" s="490"/>
      <c r="E920" s="490"/>
      <c r="F920" s="490"/>
      <c r="G920" s="500">
        <f t="shared" si="42"/>
        <v>0</v>
      </c>
      <c r="H920" s="500" t="str">
        <f t="shared" si="43"/>
        <v/>
      </c>
      <c r="I920" s="500">
        <f t="shared" si="44"/>
        <v>0</v>
      </c>
    </row>
    <row r="921" spans="1:9">
      <c r="A921" s="490"/>
      <c r="B921" s="490"/>
      <c r="C921" s="490"/>
      <c r="D921" s="490"/>
      <c r="E921" s="490"/>
      <c r="F921" s="490"/>
      <c r="G921" s="500">
        <f t="shared" si="42"/>
        <v>0</v>
      </c>
      <c r="H921" s="500" t="str">
        <f t="shared" si="43"/>
        <v/>
      </c>
      <c r="I921" s="500">
        <f t="shared" si="44"/>
        <v>0</v>
      </c>
    </row>
    <row r="922" spans="1:9">
      <c r="A922" s="490"/>
      <c r="B922" s="490"/>
      <c r="C922" s="490"/>
      <c r="D922" s="490"/>
      <c r="E922" s="490"/>
      <c r="F922" s="490"/>
      <c r="G922" s="500">
        <f t="shared" si="42"/>
        <v>0</v>
      </c>
      <c r="H922" s="500" t="str">
        <f t="shared" si="43"/>
        <v/>
      </c>
      <c r="I922" s="500">
        <f t="shared" si="44"/>
        <v>0</v>
      </c>
    </row>
    <row r="923" spans="1:9">
      <c r="A923" s="490"/>
      <c r="B923" s="490"/>
      <c r="C923" s="490"/>
      <c r="D923" s="490"/>
      <c r="E923" s="490"/>
      <c r="F923" s="490"/>
      <c r="G923" s="500">
        <f t="shared" si="42"/>
        <v>0</v>
      </c>
      <c r="H923" s="500" t="str">
        <f t="shared" si="43"/>
        <v/>
      </c>
      <c r="I923" s="500">
        <f t="shared" si="44"/>
        <v>0</v>
      </c>
    </row>
    <row r="924" spans="1:9">
      <c r="A924" s="490"/>
      <c r="B924" s="490"/>
      <c r="C924" s="490"/>
      <c r="D924" s="490"/>
      <c r="E924" s="490"/>
      <c r="F924" s="490"/>
      <c r="G924" s="500">
        <f t="shared" si="42"/>
        <v>0</v>
      </c>
      <c r="H924" s="500" t="str">
        <f t="shared" si="43"/>
        <v/>
      </c>
      <c r="I924" s="500">
        <f t="shared" si="44"/>
        <v>0</v>
      </c>
    </row>
    <row r="925" spans="1:9">
      <c r="A925" s="490"/>
      <c r="B925" s="490"/>
      <c r="C925" s="490"/>
      <c r="D925" s="490"/>
      <c r="E925" s="490"/>
      <c r="F925" s="490"/>
      <c r="G925" s="500">
        <f t="shared" si="42"/>
        <v>0</v>
      </c>
      <c r="H925" s="500" t="str">
        <f t="shared" si="43"/>
        <v/>
      </c>
      <c r="I925" s="500">
        <f t="shared" si="44"/>
        <v>0</v>
      </c>
    </row>
    <row r="926" spans="1:9">
      <c r="A926" s="490"/>
      <c r="B926" s="490"/>
      <c r="C926" s="490"/>
      <c r="D926" s="490"/>
      <c r="E926" s="490"/>
      <c r="F926" s="490"/>
      <c r="G926" s="500">
        <f t="shared" si="42"/>
        <v>0</v>
      </c>
      <c r="H926" s="500" t="str">
        <f t="shared" si="43"/>
        <v/>
      </c>
      <c r="I926" s="500">
        <f t="shared" si="44"/>
        <v>0</v>
      </c>
    </row>
    <row r="927" spans="1:9">
      <c r="A927" s="490"/>
      <c r="B927" s="490"/>
      <c r="C927" s="490"/>
      <c r="D927" s="490"/>
      <c r="E927" s="490"/>
      <c r="F927" s="490"/>
      <c r="G927" s="500">
        <f t="shared" si="42"/>
        <v>0</v>
      </c>
      <c r="H927" s="500" t="str">
        <f t="shared" si="43"/>
        <v/>
      </c>
      <c r="I927" s="500">
        <f t="shared" si="44"/>
        <v>0</v>
      </c>
    </row>
    <row r="928" spans="1:9">
      <c r="A928" s="490"/>
      <c r="B928" s="490"/>
      <c r="C928" s="490"/>
      <c r="D928" s="490"/>
      <c r="E928" s="490"/>
      <c r="F928" s="490"/>
      <c r="G928" s="500">
        <f t="shared" si="42"/>
        <v>0</v>
      </c>
      <c r="H928" s="500" t="str">
        <f t="shared" si="43"/>
        <v/>
      </c>
      <c r="I928" s="500">
        <f t="shared" si="44"/>
        <v>0</v>
      </c>
    </row>
    <row r="929" spans="1:9">
      <c r="A929" s="490"/>
      <c r="B929" s="490"/>
      <c r="C929" s="490"/>
      <c r="D929" s="490"/>
      <c r="E929" s="490"/>
      <c r="F929" s="490"/>
      <c r="G929" s="500">
        <f t="shared" si="42"/>
        <v>0</v>
      </c>
      <c r="H929" s="500" t="str">
        <f t="shared" si="43"/>
        <v/>
      </c>
      <c r="I929" s="500">
        <f t="shared" si="44"/>
        <v>0</v>
      </c>
    </row>
    <row r="930" spans="1:9">
      <c r="A930" s="490"/>
      <c r="B930" s="490"/>
      <c r="C930" s="490"/>
      <c r="D930" s="490"/>
      <c r="E930" s="490"/>
      <c r="F930" s="490"/>
      <c r="G930" s="500">
        <f t="shared" si="42"/>
        <v>0</v>
      </c>
      <c r="H930" s="500" t="str">
        <f t="shared" si="43"/>
        <v/>
      </c>
      <c r="I930" s="500">
        <f t="shared" si="44"/>
        <v>0</v>
      </c>
    </row>
    <row r="931" spans="1:9">
      <c r="A931" s="490"/>
      <c r="B931" s="490"/>
      <c r="C931" s="490"/>
      <c r="D931" s="490"/>
      <c r="E931" s="490"/>
      <c r="F931" s="490"/>
      <c r="G931" s="500">
        <f t="shared" si="42"/>
        <v>0</v>
      </c>
      <c r="H931" s="500" t="str">
        <f t="shared" si="43"/>
        <v/>
      </c>
      <c r="I931" s="500">
        <f t="shared" si="44"/>
        <v>0</v>
      </c>
    </row>
    <row r="932" spans="1:9">
      <c r="A932" s="490"/>
      <c r="B932" s="490"/>
      <c r="C932" s="490"/>
      <c r="D932" s="490"/>
      <c r="E932" s="490"/>
      <c r="F932" s="490"/>
      <c r="G932" s="500">
        <f t="shared" si="42"/>
        <v>0</v>
      </c>
      <c r="H932" s="500" t="str">
        <f t="shared" si="43"/>
        <v/>
      </c>
      <c r="I932" s="500">
        <f t="shared" si="44"/>
        <v>0</v>
      </c>
    </row>
    <row r="933" spans="1:9">
      <c r="A933" s="490"/>
      <c r="B933" s="490"/>
      <c r="C933" s="490"/>
      <c r="D933" s="490"/>
      <c r="E933" s="490"/>
      <c r="F933" s="490"/>
      <c r="G933" s="500">
        <f t="shared" si="42"/>
        <v>0</v>
      </c>
      <c r="H933" s="500" t="str">
        <f t="shared" si="43"/>
        <v/>
      </c>
      <c r="I933" s="500">
        <f t="shared" si="44"/>
        <v>0</v>
      </c>
    </row>
    <row r="934" spans="1:9">
      <c r="A934" s="490"/>
      <c r="B934" s="490"/>
      <c r="C934" s="490"/>
      <c r="D934" s="490"/>
      <c r="E934" s="490"/>
      <c r="F934" s="490"/>
      <c r="G934" s="500">
        <f t="shared" si="42"/>
        <v>0</v>
      </c>
      <c r="H934" s="500" t="str">
        <f t="shared" si="43"/>
        <v/>
      </c>
      <c r="I934" s="500">
        <f t="shared" si="44"/>
        <v>0</v>
      </c>
    </row>
    <row r="935" spans="1:9">
      <c r="A935" s="490"/>
      <c r="B935" s="490"/>
      <c r="C935" s="490"/>
      <c r="D935" s="490"/>
      <c r="E935" s="490"/>
      <c r="F935" s="490"/>
      <c r="G935" s="500">
        <f t="shared" si="42"/>
        <v>0</v>
      </c>
      <c r="H935" s="500" t="str">
        <f t="shared" si="43"/>
        <v/>
      </c>
      <c r="I935" s="500">
        <f t="shared" si="44"/>
        <v>0</v>
      </c>
    </row>
    <row r="936" spans="1:9">
      <c r="A936" s="490"/>
      <c r="B936" s="490"/>
      <c r="C936" s="490"/>
      <c r="D936" s="490"/>
      <c r="E936" s="490"/>
      <c r="F936" s="490"/>
      <c r="G936" s="500">
        <f t="shared" si="42"/>
        <v>0</v>
      </c>
      <c r="H936" s="500" t="str">
        <f t="shared" si="43"/>
        <v/>
      </c>
      <c r="I936" s="500">
        <f t="shared" si="44"/>
        <v>0</v>
      </c>
    </row>
    <row r="937" spans="1:9">
      <c r="A937" s="490"/>
      <c r="B937" s="490"/>
      <c r="C937" s="490"/>
      <c r="D937" s="490"/>
      <c r="E937" s="490"/>
      <c r="F937" s="490"/>
      <c r="G937" s="500">
        <f t="shared" si="42"/>
        <v>0</v>
      </c>
      <c r="H937" s="500" t="str">
        <f t="shared" si="43"/>
        <v/>
      </c>
      <c r="I937" s="500">
        <f t="shared" si="44"/>
        <v>0</v>
      </c>
    </row>
    <row r="938" spans="1:9">
      <c r="A938" s="490"/>
      <c r="B938" s="490"/>
      <c r="C938" s="490"/>
      <c r="D938" s="490"/>
      <c r="E938" s="490"/>
      <c r="F938" s="490"/>
      <c r="G938" s="500">
        <f t="shared" si="42"/>
        <v>0</v>
      </c>
      <c r="H938" s="500" t="str">
        <f t="shared" si="43"/>
        <v/>
      </c>
      <c r="I938" s="500">
        <f t="shared" si="44"/>
        <v>0</v>
      </c>
    </row>
    <row r="939" spans="1:9">
      <c r="A939" s="490"/>
      <c r="B939" s="490"/>
      <c r="C939" s="490"/>
      <c r="D939" s="490"/>
      <c r="E939" s="490"/>
      <c r="F939" s="490"/>
      <c r="G939" s="500">
        <f t="shared" si="42"/>
        <v>0</v>
      </c>
      <c r="H939" s="500" t="str">
        <f t="shared" si="43"/>
        <v/>
      </c>
      <c r="I939" s="500">
        <f t="shared" si="44"/>
        <v>0</v>
      </c>
    </row>
    <row r="940" spans="1:9">
      <c r="A940" s="490"/>
      <c r="B940" s="490"/>
      <c r="C940" s="490"/>
      <c r="D940" s="490"/>
      <c r="E940" s="490"/>
      <c r="F940" s="490"/>
      <c r="G940" s="500">
        <f t="shared" si="42"/>
        <v>0</v>
      </c>
      <c r="H940" s="500" t="str">
        <f t="shared" si="43"/>
        <v/>
      </c>
      <c r="I940" s="500">
        <f t="shared" si="44"/>
        <v>0</v>
      </c>
    </row>
    <row r="941" spans="1:9">
      <c r="A941" s="490"/>
      <c r="B941" s="490"/>
      <c r="C941" s="490"/>
      <c r="D941" s="490"/>
      <c r="E941" s="490"/>
      <c r="F941" s="490"/>
      <c r="G941" s="500">
        <f t="shared" si="42"/>
        <v>0</v>
      </c>
      <c r="H941" s="500" t="str">
        <f t="shared" si="43"/>
        <v/>
      </c>
      <c r="I941" s="500">
        <f t="shared" si="44"/>
        <v>0</v>
      </c>
    </row>
    <row r="942" spans="1:9">
      <c r="A942" s="490"/>
      <c r="B942" s="490"/>
      <c r="C942" s="490"/>
      <c r="D942" s="490"/>
      <c r="E942" s="490"/>
      <c r="F942" s="490"/>
      <c r="G942" s="500">
        <f t="shared" si="42"/>
        <v>0</v>
      </c>
      <c r="H942" s="500" t="str">
        <f t="shared" si="43"/>
        <v/>
      </c>
      <c r="I942" s="500">
        <f t="shared" si="44"/>
        <v>0</v>
      </c>
    </row>
    <row r="943" spans="1:9">
      <c r="A943" s="490"/>
      <c r="B943" s="490"/>
      <c r="C943" s="490"/>
      <c r="D943" s="490"/>
      <c r="E943" s="490"/>
      <c r="F943" s="490"/>
      <c r="G943" s="500">
        <f t="shared" si="42"/>
        <v>0</v>
      </c>
      <c r="H943" s="500" t="str">
        <f t="shared" si="43"/>
        <v/>
      </c>
      <c r="I943" s="500">
        <f t="shared" si="44"/>
        <v>0</v>
      </c>
    </row>
    <row r="944" spans="1:9">
      <c r="A944" s="490"/>
      <c r="B944" s="490"/>
      <c r="C944" s="490"/>
      <c r="D944" s="490"/>
      <c r="E944" s="490"/>
      <c r="F944" s="490"/>
      <c r="G944" s="500">
        <f t="shared" si="42"/>
        <v>0</v>
      </c>
      <c r="H944" s="500" t="str">
        <f t="shared" si="43"/>
        <v/>
      </c>
      <c r="I944" s="500">
        <f t="shared" si="44"/>
        <v>0</v>
      </c>
    </row>
    <row r="945" spans="1:9">
      <c r="A945" s="490"/>
      <c r="B945" s="490"/>
      <c r="C945" s="490"/>
      <c r="D945" s="490"/>
      <c r="E945" s="490"/>
      <c r="F945" s="490"/>
      <c r="G945" s="500">
        <f t="shared" si="42"/>
        <v>0</v>
      </c>
      <c r="H945" s="500" t="str">
        <f t="shared" si="43"/>
        <v/>
      </c>
      <c r="I945" s="500">
        <f t="shared" si="44"/>
        <v>0</v>
      </c>
    </row>
    <row r="946" spans="1:9">
      <c r="A946" s="490"/>
      <c r="B946" s="490"/>
      <c r="C946" s="490"/>
      <c r="D946" s="490"/>
      <c r="E946" s="490"/>
      <c r="F946" s="490"/>
      <c r="G946" s="500">
        <f t="shared" si="42"/>
        <v>0</v>
      </c>
      <c r="H946" s="500" t="str">
        <f t="shared" si="43"/>
        <v/>
      </c>
      <c r="I946" s="500">
        <f t="shared" si="44"/>
        <v>0</v>
      </c>
    </row>
    <row r="947" spans="1:9">
      <c r="A947" s="490"/>
      <c r="B947" s="490"/>
      <c r="C947" s="490"/>
      <c r="D947" s="490"/>
      <c r="E947" s="490"/>
      <c r="F947" s="490"/>
      <c r="G947" s="500">
        <f t="shared" si="42"/>
        <v>0</v>
      </c>
      <c r="H947" s="500" t="str">
        <f t="shared" si="43"/>
        <v/>
      </c>
      <c r="I947" s="500">
        <f t="shared" si="44"/>
        <v>0</v>
      </c>
    </row>
    <row r="948" spans="1:9">
      <c r="A948" s="490"/>
      <c r="B948" s="490"/>
      <c r="C948" s="490"/>
      <c r="D948" s="490"/>
      <c r="E948" s="490"/>
      <c r="F948" s="490"/>
      <c r="G948" s="500">
        <f t="shared" si="42"/>
        <v>0</v>
      </c>
      <c r="H948" s="500" t="str">
        <f t="shared" si="43"/>
        <v/>
      </c>
      <c r="I948" s="500">
        <f t="shared" si="44"/>
        <v>0</v>
      </c>
    </row>
    <row r="949" spans="1:9">
      <c r="A949" s="490"/>
      <c r="B949" s="490"/>
      <c r="C949" s="490"/>
      <c r="D949" s="490"/>
      <c r="E949" s="490"/>
      <c r="F949" s="490"/>
      <c r="G949" s="500">
        <f t="shared" si="42"/>
        <v>0</v>
      </c>
      <c r="H949" s="500" t="str">
        <f t="shared" si="43"/>
        <v/>
      </c>
      <c r="I949" s="500">
        <f t="shared" si="44"/>
        <v>0</v>
      </c>
    </row>
    <row r="950" spans="1:9">
      <c r="A950" s="490"/>
      <c r="B950" s="490"/>
      <c r="C950" s="490"/>
      <c r="D950" s="490"/>
      <c r="E950" s="490"/>
      <c r="F950" s="490"/>
      <c r="G950" s="500">
        <f t="shared" si="42"/>
        <v>0</v>
      </c>
      <c r="H950" s="500" t="str">
        <f t="shared" si="43"/>
        <v/>
      </c>
      <c r="I950" s="500">
        <f t="shared" si="44"/>
        <v>0</v>
      </c>
    </row>
    <row r="951" spans="1:9">
      <c r="A951" s="490"/>
      <c r="B951" s="490"/>
      <c r="C951" s="490"/>
      <c r="D951" s="490"/>
      <c r="E951" s="490"/>
      <c r="F951" s="490"/>
      <c r="G951" s="500">
        <f t="shared" si="42"/>
        <v>0</v>
      </c>
      <c r="H951" s="500" t="str">
        <f t="shared" si="43"/>
        <v/>
      </c>
      <c r="I951" s="500">
        <f t="shared" si="44"/>
        <v>0</v>
      </c>
    </row>
    <row r="952" spans="1:9">
      <c r="A952" s="490"/>
      <c r="B952" s="490"/>
      <c r="C952" s="490"/>
      <c r="D952" s="490"/>
      <c r="E952" s="490"/>
      <c r="F952" s="490"/>
      <c r="G952" s="500">
        <f t="shared" si="42"/>
        <v>0</v>
      </c>
      <c r="H952" s="500" t="str">
        <f t="shared" si="43"/>
        <v/>
      </c>
      <c r="I952" s="500">
        <f t="shared" si="44"/>
        <v>0</v>
      </c>
    </row>
    <row r="953" spans="1:9">
      <c r="A953" s="490"/>
      <c r="B953" s="490"/>
      <c r="C953" s="490"/>
      <c r="D953" s="490"/>
      <c r="E953" s="490"/>
      <c r="F953" s="490"/>
      <c r="G953" s="500">
        <f t="shared" si="42"/>
        <v>0</v>
      </c>
      <c r="H953" s="500" t="str">
        <f t="shared" si="43"/>
        <v/>
      </c>
      <c r="I953" s="500">
        <f t="shared" si="44"/>
        <v>0</v>
      </c>
    </row>
    <row r="954" spans="1:9">
      <c r="A954" s="490"/>
      <c r="B954" s="490"/>
      <c r="C954" s="490"/>
      <c r="D954" s="490"/>
      <c r="E954" s="490"/>
      <c r="F954" s="490"/>
      <c r="G954" s="500">
        <f t="shared" si="42"/>
        <v>0</v>
      </c>
      <c r="H954" s="500" t="str">
        <f t="shared" si="43"/>
        <v/>
      </c>
      <c r="I954" s="500">
        <f t="shared" si="44"/>
        <v>0</v>
      </c>
    </row>
    <row r="955" spans="1:9">
      <c r="A955" s="490"/>
      <c r="B955" s="490"/>
      <c r="C955" s="490"/>
      <c r="D955" s="490"/>
      <c r="E955" s="490"/>
      <c r="F955" s="490"/>
      <c r="G955" s="500">
        <f t="shared" si="42"/>
        <v>0</v>
      </c>
      <c r="H955" s="500" t="str">
        <f t="shared" si="43"/>
        <v/>
      </c>
      <c r="I955" s="500">
        <f t="shared" si="44"/>
        <v>0</v>
      </c>
    </row>
    <row r="956" spans="1:9">
      <c r="A956" s="490"/>
      <c r="B956" s="490"/>
      <c r="C956" s="490"/>
      <c r="D956" s="490"/>
      <c r="E956" s="490"/>
      <c r="F956" s="490"/>
      <c r="G956" s="500">
        <f t="shared" si="42"/>
        <v>0</v>
      </c>
      <c r="H956" s="500" t="str">
        <f t="shared" si="43"/>
        <v/>
      </c>
      <c r="I956" s="500">
        <f t="shared" si="44"/>
        <v>0</v>
      </c>
    </row>
    <row r="957" spans="1:9">
      <c r="A957" s="490"/>
      <c r="B957" s="490"/>
      <c r="C957" s="490"/>
      <c r="D957" s="490"/>
      <c r="E957" s="490"/>
      <c r="F957" s="490"/>
      <c r="G957" s="500">
        <f t="shared" si="42"/>
        <v>0</v>
      </c>
      <c r="H957" s="500" t="str">
        <f t="shared" si="43"/>
        <v/>
      </c>
      <c r="I957" s="500">
        <f t="shared" si="44"/>
        <v>0</v>
      </c>
    </row>
    <row r="958" spans="1:9">
      <c r="A958" s="490"/>
      <c r="B958" s="490"/>
      <c r="C958" s="490"/>
      <c r="D958" s="490"/>
      <c r="E958" s="490"/>
      <c r="F958" s="490"/>
      <c r="G958" s="500">
        <f t="shared" si="42"/>
        <v>0</v>
      </c>
      <c r="H958" s="500" t="str">
        <f t="shared" si="43"/>
        <v/>
      </c>
      <c r="I958" s="500">
        <f t="shared" si="44"/>
        <v>0</v>
      </c>
    </row>
    <row r="959" spans="1:9">
      <c r="A959" s="490"/>
      <c r="B959" s="490"/>
      <c r="C959" s="490"/>
      <c r="D959" s="490"/>
      <c r="E959" s="490"/>
      <c r="F959" s="490"/>
      <c r="G959" s="500">
        <f t="shared" si="42"/>
        <v>0</v>
      </c>
      <c r="H959" s="500" t="str">
        <f t="shared" si="43"/>
        <v/>
      </c>
      <c r="I959" s="500">
        <f t="shared" si="44"/>
        <v>0</v>
      </c>
    </row>
    <row r="960" spans="1:9">
      <c r="A960" s="490"/>
      <c r="B960" s="490"/>
      <c r="C960" s="490"/>
      <c r="D960" s="490"/>
      <c r="E960" s="490"/>
      <c r="F960" s="490"/>
      <c r="G960" s="500">
        <f t="shared" si="42"/>
        <v>0</v>
      </c>
      <c r="H960" s="500" t="str">
        <f t="shared" si="43"/>
        <v/>
      </c>
      <c r="I960" s="500">
        <f t="shared" si="44"/>
        <v>0</v>
      </c>
    </row>
    <row r="961" spans="1:9">
      <c r="A961" s="490"/>
      <c r="B961" s="490"/>
      <c r="C961" s="490"/>
      <c r="D961" s="490"/>
      <c r="E961" s="490"/>
      <c r="F961" s="490"/>
      <c r="G961" s="500">
        <f t="shared" si="42"/>
        <v>0</v>
      </c>
      <c r="H961" s="500" t="str">
        <f t="shared" si="43"/>
        <v/>
      </c>
      <c r="I961" s="500">
        <f t="shared" si="44"/>
        <v>0</v>
      </c>
    </row>
    <row r="962" spans="1:9">
      <c r="A962" s="490"/>
      <c r="B962" s="490"/>
      <c r="C962" s="490"/>
      <c r="D962" s="490"/>
      <c r="E962" s="490"/>
      <c r="F962" s="490"/>
      <c r="G962" s="500">
        <f t="shared" si="42"/>
        <v>0</v>
      </c>
      <c r="H962" s="500" t="str">
        <f t="shared" si="43"/>
        <v/>
      </c>
      <c r="I962" s="500">
        <f t="shared" si="44"/>
        <v>0</v>
      </c>
    </row>
    <row r="963" spans="1:9">
      <c r="A963" s="490"/>
      <c r="B963" s="490"/>
      <c r="C963" s="490"/>
      <c r="D963" s="490"/>
      <c r="E963" s="490"/>
      <c r="F963" s="490"/>
      <c r="G963" s="500">
        <f t="shared" si="42"/>
        <v>0</v>
      </c>
      <c r="H963" s="500" t="str">
        <f t="shared" si="43"/>
        <v/>
      </c>
      <c r="I963" s="500">
        <f t="shared" si="44"/>
        <v>0</v>
      </c>
    </row>
    <row r="964" spans="1:9">
      <c r="A964" s="490"/>
      <c r="B964" s="490"/>
      <c r="C964" s="490"/>
      <c r="D964" s="490"/>
      <c r="E964" s="490"/>
      <c r="F964" s="490"/>
      <c r="G964" s="500">
        <f t="shared" si="42"/>
        <v>0</v>
      </c>
      <c r="H964" s="500" t="str">
        <f t="shared" si="43"/>
        <v/>
      </c>
      <c r="I964" s="500">
        <f t="shared" si="44"/>
        <v>0</v>
      </c>
    </row>
    <row r="965" spans="1:9">
      <c r="A965" s="490"/>
      <c r="B965" s="490"/>
      <c r="C965" s="490"/>
      <c r="D965" s="490"/>
      <c r="E965" s="490"/>
      <c r="F965" s="490"/>
      <c r="G965" s="500">
        <f t="shared" si="42"/>
        <v>0</v>
      </c>
      <c r="H965" s="500" t="str">
        <f t="shared" si="43"/>
        <v/>
      </c>
      <c r="I965" s="500">
        <f t="shared" si="44"/>
        <v>0</v>
      </c>
    </row>
    <row r="966" spans="1:9">
      <c r="A966" s="490"/>
      <c r="B966" s="490"/>
      <c r="C966" s="490"/>
      <c r="D966" s="490"/>
      <c r="E966" s="490"/>
      <c r="F966" s="490"/>
      <c r="G966" s="500">
        <f t="shared" si="42"/>
        <v>0</v>
      </c>
      <c r="H966" s="500" t="str">
        <f t="shared" si="43"/>
        <v/>
      </c>
      <c r="I966" s="500">
        <f t="shared" si="44"/>
        <v>0</v>
      </c>
    </row>
    <row r="967" spans="1:9">
      <c r="A967" s="490"/>
      <c r="B967" s="490"/>
      <c r="C967" s="490"/>
      <c r="D967" s="490"/>
      <c r="E967" s="490"/>
      <c r="F967" s="490"/>
      <c r="G967" s="500">
        <f t="shared" si="42"/>
        <v>0</v>
      </c>
      <c r="H967" s="500" t="str">
        <f t="shared" si="43"/>
        <v/>
      </c>
      <c r="I967" s="500">
        <f t="shared" si="44"/>
        <v>0</v>
      </c>
    </row>
    <row r="968" spans="1:9">
      <c r="A968" s="490"/>
      <c r="B968" s="490"/>
      <c r="C968" s="490"/>
      <c r="D968" s="490"/>
      <c r="E968" s="490"/>
      <c r="F968" s="490"/>
      <c r="G968" s="500">
        <f t="shared" si="42"/>
        <v>0</v>
      </c>
      <c r="H968" s="500" t="str">
        <f t="shared" si="43"/>
        <v/>
      </c>
      <c r="I968" s="500">
        <f t="shared" si="44"/>
        <v>0</v>
      </c>
    </row>
    <row r="969" spans="1:9">
      <c r="A969" s="490"/>
      <c r="B969" s="490"/>
      <c r="C969" s="490"/>
      <c r="D969" s="490"/>
      <c r="E969" s="490"/>
      <c r="F969" s="490"/>
      <c r="G969" s="500">
        <f t="shared" si="42"/>
        <v>0</v>
      </c>
      <c r="H969" s="500" t="str">
        <f t="shared" si="43"/>
        <v/>
      </c>
      <c r="I969" s="500">
        <f t="shared" si="44"/>
        <v>0</v>
      </c>
    </row>
    <row r="970" spans="1:9">
      <c r="A970" s="490"/>
      <c r="B970" s="490"/>
      <c r="C970" s="490"/>
      <c r="D970" s="490"/>
      <c r="E970" s="490"/>
      <c r="F970" s="490"/>
      <c r="G970" s="500">
        <f t="shared" si="42"/>
        <v>0</v>
      </c>
      <c r="H970" s="500" t="str">
        <f t="shared" si="43"/>
        <v/>
      </c>
      <c r="I970" s="500">
        <f t="shared" si="44"/>
        <v>0</v>
      </c>
    </row>
    <row r="971" spans="1:9">
      <c r="A971" s="490"/>
      <c r="B971" s="490"/>
      <c r="C971" s="490"/>
      <c r="D971" s="490"/>
      <c r="E971" s="490"/>
      <c r="F971" s="490"/>
      <c r="G971" s="500">
        <f t="shared" si="42"/>
        <v>0</v>
      </c>
      <c r="H971" s="500" t="str">
        <f t="shared" si="43"/>
        <v/>
      </c>
      <c r="I971" s="500">
        <f t="shared" si="44"/>
        <v>0</v>
      </c>
    </row>
    <row r="972" spans="1:9">
      <c r="A972" s="490"/>
      <c r="B972" s="490"/>
      <c r="C972" s="490"/>
      <c r="D972" s="490"/>
      <c r="E972" s="490"/>
      <c r="F972" s="490"/>
      <c r="G972" s="500">
        <f t="shared" si="42"/>
        <v>0</v>
      </c>
      <c r="H972" s="500" t="str">
        <f t="shared" si="43"/>
        <v/>
      </c>
      <c r="I972" s="500">
        <f t="shared" si="44"/>
        <v>0</v>
      </c>
    </row>
    <row r="973" spans="1:9">
      <c r="A973" s="490"/>
      <c r="B973" s="490"/>
      <c r="C973" s="490"/>
      <c r="D973" s="490"/>
      <c r="E973" s="490"/>
      <c r="F973" s="490"/>
      <c r="G973" s="500">
        <f t="shared" si="42"/>
        <v>0</v>
      </c>
      <c r="H973" s="500" t="str">
        <f t="shared" si="43"/>
        <v/>
      </c>
      <c r="I973" s="500">
        <f t="shared" si="44"/>
        <v>0</v>
      </c>
    </row>
    <row r="974" spans="1:9">
      <c r="A974" s="490"/>
      <c r="B974" s="490"/>
      <c r="C974" s="490"/>
      <c r="D974" s="490"/>
      <c r="E974" s="490"/>
      <c r="F974" s="490"/>
      <c r="G974" s="500">
        <f t="shared" si="42"/>
        <v>0</v>
      </c>
      <c r="H974" s="500" t="str">
        <f t="shared" si="43"/>
        <v/>
      </c>
      <c r="I974" s="500">
        <f t="shared" si="44"/>
        <v>0</v>
      </c>
    </row>
    <row r="975" spans="1:9">
      <c r="A975" s="490"/>
      <c r="B975" s="490"/>
      <c r="C975" s="490"/>
      <c r="D975" s="490"/>
      <c r="E975" s="490"/>
      <c r="F975" s="490"/>
      <c r="G975" s="500">
        <f t="shared" ref="G975:G1004" si="45">E975*F975</f>
        <v>0</v>
      </c>
      <c r="H975" s="500" t="str">
        <f t="shared" ref="H975:H1004" si="46">IF(LEN(A975)&gt;0,IF(AND(LEN(A975)&gt;0,LEN(B975)&gt;0,LEN(C975)&gt;0,LEN(D975)&gt;0,LEN(E975)&gt;0,LEN(F975)&gt;0,LEN(G975)&gt;0),"OK","Not Complete"),"")</f>
        <v/>
      </c>
      <c r="I975" s="500">
        <f t="shared" ref="I975:I1004" si="47">IF(H975="ok",F975,0)</f>
        <v>0</v>
      </c>
    </row>
    <row r="976" spans="1:9">
      <c r="A976" s="490"/>
      <c r="B976" s="490"/>
      <c r="C976" s="490"/>
      <c r="D976" s="490"/>
      <c r="E976" s="490"/>
      <c r="F976" s="490"/>
      <c r="G976" s="500">
        <f t="shared" si="45"/>
        <v>0</v>
      </c>
      <c r="H976" s="500" t="str">
        <f t="shared" si="46"/>
        <v/>
      </c>
      <c r="I976" s="500">
        <f t="shared" si="47"/>
        <v>0</v>
      </c>
    </row>
    <row r="977" spans="1:9">
      <c r="A977" s="490"/>
      <c r="B977" s="490"/>
      <c r="C977" s="490"/>
      <c r="D977" s="490"/>
      <c r="E977" s="490"/>
      <c r="F977" s="490"/>
      <c r="G977" s="500">
        <f t="shared" si="45"/>
        <v>0</v>
      </c>
      <c r="H977" s="500" t="str">
        <f t="shared" si="46"/>
        <v/>
      </c>
      <c r="I977" s="500">
        <f t="shared" si="47"/>
        <v>0</v>
      </c>
    </row>
    <row r="978" spans="1:9">
      <c r="A978" s="490"/>
      <c r="B978" s="490"/>
      <c r="C978" s="490"/>
      <c r="D978" s="490"/>
      <c r="E978" s="490"/>
      <c r="F978" s="490"/>
      <c r="G978" s="500">
        <f t="shared" si="45"/>
        <v>0</v>
      </c>
      <c r="H978" s="500" t="str">
        <f t="shared" si="46"/>
        <v/>
      </c>
      <c r="I978" s="500">
        <f t="shared" si="47"/>
        <v>0</v>
      </c>
    </row>
    <row r="979" spans="1:9">
      <c r="A979" s="490"/>
      <c r="B979" s="490"/>
      <c r="C979" s="490"/>
      <c r="D979" s="490"/>
      <c r="E979" s="490"/>
      <c r="F979" s="490"/>
      <c r="G979" s="500">
        <f t="shared" si="45"/>
        <v>0</v>
      </c>
      <c r="H979" s="500" t="str">
        <f t="shared" si="46"/>
        <v/>
      </c>
      <c r="I979" s="500">
        <f t="shared" si="47"/>
        <v>0</v>
      </c>
    </row>
    <row r="980" spans="1:9">
      <c r="A980" s="490"/>
      <c r="B980" s="490"/>
      <c r="C980" s="490"/>
      <c r="D980" s="490"/>
      <c r="E980" s="490"/>
      <c r="F980" s="490"/>
      <c r="G980" s="500">
        <f t="shared" si="45"/>
        <v>0</v>
      </c>
      <c r="H980" s="500" t="str">
        <f t="shared" si="46"/>
        <v/>
      </c>
      <c r="I980" s="500">
        <f t="shared" si="47"/>
        <v>0</v>
      </c>
    </row>
    <row r="981" spans="1:9">
      <c r="A981" s="490"/>
      <c r="B981" s="490"/>
      <c r="C981" s="490"/>
      <c r="D981" s="490"/>
      <c r="E981" s="490"/>
      <c r="F981" s="490"/>
      <c r="G981" s="500">
        <f t="shared" si="45"/>
        <v>0</v>
      </c>
      <c r="H981" s="500" t="str">
        <f t="shared" si="46"/>
        <v/>
      </c>
      <c r="I981" s="500">
        <f t="shared" si="47"/>
        <v>0</v>
      </c>
    </row>
    <row r="982" spans="1:9">
      <c r="A982" s="490"/>
      <c r="B982" s="490"/>
      <c r="C982" s="490"/>
      <c r="D982" s="490"/>
      <c r="E982" s="490"/>
      <c r="F982" s="490"/>
      <c r="G982" s="500">
        <f t="shared" si="45"/>
        <v>0</v>
      </c>
      <c r="H982" s="500" t="str">
        <f t="shared" si="46"/>
        <v/>
      </c>
      <c r="I982" s="500">
        <f t="shared" si="47"/>
        <v>0</v>
      </c>
    </row>
    <row r="983" spans="1:9">
      <c r="A983" s="490"/>
      <c r="B983" s="490"/>
      <c r="C983" s="490"/>
      <c r="D983" s="490"/>
      <c r="E983" s="490"/>
      <c r="F983" s="490"/>
      <c r="G983" s="500">
        <f t="shared" si="45"/>
        <v>0</v>
      </c>
      <c r="H983" s="500" t="str">
        <f t="shared" si="46"/>
        <v/>
      </c>
      <c r="I983" s="500">
        <f t="shared" si="47"/>
        <v>0</v>
      </c>
    </row>
    <row r="984" spans="1:9">
      <c r="A984" s="490"/>
      <c r="B984" s="490"/>
      <c r="C984" s="490"/>
      <c r="D984" s="490"/>
      <c r="E984" s="490"/>
      <c r="F984" s="490"/>
      <c r="G984" s="500">
        <f t="shared" si="45"/>
        <v>0</v>
      </c>
      <c r="H984" s="500" t="str">
        <f t="shared" si="46"/>
        <v/>
      </c>
      <c r="I984" s="500">
        <f t="shared" si="47"/>
        <v>0</v>
      </c>
    </row>
    <row r="985" spans="1:9">
      <c r="A985" s="490"/>
      <c r="B985" s="490"/>
      <c r="C985" s="490"/>
      <c r="D985" s="490"/>
      <c r="E985" s="490"/>
      <c r="F985" s="490"/>
      <c r="G985" s="500">
        <f t="shared" si="45"/>
        <v>0</v>
      </c>
      <c r="H985" s="500" t="str">
        <f t="shared" si="46"/>
        <v/>
      </c>
      <c r="I985" s="500">
        <f t="shared" si="47"/>
        <v>0</v>
      </c>
    </row>
    <row r="986" spans="1:9">
      <c r="A986" s="490"/>
      <c r="B986" s="490"/>
      <c r="C986" s="490"/>
      <c r="D986" s="490"/>
      <c r="E986" s="490"/>
      <c r="F986" s="490"/>
      <c r="G986" s="500">
        <f t="shared" si="45"/>
        <v>0</v>
      </c>
      <c r="H986" s="500" t="str">
        <f t="shared" si="46"/>
        <v/>
      </c>
      <c r="I986" s="500">
        <f t="shared" si="47"/>
        <v>0</v>
      </c>
    </row>
    <row r="987" spans="1:9">
      <c r="A987" s="490"/>
      <c r="B987" s="490"/>
      <c r="C987" s="490"/>
      <c r="D987" s="490"/>
      <c r="E987" s="490"/>
      <c r="F987" s="490"/>
      <c r="G987" s="500">
        <f t="shared" si="45"/>
        <v>0</v>
      </c>
      <c r="H987" s="500" t="str">
        <f t="shared" si="46"/>
        <v/>
      </c>
      <c r="I987" s="500">
        <f t="shared" si="47"/>
        <v>0</v>
      </c>
    </row>
    <row r="988" spans="1:9">
      <c r="A988" s="490"/>
      <c r="B988" s="490"/>
      <c r="C988" s="490"/>
      <c r="D988" s="490"/>
      <c r="E988" s="490"/>
      <c r="F988" s="490"/>
      <c r="G988" s="500">
        <f t="shared" si="45"/>
        <v>0</v>
      </c>
      <c r="H988" s="500" t="str">
        <f t="shared" si="46"/>
        <v/>
      </c>
      <c r="I988" s="500">
        <f t="shared" si="47"/>
        <v>0</v>
      </c>
    </row>
    <row r="989" spans="1:9">
      <c r="A989" s="490"/>
      <c r="B989" s="490"/>
      <c r="C989" s="490"/>
      <c r="D989" s="490"/>
      <c r="E989" s="490"/>
      <c r="F989" s="490"/>
      <c r="G989" s="500">
        <f t="shared" si="45"/>
        <v>0</v>
      </c>
      <c r="H989" s="500" t="str">
        <f t="shared" si="46"/>
        <v/>
      </c>
      <c r="I989" s="500">
        <f t="shared" si="47"/>
        <v>0</v>
      </c>
    </row>
    <row r="990" spans="1:9">
      <c r="A990" s="490"/>
      <c r="B990" s="490"/>
      <c r="C990" s="490"/>
      <c r="D990" s="490"/>
      <c r="E990" s="490"/>
      <c r="F990" s="490"/>
      <c r="G990" s="500">
        <f t="shared" si="45"/>
        <v>0</v>
      </c>
      <c r="H990" s="500" t="str">
        <f t="shared" si="46"/>
        <v/>
      </c>
      <c r="I990" s="500">
        <f t="shared" si="47"/>
        <v>0</v>
      </c>
    </row>
    <row r="991" spans="1:9">
      <c r="A991" s="490"/>
      <c r="B991" s="490"/>
      <c r="C991" s="490"/>
      <c r="D991" s="490"/>
      <c r="E991" s="490"/>
      <c r="F991" s="490"/>
      <c r="G991" s="500">
        <f t="shared" si="45"/>
        <v>0</v>
      </c>
      <c r="H991" s="500" t="str">
        <f t="shared" si="46"/>
        <v/>
      </c>
      <c r="I991" s="500">
        <f t="shared" si="47"/>
        <v>0</v>
      </c>
    </row>
    <row r="992" spans="1:9">
      <c r="A992" s="490"/>
      <c r="B992" s="490"/>
      <c r="C992" s="490"/>
      <c r="D992" s="490"/>
      <c r="E992" s="490"/>
      <c r="F992" s="490"/>
      <c r="G992" s="500">
        <f t="shared" si="45"/>
        <v>0</v>
      </c>
      <c r="H992" s="500" t="str">
        <f t="shared" si="46"/>
        <v/>
      </c>
      <c r="I992" s="500">
        <f t="shared" si="47"/>
        <v>0</v>
      </c>
    </row>
    <row r="993" spans="1:9">
      <c r="A993" s="490"/>
      <c r="B993" s="490"/>
      <c r="C993" s="490"/>
      <c r="D993" s="490"/>
      <c r="E993" s="490"/>
      <c r="F993" s="490"/>
      <c r="G993" s="500">
        <f t="shared" si="45"/>
        <v>0</v>
      </c>
      <c r="H993" s="500" t="str">
        <f t="shared" si="46"/>
        <v/>
      </c>
      <c r="I993" s="500">
        <f t="shared" si="47"/>
        <v>0</v>
      </c>
    </row>
    <row r="994" spans="1:9">
      <c r="A994" s="490"/>
      <c r="B994" s="490"/>
      <c r="C994" s="490"/>
      <c r="D994" s="490"/>
      <c r="E994" s="490"/>
      <c r="F994" s="490"/>
      <c r="G994" s="500">
        <f t="shared" si="45"/>
        <v>0</v>
      </c>
      <c r="H994" s="500" t="str">
        <f t="shared" si="46"/>
        <v/>
      </c>
      <c r="I994" s="500">
        <f t="shared" si="47"/>
        <v>0</v>
      </c>
    </row>
    <row r="995" spans="1:9">
      <c r="A995" s="490"/>
      <c r="B995" s="490"/>
      <c r="C995" s="490"/>
      <c r="D995" s="490"/>
      <c r="E995" s="490"/>
      <c r="F995" s="490"/>
      <c r="G995" s="500">
        <f t="shared" si="45"/>
        <v>0</v>
      </c>
      <c r="H995" s="500" t="str">
        <f t="shared" si="46"/>
        <v/>
      </c>
      <c r="I995" s="500">
        <f t="shared" si="47"/>
        <v>0</v>
      </c>
    </row>
    <row r="996" spans="1:9">
      <c r="A996" s="490"/>
      <c r="B996" s="490"/>
      <c r="C996" s="490"/>
      <c r="D996" s="490"/>
      <c r="E996" s="490"/>
      <c r="F996" s="490"/>
      <c r="G996" s="500">
        <f t="shared" si="45"/>
        <v>0</v>
      </c>
      <c r="H996" s="500" t="str">
        <f t="shared" si="46"/>
        <v/>
      </c>
      <c r="I996" s="500">
        <f t="shared" si="47"/>
        <v>0</v>
      </c>
    </row>
    <row r="997" spans="1:9">
      <c r="A997" s="490"/>
      <c r="B997" s="490"/>
      <c r="C997" s="490"/>
      <c r="D997" s="490"/>
      <c r="E997" s="490"/>
      <c r="F997" s="490"/>
      <c r="G997" s="500">
        <f t="shared" si="45"/>
        <v>0</v>
      </c>
      <c r="H997" s="500" t="str">
        <f t="shared" si="46"/>
        <v/>
      </c>
      <c r="I997" s="500">
        <f t="shared" si="47"/>
        <v>0</v>
      </c>
    </row>
    <row r="998" spans="1:9">
      <c r="A998" s="490"/>
      <c r="B998" s="490"/>
      <c r="C998" s="490"/>
      <c r="D998" s="490"/>
      <c r="E998" s="490"/>
      <c r="F998" s="490"/>
      <c r="G998" s="500">
        <f t="shared" si="45"/>
        <v>0</v>
      </c>
      <c r="H998" s="500" t="str">
        <f t="shared" si="46"/>
        <v/>
      </c>
      <c r="I998" s="500">
        <f t="shared" si="47"/>
        <v>0</v>
      </c>
    </row>
    <row r="999" spans="1:9">
      <c r="A999" s="490"/>
      <c r="B999" s="490"/>
      <c r="C999" s="490"/>
      <c r="D999" s="490"/>
      <c r="E999" s="490"/>
      <c r="F999" s="490"/>
      <c r="G999" s="500">
        <f t="shared" si="45"/>
        <v>0</v>
      </c>
      <c r="H999" s="500" t="str">
        <f t="shared" si="46"/>
        <v/>
      </c>
      <c r="I999" s="500">
        <f t="shared" si="47"/>
        <v>0</v>
      </c>
    </row>
    <row r="1000" spans="1:9">
      <c r="A1000" s="490"/>
      <c r="B1000" s="490"/>
      <c r="C1000" s="490"/>
      <c r="D1000" s="490"/>
      <c r="E1000" s="490"/>
      <c r="F1000" s="490"/>
      <c r="G1000" s="500">
        <f t="shared" si="45"/>
        <v>0</v>
      </c>
      <c r="H1000" s="500" t="str">
        <f t="shared" si="46"/>
        <v/>
      </c>
      <c r="I1000" s="500">
        <f t="shared" si="47"/>
        <v>0</v>
      </c>
    </row>
    <row r="1001" spans="1:9">
      <c r="A1001" s="490"/>
      <c r="B1001" s="490"/>
      <c r="C1001" s="490"/>
      <c r="D1001" s="490"/>
      <c r="E1001" s="490"/>
      <c r="F1001" s="490"/>
      <c r="G1001" s="500">
        <f t="shared" si="45"/>
        <v>0</v>
      </c>
      <c r="H1001" s="500" t="str">
        <f t="shared" si="46"/>
        <v/>
      </c>
      <c r="I1001" s="500">
        <f t="shared" si="47"/>
        <v>0</v>
      </c>
    </row>
    <row r="1002" spans="1:9">
      <c r="A1002" s="490"/>
      <c r="B1002" s="490"/>
      <c r="C1002" s="490"/>
      <c r="D1002" s="490"/>
      <c r="E1002" s="490"/>
      <c r="F1002" s="490"/>
      <c r="G1002" s="500">
        <f t="shared" si="45"/>
        <v>0</v>
      </c>
      <c r="H1002" s="500" t="str">
        <f t="shared" si="46"/>
        <v/>
      </c>
      <c r="I1002" s="500">
        <f t="shared" si="47"/>
        <v>0</v>
      </c>
    </row>
    <row r="1003" spans="1:9">
      <c r="A1003" s="490"/>
      <c r="B1003" s="490"/>
      <c r="C1003" s="490"/>
      <c r="D1003" s="490"/>
      <c r="E1003" s="490"/>
      <c r="F1003" s="490"/>
      <c r="G1003" s="500">
        <f t="shared" si="45"/>
        <v>0</v>
      </c>
      <c r="H1003" s="500" t="str">
        <f t="shared" si="46"/>
        <v/>
      </c>
      <c r="I1003" s="500">
        <f t="shared" si="47"/>
        <v>0</v>
      </c>
    </row>
    <row r="1004" spans="1:9">
      <c r="A1004" s="490"/>
      <c r="B1004" s="490"/>
      <c r="C1004" s="490"/>
      <c r="D1004" s="490"/>
      <c r="E1004" s="490"/>
      <c r="F1004" s="490"/>
      <c r="G1004" s="500">
        <f t="shared" si="45"/>
        <v>0</v>
      </c>
      <c r="H1004" s="500" t="str">
        <f t="shared" si="46"/>
        <v/>
      </c>
      <c r="I1004" s="500">
        <f t="shared" si="47"/>
        <v>0</v>
      </c>
    </row>
  </sheetData>
  <sheetProtection algorithmName="SHA-512" hashValue="6UDNdNTfl5wlhMfnb5I03a5N4hsMnonbryuaPg2pLdLp9GJYw3hy3DDDSYv5Af7H+9D7cd0ynk1iuIqxgqHheQ==" saltValue="Z4C5j2x5Kb6n/TxE+h8nRA==" spinCount="100000" sheet="1" objects="1" scenarios="1"/>
  <mergeCells count="2">
    <mergeCell ref="B2:C2"/>
    <mergeCell ref="B3:C3"/>
  </mergeCells>
  <dataValidations count="2">
    <dataValidation type="list" allowBlank="1" showInputMessage="1" showErrorMessage="1" sqref="C14:C1004">
      <formula1>$K$14:$K$33</formula1>
    </dataValidation>
    <dataValidation type="list" allowBlank="1" showInputMessage="1" showErrorMessage="1" sqref="B14:B1004">
      <formula1>$L$14:$L$16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CC"/>
  </sheetPr>
  <dimension ref="A1:L1004"/>
  <sheetViews>
    <sheetView showGridLines="0" topLeftCell="A23" zoomScaleNormal="100" workbookViewId="0">
      <selection activeCell="F58" sqref="F58"/>
    </sheetView>
  </sheetViews>
  <sheetFormatPr defaultColWidth="8.75" defaultRowHeight="13.5"/>
  <cols>
    <col min="1" max="2" width="8.75" style="195"/>
    <col min="3" max="3" width="29.5" style="195" customWidth="1"/>
    <col min="4" max="4" width="46.125" style="195" customWidth="1"/>
    <col min="5" max="5" width="15.75" style="195" customWidth="1"/>
    <col min="6" max="6" width="37.875" style="195" customWidth="1"/>
    <col min="7" max="7" width="18.5" style="195" customWidth="1"/>
    <col min="8" max="8" width="16.875" style="488" customWidth="1"/>
    <col min="9" max="9" width="19.125" style="488" bestFit="1" customWidth="1"/>
    <col min="10" max="10" width="8.75" style="195"/>
    <col min="11" max="11" width="30.125" style="195" bestFit="1" customWidth="1"/>
    <col min="12" max="16384" width="8.75" style="195"/>
  </cols>
  <sheetData>
    <row r="1" spans="1:12">
      <c r="A1" s="488" t="s">
        <v>5441</v>
      </c>
    </row>
    <row r="2" spans="1:12">
      <c r="A2" s="489" t="s">
        <v>0</v>
      </c>
      <c r="B2" s="613" t="str">
        <f>Summary!D2</f>
        <v>BF23 Main Assy TR1</v>
      </c>
      <c r="C2" s="614"/>
    </row>
    <row r="3" spans="1:12">
      <c r="A3" s="489" t="s">
        <v>5</v>
      </c>
      <c r="B3" s="617">
        <f>Summary!D3</f>
        <v>44255</v>
      </c>
      <c r="C3" s="617"/>
    </row>
    <row r="5" spans="1:12" s="488" customFormat="1">
      <c r="A5" s="488" t="s">
        <v>5442</v>
      </c>
      <c r="B5" s="491"/>
    </row>
    <row r="6" spans="1:12" s="488" customFormat="1">
      <c r="A6" s="488" t="s">
        <v>5425</v>
      </c>
      <c r="B6" s="491"/>
    </row>
    <row r="7" spans="1:12" s="488" customFormat="1" ht="15">
      <c r="A7" s="492" t="s">
        <v>5443</v>
      </c>
      <c r="B7" s="491"/>
    </row>
    <row r="8" spans="1:12" s="488" customFormat="1" ht="15">
      <c r="A8" s="492" t="s">
        <v>5444</v>
      </c>
      <c r="B8" s="491"/>
    </row>
    <row r="9" spans="1:12" s="488" customFormat="1" ht="15">
      <c r="A9" s="492" t="s">
        <v>5445</v>
      </c>
      <c r="B9" s="491"/>
    </row>
    <row r="10" spans="1:12" s="488" customFormat="1">
      <c r="A10" s="493" t="s">
        <v>5446</v>
      </c>
      <c r="B10" s="491"/>
    </row>
    <row r="11" spans="1:12" s="488" customFormat="1">
      <c r="A11" s="493" t="s">
        <v>5430</v>
      </c>
      <c r="B11" s="491"/>
    </row>
    <row r="12" spans="1:12">
      <c r="D12" s="501"/>
      <c r="E12" s="501"/>
      <c r="F12" s="501"/>
      <c r="G12" s="501"/>
    </row>
    <row r="13" spans="1:12">
      <c r="A13" s="502" t="s">
        <v>126</v>
      </c>
      <c r="B13" s="502" t="s">
        <v>101</v>
      </c>
      <c r="C13" s="502" t="s">
        <v>5447</v>
      </c>
      <c r="D13" s="502" t="s">
        <v>5448</v>
      </c>
      <c r="E13" s="502" t="s">
        <v>167</v>
      </c>
      <c r="F13" s="502" t="s">
        <v>4278</v>
      </c>
      <c r="G13" s="502" t="s">
        <v>4279</v>
      </c>
      <c r="H13" s="503" t="s">
        <v>5436</v>
      </c>
      <c r="I13" s="502" t="s">
        <v>5449</v>
      </c>
      <c r="K13" s="488" t="s">
        <v>5438</v>
      </c>
      <c r="L13" s="488" t="s">
        <v>127</v>
      </c>
    </row>
    <row r="14" spans="1:12">
      <c r="A14" s="504">
        <v>1</v>
      </c>
      <c r="B14" s="504" t="s">
        <v>3566</v>
      </c>
      <c r="C14" s="489" t="s">
        <v>23</v>
      </c>
      <c r="D14" s="489" t="s">
        <v>5603</v>
      </c>
      <c r="E14" s="489" t="s">
        <v>548</v>
      </c>
      <c r="F14" s="489" t="str">
        <f>IF(LEN(E14)&gt;0,VLOOKUP(E14,'Database Karyawan'!$A$2:$B$10000,2,0),"")</f>
        <v>Purwadi</v>
      </c>
      <c r="G14" s="489">
        <v>4</v>
      </c>
      <c r="H14" s="500" t="str">
        <f>IF(LEN(A14)&gt;0,IF(AND(LEN(A14)&gt;0,LEN(B14)&gt;0,LEN(C14)&gt;0,LEN(D14)&gt;0,LEN(E14)&gt;0,LEN(F14)&gt;0,LEN(G14)&gt;0),"OK","Not Complete"),"")</f>
        <v>OK</v>
      </c>
      <c r="I14" s="500">
        <f>IF(H14="ok",G14,0)</f>
        <v>4</v>
      </c>
      <c r="K14" s="488" t="s">
        <v>5439</v>
      </c>
      <c r="L14" s="488" t="s">
        <v>9</v>
      </c>
    </row>
    <row r="15" spans="1:12">
      <c r="A15" s="504">
        <v>1</v>
      </c>
      <c r="B15" s="504" t="s">
        <v>9</v>
      </c>
      <c r="C15" s="489" t="s">
        <v>23</v>
      </c>
      <c r="D15" s="489" t="s">
        <v>5603</v>
      </c>
      <c r="E15" s="489" t="s">
        <v>148</v>
      </c>
      <c r="F15" s="489" t="str">
        <f>IF(LEN(E15)&gt;0,VLOOKUP(E15,'Database Karyawan'!$A$2:$B$10000,2,0),"")</f>
        <v>Sri Mulyono</v>
      </c>
      <c r="G15" s="489">
        <v>4</v>
      </c>
      <c r="H15" s="500" t="str">
        <f t="shared" ref="H15:H78" si="0">IF(LEN(A15)&gt;0,IF(AND(LEN(A15)&gt;0,LEN(B15)&gt;0,LEN(C15)&gt;0,LEN(D15)&gt;0,LEN(E15)&gt;0,LEN(F15)&gt;0,LEN(G15)&gt;0),"OK","Not Complete"),"")</f>
        <v>OK</v>
      </c>
      <c r="I15" s="500">
        <f t="shared" ref="I15:I78" si="1">IF(H15="ok",G15,0)</f>
        <v>4</v>
      </c>
      <c r="K15" s="488" t="s">
        <v>113</v>
      </c>
      <c r="L15" s="488" t="s">
        <v>10</v>
      </c>
    </row>
    <row r="16" spans="1:12">
      <c r="A16" s="504">
        <v>1</v>
      </c>
      <c r="B16" s="504" t="s">
        <v>10</v>
      </c>
      <c r="C16" s="489" t="s">
        <v>113</v>
      </c>
      <c r="D16" s="498" t="s">
        <v>5602</v>
      </c>
      <c r="E16" s="489" t="s">
        <v>137</v>
      </c>
      <c r="F16" s="489" t="str">
        <f>IF(LEN(E16)&gt;0,VLOOKUP(E16,'Database Karyawan'!$A$2:$B$10000,2,0),"")</f>
        <v>Aji Duwi Ananto</v>
      </c>
      <c r="G16" s="489">
        <v>8</v>
      </c>
      <c r="H16" s="500" t="str">
        <f t="shared" si="0"/>
        <v>OK</v>
      </c>
      <c r="I16" s="500">
        <f t="shared" si="1"/>
        <v>8</v>
      </c>
      <c r="K16" s="488" t="s">
        <v>5440</v>
      </c>
      <c r="L16" s="488" t="s">
        <v>3566</v>
      </c>
    </row>
    <row r="17" spans="1:12">
      <c r="A17" s="504">
        <v>2</v>
      </c>
      <c r="B17" s="504" t="s">
        <v>3566</v>
      </c>
      <c r="C17" s="489" t="s">
        <v>23</v>
      </c>
      <c r="D17" s="489" t="s">
        <v>5603</v>
      </c>
      <c r="E17" s="489" t="s">
        <v>548</v>
      </c>
      <c r="F17" s="489" t="str">
        <f>IF(LEN(E17)&gt;0,VLOOKUP(E17,'Database Karyawan'!$A$2:$B$10000,2,0),"")</f>
        <v>Purwadi</v>
      </c>
      <c r="G17" s="489">
        <v>4</v>
      </c>
      <c r="H17" s="500" t="str">
        <f t="shared" si="0"/>
        <v>OK</v>
      </c>
      <c r="I17" s="500">
        <f t="shared" si="1"/>
        <v>4</v>
      </c>
      <c r="K17" s="488" t="s">
        <v>23</v>
      </c>
      <c r="L17" s="488"/>
    </row>
    <row r="18" spans="1:12">
      <c r="A18" s="504">
        <v>2</v>
      </c>
      <c r="B18" s="504" t="s">
        <v>9</v>
      </c>
      <c r="C18" s="489" t="s">
        <v>23</v>
      </c>
      <c r="D18" s="489" t="s">
        <v>5603</v>
      </c>
      <c r="E18" s="489" t="s">
        <v>148</v>
      </c>
      <c r="F18" s="489" t="str">
        <f>IF(LEN(E18)&gt;0,VLOOKUP(E18,'Database Karyawan'!$A$2:$B$10000,2,0),"")</f>
        <v>Sri Mulyono</v>
      </c>
      <c r="G18" s="489">
        <v>4</v>
      </c>
      <c r="H18" s="500" t="str">
        <f t="shared" si="0"/>
        <v>OK</v>
      </c>
      <c r="I18" s="500">
        <f t="shared" si="1"/>
        <v>4</v>
      </c>
      <c r="K18" s="488" t="s">
        <v>33</v>
      </c>
      <c r="L18" s="488"/>
    </row>
    <row r="19" spans="1:12">
      <c r="A19" s="504">
        <v>1</v>
      </c>
      <c r="B19" s="504" t="s">
        <v>10</v>
      </c>
      <c r="C19" s="489" t="s">
        <v>113</v>
      </c>
      <c r="D19" s="489" t="s">
        <v>5614</v>
      </c>
      <c r="E19" s="489" t="s">
        <v>163</v>
      </c>
      <c r="F19" s="489" t="str">
        <f>IF(LEN(E19)&gt;0,VLOOKUP(E19,'Database Karyawan'!$A$2:$B$10000,2,0),"")</f>
        <v>Mulyadi</v>
      </c>
      <c r="G19" s="489">
        <v>8</v>
      </c>
      <c r="H19" s="500" t="str">
        <f t="shared" si="0"/>
        <v>OK</v>
      </c>
      <c r="I19" s="500">
        <f t="shared" si="1"/>
        <v>8</v>
      </c>
      <c r="K19" s="488" t="s">
        <v>35</v>
      </c>
      <c r="L19" s="488"/>
    </row>
    <row r="20" spans="1:12">
      <c r="A20" s="504">
        <v>3</v>
      </c>
      <c r="B20" s="504" t="s">
        <v>10</v>
      </c>
      <c r="C20" s="489" t="s">
        <v>23</v>
      </c>
      <c r="D20" s="489" t="s">
        <v>5603</v>
      </c>
      <c r="E20" s="489" t="s">
        <v>163</v>
      </c>
      <c r="F20" s="489" t="str">
        <f>IF(LEN(E20)&gt;0,VLOOKUP(E20,'Database Karyawan'!$A$2:$B$10000,2,0),"")</f>
        <v>Mulyadi</v>
      </c>
      <c r="G20" s="489">
        <v>4</v>
      </c>
      <c r="H20" s="500" t="str">
        <f t="shared" si="0"/>
        <v>OK</v>
      </c>
      <c r="I20" s="500">
        <f t="shared" si="1"/>
        <v>4</v>
      </c>
      <c r="K20" s="488" t="s">
        <v>37</v>
      </c>
      <c r="L20" s="488"/>
    </row>
    <row r="21" spans="1:12">
      <c r="A21" s="504">
        <v>3</v>
      </c>
      <c r="B21" s="504" t="s">
        <v>3566</v>
      </c>
      <c r="C21" s="489" t="s">
        <v>23</v>
      </c>
      <c r="D21" s="489" t="s">
        <v>5603</v>
      </c>
      <c r="E21" s="489" t="s">
        <v>548</v>
      </c>
      <c r="F21" s="489" t="str">
        <f>IF(LEN(E21)&gt;0,VLOOKUP(E21,'Database Karyawan'!$A$2:$B$10000,2,0),"")</f>
        <v>Purwadi</v>
      </c>
      <c r="G21" s="489">
        <v>4</v>
      </c>
      <c r="H21" s="500" t="str">
        <f t="shared" si="0"/>
        <v>OK</v>
      </c>
      <c r="I21" s="500">
        <f t="shared" si="1"/>
        <v>4</v>
      </c>
      <c r="K21" s="488" t="s">
        <v>39</v>
      </c>
      <c r="L21" s="488"/>
    </row>
    <row r="22" spans="1:12">
      <c r="A22" s="504">
        <v>4</v>
      </c>
      <c r="B22" s="504" t="s">
        <v>3566</v>
      </c>
      <c r="C22" s="489" t="s">
        <v>23</v>
      </c>
      <c r="D22" s="489" t="s">
        <v>5603</v>
      </c>
      <c r="E22" s="489" t="s">
        <v>548</v>
      </c>
      <c r="F22" s="489" t="str">
        <f>IF(LEN(E22)&gt;0,VLOOKUP(E22,'Database Karyawan'!$A$2:$B$10000,2,0),"")</f>
        <v>Purwadi</v>
      </c>
      <c r="G22" s="489">
        <v>4</v>
      </c>
      <c r="H22" s="500" t="str">
        <f t="shared" si="0"/>
        <v>OK</v>
      </c>
      <c r="I22" s="500">
        <f t="shared" si="1"/>
        <v>4</v>
      </c>
      <c r="K22" s="488" t="s">
        <v>41</v>
      </c>
      <c r="L22" s="488"/>
    </row>
    <row r="23" spans="1:12">
      <c r="A23" s="504">
        <v>4</v>
      </c>
      <c r="B23" s="504" t="s">
        <v>10</v>
      </c>
      <c r="C23" s="489" t="s">
        <v>23</v>
      </c>
      <c r="D23" s="489" t="s">
        <v>5603</v>
      </c>
      <c r="E23" s="489" t="s">
        <v>163</v>
      </c>
      <c r="F23" s="489" t="str">
        <f>IF(LEN(E23)&gt;0,VLOOKUP(E23,'Database Karyawan'!$A$2:$B$10000,2,0),"")</f>
        <v>Mulyadi</v>
      </c>
      <c r="G23" s="489">
        <v>4</v>
      </c>
      <c r="H23" s="500" t="str">
        <f t="shared" si="0"/>
        <v>OK</v>
      </c>
      <c r="I23" s="500">
        <f t="shared" si="1"/>
        <v>4</v>
      </c>
      <c r="K23" s="488" t="s">
        <v>43</v>
      </c>
      <c r="L23" s="488"/>
    </row>
    <row r="24" spans="1:12">
      <c r="A24" s="504">
        <v>5</v>
      </c>
      <c r="B24" s="504" t="s">
        <v>9</v>
      </c>
      <c r="C24" s="489" t="s">
        <v>23</v>
      </c>
      <c r="D24" s="489" t="s">
        <v>5603</v>
      </c>
      <c r="E24" s="489" t="s">
        <v>148</v>
      </c>
      <c r="F24" s="489" t="str">
        <f>IF(LEN(E24)&gt;0,VLOOKUP(E24,'Database Karyawan'!$A$2:$B$10000,2,0),"")</f>
        <v>Sri Mulyono</v>
      </c>
      <c r="G24" s="489">
        <v>4</v>
      </c>
      <c r="H24" s="500" t="str">
        <f t="shared" si="0"/>
        <v>OK</v>
      </c>
      <c r="I24" s="500">
        <f t="shared" si="1"/>
        <v>4</v>
      </c>
      <c r="K24" s="488" t="s">
        <v>45</v>
      </c>
      <c r="L24" s="488"/>
    </row>
    <row r="25" spans="1:12">
      <c r="A25" s="504">
        <v>5</v>
      </c>
      <c r="B25" s="504" t="s">
        <v>10</v>
      </c>
      <c r="C25" s="489" t="s">
        <v>23</v>
      </c>
      <c r="D25" s="489" t="s">
        <v>5603</v>
      </c>
      <c r="E25" s="489" t="s">
        <v>163</v>
      </c>
      <c r="F25" s="489" t="str">
        <f>IF(LEN(E25)&gt;0,VLOOKUP(E25,'Database Karyawan'!$A$2:$B$10000,2,0),"")</f>
        <v>Mulyadi</v>
      </c>
      <c r="G25" s="489">
        <v>4</v>
      </c>
      <c r="H25" s="500" t="str">
        <f t="shared" si="0"/>
        <v>OK</v>
      </c>
      <c r="I25" s="500">
        <f t="shared" si="1"/>
        <v>4</v>
      </c>
      <c r="K25" s="488" t="s">
        <v>47</v>
      </c>
      <c r="L25" s="488"/>
    </row>
    <row r="26" spans="1:12">
      <c r="A26" s="504">
        <v>6</v>
      </c>
      <c r="B26" s="504" t="s">
        <v>9</v>
      </c>
      <c r="C26" s="489" t="s">
        <v>23</v>
      </c>
      <c r="D26" s="489" t="s">
        <v>5603</v>
      </c>
      <c r="E26" s="489" t="s">
        <v>148</v>
      </c>
      <c r="F26" s="489" t="str">
        <f>IF(LEN(E26)&gt;0,VLOOKUP(E26,'Database Karyawan'!$A$2:$B$10000,2,0),"")</f>
        <v>Sri Mulyono</v>
      </c>
      <c r="G26" s="489">
        <v>4</v>
      </c>
      <c r="H26" s="500" t="str">
        <f t="shared" si="0"/>
        <v>OK</v>
      </c>
      <c r="I26" s="500">
        <f t="shared" si="1"/>
        <v>4</v>
      </c>
      <c r="K26" s="488" t="s">
        <v>49</v>
      </c>
      <c r="L26" s="488"/>
    </row>
    <row r="27" spans="1:12">
      <c r="A27" s="504">
        <v>6</v>
      </c>
      <c r="B27" s="504" t="s">
        <v>10</v>
      </c>
      <c r="C27" s="489" t="s">
        <v>23</v>
      </c>
      <c r="D27" s="489" t="s">
        <v>5603</v>
      </c>
      <c r="E27" s="489" t="s">
        <v>163</v>
      </c>
      <c r="F27" s="489" t="str">
        <f>IF(LEN(E27)&gt;0,VLOOKUP(E27,'Database Karyawan'!$A$2:$B$10000,2,0),"")</f>
        <v>Mulyadi</v>
      </c>
      <c r="G27" s="489">
        <v>4</v>
      </c>
      <c r="H27" s="500" t="str">
        <f t="shared" si="0"/>
        <v>OK</v>
      </c>
      <c r="I27" s="500">
        <f t="shared" si="1"/>
        <v>4</v>
      </c>
      <c r="K27" s="488" t="s">
        <v>51</v>
      </c>
      <c r="L27" s="488"/>
    </row>
    <row r="28" spans="1:12">
      <c r="A28" s="504">
        <v>7</v>
      </c>
      <c r="B28" s="504" t="s">
        <v>9</v>
      </c>
      <c r="C28" s="489" t="s">
        <v>23</v>
      </c>
      <c r="D28" s="489" t="s">
        <v>5603</v>
      </c>
      <c r="E28" s="489" t="s">
        <v>148</v>
      </c>
      <c r="F28" s="489" t="str">
        <f>IF(LEN(E28)&gt;0,VLOOKUP(E28,'Database Karyawan'!$A$2:$B$10000,2,0),"")</f>
        <v>Sri Mulyono</v>
      </c>
      <c r="G28" s="489">
        <v>4</v>
      </c>
      <c r="H28" s="500" t="str">
        <f t="shared" si="0"/>
        <v>OK</v>
      </c>
      <c r="I28" s="500">
        <f t="shared" si="1"/>
        <v>4</v>
      </c>
      <c r="K28" s="488" t="s">
        <v>55</v>
      </c>
      <c r="L28" s="488"/>
    </row>
    <row r="29" spans="1:12">
      <c r="A29" s="504">
        <v>7</v>
      </c>
      <c r="B29" s="504" t="s">
        <v>3566</v>
      </c>
      <c r="C29" s="489" t="s">
        <v>23</v>
      </c>
      <c r="D29" s="489" t="s">
        <v>5603</v>
      </c>
      <c r="E29" s="489" t="s">
        <v>548</v>
      </c>
      <c r="F29" s="489" t="str">
        <f>IF(LEN(E29)&gt;0,VLOOKUP(E29,'Database Karyawan'!$A$2:$B$10000,2,0),"")</f>
        <v>Purwadi</v>
      </c>
      <c r="G29" s="489">
        <v>4</v>
      </c>
      <c r="H29" s="500" t="str">
        <f t="shared" si="0"/>
        <v>OK</v>
      </c>
      <c r="I29" s="500">
        <f t="shared" si="1"/>
        <v>4</v>
      </c>
      <c r="K29" s="488" t="s">
        <v>57</v>
      </c>
      <c r="L29" s="488"/>
    </row>
    <row r="30" spans="1:12">
      <c r="A30" s="504">
        <v>8</v>
      </c>
      <c r="B30" s="504" t="s">
        <v>9</v>
      </c>
      <c r="C30" s="489" t="s">
        <v>23</v>
      </c>
      <c r="D30" s="489" t="s">
        <v>5603</v>
      </c>
      <c r="E30" s="489" t="s">
        <v>148</v>
      </c>
      <c r="F30" s="489" t="str">
        <f>IF(LEN(E30)&gt;0,VLOOKUP(E30,'Database Karyawan'!$A$2:$B$10000,2,0),"")</f>
        <v>Sri Mulyono</v>
      </c>
      <c r="G30" s="489">
        <v>4</v>
      </c>
      <c r="H30" s="500" t="str">
        <f t="shared" si="0"/>
        <v>OK</v>
      </c>
      <c r="I30" s="500">
        <f t="shared" si="1"/>
        <v>4</v>
      </c>
      <c r="K30" s="488" t="s">
        <v>59</v>
      </c>
      <c r="L30" s="488"/>
    </row>
    <row r="31" spans="1:12">
      <c r="A31" s="504">
        <v>8</v>
      </c>
      <c r="B31" s="504" t="s">
        <v>3566</v>
      </c>
      <c r="C31" s="489" t="s">
        <v>23</v>
      </c>
      <c r="D31" s="489" t="s">
        <v>5603</v>
      </c>
      <c r="E31" s="489" t="s">
        <v>548</v>
      </c>
      <c r="F31" s="489" t="str">
        <f>IF(LEN(E31)&gt;0,VLOOKUP(E31,'Database Karyawan'!$A$2:$B$10000,2,0),"")</f>
        <v>Purwadi</v>
      </c>
      <c r="G31" s="489">
        <v>4</v>
      </c>
      <c r="H31" s="500" t="str">
        <f t="shared" si="0"/>
        <v>OK</v>
      </c>
      <c r="I31" s="500">
        <f t="shared" si="1"/>
        <v>4</v>
      </c>
      <c r="K31" s="488" t="s">
        <v>61</v>
      </c>
      <c r="L31" s="488"/>
    </row>
    <row r="32" spans="1:12">
      <c r="A32" s="504">
        <v>9</v>
      </c>
      <c r="B32" s="504" t="s">
        <v>10</v>
      </c>
      <c r="C32" s="489" t="s">
        <v>23</v>
      </c>
      <c r="D32" s="489" t="s">
        <v>5603</v>
      </c>
      <c r="E32" s="489" t="s">
        <v>163</v>
      </c>
      <c r="F32" s="489" t="str">
        <f>IF(LEN(E32)&gt;0,VLOOKUP(E32,'Database Karyawan'!$A$2:$B$10000,2,0),"")</f>
        <v>Mulyadi</v>
      </c>
      <c r="G32" s="489">
        <v>4</v>
      </c>
      <c r="H32" s="500" t="str">
        <f t="shared" si="0"/>
        <v>OK</v>
      </c>
      <c r="I32" s="500">
        <f t="shared" si="1"/>
        <v>4</v>
      </c>
      <c r="K32" s="488" t="s">
        <v>63</v>
      </c>
    </row>
    <row r="33" spans="1:11">
      <c r="A33" s="504">
        <v>9</v>
      </c>
      <c r="B33" s="504" t="s">
        <v>3566</v>
      </c>
      <c r="C33" s="489" t="s">
        <v>23</v>
      </c>
      <c r="D33" s="489" t="s">
        <v>5603</v>
      </c>
      <c r="E33" s="489" t="s">
        <v>548</v>
      </c>
      <c r="F33" s="489" t="str">
        <f>IF(LEN(E33)&gt;0,VLOOKUP(E33,'Database Karyawan'!$A$2:$B$10000,2,0),"")</f>
        <v>Purwadi</v>
      </c>
      <c r="G33" s="489">
        <v>4</v>
      </c>
      <c r="H33" s="500" t="str">
        <f t="shared" si="0"/>
        <v>OK</v>
      </c>
      <c r="I33" s="500">
        <f t="shared" si="1"/>
        <v>4</v>
      </c>
      <c r="K33" s="488" t="s">
        <v>65</v>
      </c>
    </row>
    <row r="34" spans="1:11">
      <c r="A34" s="504">
        <v>10</v>
      </c>
      <c r="B34" s="504" t="s">
        <v>9</v>
      </c>
      <c r="C34" s="489" t="s">
        <v>113</v>
      </c>
      <c r="D34" s="489" t="s">
        <v>5639</v>
      </c>
      <c r="E34" s="489" t="s">
        <v>148</v>
      </c>
      <c r="F34" s="489" t="str">
        <f>IF(LEN(E34)&gt;0,VLOOKUP(E34,'Database Karyawan'!$A$2:$B$10000,2,0),"")</f>
        <v>Sri Mulyono</v>
      </c>
      <c r="G34" s="489">
        <v>8</v>
      </c>
      <c r="H34" s="500" t="str">
        <f t="shared" si="0"/>
        <v>OK</v>
      </c>
      <c r="I34" s="500">
        <f t="shared" si="1"/>
        <v>8</v>
      </c>
      <c r="K34" s="488"/>
    </row>
    <row r="35" spans="1:11">
      <c r="A35" s="504">
        <v>10</v>
      </c>
      <c r="B35" s="504" t="s">
        <v>9</v>
      </c>
      <c r="C35" s="489" t="s">
        <v>113</v>
      </c>
      <c r="D35" s="489" t="s">
        <v>5641</v>
      </c>
      <c r="E35" s="489" t="s">
        <v>165</v>
      </c>
      <c r="F35" s="489" t="s">
        <v>1395</v>
      </c>
      <c r="G35" s="489">
        <v>8</v>
      </c>
      <c r="H35" s="500" t="str">
        <f t="shared" si="0"/>
        <v>OK</v>
      </c>
      <c r="I35" s="500">
        <f t="shared" si="1"/>
        <v>8</v>
      </c>
    </row>
    <row r="36" spans="1:11">
      <c r="A36" s="504">
        <v>11</v>
      </c>
      <c r="B36" s="504" t="s">
        <v>10</v>
      </c>
      <c r="C36" s="489" t="s">
        <v>23</v>
      </c>
      <c r="D36" s="489" t="s">
        <v>5603</v>
      </c>
      <c r="E36" s="489" t="s">
        <v>163</v>
      </c>
      <c r="F36" s="489" t="str">
        <f>IF(LEN(E36)&gt;0,VLOOKUP(E36,'Database Karyawan'!$A$2:$B$10000,2,0),"")</f>
        <v>Mulyadi</v>
      </c>
      <c r="G36" s="489">
        <v>4</v>
      </c>
      <c r="H36" s="500" t="str">
        <f t="shared" si="0"/>
        <v>OK</v>
      </c>
      <c r="I36" s="500">
        <f t="shared" si="1"/>
        <v>4</v>
      </c>
    </row>
    <row r="37" spans="1:11">
      <c r="A37" s="504">
        <v>10</v>
      </c>
      <c r="B37" s="504" t="s">
        <v>3566</v>
      </c>
      <c r="C37" s="489" t="s">
        <v>23</v>
      </c>
      <c r="D37" s="489" t="s">
        <v>5603</v>
      </c>
      <c r="E37" s="489" t="s">
        <v>548</v>
      </c>
      <c r="F37" s="489" t="str">
        <f>IF(LEN(E37)&gt;0,VLOOKUP(E37,'Database Karyawan'!$A$2:$B$10000,2,0),"")</f>
        <v>Purwadi</v>
      </c>
      <c r="G37" s="489">
        <v>4</v>
      </c>
      <c r="H37" s="500" t="str">
        <f t="shared" si="0"/>
        <v>OK</v>
      </c>
      <c r="I37" s="500">
        <f t="shared" si="1"/>
        <v>4</v>
      </c>
    </row>
    <row r="38" spans="1:11">
      <c r="A38" s="504">
        <v>11</v>
      </c>
      <c r="B38" s="504" t="s">
        <v>9</v>
      </c>
      <c r="C38" s="489" t="s">
        <v>23</v>
      </c>
      <c r="D38" s="489" t="s">
        <v>5603</v>
      </c>
      <c r="E38" s="489" t="s">
        <v>148</v>
      </c>
      <c r="F38" s="489" t="str">
        <f>IF(LEN(E38)&gt;0,VLOOKUP(E38,'Database Karyawan'!$A$2:$B$10000,2,0),"")</f>
        <v>Sri Mulyono</v>
      </c>
      <c r="G38" s="489">
        <v>4</v>
      </c>
      <c r="H38" s="500" t="str">
        <f t="shared" si="0"/>
        <v>OK</v>
      </c>
      <c r="I38" s="500">
        <f t="shared" si="1"/>
        <v>4</v>
      </c>
    </row>
    <row r="39" spans="1:11">
      <c r="A39" s="504">
        <v>12</v>
      </c>
      <c r="B39" s="504" t="s">
        <v>10</v>
      </c>
      <c r="C39" s="489" t="s">
        <v>23</v>
      </c>
      <c r="D39" s="489" t="s">
        <v>5603</v>
      </c>
      <c r="E39" s="489" t="s">
        <v>163</v>
      </c>
      <c r="F39" s="489" t="str">
        <f>IF(LEN(E39)&gt;0,VLOOKUP(E39,'Database Karyawan'!$A$2:$B$10000,2,0),"")</f>
        <v>Mulyadi</v>
      </c>
      <c r="G39" s="489">
        <v>4</v>
      </c>
      <c r="H39" s="500" t="str">
        <f t="shared" si="0"/>
        <v>OK</v>
      </c>
      <c r="I39" s="500">
        <f t="shared" si="1"/>
        <v>4</v>
      </c>
    </row>
    <row r="40" spans="1:11">
      <c r="A40" s="504">
        <v>12</v>
      </c>
      <c r="B40" s="504" t="s">
        <v>9</v>
      </c>
      <c r="C40" s="489" t="s">
        <v>23</v>
      </c>
      <c r="D40" s="489" t="s">
        <v>5603</v>
      </c>
      <c r="E40" s="489" t="s">
        <v>148</v>
      </c>
      <c r="F40" s="489" t="str">
        <f>IF(LEN(E40)&gt;0,VLOOKUP(E40,'Database Karyawan'!$A$2:$B$10000,2,0),"")</f>
        <v>Sri Mulyono</v>
      </c>
      <c r="G40" s="489">
        <v>4</v>
      </c>
      <c r="H40" s="500" t="str">
        <f t="shared" si="0"/>
        <v>OK</v>
      </c>
      <c r="I40" s="500">
        <f t="shared" si="1"/>
        <v>4</v>
      </c>
    </row>
    <row r="41" spans="1:11">
      <c r="A41" s="504">
        <v>13</v>
      </c>
      <c r="B41" s="504" t="s">
        <v>3566</v>
      </c>
      <c r="C41" s="489" t="s">
        <v>23</v>
      </c>
      <c r="D41" s="489" t="s">
        <v>5603</v>
      </c>
      <c r="E41" s="489" t="s">
        <v>548</v>
      </c>
      <c r="F41" s="489" t="str">
        <f>IF(LEN(E41)&gt;0,VLOOKUP(E41,'Database Karyawan'!$A$2:$B$10000,2,0),"")</f>
        <v>Purwadi</v>
      </c>
      <c r="G41" s="489">
        <v>4</v>
      </c>
      <c r="H41" s="500" t="str">
        <f t="shared" si="0"/>
        <v>OK</v>
      </c>
      <c r="I41" s="500">
        <f t="shared" si="1"/>
        <v>4</v>
      </c>
    </row>
    <row r="42" spans="1:11">
      <c r="A42" s="504">
        <v>13</v>
      </c>
      <c r="B42" s="504" t="s">
        <v>9</v>
      </c>
      <c r="C42" s="489" t="s">
        <v>23</v>
      </c>
      <c r="D42" s="489" t="s">
        <v>5603</v>
      </c>
      <c r="E42" s="489" t="s">
        <v>148</v>
      </c>
      <c r="F42" s="489" t="str">
        <f>IF(LEN(E42)&gt;0,VLOOKUP(E42,'Database Karyawan'!$A$2:$B$10000,2,0),"")</f>
        <v>Sri Mulyono</v>
      </c>
      <c r="G42" s="489">
        <v>4</v>
      </c>
      <c r="H42" s="500" t="str">
        <f t="shared" si="0"/>
        <v>OK</v>
      </c>
      <c r="I42" s="500">
        <f t="shared" si="1"/>
        <v>4</v>
      </c>
    </row>
    <row r="43" spans="1:11">
      <c r="A43" s="504">
        <v>14</v>
      </c>
      <c r="B43" s="504" t="s">
        <v>3566</v>
      </c>
      <c r="C43" s="489" t="s">
        <v>23</v>
      </c>
      <c r="D43" s="489" t="s">
        <v>5603</v>
      </c>
      <c r="E43" s="489" t="s">
        <v>548</v>
      </c>
      <c r="F43" s="489" t="str">
        <f>IF(LEN(E43)&gt;0,VLOOKUP(E43,'Database Karyawan'!$A$2:$B$10000,2,0),"")</f>
        <v>Purwadi</v>
      </c>
      <c r="G43" s="489">
        <v>4</v>
      </c>
      <c r="H43" s="500" t="str">
        <f t="shared" si="0"/>
        <v>OK</v>
      </c>
      <c r="I43" s="500">
        <f t="shared" si="1"/>
        <v>4</v>
      </c>
    </row>
    <row r="44" spans="1:11">
      <c r="A44" s="504">
        <v>14</v>
      </c>
      <c r="B44" s="504" t="s">
        <v>9</v>
      </c>
      <c r="C44" s="489" t="s">
        <v>23</v>
      </c>
      <c r="D44" s="489" t="s">
        <v>5603</v>
      </c>
      <c r="E44" s="489" t="s">
        <v>148</v>
      </c>
      <c r="F44" s="489" t="str">
        <f>IF(LEN(E44)&gt;0,VLOOKUP(E44,'Database Karyawan'!$A$2:$B$10000,2,0),"")</f>
        <v>Sri Mulyono</v>
      </c>
      <c r="G44" s="489">
        <v>4</v>
      </c>
      <c r="H44" s="500" t="str">
        <f t="shared" si="0"/>
        <v>OK</v>
      </c>
      <c r="I44" s="500">
        <f t="shared" si="1"/>
        <v>4</v>
      </c>
    </row>
    <row r="45" spans="1:11">
      <c r="A45" s="504">
        <v>15</v>
      </c>
      <c r="B45" s="504" t="s">
        <v>3566</v>
      </c>
      <c r="C45" s="489" t="s">
        <v>23</v>
      </c>
      <c r="D45" s="489" t="s">
        <v>5603</v>
      </c>
      <c r="E45" s="489" t="s">
        <v>548</v>
      </c>
      <c r="F45" s="489" t="str">
        <f>IF(LEN(E45)&gt;0,VLOOKUP(E45,'Database Karyawan'!$A$2:$B$10000,2,0),"")</f>
        <v>Purwadi</v>
      </c>
      <c r="G45" s="489">
        <v>4</v>
      </c>
      <c r="H45" s="500" t="str">
        <f t="shared" si="0"/>
        <v>OK</v>
      </c>
      <c r="I45" s="500">
        <f t="shared" si="1"/>
        <v>4</v>
      </c>
    </row>
    <row r="46" spans="1:11">
      <c r="A46" s="504">
        <v>15</v>
      </c>
      <c r="B46" s="504" t="s">
        <v>10</v>
      </c>
      <c r="C46" s="489" t="s">
        <v>23</v>
      </c>
      <c r="D46" s="489" t="s">
        <v>5603</v>
      </c>
      <c r="E46" s="489" t="s">
        <v>163</v>
      </c>
      <c r="F46" s="489" t="str">
        <f>IF(LEN(E46)&gt;0,VLOOKUP(E46,'Database Karyawan'!$A$2:$B$10000,2,0),"")</f>
        <v>Mulyadi</v>
      </c>
      <c r="G46" s="489">
        <v>4</v>
      </c>
      <c r="H46" s="500" t="str">
        <f t="shared" si="0"/>
        <v>OK</v>
      </c>
      <c r="I46" s="500">
        <f t="shared" si="1"/>
        <v>4</v>
      </c>
    </row>
    <row r="47" spans="1:11">
      <c r="A47" s="504">
        <v>15</v>
      </c>
      <c r="B47" s="504" t="s">
        <v>10</v>
      </c>
      <c r="C47" s="489" t="s">
        <v>5439</v>
      </c>
      <c r="D47" s="489" t="s">
        <v>5669</v>
      </c>
      <c r="E47" s="489" t="s">
        <v>719</v>
      </c>
      <c r="F47" s="489" t="str">
        <f>IF(LEN(E47)&gt;0,VLOOKUP(E47,'Database Karyawan'!$A$2:$B$10000,2,0),"")</f>
        <v>Ruswandi</v>
      </c>
      <c r="G47" s="489">
        <v>8</v>
      </c>
      <c r="H47" s="500" t="str">
        <f t="shared" si="0"/>
        <v>OK</v>
      </c>
      <c r="I47" s="500">
        <f t="shared" si="1"/>
        <v>8</v>
      </c>
    </row>
    <row r="48" spans="1:11">
      <c r="A48" s="504">
        <v>16</v>
      </c>
      <c r="B48" s="504" t="s">
        <v>3566</v>
      </c>
      <c r="C48" s="489" t="s">
        <v>23</v>
      </c>
      <c r="D48" s="489" t="s">
        <v>5603</v>
      </c>
      <c r="E48" s="489" t="s">
        <v>548</v>
      </c>
      <c r="F48" s="489" t="str">
        <f>IF(LEN(E48)&gt;0,VLOOKUP(E48,'Database Karyawan'!$A$2:$B$10000,2,0),"")</f>
        <v>Purwadi</v>
      </c>
      <c r="G48" s="489">
        <v>4</v>
      </c>
      <c r="H48" s="500" t="str">
        <f t="shared" si="0"/>
        <v>OK</v>
      </c>
      <c r="I48" s="500">
        <f t="shared" si="1"/>
        <v>4</v>
      </c>
    </row>
    <row r="49" spans="1:9">
      <c r="A49" s="504">
        <v>16</v>
      </c>
      <c r="B49" s="504" t="s">
        <v>10</v>
      </c>
      <c r="C49" s="489" t="s">
        <v>23</v>
      </c>
      <c r="D49" s="489" t="s">
        <v>5603</v>
      </c>
      <c r="E49" s="489" t="s">
        <v>163</v>
      </c>
      <c r="F49" s="489" t="str">
        <f>IF(LEN(E49)&gt;0,VLOOKUP(E49,'Database Karyawan'!$A$2:$B$10000,2,0),"")</f>
        <v>Mulyadi</v>
      </c>
      <c r="G49" s="489">
        <v>4</v>
      </c>
      <c r="H49" s="500" t="str">
        <f t="shared" si="0"/>
        <v>OK</v>
      </c>
      <c r="I49" s="500">
        <f t="shared" si="1"/>
        <v>4</v>
      </c>
    </row>
    <row r="50" spans="1:9">
      <c r="A50" s="504">
        <v>17</v>
      </c>
      <c r="B50" s="504" t="s">
        <v>3566</v>
      </c>
      <c r="C50" s="489" t="s">
        <v>113</v>
      </c>
      <c r="D50" s="489" t="s">
        <v>5676</v>
      </c>
      <c r="E50" s="489" t="s">
        <v>548</v>
      </c>
      <c r="F50" s="489" t="str">
        <f>IF(LEN(E50)&gt;0,VLOOKUP(E50,'Database Karyawan'!$A$2:$B$10000,2,0),"")</f>
        <v>Purwadi</v>
      </c>
      <c r="G50" s="489">
        <v>8</v>
      </c>
      <c r="H50" s="500" t="str">
        <f t="shared" si="0"/>
        <v>OK</v>
      </c>
      <c r="I50" s="500">
        <f t="shared" si="1"/>
        <v>8</v>
      </c>
    </row>
    <row r="51" spans="1:9">
      <c r="A51" s="504">
        <v>17</v>
      </c>
      <c r="B51" s="504" t="s">
        <v>9</v>
      </c>
      <c r="C51" s="489" t="s">
        <v>23</v>
      </c>
      <c r="D51" s="489" t="s">
        <v>5603</v>
      </c>
      <c r="E51" s="489" t="s">
        <v>148</v>
      </c>
      <c r="F51" s="489" t="str">
        <f>IF(LEN(E51)&gt;0,VLOOKUP(E51,'Database Karyawan'!$A$2:$B$10000,2,0),"")</f>
        <v>Sri Mulyono</v>
      </c>
      <c r="G51" s="489">
        <v>4</v>
      </c>
      <c r="H51" s="500" t="str">
        <f t="shared" si="0"/>
        <v>OK</v>
      </c>
      <c r="I51" s="500">
        <f t="shared" si="1"/>
        <v>4</v>
      </c>
    </row>
    <row r="52" spans="1:9">
      <c r="A52" s="504">
        <v>17</v>
      </c>
      <c r="B52" s="504" t="s">
        <v>10</v>
      </c>
      <c r="C52" s="489" t="s">
        <v>23</v>
      </c>
      <c r="D52" s="489" t="s">
        <v>5603</v>
      </c>
      <c r="E52" s="489" t="s">
        <v>163</v>
      </c>
      <c r="F52" s="489" t="str">
        <f>IF(LEN(E52)&gt;0,VLOOKUP(E52,'Database Karyawan'!$A$2:$B$10000,2,0),"")</f>
        <v>Mulyadi</v>
      </c>
      <c r="G52" s="489">
        <v>4</v>
      </c>
      <c r="H52" s="500" t="str">
        <f t="shared" si="0"/>
        <v>OK</v>
      </c>
      <c r="I52" s="500">
        <f t="shared" si="1"/>
        <v>4</v>
      </c>
    </row>
    <row r="53" spans="1:9">
      <c r="A53" s="504">
        <v>18</v>
      </c>
      <c r="B53" s="504" t="s">
        <v>9</v>
      </c>
      <c r="C53" s="489" t="s">
        <v>23</v>
      </c>
      <c r="D53" s="489" t="s">
        <v>5603</v>
      </c>
      <c r="E53" s="489" t="s">
        <v>148</v>
      </c>
      <c r="F53" s="489" t="str">
        <f>IF(LEN(E53)&gt;0,VLOOKUP(E53,'Database Karyawan'!$A$2:$B$10000,2,0),"")</f>
        <v>Sri Mulyono</v>
      </c>
      <c r="G53" s="489">
        <v>4</v>
      </c>
      <c r="H53" s="500" t="str">
        <f t="shared" si="0"/>
        <v>OK</v>
      </c>
      <c r="I53" s="500">
        <f t="shared" si="1"/>
        <v>4</v>
      </c>
    </row>
    <row r="54" spans="1:9">
      <c r="A54" s="504">
        <v>18</v>
      </c>
      <c r="B54" s="504" t="s">
        <v>10</v>
      </c>
      <c r="C54" s="489" t="s">
        <v>23</v>
      </c>
      <c r="D54" s="489" t="s">
        <v>5603</v>
      </c>
      <c r="E54" s="489" t="s">
        <v>163</v>
      </c>
      <c r="F54" s="489" t="str">
        <f>IF(LEN(E54)&gt;0,VLOOKUP(E54,'Database Karyawan'!$A$2:$B$10000,2,0),"")</f>
        <v>Mulyadi</v>
      </c>
      <c r="G54" s="489">
        <v>4</v>
      </c>
      <c r="H54" s="500" t="str">
        <f t="shared" si="0"/>
        <v>OK</v>
      </c>
      <c r="I54" s="500">
        <f t="shared" si="1"/>
        <v>4</v>
      </c>
    </row>
    <row r="55" spans="1:9">
      <c r="A55" s="504"/>
      <c r="B55" s="504"/>
      <c r="C55" s="489"/>
      <c r="D55" s="489"/>
      <c r="E55" s="489"/>
      <c r="F55" s="489" t="str">
        <f>IF(LEN(E55)&gt;0,VLOOKUP(E55,'Database Karyawan'!$A$2:$B$10000,2,0),"")</f>
        <v/>
      </c>
      <c r="G55" s="489"/>
      <c r="H55" s="500" t="str">
        <f t="shared" si="0"/>
        <v/>
      </c>
      <c r="I55" s="500">
        <f t="shared" si="1"/>
        <v>0</v>
      </c>
    </row>
    <row r="56" spans="1:9">
      <c r="A56" s="504"/>
      <c r="B56" s="504"/>
      <c r="C56" s="489"/>
      <c r="D56" s="489"/>
      <c r="E56" s="489"/>
      <c r="F56" s="489" t="str">
        <f>IF(LEN(E56)&gt;0,VLOOKUP(E56,'Database Karyawan'!$A$2:$B$10000,2,0),"")</f>
        <v/>
      </c>
      <c r="G56" s="489"/>
      <c r="H56" s="500" t="str">
        <f t="shared" si="0"/>
        <v/>
      </c>
      <c r="I56" s="500">
        <f t="shared" si="1"/>
        <v>0</v>
      </c>
    </row>
    <row r="57" spans="1:9">
      <c r="A57" s="504"/>
      <c r="B57" s="504"/>
      <c r="C57" s="489"/>
      <c r="D57" s="489"/>
      <c r="E57" s="489"/>
      <c r="F57" s="489" t="str">
        <f>IF(LEN(E57)&gt;0,VLOOKUP(E57,'Database Karyawan'!$A$2:$B$10000,2,0),"")</f>
        <v/>
      </c>
      <c r="G57" s="489"/>
      <c r="H57" s="500" t="str">
        <f t="shared" si="0"/>
        <v/>
      </c>
      <c r="I57" s="500">
        <f t="shared" si="1"/>
        <v>0</v>
      </c>
    </row>
    <row r="58" spans="1:9">
      <c r="A58" s="504"/>
      <c r="B58" s="504"/>
      <c r="C58" s="489"/>
      <c r="D58" s="489"/>
      <c r="E58" s="489"/>
      <c r="F58" s="489" t="str">
        <f>IF(LEN(E58)&gt;0,VLOOKUP(E58,'Database Karyawan'!$A$2:$B$10000,2,0),"")</f>
        <v/>
      </c>
      <c r="G58" s="489"/>
      <c r="H58" s="500" t="str">
        <f t="shared" si="0"/>
        <v/>
      </c>
      <c r="I58" s="500">
        <f t="shared" si="1"/>
        <v>0</v>
      </c>
    </row>
    <row r="59" spans="1:9">
      <c r="A59" s="504"/>
      <c r="B59" s="504"/>
      <c r="C59" s="489"/>
      <c r="D59" s="489"/>
      <c r="E59" s="489"/>
      <c r="F59" s="489" t="str">
        <f>IF(LEN(E59)&gt;0,VLOOKUP(E59,'Database Karyawan'!$A$2:$B$10000,2,0),"")</f>
        <v/>
      </c>
      <c r="G59" s="489"/>
      <c r="H59" s="500" t="str">
        <f t="shared" si="0"/>
        <v/>
      </c>
      <c r="I59" s="500">
        <f t="shared" si="1"/>
        <v>0</v>
      </c>
    </row>
    <row r="60" spans="1:9">
      <c r="A60" s="504"/>
      <c r="B60" s="504"/>
      <c r="C60" s="489"/>
      <c r="D60" s="489"/>
      <c r="E60" s="489"/>
      <c r="F60" s="489" t="str">
        <f>IF(LEN(E60)&gt;0,VLOOKUP(E60,'Database Karyawan'!$A$2:$B$10000,2,0),"")</f>
        <v/>
      </c>
      <c r="G60" s="489"/>
      <c r="H60" s="500" t="str">
        <f t="shared" si="0"/>
        <v/>
      </c>
      <c r="I60" s="500">
        <f t="shared" si="1"/>
        <v>0</v>
      </c>
    </row>
    <row r="61" spans="1:9">
      <c r="A61" s="504"/>
      <c r="B61" s="504"/>
      <c r="C61" s="489"/>
      <c r="D61" s="489"/>
      <c r="E61" s="489"/>
      <c r="F61" s="489" t="str">
        <f>IF(LEN(E61)&gt;0,VLOOKUP(E61,'Database Karyawan'!$A$2:$B$10000,2,0),"")</f>
        <v/>
      </c>
      <c r="G61" s="505"/>
      <c r="H61" s="500" t="str">
        <f t="shared" si="0"/>
        <v/>
      </c>
      <c r="I61" s="500">
        <f t="shared" si="1"/>
        <v>0</v>
      </c>
    </row>
    <row r="62" spans="1:9">
      <c r="A62" s="504"/>
      <c r="B62" s="504"/>
      <c r="C62" s="489"/>
      <c r="D62" s="489"/>
      <c r="E62" s="489"/>
      <c r="F62" s="489" t="str">
        <f>IF(LEN(E62)&gt;0,VLOOKUP(E62,'Database Karyawan'!$A$2:$B$10000,2,0),"")</f>
        <v/>
      </c>
      <c r="G62" s="505"/>
      <c r="H62" s="500" t="str">
        <f t="shared" si="0"/>
        <v/>
      </c>
      <c r="I62" s="500">
        <f t="shared" si="1"/>
        <v>0</v>
      </c>
    </row>
    <row r="63" spans="1:9">
      <c r="A63" s="504"/>
      <c r="B63" s="504"/>
      <c r="C63" s="489"/>
      <c r="D63" s="489"/>
      <c r="E63" s="489"/>
      <c r="F63" s="489" t="str">
        <f>IF(LEN(E63)&gt;0,VLOOKUP(E63,'Database Karyawan'!$A$2:$B$10000,2,0),"")</f>
        <v/>
      </c>
      <c r="G63" s="505"/>
      <c r="H63" s="500" t="str">
        <f t="shared" si="0"/>
        <v/>
      </c>
      <c r="I63" s="500">
        <f t="shared" si="1"/>
        <v>0</v>
      </c>
    </row>
    <row r="64" spans="1:9">
      <c r="A64" s="504"/>
      <c r="B64" s="504"/>
      <c r="C64" s="489"/>
      <c r="D64" s="489"/>
      <c r="E64" s="489"/>
      <c r="F64" s="489" t="str">
        <f>IF(LEN(E64)&gt;0,VLOOKUP(E64,'Database Karyawan'!$A$2:$B$10000,2,0),"")</f>
        <v/>
      </c>
      <c r="G64" s="505"/>
      <c r="H64" s="500" t="str">
        <f t="shared" si="0"/>
        <v/>
      </c>
      <c r="I64" s="500">
        <f t="shared" si="1"/>
        <v>0</v>
      </c>
    </row>
    <row r="65" spans="1:9">
      <c r="A65" s="504"/>
      <c r="B65" s="504"/>
      <c r="C65" s="489"/>
      <c r="D65" s="489"/>
      <c r="E65" s="489"/>
      <c r="F65" s="489" t="str">
        <f>IF(LEN(E65)&gt;0,VLOOKUP(E65,'Database Karyawan'!$A$2:$B$10000,2,0),"")</f>
        <v/>
      </c>
      <c r="G65" s="505"/>
      <c r="H65" s="500" t="str">
        <f t="shared" si="0"/>
        <v/>
      </c>
      <c r="I65" s="500">
        <f t="shared" si="1"/>
        <v>0</v>
      </c>
    </row>
    <row r="66" spans="1:9">
      <c r="A66" s="504"/>
      <c r="B66" s="504"/>
      <c r="C66" s="489"/>
      <c r="D66" s="489"/>
      <c r="E66" s="489"/>
      <c r="F66" s="489" t="str">
        <f>IF(LEN(E66)&gt;0,VLOOKUP(E66,'Database Karyawan'!$A$2:$B$10000,2,0),"")</f>
        <v/>
      </c>
      <c r="G66" s="505"/>
      <c r="H66" s="500" t="str">
        <f t="shared" si="0"/>
        <v/>
      </c>
      <c r="I66" s="500">
        <f t="shared" si="1"/>
        <v>0</v>
      </c>
    </row>
    <row r="67" spans="1:9">
      <c r="A67" s="504"/>
      <c r="B67" s="504"/>
      <c r="C67" s="489"/>
      <c r="D67" s="489"/>
      <c r="E67" s="489"/>
      <c r="F67" s="489" t="str">
        <f>IF(LEN(E67)&gt;0,VLOOKUP(E67,'Database Karyawan'!$A$2:$B$10000,2,0),"")</f>
        <v/>
      </c>
      <c r="G67" s="489"/>
      <c r="H67" s="500" t="str">
        <f t="shared" si="0"/>
        <v/>
      </c>
      <c r="I67" s="500">
        <f t="shared" si="1"/>
        <v>0</v>
      </c>
    </row>
    <row r="68" spans="1:9">
      <c r="A68" s="504"/>
      <c r="B68" s="504"/>
      <c r="C68" s="489"/>
      <c r="D68" s="489"/>
      <c r="E68" s="489"/>
      <c r="F68" s="489" t="str">
        <f>IF(LEN(E68)&gt;0,VLOOKUP(E68,'Database Karyawan'!$A$2:$B$10000,2,0),"")</f>
        <v/>
      </c>
      <c r="G68" s="489"/>
      <c r="H68" s="500" t="str">
        <f t="shared" si="0"/>
        <v/>
      </c>
      <c r="I68" s="500">
        <f t="shared" si="1"/>
        <v>0</v>
      </c>
    </row>
    <row r="69" spans="1:9">
      <c r="A69" s="504"/>
      <c r="B69" s="504"/>
      <c r="C69" s="489"/>
      <c r="D69" s="489"/>
      <c r="E69" s="489"/>
      <c r="F69" s="489" t="str">
        <f>IF(LEN(E69)&gt;0,VLOOKUP(E69,'Database Karyawan'!$A$2:$B$10000,2,0),"")</f>
        <v/>
      </c>
      <c r="G69" s="505"/>
      <c r="H69" s="500" t="str">
        <f t="shared" si="0"/>
        <v/>
      </c>
      <c r="I69" s="500">
        <f t="shared" si="1"/>
        <v>0</v>
      </c>
    </row>
    <row r="70" spans="1:9">
      <c r="A70" s="504"/>
      <c r="B70" s="504"/>
      <c r="C70" s="489"/>
      <c r="D70" s="489"/>
      <c r="E70" s="489"/>
      <c r="F70" s="489" t="str">
        <f>IF(LEN(E70)&gt;0,VLOOKUP(E70,'Database Karyawan'!$A$2:$B$10000,2,0),"")</f>
        <v/>
      </c>
      <c r="G70" s="505"/>
      <c r="H70" s="500" t="str">
        <f t="shared" si="0"/>
        <v/>
      </c>
      <c r="I70" s="500">
        <f t="shared" si="1"/>
        <v>0</v>
      </c>
    </row>
    <row r="71" spans="1:9">
      <c r="A71" s="504"/>
      <c r="B71" s="504"/>
      <c r="C71" s="489"/>
      <c r="D71" s="489"/>
      <c r="E71" s="489"/>
      <c r="F71" s="489" t="str">
        <f>IF(LEN(E71)&gt;0,VLOOKUP(E71,'Database Karyawan'!$A$2:$B$10000,2,0),"")</f>
        <v/>
      </c>
      <c r="G71" s="489"/>
      <c r="H71" s="500" t="str">
        <f t="shared" si="0"/>
        <v/>
      </c>
      <c r="I71" s="500">
        <f t="shared" si="1"/>
        <v>0</v>
      </c>
    </row>
    <row r="72" spans="1:9">
      <c r="A72" s="504"/>
      <c r="B72" s="504"/>
      <c r="C72" s="489"/>
      <c r="D72" s="489"/>
      <c r="E72" s="489"/>
      <c r="F72" s="489" t="str">
        <f>IF(LEN(E72)&gt;0,VLOOKUP(E72,'Database Karyawan'!$A$2:$B$10000,2,0),"")</f>
        <v/>
      </c>
      <c r="G72" s="489"/>
      <c r="H72" s="500" t="str">
        <f t="shared" si="0"/>
        <v/>
      </c>
      <c r="I72" s="500">
        <f t="shared" si="1"/>
        <v>0</v>
      </c>
    </row>
    <row r="73" spans="1:9">
      <c r="A73" s="504"/>
      <c r="B73" s="504"/>
      <c r="C73" s="489"/>
      <c r="D73" s="489"/>
      <c r="E73" s="489"/>
      <c r="F73" s="489" t="str">
        <f>IF(LEN(E73)&gt;0,VLOOKUP(E73,'Database Karyawan'!$A$2:$B$10000,2,0),"")</f>
        <v/>
      </c>
      <c r="G73" s="489"/>
      <c r="H73" s="500" t="str">
        <f t="shared" si="0"/>
        <v/>
      </c>
      <c r="I73" s="500">
        <f t="shared" si="1"/>
        <v>0</v>
      </c>
    </row>
    <row r="74" spans="1:9">
      <c r="A74" s="504"/>
      <c r="B74" s="504"/>
      <c r="C74" s="489"/>
      <c r="D74" s="489"/>
      <c r="E74" s="489"/>
      <c r="F74" s="489" t="str">
        <f>IF(LEN(E74)&gt;0,VLOOKUP(E74,'Database Karyawan'!$A$2:$B$10000,2,0),"")</f>
        <v/>
      </c>
      <c r="G74" s="489"/>
      <c r="H74" s="500" t="str">
        <f t="shared" si="0"/>
        <v/>
      </c>
      <c r="I74" s="500">
        <f t="shared" si="1"/>
        <v>0</v>
      </c>
    </row>
    <row r="75" spans="1:9">
      <c r="A75" s="504"/>
      <c r="B75" s="504"/>
      <c r="C75" s="489"/>
      <c r="D75" s="489"/>
      <c r="E75" s="489"/>
      <c r="F75" s="489" t="str">
        <f>IF(LEN(E75)&gt;0,VLOOKUP(E75,'Database Karyawan'!$A$2:$B$10000,2,0),"")</f>
        <v/>
      </c>
      <c r="G75" s="489"/>
      <c r="H75" s="500" t="str">
        <f t="shared" si="0"/>
        <v/>
      </c>
      <c r="I75" s="500">
        <f t="shared" si="1"/>
        <v>0</v>
      </c>
    </row>
    <row r="76" spans="1:9">
      <c r="A76" s="504"/>
      <c r="B76" s="504"/>
      <c r="C76" s="489"/>
      <c r="D76" s="489"/>
      <c r="E76" s="489"/>
      <c r="F76" s="489" t="str">
        <f>IF(LEN(E76)&gt;0,VLOOKUP(E76,'Database Karyawan'!$A$2:$B$10000,2,0),"")</f>
        <v/>
      </c>
      <c r="G76" s="489"/>
      <c r="H76" s="500" t="str">
        <f t="shared" si="0"/>
        <v/>
      </c>
      <c r="I76" s="500">
        <f t="shared" si="1"/>
        <v>0</v>
      </c>
    </row>
    <row r="77" spans="1:9">
      <c r="A77" s="504"/>
      <c r="B77" s="504"/>
      <c r="C77" s="489"/>
      <c r="D77" s="489"/>
      <c r="E77" s="489"/>
      <c r="F77" s="489" t="str">
        <f>IF(LEN(E77)&gt;0,VLOOKUP(E77,'Database Karyawan'!$A$2:$B$10000,2,0),"")</f>
        <v/>
      </c>
      <c r="G77" s="489"/>
      <c r="H77" s="500" t="str">
        <f t="shared" si="0"/>
        <v/>
      </c>
      <c r="I77" s="500">
        <f t="shared" si="1"/>
        <v>0</v>
      </c>
    </row>
    <row r="78" spans="1:9">
      <c r="A78" s="504"/>
      <c r="B78" s="504"/>
      <c r="C78" s="489"/>
      <c r="D78" s="489"/>
      <c r="E78" s="489"/>
      <c r="F78" s="489" t="str">
        <f>IF(LEN(E78)&gt;0,VLOOKUP(E78,'Database Karyawan'!$A$2:$B$10000,2,0),"")</f>
        <v/>
      </c>
      <c r="G78" s="489"/>
      <c r="H78" s="500" t="str">
        <f t="shared" si="0"/>
        <v/>
      </c>
      <c r="I78" s="500">
        <f t="shared" si="1"/>
        <v>0</v>
      </c>
    </row>
    <row r="79" spans="1:9">
      <c r="A79" s="504"/>
      <c r="B79" s="504"/>
      <c r="C79" s="489"/>
      <c r="D79" s="489"/>
      <c r="E79" s="489"/>
      <c r="F79" s="489" t="str">
        <f>IF(LEN(E79)&gt;0,VLOOKUP(E79,'Database Karyawan'!$A$2:$B$10000,2,0),"")</f>
        <v/>
      </c>
      <c r="G79" s="489"/>
      <c r="H79" s="500" t="str">
        <f t="shared" ref="H79:H142" si="2">IF(LEN(A79)&gt;0,IF(AND(LEN(A79)&gt;0,LEN(B79)&gt;0,LEN(C79)&gt;0,LEN(D79)&gt;0,LEN(E79)&gt;0,LEN(F79)&gt;0,LEN(G79)&gt;0),"OK","Not Complete"),"")</f>
        <v/>
      </c>
      <c r="I79" s="500">
        <f t="shared" ref="I79:I142" si="3">IF(H79="ok",G79,0)</f>
        <v>0</v>
      </c>
    </row>
    <row r="80" spans="1:9">
      <c r="A80" s="504"/>
      <c r="B80" s="504"/>
      <c r="C80" s="489"/>
      <c r="D80" s="489"/>
      <c r="E80" s="489" t="str">
        <f>IF(LEN(D80)&gt;0,VLOOKUP(D80,'[1]Database Karyawan'!$A$2:$B$10000,2,0),"")</f>
        <v/>
      </c>
      <c r="F80" s="489" t="str">
        <f>IF(LEN(E80)&gt;0,VLOOKUP(E80,'Database Karyawan'!$A$2:$B$10000,2,0),"")</f>
        <v/>
      </c>
      <c r="G80" s="489"/>
      <c r="H80" s="500" t="str">
        <f t="shared" si="2"/>
        <v/>
      </c>
      <c r="I80" s="500">
        <f t="shared" si="3"/>
        <v>0</v>
      </c>
    </row>
    <row r="81" spans="1:9">
      <c r="A81" s="504"/>
      <c r="B81" s="504"/>
      <c r="C81" s="489"/>
      <c r="D81" s="489"/>
      <c r="E81" s="489" t="str">
        <f>IF(LEN(D81)&gt;0,VLOOKUP(D81,'[1]Database Karyawan'!$A$2:$B$10000,2,0),"")</f>
        <v/>
      </c>
      <c r="F81" s="489" t="str">
        <f>IF(LEN(E81)&gt;0,VLOOKUP(E81,'Database Karyawan'!$A$2:$B$10000,2,0),"")</f>
        <v/>
      </c>
      <c r="G81" s="489"/>
      <c r="H81" s="500" t="str">
        <f t="shared" si="2"/>
        <v/>
      </c>
      <c r="I81" s="500">
        <f t="shared" si="3"/>
        <v>0</v>
      </c>
    </row>
    <row r="82" spans="1:9">
      <c r="A82" s="504"/>
      <c r="B82" s="504"/>
      <c r="C82" s="489"/>
      <c r="D82" s="489"/>
      <c r="E82" s="489" t="str">
        <f>IF(LEN(D82)&gt;0,VLOOKUP(D82,'[1]Database Karyawan'!$A$2:$B$10000,2,0),"")</f>
        <v/>
      </c>
      <c r="F82" s="489" t="str">
        <f>IF(LEN(E82)&gt;0,VLOOKUP(E82,'Database Karyawan'!$A$2:$B$10000,2,0),"")</f>
        <v/>
      </c>
      <c r="G82" s="489"/>
      <c r="H82" s="500" t="str">
        <f t="shared" si="2"/>
        <v/>
      </c>
      <c r="I82" s="500">
        <f t="shared" si="3"/>
        <v>0</v>
      </c>
    </row>
    <row r="83" spans="1:9">
      <c r="A83" s="489"/>
      <c r="B83" s="489"/>
      <c r="C83" s="489"/>
      <c r="D83" s="489"/>
      <c r="E83" s="489" t="str">
        <f>IF(LEN(D83)&gt;0,VLOOKUP(D83,'[1]Database Karyawan'!$A$2:$B$10000,2,0),"")</f>
        <v/>
      </c>
      <c r="F83" s="489" t="str">
        <f>IF(LEN(E83)&gt;0,VLOOKUP(E83,'Database Karyawan'!$A$2:$B$10000,2,0),"")</f>
        <v/>
      </c>
      <c r="G83" s="489"/>
      <c r="H83" s="500" t="str">
        <f t="shared" si="2"/>
        <v/>
      </c>
      <c r="I83" s="500">
        <f t="shared" si="3"/>
        <v>0</v>
      </c>
    </row>
    <row r="84" spans="1:9">
      <c r="A84" s="489"/>
      <c r="B84" s="489"/>
      <c r="C84" s="489"/>
      <c r="D84" s="489"/>
      <c r="E84" s="489" t="str">
        <f>IF(LEN(D84)&gt;0,VLOOKUP(D84,'[1]Database Karyawan'!$A$2:$B$10000,2,0),"")</f>
        <v/>
      </c>
      <c r="F84" s="489" t="str">
        <f>IF(LEN(E84)&gt;0,VLOOKUP(E84,'Database Karyawan'!$A$2:$B$10000,2,0),"")</f>
        <v/>
      </c>
      <c r="G84" s="489"/>
      <c r="H84" s="500" t="str">
        <f t="shared" si="2"/>
        <v/>
      </c>
      <c r="I84" s="500">
        <f t="shared" si="3"/>
        <v>0</v>
      </c>
    </row>
    <row r="85" spans="1:9">
      <c r="A85" s="489"/>
      <c r="B85" s="489"/>
      <c r="C85" s="489"/>
      <c r="D85" s="489"/>
      <c r="E85" s="489" t="str">
        <f>IF(LEN(D85)&gt;0,VLOOKUP(D85,'[1]Database Karyawan'!$A$2:$B$10000,2,0),"")</f>
        <v/>
      </c>
      <c r="F85" s="489" t="str">
        <f>IF(LEN(E85)&gt;0,VLOOKUP(E85,'Database Karyawan'!$A$2:$B$10000,2,0),"")</f>
        <v/>
      </c>
      <c r="G85" s="489"/>
      <c r="H85" s="500" t="str">
        <f t="shared" si="2"/>
        <v/>
      </c>
      <c r="I85" s="500">
        <f t="shared" si="3"/>
        <v>0</v>
      </c>
    </row>
    <row r="86" spans="1:9">
      <c r="A86" s="489"/>
      <c r="B86" s="489"/>
      <c r="C86" s="489"/>
      <c r="D86" s="489"/>
      <c r="E86" s="489" t="str">
        <f>IF(LEN(D86)&gt;0,VLOOKUP(D86,'[1]Database Karyawan'!$A$2:$B$10000,2,0),"")</f>
        <v/>
      </c>
      <c r="F86" s="489" t="str">
        <f>IF(LEN(E86)&gt;0,VLOOKUP(E86,'Database Karyawan'!$A$2:$B$10000,2,0),"")</f>
        <v/>
      </c>
      <c r="G86" s="489"/>
      <c r="H86" s="500" t="str">
        <f t="shared" si="2"/>
        <v/>
      </c>
      <c r="I86" s="500">
        <f t="shared" si="3"/>
        <v>0</v>
      </c>
    </row>
    <row r="87" spans="1:9">
      <c r="A87" s="489"/>
      <c r="B87" s="489"/>
      <c r="C87" s="489"/>
      <c r="D87" s="489"/>
      <c r="E87" s="489" t="str">
        <f>IF(LEN(D87)&gt;0,VLOOKUP(D87,'[1]Database Karyawan'!$A$2:$B$10000,2,0),"")</f>
        <v/>
      </c>
      <c r="F87" s="489" t="str">
        <f>IF(LEN(E87)&gt;0,VLOOKUP(E87,'Database Karyawan'!$A$2:$B$10000,2,0),"")</f>
        <v/>
      </c>
      <c r="G87" s="489"/>
      <c r="H87" s="500" t="str">
        <f t="shared" si="2"/>
        <v/>
      </c>
      <c r="I87" s="500">
        <f t="shared" si="3"/>
        <v>0</v>
      </c>
    </row>
    <row r="88" spans="1:9">
      <c r="A88" s="489"/>
      <c r="B88" s="489"/>
      <c r="C88" s="489"/>
      <c r="D88" s="489"/>
      <c r="E88" s="489" t="str">
        <f>IF(LEN(D88)&gt;0,VLOOKUP(D88,'[1]Database Karyawan'!$A$2:$B$10000,2,0),"")</f>
        <v/>
      </c>
      <c r="F88" s="489" t="str">
        <f>IF(LEN(E88)&gt;0,VLOOKUP(E88,'Database Karyawan'!$A$2:$B$10000,2,0),"")</f>
        <v/>
      </c>
      <c r="G88" s="489"/>
      <c r="H88" s="500" t="str">
        <f t="shared" si="2"/>
        <v/>
      </c>
      <c r="I88" s="500">
        <f t="shared" si="3"/>
        <v>0</v>
      </c>
    </row>
    <row r="89" spans="1:9">
      <c r="A89" s="489"/>
      <c r="B89" s="489"/>
      <c r="C89" s="489"/>
      <c r="D89" s="489"/>
      <c r="E89" s="489" t="str">
        <f>IF(LEN(D89)&gt;0,VLOOKUP(D89,'[1]Database Karyawan'!$A$2:$B$10000,2,0),"")</f>
        <v/>
      </c>
      <c r="F89" s="489" t="str">
        <f>IF(LEN(E89)&gt;0,VLOOKUP(E89,'Database Karyawan'!$A$2:$B$10000,2,0),"")</f>
        <v/>
      </c>
      <c r="G89" s="489"/>
      <c r="H89" s="500" t="str">
        <f t="shared" si="2"/>
        <v/>
      </c>
      <c r="I89" s="500">
        <f t="shared" si="3"/>
        <v>0</v>
      </c>
    </row>
    <row r="90" spans="1:9">
      <c r="A90" s="489"/>
      <c r="B90" s="489"/>
      <c r="C90" s="489"/>
      <c r="D90" s="489"/>
      <c r="E90" s="489" t="str">
        <f>IF(LEN(D90)&gt;0,VLOOKUP(D90,'[1]Database Karyawan'!$A$2:$B$10000,2,0),"")</f>
        <v/>
      </c>
      <c r="F90" s="489" t="str">
        <f>IF(LEN(E90)&gt;0,VLOOKUP(E90,'Database Karyawan'!$A$2:$B$10000,2,0),"")</f>
        <v/>
      </c>
      <c r="G90" s="489"/>
      <c r="H90" s="500" t="str">
        <f t="shared" si="2"/>
        <v/>
      </c>
      <c r="I90" s="500">
        <f t="shared" si="3"/>
        <v>0</v>
      </c>
    </row>
    <row r="91" spans="1:9">
      <c r="A91" s="489"/>
      <c r="B91" s="489"/>
      <c r="C91" s="489"/>
      <c r="D91" s="489"/>
      <c r="E91" s="489" t="str">
        <f>IF(LEN(D91)&gt;0,VLOOKUP(D91,'[1]Database Karyawan'!$A$2:$B$10000,2,0),"")</f>
        <v/>
      </c>
      <c r="F91" s="489" t="str">
        <f>IF(LEN(E91)&gt;0,VLOOKUP(E91,'Database Karyawan'!$A$2:$B$10000,2,0),"")</f>
        <v/>
      </c>
      <c r="G91" s="489"/>
      <c r="H91" s="500" t="str">
        <f t="shared" si="2"/>
        <v/>
      </c>
      <c r="I91" s="500">
        <f t="shared" si="3"/>
        <v>0</v>
      </c>
    </row>
    <row r="92" spans="1:9">
      <c r="A92" s="489"/>
      <c r="B92" s="489"/>
      <c r="C92" s="489"/>
      <c r="D92" s="489"/>
      <c r="E92" s="489" t="str">
        <f>IF(LEN(D92)&gt;0,VLOOKUP(D92,'[1]Database Karyawan'!$A$2:$B$10000,2,0),"")</f>
        <v/>
      </c>
      <c r="F92" s="489" t="str">
        <f>IF(LEN(E92)&gt;0,VLOOKUP(E92,'Database Karyawan'!$A$2:$B$10000,2,0),"")</f>
        <v/>
      </c>
      <c r="G92" s="489"/>
      <c r="H92" s="500" t="str">
        <f t="shared" si="2"/>
        <v/>
      </c>
      <c r="I92" s="500">
        <f t="shared" si="3"/>
        <v>0</v>
      </c>
    </row>
    <row r="93" spans="1:9">
      <c r="A93" s="489"/>
      <c r="B93" s="489"/>
      <c r="C93" s="489"/>
      <c r="D93" s="489"/>
      <c r="E93" s="489" t="str">
        <f>IF(LEN(D93)&gt;0,VLOOKUP(D93,'[1]Database Karyawan'!$A$2:$B$10000,2,0),"")</f>
        <v/>
      </c>
      <c r="F93" s="489" t="str">
        <f>IF(LEN(E93)&gt;0,VLOOKUP(E93,'Database Karyawan'!$A$2:$B$10000,2,0),"")</f>
        <v/>
      </c>
      <c r="G93" s="489"/>
      <c r="H93" s="500" t="str">
        <f t="shared" si="2"/>
        <v/>
      </c>
      <c r="I93" s="500">
        <f t="shared" si="3"/>
        <v>0</v>
      </c>
    </row>
    <row r="94" spans="1:9">
      <c r="A94" s="489"/>
      <c r="B94" s="489"/>
      <c r="C94" s="489"/>
      <c r="D94" s="489"/>
      <c r="E94" s="489" t="str">
        <f>IF(LEN(D94)&gt;0,VLOOKUP(D94,'[1]Database Karyawan'!$A$2:$B$10000,2,0),"")</f>
        <v/>
      </c>
      <c r="F94" s="489" t="str">
        <f>IF(LEN(E94)&gt;0,VLOOKUP(E94,'Database Karyawan'!$A$2:$B$10000,2,0),"")</f>
        <v/>
      </c>
      <c r="G94" s="489"/>
      <c r="H94" s="500" t="str">
        <f t="shared" si="2"/>
        <v/>
      </c>
      <c r="I94" s="500">
        <f t="shared" si="3"/>
        <v>0</v>
      </c>
    </row>
    <row r="95" spans="1:9">
      <c r="A95" s="489"/>
      <c r="B95" s="489"/>
      <c r="C95" s="489"/>
      <c r="D95" s="489"/>
      <c r="E95" s="489" t="str">
        <f>IF(LEN(D95)&gt;0,VLOOKUP(D95,'[1]Database Karyawan'!$A$2:$B$10000,2,0),"")</f>
        <v/>
      </c>
      <c r="F95" s="489" t="str">
        <f>IF(LEN(E95)&gt;0,VLOOKUP(E95,'Database Karyawan'!$A$2:$B$10000,2,0),"")</f>
        <v/>
      </c>
      <c r="G95" s="489"/>
      <c r="H95" s="500" t="str">
        <f t="shared" si="2"/>
        <v/>
      </c>
      <c r="I95" s="500">
        <f t="shared" si="3"/>
        <v>0</v>
      </c>
    </row>
    <row r="96" spans="1:9">
      <c r="A96" s="489"/>
      <c r="B96" s="489"/>
      <c r="C96" s="489"/>
      <c r="D96" s="489"/>
      <c r="E96" s="489" t="str">
        <f>IF(LEN(D96)&gt;0,VLOOKUP(D96,'[1]Database Karyawan'!$A$2:$B$10000,2,0),"")</f>
        <v/>
      </c>
      <c r="F96" s="489" t="str">
        <f>IF(LEN(E96)&gt;0,VLOOKUP(E96,'Database Karyawan'!$A$2:$B$10000,2,0),"")</f>
        <v/>
      </c>
      <c r="G96" s="489"/>
      <c r="H96" s="500" t="str">
        <f t="shared" si="2"/>
        <v/>
      </c>
      <c r="I96" s="500">
        <f t="shared" si="3"/>
        <v>0</v>
      </c>
    </row>
    <row r="97" spans="1:9">
      <c r="A97" s="489"/>
      <c r="B97" s="489"/>
      <c r="C97" s="489"/>
      <c r="D97" s="489"/>
      <c r="E97" s="489" t="str">
        <f>IF(LEN(D97)&gt;0,VLOOKUP(D97,'[1]Database Karyawan'!$A$2:$B$10000,2,0),"")</f>
        <v/>
      </c>
      <c r="F97" s="489" t="str">
        <f>IF(LEN(E97)&gt;0,VLOOKUP(E97,'Database Karyawan'!$A$2:$B$10000,2,0),"")</f>
        <v/>
      </c>
      <c r="G97" s="489"/>
      <c r="H97" s="500" t="str">
        <f t="shared" si="2"/>
        <v/>
      </c>
      <c r="I97" s="500">
        <f t="shared" si="3"/>
        <v>0</v>
      </c>
    </row>
    <row r="98" spans="1:9">
      <c r="A98" s="489"/>
      <c r="B98" s="489"/>
      <c r="C98" s="489"/>
      <c r="D98" s="489"/>
      <c r="E98" s="489" t="str">
        <f>IF(LEN(D98)&gt;0,VLOOKUP(D98,'[1]Database Karyawan'!$A$2:$B$10000,2,0),"")</f>
        <v/>
      </c>
      <c r="F98" s="489" t="str">
        <f>IF(LEN(E98)&gt;0,VLOOKUP(E98,'Database Karyawan'!$A$2:$B$10000,2,0),"")</f>
        <v/>
      </c>
      <c r="G98" s="489"/>
      <c r="H98" s="500" t="str">
        <f t="shared" si="2"/>
        <v/>
      </c>
      <c r="I98" s="500">
        <f t="shared" si="3"/>
        <v>0</v>
      </c>
    </row>
    <row r="99" spans="1:9">
      <c r="A99" s="489"/>
      <c r="B99" s="489"/>
      <c r="C99" s="489"/>
      <c r="D99" s="489"/>
      <c r="E99" s="489" t="str">
        <f>IF(LEN(D99)&gt;0,VLOOKUP(D99,'[1]Database Karyawan'!$A$2:$B$10000,2,0),"")</f>
        <v/>
      </c>
      <c r="F99" s="489" t="str">
        <f>IF(LEN(E99)&gt;0,VLOOKUP(E99,'Database Karyawan'!$A$2:$B$10000,2,0),"")</f>
        <v/>
      </c>
      <c r="G99" s="489"/>
      <c r="H99" s="500" t="str">
        <f t="shared" si="2"/>
        <v/>
      </c>
      <c r="I99" s="500">
        <f t="shared" si="3"/>
        <v>0</v>
      </c>
    </row>
    <row r="100" spans="1:9">
      <c r="A100" s="489"/>
      <c r="B100" s="489"/>
      <c r="C100" s="489"/>
      <c r="D100" s="489"/>
      <c r="E100" s="489" t="str">
        <f>IF(LEN(D100)&gt;0,VLOOKUP(D100,'[1]Database Karyawan'!$A$2:$B$10000,2,0),"")</f>
        <v/>
      </c>
      <c r="F100" s="489" t="str">
        <f>IF(LEN(E100)&gt;0,VLOOKUP(E100,'Database Karyawan'!$A$2:$B$10000,2,0),"")</f>
        <v/>
      </c>
      <c r="G100" s="489"/>
      <c r="H100" s="500" t="str">
        <f t="shared" si="2"/>
        <v/>
      </c>
      <c r="I100" s="500">
        <f t="shared" si="3"/>
        <v>0</v>
      </c>
    </row>
    <row r="101" spans="1:9">
      <c r="A101" s="489"/>
      <c r="B101" s="489"/>
      <c r="C101" s="489"/>
      <c r="D101" s="489"/>
      <c r="E101" s="489" t="str">
        <f>IF(LEN(D101)&gt;0,VLOOKUP(D101,'[1]Database Karyawan'!$A$2:$B$10000,2,0),"")</f>
        <v/>
      </c>
      <c r="F101" s="489" t="str">
        <f>IF(LEN(E101)&gt;0,VLOOKUP(E101,'Database Karyawan'!$A$2:$B$10000,2,0),"")</f>
        <v/>
      </c>
      <c r="G101" s="489"/>
      <c r="H101" s="500" t="str">
        <f t="shared" si="2"/>
        <v/>
      </c>
      <c r="I101" s="500">
        <f t="shared" si="3"/>
        <v>0</v>
      </c>
    </row>
    <row r="102" spans="1:9">
      <c r="A102" s="489"/>
      <c r="B102" s="489"/>
      <c r="C102" s="489"/>
      <c r="D102" s="489"/>
      <c r="E102" s="489" t="str">
        <f>IF(LEN(D102)&gt;0,VLOOKUP(D102,'[1]Database Karyawan'!$A$2:$B$10000,2,0),"")</f>
        <v/>
      </c>
      <c r="F102" s="489" t="str">
        <f>IF(LEN(E102)&gt;0,VLOOKUP(E102,'Database Karyawan'!$A$2:$B$10000,2,0),"")</f>
        <v/>
      </c>
      <c r="G102" s="489"/>
      <c r="H102" s="500" t="str">
        <f t="shared" si="2"/>
        <v/>
      </c>
      <c r="I102" s="500">
        <f t="shared" si="3"/>
        <v>0</v>
      </c>
    </row>
    <row r="103" spans="1:9">
      <c r="A103" s="489"/>
      <c r="B103" s="489"/>
      <c r="C103" s="489"/>
      <c r="D103" s="489"/>
      <c r="E103" s="489" t="str">
        <f>IF(LEN(D103)&gt;0,VLOOKUP(D103,'[1]Database Karyawan'!$A$2:$B$10000,2,0),"")</f>
        <v/>
      </c>
      <c r="F103" s="489" t="str">
        <f>IF(LEN(E103)&gt;0,VLOOKUP(E103,'Database Karyawan'!$A$2:$B$10000,2,0),"")</f>
        <v/>
      </c>
      <c r="G103" s="489"/>
      <c r="H103" s="500" t="str">
        <f t="shared" si="2"/>
        <v/>
      </c>
      <c r="I103" s="500">
        <f t="shared" si="3"/>
        <v>0</v>
      </c>
    </row>
    <row r="104" spans="1:9">
      <c r="A104" s="489"/>
      <c r="B104" s="489"/>
      <c r="C104" s="489"/>
      <c r="D104" s="489"/>
      <c r="E104" s="489" t="str">
        <f>IF(LEN(D104)&gt;0,VLOOKUP(D104,'[1]Database Karyawan'!$A$2:$B$10000,2,0),"")</f>
        <v/>
      </c>
      <c r="F104" s="489" t="str">
        <f>IF(LEN(E104)&gt;0,VLOOKUP(E104,'Database Karyawan'!$A$2:$B$10000,2,0),"")</f>
        <v/>
      </c>
      <c r="G104" s="489"/>
      <c r="H104" s="500" t="str">
        <f t="shared" si="2"/>
        <v/>
      </c>
      <c r="I104" s="500">
        <f t="shared" si="3"/>
        <v>0</v>
      </c>
    </row>
    <row r="105" spans="1:9">
      <c r="A105" s="489"/>
      <c r="B105" s="489"/>
      <c r="C105" s="489"/>
      <c r="D105" s="489"/>
      <c r="E105" s="489" t="str">
        <f>IF(LEN(D105)&gt;0,VLOOKUP(D105,'[1]Database Karyawan'!$A$2:$B$10000,2,0),"")</f>
        <v/>
      </c>
      <c r="F105" s="489" t="str">
        <f>IF(LEN(E105)&gt;0,VLOOKUP(E105,'Database Karyawan'!$A$2:$B$10000,2,0),"")</f>
        <v/>
      </c>
      <c r="G105" s="489"/>
      <c r="H105" s="500" t="str">
        <f t="shared" si="2"/>
        <v/>
      </c>
      <c r="I105" s="500">
        <f t="shared" si="3"/>
        <v>0</v>
      </c>
    </row>
    <row r="106" spans="1:9">
      <c r="A106" s="489"/>
      <c r="B106" s="489"/>
      <c r="C106" s="489"/>
      <c r="D106" s="489"/>
      <c r="E106" s="489" t="str">
        <f>IF(LEN(D106)&gt;0,VLOOKUP(D106,'[1]Database Karyawan'!$A$2:$B$10000,2,0),"")</f>
        <v/>
      </c>
      <c r="F106" s="489" t="str">
        <f>IF(LEN(E106)&gt;0,VLOOKUP(E106,'Database Karyawan'!$A$2:$B$10000,2,0),"")</f>
        <v/>
      </c>
      <c r="G106" s="489"/>
      <c r="H106" s="500" t="str">
        <f t="shared" si="2"/>
        <v/>
      </c>
      <c r="I106" s="500">
        <f t="shared" si="3"/>
        <v>0</v>
      </c>
    </row>
    <row r="107" spans="1:9">
      <c r="A107" s="489"/>
      <c r="B107" s="489"/>
      <c r="C107" s="489"/>
      <c r="D107" s="489"/>
      <c r="E107" s="489" t="str">
        <f>IF(LEN(D107)&gt;0,VLOOKUP(D107,'[1]Database Karyawan'!$A$2:$B$10000,2,0),"")</f>
        <v/>
      </c>
      <c r="F107" s="489" t="str">
        <f>IF(LEN(E107)&gt;0,VLOOKUP(E107,'Database Karyawan'!$A$2:$B$10000,2,0),"")</f>
        <v/>
      </c>
      <c r="G107" s="489"/>
      <c r="H107" s="500" t="str">
        <f t="shared" si="2"/>
        <v/>
      </c>
      <c r="I107" s="500">
        <f t="shared" si="3"/>
        <v>0</v>
      </c>
    </row>
    <row r="108" spans="1:9">
      <c r="A108" s="489"/>
      <c r="B108" s="489"/>
      <c r="C108" s="489"/>
      <c r="D108" s="489"/>
      <c r="E108" s="489" t="str">
        <f>IF(LEN(D108)&gt;0,VLOOKUP(D108,'[1]Database Karyawan'!$A$2:$B$10000,2,0),"")</f>
        <v/>
      </c>
      <c r="F108" s="489" t="str">
        <f>IF(LEN(E108)&gt;0,VLOOKUP(E108,'Database Karyawan'!$A$2:$B$10000,2,0),"")</f>
        <v/>
      </c>
      <c r="G108" s="489"/>
      <c r="H108" s="500" t="str">
        <f t="shared" si="2"/>
        <v/>
      </c>
      <c r="I108" s="500">
        <f t="shared" si="3"/>
        <v>0</v>
      </c>
    </row>
    <row r="109" spans="1:9">
      <c r="A109" s="489"/>
      <c r="B109" s="489"/>
      <c r="C109" s="489"/>
      <c r="D109" s="489"/>
      <c r="E109" s="489" t="str">
        <f>IF(LEN(D109)&gt;0,VLOOKUP(D109,'[1]Database Karyawan'!$A$2:$B$10000,2,0),"")</f>
        <v/>
      </c>
      <c r="F109" s="489" t="str">
        <f>IF(LEN(E109)&gt;0,VLOOKUP(E109,'Database Karyawan'!$A$2:$B$10000,2,0),"")</f>
        <v/>
      </c>
      <c r="G109" s="489"/>
      <c r="H109" s="500" t="str">
        <f t="shared" si="2"/>
        <v/>
      </c>
      <c r="I109" s="500">
        <f t="shared" si="3"/>
        <v>0</v>
      </c>
    </row>
    <row r="110" spans="1:9">
      <c r="A110" s="489"/>
      <c r="B110" s="489"/>
      <c r="C110" s="489"/>
      <c r="D110" s="489"/>
      <c r="E110" s="489" t="str">
        <f>IF(LEN(D110)&gt;0,VLOOKUP(D110,'[1]Database Karyawan'!$A$2:$B$10000,2,0),"")</f>
        <v/>
      </c>
      <c r="F110" s="489" t="str">
        <f>IF(LEN(E110)&gt;0,VLOOKUP(E110,'Database Karyawan'!$A$2:$B$10000,2,0),"")</f>
        <v/>
      </c>
      <c r="G110" s="489"/>
      <c r="H110" s="500" t="str">
        <f t="shared" si="2"/>
        <v/>
      </c>
      <c r="I110" s="500">
        <f t="shared" si="3"/>
        <v>0</v>
      </c>
    </row>
    <row r="111" spans="1:9">
      <c r="A111" s="489"/>
      <c r="B111" s="489"/>
      <c r="C111" s="489"/>
      <c r="D111" s="489"/>
      <c r="E111" s="489" t="str">
        <f>IF(LEN(D111)&gt;0,VLOOKUP(D111,'[1]Database Karyawan'!$A$2:$B$10000,2,0),"")</f>
        <v/>
      </c>
      <c r="F111" s="489" t="str">
        <f>IF(LEN(E111)&gt;0,VLOOKUP(E111,'Database Karyawan'!$A$2:$B$10000,2,0),"")</f>
        <v/>
      </c>
      <c r="G111" s="489"/>
      <c r="H111" s="500" t="str">
        <f t="shared" si="2"/>
        <v/>
      </c>
      <c r="I111" s="500">
        <f t="shared" si="3"/>
        <v>0</v>
      </c>
    </row>
    <row r="112" spans="1:9">
      <c r="A112" s="489"/>
      <c r="B112" s="489"/>
      <c r="C112" s="489"/>
      <c r="D112" s="489"/>
      <c r="E112" s="489" t="str">
        <f>IF(LEN(D112)&gt;0,VLOOKUP(D112,'[1]Database Karyawan'!$A$2:$B$10000,2,0),"")</f>
        <v/>
      </c>
      <c r="F112" s="489" t="str">
        <f>IF(LEN(E112)&gt;0,VLOOKUP(E112,'Database Karyawan'!$A$2:$B$10000,2,0),"")</f>
        <v/>
      </c>
      <c r="G112" s="489"/>
      <c r="H112" s="500" t="str">
        <f t="shared" si="2"/>
        <v/>
      </c>
      <c r="I112" s="500">
        <f t="shared" si="3"/>
        <v>0</v>
      </c>
    </row>
    <row r="113" spans="1:9">
      <c r="A113" s="489"/>
      <c r="B113" s="489"/>
      <c r="C113" s="489"/>
      <c r="D113" s="489"/>
      <c r="E113" s="489" t="str">
        <f>IF(LEN(D113)&gt;0,VLOOKUP(D113,'[1]Database Karyawan'!$A$2:$B$10000,2,0),"")</f>
        <v/>
      </c>
      <c r="F113" s="489" t="str">
        <f>IF(LEN(E113)&gt;0,VLOOKUP(E113,'Database Karyawan'!$A$2:$B$10000,2,0),"")</f>
        <v/>
      </c>
      <c r="G113" s="489"/>
      <c r="H113" s="500" t="str">
        <f t="shared" si="2"/>
        <v/>
      </c>
      <c r="I113" s="500">
        <f t="shared" si="3"/>
        <v>0</v>
      </c>
    </row>
    <row r="114" spans="1:9">
      <c r="A114" s="489"/>
      <c r="B114" s="489"/>
      <c r="C114" s="489"/>
      <c r="D114" s="489"/>
      <c r="E114" s="489" t="str">
        <f>IF(LEN(D114)&gt;0,VLOOKUP(D114,'[1]Database Karyawan'!$A$2:$B$10000,2,0),"")</f>
        <v/>
      </c>
      <c r="F114" s="489" t="str">
        <f>IF(LEN(E114)&gt;0,VLOOKUP(E114,'Database Karyawan'!$A$2:$B$10000,2,0),"")</f>
        <v/>
      </c>
      <c r="G114" s="489"/>
      <c r="H114" s="500" t="str">
        <f t="shared" si="2"/>
        <v/>
      </c>
      <c r="I114" s="500">
        <f t="shared" si="3"/>
        <v>0</v>
      </c>
    </row>
    <row r="115" spans="1:9">
      <c r="A115" s="489"/>
      <c r="B115" s="489"/>
      <c r="C115" s="489"/>
      <c r="D115" s="489"/>
      <c r="E115" s="489" t="str">
        <f>IF(LEN(D115)&gt;0,VLOOKUP(D115,'[1]Database Karyawan'!$A$2:$B$10000,2,0),"")</f>
        <v/>
      </c>
      <c r="F115" s="489" t="str">
        <f>IF(LEN(E115)&gt;0,VLOOKUP(E115,'Database Karyawan'!$A$2:$B$10000,2,0),"")</f>
        <v/>
      </c>
      <c r="G115" s="489"/>
      <c r="H115" s="500" t="str">
        <f t="shared" si="2"/>
        <v/>
      </c>
      <c r="I115" s="500">
        <f t="shared" si="3"/>
        <v>0</v>
      </c>
    </row>
    <row r="116" spans="1:9">
      <c r="A116" s="489"/>
      <c r="B116" s="489"/>
      <c r="C116" s="489"/>
      <c r="D116" s="489"/>
      <c r="E116" s="489" t="str">
        <f>IF(LEN(D116)&gt;0,VLOOKUP(D116,'[1]Database Karyawan'!$A$2:$B$10000,2,0),"")</f>
        <v/>
      </c>
      <c r="F116" s="489" t="str">
        <f>IF(LEN(E116)&gt;0,VLOOKUP(E116,'Database Karyawan'!$A$2:$B$10000,2,0),"")</f>
        <v/>
      </c>
      <c r="G116" s="489"/>
      <c r="H116" s="500" t="str">
        <f t="shared" si="2"/>
        <v/>
      </c>
      <c r="I116" s="500">
        <f t="shared" si="3"/>
        <v>0</v>
      </c>
    </row>
    <row r="117" spans="1:9">
      <c r="A117" s="489"/>
      <c r="B117" s="489"/>
      <c r="C117" s="489"/>
      <c r="D117" s="489"/>
      <c r="E117" s="489" t="str">
        <f>IF(LEN(D117)&gt;0,VLOOKUP(D117,'[1]Database Karyawan'!$A$2:$B$10000,2,0),"")</f>
        <v/>
      </c>
      <c r="F117" s="489" t="str">
        <f>IF(LEN(E117)&gt;0,VLOOKUP(E117,'Database Karyawan'!$A$2:$B$10000,2,0),"")</f>
        <v/>
      </c>
      <c r="G117" s="489"/>
      <c r="H117" s="500" t="str">
        <f t="shared" si="2"/>
        <v/>
      </c>
      <c r="I117" s="500">
        <f t="shared" si="3"/>
        <v>0</v>
      </c>
    </row>
    <row r="118" spans="1:9">
      <c r="A118" s="489"/>
      <c r="B118" s="489"/>
      <c r="C118" s="489"/>
      <c r="D118" s="489"/>
      <c r="E118" s="489" t="str">
        <f>IF(LEN(D118)&gt;0,VLOOKUP(D118,'[1]Database Karyawan'!$A$2:$B$10000,2,0),"")</f>
        <v/>
      </c>
      <c r="F118" s="489" t="str">
        <f>IF(LEN(E118)&gt;0,VLOOKUP(E118,'Database Karyawan'!$A$2:$B$10000,2,0),"")</f>
        <v/>
      </c>
      <c r="G118" s="489"/>
      <c r="H118" s="500" t="str">
        <f t="shared" si="2"/>
        <v/>
      </c>
      <c r="I118" s="500">
        <f t="shared" si="3"/>
        <v>0</v>
      </c>
    </row>
    <row r="119" spans="1:9">
      <c r="A119" s="489"/>
      <c r="B119" s="489"/>
      <c r="C119" s="489"/>
      <c r="D119" s="489"/>
      <c r="E119" s="489" t="str">
        <f>IF(LEN(D119)&gt;0,VLOOKUP(D119,'[1]Database Karyawan'!$A$2:$B$10000,2,0),"")</f>
        <v/>
      </c>
      <c r="F119" s="489" t="str">
        <f>IF(LEN(E119)&gt;0,VLOOKUP(E119,'Database Karyawan'!$A$2:$B$10000,2,0),"")</f>
        <v/>
      </c>
      <c r="G119" s="489"/>
      <c r="H119" s="500" t="str">
        <f t="shared" si="2"/>
        <v/>
      </c>
      <c r="I119" s="500">
        <f t="shared" si="3"/>
        <v>0</v>
      </c>
    </row>
    <row r="120" spans="1:9">
      <c r="A120" s="489"/>
      <c r="B120" s="489"/>
      <c r="C120" s="489"/>
      <c r="D120" s="489"/>
      <c r="E120" s="489" t="str">
        <f>IF(LEN(D120)&gt;0,VLOOKUP(D120,'[1]Database Karyawan'!$A$2:$B$10000,2,0),"")</f>
        <v/>
      </c>
      <c r="F120" s="489" t="str">
        <f>IF(LEN(E120)&gt;0,VLOOKUP(E120,'Database Karyawan'!$A$2:$B$10000,2,0),"")</f>
        <v/>
      </c>
      <c r="G120" s="489"/>
      <c r="H120" s="500" t="str">
        <f t="shared" si="2"/>
        <v/>
      </c>
      <c r="I120" s="500">
        <f t="shared" si="3"/>
        <v>0</v>
      </c>
    </row>
    <row r="121" spans="1:9">
      <c r="A121" s="489"/>
      <c r="B121" s="489"/>
      <c r="C121" s="489"/>
      <c r="D121" s="489"/>
      <c r="E121" s="489" t="str">
        <f>IF(LEN(D121)&gt;0,VLOOKUP(D121,'[1]Database Karyawan'!$A$2:$B$10000,2,0),"")</f>
        <v/>
      </c>
      <c r="F121" s="489" t="str">
        <f>IF(LEN(E121)&gt;0,VLOOKUP(E121,'Database Karyawan'!$A$2:$B$10000,2,0),"")</f>
        <v/>
      </c>
      <c r="G121" s="489"/>
      <c r="H121" s="500" t="str">
        <f t="shared" si="2"/>
        <v/>
      </c>
      <c r="I121" s="500">
        <f t="shared" si="3"/>
        <v>0</v>
      </c>
    </row>
    <row r="122" spans="1:9">
      <c r="A122" s="489"/>
      <c r="B122" s="489"/>
      <c r="C122" s="489"/>
      <c r="D122" s="489"/>
      <c r="E122" s="489" t="str">
        <f>IF(LEN(D122)&gt;0,VLOOKUP(D122,'[1]Database Karyawan'!$A$2:$B$10000,2,0),"")</f>
        <v/>
      </c>
      <c r="F122" s="489" t="str">
        <f>IF(LEN(E122)&gt;0,VLOOKUP(E122,'Database Karyawan'!$A$2:$B$10000,2,0),"")</f>
        <v/>
      </c>
      <c r="G122" s="489"/>
      <c r="H122" s="500" t="str">
        <f t="shared" si="2"/>
        <v/>
      </c>
      <c r="I122" s="500">
        <f t="shared" si="3"/>
        <v>0</v>
      </c>
    </row>
    <row r="123" spans="1:9">
      <c r="A123" s="489"/>
      <c r="B123" s="489"/>
      <c r="C123" s="489"/>
      <c r="D123" s="489"/>
      <c r="E123" s="489" t="str">
        <f>IF(LEN(D123)&gt;0,VLOOKUP(D123,'[1]Database Karyawan'!$A$2:$B$10000,2,0),"")</f>
        <v/>
      </c>
      <c r="F123" s="489" t="str">
        <f>IF(LEN(E123)&gt;0,VLOOKUP(E123,'Database Karyawan'!$A$2:$B$10000,2,0),"")</f>
        <v/>
      </c>
      <c r="G123" s="489"/>
      <c r="H123" s="500" t="str">
        <f t="shared" si="2"/>
        <v/>
      </c>
      <c r="I123" s="500">
        <f t="shared" si="3"/>
        <v>0</v>
      </c>
    </row>
    <row r="124" spans="1:9">
      <c r="A124" s="489"/>
      <c r="B124" s="489"/>
      <c r="C124" s="489"/>
      <c r="D124" s="489"/>
      <c r="E124" s="489" t="str">
        <f>IF(LEN(D124)&gt;0,VLOOKUP(D124,'[1]Database Karyawan'!$A$2:$B$10000,2,0),"")</f>
        <v/>
      </c>
      <c r="F124" s="489" t="str">
        <f>IF(LEN(E124)&gt;0,VLOOKUP(E124,'Database Karyawan'!$A$2:$B$10000,2,0),"")</f>
        <v/>
      </c>
      <c r="G124" s="489"/>
      <c r="H124" s="500" t="str">
        <f t="shared" si="2"/>
        <v/>
      </c>
      <c r="I124" s="500">
        <f t="shared" si="3"/>
        <v>0</v>
      </c>
    </row>
    <row r="125" spans="1:9">
      <c r="A125" s="489"/>
      <c r="B125" s="489"/>
      <c r="C125" s="489"/>
      <c r="D125" s="489"/>
      <c r="E125" s="489" t="str">
        <f>IF(LEN(D125)&gt;0,VLOOKUP(D125,'[1]Database Karyawan'!$A$2:$B$10000,2,0),"")</f>
        <v/>
      </c>
      <c r="F125" s="489" t="str">
        <f>IF(LEN(E125)&gt;0,VLOOKUP(E125,'Database Karyawan'!$A$2:$B$10000,2,0),"")</f>
        <v/>
      </c>
      <c r="G125" s="489"/>
      <c r="H125" s="500" t="str">
        <f t="shared" si="2"/>
        <v/>
      </c>
      <c r="I125" s="500">
        <f t="shared" si="3"/>
        <v>0</v>
      </c>
    </row>
    <row r="126" spans="1:9">
      <c r="A126" s="489"/>
      <c r="B126" s="489"/>
      <c r="C126" s="489"/>
      <c r="D126" s="489"/>
      <c r="E126" s="489" t="str">
        <f>IF(LEN(D126)&gt;0,VLOOKUP(D126,'[1]Database Karyawan'!$A$2:$B$10000,2,0),"")</f>
        <v/>
      </c>
      <c r="F126" s="489" t="str">
        <f>IF(LEN(E126)&gt;0,VLOOKUP(E126,'Database Karyawan'!$A$2:$B$10000,2,0),"")</f>
        <v/>
      </c>
      <c r="G126" s="489"/>
      <c r="H126" s="500" t="str">
        <f t="shared" si="2"/>
        <v/>
      </c>
      <c r="I126" s="500">
        <f t="shared" si="3"/>
        <v>0</v>
      </c>
    </row>
    <row r="127" spans="1:9">
      <c r="A127" s="489"/>
      <c r="B127" s="489"/>
      <c r="C127" s="489"/>
      <c r="D127" s="489"/>
      <c r="E127" s="489" t="str">
        <f>IF(LEN(D127)&gt;0,VLOOKUP(D127,'[1]Database Karyawan'!$A$2:$B$10000,2,0),"")</f>
        <v/>
      </c>
      <c r="F127" s="489" t="str">
        <f>IF(LEN(E127)&gt;0,VLOOKUP(E127,'Database Karyawan'!$A$2:$B$10000,2,0),"")</f>
        <v/>
      </c>
      <c r="G127" s="489"/>
      <c r="H127" s="500" t="str">
        <f t="shared" si="2"/>
        <v/>
      </c>
      <c r="I127" s="500">
        <f t="shared" si="3"/>
        <v>0</v>
      </c>
    </row>
    <row r="128" spans="1:9">
      <c r="A128" s="489"/>
      <c r="B128" s="489"/>
      <c r="C128" s="489"/>
      <c r="D128" s="489"/>
      <c r="E128" s="489" t="str">
        <f>IF(LEN(D128)&gt;0,VLOOKUP(D128,'[1]Database Karyawan'!$A$2:$B$10000,2,0),"")</f>
        <v/>
      </c>
      <c r="F128" s="489" t="str">
        <f>IF(LEN(E128)&gt;0,VLOOKUP(E128,'Database Karyawan'!$A$2:$B$10000,2,0),"")</f>
        <v/>
      </c>
      <c r="G128" s="489"/>
      <c r="H128" s="500" t="str">
        <f t="shared" si="2"/>
        <v/>
      </c>
      <c r="I128" s="500">
        <f t="shared" si="3"/>
        <v>0</v>
      </c>
    </row>
    <row r="129" spans="1:9">
      <c r="A129" s="489"/>
      <c r="B129" s="489"/>
      <c r="C129" s="489"/>
      <c r="D129" s="489"/>
      <c r="E129" s="489" t="str">
        <f>IF(LEN(D129)&gt;0,VLOOKUP(D129,'[1]Database Karyawan'!$A$2:$B$10000,2,0),"")</f>
        <v/>
      </c>
      <c r="F129" s="489" t="str">
        <f>IF(LEN(E129)&gt;0,VLOOKUP(E129,'Database Karyawan'!$A$2:$B$10000,2,0),"")</f>
        <v/>
      </c>
      <c r="G129" s="489"/>
      <c r="H129" s="500" t="str">
        <f t="shared" si="2"/>
        <v/>
      </c>
      <c r="I129" s="500">
        <f t="shared" si="3"/>
        <v>0</v>
      </c>
    </row>
    <row r="130" spans="1:9">
      <c r="A130" s="489"/>
      <c r="B130" s="489"/>
      <c r="C130" s="489"/>
      <c r="D130" s="489"/>
      <c r="E130" s="489" t="str">
        <f>IF(LEN(D130)&gt;0,VLOOKUP(D130,'[1]Database Karyawan'!$A$2:$B$10000,2,0),"")</f>
        <v/>
      </c>
      <c r="F130" s="489" t="str">
        <f>IF(LEN(E130)&gt;0,VLOOKUP(E130,'Database Karyawan'!$A$2:$B$10000,2,0),"")</f>
        <v/>
      </c>
      <c r="G130" s="489"/>
      <c r="H130" s="500" t="str">
        <f t="shared" si="2"/>
        <v/>
      </c>
      <c r="I130" s="500">
        <f t="shared" si="3"/>
        <v>0</v>
      </c>
    </row>
    <row r="131" spans="1:9">
      <c r="A131" s="489"/>
      <c r="B131" s="489"/>
      <c r="C131" s="489"/>
      <c r="D131" s="489"/>
      <c r="E131" s="489" t="str">
        <f>IF(LEN(D131)&gt;0,VLOOKUP(D131,'[1]Database Karyawan'!$A$2:$B$10000,2,0),"")</f>
        <v/>
      </c>
      <c r="F131" s="489" t="str">
        <f>IF(LEN(E131)&gt;0,VLOOKUP(E131,'Database Karyawan'!$A$2:$B$10000,2,0),"")</f>
        <v/>
      </c>
      <c r="G131" s="489"/>
      <c r="H131" s="500" t="str">
        <f t="shared" si="2"/>
        <v/>
      </c>
      <c r="I131" s="500">
        <f t="shared" si="3"/>
        <v>0</v>
      </c>
    </row>
    <row r="132" spans="1:9">
      <c r="A132" s="489"/>
      <c r="B132" s="489"/>
      <c r="C132" s="489"/>
      <c r="D132" s="489"/>
      <c r="E132" s="489" t="str">
        <f>IF(LEN(D132)&gt;0,VLOOKUP(D132,'[1]Database Karyawan'!$A$2:$B$10000,2,0),"")</f>
        <v/>
      </c>
      <c r="F132" s="489" t="str">
        <f>IF(LEN(E132)&gt;0,VLOOKUP(E132,'Database Karyawan'!$A$2:$B$10000,2,0),"")</f>
        <v/>
      </c>
      <c r="G132" s="489"/>
      <c r="H132" s="500" t="str">
        <f t="shared" si="2"/>
        <v/>
      </c>
      <c r="I132" s="500">
        <f t="shared" si="3"/>
        <v>0</v>
      </c>
    </row>
    <row r="133" spans="1:9">
      <c r="A133" s="489"/>
      <c r="B133" s="489"/>
      <c r="C133" s="489"/>
      <c r="D133" s="489"/>
      <c r="E133" s="489" t="str">
        <f>IF(LEN(D133)&gt;0,VLOOKUP(D133,'[1]Database Karyawan'!$A$2:$B$10000,2,0),"")</f>
        <v/>
      </c>
      <c r="F133" s="489" t="str">
        <f>IF(LEN(E133)&gt;0,VLOOKUP(E133,'Database Karyawan'!$A$2:$B$10000,2,0),"")</f>
        <v/>
      </c>
      <c r="G133" s="489"/>
      <c r="H133" s="500" t="str">
        <f t="shared" si="2"/>
        <v/>
      </c>
      <c r="I133" s="500">
        <f t="shared" si="3"/>
        <v>0</v>
      </c>
    </row>
    <row r="134" spans="1:9">
      <c r="A134" s="489"/>
      <c r="B134" s="489"/>
      <c r="C134" s="489"/>
      <c r="D134" s="489"/>
      <c r="E134" s="489" t="str">
        <f>IF(LEN(D134)&gt;0,VLOOKUP(D134,'[1]Database Karyawan'!$A$2:$B$10000,2,0),"")</f>
        <v/>
      </c>
      <c r="F134" s="489" t="str">
        <f>IF(LEN(E134)&gt;0,VLOOKUP(E134,'Database Karyawan'!$A$2:$B$10000,2,0),"")</f>
        <v/>
      </c>
      <c r="G134" s="489"/>
      <c r="H134" s="500" t="str">
        <f t="shared" si="2"/>
        <v/>
      </c>
      <c r="I134" s="500">
        <f t="shared" si="3"/>
        <v>0</v>
      </c>
    </row>
    <row r="135" spans="1:9">
      <c r="A135" s="489"/>
      <c r="B135" s="489"/>
      <c r="C135" s="489"/>
      <c r="D135" s="489"/>
      <c r="E135" s="489" t="str">
        <f>IF(LEN(D135)&gt;0,VLOOKUP(D135,'[1]Database Karyawan'!$A$2:$B$10000,2,0),"")</f>
        <v/>
      </c>
      <c r="F135" s="489" t="str">
        <f>IF(LEN(E135)&gt;0,VLOOKUP(E135,'Database Karyawan'!$A$2:$B$10000,2,0),"")</f>
        <v/>
      </c>
      <c r="G135" s="489"/>
      <c r="H135" s="500" t="str">
        <f t="shared" si="2"/>
        <v/>
      </c>
      <c r="I135" s="500">
        <f t="shared" si="3"/>
        <v>0</v>
      </c>
    </row>
    <row r="136" spans="1:9">
      <c r="A136" s="489"/>
      <c r="B136" s="489"/>
      <c r="C136" s="489"/>
      <c r="D136" s="489"/>
      <c r="E136" s="489" t="str">
        <f>IF(LEN(D136)&gt;0,VLOOKUP(D136,'[1]Database Karyawan'!$A$2:$B$10000,2,0),"")</f>
        <v/>
      </c>
      <c r="F136" s="489" t="str">
        <f>IF(LEN(E136)&gt;0,VLOOKUP(E136,'Database Karyawan'!$A$2:$B$10000,2,0),"")</f>
        <v/>
      </c>
      <c r="G136" s="489"/>
      <c r="H136" s="500" t="str">
        <f t="shared" si="2"/>
        <v/>
      </c>
      <c r="I136" s="500">
        <f t="shared" si="3"/>
        <v>0</v>
      </c>
    </row>
    <row r="137" spans="1:9">
      <c r="A137" s="489"/>
      <c r="B137" s="489"/>
      <c r="C137" s="489"/>
      <c r="D137" s="489"/>
      <c r="E137" s="489" t="str">
        <f>IF(LEN(D137)&gt;0,VLOOKUP(D137,'[1]Database Karyawan'!$A$2:$B$10000,2,0),"")</f>
        <v/>
      </c>
      <c r="F137" s="489" t="str">
        <f>IF(LEN(E137)&gt;0,VLOOKUP(E137,'Database Karyawan'!$A$2:$B$10000,2,0),"")</f>
        <v/>
      </c>
      <c r="G137" s="489"/>
      <c r="H137" s="500" t="str">
        <f t="shared" si="2"/>
        <v/>
      </c>
      <c r="I137" s="500">
        <f t="shared" si="3"/>
        <v>0</v>
      </c>
    </row>
    <row r="138" spans="1:9">
      <c r="A138" s="489"/>
      <c r="B138" s="489"/>
      <c r="C138" s="489"/>
      <c r="D138" s="489"/>
      <c r="E138" s="489" t="str">
        <f>IF(LEN(D138)&gt;0,VLOOKUP(D138,'[1]Database Karyawan'!$A$2:$B$10000,2,0),"")</f>
        <v/>
      </c>
      <c r="F138" s="489" t="str">
        <f>IF(LEN(E138)&gt;0,VLOOKUP(E138,'Database Karyawan'!$A$2:$B$10000,2,0),"")</f>
        <v/>
      </c>
      <c r="G138" s="489"/>
      <c r="H138" s="500" t="str">
        <f t="shared" si="2"/>
        <v/>
      </c>
      <c r="I138" s="500">
        <f t="shared" si="3"/>
        <v>0</v>
      </c>
    </row>
    <row r="139" spans="1:9">
      <c r="A139" s="489"/>
      <c r="B139" s="489"/>
      <c r="C139" s="489"/>
      <c r="D139" s="489"/>
      <c r="E139" s="489" t="str">
        <f>IF(LEN(D139)&gt;0,VLOOKUP(D139,'[1]Database Karyawan'!$A$2:$B$10000,2,0),"")</f>
        <v/>
      </c>
      <c r="F139" s="489" t="str">
        <f>IF(LEN(E139)&gt;0,VLOOKUP(E139,'Database Karyawan'!$A$2:$B$10000,2,0),"")</f>
        <v/>
      </c>
      <c r="G139" s="489"/>
      <c r="H139" s="500" t="str">
        <f t="shared" si="2"/>
        <v/>
      </c>
      <c r="I139" s="500">
        <f t="shared" si="3"/>
        <v>0</v>
      </c>
    </row>
    <row r="140" spans="1:9">
      <c r="A140" s="489"/>
      <c r="B140" s="489"/>
      <c r="C140" s="489"/>
      <c r="D140" s="489"/>
      <c r="E140" s="489" t="str">
        <f>IF(LEN(D140)&gt;0,VLOOKUP(D140,'[1]Database Karyawan'!$A$2:$B$10000,2,0),"")</f>
        <v/>
      </c>
      <c r="F140" s="489" t="str">
        <f>IF(LEN(E140)&gt;0,VLOOKUP(E140,'Database Karyawan'!$A$2:$B$10000,2,0),"")</f>
        <v/>
      </c>
      <c r="G140" s="489"/>
      <c r="H140" s="500" t="str">
        <f t="shared" si="2"/>
        <v/>
      </c>
      <c r="I140" s="500">
        <f t="shared" si="3"/>
        <v>0</v>
      </c>
    </row>
    <row r="141" spans="1:9">
      <c r="A141" s="489"/>
      <c r="B141" s="489"/>
      <c r="C141" s="489"/>
      <c r="D141" s="489"/>
      <c r="E141" s="489" t="str">
        <f>IF(LEN(D141)&gt;0,VLOOKUP(D141,'[1]Database Karyawan'!$A$2:$B$10000,2,0),"")</f>
        <v/>
      </c>
      <c r="F141" s="489" t="str">
        <f>IF(LEN(E141)&gt;0,VLOOKUP(E141,'Database Karyawan'!$A$2:$B$10000,2,0),"")</f>
        <v/>
      </c>
      <c r="G141" s="489"/>
      <c r="H141" s="500" t="str">
        <f t="shared" si="2"/>
        <v/>
      </c>
      <c r="I141" s="500">
        <f t="shared" si="3"/>
        <v>0</v>
      </c>
    </row>
    <row r="142" spans="1:9">
      <c r="A142" s="489"/>
      <c r="B142" s="489"/>
      <c r="C142" s="489"/>
      <c r="D142" s="489"/>
      <c r="E142" s="489" t="str">
        <f>IF(LEN(D142)&gt;0,VLOOKUP(D142,'[1]Database Karyawan'!$A$2:$B$10000,2,0),"")</f>
        <v/>
      </c>
      <c r="F142" s="489" t="str">
        <f>IF(LEN(E142)&gt;0,VLOOKUP(E142,'Database Karyawan'!$A$2:$B$10000,2,0),"")</f>
        <v/>
      </c>
      <c r="G142" s="489"/>
      <c r="H142" s="500" t="str">
        <f t="shared" si="2"/>
        <v/>
      </c>
      <c r="I142" s="500">
        <f t="shared" si="3"/>
        <v>0</v>
      </c>
    </row>
    <row r="143" spans="1:9">
      <c r="A143" s="489"/>
      <c r="B143" s="489"/>
      <c r="C143" s="489"/>
      <c r="D143" s="489"/>
      <c r="E143" s="489" t="str">
        <f>IF(LEN(D143)&gt;0,VLOOKUP(D143,'[1]Database Karyawan'!$A$2:$B$10000,2,0),"")</f>
        <v/>
      </c>
      <c r="F143" s="489" t="str">
        <f>IF(LEN(E143)&gt;0,VLOOKUP(E143,'Database Karyawan'!$A$2:$B$10000,2,0),"")</f>
        <v/>
      </c>
      <c r="G143" s="489"/>
      <c r="H143" s="500" t="str">
        <f t="shared" ref="H143:H206" si="4">IF(LEN(A143)&gt;0,IF(AND(LEN(A143)&gt;0,LEN(B143)&gt;0,LEN(C143)&gt;0,LEN(D143)&gt;0,LEN(E143)&gt;0,LEN(F143)&gt;0,LEN(G143)&gt;0),"OK","Not Complete"),"")</f>
        <v/>
      </c>
      <c r="I143" s="500">
        <f t="shared" ref="I143:I206" si="5">IF(H143="ok",G143,0)</f>
        <v>0</v>
      </c>
    </row>
    <row r="144" spans="1:9">
      <c r="A144" s="489"/>
      <c r="B144" s="489"/>
      <c r="C144" s="489"/>
      <c r="D144" s="489"/>
      <c r="E144" s="489" t="str">
        <f>IF(LEN(D144)&gt;0,VLOOKUP(D144,'[1]Database Karyawan'!$A$2:$B$10000,2,0),"")</f>
        <v/>
      </c>
      <c r="F144" s="489" t="str">
        <f>IF(LEN(E144)&gt;0,VLOOKUP(E144,'Database Karyawan'!$A$2:$B$10000,2,0),"")</f>
        <v/>
      </c>
      <c r="G144" s="489"/>
      <c r="H144" s="500" t="str">
        <f t="shared" si="4"/>
        <v/>
      </c>
      <c r="I144" s="500">
        <f t="shared" si="5"/>
        <v>0</v>
      </c>
    </row>
    <row r="145" spans="1:9">
      <c r="A145" s="489"/>
      <c r="B145" s="489"/>
      <c r="C145" s="489"/>
      <c r="D145" s="489"/>
      <c r="E145" s="489" t="str">
        <f>IF(LEN(D145)&gt;0,VLOOKUP(D145,'[1]Database Karyawan'!$A$2:$B$10000,2,0),"")</f>
        <v/>
      </c>
      <c r="F145" s="489" t="str">
        <f>IF(LEN(E145)&gt;0,VLOOKUP(E145,'Database Karyawan'!$A$2:$B$10000,2,0),"")</f>
        <v/>
      </c>
      <c r="G145" s="489"/>
      <c r="H145" s="500" t="str">
        <f t="shared" si="4"/>
        <v/>
      </c>
      <c r="I145" s="500">
        <f t="shared" si="5"/>
        <v>0</v>
      </c>
    </row>
    <row r="146" spans="1:9">
      <c r="A146" s="489"/>
      <c r="B146" s="489"/>
      <c r="C146" s="489"/>
      <c r="D146" s="489"/>
      <c r="E146" s="489" t="str">
        <f>IF(LEN(D146)&gt;0,VLOOKUP(D146,'[1]Database Karyawan'!$A$2:$B$10000,2,0),"")</f>
        <v/>
      </c>
      <c r="F146" s="489" t="str">
        <f>IF(LEN(E146)&gt;0,VLOOKUP(E146,'Database Karyawan'!$A$2:$B$10000,2,0),"")</f>
        <v/>
      </c>
      <c r="G146" s="489"/>
      <c r="H146" s="500" t="str">
        <f t="shared" si="4"/>
        <v/>
      </c>
      <c r="I146" s="500">
        <f t="shared" si="5"/>
        <v>0</v>
      </c>
    </row>
    <row r="147" spans="1:9">
      <c r="A147" s="489"/>
      <c r="B147" s="489"/>
      <c r="C147" s="489"/>
      <c r="D147" s="489"/>
      <c r="E147" s="489" t="str">
        <f>IF(LEN(D147)&gt;0,VLOOKUP(D147,'[1]Database Karyawan'!$A$2:$B$10000,2,0),"")</f>
        <v/>
      </c>
      <c r="F147" s="489" t="str">
        <f>IF(LEN(E147)&gt;0,VLOOKUP(E147,'Database Karyawan'!$A$2:$B$10000,2,0),"")</f>
        <v/>
      </c>
      <c r="G147" s="489"/>
      <c r="H147" s="500" t="str">
        <f t="shared" si="4"/>
        <v/>
      </c>
      <c r="I147" s="500">
        <f t="shared" si="5"/>
        <v>0</v>
      </c>
    </row>
    <row r="148" spans="1:9">
      <c r="A148" s="489"/>
      <c r="B148" s="489"/>
      <c r="C148" s="489"/>
      <c r="D148" s="489"/>
      <c r="E148" s="489" t="str">
        <f>IF(LEN(D148)&gt;0,VLOOKUP(D148,'[1]Database Karyawan'!$A$2:$B$10000,2,0),"")</f>
        <v/>
      </c>
      <c r="F148" s="489" t="str">
        <f>IF(LEN(E148)&gt;0,VLOOKUP(E148,'Database Karyawan'!$A$2:$B$10000,2,0),"")</f>
        <v/>
      </c>
      <c r="G148" s="489"/>
      <c r="H148" s="500" t="str">
        <f t="shared" si="4"/>
        <v/>
      </c>
      <c r="I148" s="500">
        <f t="shared" si="5"/>
        <v>0</v>
      </c>
    </row>
    <row r="149" spans="1:9">
      <c r="A149" s="489"/>
      <c r="B149" s="489"/>
      <c r="C149" s="489"/>
      <c r="D149" s="489"/>
      <c r="E149" s="489" t="str">
        <f>IF(LEN(D149)&gt;0,VLOOKUP(D149,'[1]Database Karyawan'!$A$2:$B$10000,2,0),"")</f>
        <v/>
      </c>
      <c r="F149" s="489" t="str">
        <f>IF(LEN(E149)&gt;0,VLOOKUP(E149,'Database Karyawan'!$A$2:$B$10000,2,0),"")</f>
        <v/>
      </c>
      <c r="G149" s="489"/>
      <c r="H149" s="500" t="str">
        <f t="shared" si="4"/>
        <v/>
      </c>
      <c r="I149" s="500">
        <f t="shared" si="5"/>
        <v>0</v>
      </c>
    </row>
    <row r="150" spans="1:9">
      <c r="A150" s="489"/>
      <c r="B150" s="489"/>
      <c r="C150" s="489"/>
      <c r="D150" s="489"/>
      <c r="E150" s="489" t="str">
        <f>IF(LEN(D150)&gt;0,VLOOKUP(D150,'[1]Database Karyawan'!$A$2:$B$10000,2,0),"")</f>
        <v/>
      </c>
      <c r="F150" s="489" t="str">
        <f>IF(LEN(E150)&gt;0,VLOOKUP(E150,'Database Karyawan'!$A$2:$B$10000,2,0),"")</f>
        <v/>
      </c>
      <c r="G150" s="489"/>
      <c r="H150" s="500" t="str">
        <f t="shared" si="4"/>
        <v/>
      </c>
      <c r="I150" s="500">
        <f t="shared" si="5"/>
        <v>0</v>
      </c>
    </row>
    <row r="151" spans="1:9">
      <c r="A151" s="489"/>
      <c r="B151" s="489"/>
      <c r="C151" s="489"/>
      <c r="D151" s="489"/>
      <c r="E151" s="489" t="str">
        <f>IF(LEN(D151)&gt;0,VLOOKUP(D151,'[1]Database Karyawan'!$A$2:$B$10000,2,0),"")</f>
        <v/>
      </c>
      <c r="F151" s="489" t="str">
        <f>IF(LEN(E151)&gt;0,VLOOKUP(E151,'Database Karyawan'!$A$2:$B$10000,2,0),"")</f>
        <v/>
      </c>
      <c r="G151" s="489"/>
      <c r="H151" s="500" t="str">
        <f t="shared" si="4"/>
        <v/>
      </c>
      <c r="I151" s="500">
        <f t="shared" si="5"/>
        <v>0</v>
      </c>
    </row>
    <row r="152" spans="1:9">
      <c r="A152" s="489"/>
      <c r="B152" s="489"/>
      <c r="C152" s="489"/>
      <c r="D152" s="489"/>
      <c r="E152" s="489" t="str">
        <f>IF(LEN(D152)&gt;0,VLOOKUP(D152,'[1]Database Karyawan'!$A$2:$B$10000,2,0),"")</f>
        <v/>
      </c>
      <c r="F152" s="489" t="str">
        <f>IF(LEN(E152)&gt;0,VLOOKUP(E152,'Database Karyawan'!$A$2:$B$10000,2,0),"")</f>
        <v/>
      </c>
      <c r="G152" s="489"/>
      <c r="H152" s="500" t="str">
        <f t="shared" si="4"/>
        <v/>
      </c>
      <c r="I152" s="500">
        <f t="shared" si="5"/>
        <v>0</v>
      </c>
    </row>
    <row r="153" spans="1:9">
      <c r="A153" s="489"/>
      <c r="B153" s="489"/>
      <c r="C153" s="489"/>
      <c r="D153" s="489"/>
      <c r="E153" s="489" t="str">
        <f>IF(LEN(D153)&gt;0,VLOOKUP(D153,'[1]Database Karyawan'!$A$2:$B$10000,2,0),"")</f>
        <v/>
      </c>
      <c r="F153" s="489" t="str">
        <f>IF(LEN(E153)&gt;0,VLOOKUP(E153,'Database Karyawan'!$A$2:$B$10000,2,0),"")</f>
        <v/>
      </c>
      <c r="G153" s="489"/>
      <c r="H153" s="500" t="str">
        <f t="shared" si="4"/>
        <v/>
      </c>
      <c r="I153" s="500">
        <f t="shared" si="5"/>
        <v>0</v>
      </c>
    </row>
    <row r="154" spans="1:9">
      <c r="A154" s="489"/>
      <c r="B154" s="489"/>
      <c r="C154" s="489"/>
      <c r="D154" s="489"/>
      <c r="E154" s="489" t="str">
        <f>IF(LEN(D154)&gt;0,VLOOKUP(D154,'[1]Database Karyawan'!$A$2:$B$10000,2,0),"")</f>
        <v/>
      </c>
      <c r="F154" s="489" t="str">
        <f>IF(LEN(E154)&gt;0,VLOOKUP(E154,'Database Karyawan'!$A$2:$B$10000,2,0),"")</f>
        <v/>
      </c>
      <c r="G154" s="489"/>
      <c r="H154" s="500" t="str">
        <f t="shared" si="4"/>
        <v/>
      </c>
      <c r="I154" s="500">
        <f t="shared" si="5"/>
        <v>0</v>
      </c>
    </row>
    <row r="155" spans="1:9">
      <c r="A155" s="489"/>
      <c r="B155" s="489"/>
      <c r="C155" s="489"/>
      <c r="D155" s="489"/>
      <c r="E155" s="489" t="str">
        <f>IF(LEN(D155)&gt;0,VLOOKUP(D155,'[1]Database Karyawan'!$A$2:$B$10000,2,0),"")</f>
        <v/>
      </c>
      <c r="F155" s="489" t="str">
        <f>IF(LEN(E155)&gt;0,VLOOKUP(E155,'Database Karyawan'!$A$2:$B$10000,2,0),"")</f>
        <v/>
      </c>
      <c r="G155" s="489"/>
      <c r="H155" s="500" t="str">
        <f t="shared" si="4"/>
        <v/>
      </c>
      <c r="I155" s="500">
        <f t="shared" si="5"/>
        <v>0</v>
      </c>
    </row>
    <row r="156" spans="1:9">
      <c r="A156" s="489"/>
      <c r="B156" s="489"/>
      <c r="C156" s="489"/>
      <c r="D156" s="489"/>
      <c r="E156" s="489" t="str">
        <f>IF(LEN(D156)&gt;0,VLOOKUP(D156,'[1]Database Karyawan'!$A$2:$B$10000,2,0),"")</f>
        <v/>
      </c>
      <c r="F156" s="489" t="str">
        <f>IF(LEN(E156)&gt;0,VLOOKUP(E156,'Database Karyawan'!$A$2:$B$10000,2,0),"")</f>
        <v/>
      </c>
      <c r="G156" s="489"/>
      <c r="H156" s="500" t="str">
        <f t="shared" si="4"/>
        <v/>
      </c>
      <c r="I156" s="500">
        <f t="shared" si="5"/>
        <v>0</v>
      </c>
    </row>
    <row r="157" spans="1:9">
      <c r="A157" s="489"/>
      <c r="B157" s="489"/>
      <c r="C157" s="489"/>
      <c r="D157" s="489"/>
      <c r="E157" s="489" t="str">
        <f>IF(LEN(D157)&gt;0,VLOOKUP(D157,'[1]Database Karyawan'!$A$2:$B$10000,2,0),"")</f>
        <v/>
      </c>
      <c r="F157" s="489" t="str">
        <f>IF(LEN(E157)&gt;0,VLOOKUP(E157,'Database Karyawan'!$A$2:$B$10000,2,0),"")</f>
        <v/>
      </c>
      <c r="G157" s="489"/>
      <c r="H157" s="500" t="str">
        <f t="shared" si="4"/>
        <v/>
      </c>
      <c r="I157" s="500">
        <f t="shared" si="5"/>
        <v>0</v>
      </c>
    </row>
    <row r="158" spans="1:9">
      <c r="A158" s="489"/>
      <c r="B158" s="489"/>
      <c r="C158" s="489"/>
      <c r="D158" s="489"/>
      <c r="E158" s="489" t="str">
        <f>IF(LEN(D158)&gt;0,VLOOKUP(D158,'[1]Database Karyawan'!$A$2:$B$10000,2,0),"")</f>
        <v/>
      </c>
      <c r="F158" s="489" t="str">
        <f>IF(LEN(E158)&gt;0,VLOOKUP(E158,'Database Karyawan'!$A$2:$B$10000,2,0),"")</f>
        <v/>
      </c>
      <c r="G158" s="489"/>
      <c r="H158" s="500" t="str">
        <f t="shared" si="4"/>
        <v/>
      </c>
      <c r="I158" s="500">
        <f t="shared" si="5"/>
        <v>0</v>
      </c>
    </row>
    <row r="159" spans="1:9">
      <c r="A159" s="489"/>
      <c r="B159" s="489"/>
      <c r="C159" s="489"/>
      <c r="D159" s="489"/>
      <c r="E159" s="489" t="str">
        <f>IF(LEN(D159)&gt;0,VLOOKUP(D159,'[1]Database Karyawan'!$A$2:$B$10000,2,0),"")</f>
        <v/>
      </c>
      <c r="F159" s="489" t="str">
        <f>IF(LEN(E159)&gt;0,VLOOKUP(E159,'Database Karyawan'!$A$2:$B$10000,2,0),"")</f>
        <v/>
      </c>
      <c r="G159" s="489"/>
      <c r="H159" s="500" t="str">
        <f t="shared" si="4"/>
        <v/>
      </c>
      <c r="I159" s="500">
        <f t="shared" si="5"/>
        <v>0</v>
      </c>
    </row>
    <row r="160" spans="1:9">
      <c r="A160" s="489"/>
      <c r="B160" s="489"/>
      <c r="C160" s="489"/>
      <c r="D160" s="489"/>
      <c r="E160" s="489" t="str">
        <f>IF(LEN(D160)&gt;0,VLOOKUP(D160,'[1]Database Karyawan'!$A$2:$B$10000,2,0),"")</f>
        <v/>
      </c>
      <c r="F160" s="489" t="str">
        <f>IF(LEN(E160)&gt;0,VLOOKUP(E160,'Database Karyawan'!$A$2:$B$10000,2,0),"")</f>
        <v/>
      </c>
      <c r="G160" s="489"/>
      <c r="H160" s="500" t="str">
        <f t="shared" si="4"/>
        <v/>
      </c>
      <c r="I160" s="500">
        <f t="shared" si="5"/>
        <v>0</v>
      </c>
    </row>
    <row r="161" spans="1:9">
      <c r="A161" s="489"/>
      <c r="B161" s="489"/>
      <c r="C161" s="489"/>
      <c r="D161" s="489"/>
      <c r="E161" s="489" t="str">
        <f>IF(LEN(D161)&gt;0,VLOOKUP(D161,'[1]Database Karyawan'!$A$2:$B$10000,2,0),"")</f>
        <v/>
      </c>
      <c r="F161" s="489" t="str">
        <f>IF(LEN(E161)&gt;0,VLOOKUP(E161,'Database Karyawan'!$A$2:$B$10000,2,0),"")</f>
        <v/>
      </c>
      <c r="G161" s="489"/>
      <c r="H161" s="500" t="str">
        <f t="shared" si="4"/>
        <v/>
      </c>
      <c r="I161" s="500">
        <f t="shared" si="5"/>
        <v>0</v>
      </c>
    </row>
    <row r="162" spans="1:9">
      <c r="A162" s="489"/>
      <c r="B162" s="489"/>
      <c r="C162" s="489"/>
      <c r="D162" s="489"/>
      <c r="E162" s="489" t="str">
        <f>IF(LEN(D162)&gt;0,VLOOKUP(D162,'[1]Database Karyawan'!$A$2:$B$10000,2,0),"")</f>
        <v/>
      </c>
      <c r="F162" s="489" t="str">
        <f>IF(LEN(E162)&gt;0,VLOOKUP(E162,'Database Karyawan'!$A$2:$B$10000,2,0),"")</f>
        <v/>
      </c>
      <c r="G162" s="489"/>
      <c r="H162" s="500" t="str">
        <f t="shared" si="4"/>
        <v/>
      </c>
      <c r="I162" s="500">
        <f t="shared" si="5"/>
        <v>0</v>
      </c>
    </row>
    <row r="163" spans="1:9">
      <c r="A163" s="489"/>
      <c r="B163" s="489"/>
      <c r="C163" s="489"/>
      <c r="D163" s="489"/>
      <c r="E163" s="489" t="str">
        <f>IF(LEN(D163)&gt;0,VLOOKUP(D163,'[1]Database Karyawan'!$A$2:$B$10000,2,0),"")</f>
        <v/>
      </c>
      <c r="F163" s="489" t="str">
        <f>IF(LEN(E163)&gt;0,VLOOKUP(E163,'Database Karyawan'!$A$2:$B$10000,2,0),"")</f>
        <v/>
      </c>
      <c r="G163" s="489"/>
      <c r="H163" s="500" t="str">
        <f t="shared" si="4"/>
        <v/>
      </c>
      <c r="I163" s="500">
        <f t="shared" si="5"/>
        <v>0</v>
      </c>
    </row>
    <row r="164" spans="1:9">
      <c r="A164" s="489"/>
      <c r="B164" s="489"/>
      <c r="C164" s="489"/>
      <c r="D164" s="489"/>
      <c r="E164" s="489" t="str">
        <f>IF(LEN(D164)&gt;0,VLOOKUP(D164,'[1]Database Karyawan'!$A$2:$B$10000,2,0),"")</f>
        <v/>
      </c>
      <c r="F164" s="489" t="str">
        <f>IF(LEN(E164)&gt;0,VLOOKUP(E164,'Database Karyawan'!$A$2:$B$10000,2,0),"")</f>
        <v/>
      </c>
      <c r="G164" s="489"/>
      <c r="H164" s="500" t="str">
        <f t="shared" si="4"/>
        <v/>
      </c>
      <c r="I164" s="500">
        <f t="shared" si="5"/>
        <v>0</v>
      </c>
    </row>
    <row r="165" spans="1:9">
      <c r="A165" s="489"/>
      <c r="B165" s="489"/>
      <c r="C165" s="489"/>
      <c r="D165" s="489"/>
      <c r="E165" s="489" t="str">
        <f>IF(LEN(D165)&gt;0,VLOOKUP(D165,'[1]Database Karyawan'!$A$2:$B$10000,2,0),"")</f>
        <v/>
      </c>
      <c r="F165" s="489" t="str">
        <f>IF(LEN(E165)&gt;0,VLOOKUP(E165,'Database Karyawan'!$A$2:$B$10000,2,0),"")</f>
        <v/>
      </c>
      <c r="G165" s="489"/>
      <c r="H165" s="500" t="str">
        <f t="shared" si="4"/>
        <v/>
      </c>
      <c r="I165" s="500">
        <f t="shared" si="5"/>
        <v>0</v>
      </c>
    </row>
    <row r="166" spans="1:9">
      <c r="A166" s="489"/>
      <c r="B166" s="489"/>
      <c r="C166" s="489"/>
      <c r="D166" s="489"/>
      <c r="E166" s="489" t="str">
        <f>IF(LEN(D166)&gt;0,VLOOKUP(D166,'[1]Database Karyawan'!$A$2:$B$10000,2,0),"")</f>
        <v/>
      </c>
      <c r="F166" s="489" t="str">
        <f>IF(LEN(E166)&gt;0,VLOOKUP(E166,'Database Karyawan'!$A$2:$B$10000,2,0),"")</f>
        <v/>
      </c>
      <c r="G166" s="489"/>
      <c r="H166" s="500" t="str">
        <f t="shared" si="4"/>
        <v/>
      </c>
      <c r="I166" s="500">
        <f t="shared" si="5"/>
        <v>0</v>
      </c>
    </row>
    <row r="167" spans="1:9">
      <c r="A167" s="489"/>
      <c r="B167" s="489"/>
      <c r="C167" s="489"/>
      <c r="D167" s="489"/>
      <c r="E167" s="489" t="str">
        <f>IF(LEN(D167)&gt;0,VLOOKUP(D167,'[1]Database Karyawan'!$A$2:$B$10000,2,0),"")</f>
        <v/>
      </c>
      <c r="F167" s="489" t="str">
        <f>IF(LEN(E167)&gt;0,VLOOKUP(E167,'Database Karyawan'!$A$2:$B$10000,2,0),"")</f>
        <v/>
      </c>
      <c r="G167" s="489"/>
      <c r="H167" s="500" t="str">
        <f t="shared" si="4"/>
        <v/>
      </c>
      <c r="I167" s="500">
        <f t="shared" si="5"/>
        <v>0</v>
      </c>
    </row>
    <row r="168" spans="1:9">
      <c r="A168" s="489"/>
      <c r="B168" s="489"/>
      <c r="C168" s="489"/>
      <c r="D168" s="489"/>
      <c r="E168" s="489" t="str">
        <f>IF(LEN(D168)&gt;0,VLOOKUP(D168,'[1]Database Karyawan'!$A$2:$B$10000,2,0),"")</f>
        <v/>
      </c>
      <c r="F168" s="489" t="str">
        <f>IF(LEN(E168)&gt;0,VLOOKUP(E168,'Database Karyawan'!$A$2:$B$10000,2,0),"")</f>
        <v/>
      </c>
      <c r="G168" s="489"/>
      <c r="H168" s="500" t="str">
        <f t="shared" si="4"/>
        <v/>
      </c>
      <c r="I168" s="500">
        <f t="shared" si="5"/>
        <v>0</v>
      </c>
    </row>
    <row r="169" spans="1:9">
      <c r="A169" s="489"/>
      <c r="B169" s="489"/>
      <c r="C169" s="489"/>
      <c r="D169" s="489"/>
      <c r="E169" s="489" t="str">
        <f>IF(LEN(D169)&gt;0,VLOOKUP(D169,'[1]Database Karyawan'!$A$2:$B$10000,2,0),"")</f>
        <v/>
      </c>
      <c r="F169" s="489" t="str">
        <f>IF(LEN(E169)&gt;0,VLOOKUP(E169,'Database Karyawan'!$A$2:$B$10000,2,0),"")</f>
        <v/>
      </c>
      <c r="G169" s="489"/>
      <c r="H169" s="500" t="str">
        <f t="shared" si="4"/>
        <v/>
      </c>
      <c r="I169" s="500">
        <f t="shared" si="5"/>
        <v>0</v>
      </c>
    </row>
    <row r="170" spans="1:9">
      <c r="A170" s="489"/>
      <c r="B170" s="489"/>
      <c r="C170" s="489"/>
      <c r="D170" s="489"/>
      <c r="E170" s="489" t="str">
        <f>IF(LEN(D170)&gt;0,VLOOKUP(D170,'[1]Database Karyawan'!$A$2:$B$10000,2,0),"")</f>
        <v/>
      </c>
      <c r="F170" s="489" t="str">
        <f>IF(LEN(E170)&gt;0,VLOOKUP(E170,'Database Karyawan'!$A$2:$B$10000,2,0),"")</f>
        <v/>
      </c>
      <c r="G170" s="489"/>
      <c r="H170" s="500" t="str">
        <f t="shared" si="4"/>
        <v/>
      </c>
      <c r="I170" s="500">
        <f t="shared" si="5"/>
        <v>0</v>
      </c>
    </row>
    <row r="171" spans="1:9">
      <c r="A171" s="489"/>
      <c r="B171" s="489"/>
      <c r="C171" s="489"/>
      <c r="D171" s="489"/>
      <c r="E171" s="489" t="str">
        <f>IF(LEN(D171)&gt;0,VLOOKUP(D171,'[1]Database Karyawan'!$A$2:$B$10000,2,0),"")</f>
        <v/>
      </c>
      <c r="F171" s="489" t="str">
        <f>IF(LEN(E171)&gt;0,VLOOKUP(E171,'Database Karyawan'!$A$2:$B$10000,2,0),"")</f>
        <v/>
      </c>
      <c r="G171" s="489"/>
      <c r="H171" s="500" t="str">
        <f t="shared" si="4"/>
        <v/>
      </c>
      <c r="I171" s="500">
        <f t="shared" si="5"/>
        <v>0</v>
      </c>
    </row>
    <row r="172" spans="1:9">
      <c r="A172" s="489"/>
      <c r="B172" s="489"/>
      <c r="C172" s="489"/>
      <c r="D172" s="489"/>
      <c r="E172" s="489" t="str">
        <f>IF(LEN(D172)&gt;0,VLOOKUP(D172,'[1]Database Karyawan'!$A$2:$B$10000,2,0),"")</f>
        <v/>
      </c>
      <c r="F172" s="489" t="str">
        <f>IF(LEN(E172)&gt;0,VLOOKUP(E172,'Database Karyawan'!$A$2:$B$10000,2,0),"")</f>
        <v/>
      </c>
      <c r="G172" s="489"/>
      <c r="H172" s="500" t="str">
        <f t="shared" si="4"/>
        <v/>
      </c>
      <c r="I172" s="500">
        <f t="shared" si="5"/>
        <v>0</v>
      </c>
    </row>
    <row r="173" spans="1:9">
      <c r="A173" s="489"/>
      <c r="B173" s="489"/>
      <c r="C173" s="489"/>
      <c r="D173" s="489"/>
      <c r="E173" s="489" t="str">
        <f>IF(LEN(D173)&gt;0,VLOOKUP(D173,'[1]Database Karyawan'!$A$2:$B$10000,2,0),"")</f>
        <v/>
      </c>
      <c r="F173" s="489" t="str">
        <f>IF(LEN(E173)&gt;0,VLOOKUP(E173,'Database Karyawan'!$A$2:$B$10000,2,0),"")</f>
        <v/>
      </c>
      <c r="G173" s="489"/>
      <c r="H173" s="500" t="str">
        <f t="shared" si="4"/>
        <v/>
      </c>
      <c r="I173" s="500">
        <f t="shared" si="5"/>
        <v>0</v>
      </c>
    </row>
    <row r="174" spans="1:9">
      <c r="A174" s="489"/>
      <c r="B174" s="489"/>
      <c r="C174" s="489"/>
      <c r="D174" s="489"/>
      <c r="E174" s="489" t="str">
        <f>IF(LEN(D174)&gt;0,VLOOKUP(D174,'[1]Database Karyawan'!$A$2:$B$10000,2,0),"")</f>
        <v/>
      </c>
      <c r="F174" s="489" t="str">
        <f>IF(LEN(E174)&gt;0,VLOOKUP(E174,'Database Karyawan'!$A$2:$B$10000,2,0),"")</f>
        <v/>
      </c>
      <c r="G174" s="489"/>
      <c r="H174" s="500" t="str">
        <f t="shared" si="4"/>
        <v/>
      </c>
      <c r="I174" s="500">
        <f t="shared" si="5"/>
        <v>0</v>
      </c>
    </row>
    <row r="175" spans="1:9">
      <c r="A175" s="489"/>
      <c r="B175" s="489"/>
      <c r="C175" s="489"/>
      <c r="D175" s="489"/>
      <c r="E175" s="489" t="str">
        <f>IF(LEN(D175)&gt;0,VLOOKUP(D175,'[1]Database Karyawan'!$A$2:$B$10000,2,0),"")</f>
        <v/>
      </c>
      <c r="F175" s="489" t="str">
        <f>IF(LEN(E175)&gt;0,VLOOKUP(E175,'Database Karyawan'!$A$2:$B$10000,2,0),"")</f>
        <v/>
      </c>
      <c r="G175" s="489"/>
      <c r="H175" s="500" t="str">
        <f t="shared" si="4"/>
        <v/>
      </c>
      <c r="I175" s="500">
        <f t="shared" si="5"/>
        <v>0</v>
      </c>
    </row>
    <row r="176" spans="1:9">
      <c r="A176" s="489"/>
      <c r="B176" s="489"/>
      <c r="C176" s="489"/>
      <c r="D176" s="489"/>
      <c r="E176" s="489" t="str">
        <f>IF(LEN(D176)&gt;0,VLOOKUP(D176,'[1]Database Karyawan'!$A$2:$B$10000,2,0),"")</f>
        <v/>
      </c>
      <c r="F176" s="489" t="str">
        <f>IF(LEN(E176)&gt;0,VLOOKUP(E176,'Database Karyawan'!$A$2:$B$10000,2,0),"")</f>
        <v/>
      </c>
      <c r="G176" s="489"/>
      <c r="H176" s="500" t="str">
        <f t="shared" si="4"/>
        <v/>
      </c>
      <c r="I176" s="500">
        <f t="shared" si="5"/>
        <v>0</v>
      </c>
    </row>
    <row r="177" spans="1:9">
      <c r="A177" s="489"/>
      <c r="B177" s="489"/>
      <c r="C177" s="489"/>
      <c r="D177" s="489"/>
      <c r="E177" s="489" t="str">
        <f>IF(LEN(D177)&gt;0,VLOOKUP(D177,'[1]Database Karyawan'!$A$2:$B$10000,2,0),"")</f>
        <v/>
      </c>
      <c r="F177" s="489" t="str">
        <f>IF(LEN(E177)&gt;0,VLOOKUP(E177,'Database Karyawan'!$A$2:$B$10000,2,0),"")</f>
        <v/>
      </c>
      <c r="G177" s="489"/>
      <c r="H177" s="500" t="str">
        <f t="shared" si="4"/>
        <v/>
      </c>
      <c r="I177" s="500">
        <f t="shared" si="5"/>
        <v>0</v>
      </c>
    </row>
    <row r="178" spans="1:9">
      <c r="A178" s="489"/>
      <c r="B178" s="489"/>
      <c r="C178" s="489"/>
      <c r="D178" s="489"/>
      <c r="E178" s="489" t="str">
        <f>IF(LEN(D178)&gt;0,VLOOKUP(D178,'[1]Database Karyawan'!$A$2:$B$10000,2,0),"")</f>
        <v/>
      </c>
      <c r="F178" s="489" t="str">
        <f>IF(LEN(E178)&gt;0,VLOOKUP(E178,'Database Karyawan'!$A$2:$B$10000,2,0),"")</f>
        <v/>
      </c>
      <c r="G178" s="489"/>
      <c r="H178" s="500" t="str">
        <f t="shared" si="4"/>
        <v/>
      </c>
      <c r="I178" s="500">
        <f t="shared" si="5"/>
        <v>0</v>
      </c>
    </row>
    <row r="179" spans="1:9">
      <c r="A179" s="489"/>
      <c r="B179" s="489"/>
      <c r="C179" s="489"/>
      <c r="D179" s="489"/>
      <c r="E179" s="489" t="str">
        <f>IF(LEN(D179)&gt;0,VLOOKUP(D179,'[1]Database Karyawan'!$A$2:$B$10000,2,0),"")</f>
        <v/>
      </c>
      <c r="F179" s="489" t="str">
        <f>IF(LEN(E179)&gt;0,VLOOKUP(E179,'Database Karyawan'!$A$2:$B$10000,2,0),"")</f>
        <v/>
      </c>
      <c r="G179" s="489"/>
      <c r="H179" s="500" t="str">
        <f t="shared" si="4"/>
        <v/>
      </c>
      <c r="I179" s="500">
        <f t="shared" si="5"/>
        <v>0</v>
      </c>
    </row>
    <row r="180" spans="1:9">
      <c r="A180" s="489"/>
      <c r="B180" s="489"/>
      <c r="C180" s="489"/>
      <c r="D180" s="489"/>
      <c r="E180" s="489" t="str">
        <f>IF(LEN(D180)&gt;0,VLOOKUP(D180,'[1]Database Karyawan'!$A$2:$B$10000,2,0),"")</f>
        <v/>
      </c>
      <c r="F180" s="489" t="str">
        <f>IF(LEN(E180)&gt;0,VLOOKUP(E180,'Database Karyawan'!$A$2:$B$10000,2,0),"")</f>
        <v/>
      </c>
      <c r="G180" s="489"/>
      <c r="H180" s="500" t="str">
        <f t="shared" si="4"/>
        <v/>
      </c>
      <c r="I180" s="500">
        <f t="shared" si="5"/>
        <v>0</v>
      </c>
    </row>
    <row r="181" spans="1:9">
      <c r="A181" s="489"/>
      <c r="B181" s="489"/>
      <c r="C181" s="489"/>
      <c r="D181" s="489"/>
      <c r="E181" s="489" t="str">
        <f>IF(LEN(D181)&gt;0,VLOOKUP(D181,'[1]Database Karyawan'!$A$2:$B$10000,2,0),"")</f>
        <v/>
      </c>
      <c r="F181" s="489" t="str">
        <f>IF(LEN(E181)&gt;0,VLOOKUP(E181,'Database Karyawan'!$A$2:$B$10000,2,0),"")</f>
        <v/>
      </c>
      <c r="G181" s="489"/>
      <c r="H181" s="500" t="str">
        <f t="shared" si="4"/>
        <v/>
      </c>
      <c r="I181" s="500">
        <f t="shared" si="5"/>
        <v>0</v>
      </c>
    </row>
    <row r="182" spans="1:9">
      <c r="A182" s="489"/>
      <c r="B182" s="489"/>
      <c r="C182" s="489"/>
      <c r="D182" s="489"/>
      <c r="E182" s="489" t="str">
        <f>IF(LEN(D182)&gt;0,VLOOKUP(D182,'[1]Database Karyawan'!$A$2:$B$10000,2,0),"")</f>
        <v/>
      </c>
      <c r="F182" s="489" t="str">
        <f>IF(LEN(E182)&gt;0,VLOOKUP(E182,'Database Karyawan'!$A$2:$B$10000,2,0),"")</f>
        <v/>
      </c>
      <c r="G182" s="489"/>
      <c r="H182" s="500" t="str">
        <f t="shared" si="4"/>
        <v/>
      </c>
      <c r="I182" s="500">
        <f t="shared" si="5"/>
        <v>0</v>
      </c>
    </row>
    <row r="183" spans="1:9">
      <c r="A183" s="489"/>
      <c r="B183" s="489"/>
      <c r="C183" s="489"/>
      <c r="D183" s="489"/>
      <c r="E183" s="489" t="str">
        <f>IF(LEN(D183)&gt;0,VLOOKUP(D183,'[1]Database Karyawan'!$A$2:$B$10000,2,0),"")</f>
        <v/>
      </c>
      <c r="F183" s="489" t="str">
        <f>IF(LEN(E183)&gt;0,VLOOKUP(E183,'Database Karyawan'!$A$2:$B$10000,2,0),"")</f>
        <v/>
      </c>
      <c r="G183" s="489"/>
      <c r="H183" s="500" t="str">
        <f t="shared" si="4"/>
        <v/>
      </c>
      <c r="I183" s="500">
        <f t="shared" si="5"/>
        <v>0</v>
      </c>
    </row>
    <row r="184" spans="1:9">
      <c r="A184" s="489"/>
      <c r="B184" s="489"/>
      <c r="C184" s="489"/>
      <c r="D184" s="489"/>
      <c r="E184" s="489" t="str">
        <f>IF(LEN(D184)&gt;0,VLOOKUP(D184,'[1]Database Karyawan'!$A$2:$B$10000,2,0),"")</f>
        <v/>
      </c>
      <c r="F184" s="489" t="str">
        <f>IF(LEN(E184)&gt;0,VLOOKUP(E184,'Database Karyawan'!$A$2:$B$10000,2,0),"")</f>
        <v/>
      </c>
      <c r="G184" s="489"/>
      <c r="H184" s="500" t="str">
        <f t="shared" si="4"/>
        <v/>
      </c>
      <c r="I184" s="500">
        <f t="shared" si="5"/>
        <v>0</v>
      </c>
    </row>
    <row r="185" spans="1:9">
      <c r="A185" s="489"/>
      <c r="B185" s="489"/>
      <c r="C185" s="489"/>
      <c r="D185" s="489"/>
      <c r="E185" s="489" t="str">
        <f>IF(LEN(D185)&gt;0,VLOOKUP(D185,'[1]Database Karyawan'!$A$2:$B$10000,2,0),"")</f>
        <v/>
      </c>
      <c r="F185" s="489" t="str">
        <f>IF(LEN(E185)&gt;0,VLOOKUP(E185,'Database Karyawan'!$A$2:$B$10000,2,0),"")</f>
        <v/>
      </c>
      <c r="G185" s="489"/>
      <c r="H185" s="500" t="str">
        <f t="shared" si="4"/>
        <v/>
      </c>
      <c r="I185" s="500">
        <f t="shared" si="5"/>
        <v>0</v>
      </c>
    </row>
    <row r="186" spans="1:9">
      <c r="A186" s="489"/>
      <c r="B186" s="489"/>
      <c r="C186" s="489"/>
      <c r="D186" s="489"/>
      <c r="E186" s="489" t="str">
        <f>IF(LEN(D186)&gt;0,VLOOKUP(D186,'[1]Database Karyawan'!$A$2:$B$10000,2,0),"")</f>
        <v/>
      </c>
      <c r="F186" s="489" t="str">
        <f>IF(LEN(E186)&gt;0,VLOOKUP(E186,'Database Karyawan'!$A$2:$B$10000,2,0),"")</f>
        <v/>
      </c>
      <c r="G186" s="489"/>
      <c r="H186" s="500" t="str">
        <f t="shared" si="4"/>
        <v/>
      </c>
      <c r="I186" s="500">
        <f t="shared" si="5"/>
        <v>0</v>
      </c>
    </row>
    <row r="187" spans="1:9">
      <c r="A187" s="489"/>
      <c r="B187" s="489"/>
      <c r="C187" s="489"/>
      <c r="D187" s="489"/>
      <c r="E187" s="489" t="str">
        <f>IF(LEN(D187)&gt;0,VLOOKUP(D187,'[1]Database Karyawan'!$A$2:$B$10000,2,0),"")</f>
        <v/>
      </c>
      <c r="F187" s="489" t="str">
        <f>IF(LEN(E187)&gt;0,VLOOKUP(E187,'Database Karyawan'!$A$2:$B$10000,2,0),"")</f>
        <v/>
      </c>
      <c r="G187" s="489"/>
      <c r="H187" s="500" t="str">
        <f t="shared" si="4"/>
        <v/>
      </c>
      <c r="I187" s="500">
        <f t="shared" si="5"/>
        <v>0</v>
      </c>
    </row>
    <row r="188" spans="1:9">
      <c r="A188" s="489"/>
      <c r="B188" s="489"/>
      <c r="C188" s="489"/>
      <c r="D188" s="489"/>
      <c r="E188" s="489" t="str">
        <f>IF(LEN(D188)&gt;0,VLOOKUP(D188,'[1]Database Karyawan'!$A$2:$B$10000,2,0),"")</f>
        <v/>
      </c>
      <c r="F188" s="489" t="str">
        <f>IF(LEN(E188)&gt;0,VLOOKUP(E188,'Database Karyawan'!$A$2:$B$10000,2,0),"")</f>
        <v/>
      </c>
      <c r="G188" s="489"/>
      <c r="H188" s="500" t="str">
        <f t="shared" si="4"/>
        <v/>
      </c>
      <c r="I188" s="500">
        <f t="shared" si="5"/>
        <v>0</v>
      </c>
    </row>
    <row r="189" spans="1:9">
      <c r="A189" s="489"/>
      <c r="B189" s="489"/>
      <c r="C189" s="489"/>
      <c r="D189" s="489"/>
      <c r="E189" s="489" t="str">
        <f>IF(LEN(D189)&gt;0,VLOOKUP(D189,'[1]Database Karyawan'!$A$2:$B$10000,2,0),"")</f>
        <v/>
      </c>
      <c r="F189" s="489" t="str">
        <f>IF(LEN(E189)&gt;0,VLOOKUP(E189,'Database Karyawan'!$A$2:$B$10000,2,0),"")</f>
        <v/>
      </c>
      <c r="G189" s="489"/>
      <c r="H189" s="500" t="str">
        <f t="shared" si="4"/>
        <v/>
      </c>
      <c r="I189" s="500">
        <f t="shared" si="5"/>
        <v>0</v>
      </c>
    </row>
    <row r="190" spans="1:9">
      <c r="A190" s="489"/>
      <c r="B190" s="489"/>
      <c r="C190" s="489"/>
      <c r="D190" s="489"/>
      <c r="E190" s="489" t="str">
        <f>IF(LEN(D190)&gt;0,VLOOKUP(D190,'[1]Database Karyawan'!$A$2:$B$10000,2,0),"")</f>
        <v/>
      </c>
      <c r="F190" s="489" t="str">
        <f>IF(LEN(E190)&gt;0,VLOOKUP(E190,'Database Karyawan'!$A$2:$B$10000,2,0),"")</f>
        <v/>
      </c>
      <c r="G190" s="489"/>
      <c r="H190" s="500" t="str">
        <f t="shared" si="4"/>
        <v/>
      </c>
      <c r="I190" s="500">
        <f t="shared" si="5"/>
        <v>0</v>
      </c>
    </row>
    <row r="191" spans="1:9">
      <c r="A191" s="489"/>
      <c r="B191" s="489"/>
      <c r="C191" s="489"/>
      <c r="D191" s="489"/>
      <c r="E191" s="489" t="str">
        <f>IF(LEN(D191)&gt;0,VLOOKUP(D191,'[1]Database Karyawan'!$A$2:$B$10000,2,0),"")</f>
        <v/>
      </c>
      <c r="F191" s="489" t="str">
        <f>IF(LEN(E191)&gt;0,VLOOKUP(E191,'Database Karyawan'!$A$2:$B$10000,2,0),"")</f>
        <v/>
      </c>
      <c r="G191" s="489"/>
      <c r="H191" s="500" t="str">
        <f t="shared" si="4"/>
        <v/>
      </c>
      <c r="I191" s="500">
        <f t="shared" si="5"/>
        <v>0</v>
      </c>
    </row>
    <row r="192" spans="1:9">
      <c r="A192" s="489"/>
      <c r="B192" s="489"/>
      <c r="C192" s="489"/>
      <c r="D192" s="489"/>
      <c r="E192" s="489" t="str">
        <f>IF(LEN(D192)&gt;0,VLOOKUP(D192,'[1]Database Karyawan'!$A$2:$B$10000,2,0),"")</f>
        <v/>
      </c>
      <c r="F192" s="489" t="str">
        <f>IF(LEN(E192)&gt;0,VLOOKUP(E192,'Database Karyawan'!$A$2:$B$10000,2,0),"")</f>
        <v/>
      </c>
      <c r="G192" s="489"/>
      <c r="H192" s="500" t="str">
        <f t="shared" si="4"/>
        <v/>
      </c>
      <c r="I192" s="500">
        <f t="shared" si="5"/>
        <v>0</v>
      </c>
    </row>
    <row r="193" spans="1:9">
      <c r="A193" s="489"/>
      <c r="B193" s="489"/>
      <c r="C193" s="489"/>
      <c r="D193" s="489"/>
      <c r="E193" s="489" t="str">
        <f>IF(LEN(D193)&gt;0,VLOOKUP(D193,'[1]Database Karyawan'!$A$2:$B$10000,2,0),"")</f>
        <v/>
      </c>
      <c r="F193" s="489" t="str">
        <f>IF(LEN(E193)&gt;0,VLOOKUP(E193,'Database Karyawan'!$A$2:$B$10000,2,0),"")</f>
        <v/>
      </c>
      <c r="G193" s="489"/>
      <c r="H193" s="500" t="str">
        <f t="shared" si="4"/>
        <v/>
      </c>
      <c r="I193" s="500">
        <f t="shared" si="5"/>
        <v>0</v>
      </c>
    </row>
    <row r="194" spans="1:9">
      <c r="A194" s="489"/>
      <c r="B194" s="489"/>
      <c r="C194" s="489"/>
      <c r="D194" s="489"/>
      <c r="E194" s="489" t="str">
        <f>IF(LEN(D194)&gt;0,VLOOKUP(D194,'[1]Database Karyawan'!$A$2:$B$10000,2,0),"")</f>
        <v/>
      </c>
      <c r="F194" s="489" t="str">
        <f>IF(LEN(E194)&gt;0,VLOOKUP(E194,'Database Karyawan'!$A$2:$B$10000,2,0),"")</f>
        <v/>
      </c>
      <c r="G194" s="489"/>
      <c r="H194" s="500" t="str">
        <f t="shared" si="4"/>
        <v/>
      </c>
      <c r="I194" s="500">
        <f t="shared" si="5"/>
        <v>0</v>
      </c>
    </row>
    <row r="195" spans="1:9">
      <c r="A195" s="489"/>
      <c r="B195" s="489"/>
      <c r="C195" s="489"/>
      <c r="D195" s="489"/>
      <c r="E195" s="489" t="str">
        <f>IF(LEN(D195)&gt;0,VLOOKUP(D195,'[1]Database Karyawan'!$A$2:$B$10000,2,0),"")</f>
        <v/>
      </c>
      <c r="F195" s="489" t="str">
        <f>IF(LEN(E195)&gt;0,VLOOKUP(E195,'Database Karyawan'!$A$2:$B$10000,2,0),"")</f>
        <v/>
      </c>
      <c r="G195" s="489"/>
      <c r="H195" s="500" t="str">
        <f t="shared" si="4"/>
        <v/>
      </c>
      <c r="I195" s="500">
        <f t="shared" si="5"/>
        <v>0</v>
      </c>
    </row>
    <row r="196" spans="1:9">
      <c r="A196" s="489"/>
      <c r="B196" s="489"/>
      <c r="C196" s="489"/>
      <c r="D196" s="489"/>
      <c r="E196" s="489" t="str">
        <f>IF(LEN(D196)&gt;0,VLOOKUP(D196,'[1]Database Karyawan'!$A$2:$B$10000,2,0),"")</f>
        <v/>
      </c>
      <c r="F196" s="489" t="str">
        <f>IF(LEN(E196)&gt;0,VLOOKUP(E196,'Database Karyawan'!$A$2:$B$10000,2,0),"")</f>
        <v/>
      </c>
      <c r="G196" s="489"/>
      <c r="H196" s="500" t="str">
        <f t="shared" si="4"/>
        <v/>
      </c>
      <c r="I196" s="500">
        <f t="shared" si="5"/>
        <v>0</v>
      </c>
    </row>
    <row r="197" spans="1:9">
      <c r="A197" s="489"/>
      <c r="B197" s="489"/>
      <c r="C197" s="489"/>
      <c r="D197" s="489"/>
      <c r="E197" s="489" t="str">
        <f>IF(LEN(D197)&gt;0,VLOOKUP(D197,'[1]Database Karyawan'!$A$2:$B$10000,2,0),"")</f>
        <v/>
      </c>
      <c r="F197" s="489" t="str">
        <f>IF(LEN(E197)&gt;0,VLOOKUP(E197,'Database Karyawan'!$A$2:$B$10000,2,0),"")</f>
        <v/>
      </c>
      <c r="G197" s="489"/>
      <c r="H197" s="500" t="str">
        <f t="shared" si="4"/>
        <v/>
      </c>
      <c r="I197" s="500">
        <f t="shared" si="5"/>
        <v>0</v>
      </c>
    </row>
    <row r="198" spans="1:9">
      <c r="A198" s="489"/>
      <c r="B198" s="489"/>
      <c r="C198" s="489"/>
      <c r="D198" s="489"/>
      <c r="E198" s="489" t="str">
        <f>IF(LEN(D198)&gt;0,VLOOKUP(D198,'[1]Database Karyawan'!$A$2:$B$10000,2,0),"")</f>
        <v/>
      </c>
      <c r="F198" s="489" t="str">
        <f>IF(LEN(E198)&gt;0,VLOOKUP(E198,'Database Karyawan'!$A$2:$B$10000,2,0),"")</f>
        <v/>
      </c>
      <c r="G198" s="489"/>
      <c r="H198" s="500" t="str">
        <f t="shared" si="4"/>
        <v/>
      </c>
      <c r="I198" s="500">
        <f t="shared" si="5"/>
        <v>0</v>
      </c>
    </row>
    <row r="199" spans="1:9">
      <c r="A199" s="489"/>
      <c r="B199" s="489"/>
      <c r="C199" s="489"/>
      <c r="D199" s="489"/>
      <c r="E199" s="489" t="str">
        <f>IF(LEN(D199)&gt;0,VLOOKUP(D199,'[1]Database Karyawan'!$A$2:$B$10000,2,0),"")</f>
        <v/>
      </c>
      <c r="F199" s="489" t="str">
        <f>IF(LEN(E199)&gt;0,VLOOKUP(E199,'Database Karyawan'!$A$2:$B$10000,2,0),"")</f>
        <v/>
      </c>
      <c r="G199" s="489"/>
      <c r="H199" s="500" t="str">
        <f t="shared" si="4"/>
        <v/>
      </c>
      <c r="I199" s="500">
        <f t="shared" si="5"/>
        <v>0</v>
      </c>
    </row>
    <row r="200" spans="1:9">
      <c r="A200" s="489"/>
      <c r="B200" s="489"/>
      <c r="C200" s="489"/>
      <c r="D200" s="489"/>
      <c r="E200" s="489" t="str">
        <f>IF(LEN(D200)&gt;0,VLOOKUP(D200,'[1]Database Karyawan'!$A$2:$B$10000,2,0),"")</f>
        <v/>
      </c>
      <c r="F200" s="489" t="str">
        <f>IF(LEN(E200)&gt;0,VLOOKUP(E200,'Database Karyawan'!$A$2:$B$10000,2,0),"")</f>
        <v/>
      </c>
      <c r="G200" s="489"/>
      <c r="H200" s="500" t="str">
        <f t="shared" si="4"/>
        <v/>
      </c>
      <c r="I200" s="500">
        <f t="shared" si="5"/>
        <v>0</v>
      </c>
    </row>
    <row r="201" spans="1:9">
      <c r="A201" s="489"/>
      <c r="B201" s="489"/>
      <c r="C201" s="489"/>
      <c r="D201" s="489"/>
      <c r="E201" s="489" t="str">
        <f>IF(LEN(D201)&gt;0,VLOOKUP(D201,'[1]Database Karyawan'!$A$2:$B$10000,2,0),"")</f>
        <v/>
      </c>
      <c r="F201" s="489" t="str">
        <f>IF(LEN(E201)&gt;0,VLOOKUP(E201,'Database Karyawan'!$A$2:$B$10000,2,0),"")</f>
        <v/>
      </c>
      <c r="G201" s="489"/>
      <c r="H201" s="500" t="str">
        <f t="shared" si="4"/>
        <v/>
      </c>
      <c r="I201" s="500">
        <f t="shared" si="5"/>
        <v>0</v>
      </c>
    </row>
    <row r="202" spans="1:9">
      <c r="A202" s="489"/>
      <c r="B202" s="489"/>
      <c r="C202" s="489"/>
      <c r="D202" s="489"/>
      <c r="E202" s="489" t="str">
        <f>IF(LEN(D202)&gt;0,VLOOKUP(D202,'[1]Database Karyawan'!$A$2:$B$10000,2,0),"")</f>
        <v/>
      </c>
      <c r="F202" s="489" t="str">
        <f>IF(LEN(E202)&gt;0,VLOOKUP(E202,'Database Karyawan'!$A$2:$B$10000,2,0),"")</f>
        <v/>
      </c>
      <c r="G202" s="489"/>
      <c r="H202" s="500" t="str">
        <f t="shared" si="4"/>
        <v/>
      </c>
      <c r="I202" s="500">
        <f t="shared" si="5"/>
        <v>0</v>
      </c>
    </row>
    <row r="203" spans="1:9">
      <c r="A203" s="489"/>
      <c r="B203" s="489"/>
      <c r="C203" s="489"/>
      <c r="D203" s="489"/>
      <c r="E203" s="489" t="str">
        <f>IF(LEN(D203)&gt;0,VLOOKUP(D203,'[1]Database Karyawan'!$A$2:$B$10000,2,0),"")</f>
        <v/>
      </c>
      <c r="F203" s="489" t="str">
        <f>IF(LEN(E203)&gt;0,VLOOKUP(E203,'Database Karyawan'!$A$2:$B$10000,2,0),"")</f>
        <v/>
      </c>
      <c r="G203" s="489"/>
      <c r="H203" s="500" t="str">
        <f t="shared" si="4"/>
        <v/>
      </c>
      <c r="I203" s="500">
        <f t="shared" si="5"/>
        <v>0</v>
      </c>
    </row>
    <row r="204" spans="1:9">
      <c r="A204" s="489"/>
      <c r="B204" s="489"/>
      <c r="C204" s="489"/>
      <c r="D204" s="489"/>
      <c r="E204" s="489" t="str">
        <f>IF(LEN(D204)&gt;0,VLOOKUP(D204,'[1]Database Karyawan'!$A$2:$B$10000,2,0),"")</f>
        <v/>
      </c>
      <c r="F204" s="489" t="str">
        <f>IF(LEN(E204)&gt;0,VLOOKUP(E204,'Database Karyawan'!$A$2:$B$10000,2,0),"")</f>
        <v/>
      </c>
      <c r="G204" s="489"/>
      <c r="H204" s="500" t="str">
        <f t="shared" si="4"/>
        <v/>
      </c>
      <c r="I204" s="500">
        <f t="shared" si="5"/>
        <v>0</v>
      </c>
    </row>
    <row r="205" spans="1:9">
      <c r="A205" s="489"/>
      <c r="B205" s="489"/>
      <c r="C205" s="489"/>
      <c r="D205" s="489"/>
      <c r="E205" s="489" t="str">
        <f>IF(LEN(D205)&gt;0,VLOOKUP(D205,'[1]Database Karyawan'!$A$2:$B$10000,2,0),"")</f>
        <v/>
      </c>
      <c r="F205" s="489" t="str">
        <f>IF(LEN(E205)&gt;0,VLOOKUP(E205,'Database Karyawan'!$A$2:$B$10000,2,0),"")</f>
        <v/>
      </c>
      <c r="G205" s="489"/>
      <c r="H205" s="500" t="str">
        <f t="shared" si="4"/>
        <v/>
      </c>
      <c r="I205" s="500">
        <f t="shared" si="5"/>
        <v>0</v>
      </c>
    </row>
    <row r="206" spans="1:9">
      <c r="A206" s="489"/>
      <c r="B206" s="489"/>
      <c r="C206" s="489"/>
      <c r="D206" s="489"/>
      <c r="E206" s="489" t="str">
        <f>IF(LEN(D206)&gt;0,VLOOKUP(D206,'[1]Database Karyawan'!$A$2:$B$10000,2,0),"")</f>
        <v/>
      </c>
      <c r="F206" s="489" t="str">
        <f>IF(LEN(E206)&gt;0,VLOOKUP(E206,'Database Karyawan'!$A$2:$B$10000,2,0),"")</f>
        <v/>
      </c>
      <c r="G206" s="489"/>
      <c r="H206" s="500" t="str">
        <f t="shared" si="4"/>
        <v/>
      </c>
      <c r="I206" s="500">
        <f t="shared" si="5"/>
        <v>0</v>
      </c>
    </row>
    <row r="207" spans="1:9">
      <c r="A207" s="489"/>
      <c r="B207" s="489"/>
      <c r="C207" s="489"/>
      <c r="D207" s="489"/>
      <c r="E207" s="489" t="str">
        <f>IF(LEN(D207)&gt;0,VLOOKUP(D207,'[1]Database Karyawan'!$A$2:$B$10000,2,0),"")</f>
        <v/>
      </c>
      <c r="F207" s="489" t="str">
        <f>IF(LEN(E207)&gt;0,VLOOKUP(E207,'Database Karyawan'!$A$2:$B$10000,2,0),"")</f>
        <v/>
      </c>
      <c r="G207" s="489"/>
      <c r="H207" s="500" t="str">
        <f t="shared" ref="H207:H270" si="6">IF(LEN(A207)&gt;0,IF(AND(LEN(A207)&gt;0,LEN(B207)&gt;0,LEN(C207)&gt;0,LEN(D207)&gt;0,LEN(E207)&gt;0,LEN(F207)&gt;0,LEN(G207)&gt;0),"OK","Not Complete"),"")</f>
        <v/>
      </c>
      <c r="I207" s="500">
        <f t="shared" ref="I207:I270" si="7">IF(H207="ok",G207,0)</f>
        <v>0</v>
      </c>
    </row>
    <row r="208" spans="1:9">
      <c r="A208" s="489"/>
      <c r="B208" s="489"/>
      <c r="C208" s="489"/>
      <c r="D208" s="489"/>
      <c r="E208" s="489" t="str">
        <f>IF(LEN(D208)&gt;0,VLOOKUP(D208,'[1]Database Karyawan'!$A$2:$B$10000,2,0),"")</f>
        <v/>
      </c>
      <c r="F208" s="489" t="str">
        <f>IF(LEN(E208)&gt;0,VLOOKUP(E208,'Database Karyawan'!$A$2:$B$10000,2,0),"")</f>
        <v/>
      </c>
      <c r="G208" s="489"/>
      <c r="H208" s="500" t="str">
        <f t="shared" si="6"/>
        <v/>
      </c>
      <c r="I208" s="500">
        <f t="shared" si="7"/>
        <v>0</v>
      </c>
    </row>
    <row r="209" spans="1:9">
      <c r="A209" s="489"/>
      <c r="B209" s="489"/>
      <c r="C209" s="489"/>
      <c r="D209" s="489"/>
      <c r="E209" s="489" t="str">
        <f>IF(LEN(D209)&gt;0,VLOOKUP(D209,'[1]Database Karyawan'!$A$2:$B$10000,2,0),"")</f>
        <v/>
      </c>
      <c r="F209" s="489" t="str">
        <f>IF(LEN(E209)&gt;0,VLOOKUP(E209,'Database Karyawan'!$A$2:$B$10000,2,0),"")</f>
        <v/>
      </c>
      <c r="G209" s="489"/>
      <c r="H209" s="500" t="str">
        <f t="shared" si="6"/>
        <v/>
      </c>
      <c r="I209" s="500">
        <f t="shared" si="7"/>
        <v>0</v>
      </c>
    </row>
    <row r="210" spans="1:9">
      <c r="A210" s="489"/>
      <c r="B210" s="489"/>
      <c r="C210" s="489"/>
      <c r="D210" s="489"/>
      <c r="E210" s="489" t="str">
        <f>IF(LEN(D210)&gt;0,VLOOKUP(D210,'[1]Database Karyawan'!$A$2:$B$10000,2,0),"")</f>
        <v/>
      </c>
      <c r="F210" s="489" t="str">
        <f>IF(LEN(E210)&gt;0,VLOOKUP(E210,'Database Karyawan'!$A$2:$B$10000,2,0),"")</f>
        <v/>
      </c>
      <c r="G210" s="489"/>
      <c r="H210" s="500" t="str">
        <f t="shared" si="6"/>
        <v/>
      </c>
      <c r="I210" s="500">
        <f t="shared" si="7"/>
        <v>0</v>
      </c>
    </row>
    <row r="211" spans="1:9">
      <c r="A211" s="489"/>
      <c r="B211" s="489"/>
      <c r="C211" s="489"/>
      <c r="D211" s="489"/>
      <c r="E211" s="489" t="str">
        <f>IF(LEN(D211)&gt;0,VLOOKUP(D211,'[1]Database Karyawan'!$A$2:$B$10000,2,0),"")</f>
        <v/>
      </c>
      <c r="F211" s="489" t="str">
        <f>IF(LEN(E211)&gt;0,VLOOKUP(E211,'Database Karyawan'!$A$2:$B$10000,2,0),"")</f>
        <v/>
      </c>
      <c r="G211" s="489"/>
      <c r="H211" s="500" t="str">
        <f t="shared" si="6"/>
        <v/>
      </c>
      <c r="I211" s="500">
        <f t="shared" si="7"/>
        <v>0</v>
      </c>
    </row>
    <row r="212" spans="1:9">
      <c r="A212" s="489"/>
      <c r="B212" s="489"/>
      <c r="C212" s="489"/>
      <c r="D212" s="489"/>
      <c r="E212" s="489" t="str">
        <f>IF(LEN(D212)&gt;0,VLOOKUP(D212,'[1]Database Karyawan'!$A$2:$B$10000,2,0),"")</f>
        <v/>
      </c>
      <c r="F212" s="489" t="str">
        <f>IF(LEN(E212)&gt;0,VLOOKUP(E212,'Database Karyawan'!$A$2:$B$10000,2,0),"")</f>
        <v/>
      </c>
      <c r="G212" s="489"/>
      <c r="H212" s="500" t="str">
        <f t="shared" si="6"/>
        <v/>
      </c>
      <c r="I212" s="500">
        <f t="shared" si="7"/>
        <v>0</v>
      </c>
    </row>
    <row r="213" spans="1:9">
      <c r="A213" s="489"/>
      <c r="B213" s="489"/>
      <c r="C213" s="489"/>
      <c r="D213" s="489"/>
      <c r="E213" s="489" t="str">
        <f>IF(LEN(D213)&gt;0,VLOOKUP(D213,'[1]Database Karyawan'!$A$2:$B$10000,2,0),"")</f>
        <v/>
      </c>
      <c r="F213" s="489" t="str">
        <f>IF(LEN(E213)&gt;0,VLOOKUP(E213,'Database Karyawan'!$A$2:$B$10000,2,0),"")</f>
        <v/>
      </c>
      <c r="G213" s="489"/>
      <c r="H213" s="500" t="str">
        <f t="shared" si="6"/>
        <v/>
      </c>
      <c r="I213" s="500">
        <f t="shared" si="7"/>
        <v>0</v>
      </c>
    </row>
    <row r="214" spans="1:9">
      <c r="A214" s="489"/>
      <c r="B214" s="489"/>
      <c r="C214" s="489"/>
      <c r="D214" s="489"/>
      <c r="E214" s="489" t="str">
        <f>IF(LEN(D214)&gt;0,VLOOKUP(D214,'[1]Database Karyawan'!$A$2:$B$10000,2,0),"")</f>
        <v/>
      </c>
      <c r="F214" s="489" t="str">
        <f>IF(LEN(E214)&gt;0,VLOOKUP(E214,'Database Karyawan'!$A$2:$B$10000,2,0),"")</f>
        <v/>
      </c>
      <c r="G214" s="489"/>
      <c r="H214" s="500" t="str">
        <f t="shared" si="6"/>
        <v/>
      </c>
      <c r="I214" s="500">
        <f t="shared" si="7"/>
        <v>0</v>
      </c>
    </row>
    <row r="215" spans="1:9">
      <c r="A215" s="489"/>
      <c r="B215" s="489"/>
      <c r="C215" s="489"/>
      <c r="D215" s="489"/>
      <c r="E215" s="489" t="str">
        <f>IF(LEN(D215)&gt;0,VLOOKUP(D215,'[1]Database Karyawan'!$A$2:$B$10000,2,0),"")</f>
        <v/>
      </c>
      <c r="F215" s="489" t="str">
        <f>IF(LEN(E215)&gt;0,VLOOKUP(E215,'Database Karyawan'!$A$2:$B$10000,2,0),"")</f>
        <v/>
      </c>
      <c r="G215" s="489"/>
      <c r="H215" s="500" t="str">
        <f t="shared" si="6"/>
        <v/>
      </c>
      <c r="I215" s="500">
        <f t="shared" si="7"/>
        <v>0</v>
      </c>
    </row>
    <row r="216" spans="1:9">
      <c r="A216" s="489"/>
      <c r="B216" s="489"/>
      <c r="C216" s="489"/>
      <c r="D216" s="489"/>
      <c r="E216" s="489" t="str">
        <f>IF(LEN(D216)&gt;0,VLOOKUP(D216,'[1]Database Karyawan'!$A$2:$B$10000,2,0),"")</f>
        <v/>
      </c>
      <c r="F216" s="489" t="str">
        <f>IF(LEN(E216)&gt;0,VLOOKUP(E216,'Database Karyawan'!$A$2:$B$10000,2,0),"")</f>
        <v/>
      </c>
      <c r="G216" s="489"/>
      <c r="H216" s="500" t="str">
        <f t="shared" si="6"/>
        <v/>
      </c>
      <c r="I216" s="500">
        <f t="shared" si="7"/>
        <v>0</v>
      </c>
    </row>
    <row r="217" spans="1:9">
      <c r="A217" s="489"/>
      <c r="B217" s="489"/>
      <c r="C217" s="489"/>
      <c r="D217" s="489"/>
      <c r="E217" s="489" t="str">
        <f>IF(LEN(D217)&gt;0,VLOOKUP(D217,'[1]Database Karyawan'!$A$2:$B$10000,2,0),"")</f>
        <v/>
      </c>
      <c r="F217" s="489" t="str">
        <f>IF(LEN(E217)&gt;0,VLOOKUP(E217,'Database Karyawan'!$A$2:$B$10000,2,0),"")</f>
        <v/>
      </c>
      <c r="G217" s="489"/>
      <c r="H217" s="500" t="str">
        <f t="shared" si="6"/>
        <v/>
      </c>
      <c r="I217" s="500">
        <f t="shared" si="7"/>
        <v>0</v>
      </c>
    </row>
    <row r="218" spans="1:9">
      <c r="A218" s="489"/>
      <c r="B218" s="489"/>
      <c r="C218" s="489"/>
      <c r="D218" s="489"/>
      <c r="E218" s="489" t="str">
        <f>IF(LEN(D218)&gt;0,VLOOKUP(D218,'[1]Database Karyawan'!$A$2:$B$10000,2,0),"")</f>
        <v/>
      </c>
      <c r="F218" s="489" t="str">
        <f>IF(LEN(E218)&gt;0,VLOOKUP(E218,'Database Karyawan'!$A$2:$B$10000,2,0),"")</f>
        <v/>
      </c>
      <c r="G218" s="489"/>
      <c r="H218" s="500" t="str">
        <f t="shared" si="6"/>
        <v/>
      </c>
      <c r="I218" s="500">
        <f t="shared" si="7"/>
        <v>0</v>
      </c>
    </row>
    <row r="219" spans="1:9">
      <c r="A219" s="489"/>
      <c r="B219" s="489"/>
      <c r="C219" s="489"/>
      <c r="D219" s="489"/>
      <c r="E219" s="489" t="str">
        <f>IF(LEN(D219)&gt;0,VLOOKUP(D219,'[1]Database Karyawan'!$A$2:$B$10000,2,0),"")</f>
        <v/>
      </c>
      <c r="F219" s="489" t="str">
        <f>IF(LEN(E219)&gt;0,VLOOKUP(E219,'Database Karyawan'!$A$2:$B$10000,2,0),"")</f>
        <v/>
      </c>
      <c r="G219" s="489"/>
      <c r="H219" s="500" t="str">
        <f t="shared" si="6"/>
        <v/>
      </c>
      <c r="I219" s="500">
        <f t="shared" si="7"/>
        <v>0</v>
      </c>
    </row>
    <row r="220" spans="1:9">
      <c r="A220" s="489"/>
      <c r="B220" s="489"/>
      <c r="C220" s="489"/>
      <c r="D220" s="489"/>
      <c r="E220" s="489" t="str">
        <f>IF(LEN(D220)&gt;0,VLOOKUP(D220,'[1]Database Karyawan'!$A$2:$B$10000,2,0),"")</f>
        <v/>
      </c>
      <c r="F220" s="489" t="str">
        <f>IF(LEN(E220)&gt;0,VLOOKUP(E220,'Database Karyawan'!$A$2:$B$10000,2,0),"")</f>
        <v/>
      </c>
      <c r="G220" s="489"/>
      <c r="H220" s="500" t="str">
        <f t="shared" si="6"/>
        <v/>
      </c>
      <c r="I220" s="500">
        <f t="shared" si="7"/>
        <v>0</v>
      </c>
    </row>
    <row r="221" spans="1:9">
      <c r="A221" s="489"/>
      <c r="B221" s="489"/>
      <c r="C221" s="489"/>
      <c r="D221" s="489"/>
      <c r="E221" s="489" t="str">
        <f>IF(LEN(D221)&gt;0,VLOOKUP(D221,'[1]Database Karyawan'!$A$2:$B$10000,2,0),"")</f>
        <v/>
      </c>
      <c r="F221" s="489" t="str">
        <f>IF(LEN(E221)&gt;0,VLOOKUP(E221,'Database Karyawan'!$A$2:$B$10000,2,0),"")</f>
        <v/>
      </c>
      <c r="G221" s="489"/>
      <c r="H221" s="500" t="str">
        <f t="shared" si="6"/>
        <v/>
      </c>
      <c r="I221" s="500">
        <f t="shared" si="7"/>
        <v>0</v>
      </c>
    </row>
    <row r="222" spans="1:9">
      <c r="A222" s="489"/>
      <c r="B222" s="489"/>
      <c r="C222" s="489"/>
      <c r="D222" s="489"/>
      <c r="E222" s="489" t="str">
        <f>IF(LEN(D222)&gt;0,VLOOKUP(D222,'[1]Database Karyawan'!$A$2:$B$10000,2,0),"")</f>
        <v/>
      </c>
      <c r="F222" s="489" t="str">
        <f>IF(LEN(E222)&gt;0,VLOOKUP(E222,'Database Karyawan'!$A$2:$B$10000,2,0),"")</f>
        <v/>
      </c>
      <c r="G222" s="489"/>
      <c r="H222" s="500" t="str">
        <f t="shared" si="6"/>
        <v/>
      </c>
      <c r="I222" s="500">
        <f t="shared" si="7"/>
        <v>0</v>
      </c>
    </row>
    <row r="223" spans="1:9">
      <c r="A223" s="489"/>
      <c r="B223" s="489"/>
      <c r="C223" s="489"/>
      <c r="D223" s="489"/>
      <c r="E223" s="489" t="str">
        <f>IF(LEN(D223)&gt;0,VLOOKUP(D223,'[1]Database Karyawan'!$A$2:$B$10000,2,0),"")</f>
        <v/>
      </c>
      <c r="F223" s="489" t="str">
        <f>IF(LEN(E223)&gt;0,VLOOKUP(E223,'Database Karyawan'!$A$2:$B$10000,2,0),"")</f>
        <v/>
      </c>
      <c r="G223" s="489"/>
      <c r="H223" s="500" t="str">
        <f t="shared" si="6"/>
        <v/>
      </c>
      <c r="I223" s="500">
        <f t="shared" si="7"/>
        <v>0</v>
      </c>
    </row>
    <row r="224" spans="1:9">
      <c r="A224" s="489"/>
      <c r="B224" s="489"/>
      <c r="C224" s="489"/>
      <c r="D224" s="489"/>
      <c r="E224" s="489" t="str">
        <f>IF(LEN(D224)&gt;0,VLOOKUP(D224,'[1]Database Karyawan'!$A$2:$B$10000,2,0),"")</f>
        <v/>
      </c>
      <c r="F224" s="489" t="str">
        <f>IF(LEN(E224)&gt;0,VLOOKUP(E224,'Database Karyawan'!$A$2:$B$10000,2,0),"")</f>
        <v/>
      </c>
      <c r="G224" s="489"/>
      <c r="H224" s="500" t="str">
        <f t="shared" si="6"/>
        <v/>
      </c>
      <c r="I224" s="500">
        <f t="shared" si="7"/>
        <v>0</v>
      </c>
    </row>
    <row r="225" spans="1:9">
      <c r="A225" s="489"/>
      <c r="B225" s="489"/>
      <c r="C225" s="489"/>
      <c r="D225" s="489"/>
      <c r="E225" s="489" t="str">
        <f>IF(LEN(D225)&gt;0,VLOOKUP(D225,'[1]Database Karyawan'!$A$2:$B$10000,2,0),"")</f>
        <v/>
      </c>
      <c r="F225" s="489" t="str">
        <f>IF(LEN(E225)&gt;0,VLOOKUP(E225,'Database Karyawan'!$A$2:$B$10000,2,0),"")</f>
        <v/>
      </c>
      <c r="G225" s="489"/>
      <c r="H225" s="500" t="str">
        <f t="shared" si="6"/>
        <v/>
      </c>
      <c r="I225" s="500">
        <f t="shared" si="7"/>
        <v>0</v>
      </c>
    </row>
    <row r="226" spans="1:9">
      <c r="A226" s="489"/>
      <c r="B226" s="489"/>
      <c r="C226" s="489"/>
      <c r="D226" s="489"/>
      <c r="E226" s="489" t="str">
        <f>IF(LEN(D226)&gt;0,VLOOKUP(D226,'[1]Database Karyawan'!$A$2:$B$10000,2,0),"")</f>
        <v/>
      </c>
      <c r="F226" s="489" t="str">
        <f>IF(LEN(E226)&gt;0,VLOOKUP(E226,'Database Karyawan'!$A$2:$B$10000,2,0),"")</f>
        <v/>
      </c>
      <c r="G226" s="489"/>
      <c r="H226" s="500" t="str">
        <f t="shared" si="6"/>
        <v/>
      </c>
      <c r="I226" s="500">
        <f t="shared" si="7"/>
        <v>0</v>
      </c>
    </row>
    <row r="227" spans="1:9">
      <c r="A227" s="489"/>
      <c r="B227" s="489"/>
      <c r="C227" s="489"/>
      <c r="D227" s="489"/>
      <c r="E227" s="489" t="str">
        <f>IF(LEN(D227)&gt;0,VLOOKUP(D227,'[1]Database Karyawan'!$A$2:$B$10000,2,0),"")</f>
        <v/>
      </c>
      <c r="F227" s="489" t="str">
        <f>IF(LEN(E227)&gt;0,VLOOKUP(E227,'Database Karyawan'!$A$2:$B$10000,2,0),"")</f>
        <v/>
      </c>
      <c r="G227" s="489"/>
      <c r="H227" s="500" t="str">
        <f t="shared" si="6"/>
        <v/>
      </c>
      <c r="I227" s="500">
        <f t="shared" si="7"/>
        <v>0</v>
      </c>
    </row>
    <row r="228" spans="1:9">
      <c r="A228" s="489"/>
      <c r="B228" s="489"/>
      <c r="C228" s="489"/>
      <c r="D228" s="489"/>
      <c r="E228" s="489" t="str">
        <f>IF(LEN(D228)&gt;0,VLOOKUP(D228,'[1]Database Karyawan'!$A$2:$B$10000,2,0),"")</f>
        <v/>
      </c>
      <c r="F228" s="489" t="str">
        <f>IF(LEN(E228)&gt;0,VLOOKUP(E228,'Database Karyawan'!$A$2:$B$10000,2,0),"")</f>
        <v/>
      </c>
      <c r="G228" s="489"/>
      <c r="H228" s="500" t="str">
        <f t="shared" si="6"/>
        <v/>
      </c>
      <c r="I228" s="500">
        <f t="shared" si="7"/>
        <v>0</v>
      </c>
    </row>
    <row r="229" spans="1:9">
      <c r="A229" s="489"/>
      <c r="B229" s="489"/>
      <c r="C229" s="489"/>
      <c r="D229" s="489"/>
      <c r="E229" s="489" t="str">
        <f>IF(LEN(D229)&gt;0,VLOOKUP(D229,'[1]Database Karyawan'!$A$2:$B$10000,2,0),"")</f>
        <v/>
      </c>
      <c r="F229" s="489" t="str">
        <f>IF(LEN(E229)&gt;0,VLOOKUP(E229,'Database Karyawan'!$A$2:$B$10000,2,0),"")</f>
        <v/>
      </c>
      <c r="G229" s="489"/>
      <c r="H229" s="500" t="str">
        <f t="shared" si="6"/>
        <v/>
      </c>
      <c r="I229" s="500">
        <f t="shared" si="7"/>
        <v>0</v>
      </c>
    </row>
    <row r="230" spans="1:9">
      <c r="A230" s="489"/>
      <c r="B230" s="489"/>
      <c r="C230" s="489"/>
      <c r="D230" s="489"/>
      <c r="E230" s="489" t="str">
        <f>IF(LEN(D230)&gt;0,VLOOKUP(D230,'[1]Database Karyawan'!$A$2:$B$10000,2,0),"")</f>
        <v/>
      </c>
      <c r="F230" s="489" t="str">
        <f>IF(LEN(E230)&gt;0,VLOOKUP(E230,'Database Karyawan'!$A$2:$B$10000,2,0),"")</f>
        <v/>
      </c>
      <c r="G230" s="489"/>
      <c r="H230" s="500" t="str">
        <f t="shared" si="6"/>
        <v/>
      </c>
      <c r="I230" s="500">
        <f t="shared" si="7"/>
        <v>0</v>
      </c>
    </row>
    <row r="231" spans="1:9">
      <c r="A231" s="489"/>
      <c r="B231" s="489"/>
      <c r="C231" s="489"/>
      <c r="D231" s="489"/>
      <c r="E231" s="489" t="str">
        <f>IF(LEN(D231)&gt;0,VLOOKUP(D231,'[1]Database Karyawan'!$A$2:$B$10000,2,0),"")</f>
        <v/>
      </c>
      <c r="F231" s="489" t="str">
        <f>IF(LEN(E231)&gt;0,VLOOKUP(E231,'Database Karyawan'!$A$2:$B$10000,2,0),"")</f>
        <v/>
      </c>
      <c r="G231" s="489"/>
      <c r="H231" s="500" t="str">
        <f t="shared" si="6"/>
        <v/>
      </c>
      <c r="I231" s="500">
        <f t="shared" si="7"/>
        <v>0</v>
      </c>
    </row>
    <row r="232" spans="1:9">
      <c r="A232" s="489"/>
      <c r="B232" s="489"/>
      <c r="C232" s="489"/>
      <c r="D232" s="489"/>
      <c r="E232" s="489" t="str">
        <f>IF(LEN(D232)&gt;0,VLOOKUP(D232,'[1]Database Karyawan'!$A$2:$B$10000,2,0),"")</f>
        <v/>
      </c>
      <c r="F232" s="489" t="str">
        <f>IF(LEN(E232)&gt;0,VLOOKUP(E232,'Database Karyawan'!$A$2:$B$10000,2,0),"")</f>
        <v/>
      </c>
      <c r="G232" s="489"/>
      <c r="H232" s="500" t="str">
        <f t="shared" si="6"/>
        <v/>
      </c>
      <c r="I232" s="500">
        <f t="shared" si="7"/>
        <v>0</v>
      </c>
    </row>
    <row r="233" spans="1:9">
      <c r="A233" s="489"/>
      <c r="B233" s="489"/>
      <c r="C233" s="489"/>
      <c r="D233" s="489"/>
      <c r="E233" s="489" t="str">
        <f>IF(LEN(D233)&gt;0,VLOOKUP(D233,'[1]Database Karyawan'!$A$2:$B$10000,2,0),"")</f>
        <v/>
      </c>
      <c r="F233" s="489" t="str">
        <f>IF(LEN(E233)&gt;0,VLOOKUP(E233,'Database Karyawan'!$A$2:$B$10000,2,0),"")</f>
        <v/>
      </c>
      <c r="G233" s="489"/>
      <c r="H233" s="500" t="str">
        <f t="shared" si="6"/>
        <v/>
      </c>
      <c r="I233" s="500">
        <f t="shared" si="7"/>
        <v>0</v>
      </c>
    </row>
    <row r="234" spans="1:9">
      <c r="A234" s="489"/>
      <c r="B234" s="489"/>
      <c r="C234" s="489"/>
      <c r="D234" s="489"/>
      <c r="E234" s="489" t="str">
        <f>IF(LEN(D234)&gt;0,VLOOKUP(D234,'[1]Database Karyawan'!$A$2:$B$10000,2,0),"")</f>
        <v/>
      </c>
      <c r="F234" s="489" t="str">
        <f>IF(LEN(E234)&gt;0,VLOOKUP(E234,'Database Karyawan'!$A$2:$B$10000,2,0),"")</f>
        <v/>
      </c>
      <c r="G234" s="489"/>
      <c r="H234" s="500" t="str">
        <f t="shared" si="6"/>
        <v/>
      </c>
      <c r="I234" s="500">
        <f t="shared" si="7"/>
        <v>0</v>
      </c>
    </row>
    <row r="235" spans="1:9">
      <c r="A235" s="489"/>
      <c r="B235" s="489"/>
      <c r="C235" s="489"/>
      <c r="D235" s="489"/>
      <c r="E235" s="489" t="str">
        <f>IF(LEN(D235)&gt;0,VLOOKUP(D235,'[1]Database Karyawan'!$A$2:$B$10000,2,0),"")</f>
        <v/>
      </c>
      <c r="F235" s="489" t="str">
        <f>IF(LEN(E235)&gt;0,VLOOKUP(E235,'Database Karyawan'!$A$2:$B$10000,2,0),"")</f>
        <v/>
      </c>
      <c r="G235" s="489"/>
      <c r="H235" s="500" t="str">
        <f t="shared" si="6"/>
        <v/>
      </c>
      <c r="I235" s="500">
        <f t="shared" si="7"/>
        <v>0</v>
      </c>
    </row>
    <row r="236" spans="1:9">
      <c r="A236" s="489"/>
      <c r="B236" s="489"/>
      <c r="C236" s="489"/>
      <c r="D236" s="489"/>
      <c r="E236" s="489" t="str">
        <f>IF(LEN(D236)&gt;0,VLOOKUP(D236,'[1]Database Karyawan'!$A$2:$B$10000,2,0),"")</f>
        <v/>
      </c>
      <c r="F236" s="489" t="str">
        <f>IF(LEN(E236)&gt;0,VLOOKUP(E236,'Database Karyawan'!$A$2:$B$10000,2,0),"")</f>
        <v/>
      </c>
      <c r="G236" s="489"/>
      <c r="H236" s="500" t="str">
        <f t="shared" si="6"/>
        <v/>
      </c>
      <c r="I236" s="500">
        <f t="shared" si="7"/>
        <v>0</v>
      </c>
    </row>
    <row r="237" spans="1:9">
      <c r="A237" s="489"/>
      <c r="B237" s="489"/>
      <c r="C237" s="489"/>
      <c r="D237" s="489"/>
      <c r="E237" s="489" t="str">
        <f>IF(LEN(D237)&gt;0,VLOOKUP(D237,'[1]Database Karyawan'!$A$2:$B$10000,2,0),"")</f>
        <v/>
      </c>
      <c r="F237" s="489" t="str">
        <f>IF(LEN(E237)&gt;0,VLOOKUP(E237,'Database Karyawan'!$A$2:$B$10000,2,0),"")</f>
        <v/>
      </c>
      <c r="G237" s="489"/>
      <c r="H237" s="500" t="str">
        <f t="shared" si="6"/>
        <v/>
      </c>
      <c r="I237" s="500">
        <f t="shared" si="7"/>
        <v>0</v>
      </c>
    </row>
    <row r="238" spans="1:9">
      <c r="A238" s="489"/>
      <c r="B238" s="489"/>
      <c r="C238" s="489"/>
      <c r="D238" s="489"/>
      <c r="E238" s="489" t="str">
        <f>IF(LEN(D238)&gt;0,VLOOKUP(D238,'[1]Database Karyawan'!$A$2:$B$10000,2,0),"")</f>
        <v/>
      </c>
      <c r="F238" s="489" t="str">
        <f>IF(LEN(E238)&gt;0,VLOOKUP(E238,'Database Karyawan'!$A$2:$B$10000,2,0),"")</f>
        <v/>
      </c>
      <c r="G238" s="489"/>
      <c r="H238" s="500" t="str">
        <f t="shared" si="6"/>
        <v/>
      </c>
      <c r="I238" s="500">
        <f t="shared" si="7"/>
        <v>0</v>
      </c>
    </row>
    <row r="239" spans="1:9">
      <c r="A239" s="489"/>
      <c r="B239" s="489"/>
      <c r="C239" s="489"/>
      <c r="D239" s="489"/>
      <c r="E239" s="489" t="str">
        <f>IF(LEN(D239)&gt;0,VLOOKUP(D239,'[1]Database Karyawan'!$A$2:$B$10000,2,0),"")</f>
        <v/>
      </c>
      <c r="F239" s="489" t="str">
        <f>IF(LEN(E239)&gt;0,VLOOKUP(E239,'Database Karyawan'!$A$2:$B$10000,2,0),"")</f>
        <v/>
      </c>
      <c r="G239" s="489"/>
      <c r="H239" s="500" t="str">
        <f t="shared" si="6"/>
        <v/>
      </c>
      <c r="I239" s="500">
        <f t="shared" si="7"/>
        <v>0</v>
      </c>
    </row>
    <row r="240" spans="1:9">
      <c r="A240" s="489"/>
      <c r="B240" s="489"/>
      <c r="C240" s="489"/>
      <c r="D240" s="489"/>
      <c r="E240" s="489" t="str">
        <f>IF(LEN(D240)&gt;0,VLOOKUP(D240,'[1]Database Karyawan'!$A$2:$B$10000,2,0),"")</f>
        <v/>
      </c>
      <c r="F240" s="489" t="str">
        <f>IF(LEN(E240)&gt;0,VLOOKUP(E240,'Database Karyawan'!$A$2:$B$10000,2,0),"")</f>
        <v/>
      </c>
      <c r="G240" s="489"/>
      <c r="H240" s="500" t="str">
        <f t="shared" si="6"/>
        <v/>
      </c>
      <c r="I240" s="500">
        <f t="shared" si="7"/>
        <v>0</v>
      </c>
    </row>
    <row r="241" spans="1:9">
      <c r="A241" s="489"/>
      <c r="B241" s="489"/>
      <c r="C241" s="489"/>
      <c r="D241" s="489"/>
      <c r="E241" s="489" t="str">
        <f>IF(LEN(D241)&gt;0,VLOOKUP(D241,'[1]Database Karyawan'!$A$2:$B$10000,2,0),"")</f>
        <v/>
      </c>
      <c r="F241" s="489" t="str">
        <f>IF(LEN(E241)&gt;0,VLOOKUP(E241,'Database Karyawan'!$A$2:$B$10000,2,0),"")</f>
        <v/>
      </c>
      <c r="G241" s="489"/>
      <c r="H241" s="500" t="str">
        <f t="shared" si="6"/>
        <v/>
      </c>
      <c r="I241" s="500">
        <f t="shared" si="7"/>
        <v>0</v>
      </c>
    </row>
    <row r="242" spans="1:9">
      <c r="A242" s="489"/>
      <c r="B242" s="489"/>
      <c r="C242" s="489"/>
      <c r="D242" s="489"/>
      <c r="E242" s="489" t="str">
        <f>IF(LEN(D242)&gt;0,VLOOKUP(D242,'[1]Database Karyawan'!$A$2:$B$10000,2,0),"")</f>
        <v/>
      </c>
      <c r="F242" s="489" t="str">
        <f>IF(LEN(E242)&gt;0,VLOOKUP(E242,'Database Karyawan'!$A$2:$B$10000,2,0),"")</f>
        <v/>
      </c>
      <c r="G242" s="489"/>
      <c r="H242" s="500" t="str">
        <f t="shared" si="6"/>
        <v/>
      </c>
      <c r="I242" s="500">
        <f t="shared" si="7"/>
        <v>0</v>
      </c>
    </row>
    <row r="243" spans="1:9">
      <c r="A243" s="489"/>
      <c r="B243" s="489"/>
      <c r="C243" s="489"/>
      <c r="D243" s="489"/>
      <c r="E243" s="489" t="str">
        <f>IF(LEN(D243)&gt;0,VLOOKUP(D243,'[1]Database Karyawan'!$A$2:$B$10000,2,0),"")</f>
        <v/>
      </c>
      <c r="F243" s="489" t="str">
        <f>IF(LEN(E243)&gt;0,VLOOKUP(E243,'Database Karyawan'!$A$2:$B$10000,2,0),"")</f>
        <v/>
      </c>
      <c r="G243" s="489"/>
      <c r="H243" s="500" t="str">
        <f t="shared" si="6"/>
        <v/>
      </c>
      <c r="I243" s="500">
        <f t="shared" si="7"/>
        <v>0</v>
      </c>
    </row>
    <row r="244" spans="1:9">
      <c r="A244" s="489"/>
      <c r="B244" s="489"/>
      <c r="C244" s="489"/>
      <c r="D244" s="489"/>
      <c r="E244" s="489" t="str">
        <f>IF(LEN(D244)&gt;0,VLOOKUP(D244,'[1]Database Karyawan'!$A$2:$B$10000,2,0),"")</f>
        <v/>
      </c>
      <c r="F244" s="489" t="str">
        <f>IF(LEN(E244)&gt;0,VLOOKUP(E244,'Database Karyawan'!$A$2:$B$10000,2,0),"")</f>
        <v/>
      </c>
      <c r="G244" s="489"/>
      <c r="H244" s="500" t="str">
        <f t="shared" si="6"/>
        <v/>
      </c>
      <c r="I244" s="500">
        <f t="shared" si="7"/>
        <v>0</v>
      </c>
    </row>
    <row r="245" spans="1:9">
      <c r="A245" s="489"/>
      <c r="B245" s="489"/>
      <c r="C245" s="489"/>
      <c r="D245" s="489"/>
      <c r="E245" s="489" t="str">
        <f>IF(LEN(D245)&gt;0,VLOOKUP(D245,'[1]Database Karyawan'!$A$2:$B$10000,2,0),"")</f>
        <v/>
      </c>
      <c r="F245" s="489" t="str">
        <f>IF(LEN(E245)&gt;0,VLOOKUP(E245,'Database Karyawan'!$A$2:$B$10000,2,0),"")</f>
        <v/>
      </c>
      <c r="G245" s="489"/>
      <c r="H245" s="500" t="str">
        <f t="shared" si="6"/>
        <v/>
      </c>
      <c r="I245" s="500">
        <f t="shared" si="7"/>
        <v>0</v>
      </c>
    </row>
    <row r="246" spans="1:9">
      <c r="A246" s="489"/>
      <c r="B246" s="489"/>
      <c r="C246" s="489"/>
      <c r="D246" s="489"/>
      <c r="E246" s="489" t="str">
        <f>IF(LEN(D246)&gt;0,VLOOKUP(D246,'[1]Database Karyawan'!$A$2:$B$10000,2,0),"")</f>
        <v/>
      </c>
      <c r="F246" s="489" t="str">
        <f>IF(LEN(E246)&gt;0,VLOOKUP(E246,'Database Karyawan'!$A$2:$B$10000,2,0),"")</f>
        <v/>
      </c>
      <c r="G246" s="489"/>
      <c r="H246" s="500" t="str">
        <f t="shared" si="6"/>
        <v/>
      </c>
      <c r="I246" s="500">
        <f t="shared" si="7"/>
        <v>0</v>
      </c>
    </row>
    <row r="247" spans="1:9">
      <c r="A247" s="489"/>
      <c r="B247" s="489"/>
      <c r="C247" s="489"/>
      <c r="D247" s="489"/>
      <c r="E247" s="489" t="str">
        <f>IF(LEN(D247)&gt;0,VLOOKUP(D247,'[1]Database Karyawan'!$A$2:$B$10000,2,0),"")</f>
        <v/>
      </c>
      <c r="F247" s="489" t="str">
        <f>IF(LEN(E247)&gt;0,VLOOKUP(E247,'Database Karyawan'!$A$2:$B$10000,2,0),"")</f>
        <v/>
      </c>
      <c r="G247" s="489"/>
      <c r="H247" s="500" t="str">
        <f t="shared" si="6"/>
        <v/>
      </c>
      <c r="I247" s="500">
        <f t="shared" si="7"/>
        <v>0</v>
      </c>
    </row>
    <row r="248" spans="1:9">
      <c r="A248" s="489"/>
      <c r="B248" s="489"/>
      <c r="C248" s="489"/>
      <c r="D248" s="489"/>
      <c r="E248" s="489" t="str">
        <f>IF(LEN(D248)&gt;0,VLOOKUP(D248,'[1]Database Karyawan'!$A$2:$B$10000,2,0),"")</f>
        <v/>
      </c>
      <c r="F248" s="489" t="str">
        <f>IF(LEN(E248)&gt;0,VLOOKUP(E248,'Database Karyawan'!$A$2:$B$10000,2,0),"")</f>
        <v/>
      </c>
      <c r="G248" s="489"/>
      <c r="H248" s="500" t="str">
        <f t="shared" si="6"/>
        <v/>
      </c>
      <c r="I248" s="500">
        <f t="shared" si="7"/>
        <v>0</v>
      </c>
    </row>
    <row r="249" spans="1:9">
      <c r="A249" s="489"/>
      <c r="B249" s="489"/>
      <c r="C249" s="489"/>
      <c r="D249" s="489"/>
      <c r="E249" s="489" t="str">
        <f>IF(LEN(D249)&gt;0,VLOOKUP(D249,'[1]Database Karyawan'!$A$2:$B$10000,2,0),"")</f>
        <v/>
      </c>
      <c r="F249" s="489" t="str">
        <f>IF(LEN(E249)&gt;0,VLOOKUP(E249,'Database Karyawan'!$A$2:$B$10000,2,0),"")</f>
        <v/>
      </c>
      <c r="G249" s="489"/>
      <c r="H249" s="500" t="str">
        <f t="shared" si="6"/>
        <v/>
      </c>
      <c r="I249" s="500">
        <f t="shared" si="7"/>
        <v>0</v>
      </c>
    </row>
    <row r="250" spans="1:9">
      <c r="A250" s="489"/>
      <c r="B250" s="489"/>
      <c r="C250" s="489"/>
      <c r="D250" s="489"/>
      <c r="E250" s="489" t="str">
        <f>IF(LEN(D250)&gt;0,VLOOKUP(D250,'[1]Database Karyawan'!$A$2:$B$10000,2,0),"")</f>
        <v/>
      </c>
      <c r="F250" s="489" t="str">
        <f>IF(LEN(E250)&gt;0,VLOOKUP(E250,'Database Karyawan'!$A$2:$B$10000,2,0),"")</f>
        <v/>
      </c>
      <c r="G250" s="489"/>
      <c r="H250" s="500" t="str">
        <f t="shared" si="6"/>
        <v/>
      </c>
      <c r="I250" s="500">
        <f t="shared" si="7"/>
        <v>0</v>
      </c>
    </row>
    <row r="251" spans="1:9">
      <c r="A251" s="489"/>
      <c r="B251" s="489"/>
      <c r="C251" s="489"/>
      <c r="D251" s="489"/>
      <c r="E251" s="489" t="str">
        <f>IF(LEN(D251)&gt;0,VLOOKUP(D251,'[1]Database Karyawan'!$A$2:$B$10000,2,0),"")</f>
        <v/>
      </c>
      <c r="F251" s="489" t="str">
        <f>IF(LEN(E251)&gt;0,VLOOKUP(E251,'Database Karyawan'!$A$2:$B$10000,2,0),"")</f>
        <v/>
      </c>
      <c r="G251" s="489"/>
      <c r="H251" s="500" t="str">
        <f t="shared" si="6"/>
        <v/>
      </c>
      <c r="I251" s="500">
        <f t="shared" si="7"/>
        <v>0</v>
      </c>
    </row>
    <row r="252" spans="1:9">
      <c r="A252" s="489"/>
      <c r="B252" s="489"/>
      <c r="C252" s="489"/>
      <c r="D252" s="489"/>
      <c r="E252" s="489" t="str">
        <f>IF(LEN(D252)&gt;0,VLOOKUP(D252,'[1]Database Karyawan'!$A$2:$B$10000,2,0),"")</f>
        <v/>
      </c>
      <c r="F252" s="489" t="str">
        <f>IF(LEN(E252)&gt;0,VLOOKUP(E252,'Database Karyawan'!$A$2:$B$10000,2,0),"")</f>
        <v/>
      </c>
      <c r="G252" s="489"/>
      <c r="H252" s="500" t="str">
        <f t="shared" si="6"/>
        <v/>
      </c>
      <c r="I252" s="500">
        <f t="shared" si="7"/>
        <v>0</v>
      </c>
    </row>
    <row r="253" spans="1:9">
      <c r="A253" s="489"/>
      <c r="B253" s="489"/>
      <c r="C253" s="489"/>
      <c r="D253" s="489"/>
      <c r="E253" s="489" t="str">
        <f>IF(LEN(D253)&gt;0,VLOOKUP(D253,'[1]Database Karyawan'!$A$2:$B$10000,2,0),"")</f>
        <v/>
      </c>
      <c r="F253" s="489" t="str">
        <f>IF(LEN(E253)&gt;0,VLOOKUP(E253,'Database Karyawan'!$A$2:$B$10000,2,0),"")</f>
        <v/>
      </c>
      <c r="G253" s="489"/>
      <c r="H253" s="500" t="str">
        <f t="shared" si="6"/>
        <v/>
      </c>
      <c r="I253" s="500">
        <f t="shared" si="7"/>
        <v>0</v>
      </c>
    </row>
    <row r="254" spans="1:9">
      <c r="A254" s="489"/>
      <c r="B254" s="489"/>
      <c r="C254" s="489"/>
      <c r="D254" s="489"/>
      <c r="E254" s="489" t="str">
        <f>IF(LEN(D254)&gt;0,VLOOKUP(D254,'[1]Database Karyawan'!$A$2:$B$10000,2,0),"")</f>
        <v/>
      </c>
      <c r="F254" s="489" t="str">
        <f>IF(LEN(E254)&gt;0,VLOOKUP(E254,'Database Karyawan'!$A$2:$B$10000,2,0),"")</f>
        <v/>
      </c>
      <c r="G254" s="489"/>
      <c r="H254" s="500" t="str">
        <f t="shared" si="6"/>
        <v/>
      </c>
      <c r="I254" s="500">
        <f t="shared" si="7"/>
        <v>0</v>
      </c>
    </row>
    <row r="255" spans="1:9">
      <c r="A255" s="489"/>
      <c r="B255" s="489"/>
      <c r="C255" s="489"/>
      <c r="D255" s="489"/>
      <c r="E255" s="489" t="str">
        <f>IF(LEN(D255)&gt;0,VLOOKUP(D255,'[1]Database Karyawan'!$A$2:$B$10000,2,0),"")</f>
        <v/>
      </c>
      <c r="F255" s="489" t="str">
        <f>IF(LEN(E255)&gt;0,VLOOKUP(E255,'Database Karyawan'!$A$2:$B$10000,2,0),"")</f>
        <v/>
      </c>
      <c r="G255" s="489"/>
      <c r="H255" s="500" t="str">
        <f t="shared" si="6"/>
        <v/>
      </c>
      <c r="I255" s="500">
        <f t="shared" si="7"/>
        <v>0</v>
      </c>
    </row>
    <row r="256" spans="1:9">
      <c r="A256" s="489"/>
      <c r="B256" s="489"/>
      <c r="C256" s="489"/>
      <c r="D256" s="489"/>
      <c r="E256" s="489" t="str">
        <f>IF(LEN(D256)&gt;0,VLOOKUP(D256,'[1]Database Karyawan'!$A$2:$B$10000,2,0),"")</f>
        <v/>
      </c>
      <c r="F256" s="489" t="str">
        <f>IF(LEN(E256)&gt;0,VLOOKUP(E256,'Database Karyawan'!$A$2:$B$10000,2,0),"")</f>
        <v/>
      </c>
      <c r="G256" s="489"/>
      <c r="H256" s="500" t="str">
        <f t="shared" si="6"/>
        <v/>
      </c>
      <c r="I256" s="500">
        <f t="shared" si="7"/>
        <v>0</v>
      </c>
    </row>
    <row r="257" spans="1:9">
      <c r="A257" s="489"/>
      <c r="B257" s="489"/>
      <c r="C257" s="489"/>
      <c r="D257" s="489"/>
      <c r="E257" s="489" t="str">
        <f>IF(LEN(D257)&gt;0,VLOOKUP(D257,'[1]Database Karyawan'!$A$2:$B$10000,2,0),"")</f>
        <v/>
      </c>
      <c r="F257" s="489" t="str">
        <f>IF(LEN(E257)&gt;0,VLOOKUP(E257,'Database Karyawan'!$A$2:$B$10000,2,0),"")</f>
        <v/>
      </c>
      <c r="G257" s="489"/>
      <c r="H257" s="500" t="str">
        <f t="shared" si="6"/>
        <v/>
      </c>
      <c r="I257" s="500">
        <f t="shared" si="7"/>
        <v>0</v>
      </c>
    </row>
    <row r="258" spans="1:9">
      <c r="A258" s="489"/>
      <c r="B258" s="489"/>
      <c r="C258" s="489"/>
      <c r="D258" s="489"/>
      <c r="E258" s="489" t="str">
        <f>IF(LEN(D258)&gt;0,VLOOKUP(D258,'[1]Database Karyawan'!$A$2:$B$10000,2,0),"")</f>
        <v/>
      </c>
      <c r="F258" s="489" t="str">
        <f>IF(LEN(E258)&gt;0,VLOOKUP(E258,'Database Karyawan'!$A$2:$B$10000,2,0),"")</f>
        <v/>
      </c>
      <c r="G258" s="489"/>
      <c r="H258" s="500" t="str">
        <f t="shared" si="6"/>
        <v/>
      </c>
      <c r="I258" s="500">
        <f t="shared" si="7"/>
        <v>0</v>
      </c>
    </row>
    <row r="259" spans="1:9">
      <c r="A259" s="489"/>
      <c r="B259" s="489"/>
      <c r="C259" s="489"/>
      <c r="D259" s="489"/>
      <c r="E259" s="489" t="str">
        <f>IF(LEN(D259)&gt;0,VLOOKUP(D259,'[1]Database Karyawan'!$A$2:$B$10000,2,0),"")</f>
        <v/>
      </c>
      <c r="F259" s="489" t="str">
        <f>IF(LEN(E259)&gt;0,VLOOKUP(E259,'Database Karyawan'!$A$2:$B$10000,2,0),"")</f>
        <v/>
      </c>
      <c r="G259" s="489"/>
      <c r="H259" s="500" t="str">
        <f t="shared" si="6"/>
        <v/>
      </c>
      <c r="I259" s="500">
        <f t="shared" si="7"/>
        <v>0</v>
      </c>
    </row>
    <row r="260" spans="1:9">
      <c r="A260" s="489"/>
      <c r="B260" s="489"/>
      <c r="C260" s="489"/>
      <c r="D260" s="489"/>
      <c r="E260" s="489" t="str">
        <f>IF(LEN(D260)&gt;0,VLOOKUP(D260,'[1]Database Karyawan'!$A$2:$B$10000,2,0),"")</f>
        <v/>
      </c>
      <c r="F260" s="489" t="str">
        <f>IF(LEN(E260)&gt;0,VLOOKUP(E260,'Database Karyawan'!$A$2:$B$10000,2,0),"")</f>
        <v/>
      </c>
      <c r="G260" s="489"/>
      <c r="H260" s="500" t="str">
        <f t="shared" si="6"/>
        <v/>
      </c>
      <c r="I260" s="500">
        <f t="shared" si="7"/>
        <v>0</v>
      </c>
    </row>
    <row r="261" spans="1:9">
      <c r="A261" s="489"/>
      <c r="B261" s="489"/>
      <c r="C261" s="489"/>
      <c r="D261" s="489"/>
      <c r="E261" s="489" t="str">
        <f>IF(LEN(D261)&gt;0,VLOOKUP(D261,'[1]Database Karyawan'!$A$2:$B$10000,2,0),"")</f>
        <v/>
      </c>
      <c r="F261" s="489" t="str">
        <f>IF(LEN(E261)&gt;0,VLOOKUP(E261,'Database Karyawan'!$A$2:$B$10000,2,0),"")</f>
        <v/>
      </c>
      <c r="G261" s="489"/>
      <c r="H261" s="500" t="str">
        <f t="shared" si="6"/>
        <v/>
      </c>
      <c r="I261" s="500">
        <f t="shared" si="7"/>
        <v>0</v>
      </c>
    </row>
    <row r="262" spans="1:9">
      <c r="A262" s="489"/>
      <c r="B262" s="489"/>
      <c r="C262" s="489"/>
      <c r="D262" s="489"/>
      <c r="E262" s="489" t="str">
        <f>IF(LEN(D262)&gt;0,VLOOKUP(D262,'[1]Database Karyawan'!$A$2:$B$10000,2,0),"")</f>
        <v/>
      </c>
      <c r="F262" s="489" t="str">
        <f>IF(LEN(E262)&gt;0,VLOOKUP(E262,'Database Karyawan'!$A$2:$B$10000,2,0),"")</f>
        <v/>
      </c>
      <c r="G262" s="489"/>
      <c r="H262" s="500" t="str">
        <f t="shared" si="6"/>
        <v/>
      </c>
      <c r="I262" s="500">
        <f t="shared" si="7"/>
        <v>0</v>
      </c>
    </row>
    <row r="263" spans="1:9">
      <c r="A263" s="489"/>
      <c r="B263" s="489"/>
      <c r="C263" s="489"/>
      <c r="D263" s="489"/>
      <c r="E263" s="489" t="str">
        <f>IF(LEN(D263)&gt;0,VLOOKUP(D263,'[1]Database Karyawan'!$A$2:$B$10000,2,0),"")</f>
        <v/>
      </c>
      <c r="F263" s="489" t="str">
        <f>IF(LEN(E263)&gt;0,VLOOKUP(E263,'Database Karyawan'!$A$2:$B$10000,2,0),"")</f>
        <v/>
      </c>
      <c r="G263" s="489"/>
      <c r="H263" s="500" t="str">
        <f t="shared" si="6"/>
        <v/>
      </c>
      <c r="I263" s="500">
        <f t="shared" si="7"/>
        <v>0</v>
      </c>
    </row>
    <row r="264" spans="1:9">
      <c r="A264" s="489"/>
      <c r="B264" s="489"/>
      <c r="C264" s="489"/>
      <c r="D264" s="489"/>
      <c r="E264" s="489" t="str">
        <f>IF(LEN(D264)&gt;0,VLOOKUP(D264,'[1]Database Karyawan'!$A$2:$B$10000,2,0),"")</f>
        <v/>
      </c>
      <c r="F264" s="489" t="str">
        <f>IF(LEN(E264)&gt;0,VLOOKUP(E264,'Database Karyawan'!$A$2:$B$10000,2,0),"")</f>
        <v/>
      </c>
      <c r="G264" s="489"/>
      <c r="H264" s="500" t="str">
        <f t="shared" si="6"/>
        <v/>
      </c>
      <c r="I264" s="500">
        <f t="shared" si="7"/>
        <v>0</v>
      </c>
    </row>
    <row r="265" spans="1:9">
      <c r="A265" s="489"/>
      <c r="B265" s="489"/>
      <c r="C265" s="489"/>
      <c r="D265" s="489"/>
      <c r="E265" s="489" t="str">
        <f>IF(LEN(D265)&gt;0,VLOOKUP(D265,'[1]Database Karyawan'!$A$2:$B$10000,2,0),"")</f>
        <v/>
      </c>
      <c r="F265" s="489" t="str">
        <f>IF(LEN(E265)&gt;0,VLOOKUP(E265,'Database Karyawan'!$A$2:$B$10000,2,0),"")</f>
        <v/>
      </c>
      <c r="G265" s="489"/>
      <c r="H265" s="500" t="str">
        <f t="shared" si="6"/>
        <v/>
      </c>
      <c r="I265" s="500">
        <f t="shared" si="7"/>
        <v>0</v>
      </c>
    </row>
    <row r="266" spans="1:9">
      <c r="A266" s="489"/>
      <c r="B266" s="489"/>
      <c r="C266" s="489"/>
      <c r="D266" s="489"/>
      <c r="E266" s="489" t="str">
        <f>IF(LEN(D266)&gt;0,VLOOKUP(D266,'[1]Database Karyawan'!$A$2:$B$10000,2,0),"")</f>
        <v/>
      </c>
      <c r="F266" s="489" t="str">
        <f>IF(LEN(E266)&gt;0,VLOOKUP(E266,'Database Karyawan'!$A$2:$B$10000,2,0),"")</f>
        <v/>
      </c>
      <c r="G266" s="489"/>
      <c r="H266" s="500" t="str">
        <f t="shared" si="6"/>
        <v/>
      </c>
      <c r="I266" s="500">
        <f t="shared" si="7"/>
        <v>0</v>
      </c>
    </row>
    <row r="267" spans="1:9">
      <c r="A267" s="489"/>
      <c r="B267" s="489"/>
      <c r="C267" s="489"/>
      <c r="D267" s="489"/>
      <c r="E267" s="489" t="str">
        <f>IF(LEN(D267)&gt;0,VLOOKUP(D267,'[1]Database Karyawan'!$A$2:$B$10000,2,0),"")</f>
        <v/>
      </c>
      <c r="F267" s="489" t="str">
        <f>IF(LEN(E267)&gt;0,VLOOKUP(E267,'Database Karyawan'!$A$2:$B$10000,2,0),"")</f>
        <v/>
      </c>
      <c r="G267" s="489"/>
      <c r="H267" s="500" t="str">
        <f t="shared" si="6"/>
        <v/>
      </c>
      <c r="I267" s="500">
        <f t="shared" si="7"/>
        <v>0</v>
      </c>
    </row>
    <row r="268" spans="1:9">
      <c r="A268" s="489"/>
      <c r="B268" s="489"/>
      <c r="C268" s="489"/>
      <c r="D268" s="489"/>
      <c r="E268" s="489" t="str">
        <f>IF(LEN(D268)&gt;0,VLOOKUP(D268,'[1]Database Karyawan'!$A$2:$B$10000,2,0),"")</f>
        <v/>
      </c>
      <c r="F268" s="489" t="str">
        <f>IF(LEN(E268)&gt;0,VLOOKUP(E268,'Database Karyawan'!$A$2:$B$10000,2,0),"")</f>
        <v/>
      </c>
      <c r="G268" s="489"/>
      <c r="H268" s="500" t="str">
        <f t="shared" si="6"/>
        <v/>
      </c>
      <c r="I268" s="500">
        <f t="shared" si="7"/>
        <v>0</v>
      </c>
    </row>
    <row r="269" spans="1:9">
      <c r="A269" s="489"/>
      <c r="B269" s="489"/>
      <c r="C269" s="489"/>
      <c r="D269" s="489"/>
      <c r="E269" s="489" t="str">
        <f>IF(LEN(D269)&gt;0,VLOOKUP(D269,'[1]Database Karyawan'!$A$2:$B$10000,2,0),"")</f>
        <v/>
      </c>
      <c r="F269" s="489" t="str">
        <f>IF(LEN(E269)&gt;0,VLOOKUP(E269,'Database Karyawan'!$A$2:$B$10000,2,0),"")</f>
        <v/>
      </c>
      <c r="G269" s="489"/>
      <c r="H269" s="500" t="str">
        <f t="shared" si="6"/>
        <v/>
      </c>
      <c r="I269" s="500">
        <f t="shared" si="7"/>
        <v>0</v>
      </c>
    </row>
    <row r="270" spans="1:9">
      <c r="A270" s="489"/>
      <c r="B270" s="489"/>
      <c r="C270" s="489"/>
      <c r="D270" s="489"/>
      <c r="E270" s="489" t="str">
        <f>IF(LEN(D270)&gt;0,VLOOKUP(D270,'[1]Database Karyawan'!$A$2:$B$10000,2,0),"")</f>
        <v/>
      </c>
      <c r="F270" s="489" t="str">
        <f>IF(LEN(E270)&gt;0,VLOOKUP(E270,'Database Karyawan'!$A$2:$B$10000,2,0),"")</f>
        <v/>
      </c>
      <c r="G270" s="489"/>
      <c r="H270" s="500" t="str">
        <f t="shared" si="6"/>
        <v/>
      </c>
      <c r="I270" s="500">
        <f t="shared" si="7"/>
        <v>0</v>
      </c>
    </row>
    <row r="271" spans="1:9">
      <c r="A271" s="489"/>
      <c r="B271" s="489"/>
      <c r="C271" s="489"/>
      <c r="D271" s="489"/>
      <c r="E271" s="489" t="str">
        <f>IF(LEN(D271)&gt;0,VLOOKUP(D271,'[1]Database Karyawan'!$A$2:$B$10000,2,0),"")</f>
        <v/>
      </c>
      <c r="F271" s="489" t="str">
        <f>IF(LEN(E271)&gt;0,VLOOKUP(E271,'Database Karyawan'!$A$2:$B$10000,2,0),"")</f>
        <v/>
      </c>
      <c r="G271" s="489"/>
      <c r="H271" s="500" t="str">
        <f t="shared" ref="H271:H334" si="8">IF(LEN(A271)&gt;0,IF(AND(LEN(A271)&gt;0,LEN(B271)&gt;0,LEN(C271)&gt;0,LEN(D271)&gt;0,LEN(E271)&gt;0,LEN(F271)&gt;0,LEN(G271)&gt;0),"OK","Not Complete"),"")</f>
        <v/>
      </c>
      <c r="I271" s="500">
        <f t="shared" ref="I271:I334" si="9">IF(H271="ok",G271,0)</f>
        <v>0</v>
      </c>
    </row>
    <row r="272" spans="1:9">
      <c r="A272" s="489"/>
      <c r="B272" s="489"/>
      <c r="C272" s="489"/>
      <c r="D272" s="489"/>
      <c r="E272" s="489" t="str">
        <f>IF(LEN(D272)&gt;0,VLOOKUP(D272,'[1]Database Karyawan'!$A$2:$B$10000,2,0),"")</f>
        <v/>
      </c>
      <c r="F272" s="489" t="str">
        <f>IF(LEN(E272)&gt;0,VLOOKUP(E272,'Database Karyawan'!$A$2:$B$10000,2,0),"")</f>
        <v/>
      </c>
      <c r="G272" s="489"/>
      <c r="H272" s="500" t="str">
        <f t="shared" si="8"/>
        <v/>
      </c>
      <c r="I272" s="500">
        <f t="shared" si="9"/>
        <v>0</v>
      </c>
    </row>
    <row r="273" spans="1:9">
      <c r="A273" s="489"/>
      <c r="B273" s="489"/>
      <c r="C273" s="489"/>
      <c r="D273" s="489"/>
      <c r="E273" s="489" t="str">
        <f>IF(LEN(D273)&gt;0,VLOOKUP(D273,'[1]Database Karyawan'!$A$2:$B$10000,2,0),"")</f>
        <v/>
      </c>
      <c r="F273" s="489" t="str">
        <f>IF(LEN(E273)&gt;0,VLOOKUP(E273,'Database Karyawan'!$A$2:$B$10000,2,0),"")</f>
        <v/>
      </c>
      <c r="G273" s="489"/>
      <c r="H273" s="500" t="str">
        <f t="shared" si="8"/>
        <v/>
      </c>
      <c r="I273" s="500">
        <f t="shared" si="9"/>
        <v>0</v>
      </c>
    </row>
    <row r="274" spans="1:9">
      <c r="A274" s="489"/>
      <c r="B274" s="489"/>
      <c r="C274" s="489"/>
      <c r="D274" s="489"/>
      <c r="E274" s="489" t="str">
        <f>IF(LEN(D274)&gt;0,VLOOKUP(D274,'[1]Database Karyawan'!$A$2:$B$10000,2,0),"")</f>
        <v/>
      </c>
      <c r="F274" s="489" t="str">
        <f>IF(LEN(E274)&gt;0,VLOOKUP(E274,'Database Karyawan'!$A$2:$B$10000,2,0),"")</f>
        <v/>
      </c>
      <c r="G274" s="489"/>
      <c r="H274" s="500" t="str">
        <f t="shared" si="8"/>
        <v/>
      </c>
      <c r="I274" s="500">
        <f t="shared" si="9"/>
        <v>0</v>
      </c>
    </row>
    <row r="275" spans="1:9">
      <c r="A275" s="489"/>
      <c r="B275" s="489"/>
      <c r="C275" s="489"/>
      <c r="D275" s="489"/>
      <c r="E275" s="489" t="str">
        <f>IF(LEN(D275)&gt;0,VLOOKUP(D275,'[1]Database Karyawan'!$A$2:$B$10000,2,0),"")</f>
        <v/>
      </c>
      <c r="F275" s="489" t="str">
        <f>IF(LEN(E275)&gt;0,VLOOKUP(E275,'Database Karyawan'!$A$2:$B$10000,2,0),"")</f>
        <v/>
      </c>
      <c r="G275" s="489"/>
      <c r="H275" s="500" t="str">
        <f t="shared" si="8"/>
        <v/>
      </c>
      <c r="I275" s="500">
        <f t="shared" si="9"/>
        <v>0</v>
      </c>
    </row>
    <row r="276" spans="1:9">
      <c r="A276" s="489"/>
      <c r="B276" s="489"/>
      <c r="C276" s="489"/>
      <c r="D276" s="489"/>
      <c r="E276" s="489" t="str">
        <f>IF(LEN(D276)&gt;0,VLOOKUP(D276,'[1]Database Karyawan'!$A$2:$B$10000,2,0),"")</f>
        <v/>
      </c>
      <c r="F276" s="489" t="str">
        <f>IF(LEN(E276)&gt;0,VLOOKUP(E276,'Database Karyawan'!$A$2:$B$10000,2,0),"")</f>
        <v/>
      </c>
      <c r="G276" s="489"/>
      <c r="H276" s="500" t="str">
        <f t="shared" si="8"/>
        <v/>
      </c>
      <c r="I276" s="500">
        <f t="shared" si="9"/>
        <v>0</v>
      </c>
    </row>
    <row r="277" spans="1:9">
      <c r="A277" s="489"/>
      <c r="B277" s="489"/>
      <c r="C277" s="489"/>
      <c r="D277" s="489"/>
      <c r="E277" s="489" t="str">
        <f>IF(LEN(D277)&gt;0,VLOOKUP(D277,'[1]Database Karyawan'!$A$2:$B$10000,2,0),"")</f>
        <v/>
      </c>
      <c r="F277" s="489" t="str">
        <f>IF(LEN(E277)&gt;0,VLOOKUP(E277,'Database Karyawan'!$A$2:$B$10000,2,0),"")</f>
        <v/>
      </c>
      <c r="G277" s="489"/>
      <c r="H277" s="500" t="str">
        <f t="shared" si="8"/>
        <v/>
      </c>
      <c r="I277" s="500">
        <f t="shared" si="9"/>
        <v>0</v>
      </c>
    </row>
    <row r="278" spans="1:9">
      <c r="A278" s="489"/>
      <c r="B278" s="489"/>
      <c r="C278" s="489"/>
      <c r="D278" s="489"/>
      <c r="E278" s="489" t="str">
        <f>IF(LEN(D278)&gt;0,VLOOKUP(D278,'[1]Database Karyawan'!$A$2:$B$10000,2,0),"")</f>
        <v/>
      </c>
      <c r="F278" s="489" t="str">
        <f>IF(LEN(E278)&gt;0,VLOOKUP(E278,'Database Karyawan'!$A$2:$B$10000,2,0),"")</f>
        <v/>
      </c>
      <c r="G278" s="489"/>
      <c r="H278" s="500" t="str">
        <f t="shared" si="8"/>
        <v/>
      </c>
      <c r="I278" s="500">
        <f t="shared" si="9"/>
        <v>0</v>
      </c>
    </row>
    <row r="279" spans="1:9">
      <c r="A279" s="489"/>
      <c r="B279" s="489"/>
      <c r="C279" s="489"/>
      <c r="D279" s="489"/>
      <c r="E279" s="489" t="str">
        <f>IF(LEN(D279)&gt;0,VLOOKUP(D279,'[1]Database Karyawan'!$A$2:$B$10000,2,0),"")</f>
        <v/>
      </c>
      <c r="F279" s="489" t="str">
        <f>IF(LEN(E279)&gt;0,VLOOKUP(E279,'Database Karyawan'!$A$2:$B$10000,2,0),"")</f>
        <v/>
      </c>
      <c r="G279" s="489"/>
      <c r="H279" s="500" t="str">
        <f t="shared" si="8"/>
        <v/>
      </c>
      <c r="I279" s="500">
        <f t="shared" si="9"/>
        <v>0</v>
      </c>
    </row>
    <row r="280" spans="1:9">
      <c r="A280" s="489"/>
      <c r="B280" s="489"/>
      <c r="C280" s="489"/>
      <c r="D280" s="489"/>
      <c r="E280" s="489" t="str">
        <f>IF(LEN(D280)&gt;0,VLOOKUP(D280,'[1]Database Karyawan'!$A$2:$B$10000,2,0),"")</f>
        <v/>
      </c>
      <c r="F280" s="489" t="str">
        <f>IF(LEN(E280)&gt;0,VLOOKUP(E280,'Database Karyawan'!$A$2:$B$10000,2,0),"")</f>
        <v/>
      </c>
      <c r="G280" s="489"/>
      <c r="H280" s="500" t="str">
        <f t="shared" si="8"/>
        <v/>
      </c>
      <c r="I280" s="500">
        <f t="shared" si="9"/>
        <v>0</v>
      </c>
    </row>
    <row r="281" spans="1:9">
      <c r="A281" s="489"/>
      <c r="B281" s="489"/>
      <c r="C281" s="489"/>
      <c r="D281" s="489"/>
      <c r="E281" s="489" t="str">
        <f>IF(LEN(D281)&gt;0,VLOOKUP(D281,'[1]Database Karyawan'!$A$2:$B$10000,2,0),"")</f>
        <v/>
      </c>
      <c r="F281" s="489" t="str">
        <f>IF(LEN(E281)&gt;0,VLOOKUP(E281,'Database Karyawan'!$A$2:$B$10000,2,0),"")</f>
        <v/>
      </c>
      <c r="G281" s="489"/>
      <c r="H281" s="500" t="str">
        <f t="shared" si="8"/>
        <v/>
      </c>
      <c r="I281" s="500">
        <f t="shared" si="9"/>
        <v>0</v>
      </c>
    </row>
    <row r="282" spans="1:9">
      <c r="A282" s="489"/>
      <c r="B282" s="489"/>
      <c r="C282" s="489"/>
      <c r="D282" s="489"/>
      <c r="E282" s="489" t="str">
        <f>IF(LEN(D282)&gt;0,VLOOKUP(D282,'[1]Database Karyawan'!$A$2:$B$10000,2,0),"")</f>
        <v/>
      </c>
      <c r="F282" s="489" t="str">
        <f>IF(LEN(E282)&gt;0,VLOOKUP(E282,'Database Karyawan'!$A$2:$B$10000,2,0),"")</f>
        <v/>
      </c>
      <c r="G282" s="489"/>
      <c r="H282" s="500" t="str">
        <f t="shared" si="8"/>
        <v/>
      </c>
      <c r="I282" s="500">
        <f t="shared" si="9"/>
        <v>0</v>
      </c>
    </row>
    <row r="283" spans="1:9">
      <c r="A283" s="489"/>
      <c r="B283" s="489"/>
      <c r="C283" s="489"/>
      <c r="D283" s="489"/>
      <c r="E283" s="489" t="str">
        <f>IF(LEN(D283)&gt;0,VLOOKUP(D283,'[1]Database Karyawan'!$A$2:$B$10000,2,0),"")</f>
        <v/>
      </c>
      <c r="F283" s="489" t="str">
        <f>IF(LEN(E283)&gt;0,VLOOKUP(E283,'Database Karyawan'!$A$2:$B$10000,2,0),"")</f>
        <v/>
      </c>
      <c r="G283" s="489"/>
      <c r="H283" s="500" t="str">
        <f t="shared" si="8"/>
        <v/>
      </c>
      <c r="I283" s="500">
        <f t="shared" si="9"/>
        <v>0</v>
      </c>
    </row>
    <row r="284" spans="1:9">
      <c r="A284" s="489"/>
      <c r="B284" s="489"/>
      <c r="C284" s="489"/>
      <c r="D284" s="489"/>
      <c r="E284" s="489" t="str">
        <f>IF(LEN(D284)&gt;0,VLOOKUP(D284,'[1]Database Karyawan'!$A$2:$B$10000,2,0),"")</f>
        <v/>
      </c>
      <c r="F284" s="489" t="str">
        <f>IF(LEN(E284)&gt;0,VLOOKUP(E284,'Database Karyawan'!$A$2:$B$10000,2,0),"")</f>
        <v/>
      </c>
      <c r="G284" s="489"/>
      <c r="H284" s="500" t="str">
        <f t="shared" si="8"/>
        <v/>
      </c>
      <c r="I284" s="500">
        <f t="shared" si="9"/>
        <v>0</v>
      </c>
    </row>
    <row r="285" spans="1:9">
      <c r="A285" s="489"/>
      <c r="B285" s="489"/>
      <c r="C285" s="489"/>
      <c r="D285" s="489"/>
      <c r="E285" s="489" t="str">
        <f>IF(LEN(D285)&gt;0,VLOOKUP(D285,'[1]Database Karyawan'!$A$2:$B$10000,2,0),"")</f>
        <v/>
      </c>
      <c r="F285" s="489" t="str">
        <f>IF(LEN(E285)&gt;0,VLOOKUP(E285,'Database Karyawan'!$A$2:$B$10000,2,0),"")</f>
        <v/>
      </c>
      <c r="G285" s="489"/>
      <c r="H285" s="500" t="str">
        <f t="shared" si="8"/>
        <v/>
      </c>
      <c r="I285" s="500">
        <f t="shared" si="9"/>
        <v>0</v>
      </c>
    </row>
    <row r="286" spans="1:9">
      <c r="A286" s="489"/>
      <c r="B286" s="489"/>
      <c r="C286" s="489"/>
      <c r="D286" s="489"/>
      <c r="E286" s="489" t="str">
        <f>IF(LEN(D286)&gt;0,VLOOKUP(D286,'[1]Database Karyawan'!$A$2:$B$10000,2,0),"")</f>
        <v/>
      </c>
      <c r="F286" s="489" t="str">
        <f>IF(LEN(E286)&gt;0,VLOOKUP(E286,'Database Karyawan'!$A$2:$B$10000,2,0),"")</f>
        <v/>
      </c>
      <c r="G286" s="489"/>
      <c r="H286" s="500" t="str">
        <f t="shared" si="8"/>
        <v/>
      </c>
      <c r="I286" s="500">
        <f t="shared" si="9"/>
        <v>0</v>
      </c>
    </row>
    <row r="287" spans="1:9">
      <c r="A287" s="489"/>
      <c r="B287" s="489"/>
      <c r="C287" s="489"/>
      <c r="D287" s="489"/>
      <c r="E287" s="489" t="str">
        <f>IF(LEN(D287)&gt;0,VLOOKUP(D287,'[1]Database Karyawan'!$A$2:$B$10000,2,0),"")</f>
        <v/>
      </c>
      <c r="F287" s="489" t="str">
        <f>IF(LEN(E287)&gt;0,VLOOKUP(E287,'Database Karyawan'!$A$2:$B$10000,2,0),"")</f>
        <v/>
      </c>
      <c r="G287" s="489"/>
      <c r="H287" s="500" t="str">
        <f t="shared" si="8"/>
        <v/>
      </c>
      <c r="I287" s="500">
        <f t="shared" si="9"/>
        <v>0</v>
      </c>
    </row>
    <row r="288" spans="1:9">
      <c r="A288" s="489"/>
      <c r="B288" s="489"/>
      <c r="C288" s="489"/>
      <c r="D288" s="489"/>
      <c r="E288" s="489" t="str">
        <f>IF(LEN(D288)&gt;0,VLOOKUP(D288,'[1]Database Karyawan'!$A$2:$B$10000,2,0),"")</f>
        <v/>
      </c>
      <c r="F288" s="489" t="str">
        <f>IF(LEN(E288)&gt;0,VLOOKUP(E288,'Database Karyawan'!$A$2:$B$10000,2,0),"")</f>
        <v/>
      </c>
      <c r="G288" s="489"/>
      <c r="H288" s="500" t="str">
        <f t="shared" si="8"/>
        <v/>
      </c>
      <c r="I288" s="500">
        <f t="shared" si="9"/>
        <v>0</v>
      </c>
    </row>
    <row r="289" spans="1:9">
      <c r="A289" s="489"/>
      <c r="B289" s="489"/>
      <c r="C289" s="489"/>
      <c r="D289" s="489"/>
      <c r="E289" s="489" t="str">
        <f>IF(LEN(D289)&gt;0,VLOOKUP(D289,'[1]Database Karyawan'!$A$2:$B$10000,2,0),"")</f>
        <v/>
      </c>
      <c r="F289" s="489" t="str">
        <f>IF(LEN(E289)&gt;0,VLOOKUP(E289,'Database Karyawan'!$A$2:$B$10000,2,0),"")</f>
        <v/>
      </c>
      <c r="G289" s="489"/>
      <c r="H289" s="500" t="str">
        <f t="shared" si="8"/>
        <v/>
      </c>
      <c r="I289" s="500">
        <f t="shared" si="9"/>
        <v>0</v>
      </c>
    </row>
    <row r="290" spans="1:9">
      <c r="A290" s="489"/>
      <c r="B290" s="489"/>
      <c r="C290" s="489"/>
      <c r="D290" s="489"/>
      <c r="E290" s="489" t="str">
        <f>IF(LEN(D290)&gt;0,VLOOKUP(D290,'[1]Database Karyawan'!$A$2:$B$10000,2,0),"")</f>
        <v/>
      </c>
      <c r="F290" s="489" t="str">
        <f>IF(LEN(E290)&gt;0,VLOOKUP(E290,'Database Karyawan'!$A$2:$B$10000,2,0),"")</f>
        <v/>
      </c>
      <c r="G290" s="489"/>
      <c r="H290" s="500" t="str">
        <f t="shared" si="8"/>
        <v/>
      </c>
      <c r="I290" s="500">
        <f t="shared" si="9"/>
        <v>0</v>
      </c>
    </row>
    <row r="291" spans="1:9">
      <c r="A291" s="489"/>
      <c r="B291" s="489"/>
      <c r="C291" s="489"/>
      <c r="D291" s="489"/>
      <c r="E291" s="489" t="str">
        <f>IF(LEN(D291)&gt;0,VLOOKUP(D291,'[1]Database Karyawan'!$A$2:$B$10000,2,0),"")</f>
        <v/>
      </c>
      <c r="F291" s="489" t="str">
        <f>IF(LEN(E291)&gt;0,VLOOKUP(E291,'Database Karyawan'!$A$2:$B$10000,2,0),"")</f>
        <v/>
      </c>
      <c r="G291" s="489"/>
      <c r="H291" s="500" t="str">
        <f t="shared" si="8"/>
        <v/>
      </c>
      <c r="I291" s="500">
        <f t="shared" si="9"/>
        <v>0</v>
      </c>
    </row>
    <row r="292" spans="1:9">
      <c r="A292" s="489"/>
      <c r="B292" s="489"/>
      <c r="C292" s="489"/>
      <c r="D292" s="489"/>
      <c r="E292" s="489" t="str">
        <f>IF(LEN(D292)&gt;0,VLOOKUP(D292,'[1]Database Karyawan'!$A$2:$B$10000,2,0),"")</f>
        <v/>
      </c>
      <c r="F292" s="489" t="str">
        <f>IF(LEN(E292)&gt;0,VLOOKUP(E292,'Database Karyawan'!$A$2:$B$10000,2,0),"")</f>
        <v/>
      </c>
      <c r="G292" s="489"/>
      <c r="H292" s="500" t="str">
        <f t="shared" si="8"/>
        <v/>
      </c>
      <c r="I292" s="500">
        <f t="shared" si="9"/>
        <v>0</v>
      </c>
    </row>
    <row r="293" spans="1:9">
      <c r="A293" s="489"/>
      <c r="B293" s="489"/>
      <c r="C293" s="489"/>
      <c r="D293" s="489"/>
      <c r="E293" s="489" t="str">
        <f>IF(LEN(D293)&gt;0,VLOOKUP(D293,'[1]Database Karyawan'!$A$2:$B$10000,2,0),"")</f>
        <v/>
      </c>
      <c r="F293" s="489" t="str">
        <f>IF(LEN(E293)&gt;0,VLOOKUP(E293,'Database Karyawan'!$A$2:$B$10000,2,0),"")</f>
        <v/>
      </c>
      <c r="G293" s="489"/>
      <c r="H293" s="500" t="str">
        <f t="shared" si="8"/>
        <v/>
      </c>
      <c r="I293" s="500">
        <f t="shared" si="9"/>
        <v>0</v>
      </c>
    </row>
    <row r="294" spans="1:9">
      <c r="A294" s="489"/>
      <c r="B294" s="489"/>
      <c r="C294" s="489"/>
      <c r="D294" s="489"/>
      <c r="E294" s="489" t="str">
        <f>IF(LEN(D294)&gt;0,VLOOKUP(D294,'[1]Database Karyawan'!$A$2:$B$10000,2,0),"")</f>
        <v/>
      </c>
      <c r="F294" s="489" t="str">
        <f>IF(LEN(E294)&gt;0,VLOOKUP(E294,'Database Karyawan'!$A$2:$B$10000,2,0),"")</f>
        <v/>
      </c>
      <c r="G294" s="489"/>
      <c r="H294" s="500" t="str">
        <f t="shared" si="8"/>
        <v/>
      </c>
      <c r="I294" s="500">
        <f t="shared" si="9"/>
        <v>0</v>
      </c>
    </row>
    <row r="295" spans="1:9">
      <c r="A295" s="489"/>
      <c r="B295" s="489"/>
      <c r="C295" s="489"/>
      <c r="D295" s="489"/>
      <c r="E295" s="489" t="str">
        <f>IF(LEN(D295)&gt;0,VLOOKUP(D295,'[1]Database Karyawan'!$A$2:$B$10000,2,0),"")</f>
        <v/>
      </c>
      <c r="F295" s="489" t="str">
        <f>IF(LEN(E295)&gt;0,VLOOKUP(E295,'Database Karyawan'!$A$2:$B$10000,2,0),"")</f>
        <v/>
      </c>
      <c r="G295" s="489"/>
      <c r="H295" s="500" t="str">
        <f t="shared" si="8"/>
        <v/>
      </c>
      <c r="I295" s="500">
        <f t="shared" si="9"/>
        <v>0</v>
      </c>
    </row>
    <row r="296" spans="1:9">
      <c r="A296" s="489"/>
      <c r="B296" s="489"/>
      <c r="C296" s="489"/>
      <c r="D296" s="489"/>
      <c r="E296" s="489" t="str">
        <f>IF(LEN(D296)&gt;0,VLOOKUP(D296,'[1]Database Karyawan'!$A$2:$B$10000,2,0),"")</f>
        <v/>
      </c>
      <c r="F296" s="489" t="str">
        <f>IF(LEN(E296)&gt;0,VLOOKUP(E296,'Database Karyawan'!$A$2:$B$10000,2,0),"")</f>
        <v/>
      </c>
      <c r="G296" s="489"/>
      <c r="H296" s="500" t="str">
        <f t="shared" si="8"/>
        <v/>
      </c>
      <c r="I296" s="500">
        <f t="shared" si="9"/>
        <v>0</v>
      </c>
    </row>
    <row r="297" spans="1:9">
      <c r="A297" s="489"/>
      <c r="B297" s="489"/>
      <c r="C297" s="489"/>
      <c r="D297" s="489"/>
      <c r="E297" s="489" t="str">
        <f>IF(LEN(D297)&gt;0,VLOOKUP(D297,'[1]Database Karyawan'!$A$2:$B$10000,2,0),"")</f>
        <v/>
      </c>
      <c r="F297" s="489" t="str">
        <f>IF(LEN(E297)&gt;0,VLOOKUP(E297,'Database Karyawan'!$A$2:$B$10000,2,0),"")</f>
        <v/>
      </c>
      <c r="G297" s="489"/>
      <c r="H297" s="500" t="str">
        <f t="shared" si="8"/>
        <v/>
      </c>
      <c r="I297" s="500">
        <f t="shared" si="9"/>
        <v>0</v>
      </c>
    </row>
    <row r="298" spans="1:9">
      <c r="A298" s="489"/>
      <c r="B298" s="489"/>
      <c r="C298" s="489"/>
      <c r="D298" s="489"/>
      <c r="E298" s="489" t="str">
        <f>IF(LEN(D298)&gt;0,VLOOKUP(D298,'[1]Database Karyawan'!$A$2:$B$10000,2,0),"")</f>
        <v/>
      </c>
      <c r="F298" s="489" t="str">
        <f>IF(LEN(E298)&gt;0,VLOOKUP(E298,'Database Karyawan'!$A$2:$B$10000,2,0),"")</f>
        <v/>
      </c>
      <c r="G298" s="489"/>
      <c r="H298" s="500" t="str">
        <f t="shared" si="8"/>
        <v/>
      </c>
      <c r="I298" s="500">
        <f t="shared" si="9"/>
        <v>0</v>
      </c>
    </row>
    <row r="299" spans="1:9">
      <c r="A299" s="489"/>
      <c r="B299" s="489"/>
      <c r="C299" s="489"/>
      <c r="D299" s="489"/>
      <c r="E299" s="489" t="str">
        <f>IF(LEN(D299)&gt;0,VLOOKUP(D299,'[1]Database Karyawan'!$A$2:$B$10000,2,0),"")</f>
        <v/>
      </c>
      <c r="F299" s="489" t="str">
        <f>IF(LEN(E299)&gt;0,VLOOKUP(E299,'Database Karyawan'!$A$2:$B$10000,2,0),"")</f>
        <v/>
      </c>
      <c r="G299" s="489"/>
      <c r="H299" s="500" t="str">
        <f t="shared" si="8"/>
        <v/>
      </c>
      <c r="I299" s="500">
        <f t="shared" si="9"/>
        <v>0</v>
      </c>
    </row>
    <row r="300" spans="1:9">
      <c r="A300" s="489"/>
      <c r="B300" s="489"/>
      <c r="C300" s="489"/>
      <c r="D300" s="489"/>
      <c r="E300" s="489" t="str">
        <f>IF(LEN(D300)&gt;0,VLOOKUP(D300,'[1]Database Karyawan'!$A$2:$B$10000,2,0),"")</f>
        <v/>
      </c>
      <c r="F300" s="489" t="str">
        <f>IF(LEN(E300)&gt;0,VLOOKUP(E300,'Database Karyawan'!$A$2:$B$10000,2,0),"")</f>
        <v/>
      </c>
      <c r="G300" s="489"/>
      <c r="H300" s="500" t="str">
        <f t="shared" si="8"/>
        <v/>
      </c>
      <c r="I300" s="500">
        <f t="shared" si="9"/>
        <v>0</v>
      </c>
    </row>
    <row r="301" spans="1:9">
      <c r="A301" s="489"/>
      <c r="B301" s="489"/>
      <c r="C301" s="489"/>
      <c r="D301" s="489"/>
      <c r="E301" s="489" t="str">
        <f>IF(LEN(D301)&gt;0,VLOOKUP(D301,'[1]Database Karyawan'!$A$2:$B$10000,2,0),"")</f>
        <v/>
      </c>
      <c r="F301" s="489" t="str">
        <f>IF(LEN(E301)&gt;0,VLOOKUP(E301,'Database Karyawan'!$A$2:$B$10000,2,0),"")</f>
        <v/>
      </c>
      <c r="G301" s="489"/>
      <c r="H301" s="500" t="str">
        <f t="shared" si="8"/>
        <v/>
      </c>
      <c r="I301" s="500">
        <f t="shared" si="9"/>
        <v>0</v>
      </c>
    </row>
    <row r="302" spans="1:9">
      <c r="A302" s="489"/>
      <c r="B302" s="489"/>
      <c r="C302" s="489"/>
      <c r="D302" s="489"/>
      <c r="E302" s="489" t="str">
        <f>IF(LEN(D302)&gt;0,VLOOKUP(D302,'[1]Database Karyawan'!$A$2:$B$10000,2,0),"")</f>
        <v/>
      </c>
      <c r="F302" s="489" t="str">
        <f>IF(LEN(E302)&gt;0,VLOOKUP(E302,'Database Karyawan'!$A$2:$B$10000,2,0),"")</f>
        <v/>
      </c>
      <c r="G302" s="489"/>
      <c r="H302" s="500" t="str">
        <f t="shared" si="8"/>
        <v/>
      </c>
      <c r="I302" s="500">
        <f t="shared" si="9"/>
        <v>0</v>
      </c>
    </row>
    <row r="303" spans="1:9">
      <c r="A303" s="489"/>
      <c r="B303" s="489"/>
      <c r="C303" s="489"/>
      <c r="D303" s="489"/>
      <c r="E303" s="489" t="str">
        <f>IF(LEN(D303)&gt;0,VLOOKUP(D303,'[1]Database Karyawan'!$A$2:$B$10000,2,0),"")</f>
        <v/>
      </c>
      <c r="F303" s="489" t="str">
        <f>IF(LEN(E303)&gt;0,VLOOKUP(E303,'Database Karyawan'!$A$2:$B$10000,2,0),"")</f>
        <v/>
      </c>
      <c r="G303" s="489"/>
      <c r="H303" s="500" t="str">
        <f t="shared" si="8"/>
        <v/>
      </c>
      <c r="I303" s="500">
        <f t="shared" si="9"/>
        <v>0</v>
      </c>
    </row>
    <row r="304" spans="1:9">
      <c r="A304" s="489"/>
      <c r="B304" s="489"/>
      <c r="C304" s="489"/>
      <c r="D304" s="489"/>
      <c r="E304" s="489" t="str">
        <f>IF(LEN(D304)&gt;0,VLOOKUP(D304,'[1]Database Karyawan'!$A$2:$B$10000,2,0),"")</f>
        <v/>
      </c>
      <c r="F304" s="489" t="str">
        <f>IF(LEN(E304)&gt;0,VLOOKUP(E304,'Database Karyawan'!$A$2:$B$10000,2,0),"")</f>
        <v/>
      </c>
      <c r="G304" s="489"/>
      <c r="H304" s="500" t="str">
        <f t="shared" si="8"/>
        <v/>
      </c>
      <c r="I304" s="500">
        <f t="shared" si="9"/>
        <v>0</v>
      </c>
    </row>
    <row r="305" spans="1:9">
      <c r="A305" s="489"/>
      <c r="B305" s="489"/>
      <c r="C305" s="489"/>
      <c r="D305" s="489"/>
      <c r="E305" s="489" t="str">
        <f>IF(LEN(D305)&gt;0,VLOOKUP(D305,'[1]Database Karyawan'!$A$2:$B$10000,2,0),"")</f>
        <v/>
      </c>
      <c r="F305" s="489" t="str">
        <f>IF(LEN(E305)&gt;0,VLOOKUP(E305,'Database Karyawan'!$A$2:$B$10000,2,0),"")</f>
        <v/>
      </c>
      <c r="G305" s="489"/>
      <c r="H305" s="500" t="str">
        <f t="shared" si="8"/>
        <v/>
      </c>
      <c r="I305" s="500">
        <f t="shared" si="9"/>
        <v>0</v>
      </c>
    </row>
    <row r="306" spans="1:9">
      <c r="A306" s="489"/>
      <c r="B306" s="489"/>
      <c r="C306" s="489"/>
      <c r="D306" s="489"/>
      <c r="E306" s="489" t="str">
        <f>IF(LEN(D306)&gt;0,VLOOKUP(D306,'[1]Database Karyawan'!$A$2:$B$10000,2,0),"")</f>
        <v/>
      </c>
      <c r="F306" s="489" t="str">
        <f>IF(LEN(E306)&gt;0,VLOOKUP(E306,'Database Karyawan'!$A$2:$B$10000,2,0),"")</f>
        <v/>
      </c>
      <c r="G306" s="489"/>
      <c r="H306" s="500" t="str">
        <f t="shared" si="8"/>
        <v/>
      </c>
      <c r="I306" s="500">
        <f t="shared" si="9"/>
        <v>0</v>
      </c>
    </row>
    <row r="307" spans="1:9">
      <c r="A307" s="489"/>
      <c r="B307" s="489"/>
      <c r="C307" s="489"/>
      <c r="D307" s="489"/>
      <c r="E307" s="489" t="str">
        <f>IF(LEN(D307)&gt;0,VLOOKUP(D307,'[1]Database Karyawan'!$A$2:$B$10000,2,0),"")</f>
        <v/>
      </c>
      <c r="F307" s="489" t="str">
        <f>IF(LEN(E307)&gt;0,VLOOKUP(E307,'Database Karyawan'!$A$2:$B$10000,2,0),"")</f>
        <v/>
      </c>
      <c r="G307" s="489"/>
      <c r="H307" s="500" t="str">
        <f t="shared" si="8"/>
        <v/>
      </c>
      <c r="I307" s="500">
        <f t="shared" si="9"/>
        <v>0</v>
      </c>
    </row>
    <row r="308" spans="1:9">
      <c r="A308" s="489"/>
      <c r="B308" s="489"/>
      <c r="C308" s="489"/>
      <c r="D308" s="489"/>
      <c r="E308" s="489" t="str">
        <f>IF(LEN(D308)&gt;0,VLOOKUP(D308,'[1]Database Karyawan'!$A$2:$B$10000,2,0),"")</f>
        <v/>
      </c>
      <c r="F308" s="489" t="str">
        <f>IF(LEN(E308)&gt;0,VLOOKUP(E308,'Database Karyawan'!$A$2:$B$10000,2,0),"")</f>
        <v/>
      </c>
      <c r="G308" s="489"/>
      <c r="H308" s="500" t="str">
        <f t="shared" si="8"/>
        <v/>
      </c>
      <c r="I308" s="500">
        <f t="shared" si="9"/>
        <v>0</v>
      </c>
    </row>
    <row r="309" spans="1:9">
      <c r="A309" s="489"/>
      <c r="B309" s="489"/>
      <c r="C309" s="489"/>
      <c r="D309" s="489"/>
      <c r="E309" s="489" t="str">
        <f>IF(LEN(D309)&gt;0,VLOOKUP(D309,'[1]Database Karyawan'!$A$2:$B$10000,2,0),"")</f>
        <v/>
      </c>
      <c r="F309" s="489" t="str">
        <f>IF(LEN(E309)&gt;0,VLOOKUP(E309,'Database Karyawan'!$A$2:$B$10000,2,0),"")</f>
        <v/>
      </c>
      <c r="G309" s="489"/>
      <c r="H309" s="500" t="str">
        <f t="shared" si="8"/>
        <v/>
      </c>
      <c r="I309" s="500">
        <f t="shared" si="9"/>
        <v>0</v>
      </c>
    </row>
    <row r="310" spans="1:9">
      <c r="A310" s="489"/>
      <c r="B310" s="489"/>
      <c r="C310" s="489"/>
      <c r="D310" s="489"/>
      <c r="E310" s="489" t="str">
        <f>IF(LEN(D310)&gt;0,VLOOKUP(D310,'[1]Database Karyawan'!$A$2:$B$10000,2,0),"")</f>
        <v/>
      </c>
      <c r="F310" s="489" t="str">
        <f>IF(LEN(E310)&gt;0,VLOOKUP(E310,'Database Karyawan'!$A$2:$B$10000,2,0),"")</f>
        <v/>
      </c>
      <c r="G310" s="489"/>
      <c r="H310" s="500" t="str">
        <f t="shared" si="8"/>
        <v/>
      </c>
      <c r="I310" s="500">
        <f t="shared" si="9"/>
        <v>0</v>
      </c>
    </row>
    <row r="311" spans="1:9">
      <c r="A311" s="489"/>
      <c r="B311" s="489"/>
      <c r="C311" s="489"/>
      <c r="D311" s="489"/>
      <c r="E311" s="489" t="str">
        <f>IF(LEN(D311)&gt;0,VLOOKUP(D311,'[1]Database Karyawan'!$A$2:$B$10000,2,0),"")</f>
        <v/>
      </c>
      <c r="F311" s="489" t="str">
        <f>IF(LEN(E311)&gt;0,VLOOKUP(E311,'Database Karyawan'!$A$2:$B$10000,2,0),"")</f>
        <v/>
      </c>
      <c r="G311" s="489"/>
      <c r="H311" s="500" t="str">
        <f t="shared" si="8"/>
        <v/>
      </c>
      <c r="I311" s="500">
        <f t="shared" si="9"/>
        <v>0</v>
      </c>
    </row>
    <row r="312" spans="1:9">
      <c r="A312" s="489"/>
      <c r="B312" s="489"/>
      <c r="C312" s="489"/>
      <c r="D312" s="489"/>
      <c r="E312" s="489" t="str">
        <f>IF(LEN(D312)&gt;0,VLOOKUP(D312,'[1]Database Karyawan'!$A$2:$B$10000,2,0),"")</f>
        <v/>
      </c>
      <c r="F312" s="489" t="str">
        <f>IF(LEN(E312)&gt;0,VLOOKUP(E312,'Database Karyawan'!$A$2:$B$10000,2,0),"")</f>
        <v/>
      </c>
      <c r="G312" s="489"/>
      <c r="H312" s="500" t="str">
        <f t="shared" si="8"/>
        <v/>
      </c>
      <c r="I312" s="500">
        <f t="shared" si="9"/>
        <v>0</v>
      </c>
    </row>
    <row r="313" spans="1:9">
      <c r="A313" s="489"/>
      <c r="B313" s="489"/>
      <c r="C313" s="489"/>
      <c r="D313" s="489"/>
      <c r="E313" s="489" t="str">
        <f>IF(LEN(D313)&gt;0,VLOOKUP(D313,'[1]Database Karyawan'!$A$2:$B$10000,2,0),"")</f>
        <v/>
      </c>
      <c r="F313" s="489" t="str">
        <f>IF(LEN(E313)&gt;0,VLOOKUP(E313,'Database Karyawan'!$A$2:$B$10000,2,0),"")</f>
        <v/>
      </c>
      <c r="G313" s="489"/>
      <c r="H313" s="500" t="str">
        <f t="shared" si="8"/>
        <v/>
      </c>
      <c r="I313" s="500">
        <f t="shared" si="9"/>
        <v>0</v>
      </c>
    </row>
    <row r="314" spans="1:9">
      <c r="A314" s="489"/>
      <c r="B314" s="489"/>
      <c r="C314" s="489"/>
      <c r="D314" s="489"/>
      <c r="E314" s="489" t="str">
        <f>IF(LEN(D314)&gt;0,VLOOKUP(D314,'[1]Database Karyawan'!$A$2:$B$10000,2,0),"")</f>
        <v/>
      </c>
      <c r="F314" s="489" t="str">
        <f>IF(LEN(E314)&gt;0,VLOOKUP(E314,'Database Karyawan'!$A$2:$B$10000,2,0),"")</f>
        <v/>
      </c>
      <c r="G314" s="489"/>
      <c r="H314" s="500" t="str">
        <f t="shared" si="8"/>
        <v/>
      </c>
      <c r="I314" s="500">
        <f t="shared" si="9"/>
        <v>0</v>
      </c>
    </row>
    <row r="315" spans="1:9">
      <c r="A315" s="489"/>
      <c r="B315" s="489"/>
      <c r="C315" s="489"/>
      <c r="D315" s="489"/>
      <c r="E315" s="489" t="str">
        <f>IF(LEN(D315)&gt;0,VLOOKUP(D315,'[1]Database Karyawan'!$A$2:$B$10000,2,0),"")</f>
        <v/>
      </c>
      <c r="F315" s="489" t="str">
        <f>IF(LEN(E315)&gt;0,VLOOKUP(E315,'Database Karyawan'!$A$2:$B$10000,2,0),"")</f>
        <v/>
      </c>
      <c r="G315" s="489"/>
      <c r="H315" s="500" t="str">
        <f t="shared" si="8"/>
        <v/>
      </c>
      <c r="I315" s="500">
        <f t="shared" si="9"/>
        <v>0</v>
      </c>
    </row>
    <row r="316" spans="1:9">
      <c r="A316" s="489"/>
      <c r="B316" s="489"/>
      <c r="C316" s="489"/>
      <c r="D316" s="489"/>
      <c r="E316" s="489" t="str">
        <f>IF(LEN(D316)&gt;0,VLOOKUP(D316,'[1]Database Karyawan'!$A$2:$B$10000,2,0),"")</f>
        <v/>
      </c>
      <c r="F316" s="489" t="str">
        <f>IF(LEN(E316)&gt;0,VLOOKUP(E316,'Database Karyawan'!$A$2:$B$10000,2,0),"")</f>
        <v/>
      </c>
      <c r="G316" s="489"/>
      <c r="H316" s="500" t="str">
        <f t="shared" si="8"/>
        <v/>
      </c>
      <c r="I316" s="500">
        <f t="shared" si="9"/>
        <v>0</v>
      </c>
    </row>
    <row r="317" spans="1:9">
      <c r="A317" s="489"/>
      <c r="B317" s="489"/>
      <c r="C317" s="489"/>
      <c r="D317" s="489"/>
      <c r="E317" s="489" t="str">
        <f>IF(LEN(D317)&gt;0,VLOOKUP(D317,'[1]Database Karyawan'!$A$2:$B$10000,2,0),"")</f>
        <v/>
      </c>
      <c r="F317" s="489" t="str">
        <f>IF(LEN(E317)&gt;0,VLOOKUP(E317,'Database Karyawan'!$A$2:$B$10000,2,0),"")</f>
        <v/>
      </c>
      <c r="G317" s="489"/>
      <c r="H317" s="500" t="str">
        <f t="shared" si="8"/>
        <v/>
      </c>
      <c r="I317" s="500">
        <f t="shared" si="9"/>
        <v>0</v>
      </c>
    </row>
    <row r="318" spans="1:9">
      <c r="A318" s="489"/>
      <c r="B318" s="489"/>
      <c r="C318" s="489"/>
      <c r="D318" s="489"/>
      <c r="E318" s="489" t="str">
        <f>IF(LEN(D318)&gt;0,VLOOKUP(D318,'[1]Database Karyawan'!$A$2:$B$10000,2,0),"")</f>
        <v/>
      </c>
      <c r="F318" s="489" t="str">
        <f>IF(LEN(E318)&gt;0,VLOOKUP(E318,'Database Karyawan'!$A$2:$B$10000,2,0),"")</f>
        <v/>
      </c>
      <c r="G318" s="489"/>
      <c r="H318" s="500" t="str">
        <f t="shared" si="8"/>
        <v/>
      </c>
      <c r="I318" s="500">
        <f t="shared" si="9"/>
        <v>0</v>
      </c>
    </row>
    <row r="319" spans="1:9">
      <c r="A319" s="489"/>
      <c r="B319" s="489"/>
      <c r="C319" s="489"/>
      <c r="D319" s="489"/>
      <c r="E319" s="489" t="str">
        <f>IF(LEN(D319)&gt;0,VLOOKUP(D319,'[1]Database Karyawan'!$A$2:$B$10000,2,0),"")</f>
        <v/>
      </c>
      <c r="F319" s="489" t="str">
        <f>IF(LEN(E319)&gt;0,VLOOKUP(E319,'Database Karyawan'!$A$2:$B$10000,2,0),"")</f>
        <v/>
      </c>
      <c r="G319" s="489"/>
      <c r="H319" s="500" t="str">
        <f t="shared" si="8"/>
        <v/>
      </c>
      <c r="I319" s="500">
        <f t="shared" si="9"/>
        <v>0</v>
      </c>
    </row>
    <row r="320" spans="1:9">
      <c r="A320" s="489"/>
      <c r="B320" s="489"/>
      <c r="C320" s="489"/>
      <c r="D320" s="489"/>
      <c r="E320" s="489" t="str">
        <f>IF(LEN(D320)&gt;0,VLOOKUP(D320,'[1]Database Karyawan'!$A$2:$B$10000,2,0),"")</f>
        <v/>
      </c>
      <c r="F320" s="489" t="str">
        <f>IF(LEN(E320)&gt;0,VLOOKUP(E320,'Database Karyawan'!$A$2:$B$10000,2,0),"")</f>
        <v/>
      </c>
      <c r="G320" s="489"/>
      <c r="H320" s="500" t="str">
        <f t="shared" si="8"/>
        <v/>
      </c>
      <c r="I320" s="500">
        <f t="shared" si="9"/>
        <v>0</v>
      </c>
    </row>
    <row r="321" spans="1:9">
      <c r="A321" s="489"/>
      <c r="B321" s="489"/>
      <c r="C321" s="489"/>
      <c r="D321" s="489"/>
      <c r="E321" s="489" t="str">
        <f>IF(LEN(D321)&gt;0,VLOOKUP(D321,'[1]Database Karyawan'!$A$2:$B$10000,2,0),"")</f>
        <v/>
      </c>
      <c r="F321" s="489" t="str">
        <f>IF(LEN(E321)&gt;0,VLOOKUP(E321,'Database Karyawan'!$A$2:$B$10000,2,0),"")</f>
        <v/>
      </c>
      <c r="G321" s="489"/>
      <c r="H321" s="500" t="str">
        <f t="shared" si="8"/>
        <v/>
      </c>
      <c r="I321" s="500">
        <f t="shared" si="9"/>
        <v>0</v>
      </c>
    </row>
    <row r="322" spans="1:9">
      <c r="A322" s="489"/>
      <c r="B322" s="489"/>
      <c r="C322" s="489"/>
      <c r="D322" s="489"/>
      <c r="E322" s="489" t="str">
        <f>IF(LEN(D322)&gt;0,VLOOKUP(D322,'[1]Database Karyawan'!$A$2:$B$10000,2,0),"")</f>
        <v/>
      </c>
      <c r="F322" s="489" t="str">
        <f>IF(LEN(E322)&gt;0,VLOOKUP(E322,'Database Karyawan'!$A$2:$B$10000,2,0),"")</f>
        <v/>
      </c>
      <c r="G322" s="489"/>
      <c r="H322" s="500" t="str">
        <f t="shared" si="8"/>
        <v/>
      </c>
      <c r="I322" s="500">
        <f t="shared" si="9"/>
        <v>0</v>
      </c>
    </row>
    <row r="323" spans="1:9">
      <c r="A323" s="489"/>
      <c r="B323" s="489"/>
      <c r="C323" s="489"/>
      <c r="D323" s="489"/>
      <c r="E323" s="489" t="str">
        <f>IF(LEN(D323)&gt;0,VLOOKUP(D323,'[1]Database Karyawan'!$A$2:$B$10000,2,0),"")</f>
        <v/>
      </c>
      <c r="F323" s="489" t="str">
        <f>IF(LEN(E323)&gt;0,VLOOKUP(E323,'Database Karyawan'!$A$2:$B$10000,2,0),"")</f>
        <v/>
      </c>
      <c r="G323" s="489"/>
      <c r="H323" s="500" t="str">
        <f t="shared" si="8"/>
        <v/>
      </c>
      <c r="I323" s="500">
        <f t="shared" si="9"/>
        <v>0</v>
      </c>
    </row>
    <row r="324" spans="1:9">
      <c r="A324" s="489"/>
      <c r="B324" s="489"/>
      <c r="C324" s="489"/>
      <c r="D324" s="489"/>
      <c r="E324" s="489" t="str">
        <f>IF(LEN(D324)&gt;0,VLOOKUP(D324,'[1]Database Karyawan'!$A$2:$B$10000,2,0),"")</f>
        <v/>
      </c>
      <c r="F324" s="489" t="str">
        <f>IF(LEN(E324)&gt;0,VLOOKUP(E324,'Database Karyawan'!$A$2:$B$10000,2,0),"")</f>
        <v/>
      </c>
      <c r="G324" s="489"/>
      <c r="H324" s="500" t="str">
        <f t="shared" si="8"/>
        <v/>
      </c>
      <c r="I324" s="500">
        <f t="shared" si="9"/>
        <v>0</v>
      </c>
    </row>
    <row r="325" spans="1:9">
      <c r="A325" s="489"/>
      <c r="B325" s="489"/>
      <c r="C325" s="489"/>
      <c r="D325" s="489"/>
      <c r="E325" s="489" t="str">
        <f>IF(LEN(D325)&gt;0,VLOOKUP(D325,'[1]Database Karyawan'!$A$2:$B$10000,2,0),"")</f>
        <v/>
      </c>
      <c r="F325" s="489" t="str">
        <f>IF(LEN(E325)&gt;0,VLOOKUP(E325,'Database Karyawan'!$A$2:$B$10000,2,0),"")</f>
        <v/>
      </c>
      <c r="G325" s="489"/>
      <c r="H325" s="500" t="str">
        <f t="shared" si="8"/>
        <v/>
      </c>
      <c r="I325" s="500">
        <f t="shared" si="9"/>
        <v>0</v>
      </c>
    </row>
    <row r="326" spans="1:9">
      <c r="A326" s="489"/>
      <c r="B326" s="489"/>
      <c r="C326" s="489"/>
      <c r="D326" s="489"/>
      <c r="E326" s="489" t="str">
        <f>IF(LEN(D326)&gt;0,VLOOKUP(D326,'[1]Database Karyawan'!$A$2:$B$10000,2,0),"")</f>
        <v/>
      </c>
      <c r="F326" s="489" t="str">
        <f>IF(LEN(E326)&gt;0,VLOOKUP(E326,'Database Karyawan'!$A$2:$B$10000,2,0),"")</f>
        <v/>
      </c>
      <c r="G326" s="489"/>
      <c r="H326" s="500" t="str">
        <f t="shared" si="8"/>
        <v/>
      </c>
      <c r="I326" s="500">
        <f t="shared" si="9"/>
        <v>0</v>
      </c>
    </row>
    <row r="327" spans="1:9">
      <c r="A327" s="489"/>
      <c r="B327" s="489"/>
      <c r="C327" s="489"/>
      <c r="D327" s="489"/>
      <c r="E327" s="489" t="str">
        <f>IF(LEN(D327)&gt;0,VLOOKUP(D327,'[1]Database Karyawan'!$A$2:$B$10000,2,0),"")</f>
        <v/>
      </c>
      <c r="F327" s="489" t="str">
        <f>IF(LEN(E327)&gt;0,VLOOKUP(E327,'Database Karyawan'!$A$2:$B$10000,2,0),"")</f>
        <v/>
      </c>
      <c r="G327" s="489"/>
      <c r="H327" s="500" t="str">
        <f t="shared" si="8"/>
        <v/>
      </c>
      <c r="I327" s="500">
        <f t="shared" si="9"/>
        <v>0</v>
      </c>
    </row>
    <row r="328" spans="1:9">
      <c r="A328" s="489"/>
      <c r="B328" s="489"/>
      <c r="C328" s="489"/>
      <c r="D328" s="489"/>
      <c r="E328" s="489" t="str">
        <f>IF(LEN(D328)&gt;0,VLOOKUP(D328,'[1]Database Karyawan'!$A$2:$B$10000,2,0),"")</f>
        <v/>
      </c>
      <c r="F328" s="489" t="str">
        <f>IF(LEN(E328)&gt;0,VLOOKUP(E328,'Database Karyawan'!$A$2:$B$10000,2,0),"")</f>
        <v/>
      </c>
      <c r="G328" s="489"/>
      <c r="H328" s="500" t="str">
        <f t="shared" si="8"/>
        <v/>
      </c>
      <c r="I328" s="500">
        <f t="shared" si="9"/>
        <v>0</v>
      </c>
    </row>
    <row r="329" spans="1:9">
      <c r="A329" s="489"/>
      <c r="B329" s="489"/>
      <c r="C329" s="489"/>
      <c r="D329" s="489"/>
      <c r="E329" s="489" t="str">
        <f>IF(LEN(D329)&gt;0,VLOOKUP(D329,'[1]Database Karyawan'!$A$2:$B$10000,2,0),"")</f>
        <v/>
      </c>
      <c r="F329" s="489" t="str">
        <f>IF(LEN(E329)&gt;0,VLOOKUP(E329,'Database Karyawan'!$A$2:$B$10000,2,0),"")</f>
        <v/>
      </c>
      <c r="G329" s="489"/>
      <c r="H329" s="500" t="str">
        <f t="shared" si="8"/>
        <v/>
      </c>
      <c r="I329" s="500">
        <f t="shared" si="9"/>
        <v>0</v>
      </c>
    </row>
    <row r="330" spans="1:9">
      <c r="A330" s="489"/>
      <c r="B330" s="489"/>
      <c r="C330" s="489"/>
      <c r="D330" s="489"/>
      <c r="E330" s="489" t="str">
        <f>IF(LEN(D330)&gt;0,VLOOKUP(D330,'[1]Database Karyawan'!$A$2:$B$10000,2,0),"")</f>
        <v/>
      </c>
      <c r="F330" s="489" t="str">
        <f>IF(LEN(E330)&gt;0,VLOOKUP(E330,'Database Karyawan'!$A$2:$B$10000,2,0),"")</f>
        <v/>
      </c>
      <c r="G330" s="489"/>
      <c r="H330" s="500" t="str">
        <f t="shared" si="8"/>
        <v/>
      </c>
      <c r="I330" s="500">
        <f t="shared" si="9"/>
        <v>0</v>
      </c>
    </row>
    <row r="331" spans="1:9">
      <c r="A331" s="489"/>
      <c r="B331" s="489"/>
      <c r="C331" s="489"/>
      <c r="D331" s="489"/>
      <c r="E331" s="489" t="str">
        <f>IF(LEN(D331)&gt;0,VLOOKUP(D331,'[1]Database Karyawan'!$A$2:$B$10000,2,0),"")</f>
        <v/>
      </c>
      <c r="F331" s="489" t="str">
        <f>IF(LEN(E331)&gt;0,VLOOKUP(E331,'Database Karyawan'!$A$2:$B$10000,2,0),"")</f>
        <v/>
      </c>
      <c r="G331" s="489"/>
      <c r="H331" s="500" t="str">
        <f t="shared" si="8"/>
        <v/>
      </c>
      <c r="I331" s="500">
        <f t="shared" si="9"/>
        <v>0</v>
      </c>
    </row>
    <row r="332" spans="1:9">
      <c r="A332" s="489"/>
      <c r="B332" s="489"/>
      <c r="C332" s="489"/>
      <c r="D332" s="489"/>
      <c r="E332" s="489" t="str">
        <f>IF(LEN(D332)&gt;0,VLOOKUP(D332,'[1]Database Karyawan'!$A$2:$B$10000,2,0),"")</f>
        <v/>
      </c>
      <c r="F332" s="489" t="str">
        <f>IF(LEN(E332)&gt;0,VLOOKUP(E332,'Database Karyawan'!$A$2:$B$10000,2,0),"")</f>
        <v/>
      </c>
      <c r="G332" s="489"/>
      <c r="H332" s="500" t="str">
        <f t="shared" si="8"/>
        <v/>
      </c>
      <c r="I332" s="500">
        <f t="shared" si="9"/>
        <v>0</v>
      </c>
    </row>
    <row r="333" spans="1:9">
      <c r="A333" s="489"/>
      <c r="B333" s="489"/>
      <c r="C333" s="489"/>
      <c r="D333" s="489"/>
      <c r="E333" s="489" t="str">
        <f>IF(LEN(D333)&gt;0,VLOOKUP(D333,'[1]Database Karyawan'!$A$2:$B$10000,2,0),"")</f>
        <v/>
      </c>
      <c r="F333" s="489" t="str">
        <f>IF(LEN(E333)&gt;0,VLOOKUP(E333,'Database Karyawan'!$A$2:$B$10000,2,0),"")</f>
        <v/>
      </c>
      <c r="G333" s="489"/>
      <c r="H333" s="500" t="str">
        <f t="shared" si="8"/>
        <v/>
      </c>
      <c r="I333" s="500">
        <f t="shared" si="9"/>
        <v>0</v>
      </c>
    </row>
    <row r="334" spans="1:9">
      <c r="A334" s="489"/>
      <c r="B334" s="489"/>
      <c r="C334" s="489"/>
      <c r="D334" s="489"/>
      <c r="E334" s="489" t="str">
        <f>IF(LEN(D334)&gt;0,VLOOKUP(D334,'[1]Database Karyawan'!$A$2:$B$10000,2,0),"")</f>
        <v/>
      </c>
      <c r="F334" s="489" t="str">
        <f>IF(LEN(E334)&gt;0,VLOOKUP(E334,'Database Karyawan'!$A$2:$B$10000,2,0),"")</f>
        <v/>
      </c>
      <c r="G334" s="489"/>
      <c r="H334" s="500" t="str">
        <f t="shared" si="8"/>
        <v/>
      </c>
      <c r="I334" s="500">
        <f t="shared" si="9"/>
        <v>0</v>
      </c>
    </row>
    <row r="335" spans="1:9">
      <c r="A335" s="489"/>
      <c r="B335" s="489"/>
      <c r="C335" s="489"/>
      <c r="D335" s="489"/>
      <c r="E335" s="489" t="str">
        <f>IF(LEN(D335)&gt;0,VLOOKUP(D335,'[1]Database Karyawan'!$A$2:$B$10000,2,0),"")</f>
        <v/>
      </c>
      <c r="F335" s="489" t="str">
        <f>IF(LEN(E335)&gt;0,VLOOKUP(E335,'Database Karyawan'!$A$2:$B$10000,2,0),"")</f>
        <v/>
      </c>
      <c r="G335" s="489"/>
      <c r="H335" s="500" t="str">
        <f t="shared" ref="H335:H398" si="10">IF(LEN(A335)&gt;0,IF(AND(LEN(A335)&gt;0,LEN(B335)&gt;0,LEN(C335)&gt;0,LEN(D335)&gt;0,LEN(E335)&gt;0,LEN(F335)&gt;0,LEN(G335)&gt;0),"OK","Not Complete"),"")</f>
        <v/>
      </c>
      <c r="I335" s="500">
        <f t="shared" ref="I335:I398" si="11">IF(H335="ok",G335,0)</f>
        <v>0</v>
      </c>
    </row>
    <row r="336" spans="1:9">
      <c r="A336" s="489"/>
      <c r="B336" s="489"/>
      <c r="C336" s="489"/>
      <c r="D336" s="489"/>
      <c r="E336" s="489" t="str">
        <f>IF(LEN(D336)&gt;0,VLOOKUP(D336,'[1]Database Karyawan'!$A$2:$B$10000,2,0),"")</f>
        <v/>
      </c>
      <c r="F336" s="489" t="str">
        <f>IF(LEN(E336)&gt;0,VLOOKUP(E336,'Database Karyawan'!$A$2:$B$10000,2,0),"")</f>
        <v/>
      </c>
      <c r="G336" s="489"/>
      <c r="H336" s="500" t="str">
        <f t="shared" si="10"/>
        <v/>
      </c>
      <c r="I336" s="500">
        <f t="shared" si="11"/>
        <v>0</v>
      </c>
    </row>
    <row r="337" spans="1:9">
      <c r="A337" s="489"/>
      <c r="B337" s="489"/>
      <c r="C337" s="489"/>
      <c r="D337" s="489"/>
      <c r="E337" s="489" t="str">
        <f>IF(LEN(D337)&gt;0,VLOOKUP(D337,'[1]Database Karyawan'!$A$2:$B$10000,2,0),"")</f>
        <v/>
      </c>
      <c r="F337" s="489" t="str">
        <f>IF(LEN(E337)&gt;0,VLOOKUP(E337,'Database Karyawan'!$A$2:$B$10000,2,0),"")</f>
        <v/>
      </c>
      <c r="G337" s="489"/>
      <c r="H337" s="500" t="str">
        <f t="shared" si="10"/>
        <v/>
      </c>
      <c r="I337" s="500">
        <f t="shared" si="11"/>
        <v>0</v>
      </c>
    </row>
    <row r="338" spans="1:9">
      <c r="A338" s="489"/>
      <c r="B338" s="489"/>
      <c r="C338" s="489"/>
      <c r="D338" s="489"/>
      <c r="E338" s="489" t="str">
        <f>IF(LEN(D338)&gt;0,VLOOKUP(D338,'[1]Database Karyawan'!$A$2:$B$10000,2,0),"")</f>
        <v/>
      </c>
      <c r="F338" s="489" t="str">
        <f>IF(LEN(E338)&gt;0,VLOOKUP(E338,'Database Karyawan'!$A$2:$B$10000,2,0),"")</f>
        <v/>
      </c>
      <c r="G338" s="489"/>
      <c r="H338" s="500" t="str">
        <f t="shared" si="10"/>
        <v/>
      </c>
      <c r="I338" s="500">
        <f t="shared" si="11"/>
        <v>0</v>
      </c>
    </row>
    <row r="339" spans="1:9">
      <c r="A339" s="489"/>
      <c r="B339" s="489"/>
      <c r="C339" s="489"/>
      <c r="D339" s="489"/>
      <c r="E339" s="489" t="str">
        <f>IF(LEN(D339)&gt;0,VLOOKUP(D339,'[1]Database Karyawan'!$A$2:$B$10000,2,0),"")</f>
        <v/>
      </c>
      <c r="F339" s="489" t="str">
        <f>IF(LEN(E339)&gt;0,VLOOKUP(E339,'Database Karyawan'!$A$2:$B$10000,2,0),"")</f>
        <v/>
      </c>
      <c r="G339" s="489"/>
      <c r="H339" s="500" t="str">
        <f t="shared" si="10"/>
        <v/>
      </c>
      <c r="I339" s="500">
        <f t="shared" si="11"/>
        <v>0</v>
      </c>
    </row>
    <row r="340" spans="1:9">
      <c r="A340" s="489"/>
      <c r="B340" s="489"/>
      <c r="C340" s="489"/>
      <c r="D340" s="489"/>
      <c r="E340" s="489" t="str">
        <f>IF(LEN(D340)&gt;0,VLOOKUP(D340,'[1]Database Karyawan'!$A$2:$B$10000,2,0),"")</f>
        <v/>
      </c>
      <c r="F340" s="489" t="str">
        <f>IF(LEN(E340)&gt;0,VLOOKUP(E340,'Database Karyawan'!$A$2:$B$10000,2,0),"")</f>
        <v/>
      </c>
      <c r="G340" s="489"/>
      <c r="H340" s="500" t="str">
        <f t="shared" si="10"/>
        <v/>
      </c>
      <c r="I340" s="500">
        <f t="shared" si="11"/>
        <v>0</v>
      </c>
    </row>
    <row r="341" spans="1:9">
      <c r="A341" s="489"/>
      <c r="B341" s="489"/>
      <c r="C341" s="489"/>
      <c r="D341" s="489"/>
      <c r="E341" s="489" t="str">
        <f>IF(LEN(D341)&gt;0,VLOOKUP(D341,'[1]Database Karyawan'!$A$2:$B$10000,2,0),"")</f>
        <v/>
      </c>
      <c r="F341" s="489" t="str">
        <f>IF(LEN(E341)&gt;0,VLOOKUP(E341,'Database Karyawan'!$A$2:$B$10000,2,0),"")</f>
        <v/>
      </c>
      <c r="G341" s="489"/>
      <c r="H341" s="500" t="str">
        <f t="shared" si="10"/>
        <v/>
      </c>
      <c r="I341" s="500">
        <f t="shared" si="11"/>
        <v>0</v>
      </c>
    </row>
    <row r="342" spans="1:9">
      <c r="A342" s="489"/>
      <c r="B342" s="489"/>
      <c r="C342" s="489"/>
      <c r="D342" s="489"/>
      <c r="E342" s="489" t="str">
        <f>IF(LEN(D342)&gt;0,VLOOKUP(D342,'[1]Database Karyawan'!$A$2:$B$10000,2,0),"")</f>
        <v/>
      </c>
      <c r="F342" s="489" t="str">
        <f>IF(LEN(E342)&gt;0,VLOOKUP(E342,'Database Karyawan'!$A$2:$B$10000,2,0),"")</f>
        <v/>
      </c>
      <c r="G342" s="489"/>
      <c r="H342" s="500" t="str">
        <f t="shared" si="10"/>
        <v/>
      </c>
      <c r="I342" s="500">
        <f t="shared" si="11"/>
        <v>0</v>
      </c>
    </row>
    <row r="343" spans="1:9">
      <c r="A343" s="489"/>
      <c r="B343" s="489"/>
      <c r="C343" s="489"/>
      <c r="D343" s="489"/>
      <c r="E343" s="489" t="str">
        <f>IF(LEN(D343)&gt;0,VLOOKUP(D343,'[1]Database Karyawan'!$A$2:$B$10000,2,0),"")</f>
        <v/>
      </c>
      <c r="F343" s="489" t="str">
        <f>IF(LEN(E343)&gt;0,VLOOKUP(E343,'Database Karyawan'!$A$2:$B$10000,2,0),"")</f>
        <v/>
      </c>
      <c r="G343" s="489"/>
      <c r="H343" s="500" t="str">
        <f t="shared" si="10"/>
        <v/>
      </c>
      <c r="I343" s="500">
        <f t="shared" si="11"/>
        <v>0</v>
      </c>
    </row>
    <row r="344" spans="1:9">
      <c r="A344" s="489"/>
      <c r="B344" s="489"/>
      <c r="C344" s="489"/>
      <c r="D344" s="489"/>
      <c r="E344" s="489" t="str">
        <f>IF(LEN(D344)&gt;0,VLOOKUP(D344,'[1]Database Karyawan'!$A$2:$B$10000,2,0),"")</f>
        <v/>
      </c>
      <c r="F344" s="489" t="str">
        <f>IF(LEN(E344)&gt;0,VLOOKUP(E344,'Database Karyawan'!$A$2:$B$10000,2,0),"")</f>
        <v/>
      </c>
      <c r="G344" s="489"/>
      <c r="H344" s="500" t="str">
        <f t="shared" si="10"/>
        <v/>
      </c>
      <c r="I344" s="500">
        <f t="shared" si="11"/>
        <v>0</v>
      </c>
    </row>
    <row r="345" spans="1:9">
      <c r="A345" s="489"/>
      <c r="B345" s="489"/>
      <c r="C345" s="489"/>
      <c r="D345" s="489"/>
      <c r="E345" s="489" t="str">
        <f>IF(LEN(D345)&gt;0,VLOOKUP(D345,'[1]Database Karyawan'!$A$2:$B$10000,2,0),"")</f>
        <v/>
      </c>
      <c r="F345" s="489" t="str">
        <f>IF(LEN(E345)&gt;0,VLOOKUP(E345,'Database Karyawan'!$A$2:$B$10000,2,0),"")</f>
        <v/>
      </c>
      <c r="G345" s="489"/>
      <c r="H345" s="500" t="str">
        <f t="shared" si="10"/>
        <v/>
      </c>
      <c r="I345" s="500">
        <f t="shared" si="11"/>
        <v>0</v>
      </c>
    </row>
    <row r="346" spans="1:9">
      <c r="A346" s="489"/>
      <c r="B346" s="489"/>
      <c r="C346" s="489"/>
      <c r="D346" s="489"/>
      <c r="E346" s="489" t="str">
        <f>IF(LEN(D346)&gt;0,VLOOKUP(D346,'[1]Database Karyawan'!$A$2:$B$10000,2,0),"")</f>
        <v/>
      </c>
      <c r="F346" s="489" t="str">
        <f>IF(LEN(E346)&gt;0,VLOOKUP(E346,'Database Karyawan'!$A$2:$B$10000,2,0),"")</f>
        <v/>
      </c>
      <c r="G346" s="489"/>
      <c r="H346" s="500" t="str">
        <f t="shared" si="10"/>
        <v/>
      </c>
      <c r="I346" s="500">
        <f t="shared" si="11"/>
        <v>0</v>
      </c>
    </row>
    <row r="347" spans="1:9">
      <c r="A347" s="489"/>
      <c r="B347" s="489"/>
      <c r="C347" s="489"/>
      <c r="D347" s="489"/>
      <c r="E347" s="489" t="str">
        <f>IF(LEN(D347)&gt;0,VLOOKUP(D347,'[1]Database Karyawan'!$A$2:$B$10000,2,0),"")</f>
        <v/>
      </c>
      <c r="F347" s="489" t="str">
        <f>IF(LEN(E347)&gt;0,VLOOKUP(E347,'Database Karyawan'!$A$2:$B$10000,2,0),"")</f>
        <v/>
      </c>
      <c r="G347" s="489"/>
      <c r="H347" s="500" t="str">
        <f t="shared" si="10"/>
        <v/>
      </c>
      <c r="I347" s="500">
        <f t="shared" si="11"/>
        <v>0</v>
      </c>
    </row>
    <row r="348" spans="1:9">
      <c r="A348" s="489"/>
      <c r="B348" s="489"/>
      <c r="C348" s="489"/>
      <c r="D348" s="489"/>
      <c r="E348" s="489" t="str">
        <f>IF(LEN(D348)&gt;0,VLOOKUP(D348,'[1]Database Karyawan'!$A$2:$B$10000,2,0),"")</f>
        <v/>
      </c>
      <c r="F348" s="489" t="str">
        <f>IF(LEN(E348)&gt;0,VLOOKUP(E348,'Database Karyawan'!$A$2:$B$10000,2,0),"")</f>
        <v/>
      </c>
      <c r="G348" s="489"/>
      <c r="H348" s="500" t="str">
        <f t="shared" si="10"/>
        <v/>
      </c>
      <c r="I348" s="500">
        <f t="shared" si="11"/>
        <v>0</v>
      </c>
    </row>
    <row r="349" spans="1:9">
      <c r="A349" s="489"/>
      <c r="B349" s="489"/>
      <c r="C349" s="489"/>
      <c r="D349" s="489"/>
      <c r="E349" s="489" t="str">
        <f>IF(LEN(D349)&gt;0,VLOOKUP(D349,'[1]Database Karyawan'!$A$2:$B$10000,2,0),"")</f>
        <v/>
      </c>
      <c r="F349" s="489" t="str">
        <f>IF(LEN(E349)&gt;0,VLOOKUP(E349,'Database Karyawan'!$A$2:$B$10000,2,0),"")</f>
        <v/>
      </c>
      <c r="G349" s="489"/>
      <c r="H349" s="500" t="str">
        <f t="shared" si="10"/>
        <v/>
      </c>
      <c r="I349" s="500">
        <f t="shared" si="11"/>
        <v>0</v>
      </c>
    </row>
    <row r="350" spans="1:9">
      <c r="A350" s="489"/>
      <c r="B350" s="489"/>
      <c r="C350" s="489"/>
      <c r="D350" s="489"/>
      <c r="E350" s="489" t="str">
        <f>IF(LEN(D350)&gt;0,VLOOKUP(D350,'[1]Database Karyawan'!$A$2:$B$10000,2,0),"")</f>
        <v/>
      </c>
      <c r="F350" s="489" t="str">
        <f>IF(LEN(E350)&gt;0,VLOOKUP(E350,'Database Karyawan'!$A$2:$B$10000,2,0),"")</f>
        <v/>
      </c>
      <c r="G350" s="489"/>
      <c r="H350" s="500" t="str">
        <f t="shared" si="10"/>
        <v/>
      </c>
      <c r="I350" s="500">
        <f t="shared" si="11"/>
        <v>0</v>
      </c>
    </row>
    <row r="351" spans="1:9">
      <c r="A351" s="489"/>
      <c r="B351" s="489"/>
      <c r="C351" s="489"/>
      <c r="D351" s="489"/>
      <c r="E351" s="489" t="str">
        <f>IF(LEN(D351)&gt;0,VLOOKUP(D351,'[1]Database Karyawan'!$A$2:$B$10000,2,0),"")</f>
        <v/>
      </c>
      <c r="F351" s="489" t="str">
        <f>IF(LEN(E351)&gt;0,VLOOKUP(E351,'Database Karyawan'!$A$2:$B$10000,2,0),"")</f>
        <v/>
      </c>
      <c r="G351" s="489"/>
      <c r="H351" s="500" t="str">
        <f t="shared" si="10"/>
        <v/>
      </c>
      <c r="I351" s="500">
        <f t="shared" si="11"/>
        <v>0</v>
      </c>
    </row>
    <row r="352" spans="1:9">
      <c r="A352" s="489"/>
      <c r="B352" s="489"/>
      <c r="C352" s="489"/>
      <c r="D352" s="489"/>
      <c r="E352" s="489" t="str">
        <f>IF(LEN(D352)&gt;0,VLOOKUP(D352,'[1]Database Karyawan'!$A$2:$B$10000,2,0),"")</f>
        <v/>
      </c>
      <c r="F352" s="489" t="str">
        <f>IF(LEN(E352)&gt;0,VLOOKUP(E352,'Database Karyawan'!$A$2:$B$10000,2,0),"")</f>
        <v/>
      </c>
      <c r="G352" s="489"/>
      <c r="H352" s="500" t="str">
        <f t="shared" si="10"/>
        <v/>
      </c>
      <c r="I352" s="500">
        <f t="shared" si="11"/>
        <v>0</v>
      </c>
    </row>
    <row r="353" spans="1:9">
      <c r="A353" s="489"/>
      <c r="B353" s="489"/>
      <c r="C353" s="489"/>
      <c r="D353" s="489"/>
      <c r="E353" s="489" t="str">
        <f>IF(LEN(D353)&gt;0,VLOOKUP(D353,'[1]Database Karyawan'!$A$2:$B$10000,2,0),"")</f>
        <v/>
      </c>
      <c r="F353" s="489" t="str">
        <f>IF(LEN(E353)&gt;0,VLOOKUP(E353,'Database Karyawan'!$A$2:$B$10000,2,0),"")</f>
        <v/>
      </c>
      <c r="G353" s="489"/>
      <c r="H353" s="500" t="str">
        <f t="shared" si="10"/>
        <v/>
      </c>
      <c r="I353" s="500">
        <f t="shared" si="11"/>
        <v>0</v>
      </c>
    </row>
    <row r="354" spans="1:9">
      <c r="A354" s="489"/>
      <c r="B354" s="489"/>
      <c r="C354" s="489"/>
      <c r="D354" s="489"/>
      <c r="E354" s="489" t="str">
        <f>IF(LEN(D354)&gt;0,VLOOKUP(D354,'[1]Database Karyawan'!$A$2:$B$10000,2,0),"")</f>
        <v/>
      </c>
      <c r="F354" s="489" t="str">
        <f>IF(LEN(E354)&gt;0,VLOOKUP(E354,'Database Karyawan'!$A$2:$B$10000,2,0),"")</f>
        <v/>
      </c>
      <c r="G354" s="489"/>
      <c r="H354" s="500" t="str">
        <f t="shared" si="10"/>
        <v/>
      </c>
      <c r="I354" s="500">
        <f t="shared" si="11"/>
        <v>0</v>
      </c>
    </row>
    <row r="355" spans="1:9">
      <c r="A355" s="489"/>
      <c r="B355" s="489"/>
      <c r="C355" s="489"/>
      <c r="D355" s="489"/>
      <c r="E355" s="489" t="str">
        <f>IF(LEN(D355)&gt;0,VLOOKUP(D355,'[1]Database Karyawan'!$A$2:$B$10000,2,0),"")</f>
        <v/>
      </c>
      <c r="F355" s="489" t="str">
        <f>IF(LEN(E355)&gt;0,VLOOKUP(E355,'Database Karyawan'!$A$2:$B$10000,2,0),"")</f>
        <v/>
      </c>
      <c r="G355" s="489"/>
      <c r="H355" s="500" t="str">
        <f t="shared" si="10"/>
        <v/>
      </c>
      <c r="I355" s="500">
        <f t="shared" si="11"/>
        <v>0</v>
      </c>
    </row>
    <row r="356" spans="1:9">
      <c r="A356" s="489"/>
      <c r="B356" s="489"/>
      <c r="C356" s="489"/>
      <c r="D356" s="489"/>
      <c r="E356" s="489" t="str">
        <f>IF(LEN(D356)&gt;0,VLOOKUP(D356,'[1]Database Karyawan'!$A$2:$B$10000,2,0),"")</f>
        <v/>
      </c>
      <c r="F356" s="489" t="str">
        <f>IF(LEN(E356)&gt;0,VLOOKUP(E356,'Database Karyawan'!$A$2:$B$10000,2,0),"")</f>
        <v/>
      </c>
      <c r="G356" s="489"/>
      <c r="H356" s="500" t="str">
        <f t="shared" si="10"/>
        <v/>
      </c>
      <c r="I356" s="500">
        <f t="shared" si="11"/>
        <v>0</v>
      </c>
    </row>
    <row r="357" spans="1:9">
      <c r="A357" s="489"/>
      <c r="B357" s="489"/>
      <c r="C357" s="489"/>
      <c r="D357" s="489"/>
      <c r="E357" s="489" t="str">
        <f>IF(LEN(D357)&gt;0,VLOOKUP(D357,'[1]Database Karyawan'!$A$2:$B$10000,2,0),"")</f>
        <v/>
      </c>
      <c r="F357" s="489" t="str">
        <f>IF(LEN(E357)&gt;0,VLOOKUP(E357,'Database Karyawan'!$A$2:$B$10000,2,0),"")</f>
        <v/>
      </c>
      <c r="G357" s="489"/>
      <c r="H357" s="500" t="str">
        <f t="shared" si="10"/>
        <v/>
      </c>
      <c r="I357" s="500">
        <f t="shared" si="11"/>
        <v>0</v>
      </c>
    </row>
    <row r="358" spans="1:9">
      <c r="A358" s="489"/>
      <c r="B358" s="489"/>
      <c r="C358" s="489"/>
      <c r="D358" s="489"/>
      <c r="E358" s="489" t="str">
        <f>IF(LEN(D358)&gt;0,VLOOKUP(D358,'[1]Database Karyawan'!$A$2:$B$10000,2,0),"")</f>
        <v/>
      </c>
      <c r="F358" s="489" t="str">
        <f>IF(LEN(E358)&gt;0,VLOOKUP(E358,'Database Karyawan'!$A$2:$B$10000,2,0),"")</f>
        <v/>
      </c>
      <c r="G358" s="489"/>
      <c r="H358" s="500" t="str">
        <f t="shared" si="10"/>
        <v/>
      </c>
      <c r="I358" s="500">
        <f t="shared" si="11"/>
        <v>0</v>
      </c>
    </row>
    <row r="359" spans="1:9">
      <c r="A359" s="489"/>
      <c r="B359" s="489"/>
      <c r="C359" s="489"/>
      <c r="D359" s="489"/>
      <c r="E359" s="489" t="str">
        <f>IF(LEN(D359)&gt;0,VLOOKUP(D359,'[1]Database Karyawan'!$A$2:$B$10000,2,0),"")</f>
        <v/>
      </c>
      <c r="F359" s="489" t="str">
        <f>IF(LEN(E359)&gt;0,VLOOKUP(E359,'Database Karyawan'!$A$2:$B$10000,2,0),"")</f>
        <v/>
      </c>
      <c r="G359" s="489"/>
      <c r="H359" s="500" t="str">
        <f t="shared" si="10"/>
        <v/>
      </c>
      <c r="I359" s="500">
        <f t="shared" si="11"/>
        <v>0</v>
      </c>
    </row>
    <row r="360" spans="1:9">
      <c r="A360" s="489"/>
      <c r="B360" s="489"/>
      <c r="C360" s="489"/>
      <c r="D360" s="489"/>
      <c r="E360" s="489" t="str">
        <f>IF(LEN(D360)&gt;0,VLOOKUP(D360,'[1]Database Karyawan'!$A$2:$B$10000,2,0),"")</f>
        <v/>
      </c>
      <c r="F360" s="489" t="str">
        <f>IF(LEN(E360)&gt;0,VLOOKUP(E360,'Database Karyawan'!$A$2:$B$10000,2,0),"")</f>
        <v/>
      </c>
      <c r="G360" s="489"/>
      <c r="H360" s="500" t="str">
        <f t="shared" si="10"/>
        <v/>
      </c>
      <c r="I360" s="500">
        <f t="shared" si="11"/>
        <v>0</v>
      </c>
    </row>
    <row r="361" spans="1:9">
      <c r="A361" s="489"/>
      <c r="B361" s="489"/>
      <c r="C361" s="489"/>
      <c r="D361" s="489"/>
      <c r="E361" s="489" t="str">
        <f>IF(LEN(D361)&gt;0,VLOOKUP(D361,'[1]Database Karyawan'!$A$2:$B$10000,2,0),"")</f>
        <v/>
      </c>
      <c r="F361" s="489" t="str">
        <f>IF(LEN(E361)&gt;0,VLOOKUP(E361,'Database Karyawan'!$A$2:$B$10000,2,0),"")</f>
        <v/>
      </c>
      <c r="G361" s="489"/>
      <c r="H361" s="500" t="str">
        <f t="shared" si="10"/>
        <v/>
      </c>
      <c r="I361" s="500">
        <f t="shared" si="11"/>
        <v>0</v>
      </c>
    </row>
    <row r="362" spans="1:9">
      <c r="A362" s="489"/>
      <c r="B362" s="489"/>
      <c r="C362" s="489"/>
      <c r="D362" s="489"/>
      <c r="E362" s="489" t="str">
        <f>IF(LEN(D362)&gt;0,VLOOKUP(D362,'[1]Database Karyawan'!$A$2:$B$10000,2,0),"")</f>
        <v/>
      </c>
      <c r="F362" s="489" t="str">
        <f>IF(LEN(E362)&gt;0,VLOOKUP(E362,'Database Karyawan'!$A$2:$B$10000,2,0),"")</f>
        <v/>
      </c>
      <c r="G362" s="489"/>
      <c r="H362" s="500" t="str">
        <f t="shared" si="10"/>
        <v/>
      </c>
      <c r="I362" s="500">
        <f t="shared" si="11"/>
        <v>0</v>
      </c>
    </row>
    <row r="363" spans="1:9">
      <c r="A363" s="489"/>
      <c r="B363" s="489"/>
      <c r="C363" s="489"/>
      <c r="D363" s="489"/>
      <c r="E363" s="489" t="str">
        <f>IF(LEN(D363)&gt;0,VLOOKUP(D363,'[1]Database Karyawan'!$A$2:$B$10000,2,0),"")</f>
        <v/>
      </c>
      <c r="F363" s="489" t="str">
        <f>IF(LEN(E363)&gt;0,VLOOKUP(E363,'Database Karyawan'!$A$2:$B$10000,2,0),"")</f>
        <v/>
      </c>
      <c r="G363" s="489"/>
      <c r="H363" s="500" t="str">
        <f t="shared" si="10"/>
        <v/>
      </c>
      <c r="I363" s="500">
        <f t="shared" si="11"/>
        <v>0</v>
      </c>
    </row>
    <row r="364" spans="1:9">
      <c r="A364" s="489"/>
      <c r="B364" s="489"/>
      <c r="C364" s="489"/>
      <c r="D364" s="489"/>
      <c r="E364" s="489" t="str">
        <f>IF(LEN(D364)&gt;0,VLOOKUP(D364,'[1]Database Karyawan'!$A$2:$B$10000,2,0),"")</f>
        <v/>
      </c>
      <c r="F364" s="489" t="str">
        <f>IF(LEN(E364)&gt;0,VLOOKUP(E364,'Database Karyawan'!$A$2:$B$10000,2,0),"")</f>
        <v/>
      </c>
      <c r="G364" s="489"/>
      <c r="H364" s="500" t="str">
        <f t="shared" si="10"/>
        <v/>
      </c>
      <c r="I364" s="500">
        <f t="shared" si="11"/>
        <v>0</v>
      </c>
    </row>
    <row r="365" spans="1:9">
      <c r="A365" s="489"/>
      <c r="B365" s="489"/>
      <c r="C365" s="489"/>
      <c r="D365" s="489"/>
      <c r="E365" s="489" t="str">
        <f>IF(LEN(D365)&gt;0,VLOOKUP(D365,'[1]Database Karyawan'!$A$2:$B$10000,2,0),"")</f>
        <v/>
      </c>
      <c r="F365" s="489" t="str">
        <f>IF(LEN(E365)&gt;0,VLOOKUP(E365,'Database Karyawan'!$A$2:$B$10000,2,0),"")</f>
        <v/>
      </c>
      <c r="G365" s="489"/>
      <c r="H365" s="500" t="str">
        <f t="shared" si="10"/>
        <v/>
      </c>
      <c r="I365" s="500">
        <f t="shared" si="11"/>
        <v>0</v>
      </c>
    </row>
    <row r="366" spans="1:9">
      <c r="A366" s="489"/>
      <c r="B366" s="489"/>
      <c r="C366" s="489"/>
      <c r="D366" s="489"/>
      <c r="E366" s="489" t="str">
        <f>IF(LEN(D366)&gt;0,VLOOKUP(D366,'[1]Database Karyawan'!$A$2:$B$10000,2,0),"")</f>
        <v/>
      </c>
      <c r="F366" s="489" t="str">
        <f>IF(LEN(E366)&gt;0,VLOOKUP(E366,'Database Karyawan'!$A$2:$B$10000,2,0),"")</f>
        <v/>
      </c>
      <c r="G366" s="489"/>
      <c r="H366" s="500" t="str">
        <f t="shared" si="10"/>
        <v/>
      </c>
      <c r="I366" s="500">
        <f t="shared" si="11"/>
        <v>0</v>
      </c>
    </row>
    <row r="367" spans="1:9">
      <c r="A367" s="489"/>
      <c r="B367" s="489"/>
      <c r="C367" s="489"/>
      <c r="D367" s="489"/>
      <c r="E367" s="489" t="str">
        <f>IF(LEN(D367)&gt;0,VLOOKUP(D367,'[1]Database Karyawan'!$A$2:$B$10000,2,0),"")</f>
        <v/>
      </c>
      <c r="F367" s="489" t="str">
        <f>IF(LEN(E367)&gt;0,VLOOKUP(E367,'Database Karyawan'!$A$2:$B$10000,2,0),"")</f>
        <v/>
      </c>
      <c r="G367" s="489"/>
      <c r="H367" s="500" t="str">
        <f t="shared" si="10"/>
        <v/>
      </c>
      <c r="I367" s="500">
        <f t="shared" si="11"/>
        <v>0</v>
      </c>
    </row>
    <row r="368" spans="1:9">
      <c r="A368" s="489"/>
      <c r="B368" s="489"/>
      <c r="C368" s="489"/>
      <c r="D368" s="489"/>
      <c r="E368" s="489" t="str">
        <f>IF(LEN(D368)&gt;0,VLOOKUP(D368,'[1]Database Karyawan'!$A$2:$B$10000,2,0),"")</f>
        <v/>
      </c>
      <c r="F368" s="489" t="str">
        <f>IF(LEN(E368)&gt;0,VLOOKUP(E368,'Database Karyawan'!$A$2:$B$10000,2,0),"")</f>
        <v/>
      </c>
      <c r="G368" s="489"/>
      <c r="H368" s="500" t="str">
        <f t="shared" si="10"/>
        <v/>
      </c>
      <c r="I368" s="500">
        <f t="shared" si="11"/>
        <v>0</v>
      </c>
    </row>
    <row r="369" spans="1:9">
      <c r="A369" s="489"/>
      <c r="B369" s="489"/>
      <c r="C369" s="489"/>
      <c r="D369" s="489"/>
      <c r="E369" s="489" t="str">
        <f>IF(LEN(D369)&gt;0,VLOOKUP(D369,'[1]Database Karyawan'!$A$2:$B$10000,2,0),"")</f>
        <v/>
      </c>
      <c r="F369" s="489" t="str">
        <f>IF(LEN(E369)&gt;0,VLOOKUP(E369,'Database Karyawan'!$A$2:$B$10000,2,0),"")</f>
        <v/>
      </c>
      <c r="G369" s="489"/>
      <c r="H369" s="500" t="str">
        <f t="shared" si="10"/>
        <v/>
      </c>
      <c r="I369" s="500">
        <f t="shared" si="11"/>
        <v>0</v>
      </c>
    </row>
    <row r="370" spans="1:9">
      <c r="A370" s="489"/>
      <c r="B370" s="489"/>
      <c r="C370" s="489"/>
      <c r="D370" s="489"/>
      <c r="E370" s="489" t="str">
        <f>IF(LEN(D370)&gt;0,VLOOKUP(D370,'[1]Database Karyawan'!$A$2:$B$10000,2,0),"")</f>
        <v/>
      </c>
      <c r="F370" s="489" t="str">
        <f>IF(LEN(E370)&gt;0,VLOOKUP(E370,'Database Karyawan'!$A$2:$B$10000,2,0),"")</f>
        <v/>
      </c>
      <c r="G370" s="489"/>
      <c r="H370" s="500" t="str">
        <f t="shared" si="10"/>
        <v/>
      </c>
      <c r="I370" s="500">
        <f t="shared" si="11"/>
        <v>0</v>
      </c>
    </row>
    <row r="371" spans="1:9">
      <c r="A371" s="489"/>
      <c r="B371" s="489"/>
      <c r="C371" s="489"/>
      <c r="D371" s="489"/>
      <c r="E371" s="489" t="str">
        <f>IF(LEN(D371)&gt;0,VLOOKUP(D371,'[1]Database Karyawan'!$A$2:$B$10000,2,0),"")</f>
        <v/>
      </c>
      <c r="F371" s="489" t="str">
        <f>IF(LEN(E371)&gt;0,VLOOKUP(E371,'Database Karyawan'!$A$2:$B$10000,2,0),"")</f>
        <v/>
      </c>
      <c r="G371" s="489"/>
      <c r="H371" s="500" t="str">
        <f t="shared" si="10"/>
        <v/>
      </c>
      <c r="I371" s="500">
        <f t="shared" si="11"/>
        <v>0</v>
      </c>
    </row>
    <row r="372" spans="1:9">
      <c r="A372" s="489"/>
      <c r="B372" s="489"/>
      <c r="C372" s="489"/>
      <c r="D372" s="489"/>
      <c r="E372" s="489" t="str">
        <f>IF(LEN(D372)&gt;0,VLOOKUP(D372,'[1]Database Karyawan'!$A$2:$B$10000,2,0),"")</f>
        <v/>
      </c>
      <c r="F372" s="489" t="str">
        <f>IF(LEN(E372)&gt;0,VLOOKUP(E372,'Database Karyawan'!$A$2:$B$10000,2,0),"")</f>
        <v/>
      </c>
      <c r="G372" s="489"/>
      <c r="H372" s="500" t="str">
        <f t="shared" si="10"/>
        <v/>
      </c>
      <c r="I372" s="500">
        <f t="shared" si="11"/>
        <v>0</v>
      </c>
    </row>
    <row r="373" spans="1:9">
      <c r="A373" s="489"/>
      <c r="B373" s="489"/>
      <c r="C373" s="489"/>
      <c r="D373" s="489"/>
      <c r="E373" s="489" t="str">
        <f>IF(LEN(D373)&gt;0,VLOOKUP(D373,'[1]Database Karyawan'!$A$2:$B$10000,2,0),"")</f>
        <v/>
      </c>
      <c r="F373" s="489" t="str">
        <f>IF(LEN(E373)&gt;0,VLOOKUP(E373,'Database Karyawan'!$A$2:$B$10000,2,0),"")</f>
        <v/>
      </c>
      <c r="G373" s="489"/>
      <c r="H373" s="500" t="str">
        <f t="shared" si="10"/>
        <v/>
      </c>
      <c r="I373" s="500">
        <f t="shared" si="11"/>
        <v>0</v>
      </c>
    </row>
    <row r="374" spans="1:9">
      <c r="A374" s="489"/>
      <c r="B374" s="489"/>
      <c r="C374" s="489"/>
      <c r="D374" s="489"/>
      <c r="E374" s="489" t="str">
        <f>IF(LEN(D374)&gt;0,VLOOKUP(D374,'[1]Database Karyawan'!$A$2:$B$10000,2,0),"")</f>
        <v/>
      </c>
      <c r="F374" s="489" t="str">
        <f>IF(LEN(E374)&gt;0,VLOOKUP(E374,'Database Karyawan'!$A$2:$B$10000,2,0),"")</f>
        <v/>
      </c>
      <c r="G374" s="489"/>
      <c r="H374" s="500" t="str">
        <f t="shared" si="10"/>
        <v/>
      </c>
      <c r="I374" s="500">
        <f t="shared" si="11"/>
        <v>0</v>
      </c>
    </row>
    <row r="375" spans="1:9">
      <c r="A375" s="489"/>
      <c r="B375" s="489"/>
      <c r="C375" s="489"/>
      <c r="D375" s="489"/>
      <c r="E375" s="489" t="str">
        <f>IF(LEN(D375)&gt;0,VLOOKUP(D375,'[1]Database Karyawan'!$A$2:$B$10000,2,0),"")</f>
        <v/>
      </c>
      <c r="F375" s="489" t="str">
        <f>IF(LEN(E375)&gt;0,VLOOKUP(E375,'Database Karyawan'!$A$2:$B$10000,2,0),"")</f>
        <v/>
      </c>
      <c r="G375" s="489"/>
      <c r="H375" s="500" t="str">
        <f t="shared" si="10"/>
        <v/>
      </c>
      <c r="I375" s="500">
        <f t="shared" si="11"/>
        <v>0</v>
      </c>
    </row>
    <row r="376" spans="1:9">
      <c r="A376" s="489"/>
      <c r="B376" s="489"/>
      <c r="C376" s="489"/>
      <c r="D376" s="489"/>
      <c r="E376" s="489" t="str">
        <f>IF(LEN(D376)&gt;0,VLOOKUP(D376,'[1]Database Karyawan'!$A$2:$B$10000,2,0),"")</f>
        <v/>
      </c>
      <c r="F376" s="489" t="str">
        <f>IF(LEN(E376)&gt;0,VLOOKUP(E376,'Database Karyawan'!$A$2:$B$10000,2,0),"")</f>
        <v/>
      </c>
      <c r="G376" s="489"/>
      <c r="H376" s="500" t="str">
        <f t="shared" si="10"/>
        <v/>
      </c>
      <c r="I376" s="500">
        <f t="shared" si="11"/>
        <v>0</v>
      </c>
    </row>
    <row r="377" spans="1:9">
      <c r="A377" s="489"/>
      <c r="B377" s="489"/>
      <c r="C377" s="489"/>
      <c r="D377" s="489"/>
      <c r="E377" s="489" t="str">
        <f>IF(LEN(D377)&gt;0,VLOOKUP(D377,'[1]Database Karyawan'!$A$2:$B$10000,2,0),"")</f>
        <v/>
      </c>
      <c r="F377" s="489" t="str">
        <f>IF(LEN(E377)&gt;0,VLOOKUP(E377,'Database Karyawan'!$A$2:$B$10000,2,0),"")</f>
        <v/>
      </c>
      <c r="G377" s="489"/>
      <c r="H377" s="500" t="str">
        <f t="shared" si="10"/>
        <v/>
      </c>
      <c r="I377" s="500">
        <f t="shared" si="11"/>
        <v>0</v>
      </c>
    </row>
    <row r="378" spans="1:9">
      <c r="A378" s="489"/>
      <c r="B378" s="489"/>
      <c r="C378" s="489"/>
      <c r="D378" s="489"/>
      <c r="E378" s="489" t="str">
        <f>IF(LEN(D378)&gt;0,VLOOKUP(D378,'[1]Database Karyawan'!$A$2:$B$10000,2,0),"")</f>
        <v/>
      </c>
      <c r="F378" s="489" t="str">
        <f>IF(LEN(E378)&gt;0,VLOOKUP(E378,'Database Karyawan'!$A$2:$B$10000,2,0),"")</f>
        <v/>
      </c>
      <c r="G378" s="489"/>
      <c r="H378" s="500" t="str">
        <f t="shared" si="10"/>
        <v/>
      </c>
      <c r="I378" s="500">
        <f t="shared" si="11"/>
        <v>0</v>
      </c>
    </row>
    <row r="379" spans="1:9">
      <c r="A379" s="489"/>
      <c r="B379" s="489"/>
      <c r="C379" s="489"/>
      <c r="D379" s="489"/>
      <c r="E379" s="489" t="str">
        <f>IF(LEN(D379)&gt;0,VLOOKUP(D379,'[1]Database Karyawan'!$A$2:$B$10000,2,0),"")</f>
        <v/>
      </c>
      <c r="F379" s="489" t="str">
        <f>IF(LEN(E379)&gt;0,VLOOKUP(E379,'Database Karyawan'!$A$2:$B$10000,2,0),"")</f>
        <v/>
      </c>
      <c r="G379" s="489"/>
      <c r="H379" s="500" t="str">
        <f t="shared" si="10"/>
        <v/>
      </c>
      <c r="I379" s="500">
        <f t="shared" si="11"/>
        <v>0</v>
      </c>
    </row>
    <row r="380" spans="1:9">
      <c r="A380" s="489"/>
      <c r="B380" s="489"/>
      <c r="C380" s="489"/>
      <c r="D380" s="489"/>
      <c r="E380" s="489" t="str">
        <f>IF(LEN(D380)&gt;0,VLOOKUP(D380,'[1]Database Karyawan'!$A$2:$B$10000,2,0),"")</f>
        <v/>
      </c>
      <c r="F380" s="489" t="str">
        <f>IF(LEN(E380)&gt;0,VLOOKUP(E380,'Database Karyawan'!$A$2:$B$10000,2,0),"")</f>
        <v/>
      </c>
      <c r="G380" s="489"/>
      <c r="H380" s="500" t="str">
        <f t="shared" si="10"/>
        <v/>
      </c>
      <c r="I380" s="500">
        <f t="shared" si="11"/>
        <v>0</v>
      </c>
    </row>
    <row r="381" spans="1:9">
      <c r="A381" s="489"/>
      <c r="B381" s="489"/>
      <c r="C381" s="489"/>
      <c r="D381" s="489"/>
      <c r="E381" s="489" t="str">
        <f>IF(LEN(D381)&gt;0,VLOOKUP(D381,'[1]Database Karyawan'!$A$2:$B$10000,2,0),"")</f>
        <v/>
      </c>
      <c r="F381" s="489" t="str">
        <f>IF(LEN(E381)&gt;0,VLOOKUP(E381,'Database Karyawan'!$A$2:$B$10000,2,0),"")</f>
        <v/>
      </c>
      <c r="G381" s="489"/>
      <c r="H381" s="500" t="str">
        <f t="shared" si="10"/>
        <v/>
      </c>
      <c r="I381" s="500">
        <f t="shared" si="11"/>
        <v>0</v>
      </c>
    </row>
    <row r="382" spans="1:9">
      <c r="A382" s="489"/>
      <c r="B382" s="489"/>
      <c r="C382" s="489"/>
      <c r="D382" s="489"/>
      <c r="E382" s="489" t="str">
        <f>IF(LEN(D382)&gt;0,VLOOKUP(D382,'[1]Database Karyawan'!$A$2:$B$10000,2,0),"")</f>
        <v/>
      </c>
      <c r="F382" s="489" t="str">
        <f>IF(LEN(E382)&gt;0,VLOOKUP(E382,'Database Karyawan'!$A$2:$B$10000,2,0),"")</f>
        <v/>
      </c>
      <c r="G382" s="489"/>
      <c r="H382" s="500" t="str">
        <f t="shared" si="10"/>
        <v/>
      </c>
      <c r="I382" s="500">
        <f t="shared" si="11"/>
        <v>0</v>
      </c>
    </row>
    <row r="383" spans="1:9">
      <c r="A383" s="489"/>
      <c r="B383" s="489"/>
      <c r="C383" s="489"/>
      <c r="D383" s="489"/>
      <c r="E383" s="489" t="str">
        <f>IF(LEN(D383)&gt;0,VLOOKUP(D383,'[1]Database Karyawan'!$A$2:$B$10000,2,0),"")</f>
        <v/>
      </c>
      <c r="F383" s="489" t="str">
        <f>IF(LEN(E383)&gt;0,VLOOKUP(E383,'Database Karyawan'!$A$2:$B$10000,2,0),"")</f>
        <v/>
      </c>
      <c r="G383" s="489"/>
      <c r="H383" s="500" t="str">
        <f t="shared" si="10"/>
        <v/>
      </c>
      <c r="I383" s="500">
        <f t="shared" si="11"/>
        <v>0</v>
      </c>
    </row>
    <row r="384" spans="1:9">
      <c r="A384" s="489"/>
      <c r="B384" s="489"/>
      <c r="C384" s="489"/>
      <c r="D384" s="489"/>
      <c r="E384" s="489" t="str">
        <f>IF(LEN(D384)&gt;0,VLOOKUP(D384,'[1]Database Karyawan'!$A$2:$B$10000,2,0),"")</f>
        <v/>
      </c>
      <c r="F384" s="489" t="str">
        <f>IF(LEN(E384)&gt;0,VLOOKUP(E384,'Database Karyawan'!$A$2:$B$10000,2,0),"")</f>
        <v/>
      </c>
      <c r="G384" s="489"/>
      <c r="H384" s="500" t="str">
        <f t="shared" si="10"/>
        <v/>
      </c>
      <c r="I384" s="500">
        <f t="shared" si="11"/>
        <v>0</v>
      </c>
    </row>
    <row r="385" spans="1:9">
      <c r="A385" s="489"/>
      <c r="B385" s="489"/>
      <c r="C385" s="489"/>
      <c r="D385" s="489"/>
      <c r="E385" s="489" t="str">
        <f>IF(LEN(D385)&gt;0,VLOOKUP(D385,'[1]Database Karyawan'!$A$2:$B$10000,2,0),"")</f>
        <v/>
      </c>
      <c r="F385" s="489" t="str">
        <f>IF(LEN(E385)&gt;0,VLOOKUP(E385,'Database Karyawan'!$A$2:$B$10000,2,0),"")</f>
        <v/>
      </c>
      <c r="G385" s="489"/>
      <c r="H385" s="500" t="str">
        <f t="shared" si="10"/>
        <v/>
      </c>
      <c r="I385" s="500">
        <f t="shared" si="11"/>
        <v>0</v>
      </c>
    </row>
    <row r="386" spans="1:9">
      <c r="A386" s="489"/>
      <c r="B386" s="489"/>
      <c r="C386" s="489"/>
      <c r="D386" s="489"/>
      <c r="E386" s="489" t="str">
        <f>IF(LEN(D386)&gt;0,VLOOKUP(D386,'[1]Database Karyawan'!$A$2:$B$10000,2,0),"")</f>
        <v/>
      </c>
      <c r="F386" s="489" t="str">
        <f>IF(LEN(E386)&gt;0,VLOOKUP(E386,'Database Karyawan'!$A$2:$B$10000,2,0),"")</f>
        <v/>
      </c>
      <c r="G386" s="489"/>
      <c r="H386" s="500" t="str">
        <f t="shared" si="10"/>
        <v/>
      </c>
      <c r="I386" s="500">
        <f t="shared" si="11"/>
        <v>0</v>
      </c>
    </row>
    <row r="387" spans="1:9">
      <c r="A387" s="489"/>
      <c r="B387" s="489"/>
      <c r="C387" s="489"/>
      <c r="D387" s="489"/>
      <c r="E387" s="489" t="str">
        <f>IF(LEN(D387)&gt;0,VLOOKUP(D387,'[1]Database Karyawan'!$A$2:$B$10000,2,0),"")</f>
        <v/>
      </c>
      <c r="F387" s="489" t="str">
        <f>IF(LEN(E387)&gt;0,VLOOKUP(E387,'Database Karyawan'!$A$2:$B$10000,2,0),"")</f>
        <v/>
      </c>
      <c r="G387" s="489"/>
      <c r="H387" s="500" t="str">
        <f t="shared" si="10"/>
        <v/>
      </c>
      <c r="I387" s="500">
        <f t="shared" si="11"/>
        <v>0</v>
      </c>
    </row>
    <row r="388" spans="1:9">
      <c r="A388" s="489"/>
      <c r="B388" s="489"/>
      <c r="C388" s="489"/>
      <c r="D388" s="489"/>
      <c r="E388" s="489" t="str">
        <f>IF(LEN(D388)&gt;0,VLOOKUP(D388,'[1]Database Karyawan'!$A$2:$B$10000,2,0),"")</f>
        <v/>
      </c>
      <c r="F388" s="489" t="str">
        <f>IF(LEN(E388)&gt;0,VLOOKUP(E388,'Database Karyawan'!$A$2:$B$10000,2,0),"")</f>
        <v/>
      </c>
      <c r="G388" s="489"/>
      <c r="H388" s="500" t="str">
        <f t="shared" si="10"/>
        <v/>
      </c>
      <c r="I388" s="500">
        <f t="shared" si="11"/>
        <v>0</v>
      </c>
    </row>
    <row r="389" spans="1:9">
      <c r="A389" s="489"/>
      <c r="B389" s="489"/>
      <c r="C389" s="489"/>
      <c r="D389" s="489"/>
      <c r="E389" s="489" t="str">
        <f>IF(LEN(D389)&gt;0,VLOOKUP(D389,'[1]Database Karyawan'!$A$2:$B$10000,2,0),"")</f>
        <v/>
      </c>
      <c r="F389" s="489" t="str">
        <f>IF(LEN(E389)&gt;0,VLOOKUP(E389,'Database Karyawan'!$A$2:$B$10000,2,0),"")</f>
        <v/>
      </c>
      <c r="G389" s="489"/>
      <c r="H389" s="500" t="str">
        <f t="shared" si="10"/>
        <v/>
      </c>
      <c r="I389" s="500">
        <f t="shared" si="11"/>
        <v>0</v>
      </c>
    </row>
    <row r="390" spans="1:9">
      <c r="A390" s="489"/>
      <c r="B390" s="489"/>
      <c r="C390" s="489"/>
      <c r="D390" s="489"/>
      <c r="E390" s="489" t="str">
        <f>IF(LEN(D390)&gt;0,VLOOKUP(D390,'[1]Database Karyawan'!$A$2:$B$10000,2,0),"")</f>
        <v/>
      </c>
      <c r="F390" s="489" t="str">
        <f>IF(LEN(E390)&gt;0,VLOOKUP(E390,'Database Karyawan'!$A$2:$B$10000,2,0),"")</f>
        <v/>
      </c>
      <c r="G390" s="489"/>
      <c r="H390" s="500" t="str">
        <f t="shared" si="10"/>
        <v/>
      </c>
      <c r="I390" s="500">
        <f t="shared" si="11"/>
        <v>0</v>
      </c>
    </row>
    <row r="391" spans="1:9">
      <c r="A391" s="489"/>
      <c r="B391" s="489"/>
      <c r="C391" s="489"/>
      <c r="D391" s="489"/>
      <c r="E391" s="489" t="str">
        <f>IF(LEN(D391)&gt;0,VLOOKUP(D391,'[1]Database Karyawan'!$A$2:$B$10000,2,0),"")</f>
        <v/>
      </c>
      <c r="F391" s="489" t="str">
        <f>IF(LEN(E391)&gt;0,VLOOKUP(E391,'Database Karyawan'!$A$2:$B$10000,2,0),"")</f>
        <v/>
      </c>
      <c r="G391" s="489"/>
      <c r="H391" s="500" t="str">
        <f t="shared" si="10"/>
        <v/>
      </c>
      <c r="I391" s="500">
        <f t="shared" si="11"/>
        <v>0</v>
      </c>
    </row>
    <row r="392" spans="1:9">
      <c r="A392" s="489"/>
      <c r="B392" s="489"/>
      <c r="C392" s="489"/>
      <c r="D392" s="489"/>
      <c r="E392" s="489" t="str">
        <f>IF(LEN(D392)&gt;0,VLOOKUP(D392,'[1]Database Karyawan'!$A$2:$B$10000,2,0),"")</f>
        <v/>
      </c>
      <c r="F392" s="489" t="str">
        <f>IF(LEN(E392)&gt;0,VLOOKUP(E392,'Database Karyawan'!$A$2:$B$10000,2,0),"")</f>
        <v/>
      </c>
      <c r="G392" s="489"/>
      <c r="H392" s="500" t="str">
        <f t="shared" si="10"/>
        <v/>
      </c>
      <c r="I392" s="500">
        <f t="shared" si="11"/>
        <v>0</v>
      </c>
    </row>
    <row r="393" spans="1:9">
      <c r="A393" s="489"/>
      <c r="B393" s="489"/>
      <c r="C393" s="489"/>
      <c r="D393" s="489"/>
      <c r="E393" s="489" t="str">
        <f>IF(LEN(D393)&gt;0,VLOOKUP(D393,'[1]Database Karyawan'!$A$2:$B$10000,2,0),"")</f>
        <v/>
      </c>
      <c r="F393" s="489" t="str">
        <f>IF(LEN(E393)&gt;0,VLOOKUP(E393,'Database Karyawan'!$A$2:$B$10000,2,0),"")</f>
        <v/>
      </c>
      <c r="G393" s="489"/>
      <c r="H393" s="500" t="str">
        <f t="shared" si="10"/>
        <v/>
      </c>
      <c r="I393" s="500">
        <f t="shared" si="11"/>
        <v>0</v>
      </c>
    </row>
    <row r="394" spans="1:9">
      <c r="A394" s="489"/>
      <c r="B394" s="489"/>
      <c r="C394" s="489"/>
      <c r="D394" s="489"/>
      <c r="E394" s="489" t="str">
        <f>IF(LEN(D394)&gt;0,VLOOKUP(D394,'[1]Database Karyawan'!$A$2:$B$10000,2,0),"")</f>
        <v/>
      </c>
      <c r="F394" s="489" t="str">
        <f>IF(LEN(E394)&gt;0,VLOOKUP(E394,'Database Karyawan'!$A$2:$B$10000,2,0),"")</f>
        <v/>
      </c>
      <c r="G394" s="489"/>
      <c r="H394" s="500" t="str">
        <f t="shared" si="10"/>
        <v/>
      </c>
      <c r="I394" s="500">
        <f t="shared" si="11"/>
        <v>0</v>
      </c>
    </row>
    <row r="395" spans="1:9">
      <c r="A395" s="489"/>
      <c r="B395" s="489"/>
      <c r="C395" s="489"/>
      <c r="D395" s="489"/>
      <c r="E395" s="489" t="str">
        <f>IF(LEN(D395)&gt;0,VLOOKUP(D395,'[1]Database Karyawan'!$A$2:$B$10000,2,0),"")</f>
        <v/>
      </c>
      <c r="F395" s="489" t="str">
        <f>IF(LEN(E395)&gt;0,VLOOKUP(E395,'Database Karyawan'!$A$2:$B$10000,2,0),"")</f>
        <v/>
      </c>
      <c r="G395" s="489"/>
      <c r="H395" s="500" t="str">
        <f t="shared" si="10"/>
        <v/>
      </c>
      <c r="I395" s="500">
        <f t="shared" si="11"/>
        <v>0</v>
      </c>
    </row>
    <row r="396" spans="1:9">
      <c r="A396" s="489"/>
      <c r="B396" s="489"/>
      <c r="C396" s="489"/>
      <c r="D396" s="489"/>
      <c r="E396" s="489" t="str">
        <f>IF(LEN(D396)&gt;0,VLOOKUP(D396,'[1]Database Karyawan'!$A$2:$B$10000,2,0),"")</f>
        <v/>
      </c>
      <c r="F396" s="489" t="str">
        <f>IF(LEN(E396)&gt;0,VLOOKUP(E396,'Database Karyawan'!$A$2:$B$10000,2,0),"")</f>
        <v/>
      </c>
      <c r="G396" s="489"/>
      <c r="H396" s="500" t="str">
        <f t="shared" si="10"/>
        <v/>
      </c>
      <c r="I396" s="500">
        <f t="shared" si="11"/>
        <v>0</v>
      </c>
    </row>
    <row r="397" spans="1:9">
      <c r="A397" s="489"/>
      <c r="B397" s="489"/>
      <c r="C397" s="489"/>
      <c r="D397" s="489"/>
      <c r="E397" s="489" t="str">
        <f>IF(LEN(D397)&gt;0,VLOOKUP(D397,'[1]Database Karyawan'!$A$2:$B$10000,2,0),"")</f>
        <v/>
      </c>
      <c r="F397" s="489" t="str">
        <f>IF(LEN(E397)&gt;0,VLOOKUP(E397,'Database Karyawan'!$A$2:$B$10000,2,0),"")</f>
        <v/>
      </c>
      <c r="G397" s="489"/>
      <c r="H397" s="500" t="str">
        <f t="shared" si="10"/>
        <v/>
      </c>
      <c r="I397" s="500">
        <f t="shared" si="11"/>
        <v>0</v>
      </c>
    </row>
    <row r="398" spans="1:9">
      <c r="A398" s="489"/>
      <c r="B398" s="489"/>
      <c r="C398" s="489"/>
      <c r="D398" s="489"/>
      <c r="E398" s="489" t="str">
        <f>IF(LEN(D398)&gt;0,VLOOKUP(D398,'[1]Database Karyawan'!$A$2:$B$10000,2,0),"")</f>
        <v/>
      </c>
      <c r="F398" s="489" t="str">
        <f>IF(LEN(E398)&gt;0,VLOOKUP(E398,'Database Karyawan'!$A$2:$B$10000,2,0),"")</f>
        <v/>
      </c>
      <c r="G398" s="489"/>
      <c r="H398" s="500" t="str">
        <f t="shared" si="10"/>
        <v/>
      </c>
      <c r="I398" s="500">
        <f t="shared" si="11"/>
        <v>0</v>
      </c>
    </row>
    <row r="399" spans="1:9">
      <c r="A399" s="489"/>
      <c r="B399" s="489"/>
      <c r="C399" s="489"/>
      <c r="D399" s="489"/>
      <c r="E399" s="489" t="str">
        <f>IF(LEN(D399)&gt;0,VLOOKUP(D399,'[1]Database Karyawan'!$A$2:$B$10000,2,0),"")</f>
        <v/>
      </c>
      <c r="F399" s="489" t="str">
        <f>IF(LEN(E399)&gt;0,VLOOKUP(E399,'Database Karyawan'!$A$2:$B$10000,2,0),"")</f>
        <v/>
      </c>
      <c r="G399" s="489"/>
      <c r="H399" s="500" t="str">
        <f t="shared" ref="H399:H462" si="12">IF(LEN(A399)&gt;0,IF(AND(LEN(A399)&gt;0,LEN(B399)&gt;0,LEN(C399)&gt;0,LEN(D399)&gt;0,LEN(E399)&gt;0,LEN(F399)&gt;0,LEN(G399)&gt;0),"OK","Not Complete"),"")</f>
        <v/>
      </c>
      <c r="I399" s="500">
        <f t="shared" ref="I399:I462" si="13">IF(H399="ok",G399,0)</f>
        <v>0</v>
      </c>
    </row>
    <row r="400" spans="1:9">
      <c r="A400" s="489"/>
      <c r="B400" s="489"/>
      <c r="C400" s="489"/>
      <c r="D400" s="489"/>
      <c r="E400" s="489" t="str">
        <f>IF(LEN(D400)&gt;0,VLOOKUP(D400,'[1]Database Karyawan'!$A$2:$B$10000,2,0),"")</f>
        <v/>
      </c>
      <c r="F400" s="489" t="str">
        <f>IF(LEN(E400)&gt;0,VLOOKUP(E400,'Database Karyawan'!$A$2:$B$10000,2,0),"")</f>
        <v/>
      </c>
      <c r="G400" s="489"/>
      <c r="H400" s="500" t="str">
        <f t="shared" si="12"/>
        <v/>
      </c>
      <c r="I400" s="500">
        <f t="shared" si="13"/>
        <v>0</v>
      </c>
    </row>
    <row r="401" spans="1:9">
      <c r="A401" s="489"/>
      <c r="B401" s="489"/>
      <c r="C401" s="489"/>
      <c r="D401" s="489"/>
      <c r="E401" s="489" t="str">
        <f>IF(LEN(D401)&gt;0,VLOOKUP(D401,'[1]Database Karyawan'!$A$2:$B$10000,2,0),"")</f>
        <v/>
      </c>
      <c r="F401" s="489" t="str">
        <f>IF(LEN(E401)&gt;0,VLOOKUP(E401,'Database Karyawan'!$A$2:$B$10000,2,0),"")</f>
        <v/>
      </c>
      <c r="G401" s="489"/>
      <c r="H401" s="500" t="str">
        <f t="shared" si="12"/>
        <v/>
      </c>
      <c r="I401" s="500">
        <f t="shared" si="13"/>
        <v>0</v>
      </c>
    </row>
    <row r="402" spans="1:9">
      <c r="A402" s="489"/>
      <c r="B402" s="489"/>
      <c r="C402" s="489"/>
      <c r="D402" s="489"/>
      <c r="E402" s="489" t="str">
        <f>IF(LEN(D402)&gt;0,VLOOKUP(D402,'[1]Database Karyawan'!$A$2:$B$10000,2,0),"")</f>
        <v/>
      </c>
      <c r="F402" s="489" t="str">
        <f>IF(LEN(E402)&gt;0,VLOOKUP(E402,'Database Karyawan'!$A$2:$B$10000,2,0),"")</f>
        <v/>
      </c>
      <c r="G402" s="489"/>
      <c r="H402" s="500" t="str">
        <f t="shared" si="12"/>
        <v/>
      </c>
      <c r="I402" s="500">
        <f t="shared" si="13"/>
        <v>0</v>
      </c>
    </row>
    <row r="403" spans="1:9">
      <c r="A403" s="489"/>
      <c r="B403" s="489"/>
      <c r="C403" s="489"/>
      <c r="D403" s="489"/>
      <c r="E403" s="489" t="str">
        <f>IF(LEN(D403)&gt;0,VLOOKUP(D403,'[1]Database Karyawan'!$A$2:$B$10000,2,0),"")</f>
        <v/>
      </c>
      <c r="F403" s="489" t="str">
        <f>IF(LEN(E403)&gt;0,VLOOKUP(E403,'Database Karyawan'!$A$2:$B$10000,2,0),"")</f>
        <v/>
      </c>
      <c r="G403" s="489"/>
      <c r="H403" s="500" t="str">
        <f t="shared" si="12"/>
        <v/>
      </c>
      <c r="I403" s="500">
        <f t="shared" si="13"/>
        <v>0</v>
      </c>
    </row>
    <row r="404" spans="1:9">
      <c r="A404" s="489"/>
      <c r="B404" s="489"/>
      <c r="C404" s="489"/>
      <c r="D404" s="489"/>
      <c r="E404" s="489" t="str">
        <f>IF(LEN(D404)&gt;0,VLOOKUP(D404,'[1]Database Karyawan'!$A$2:$B$10000,2,0),"")</f>
        <v/>
      </c>
      <c r="F404" s="489" t="str">
        <f>IF(LEN(E404)&gt;0,VLOOKUP(E404,'Database Karyawan'!$A$2:$B$10000,2,0),"")</f>
        <v/>
      </c>
      <c r="G404" s="489"/>
      <c r="H404" s="500" t="str">
        <f t="shared" si="12"/>
        <v/>
      </c>
      <c r="I404" s="500">
        <f t="shared" si="13"/>
        <v>0</v>
      </c>
    </row>
    <row r="405" spans="1:9">
      <c r="A405" s="489"/>
      <c r="B405" s="489"/>
      <c r="C405" s="489"/>
      <c r="D405" s="489"/>
      <c r="E405" s="489" t="str">
        <f>IF(LEN(D405)&gt;0,VLOOKUP(D405,'[1]Database Karyawan'!$A$2:$B$10000,2,0),"")</f>
        <v/>
      </c>
      <c r="F405" s="489" t="str">
        <f>IF(LEN(E405)&gt;0,VLOOKUP(E405,'Database Karyawan'!$A$2:$B$10000,2,0),"")</f>
        <v/>
      </c>
      <c r="G405" s="489"/>
      <c r="H405" s="500" t="str">
        <f t="shared" si="12"/>
        <v/>
      </c>
      <c r="I405" s="500">
        <f t="shared" si="13"/>
        <v>0</v>
      </c>
    </row>
    <row r="406" spans="1:9">
      <c r="A406" s="489"/>
      <c r="B406" s="489"/>
      <c r="C406" s="489"/>
      <c r="D406" s="489"/>
      <c r="E406" s="489" t="str">
        <f>IF(LEN(D406)&gt;0,VLOOKUP(D406,'[1]Database Karyawan'!$A$2:$B$10000,2,0),"")</f>
        <v/>
      </c>
      <c r="F406" s="489" t="str">
        <f>IF(LEN(E406)&gt;0,VLOOKUP(E406,'Database Karyawan'!$A$2:$B$10000,2,0),"")</f>
        <v/>
      </c>
      <c r="G406" s="489"/>
      <c r="H406" s="500" t="str">
        <f t="shared" si="12"/>
        <v/>
      </c>
      <c r="I406" s="500">
        <f t="shared" si="13"/>
        <v>0</v>
      </c>
    </row>
    <row r="407" spans="1:9">
      <c r="A407" s="489"/>
      <c r="B407" s="489"/>
      <c r="C407" s="489"/>
      <c r="D407" s="489"/>
      <c r="E407" s="489" t="str">
        <f>IF(LEN(D407)&gt;0,VLOOKUP(D407,'[1]Database Karyawan'!$A$2:$B$10000,2,0),"")</f>
        <v/>
      </c>
      <c r="F407" s="489" t="str">
        <f>IF(LEN(E407)&gt;0,VLOOKUP(E407,'Database Karyawan'!$A$2:$B$10000,2,0),"")</f>
        <v/>
      </c>
      <c r="G407" s="489"/>
      <c r="H407" s="500" t="str">
        <f t="shared" si="12"/>
        <v/>
      </c>
      <c r="I407" s="500">
        <f t="shared" si="13"/>
        <v>0</v>
      </c>
    </row>
    <row r="408" spans="1:9">
      <c r="A408" s="489"/>
      <c r="B408" s="489"/>
      <c r="C408" s="489"/>
      <c r="D408" s="489"/>
      <c r="E408" s="489" t="str">
        <f>IF(LEN(D408)&gt;0,VLOOKUP(D408,'[1]Database Karyawan'!$A$2:$B$10000,2,0),"")</f>
        <v/>
      </c>
      <c r="F408" s="489" t="str">
        <f>IF(LEN(E408)&gt;0,VLOOKUP(E408,'Database Karyawan'!$A$2:$B$10000,2,0),"")</f>
        <v/>
      </c>
      <c r="G408" s="489"/>
      <c r="H408" s="500" t="str">
        <f t="shared" si="12"/>
        <v/>
      </c>
      <c r="I408" s="500">
        <f t="shared" si="13"/>
        <v>0</v>
      </c>
    </row>
    <row r="409" spans="1:9">
      <c r="A409" s="489"/>
      <c r="B409" s="489"/>
      <c r="C409" s="489"/>
      <c r="D409" s="489"/>
      <c r="E409" s="489" t="str">
        <f>IF(LEN(D409)&gt;0,VLOOKUP(D409,'[1]Database Karyawan'!$A$2:$B$10000,2,0),"")</f>
        <v/>
      </c>
      <c r="F409" s="489" t="str">
        <f>IF(LEN(E409)&gt;0,VLOOKUP(E409,'Database Karyawan'!$A$2:$B$10000,2,0),"")</f>
        <v/>
      </c>
      <c r="G409" s="489"/>
      <c r="H409" s="500" t="str">
        <f t="shared" si="12"/>
        <v/>
      </c>
      <c r="I409" s="500">
        <f t="shared" si="13"/>
        <v>0</v>
      </c>
    </row>
    <row r="410" spans="1:9">
      <c r="A410" s="489"/>
      <c r="B410" s="489"/>
      <c r="C410" s="489"/>
      <c r="D410" s="489"/>
      <c r="E410" s="489" t="str">
        <f>IF(LEN(D410)&gt;0,VLOOKUP(D410,'[1]Database Karyawan'!$A$2:$B$10000,2,0),"")</f>
        <v/>
      </c>
      <c r="F410" s="489" t="str">
        <f>IF(LEN(E410)&gt;0,VLOOKUP(E410,'Database Karyawan'!$A$2:$B$10000,2,0),"")</f>
        <v/>
      </c>
      <c r="G410" s="489"/>
      <c r="H410" s="500" t="str">
        <f t="shared" si="12"/>
        <v/>
      </c>
      <c r="I410" s="500">
        <f t="shared" si="13"/>
        <v>0</v>
      </c>
    </row>
    <row r="411" spans="1:9">
      <c r="A411" s="489"/>
      <c r="B411" s="489"/>
      <c r="C411" s="489"/>
      <c r="D411" s="489"/>
      <c r="E411" s="489" t="str">
        <f>IF(LEN(D411)&gt;0,VLOOKUP(D411,'[1]Database Karyawan'!$A$2:$B$10000,2,0),"")</f>
        <v/>
      </c>
      <c r="F411" s="489" t="str">
        <f>IF(LEN(E411)&gt;0,VLOOKUP(E411,'Database Karyawan'!$A$2:$B$10000,2,0),"")</f>
        <v/>
      </c>
      <c r="G411" s="489"/>
      <c r="H411" s="500" t="str">
        <f t="shared" si="12"/>
        <v/>
      </c>
      <c r="I411" s="500">
        <f t="shared" si="13"/>
        <v>0</v>
      </c>
    </row>
    <row r="412" spans="1:9">
      <c r="A412" s="489"/>
      <c r="B412" s="489"/>
      <c r="C412" s="489"/>
      <c r="D412" s="489"/>
      <c r="E412" s="489" t="str">
        <f>IF(LEN(D412)&gt;0,VLOOKUP(D412,'[1]Database Karyawan'!$A$2:$B$10000,2,0),"")</f>
        <v/>
      </c>
      <c r="F412" s="489" t="str">
        <f>IF(LEN(E412)&gt;0,VLOOKUP(E412,'Database Karyawan'!$A$2:$B$10000,2,0),"")</f>
        <v/>
      </c>
      <c r="G412" s="489"/>
      <c r="H412" s="500" t="str">
        <f t="shared" si="12"/>
        <v/>
      </c>
      <c r="I412" s="500">
        <f t="shared" si="13"/>
        <v>0</v>
      </c>
    </row>
    <row r="413" spans="1:9">
      <c r="A413" s="489"/>
      <c r="B413" s="489"/>
      <c r="C413" s="489"/>
      <c r="D413" s="489"/>
      <c r="E413" s="489" t="str">
        <f>IF(LEN(D413)&gt;0,VLOOKUP(D413,'[1]Database Karyawan'!$A$2:$B$10000,2,0),"")</f>
        <v/>
      </c>
      <c r="F413" s="489" t="str">
        <f>IF(LEN(E413)&gt;0,VLOOKUP(E413,'Database Karyawan'!$A$2:$B$10000,2,0),"")</f>
        <v/>
      </c>
      <c r="G413" s="489"/>
      <c r="H413" s="500" t="str">
        <f t="shared" si="12"/>
        <v/>
      </c>
      <c r="I413" s="500">
        <f t="shared" si="13"/>
        <v>0</v>
      </c>
    </row>
    <row r="414" spans="1:9">
      <c r="A414" s="489"/>
      <c r="B414" s="489"/>
      <c r="C414" s="489"/>
      <c r="D414" s="489"/>
      <c r="E414" s="489" t="str">
        <f>IF(LEN(D414)&gt;0,VLOOKUP(D414,'[1]Database Karyawan'!$A$2:$B$10000,2,0),"")</f>
        <v/>
      </c>
      <c r="F414" s="489" t="str">
        <f>IF(LEN(E414)&gt;0,VLOOKUP(E414,'Database Karyawan'!$A$2:$B$10000,2,0),"")</f>
        <v/>
      </c>
      <c r="G414" s="489"/>
      <c r="H414" s="500" t="str">
        <f t="shared" si="12"/>
        <v/>
      </c>
      <c r="I414" s="500">
        <f t="shared" si="13"/>
        <v>0</v>
      </c>
    </row>
    <row r="415" spans="1:9">
      <c r="A415" s="489"/>
      <c r="B415" s="489"/>
      <c r="C415" s="489"/>
      <c r="D415" s="489"/>
      <c r="E415" s="489" t="str">
        <f>IF(LEN(D415)&gt;0,VLOOKUP(D415,'[1]Database Karyawan'!$A$2:$B$10000,2,0),"")</f>
        <v/>
      </c>
      <c r="F415" s="489" t="str">
        <f>IF(LEN(E415)&gt;0,VLOOKUP(E415,'Database Karyawan'!$A$2:$B$10000,2,0),"")</f>
        <v/>
      </c>
      <c r="G415" s="489"/>
      <c r="H415" s="500" t="str">
        <f t="shared" si="12"/>
        <v/>
      </c>
      <c r="I415" s="500">
        <f t="shared" si="13"/>
        <v>0</v>
      </c>
    </row>
    <row r="416" spans="1:9">
      <c r="A416" s="489"/>
      <c r="B416" s="489"/>
      <c r="C416" s="489"/>
      <c r="D416" s="489"/>
      <c r="E416" s="489" t="str">
        <f>IF(LEN(D416)&gt;0,VLOOKUP(D416,'[1]Database Karyawan'!$A$2:$B$10000,2,0),"")</f>
        <v/>
      </c>
      <c r="F416" s="489" t="str">
        <f>IF(LEN(E416)&gt;0,VLOOKUP(E416,'Database Karyawan'!$A$2:$B$10000,2,0),"")</f>
        <v/>
      </c>
      <c r="G416" s="489"/>
      <c r="H416" s="500" t="str">
        <f t="shared" si="12"/>
        <v/>
      </c>
      <c r="I416" s="500">
        <f t="shared" si="13"/>
        <v>0</v>
      </c>
    </row>
    <row r="417" spans="1:9">
      <c r="A417" s="489"/>
      <c r="B417" s="489"/>
      <c r="C417" s="489"/>
      <c r="D417" s="489"/>
      <c r="E417" s="489" t="str">
        <f>IF(LEN(D417)&gt;0,VLOOKUP(D417,'[1]Database Karyawan'!$A$2:$B$10000,2,0),"")</f>
        <v/>
      </c>
      <c r="F417" s="489" t="str">
        <f>IF(LEN(E417)&gt;0,VLOOKUP(E417,'Database Karyawan'!$A$2:$B$10000,2,0),"")</f>
        <v/>
      </c>
      <c r="G417" s="489"/>
      <c r="H417" s="500" t="str">
        <f t="shared" si="12"/>
        <v/>
      </c>
      <c r="I417" s="500">
        <f t="shared" si="13"/>
        <v>0</v>
      </c>
    </row>
    <row r="418" spans="1:9">
      <c r="A418" s="489"/>
      <c r="B418" s="489"/>
      <c r="C418" s="489"/>
      <c r="D418" s="489"/>
      <c r="E418" s="489" t="str">
        <f>IF(LEN(D418)&gt;0,VLOOKUP(D418,'[1]Database Karyawan'!$A$2:$B$10000,2,0),"")</f>
        <v/>
      </c>
      <c r="F418" s="489" t="str">
        <f>IF(LEN(E418)&gt;0,VLOOKUP(E418,'Database Karyawan'!$A$2:$B$10000,2,0),"")</f>
        <v/>
      </c>
      <c r="G418" s="489"/>
      <c r="H418" s="500" t="str">
        <f t="shared" si="12"/>
        <v/>
      </c>
      <c r="I418" s="500">
        <f t="shared" si="13"/>
        <v>0</v>
      </c>
    </row>
    <row r="419" spans="1:9">
      <c r="A419" s="489"/>
      <c r="B419" s="489"/>
      <c r="C419" s="489"/>
      <c r="D419" s="489"/>
      <c r="E419" s="489" t="str">
        <f>IF(LEN(D419)&gt;0,VLOOKUP(D419,'[1]Database Karyawan'!$A$2:$B$10000,2,0),"")</f>
        <v/>
      </c>
      <c r="F419" s="489" t="str">
        <f>IF(LEN(E419)&gt;0,VLOOKUP(E419,'Database Karyawan'!$A$2:$B$10000,2,0),"")</f>
        <v/>
      </c>
      <c r="G419" s="489"/>
      <c r="H419" s="500" t="str">
        <f t="shared" si="12"/>
        <v/>
      </c>
      <c r="I419" s="500">
        <f t="shared" si="13"/>
        <v>0</v>
      </c>
    </row>
    <row r="420" spans="1:9">
      <c r="A420" s="489"/>
      <c r="B420" s="489"/>
      <c r="C420" s="489"/>
      <c r="D420" s="489"/>
      <c r="E420" s="489" t="str">
        <f>IF(LEN(D420)&gt;0,VLOOKUP(D420,'[1]Database Karyawan'!$A$2:$B$10000,2,0),"")</f>
        <v/>
      </c>
      <c r="F420" s="489" t="str">
        <f>IF(LEN(E420)&gt;0,VLOOKUP(E420,'Database Karyawan'!$A$2:$B$10000,2,0),"")</f>
        <v/>
      </c>
      <c r="G420" s="489"/>
      <c r="H420" s="500" t="str">
        <f t="shared" si="12"/>
        <v/>
      </c>
      <c r="I420" s="500">
        <f t="shared" si="13"/>
        <v>0</v>
      </c>
    </row>
    <row r="421" spans="1:9">
      <c r="A421" s="489"/>
      <c r="B421" s="489"/>
      <c r="C421" s="489"/>
      <c r="D421" s="489"/>
      <c r="E421" s="489" t="str">
        <f>IF(LEN(D421)&gt;0,VLOOKUP(D421,'[1]Database Karyawan'!$A$2:$B$10000,2,0),"")</f>
        <v/>
      </c>
      <c r="F421" s="489" t="str">
        <f>IF(LEN(E421)&gt;0,VLOOKUP(E421,'Database Karyawan'!$A$2:$B$10000,2,0),"")</f>
        <v/>
      </c>
      <c r="G421" s="489"/>
      <c r="H421" s="500" t="str">
        <f t="shared" si="12"/>
        <v/>
      </c>
      <c r="I421" s="500">
        <f t="shared" si="13"/>
        <v>0</v>
      </c>
    </row>
    <row r="422" spans="1:9">
      <c r="A422" s="489"/>
      <c r="B422" s="489"/>
      <c r="C422" s="489"/>
      <c r="D422" s="489"/>
      <c r="E422" s="489" t="str">
        <f>IF(LEN(D422)&gt;0,VLOOKUP(D422,'[1]Database Karyawan'!$A$2:$B$10000,2,0),"")</f>
        <v/>
      </c>
      <c r="F422" s="489" t="str">
        <f>IF(LEN(E422)&gt;0,VLOOKUP(E422,'Database Karyawan'!$A$2:$B$10000,2,0),"")</f>
        <v/>
      </c>
      <c r="G422" s="489"/>
      <c r="H422" s="500" t="str">
        <f t="shared" si="12"/>
        <v/>
      </c>
      <c r="I422" s="500">
        <f t="shared" si="13"/>
        <v>0</v>
      </c>
    </row>
    <row r="423" spans="1:9">
      <c r="A423" s="489"/>
      <c r="B423" s="489"/>
      <c r="C423" s="489"/>
      <c r="D423" s="489"/>
      <c r="E423" s="489" t="str">
        <f>IF(LEN(D423)&gt;0,VLOOKUP(D423,'[1]Database Karyawan'!$A$2:$B$10000,2,0),"")</f>
        <v/>
      </c>
      <c r="F423" s="489" t="str">
        <f>IF(LEN(E423)&gt;0,VLOOKUP(E423,'Database Karyawan'!$A$2:$B$10000,2,0),"")</f>
        <v/>
      </c>
      <c r="G423" s="489"/>
      <c r="H423" s="500" t="str">
        <f t="shared" si="12"/>
        <v/>
      </c>
      <c r="I423" s="500">
        <f t="shared" si="13"/>
        <v>0</v>
      </c>
    </row>
    <row r="424" spans="1:9">
      <c r="A424" s="489"/>
      <c r="B424" s="489"/>
      <c r="C424" s="489"/>
      <c r="D424" s="489"/>
      <c r="E424" s="489" t="str">
        <f>IF(LEN(D424)&gt;0,VLOOKUP(D424,'[1]Database Karyawan'!$A$2:$B$10000,2,0),"")</f>
        <v/>
      </c>
      <c r="F424" s="489" t="str">
        <f>IF(LEN(E424)&gt;0,VLOOKUP(E424,'Database Karyawan'!$A$2:$B$10000,2,0),"")</f>
        <v/>
      </c>
      <c r="G424" s="489"/>
      <c r="H424" s="500" t="str">
        <f t="shared" si="12"/>
        <v/>
      </c>
      <c r="I424" s="500">
        <f t="shared" si="13"/>
        <v>0</v>
      </c>
    </row>
    <row r="425" spans="1:9">
      <c r="A425" s="489"/>
      <c r="B425" s="489"/>
      <c r="C425" s="489"/>
      <c r="D425" s="489"/>
      <c r="E425" s="489" t="str">
        <f>IF(LEN(D425)&gt;0,VLOOKUP(D425,'[1]Database Karyawan'!$A$2:$B$10000,2,0),"")</f>
        <v/>
      </c>
      <c r="F425" s="489" t="str">
        <f>IF(LEN(E425)&gt;0,VLOOKUP(E425,'Database Karyawan'!$A$2:$B$10000,2,0),"")</f>
        <v/>
      </c>
      <c r="G425" s="489"/>
      <c r="H425" s="500" t="str">
        <f t="shared" si="12"/>
        <v/>
      </c>
      <c r="I425" s="500">
        <f t="shared" si="13"/>
        <v>0</v>
      </c>
    </row>
    <row r="426" spans="1:9">
      <c r="A426" s="489"/>
      <c r="B426" s="489"/>
      <c r="C426" s="489"/>
      <c r="D426" s="489"/>
      <c r="E426" s="489" t="str">
        <f>IF(LEN(D426)&gt;0,VLOOKUP(D426,'[1]Database Karyawan'!$A$2:$B$10000,2,0),"")</f>
        <v/>
      </c>
      <c r="F426" s="489" t="str">
        <f>IF(LEN(E426)&gt;0,VLOOKUP(E426,'Database Karyawan'!$A$2:$B$10000,2,0),"")</f>
        <v/>
      </c>
      <c r="G426" s="489"/>
      <c r="H426" s="500" t="str">
        <f t="shared" si="12"/>
        <v/>
      </c>
      <c r="I426" s="500">
        <f t="shared" si="13"/>
        <v>0</v>
      </c>
    </row>
    <row r="427" spans="1:9">
      <c r="A427" s="489"/>
      <c r="B427" s="489"/>
      <c r="C427" s="489"/>
      <c r="D427" s="489"/>
      <c r="E427" s="489" t="str">
        <f>IF(LEN(D427)&gt;0,VLOOKUP(D427,'[1]Database Karyawan'!$A$2:$B$10000,2,0),"")</f>
        <v/>
      </c>
      <c r="F427" s="489" t="str">
        <f>IF(LEN(E427)&gt;0,VLOOKUP(E427,'Database Karyawan'!$A$2:$B$10000,2,0),"")</f>
        <v/>
      </c>
      <c r="G427" s="489"/>
      <c r="H427" s="500" t="str">
        <f t="shared" si="12"/>
        <v/>
      </c>
      <c r="I427" s="500">
        <f t="shared" si="13"/>
        <v>0</v>
      </c>
    </row>
    <row r="428" spans="1:9">
      <c r="A428" s="489"/>
      <c r="B428" s="489"/>
      <c r="C428" s="489"/>
      <c r="D428" s="489"/>
      <c r="E428" s="489" t="str">
        <f>IF(LEN(D428)&gt;0,VLOOKUP(D428,'[1]Database Karyawan'!$A$2:$B$10000,2,0),"")</f>
        <v/>
      </c>
      <c r="F428" s="489" t="str">
        <f>IF(LEN(E428)&gt;0,VLOOKUP(E428,'Database Karyawan'!$A$2:$B$10000,2,0),"")</f>
        <v/>
      </c>
      <c r="G428" s="489"/>
      <c r="H428" s="500" t="str">
        <f t="shared" si="12"/>
        <v/>
      </c>
      <c r="I428" s="500">
        <f t="shared" si="13"/>
        <v>0</v>
      </c>
    </row>
    <row r="429" spans="1:9">
      <c r="A429" s="489"/>
      <c r="B429" s="489"/>
      <c r="C429" s="489"/>
      <c r="D429" s="489"/>
      <c r="E429" s="489" t="str">
        <f>IF(LEN(D429)&gt;0,VLOOKUP(D429,'[1]Database Karyawan'!$A$2:$B$10000,2,0),"")</f>
        <v/>
      </c>
      <c r="F429" s="489" t="str">
        <f>IF(LEN(E429)&gt;0,VLOOKUP(E429,'Database Karyawan'!$A$2:$B$10000,2,0),"")</f>
        <v/>
      </c>
      <c r="G429" s="489"/>
      <c r="H429" s="500" t="str">
        <f t="shared" si="12"/>
        <v/>
      </c>
      <c r="I429" s="500">
        <f t="shared" si="13"/>
        <v>0</v>
      </c>
    </row>
    <row r="430" spans="1:9">
      <c r="A430" s="489"/>
      <c r="B430" s="489"/>
      <c r="C430" s="489"/>
      <c r="D430" s="489"/>
      <c r="E430" s="489" t="str">
        <f>IF(LEN(D430)&gt;0,VLOOKUP(D430,'[1]Database Karyawan'!$A$2:$B$10000,2,0),"")</f>
        <v/>
      </c>
      <c r="F430" s="489" t="str">
        <f>IF(LEN(E430)&gt;0,VLOOKUP(E430,'Database Karyawan'!$A$2:$B$10000,2,0),"")</f>
        <v/>
      </c>
      <c r="G430" s="489"/>
      <c r="H430" s="500" t="str">
        <f t="shared" si="12"/>
        <v/>
      </c>
      <c r="I430" s="500">
        <f t="shared" si="13"/>
        <v>0</v>
      </c>
    </row>
    <row r="431" spans="1:9">
      <c r="A431" s="489"/>
      <c r="B431" s="489"/>
      <c r="C431" s="489"/>
      <c r="D431" s="489"/>
      <c r="E431" s="489" t="str">
        <f>IF(LEN(D431)&gt;0,VLOOKUP(D431,'[1]Database Karyawan'!$A$2:$B$10000,2,0),"")</f>
        <v/>
      </c>
      <c r="F431" s="489" t="str">
        <f>IF(LEN(E431)&gt;0,VLOOKUP(E431,'Database Karyawan'!$A$2:$B$10000,2,0),"")</f>
        <v/>
      </c>
      <c r="G431" s="489"/>
      <c r="H431" s="500" t="str">
        <f t="shared" si="12"/>
        <v/>
      </c>
      <c r="I431" s="500">
        <f t="shared" si="13"/>
        <v>0</v>
      </c>
    </row>
    <row r="432" spans="1:9">
      <c r="A432" s="489"/>
      <c r="B432" s="489"/>
      <c r="C432" s="489"/>
      <c r="D432" s="489"/>
      <c r="E432" s="489" t="str">
        <f>IF(LEN(D432)&gt;0,VLOOKUP(D432,'[1]Database Karyawan'!$A$2:$B$10000,2,0),"")</f>
        <v/>
      </c>
      <c r="F432" s="489" t="str">
        <f>IF(LEN(E432)&gt;0,VLOOKUP(E432,'Database Karyawan'!$A$2:$B$10000,2,0),"")</f>
        <v/>
      </c>
      <c r="G432" s="489"/>
      <c r="H432" s="500" t="str">
        <f t="shared" si="12"/>
        <v/>
      </c>
      <c r="I432" s="500">
        <f t="shared" si="13"/>
        <v>0</v>
      </c>
    </row>
    <row r="433" spans="1:9">
      <c r="A433" s="489"/>
      <c r="B433" s="489"/>
      <c r="C433" s="489"/>
      <c r="D433" s="489"/>
      <c r="E433" s="489" t="str">
        <f>IF(LEN(D433)&gt;0,VLOOKUP(D433,'[1]Database Karyawan'!$A$2:$B$10000,2,0),"")</f>
        <v/>
      </c>
      <c r="F433" s="489" t="str">
        <f>IF(LEN(E433)&gt;0,VLOOKUP(E433,'Database Karyawan'!$A$2:$B$10000,2,0),"")</f>
        <v/>
      </c>
      <c r="G433" s="489"/>
      <c r="H433" s="500" t="str">
        <f t="shared" si="12"/>
        <v/>
      </c>
      <c r="I433" s="500">
        <f t="shared" si="13"/>
        <v>0</v>
      </c>
    </row>
    <row r="434" spans="1:9">
      <c r="A434" s="489"/>
      <c r="B434" s="489"/>
      <c r="C434" s="489"/>
      <c r="D434" s="489"/>
      <c r="E434" s="489" t="str">
        <f>IF(LEN(D434)&gt;0,VLOOKUP(D434,'[1]Database Karyawan'!$A$2:$B$10000,2,0),"")</f>
        <v/>
      </c>
      <c r="F434" s="489" t="str">
        <f>IF(LEN(E434)&gt;0,VLOOKUP(E434,'Database Karyawan'!$A$2:$B$10000,2,0),"")</f>
        <v/>
      </c>
      <c r="G434" s="489"/>
      <c r="H434" s="500" t="str">
        <f t="shared" si="12"/>
        <v/>
      </c>
      <c r="I434" s="500">
        <f t="shared" si="13"/>
        <v>0</v>
      </c>
    </row>
    <row r="435" spans="1:9">
      <c r="A435" s="489"/>
      <c r="B435" s="489"/>
      <c r="C435" s="489"/>
      <c r="D435" s="489"/>
      <c r="E435" s="489" t="str">
        <f>IF(LEN(D435)&gt;0,VLOOKUP(D435,'[1]Database Karyawan'!$A$2:$B$10000,2,0),"")</f>
        <v/>
      </c>
      <c r="F435" s="489" t="str">
        <f>IF(LEN(E435)&gt;0,VLOOKUP(E435,'Database Karyawan'!$A$2:$B$10000,2,0),"")</f>
        <v/>
      </c>
      <c r="G435" s="489"/>
      <c r="H435" s="500" t="str">
        <f t="shared" si="12"/>
        <v/>
      </c>
      <c r="I435" s="500">
        <f t="shared" si="13"/>
        <v>0</v>
      </c>
    </row>
    <row r="436" spans="1:9">
      <c r="A436" s="489"/>
      <c r="B436" s="489"/>
      <c r="C436" s="489"/>
      <c r="D436" s="489"/>
      <c r="E436" s="489" t="str">
        <f>IF(LEN(D436)&gt;0,VLOOKUP(D436,'[1]Database Karyawan'!$A$2:$B$10000,2,0),"")</f>
        <v/>
      </c>
      <c r="F436" s="489" t="str">
        <f>IF(LEN(E436)&gt;0,VLOOKUP(E436,'Database Karyawan'!$A$2:$B$10000,2,0),"")</f>
        <v/>
      </c>
      <c r="G436" s="489"/>
      <c r="H436" s="500" t="str">
        <f t="shared" si="12"/>
        <v/>
      </c>
      <c r="I436" s="500">
        <f t="shared" si="13"/>
        <v>0</v>
      </c>
    </row>
    <row r="437" spans="1:9">
      <c r="A437" s="489"/>
      <c r="B437" s="489"/>
      <c r="C437" s="489"/>
      <c r="D437" s="489"/>
      <c r="E437" s="489" t="str">
        <f>IF(LEN(D437)&gt;0,VLOOKUP(D437,'[1]Database Karyawan'!$A$2:$B$10000,2,0),"")</f>
        <v/>
      </c>
      <c r="F437" s="489" t="str">
        <f>IF(LEN(E437)&gt;0,VLOOKUP(E437,'Database Karyawan'!$A$2:$B$10000,2,0),"")</f>
        <v/>
      </c>
      <c r="G437" s="489"/>
      <c r="H437" s="500" t="str">
        <f t="shared" si="12"/>
        <v/>
      </c>
      <c r="I437" s="500">
        <f t="shared" si="13"/>
        <v>0</v>
      </c>
    </row>
    <row r="438" spans="1:9">
      <c r="A438" s="489"/>
      <c r="B438" s="489"/>
      <c r="C438" s="489"/>
      <c r="D438" s="489"/>
      <c r="E438" s="489" t="str">
        <f>IF(LEN(D438)&gt;0,VLOOKUP(D438,'[1]Database Karyawan'!$A$2:$B$10000,2,0),"")</f>
        <v/>
      </c>
      <c r="F438" s="489" t="str">
        <f>IF(LEN(E438)&gt;0,VLOOKUP(E438,'Database Karyawan'!$A$2:$B$10000,2,0),"")</f>
        <v/>
      </c>
      <c r="G438" s="489"/>
      <c r="H438" s="500" t="str">
        <f t="shared" si="12"/>
        <v/>
      </c>
      <c r="I438" s="500">
        <f t="shared" si="13"/>
        <v>0</v>
      </c>
    </row>
    <row r="439" spans="1:9">
      <c r="A439" s="489"/>
      <c r="B439" s="489"/>
      <c r="C439" s="489"/>
      <c r="D439" s="489"/>
      <c r="E439" s="489" t="str">
        <f>IF(LEN(D439)&gt;0,VLOOKUP(D439,'[1]Database Karyawan'!$A$2:$B$10000,2,0),"")</f>
        <v/>
      </c>
      <c r="F439" s="489" t="str">
        <f>IF(LEN(E439)&gt;0,VLOOKUP(E439,'Database Karyawan'!$A$2:$B$10000,2,0),"")</f>
        <v/>
      </c>
      <c r="G439" s="489"/>
      <c r="H439" s="500" t="str">
        <f t="shared" si="12"/>
        <v/>
      </c>
      <c r="I439" s="500">
        <f t="shared" si="13"/>
        <v>0</v>
      </c>
    </row>
    <row r="440" spans="1:9">
      <c r="A440" s="489"/>
      <c r="B440" s="489"/>
      <c r="C440" s="489"/>
      <c r="D440" s="489"/>
      <c r="E440" s="489" t="str">
        <f>IF(LEN(D440)&gt;0,VLOOKUP(D440,'[1]Database Karyawan'!$A$2:$B$10000,2,0),"")</f>
        <v/>
      </c>
      <c r="F440" s="489" t="str">
        <f>IF(LEN(E440)&gt;0,VLOOKUP(E440,'Database Karyawan'!$A$2:$B$10000,2,0),"")</f>
        <v/>
      </c>
      <c r="G440" s="489"/>
      <c r="H440" s="500" t="str">
        <f t="shared" si="12"/>
        <v/>
      </c>
      <c r="I440" s="500">
        <f t="shared" si="13"/>
        <v>0</v>
      </c>
    </row>
    <row r="441" spans="1:9">
      <c r="A441" s="489"/>
      <c r="B441" s="489"/>
      <c r="C441" s="489"/>
      <c r="D441" s="489"/>
      <c r="E441" s="489" t="str">
        <f>IF(LEN(D441)&gt;0,VLOOKUP(D441,'[1]Database Karyawan'!$A$2:$B$10000,2,0),"")</f>
        <v/>
      </c>
      <c r="F441" s="489" t="str">
        <f>IF(LEN(E441)&gt;0,VLOOKUP(E441,'Database Karyawan'!$A$2:$B$10000,2,0),"")</f>
        <v/>
      </c>
      <c r="G441" s="489"/>
      <c r="H441" s="500" t="str">
        <f t="shared" si="12"/>
        <v/>
      </c>
      <c r="I441" s="500">
        <f t="shared" si="13"/>
        <v>0</v>
      </c>
    </row>
    <row r="442" spans="1:9">
      <c r="A442" s="489"/>
      <c r="B442" s="489"/>
      <c r="C442" s="489"/>
      <c r="D442" s="489"/>
      <c r="E442" s="489" t="str">
        <f>IF(LEN(D442)&gt;0,VLOOKUP(D442,'[1]Database Karyawan'!$A$2:$B$10000,2,0),"")</f>
        <v/>
      </c>
      <c r="F442" s="489" t="str">
        <f>IF(LEN(E442)&gt;0,VLOOKUP(E442,'Database Karyawan'!$A$2:$B$10000,2,0),"")</f>
        <v/>
      </c>
      <c r="G442" s="489"/>
      <c r="H442" s="500" t="str">
        <f t="shared" si="12"/>
        <v/>
      </c>
      <c r="I442" s="500">
        <f t="shared" si="13"/>
        <v>0</v>
      </c>
    </row>
    <row r="443" spans="1:9">
      <c r="A443" s="489"/>
      <c r="B443" s="489"/>
      <c r="C443" s="489"/>
      <c r="D443" s="489"/>
      <c r="E443" s="489" t="str">
        <f>IF(LEN(D443)&gt;0,VLOOKUP(D443,'[1]Database Karyawan'!$A$2:$B$10000,2,0),"")</f>
        <v/>
      </c>
      <c r="F443" s="489" t="str">
        <f>IF(LEN(E443)&gt;0,VLOOKUP(E443,'Database Karyawan'!$A$2:$B$10000,2,0),"")</f>
        <v/>
      </c>
      <c r="G443" s="489"/>
      <c r="H443" s="500" t="str">
        <f t="shared" si="12"/>
        <v/>
      </c>
      <c r="I443" s="500">
        <f t="shared" si="13"/>
        <v>0</v>
      </c>
    </row>
    <row r="444" spans="1:9">
      <c r="A444" s="489"/>
      <c r="B444" s="489"/>
      <c r="C444" s="489"/>
      <c r="D444" s="489"/>
      <c r="E444" s="489" t="str">
        <f>IF(LEN(D444)&gt;0,VLOOKUP(D444,'[1]Database Karyawan'!$A$2:$B$10000,2,0),"")</f>
        <v/>
      </c>
      <c r="F444" s="489" t="str">
        <f>IF(LEN(E444)&gt;0,VLOOKUP(E444,'Database Karyawan'!$A$2:$B$10000,2,0),"")</f>
        <v/>
      </c>
      <c r="G444" s="489"/>
      <c r="H444" s="500" t="str">
        <f t="shared" si="12"/>
        <v/>
      </c>
      <c r="I444" s="500">
        <f t="shared" si="13"/>
        <v>0</v>
      </c>
    </row>
    <row r="445" spans="1:9">
      <c r="A445" s="489"/>
      <c r="B445" s="489"/>
      <c r="C445" s="489"/>
      <c r="D445" s="489"/>
      <c r="E445" s="489" t="str">
        <f>IF(LEN(D445)&gt;0,VLOOKUP(D445,'[1]Database Karyawan'!$A$2:$B$10000,2,0),"")</f>
        <v/>
      </c>
      <c r="F445" s="489" t="str">
        <f>IF(LEN(E445)&gt;0,VLOOKUP(E445,'Database Karyawan'!$A$2:$B$10000,2,0),"")</f>
        <v/>
      </c>
      <c r="G445" s="489"/>
      <c r="H445" s="500" t="str">
        <f t="shared" si="12"/>
        <v/>
      </c>
      <c r="I445" s="500">
        <f t="shared" si="13"/>
        <v>0</v>
      </c>
    </row>
    <row r="446" spans="1:9">
      <c r="A446" s="489"/>
      <c r="B446" s="489"/>
      <c r="C446" s="489"/>
      <c r="D446" s="489"/>
      <c r="E446" s="489" t="str">
        <f>IF(LEN(D446)&gt;0,VLOOKUP(D446,'[1]Database Karyawan'!$A$2:$B$10000,2,0),"")</f>
        <v/>
      </c>
      <c r="F446" s="489" t="str">
        <f>IF(LEN(E446)&gt;0,VLOOKUP(E446,'Database Karyawan'!$A$2:$B$10000,2,0),"")</f>
        <v/>
      </c>
      <c r="G446" s="489"/>
      <c r="H446" s="500" t="str">
        <f t="shared" si="12"/>
        <v/>
      </c>
      <c r="I446" s="500">
        <f t="shared" si="13"/>
        <v>0</v>
      </c>
    </row>
    <row r="447" spans="1:9">
      <c r="A447" s="489"/>
      <c r="B447" s="489"/>
      <c r="C447" s="489"/>
      <c r="D447" s="489"/>
      <c r="E447" s="489" t="str">
        <f>IF(LEN(D447)&gt;0,VLOOKUP(D447,'[1]Database Karyawan'!$A$2:$B$10000,2,0),"")</f>
        <v/>
      </c>
      <c r="F447" s="489" t="str">
        <f>IF(LEN(E447)&gt;0,VLOOKUP(E447,'Database Karyawan'!$A$2:$B$10000,2,0),"")</f>
        <v/>
      </c>
      <c r="G447" s="489"/>
      <c r="H447" s="500" t="str">
        <f t="shared" si="12"/>
        <v/>
      </c>
      <c r="I447" s="500">
        <f t="shared" si="13"/>
        <v>0</v>
      </c>
    </row>
    <row r="448" spans="1:9">
      <c r="A448" s="489"/>
      <c r="B448" s="489"/>
      <c r="C448" s="489"/>
      <c r="D448" s="489"/>
      <c r="E448" s="489" t="str">
        <f>IF(LEN(D448)&gt;0,VLOOKUP(D448,'[1]Database Karyawan'!$A$2:$B$10000,2,0),"")</f>
        <v/>
      </c>
      <c r="F448" s="489" t="str">
        <f>IF(LEN(E448)&gt;0,VLOOKUP(E448,'Database Karyawan'!$A$2:$B$10000,2,0),"")</f>
        <v/>
      </c>
      <c r="G448" s="489"/>
      <c r="H448" s="500" t="str">
        <f t="shared" si="12"/>
        <v/>
      </c>
      <c r="I448" s="500">
        <f t="shared" si="13"/>
        <v>0</v>
      </c>
    </row>
    <row r="449" spans="1:9">
      <c r="A449" s="489"/>
      <c r="B449" s="489"/>
      <c r="C449" s="489"/>
      <c r="D449" s="489"/>
      <c r="E449" s="489" t="str">
        <f>IF(LEN(D449)&gt;0,VLOOKUP(D449,'[1]Database Karyawan'!$A$2:$B$10000,2,0),"")</f>
        <v/>
      </c>
      <c r="F449" s="489" t="str">
        <f>IF(LEN(E449)&gt;0,VLOOKUP(E449,'Database Karyawan'!$A$2:$B$10000,2,0),"")</f>
        <v/>
      </c>
      <c r="G449" s="489"/>
      <c r="H449" s="500" t="str">
        <f t="shared" si="12"/>
        <v/>
      </c>
      <c r="I449" s="500">
        <f t="shared" si="13"/>
        <v>0</v>
      </c>
    </row>
    <row r="450" spans="1:9">
      <c r="A450" s="489"/>
      <c r="B450" s="489"/>
      <c r="C450" s="489"/>
      <c r="D450" s="489"/>
      <c r="E450" s="489" t="str">
        <f>IF(LEN(D450)&gt;0,VLOOKUP(D450,'[1]Database Karyawan'!$A$2:$B$10000,2,0),"")</f>
        <v/>
      </c>
      <c r="F450" s="489" t="str">
        <f>IF(LEN(E450)&gt;0,VLOOKUP(E450,'Database Karyawan'!$A$2:$B$10000,2,0),"")</f>
        <v/>
      </c>
      <c r="G450" s="489"/>
      <c r="H450" s="500" t="str">
        <f t="shared" si="12"/>
        <v/>
      </c>
      <c r="I450" s="500">
        <f t="shared" si="13"/>
        <v>0</v>
      </c>
    </row>
    <row r="451" spans="1:9">
      <c r="A451" s="489"/>
      <c r="B451" s="489"/>
      <c r="C451" s="489"/>
      <c r="D451" s="489"/>
      <c r="E451" s="489" t="str">
        <f>IF(LEN(D451)&gt;0,VLOOKUP(D451,'[1]Database Karyawan'!$A$2:$B$10000,2,0),"")</f>
        <v/>
      </c>
      <c r="F451" s="489" t="str">
        <f>IF(LEN(E451)&gt;0,VLOOKUP(E451,'Database Karyawan'!$A$2:$B$10000,2,0),"")</f>
        <v/>
      </c>
      <c r="G451" s="489"/>
      <c r="H451" s="500" t="str">
        <f t="shared" si="12"/>
        <v/>
      </c>
      <c r="I451" s="500">
        <f t="shared" si="13"/>
        <v>0</v>
      </c>
    </row>
    <row r="452" spans="1:9">
      <c r="A452" s="489"/>
      <c r="B452" s="489"/>
      <c r="C452" s="489"/>
      <c r="D452" s="489"/>
      <c r="E452" s="489" t="str">
        <f>IF(LEN(D452)&gt;0,VLOOKUP(D452,'[1]Database Karyawan'!$A$2:$B$10000,2,0),"")</f>
        <v/>
      </c>
      <c r="F452" s="489" t="str">
        <f>IF(LEN(E452)&gt;0,VLOOKUP(E452,'Database Karyawan'!$A$2:$B$10000,2,0),"")</f>
        <v/>
      </c>
      <c r="G452" s="489"/>
      <c r="H452" s="500" t="str">
        <f t="shared" si="12"/>
        <v/>
      </c>
      <c r="I452" s="500">
        <f t="shared" si="13"/>
        <v>0</v>
      </c>
    </row>
    <row r="453" spans="1:9">
      <c r="A453" s="489"/>
      <c r="B453" s="489"/>
      <c r="C453" s="489"/>
      <c r="D453" s="489"/>
      <c r="E453" s="489" t="str">
        <f>IF(LEN(D453)&gt;0,VLOOKUP(D453,'[1]Database Karyawan'!$A$2:$B$10000,2,0),"")</f>
        <v/>
      </c>
      <c r="F453" s="489" t="str">
        <f>IF(LEN(E453)&gt;0,VLOOKUP(E453,'Database Karyawan'!$A$2:$B$10000,2,0),"")</f>
        <v/>
      </c>
      <c r="G453" s="489"/>
      <c r="H453" s="500" t="str">
        <f t="shared" si="12"/>
        <v/>
      </c>
      <c r="I453" s="500">
        <f t="shared" si="13"/>
        <v>0</v>
      </c>
    </row>
    <row r="454" spans="1:9">
      <c r="A454" s="489"/>
      <c r="B454" s="489"/>
      <c r="C454" s="489"/>
      <c r="D454" s="489"/>
      <c r="E454" s="489" t="str">
        <f>IF(LEN(D454)&gt;0,VLOOKUP(D454,'[1]Database Karyawan'!$A$2:$B$10000,2,0),"")</f>
        <v/>
      </c>
      <c r="F454" s="489" t="str">
        <f>IF(LEN(E454)&gt;0,VLOOKUP(E454,'Database Karyawan'!$A$2:$B$10000,2,0),"")</f>
        <v/>
      </c>
      <c r="G454" s="489"/>
      <c r="H454" s="500" t="str">
        <f t="shared" si="12"/>
        <v/>
      </c>
      <c r="I454" s="500">
        <f t="shared" si="13"/>
        <v>0</v>
      </c>
    </row>
    <row r="455" spans="1:9">
      <c r="A455" s="489"/>
      <c r="B455" s="489"/>
      <c r="C455" s="489"/>
      <c r="D455" s="489"/>
      <c r="E455" s="489" t="str">
        <f>IF(LEN(D455)&gt;0,VLOOKUP(D455,'[1]Database Karyawan'!$A$2:$B$10000,2,0),"")</f>
        <v/>
      </c>
      <c r="F455" s="489" t="str">
        <f>IF(LEN(E455)&gt;0,VLOOKUP(E455,'Database Karyawan'!$A$2:$B$10000,2,0),"")</f>
        <v/>
      </c>
      <c r="G455" s="489"/>
      <c r="H455" s="500" t="str">
        <f t="shared" si="12"/>
        <v/>
      </c>
      <c r="I455" s="500">
        <f t="shared" si="13"/>
        <v>0</v>
      </c>
    </row>
    <row r="456" spans="1:9">
      <c r="A456" s="489"/>
      <c r="B456" s="489"/>
      <c r="C456" s="489"/>
      <c r="D456" s="489"/>
      <c r="E456" s="489" t="str">
        <f>IF(LEN(D456)&gt;0,VLOOKUP(D456,'[1]Database Karyawan'!$A$2:$B$10000,2,0),"")</f>
        <v/>
      </c>
      <c r="F456" s="489" t="str">
        <f>IF(LEN(E456)&gt;0,VLOOKUP(E456,'Database Karyawan'!$A$2:$B$10000,2,0),"")</f>
        <v/>
      </c>
      <c r="G456" s="489"/>
      <c r="H456" s="500" t="str">
        <f t="shared" si="12"/>
        <v/>
      </c>
      <c r="I456" s="500">
        <f t="shared" si="13"/>
        <v>0</v>
      </c>
    </row>
    <row r="457" spans="1:9">
      <c r="A457" s="489"/>
      <c r="B457" s="489"/>
      <c r="C457" s="489"/>
      <c r="D457" s="489"/>
      <c r="E457" s="489" t="str">
        <f>IF(LEN(D457)&gt;0,VLOOKUP(D457,'[1]Database Karyawan'!$A$2:$B$10000,2,0),"")</f>
        <v/>
      </c>
      <c r="F457" s="489" t="str">
        <f>IF(LEN(E457)&gt;0,VLOOKUP(E457,'Database Karyawan'!$A$2:$B$10000,2,0),"")</f>
        <v/>
      </c>
      <c r="G457" s="489"/>
      <c r="H457" s="500" t="str">
        <f t="shared" si="12"/>
        <v/>
      </c>
      <c r="I457" s="500">
        <f t="shared" si="13"/>
        <v>0</v>
      </c>
    </row>
    <row r="458" spans="1:9">
      <c r="A458" s="489"/>
      <c r="B458" s="489"/>
      <c r="C458" s="489"/>
      <c r="D458" s="489"/>
      <c r="E458" s="489" t="str">
        <f>IF(LEN(D458)&gt;0,VLOOKUP(D458,'[1]Database Karyawan'!$A$2:$B$10000,2,0),"")</f>
        <v/>
      </c>
      <c r="F458" s="489" t="str">
        <f>IF(LEN(E458)&gt;0,VLOOKUP(E458,'Database Karyawan'!$A$2:$B$10000,2,0),"")</f>
        <v/>
      </c>
      <c r="G458" s="489"/>
      <c r="H458" s="500" t="str">
        <f t="shared" si="12"/>
        <v/>
      </c>
      <c r="I458" s="500">
        <f t="shared" si="13"/>
        <v>0</v>
      </c>
    </row>
    <row r="459" spans="1:9">
      <c r="A459" s="489"/>
      <c r="B459" s="489"/>
      <c r="C459" s="489"/>
      <c r="D459" s="489"/>
      <c r="E459" s="489" t="str">
        <f>IF(LEN(D459)&gt;0,VLOOKUP(D459,'[1]Database Karyawan'!$A$2:$B$10000,2,0),"")</f>
        <v/>
      </c>
      <c r="F459" s="489" t="str">
        <f>IF(LEN(E459)&gt;0,VLOOKUP(E459,'Database Karyawan'!$A$2:$B$10000,2,0),"")</f>
        <v/>
      </c>
      <c r="G459" s="489"/>
      <c r="H459" s="500" t="str">
        <f t="shared" si="12"/>
        <v/>
      </c>
      <c r="I459" s="500">
        <f t="shared" si="13"/>
        <v>0</v>
      </c>
    </row>
    <row r="460" spans="1:9">
      <c r="A460" s="489"/>
      <c r="B460" s="489"/>
      <c r="C460" s="489"/>
      <c r="D460" s="489"/>
      <c r="E460" s="489" t="str">
        <f>IF(LEN(D460)&gt;0,VLOOKUP(D460,'[1]Database Karyawan'!$A$2:$B$10000,2,0),"")</f>
        <v/>
      </c>
      <c r="F460" s="489" t="str">
        <f>IF(LEN(E460)&gt;0,VLOOKUP(E460,'Database Karyawan'!$A$2:$B$10000,2,0),"")</f>
        <v/>
      </c>
      <c r="G460" s="489"/>
      <c r="H460" s="500" t="str">
        <f t="shared" si="12"/>
        <v/>
      </c>
      <c r="I460" s="500">
        <f t="shared" si="13"/>
        <v>0</v>
      </c>
    </row>
    <row r="461" spans="1:9">
      <c r="A461" s="489"/>
      <c r="B461" s="489"/>
      <c r="C461" s="489"/>
      <c r="D461" s="489"/>
      <c r="E461" s="489" t="str">
        <f>IF(LEN(D461)&gt;0,VLOOKUP(D461,'[1]Database Karyawan'!$A$2:$B$10000,2,0),"")</f>
        <v/>
      </c>
      <c r="F461" s="489" t="str">
        <f>IF(LEN(E461)&gt;0,VLOOKUP(E461,'Database Karyawan'!$A$2:$B$10000,2,0),"")</f>
        <v/>
      </c>
      <c r="G461" s="489"/>
      <c r="H461" s="500" t="str">
        <f t="shared" si="12"/>
        <v/>
      </c>
      <c r="I461" s="500">
        <f t="shared" si="13"/>
        <v>0</v>
      </c>
    </row>
    <row r="462" spans="1:9">
      <c r="A462" s="489"/>
      <c r="B462" s="489"/>
      <c r="C462" s="489"/>
      <c r="D462" s="489"/>
      <c r="E462" s="489" t="str">
        <f>IF(LEN(D462)&gt;0,VLOOKUP(D462,'[1]Database Karyawan'!$A$2:$B$10000,2,0),"")</f>
        <v/>
      </c>
      <c r="F462" s="489" t="str">
        <f>IF(LEN(E462)&gt;0,VLOOKUP(E462,'Database Karyawan'!$A$2:$B$10000,2,0),"")</f>
        <v/>
      </c>
      <c r="G462" s="489"/>
      <c r="H462" s="500" t="str">
        <f t="shared" si="12"/>
        <v/>
      </c>
      <c r="I462" s="500">
        <f t="shared" si="13"/>
        <v>0</v>
      </c>
    </row>
    <row r="463" spans="1:9">
      <c r="A463" s="489"/>
      <c r="B463" s="489"/>
      <c r="C463" s="489"/>
      <c r="D463" s="489"/>
      <c r="E463" s="489" t="str">
        <f>IF(LEN(D463)&gt;0,VLOOKUP(D463,'[1]Database Karyawan'!$A$2:$B$10000,2,0),"")</f>
        <v/>
      </c>
      <c r="F463" s="489" t="str">
        <f>IF(LEN(E463)&gt;0,VLOOKUP(E463,'Database Karyawan'!$A$2:$B$10000,2,0),"")</f>
        <v/>
      </c>
      <c r="G463" s="489"/>
      <c r="H463" s="500" t="str">
        <f t="shared" ref="H463:H526" si="14">IF(LEN(A463)&gt;0,IF(AND(LEN(A463)&gt;0,LEN(B463)&gt;0,LEN(C463)&gt;0,LEN(D463)&gt;0,LEN(E463)&gt;0,LEN(F463)&gt;0,LEN(G463)&gt;0),"OK","Not Complete"),"")</f>
        <v/>
      </c>
      <c r="I463" s="500">
        <f t="shared" ref="I463:I526" si="15">IF(H463="ok",G463,0)</f>
        <v>0</v>
      </c>
    </row>
    <row r="464" spans="1:9">
      <c r="A464" s="489"/>
      <c r="B464" s="489"/>
      <c r="C464" s="489"/>
      <c r="D464" s="489"/>
      <c r="E464" s="489" t="str">
        <f>IF(LEN(D464)&gt;0,VLOOKUP(D464,'[1]Database Karyawan'!$A$2:$B$10000,2,0),"")</f>
        <v/>
      </c>
      <c r="F464" s="489" t="str">
        <f>IF(LEN(E464)&gt;0,VLOOKUP(E464,'Database Karyawan'!$A$2:$B$10000,2,0),"")</f>
        <v/>
      </c>
      <c r="G464" s="489"/>
      <c r="H464" s="500" t="str">
        <f t="shared" si="14"/>
        <v/>
      </c>
      <c r="I464" s="500">
        <f t="shared" si="15"/>
        <v>0</v>
      </c>
    </row>
    <row r="465" spans="1:9">
      <c r="A465" s="489"/>
      <c r="B465" s="489"/>
      <c r="C465" s="489"/>
      <c r="D465" s="489"/>
      <c r="E465" s="489" t="str">
        <f>IF(LEN(D465)&gt;0,VLOOKUP(D465,'[1]Database Karyawan'!$A$2:$B$10000,2,0),"")</f>
        <v/>
      </c>
      <c r="F465" s="489" t="str">
        <f>IF(LEN(E465)&gt;0,VLOOKUP(E465,'Database Karyawan'!$A$2:$B$10000,2,0),"")</f>
        <v/>
      </c>
      <c r="G465" s="489"/>
      <c r="H465" s="500" t="str">
        <f t="shared" si="14"/>
        <v/>
      </c>
      <c r="I465" s="500">
        <f t="shared" si="15"/>
        <v>0</v>
      </c>
    </row>
    <row r="466" spans="1:9">
      <c r="A466" s="489"/>
      <c r="B466" s="489"/>
      <c r="C466" s="489"/>
      <c r="D466" s="489"/>
      <c r="E466" s="489" t="str">
        <f>IF(LEN(D466)&gt;0,VLOOKUP(D466,'[1]Database Karyawan'!$A$2:$B$10000,2,0),"")</f>
        <v/>
      </c>
      <c r="F466" s="489" t="str">
        <f>IF(LEN(E466)&gt;0,VLOOKUP(E466,'Database Karyawan'!$A$2:$B$10000,2,0),"")</f>
        <v/>
      </c>
      <c r="G466" s="489"/>
      <c r="H466" s="500" t="str">
        <f t="shared" si="14"/>
        <v/>
      </c>
      <c r="I466" s="500">
        <f t="shared" si="15"/>
        <v>0</v>
      </c>
    </row>
    <row r="467" spans="1:9">
      <c r="A467" s="489"/>
      <c r="B467" s="489"/>
      <c r="C467" s="489"/>
      <c r="D467" s="489"/>
      <c r="E467" s="489" t="str">
        <f>IF(LEN(D467)&gt;0,VLOOKUP(D467,'[1]Database Karyawan'!$A$2:$B$10000,2,0),"")</f>
        <v/>
      </c>
      <c r="F467" s="489" t="str">
        <f>IF(LEN(E467)&gt;0,VLOOKUP(E467,'Database Karyawan'!$A$2:$B$10000,2,0),"")</f>
        <v/>
      </c>
      <c r="G467" s="489"/>
      <c r="H467" s="500" t="str">
        <f t="shared" si="14"/>
        <v/>
      </c>
      <c r="I467" s="500">
        <f t="shared" si="15"/>
        <v>0</v>
      </c>
    </row>
    <row r="468" spans="1:9">
      <c r="A468" s="489"/>
      <c r="B468" s="489"/>
      <c r="C468" s="489"/>
      <c r="D468" s="489"/>
      <c r="E468" s="489" t="str">
        <f>IF(LEN(D468)&gt;0,VLOOKUP(D468,'[1]Database Karyawan'!$A$2:$B$10000,2,0),"")</f>
        <v/>
      </c>
      <c r="F468" s="489" t="str">
        <f>IF(LEN(E468)&gt;0,VLOOKUP(E468,'Database Karyawan'!$A$2:$B$10000,2,0),"")</f>
        <v/>
      </c>
      <c r="G468" s="489"/>
      <c r="H468" s="500" t="str">
        <f t="shared" si="14"/>
        <v/>
      </c>
      <c r="I468" s="500">
        <f t="shared" si="15"/>
        <v>0</v>
      </c>
    </row>
    <row r="469" spans="1:9">
      <c r="A469" s="489"/>
      <c r="B469" s="489"/>
      <c r="C469" s="489"/>
      <c r="D469" s="489"/>
      <c r="E469" s="489" t="str">
        <f>IF(LEN(D469)&gt;0,VLOOKUP(D469,'[1]Database Karyawan'!$A$2:$B$10000,2,0),"")</f>
        <v/>
      </c>
      <c r="F469" s="489" t="str">
        <f>IF(LEN(E469)&gt;0,VLOOKUP(E469,'Database Karyawan'!$A$2:$B$10000,2,0),"")</f>
        <v/>
      </c>
      <c r="G469" s="489"/>
      <c r="H469" s="500" t="str">
        <f t="shared" si="14"/>
        <v/>
      </c>
      <c r="I469" s="500">
        <f t="shared" si="15"/>
        <v>0</v>
      </c>
    </row>
    <row r="470" spans="1:9">
      <c r="A470" s="489"/>
      <c r="B470" s="489"/>
      <c r="C470" s="489"/>
      <c r="D470" s="489"/>
      <c r="E470" s="489" t="str">
        <f>IF(LEN(D470)&gt;0,VLOOKUP(D470,'[1]Database Karyawan'!$A$2:$B$10000,2,0),"")</f>
        <v/>
      </c>
      <c r="F470" s="489" t="str">
        <f>IF(LEN(E470)&gt;0,VLOOKUP(E470,'Database Karyawan'!$A$2:$B$10000,2,0),"")</f>
        <v/>
      </c>
      <c r="G470" s="489"/>
      <c r="H470" s="500" t="str">
        <f t="shared" si="14"/>
        <v/>
      </c>
      <c r="I470" s="500">
        <f t="shared" si="15"/>
        <v>0</v>
      </c>
    </row>
    <row r="471" spans="1:9">
      <c r="A471" s="489"/>
      <c r="B471" s="489"/>
      <c r="C471" s="489"/>
      <c r="D471" s="489"/>
      <c r="E471" s="489" t="str">
        <f>IF(LEN(D471)&gt;0,VLOOKUP(D471,'[1]Database Karyawan'!$A$2:$B$10000,2,0),"")</f>
        <v/>
      </c>
      <c r="F471" s="489" t="str">
        <f>IF(LEN(E471)&gt;0,VLOOKUP(E471,'Database Karyawan'!$A$2:$B$10000,2,0),"")</f>
        <v/>
      </c>
      <c r="G471" s="489"/>
      <c r="H471" s="500" t="str">
        <f t="shared" si="14"/>
        <v/>
      </c>
      <c r="I471" s="500">
        <f t="shared" si="15"/>
        <v>0</v>
      </c>
    </row>
    <row r="472" spans="1:9">
      <c r="A472" s="489"/>
      <c r="B472" s="489"/>
      <c r="C472" s="489"/>
      <c r="D472" s="489"/>
      <c r="E472" s="489" t="str">
        <f>IF(LEN(D472)&gt;0,VLOOKUP(D472,'[1]Database Karyawan'!$A$2:$B$10000,2,0),"")</f>
        <v/>
      </c>
      <c r="F472" s="489" t="str">
        <f>IF(LEN(E472)&gt;0,VLOOKUP(E472,'Database Karyawan'!$A$2:$B$10000,2,0),"")</f>
        <v/>
      </c>
      <c r="G472" s="489"/>
      <c r="H472" s="500" t="str">
        <f t="shared" si="14"/>
        <v/>
      </c>
      <c r="I472" s="500">
        <f t="shared" si="15"/>
        <v>0</v>
      </c>
    </row>
    <row r="473" spans="1:9">
      <c r="A473" s="489"/>
      <c r="B473" s="489"/>
      <c r="C473" s="489"/>
      <c r="D473" s="489"/>
      <c r="E473" s="489" t="str">
        <f>IF(LEN(D473)&gt;0,VLOOKUP(D473,'[1]Database Karyawan'!$A$2:$B$10000,2,0),"")</f>
        <v/>
      </c>
      <c r="F473" s="489" t="str">
        <f>IF(LEN(E473)&gt;0,VLOOKUP(E473,'Database Karyawan'!$A$2:$B$10000,2,0),"")</f>
        <v/>
      </c>
      <c r="G473" s="489"/>
      <c r="H473" s="500" t="str">
        <f t="shared" si="14"/>
        <v/>
      </c>
      <c r="I473" s="500">
        <f t="shared" si="15"/>
        <v>0</v>
      </c>
    </row>
    <row r="474" spans="1:9">
      <c r="A474" s="489"/>
      <c r="B474" s="489"/>
      <c r="C474" s="489"/>
      <c r="D474" s="489"/>
      <c r="E474" s="489" t="str">
        <f>IF(LEN(D474)&gt;0,VLOOKUP(D474,'[1]Database Karyawan'!$A$2:$B$10000,2,0),"")</f>
        <v/>
      </c>
      <c r="F474" s="489" t="str">
        <f>IF(LEN(E474)&gt;0,VLOOKUP(E474,'Database Karyawan'!$A$2:$B$10000,2,0),"")</f>
        <v/>
      </c>
      <c r="G474" s="489"/>
      <c r="H474" s="500" t="str">
        <f t="shared" si="14"/>
        <v/>
      </c>
      <c r="I474" s="500">
        <f t="shared" si="15"/>
        <v>0</v>
      </c>
    </row>
    <row r="475" spans="1:9">
      <c r="A475" s="489"/>
      <c r="B475" s="489"/>
      <c r="C475" s="489"/>
      <c r="D475" s="489"/>
      <c r="E475" s="489" t="str">
        <f>IF(LEN(D475)&gt;0,VLOOKUP(D475,'[1]Database Karyawan'!$A$2:$B$10000,2,0),"")</f>
        <v/>
      </c>
      <c r="F475" s="489" t="str">
        <f>IF(LEN(E475)&gt;0,VLOOKUP(E475,'Database Karyawan'!$A$2:$B$10000,2,0),"")</f>
        <v/>
      </c>
      <c r="G475" s="489"/>
      <c r="H475" s="500" t="str">
        <f t="shared" si="14"/>
        <v/>
      </c>
      <c r="I475" s="500">
        <f t="shared" si="15"/>
        <v>0</v>
      </c>
    </row>
    <row r="476" spans="1:9">
      <c r="A476" s="489"/>
      <c r="B476" s="489"/>
      <c r="C476" s="489"/>
      <c r="D476" s="489"/>
      <c r="E476" s="489" t="str">
        <f>IF(LEN(D476)&gt;0,VLOOKUP(D476,'[1]Database Karyawan'!$A$2:$B$10000,2,0),"")</f>
        <v/>
      </c>
      <c r="F476" s="489" t="str">
        <f>IF(LEN(E476)&gt;0,VLOOKUP(E476,'Database Karyawan'!$A$2:$B$10000,2,0),"")</f>
        <v/>
      </c>
      <c r="G476" s="489"/>
      <c r="H476" s="500" t="str">
        <f t="shared" si="14"/>
        <v/>
      </c>
      <c r="I476" s="500">
        <f t="shared" si="15"/>
        <v>0</v>
      </c>
    </row>
    <row r="477" spans="1:9">
      <c r="A477" s="489"/>
      <c r="B477" s="489"/>
      <c r="C477" s="489"/>
      <c r="D477" s="489"/>
      <c r="E477" s="489" t="str">
        <f>IF(LEN(D477)&gt;0,VLOOKUP(D477,'[1]Database Karyawan'!$A$2:$B$10000,2,0),"")</f>
        <v/>
      </c>
      <c r="F477" s="489" t="str">
        <f>IF(LEN(E477)&gt;0,VLOOKUP(E477,'Database Karyawan'!$A$2:$B$10000,2,0),"")</f>
        <v/>
      </c>
      <c r="G477" s="489"/>
      <c r="H477" s="500" t="str">
        <f t="shared" si="14"/>
        <v/>
      </c>
      <c r="I477" s="500">
        <f t="shared" si="15"/>
        <v>0</v>
      </c>
    </row>
    <row r="478" spans="1:9">
      <c r="A478" s="489"/>
      <c r="B478" s="489"/>
      <c r="C478" s="489"/>
      <c r="D478" s="489"/>
      <c r="E478" s="489" t="str">
        <f>IF(LEN(D478)&gt;0,VLOOKUP(D478,'[1]Database Karyawan'!$A$2:$B$10000,2,0),"")</f>
        <v/>
      </c>
      <c r="F478" s="489" t="str">
        <f>IF(LEN(E478)&gt;0,VLOOKUP(E478,'Database Karyawan'!$A$2:$B$10000,2,0),"")</f>
        <v/>
      </c>
      <c r="G478" s="489"/>
      <c r="H478" s="500" t="str">
        <f t="shared" si="14"/>
        <v/>
      </c>
      <c r="I478" s="500">
        <f t="shared" si="15"/>
        <v>0</v>
      </c>
    </row>
    <row r="479" spans="1:9">
      <c r="A479" s="489"/>
      <c r="B479" s="489"/>
      <c r="C479" s="489"/>
      <c r="D479" s="489"/>
      <c r="E479" s="489" t="str">
        <f>IF(LEN(D479)&gt;0,VLOOKUP(D479,'[1]Database Karyawan'!$A$2:$B$10000,2,0),"")</f>
        <v/>
      </c>
      <c r="F479" s="489" t="str">
        <f>IF(LEN(E479)&gt;0,VLOOKUP(E479,'Database Karyawan'!$A$2:$B$10000,2,0),"")</f>
        <v/>
      </c>
      <c r="G479" s="489"/>
      <c r="H479" s="500" t="str">
        <f t="shared" si="14"/>
        <v/>
      </c>
      <c r="I479" s="500">
        <f t="shared" si="15"/>
        <v>0</v>
      </c>
    </row>
    <row r="480" spans="1:9">
      <c r="A480" s="489"/>
      <c r="B480" s="489"/>
      <c r="C480" s="489"/>
      <c r="D480" s="489"/>
      <c r="E480" s="489" t="str">
        <f>IF(LEN(D480)&gt;0,VLOOKUP(D480,'[1]Database Karyawan'!$A$2:$B$10000,2,0),"")</f>
        <v/>
      </c>
      <c r="F480" s="489" t="str">
        <f>IF(LEN(E480)&gt;0,VLOOKUP(E480,'Database Karyawan'!$A$2:$B$10000,2,0),"")</f>
        <v/>
      </c>
      <c r="G480" s="489"/>
      <c r="H480" s="500" t="str">
        <f t="shared" si="14"/>
        <v/>
      </c>
      <c r="I480" s="500">
        <f t="shared" si="15"/>
        <v>0</v>
      </c>
    </row>
    <row r="481" spans="1:9">
      <c r="A481" s="489"/>
      <c r="B481" s="489"/>
      <c r="C481" s="489"/>
      <c r="D481" s="489"/>
      <c r="E481" s="489" t="str">
        <f>IF(LEN(D481)&gt;0,VLOOKUP(D481,'[1]Database Karyawan'!$A$2:$B$10000,2,0),"")</f>
        <v/>
      </c>
      <c r="F481" s="489" t="str">
        <f>IF(LEN(E481)&gt;0,VLOOKUP(E481,'Database Karyawan'!$A$2:$B$10000,2,0),"")</f>
        <v/>
      </c>
      <c r="G481" s="489"/>
      <c r="H481" s="500" t="str">
        <f t="shared" si="14"/>
        <v/>
      </c>
      <c r="I481" s="500">
        <f t="shared" si="15"/>
        <v>0</v>
      </c>
    </row>
    <row r="482" spans="1:9">
      <c r="A482" s="489"/>
      <c r="B482" s="489"/>
      <c r="C482" s="489"/>
      <c r="D482" s="489"/>
      <c r="E482" s="489" t="str">
        <f>IF(LEN(D482)&gt;0,VLOOKUP(D482,'[1]Database Karyawan'!$A$2:$B$10000,2,0),"")</f>
        <v/>
      </c>
      <c r="F482" s="489" t="str">
        <f>IF(LEN(E482)&gt;0,VLOOKUP(E482,'Database Karyawan'!$A$2:$B$10000,2,0),"")</f>
        <v/>
      </c>
      <c r="G482" s="489"/>
      <c r="H482" s="500" t="str">
        <f t="shared" si="14"/>
        <v/>
      </c>
      <c r="I482" s="500">
        <f t="shared" si="15"/>
        <v>0</v>
      </c>
    </row>
    <row r="483" spans="1:9">
      <c r="A483" s="489"/>
      <c r="B483" s="489"/>
      <c r="C483" s="489"/>
      <c r="D483" s="489"/>
      <c r="E483" s="489" t="str">
        <f>IF(LEN(D483)&gt;0,VLOOKUP(D483,'[1]Database Karyawan'!$A$2:$B$10000,2,0),"")</f>
        <v/>
      </c>
      <c r="F483" s="489" t="str">
        <f>IF(LEN(E483)&gt;0,VLOOKUP(E483,'Database Karyawan'!$A$2:$B$10000,2,0),"")</f>
        <v/>
      </c>
      <c r="G483" s="489"/>
      <c r="H483" s="500" t="str">
        <f t="shared" si="14"/>
        <v/>
      </c>
      <c r="I483" s="500">
        <f t="shared" si="15"/>
        <v>0</v>
      </c>
    </row>
    <row r="484" spans="1:9">
      <c r="A484" s="489"/>
      <c r="B484" s="489"/>
      <c r="C484" s="489"/>
      <c r="D484" s="489"/>
      <c r="E484" s="489" t="str">
        <f>IF(LEN(D484)&gt;0,VLOOKUP(D484,'[1]Database Karyawan'!$A$2:$B$10000,2,0),"")</f>
        <v/>
      </c>
      <c r="F484" s="489" t="str">
        <f>IF(LEN(E484)&gt;0,VLOOKUP(E484,'Database Karyawan'!$A$2:$B$10000,2,0),"")</f>
        <v/>
      </c>
      <c r="G484" s="489"/>
      <c r="H484" s="500" t="str">
        <f t="shared" si="14"/>
        <v/>
      </c>
      <c r="I484" s="500">
        <f t="shared" si="15"/>
        <v>0</v>
      </c>
    </row>
    <row r="485" spans="1:9">
      <c r="A485" s="489"/>
      <c r="B485" s="489"/>
      <c r="C485" s="489"/>
      <c r="D485" s="489"/>
      <c r="E485" s="489" t="str">
        <f>IF(LEN(D485)&gt;0,VLOOKUP(D485,'[1]Database Karyawan'!$A$2:$B$10000,2,0),"")</f>
        <v/>
      </c>
      <c r="F485" s="489" t="str">
        <f>IF(LEN(E485)&gt;0,VLOOKUP(E485,'Database Karyawan'!$A$2:$B$10000,2,0),"")</f>
        <v/>
      </c>
      <c r="G485" s="489"/>
      <c r="H485" s="500" t="str">
        <f t="shared" si="14"/>
        <v/>
      </c>
      <c r="I485" s="500">
        <f t="shared" si="15"/>
        <v>0</v>
      </c>
    </row>
    <row r="486" spans="1:9">
      <c r="A486" s="489"/>
      <c r="B486" s="489"/>
      <c r="C486" s="489"/>
      <c r="D486" s="489"/>
      <c r="E486" s="489" t="str">
        <f>IF(LEN(D486)&gt;0,VLOOKUP(D486,'[1]Database Karyawan'!$A$2:$B$10000,2,0),"")</f>
        <v/>
      </c>
      <c r="F486" s="489" t="str">
        <f>IF(LEN(E486)&gt;0,VLOOKUP(E486,'Database Karyawan'!$A$2:$B$10000,2,0),"")</f>
        <v/>
      </c>
      <c r="G486" s="489"/>
      <c r="H486" s="500" t="str">
        <f t="shared" si="14"/>
        <v/>
      </c>
      <c r="I486" s="500">
        <f t="shared" si="15"/>
        <v>0</v>
      </c>
    </row>
    <row r="487" spans="1:9">
      <c r="A487" s="489"/>
      <c r="B487" s="489"/>
      <c r="C487" s="489"/>
      <c r="D487" s="489"/>
      <c r="E487" s="489" t="str">
        <f>IF(LEN(D487)&gt;0,VLOOKUP(D487,'[1]Database Karyawan'!$A$2:$B$10000,2,0),"")</f>
        <v/>
      </c>
      <c r="F487" s="489" t="str">
        <f>IF(LEN(E487)&gt;0,VLOOKUP(E487,'Database Karyawan'!$A$2:$B$10000,2,0),"")</f>
        <v/>
      </c>
      <c r="G487" s="489"/>
      <c r="H487" s="500" t="str">
        <f t="shared" si="14"/>
        <v/>
      </c>
      <c r="I487" s="500">
        <f t="shared" si="15"/>
        <v>0</v>
      </c>
    </row>
    <row r="488" spans="1:9">
      <c r="A488" s="489"/>
      <c r="B488" s="489"/>
      <c r="C488" s="489"/>
      <c r="D488" s="489"/>
      <c r="E488" s="489" t="str">
        <f>IF(LEN(D488)&gt;0,VLOOKUP(D488,'[1]Database Karyawan'!$A$2:$B$10000,2,0),"")</f>
        <v/>
      </c>
      <c r="F488" s="489" t="str">
        <f>IF(LEN(E488)&gt;0,VLOOKUP(E488,'Database Karyawan'!$A$2:$B$10000,2,0),"")</f>
        <v/>
      </c>
      <c r="G488" s="489"/>
      <c r="H488" s="500" t="str">
        <f t="shared" si="14"/>
        <v/>
      </c>
      <c r="I488" s="500">
        <f t="shared" si="15"/>
        <v>0</v>
      </c>
    </row>
    <row r="489" spans="1:9">
      <c r="A489" s="489"/>
      <c r="B489" s="489"/>
      <c r="C489" s="489"/>
      <c r="D489" s="489"/>
      <c r="E489" s="489" t="str">
        <f>IF(LEN(D489)&gt;0,VLOOKUP(D489,'[1]Database Karyawan'!$A$2:$B$10000,2,0),"")</f>
        <v/>
      </c>
      <c r="F489" s="489" t="str">
        <f>IF(LEN(E489)&gt;0,VLOOKUP(E489,'Database Karyawan'!$A$2:$B$10000,2,0),"")</f>
        <v/>
      </c>
      <c r="G489" s="489"/>
      <c r="H489" s="500" t="str">
        <f t="shared" si="14"/>
        <v/>
      </c>
      <c r="I489" s="500">
        <f t="shared" si="15"/>
        <v>0</v>
      </c>
    </row>
    <row r="490" spans="1:9">
      <c r="A490" s="489"/>
      <c r="B490" s="489"/>
      <c r="C490" s="489"/>
      <c r="D490" s="489"/>
      <c r="E490" s="489" t="str">
        <f>IF(LEN(D490)&gt;0,VLOOKUP(D490,'[1]Database Karyawan'!$A$2:$B$10000,2,0),"")</f>
        <v/>
      </c>
      <c r="F490" s="489" t="str">
        <f>IF(LEN(E490)&gt;0,VLOOKUP(E490,'Database Karyawan'!$A$2:$B$10000,2,0),"")</f>
        <v/>
      </c>
      <c r="G490" s="489"/>
      <c r="H490" s="500" t="str">
        <f t="shared" si="14"/>
        <v/>
      </c>
      <c r="I490" s="500">
        <f t="shared" si="15"/>
        <v>0</v>
      </c>
    </row>
    <row r="491" spans="1:9">
      <c r="A491" s="489"/>
      <c r="B491" s="489"/>
      <c r="C491" s="489"/>
      <c r="D491" s="489"/>
      <c r="E491" s="489" t="str">
        <f>IF(LEN(D491)&gt;0,VLOOKUP(D491,'[1]Database Karyawan'!$A$2:$B$10000,2,0),"")</f>
        <v/>
      </c>
      <c r="F491" s="489" t="str">
        <f>IF(LEN(E491)&gt;0,VLOOKUP(E491,'Database Karyawan'!$A$2:$B$10000,2,0),"")</f>
        <v/>
      </c>
      <c r="G491" s="489"/>
      <c r="H491" s="500" t="str">
        <f t="shared" si="14"/>
        <v/>
      </c>
      <c r="I491" s="500">
        <f t="shared" si="15"/>
        <v>0</v>
      </c>
    </row>
    <row r="492" spans="1:9">
      <c r="A492" s="489"/>
      <c r="B492" s="489"/>
      <c r="C492" s="489"/>
      <c r="D492" s="489"/>
      <c r="E492" s="489" t="str">
        <f>IF(LEN(D492)&gt;0,VLOOKUP(D492,'[1]Database Karyawan'!$A$2:$B$10000,2,0),"")</f>
        <v/>
      </c>
      <c r="F492" s="489" t="str">
        <f>IF(LEN(E492)&gt;0,VLOOKUP(E492,'Database Karyawan'!$A$2:$B$10000,2,0),"")</f>
        <v/>
      </c>
      <c r="G492" s="489"/>
      <c r="H492" s="500" t="str">
        <f t="shared" si="14"/>
        <v/>
      </c>
      <c r="I492" s="500">
        <f t="shared" si="15"/>
        <v>0</v>
      </c>
    </row>
    <row r="493" spans="1:9">
      <c r="A493" s="489"/>
      <c r="B493" s="489"/>
      <c r="C493" s="489"/>
      <c r="D493" s="489"/>
      <c r="E493" s="489" t="str">
        <f>IF(LEN(D493)&gt;0,VLOOKUP(D493,'[1]Database Karyawan'!$A$2:$B$10000,2,0),"")</f>
        <v/>
      </c>
      <c r="F493" s="489" t="str">
        <f>IF(LEN(E493)&gt;0,VLOOKUP(E493,'Database Karyawan'!$A$2:$B$10000,2,0),"")</f>
        <v/>
      </c>
      <c r="G493" s="489"/>
      <c r="H493" s="500" t="str">
        <f t="shared" si="14"/>
        <v/>
      </c>
      <c r="I493" s="500">
        <f t="shared" si="15"/>
        <v>0</v>
      </c>
    </row>
    <row r="494" spans="1:9">
      <c r="A494" s="489"/>
      <c r="B494" s="489"/>
      <c r="C494" s="489"/>
      <c r="D494" s="489"/>
      <c r="E494" s="489" t="str">
        <f>IF(LEN(D494)&gt;0,VLOOKUP(D494,'[1]Database Karyawan'!$A$2:$B$10000,2,0),"")</f>
        <v/>
      </c>
      <c r="F494" s="489" t="str">
        <f>IF(LEN(E494)&gt;0,VLOOKUP(E494,'Database Karyawan'!$A$2:$B$10000,2,0),"")</f>
        <v/>
      </c>
      <c r="G494" s="489"/>
      <c r="H494" s="500" t="str">
        <f t="shared" si="14"/>
        <v/>
      </c>
      <c r="I494" s="500">
        <f t="shared" si="15"/>
        <v>0</v>
      </c>
    </row>
    <row r="495" spans="1:9">
      <c r="A495" s="489"/>
      <c r="B495" s="489"/>
      <c r="C495" s="489"/>
      <c r="D495" s="489"/>
      <c r="E495" s="489" t="str">
        <f>IF(LEN(D495)&gt;0,VLOOKUP(D495,'[1]Database Karyawan'!$A$2:$B$10000,2,0),"")</f>
        <v/>
      </c>
      <c r="F495" s="489" t="str">
        <f>IF(LEN(E495)&gt;0,VLOOKUP(E495,'Database Karyawan'!$A$2:$B$10000,2,0),"")</f>
        <v/>
      </c>
      <c r="G495" s="489"/>
      <c r="H495" s="500" t="str">
        <f t="shared" si="14"/>
        <v/>
      </c>
      <c r="I495" s="500">
        <f t="shared" si="15"/>
        <v>0</v>
      </c>
    </row>
    <row r="496" spans="1:9">
      <c r="A496" s="489"/>
      <c r="B496" s="489"/>
      <c r="C496" s="489"/>
      <c r="D496" s="489"/>
      <c r="E496" s="489" t="str">
        <f>IF(LEN(D496)&gt;0,VLOOKUP(D496,'[1]Database Karyawan'!$A$2:$B$10000,2,0),"")</f>
        <v/>
      </c>
      <c r="F496" s="489" t="str">
        <f>IF(LEN(E496)&gt;0,VLOOKUP(E496,'Database Karyawan'!$A$2:$B$10000,2,0),"")</f>
        <v/>
      </c>
      <c r="G496" s="489"/>
      <c r="H496" s="500" t="str">
        <f t="shared" si="14"/>
        <v/>
      </c>
      <c r="I496" s="500">
        <f t="shared" si="15"/>
        <v>0</v>
      </c>
    </row>
    <row r="497" spans="1:9">
      <c r="A497" s="489"/>
      <c r="B497" s="489"/>
      <c r="C497" s="489"/>
      <c r="D497" s="489"/>
      <c r="E497" s="489" t="str">
        <f>IF(LEN(D497)&gt;0,VLOOKUP(D497,'[1]Database Karyawan'!$A$2:$B$10000,2,0),"")</f>
        <v/>
      </c>
      <c r="F497" s="489" t="str">
        <f>IF(LEN(E497)&gt;0,VLOOKUP(E497,'Database Karyawan'!$A$2:$B$10000,2,0),"")</f>
        <v/>
      </c>
      <c r="G497" s="489"/>
      <c r="H497" s="500" t="str">
        <f t="shared" si="14"/>
        <v/>
      </c>
      <c r="I497" s="500">
        <f t="shared" si="15"/>
        <v>0</v>
      </c>
    </row>
    <row r="498" spans="1:9">
      <c r="A498" s="489"/>
      <c r="B498" s="489"/>
      <c r="C498" s="489"/>
      <c r="D498" s="489"/>
      <c r="E498" s="489" t="str">
        <f>IF(LEN(D498)&gt;0,VLOOKUP(D498,'[1]Database Karyawan'!$A$2:$B$10000,2,0),"")</f>
        <v/>
      </c>
      <c r="F498" s="489" t="str">
        <f>IF(LEN(E498)&gt;0,VLOOKUP(E498,'Database Karyawan'!$A$2:$B$10000,2,0),"")</f>
        <v/>
      </c>
      <c r="G498" s="489"/>
      <c r="H498" s="500" t="str">
        <f t="shared" si="14"/>
        <v/>
      </c>
      <c r="I498" s="500">
        <f t="shared" si="15"/>
        <v>0</v>
      </c>
    </row>
    <row r="499" spans="1:9">
      <c r="A499" s="489"/>
      <c r="B499" s="489"/>
      <c r="C499" s="489"/>
      <c r="D499" s="489"/>
      <c r="E499" s="489" t="str">
        <f>IF(LEN(D499)&gt;0,VLOOKUP(D499,'[1]Database Karyawan'!$A$2:$B$10000,2,0),"")</f>
        <v/>
      </c>
      <c r="F499" s="489" t="str">
        <f>IF(LEN(E499)&gt;0,VLOOKUP(E499,'Database Karyawan'!$A$2:$B$10000,2,0),"")</f>
        <v/>
      </c>
      <c r="G499" s="489"/>
      <c r="H499" s="500" t="str">
        <f t="shared" si="14"/>
        <v/>
      </c>
      <c r="I499" s="500">
        <f t="shared" si="15"/>
        <v>0</v>
      </c>
    </row>
    <row r="500" spans="1:9">
      <c r="A500" s="489"/>
      <c r="B500" s="489"/>
      <c r="C500" s="489"/>
      <c r="D500" s="489"/>
      <c r="E500" s="489" t="str">
        <f>IF(LEN(D500)&gt;0,VLOOKUP(D500,'[1]Database Karyawan'!$A$2:$B$10000,2,0),"")</f>
        <v/>
      </c>
      <c r="F500" s="489" t="str">
        <f>IF(LEN(E500)&gt;0,VLOOKUP(E500,'Database Karyawan'!$A$2:$B$10000,2,0),"")</f>
        <v/>
      </c>
      <c r="G500" s="489"/>
      <c r="H500" s="500" t="str">
        <f t="shared" si="14"/>
        <v/>
      </c>
      <c r="I500" s="500">
        <f t="shared" si="15"/>
        <v>0</v>
      </c>
    </row>
    <row r="501" spans="1:9">
      <c r="A501" s="489"/>
      <c r="B501" s="489"/>
      <c r="C501" s="489"/>
      <c r="D501" s="489"/>
      <c r="E501" s="489" t="str">
        <f>IF(LEN(D501)&gt;0,VLOOKUP(D501,'[1]Database Karyawan'!$A$2:$B$10000,2,0),"")</f>
        <v/>
      </c>
      <c r="F501" s="489" t="str">
        <f>IF(LEN(E501)&gt;0,VLOOKUP(E501,'Database Karyawan'!$A$2:$B$10000,2,0),"")</f>
        <v/>
      </c>
      <c r="G501" s="489"/>
      <c r="H501" s="500" t="str">
        <f t="shared" si="14"/>
        <v/>
      </c>
      <c r="I501" s="500">
        <f t="shared" si="15"/>
        <v>0</v>
      </c>
    </row>
    <row r="502" spans="1:9">
      <c r="A502" s="489"/>
      <c r="B502" s="489"/>
      <c r="C502" s="489"/>
      <c r="D502" s="489"/>
      <c r="E502" s="489" t="str">
        <f>IF(LEN(D502)&gt;0,VLOOKUP(D502,'[1]Database Karyawan'!$A$2:$B$10000,2,0),"")</f>
        <v/>
      </c>
      <c r="F502" s="489" t="str">
        <f>IF(LEN(E502)&gt;0,VLOOKUP(E502,'Database Karyawan'!$A$2:$B$10000,2,0),"")</f>
        <v/>
      </c>
      <c r="G502" s="489"/>
      <c r="H502" s="500" t="str">
        <f t="shared" si="14"/>
        <v/>
      </c>
      <c r="I502" s="500">
        <f t="shared" si="15"/>
        <v>0</v>
      </c>
    </row>
    <row r="503" spans="1:9">
      <c r="A503" s="489"/>
      <c r="B503" s="489"/>
      <c r="C503" s="489"/>
      <c r="D503" s="489"/>
      <c r="E503" s="489" t="str">
        <f>IF(LEN(D503)&gt;0,VLOOKUP(D503,'[1]Database Karyawan'!$A$2:$B$10000,2,0),"")</f>
        <v/>
      </c>
      <c r="F503" s="489" t="str">
        <f>IF(LEN(E503)&gt;0,VLOOKUP(E503,'Database Karyawan'!$A$2:$B$10000,2,0),"")</f>
        <v/>
      </c>
      <c r="G503" s="489"/>
      <c r="H503" s="500" t="str">
        <f t="shared" si="14"/>
        <v/>
      </c>
      <c r="I503" s="500">
        <f t="shared" si="15"/>
        <v>0</v>
      </c>
    </row>
    <row r="504" spans="1:9">
      <c r="A504" s="489"/>
      <c r="B504" s="489"/>
      <c r="C504" s="489"/>
      <c r="D504" s="489"/>
      <c r="E504" s="489" t="str">
        <f>IF(LEN(D504)&gt;0,VLOOKUP(D504,'[1]Database Karyawan'!$A$2:$B$10000,2,0),"")</f>
        <v/>
      </c>
      <c r="F504" s="489" t="str">
        <f>IF(LEN(E504)&gt;0,VLOOKUP(E504,'Database Karyawan'!$A$2:$B$10000,2,0),"")</f>
        <v/>
      </c>
      <c r="G504" s="489"/>
      <c r="H504" s="500" t="str">
        <f t="shared" si="14"/>
        <v/>
      </c>
      <c r="I504" s="500">
        <f t="shared" si="15"/>
        <v>0</v>
      </c>
    </row>
    <row r="505" spans="1:9">
      <c r="A505" s="489"/>
      <c r="B505" s="489"/>
      <c r="C505" s="489"/>
      <c r="D505" s="489"/>
      <c r="E505" s="489" t="str">
        <f>IF(LEN(D505)&gt;0,VLOOKUP(D505,'[1]Database Karyawan'!$A$2:$B$10000,2,0),"")</f>
        <v/>
      </c>
      <c r="F505" s="489" t="str">
        <f>IF(LEN(E505)&gt;0,VLOOKUP(E505,'Database Karyawan'!$A$2:$B$10000,2,0),"")</f>
        <v/>
      </c>
      <c r="G505" s="489"/>
      <c r="H505" s="500" t="str">
        <f t="shared" si="14"/>
        <v/>
      </c>
      <c r="I505" s="500">
        <f t="shared" si="15"/>
        <v>0</v>
      </c>
    </row>
    <row r="506" spans="1:9">
      <c r="A506" s="489"/>
      <c r="B506" s="489"/>
      <c r="C506" s="489"/>
      <c r="D506" s="489"/>
      <c r="E506" s="489" t="str">
        <f>IF(LEN(D506)&gt;0,VLOOKUP(D506,'[1]Database Karyawan'!$A$2:$B$10000,2,0),"")</f>
        <v/>
      </c>
      <c r="F506" s="489" t="str">
        <f>IF(LEN(E506)&gt;0,VLOOKUP(E506,'Database Karyawan'!$A$2:$B$10000,2,0),"")</f>
        <v/>
      </c>
      <c r="G506" s="489"/>
      <c r="H506" s="500" t="str">
        <f t="shared" si="14"/>
        <v/>
      </c>
      <c r="I506" s="500">
        <f t="shared" si="15"/>
        <v>0</v>
      </c>
    </row>
    <row r="507" spans="1:9">
      <c r="A507" s="489"/>
      <c r="B507" s="489"/>
      <c r="C507" s="489"/>
      <c r="D507" s="489"/>
      <c r="E507" s="489" t="str">
        <f>IF(LEN(D507)&gt;0,VLOOKUP(D507,'[1]Database Karyawan'!$A$2:$B$10000,2,0),"")</f>
        <v/>
      </c>
      <c r="F507" s="489" t="str">
        <f>IF(LEN(E507)&gt;0,VLOOKUP(E507,'Database Karyawan'!$A$2:$B$10000,2,0),"")</f>
        <v/>
      </c>
      <c r="G507" s="489"/>
      <c r="H507" s="500" t="str">
        <f t="shared" si="14"/>
        <v/>
      </c>
      <c r="I507" s="500">
        <f t="shared" si="15"/>
        <v>0</v>
      </c>
    </row>
    <row r="508" spans="1:9">
      <c r="A508" s="489"/>
      <c r="B508" s="489"/>
      <c r="C508" s="489"/>
      <c r="D508" s="489"/>
      <c r="E508" s="489" t="str">
        <f>IF(LEN(D508)&gt;0,VLOOKUP(D508,'[1]Database Karyawan'!$A$2:$B$10000,2,0),"")</f>
        <v/>
      </c>
      <c r="F508" s="489" t="str">
        <f>IF(LEN(E508)&gt;0,VLOOKUP(E508,'Database Karyawan'!$A$2:$B$10000,2,0),"")</f>
        <v/>
      </c>
      <c r="G508" s="489"/>
      <c r="H508" s="500" t="str">
        <f t="shared" si="14"/>
        <v/>
      </c>
      <c r="I508" s="500">
        <f t="shared" si="15"/>
        <v>0</v>
      </c>
    </row>
    <row r="509" spans="1:9">
      <c r="A509" s="489"/>
      <c r="B509" s="489"/>
      <c r="C509" s="489"/>
      <c r="D509" s="489"/>
      <c r="E509" s="489" t="str">
        <f>IF(LEN(D509)&gt;0,VLOOKUP(D509,'[1]Database Karyawan'!$A$2:$B$10000,2,0),"")</f>
        <v/>
      </c>
      <c r="F509" s="489" t="str">
        <f>IF(LEN(E509)&gt;0,VLOOKUP(E509,'Database Karyawan'!$A$2:$B$10000,2,0),"")</f>
        <v/>
      </c>
      <c r="G509" s="489"/>
      <c r="H509" s="500" t="str">
        <f t="shared" si="14"/>
        <v/>
      </c>
      <c r="I509" s="500">
        <f t="shared" si="15"/>
        <v>0</v>
      </c>
    </row>
    <row r="510" spans="1:9">
      <c r="A510" s="489"/>
      <c r="B510" s="489"/>
      <c r="C510" s="489"/>
      <c r="D510" s="489"/>
      <c r="E510" s="489" t="str">
        <f>IF(LEN(D510)&gt;0,VLOOKUP(D510,'[1]Database Karyawan'!$A$2:$B$10000,2,0),"")</f>
        <v/>
      </c>
      <c r="F510" s="489" t="str">
        <f>IF(LEN(E510)&gt;0,VLOOKUP(E510,'Database Karyawan'!$A$2:$B$10000,2,0),"")</f>
        <v/>
      </c>
      <c r="G510" s="489"/>
      <c r="H510" s="500" t="str">
        <f t="shared" si="14"/>
        <v/>
      </c>
      <c r="I510" s="500">
        <f t="shared" si="15"/>
        <v>0</v>
      </c>
    </row>
    <row r="511" spans="1:9">
      <c r="A511" s="489"/>
      <c r="B511" s="489"/>
      <c r="C511" s="489"/>
      <c r="D511" s="489"/>
      <c r="E511" s="489" t="str">
        <f>IF(LEN(D511)&gt;0,VLOOKUP(D511,'[1]Database Karyawan'!$A$2:$B$10000,2,0),"")</f>
        <v/>
      </c>
      <c r="F511" s="489" t="str">
        <f>IF(LEN(E511)&gt;0,VLOOKUP(E511,'Database Karyawan'!$A$2:$B$10000,2,0),"")</f>
        <v/>
      </c>
      <c r="G511" s="489"/>
      <c r="H511" s="500" t="str">
        <f t="shared" si="14"/>
        <v/>
      </c>
      <c r="I511" s="500">
        <f t="shared" si="15"/>
        <v>0</v>
      </c>
    </row>
    <row r="512" spans="1:9">
      <c r="A512" s="489"/>
      <c r="B512" s="489"/>
      <c r="C512" s="489"/>
      <c r="D512" s="489"/>
      <c r="E512" s="489" t="str">
        <f>IF(LEN(D512)&gt;0,VLOOKUP(D512,'[1]Database Karyawan'!$A$2:$B$10000,2,0),"")</f>
        <v/>
      </c>
      <c r="F512" s="489" t="str">
        <f>IF(LEN(E512)&gt;0,VLOOKUP(E512,'Database Karyawan'!$A$2:$B$10000,2,0),"")</f>
        <v/>
      </c>
      <c r="G512" s="489"/>
      <c r="H512" s="500" t="str">
        <f t="shared" si="14"/>
        <v/>
      </c>
      <c r="I512" s="500">
        <f t="shared" si="15"/>
        <v>0</v>
      </c>
    </row>
    <row r="513" spans="1:9">
      <c r="A513" s="489"/>
      <c r="B513" s="489"/>
      <c r="C513" s="489"/>
      <c r="D513" s="489"/>
      <c r="E513" s="489" t="str">
        <f>IF(LEN(D513)&gt;0,VLOOKUP(D513,'[1]Database Karyawan'!$A$2:$B$10000,2,0),"")</f>
        <v/>
      </c>
      <c r="F513" s="489" t="str">
        <f>IF(LEN(E513)&gt;0,VLOOKUP(E513,'Database Karyawan'!$A$2:$B$10000,2,0),"")</f>
        <v/>
      </c>
      <c r="G513" s="489"/>
      <c r="H513" s="500" t="str">
        <f t="shared" si="14"/>
        <v/>
      </c>
      <c r="I513" s="500">
        <f t="shared" si="15"/>
        <v>0</v>
      </c>
    </row>
    <row r="514" spans="1:9">
      <c r="A514" s="489"/>
      <c r="B514" s="489"/>
      <c r="C514" s="489"/>
      <c r="D514" s="489"/>
      <c r="E514" s="489" t="str">
        <f>IF(LEN(D514)&gt;0,VLOOKUP(D514,'[1]Database Karyawan'!$A$2:$B$10000,2,0),"")</f>
        <v/>
      </c>
      <c r="F514" s="489" t="str">
        <f>IF(LEN(E514)&gt;0,VLOOKUP(E514,'Database Karyawan'!$A$2:$B$10000,2,0),"")</f>
        <v/>
      </c>
      <c r="G514" s="489"/>
      <c r="H514" s="500" t="str">
        <f t="shared" si="14"/>
        <v/>
      </c>
      <c r="I514" s="500">
        <f t="shared" si="15"/>
        <v>0</v>
      </c>
    </row>
    <row r="515" spans="1:9">
      <c r="A515" s="489"/>
      <c r="B515" s="489"/>
      <c r="C515" s="489"/>
      <c r="D515" s="489"/>
      <c r="E515" s="489" t="str">
        <f>IF(LEN(D515)&gt;0,VLOOKUP(D515,'[1]Database Karyawan'!$A$2:$B$10000,2,0),"")</f>
        <v/>
      </c>
      <c r="F515" s="489" t="str">
        <f>IF(LEN(E515)&gt;0,VLOOKUP(E515,'Database Karyawan'!$A$2:$B$10000,2,0),"")</f>
        <v/>
      </c>
      <c r="G515" s="489"/>
      <c r="H515" s="500" t="str">
        <f t="shared" si="14"/>
        <v/>
      </c>
      <c r="I515" s="500">
        <f t="shared" si="15"/>
        <v>0</v>
      </c>
    </row>
    <row r="516" spans="1:9">
      <c r="A516" s="489"/>
      <c r="B516" s="489"/>
      <c r="C516" s="489"/>
      <c r="D516" s="489"/>
      <c r="E516" s="489" t="str">
        <f>IF(LEN(D516)&gt;0,VLOOKUP(D516,'[1]Database Karyawan'!$A$2:$B$10000,2,0),"")</f>
        <v/>
      </c>
      <c r="F516" s="489" t="str">
        <f>IF(LEN(E516)&gt;0,VLOOKUP(E516,'Database Karyawan'!$A$2:$B$10000,2,0),"")</f>
        <v/>
      </c>
      <c r="G516" s="489"/>
      <c r="H516" s="500" t="str">
        <f t="shared" si="14"/>
        <v/>
      </c>
      <c r="I516" s="500">
        <f t="shared" si="15"/>
        <v>0</v>
      </c>
    </row>
    <row r="517" spans="1:9">
      <c r="A517" s="489"/>
      <c r="B517" s="489"/>
      <c r="C517" s="489"/>
      <c r="D517" s="489"/>
      <c r="E517" s="489" t="str">
        <f>IF(LEN(D517)&gt;0,VLOOKUP(D517,'[1]Database Karyawan'!$A$2:$B$10000,2,0),"")</f>
        <v/>
      </c>
      <c r="F517" s="489" t="str">
        <f>IF(LEN(E517)&gt;0,VLOOKUP(E517,'Database Karyawan'!$A$2:$B$10000,2,0),"")</f>
        <v/>
      </c>
      <c r="G517" s="489"/>
      <c r="H517" s="500" t="str">
        <f t="shared" si="14"/>
        <v/>
      </c>
      <c r="I517" s="500">
        <f t="shared" si="15"/>
        <v>0</v>
      </c>
    </row>
    <row r="518" spans="1:9">
      <c r="A518" s="489"/>
      <c r="B518" s="489"/>
      <c r="C518" s="489"/>
      <c r="D518" s="489"/>
      <c r="E518" s="489" t="str">
        <f>IF(LEN(D518)&gt;0,VLOOKUP(D518,'[1]Database Karyawan'!$A$2:$B$10000,2,0),"")</f>
        <v/>
      </c>
      <c r="F518" s="489" t="str">
        <f>IF(LEN(E518)&gt;0,VLOOKUP(E518,'Database Karyawan'!$A$2:$B$10000,2,0),"")</f>
        <v/>
      </c>
      <c r="G518" s="489"/>
      <c r="H518" s="500" t="str">
        <f t="shared" si="14"/>
        <v/>
      </c>
      <c r="I518" s="500">
        <f t="shared" si="15"/>
        <v>0</v>
      </c>
    </row>
    <row r="519" spans="1:9">
      <c r="A519" s="489"/>
      <c r="B519" s="489"/>
      <c r="C519" s="489"/>
      <c r="D519" s="489"/>
      <c r="E519" s="489" t="str">
        <f>IF(LEN(D519)&gt;0,VLOOKUP(D519,'[1]Database Karyawan'!$A$2:$B$10000,2,0),"")</f>
        <v/>
      </c>
      <c r="F519" s="489" t="str">
        <f>IF(LEN(E519)&gt;0,VLOOKUP(E519,'Database Karyawan'!$A$2:$B$10000,2,0),"")</f>
        <v/>
      </c>
      <c r="G519" s="489"/>
      <c r="H519" s="500" t="str">
        <f t="shared" si="14"/>
        <v/>
      </c>
      <c r="I519" s="500">
        <f t="shared" si="15"/>
        <v>0</v>
      </c>
    </row>
    <row r="520" spans="1:9">
      <c r="A520" s="489"/>
      <c r="B520" s="489"/>
      <c r="C520" s="489"/>
      <c r="D520" s="489"/>
      <c r="E520" s="489" t="str">
        <f>IF(LEN(D520)&gt;0,VLOOKUP(D520,'[1]Database Karyawan'!$A$2:$B$10000,2,0),"")</f>
        <v/>
      </c>
      <c r="F520" s="489" t="str">
        <f>IF(LEN(E520)&gt;0,VLOOKUP(E520,'Database Karyawan'!$A$2:$B$10000,2,0),"")</f>
        <v/>
      </c>
      <c r="G520" s="489"/>
      <c r="H520" s="500" t="str">
        <f t="shared" si="14"/>
        <v/>
      </c>
      <c r="I520" s="500">
        <f t="shared" si="15"/>
        <v>0</v>
      </c>
    </row>
    <row r="521" spans="1:9">
      <c r="A521" s="489"/>
      <c r="B521" s="489"/>
      <c r="C521" s="489"/>
      <c r="D521" s="489"/>
      <c r="E521" s="489" t="str">
        <f>IF(LEN(D521)&gt;0,VLOOKUP(D521,'[1]Database Karyawan'!$A$2:$B$10000,2,0),"")</f>
        <v/>
      </c>
      <c r="F521" s="489" t="str">
        <f>IF(LEN(E521)&gt;0,VLOOKUP(E521,'Database Karyawan'!$A$2:$B$10000,2,0),"")</f>
        <v/>
      </c>
      <c r="G521" s="489"/>
      <c r="H521" s="500" t="str">
        <f t="shared" si="14"/>
        <v/>
      </c>
      <c r="I521" s="500">
        <f t="shared" si="15"/>
        <v>0</v>
      </c>
    </row>
    <row r="522" spans="1:9">
      <c r="A522" s="489"/>
      <c r="B522" s="489"/>
      <c r="C522" s="489"/>
      <c r="D522" s="489"/>
      <c r="E522" s="489" t="str">
        <f>IF(LEN(D522)&gt;0,VLOOKUP(D522,'[1]Database Karyawan'!$A$2:$B$10000,2,0),"")</f>
        <v/>
      </c>
      <c r="F522" s="489" t="str">
        <f>IF(LEN(E522)&gt;0,VLOOKUP(E522,'Database Karyawan'!$A$2:$B$10000,2,0),"")</f>
        <v/>
      </c>
      <c r="G522" s="489"/>
      <c r="H522" s="500" t="str">
        <f t="shared" si="14"/>
        <v/>
      </c>
      <c r="I522" s="500">
        <f t="shared" si="15"/>
        <v>0</v>
      </c>
    </row>
    <row r="523" spans="1:9">
      <c r="A523" s="489"/>
      <c r="B523" s="489"/>
      <c r="C523" s="489"/>
      <c r="D523" s="489"/>
      <c r="E523" s="489" t="str">
        <f>IF(LEN(D523)&gt;0,VLOOKUP(D523,'[1]Database Karyawan'!$A$2:$B$10000,2,0),"")</f>
        <v/>
      </c>
      <c r="F523" s="489" t="str">
        <f>IF(LEN(E523)&gt;0,VLOOKUP(E523,'Database Karyawan'!$A$2:$B$10000,2,0),"")</f>
        <v/>
      </c>
      <c r="G523" s="489"/>
      <c r="H523" s="500" t="str">
        <f t="shared" si="14"/>
        <v/>
      </c>
      <c r="I523" s="500">
        <f t="shared" si="15"/>
        <v>0</v>
      </c>
    </row>
    <row r="524" spans="1:9">
      <c r="A524" s="489"/>
      <c r="B524" s="489"/>
      <c r="C524" s="489"/>
      <c r="D524" s="489"/>
      <c r="E524" s="489" t="str">
        <f>IF(LEN(D524)&gt;0,VLOOKUP(D524,'[1]Database Karyawan'!$A$2:$B$10000,2,0),"")</f>
        <v/>
      </c>
      <c r="F524" s="489" t="str">
        <f>IF(LEN(E524)&gt;0,VLOOKUP(E524,'Database Karyawan'!$A$2:$B$10000,2,0),"")</f>
        <v/>
      </c>
      <c r="G524" s="489"/>
      <c r="H524" s="500" t="str">
        <f t="shared" si="14"/>
        <v/>
      </c>
      <c r="I524" s="500">
        <f t="shared" si="15"/>
        <v>0</v>
      </c>
    </row>
    <row r="525" spans="1:9">
      <c r="A525" s="489"/>
      <c r="B525" s="489"/>
      <c r="C525" s="489"/>
      <c r="D525" s="489"/>
      <c r="E525" s="489" t="str">
        <f>IF(LEN(D525)&gt;0,VLOOKUP(D525,'[1]Database Karyawan'!$A$2:$B$10000,2,0),"")</f>
        <v/>
      </c>
      <c r="F525" s="489" t="str">
        <f>IF(LEN(E525)&gt;0,VLOOKUP(E525,'Database Karyawan'!$A$2:$B$10000,2,0),"")</f>
        <v/>
      </c>
      <c r="G525" s="489"/>
      <c r="H525" s="500" t="str">
        <f t="shared" si="14"/>
        <v/>
      </c>
      <c r="I525" s="500">
        <f t="shared" si="15"/>
        <v>0</v>
      </c>
    </row>
    <row r="526" spans="1:9">
      <c r="A526" s="489"/>
      <c r="B526" s="489"/>
      <c r="C526" s="489"/>
      <c r="D526" s="489"/>
      <c r="E526" s="489" t="str">
        <f>IF(LEN(D526)&gt;0,VLOOKUP(D526,'[1]Database Karyawan'!$A$2:$B$10000,2,0),"")</f>
        <v/>
      </c>
      <c r="F526" s="489" t="str">
        <f>IF(LEN(E526)&gt;0,VLOOKUP(E526,'Database Karyawan'!$A$2:$B$10000,2,0),"")</f>
        <v/>
      </c>
      <c r="G526" s="489"/>
      <c r="H526" s="500" t="str">
        <f t="shared" si="14"/>
        <v/>
      </c>
      <c r="I526" s="500">
        <f t="shared" si="15"/>
        <v>0</v>
      </c>
    </row>
    <row r="527" spans="1:9">
      <c r="A527" s="489"/>
      <c r="B527" s="489"/>
      <c r="C527" s="489"/>
      <c r="D527" s="489"/>
      <c r="E527" s="489" t="str">
        <f>IF(LEN(D527)&gt;0,VLOOKUP(D527,'[1]Database Karyawan'!$A$2:$B$10000,2,0),"")</f>
        <v/>
      </c>
      <c r="F527" s="489" t="str">
        <f>IF(LEN(E527)&gt;0,VLOOKUP(E527,'Database Karyawan'!$A$2:$B$10000,2,0),"")</f>
        <v/>
      </c>
      <c r="G527" s="489"/>
      <c r="H527" s="500" t="str">
        <f t="shared" ref="H527:H590" si="16">IF(LEN(A527)&gt;0,IF(AND(LEN(A527)&gt;0,LEN(B527)&gt;0,LEN(C527)&gt;0,LEN(D527)&gt;0,LEN(E527)&gt;0,LEN(F527)&gt;0,LEN(G527)&gt;0),"OK","Not Complete"),"")</f>
        <v/>
      </c>
      <c r="I527" s="500">
        <f t="shared" ref="I527:I590" si="17">IF(H527="ok",G527,0)</f>
        <v>0</v>
      </c>
    </row>
    <row r="528" spans="1:9">
      <c r="A528" s="489"/>
      <c r="B528" s="489"/>
      <c r="C528" s="489"/>
      <c r="D528" s="489"/>
      <c r="E528" s="489" t="str">
        <f>IF(LEN(D528)&gt;0,VLOOKUP(D528,'[1]Database Karyawan'!$A$2:$B$10000,2,0),"")</f>
        <v/>
      </c>
      <c r="F528" s="489" t="str">
        <f>IF(LEN(E528)&gt;0,VLOOKUP(E528,'Database Karyawan'!$A$2:$B$10000,2,0),"")</f>
        <v/>
      </c>
      <c r="G528" s="489"/>
      <c r="H528" s="500" t="str">
        <f t="shared" si="16"/>
        <v/>
      </c>
      <c r="I528" s="500">
        <f t="shared" si="17"/>
        <v>0</v>
      </c>
    </row>
    <row r="529" spans="1:9">
      <c r="A529" s="489"/>
      <c r="B529" s="489"/>
      <c r="C529" s="489"/>
      <c r="D529" s="489"/>
      <c r="E529" s="489" t="str">
        <f>IF(LEN(D529)&gt;0,VLOOKUP(D529,'[1]Database Karyawan'!$A$2:$B$10000,2,0),"")</f>
        <v/>
      </c>
      <c r="F529" s="489" t="str">
        <f>IF(LEN(E529)&gt;0,VLOOKUP(E529,'Database Karyawan'!$A$2:$B$10000,2,0),"")</f>
        <v/>
      </c>
      <c r="G529" s="489"/>
      <c r="H529" s="500" t="str">
        <f t="shared" si="16"/>
        <v/>
      </c>
      <c r="I529" s="500">
        <f t="shared" si="17"/>
        <v>0</v>
      </c>
    </row>
    <row r="530" spans="1:9">
      <c r="A530" s="489"/>
      <c r="B530" s="489"/>
      <c r="C530" s="489"/>
      <c r="D530" s="489"/>
      <c r="E530" s="489" t="str">
        <f>IF(LEN(D530)&gt;0,VLOOKUP(D530,'[1]Database Karyawan'!$A$2:$B$10000,2,0),"")</f>
        <v/>
      </c>
      <c r="F530" s="489" t="str">
        <f>IF(LEN(E530)&gt;0,VLOOKUP(E530,'Database Karyawan'!$A$2:$B$10000,2,0),"")</f>
        <v/>
      </c>
      <c r="G530" s="489"/>
      <c r="H530" s="500" t="str">
        <f t="shared" si="16"/>
        <v/>
      </c>
      <c r="I530" s="500">
        <f t="shared" si="17"/>
        <v>0</v>
      </c>
    </row>
    <row r="531" spans="1:9">
      <c r="A531" s="489"/>
      <c r="B531" s="489"/>
      <c r="C531" s="489"/>
      <c r="D531" s="489"/>
      <c r="E531" s="489" t="str">
        <f>IF(LEN(D531)&gt;0,VLOOKUP(D531,'[1]Database Karyawan'!$A$2:$B$10000,2,0),"")</f>
        <v/>
      </c>
      <c r="F531" s="489" t="str">
        <f>IF(LEN(E531)&gt;0,VLOOKUP(E531,'Database Karyawan'!$A$2:$B$10000,2,0),"")</f>
        <v/>
      </c>
      <c r="G531" s="489"/>
      <c r="H531" s="500" t="str">
        <f t="shared" si="16"/>
        <v/>
      </c>
      <c r="I531" s="500">
        <f t="shared" si="17"/>
        <v>0</v>
      </c>
    </row>
    <row r="532" spans="1:9">
      <c r="A532" s="489"/>
      <c r="B532" s="489"/>
      <c r="C532" s="489"/>
      <c r="D532" s="489"/>
      <c r="E532" s="489" t="str">
        <f>IF(LEN(D532)&gt;0,VLOOKUP(D532,'[1]Database Karyawan'!$A$2:$B$10000,2,0),"")</f>
        <v/>
      </c>
      <c r="F532" s="489" t="str">
        <f>IF(LEN(E532)&gt;0,VLOOKUP(E532,'Database Karyawan'!$A$2:$B$10000,2,0),"")</f>
        <v/>
      </c>
      <c r="G532" s="489"/>
      <c r="H532" s="500" t="str">
        <f t="shared" si="16"/>
        <v/>
      </c>
      <c r="I532" s="500">
        <f t="shared" si="17"/>
        <v>0</v>
      </c>
    </row>
    <row r="533" spans="1:9">
      <c r="A533" s="489"/>
      <c r="B533" s="489"/>
      <c r="C533" s="489"/>
      <c r="D533" s="489"/>
      <c r="E533" s="489" t="str">
        <f>IF(LEN(D533)&gt;0,VLOOKUP(D533,'[1]Database Karyawan'!$A$2:$B$10000,2,0),"")</f>
        <v/>
      </c>
      <c r="F533" s="489" t="str">
        <f>IF(LEN(E533)&gt;0,VLOOKUP(E533,'Database Karyawan'!$A$2:$B$10000,2,0),"")</f>
        <v/>
      </c>
      <c r="G533" s="489"/>
      <c r="H533" s="500" t="str">
        <f t="shared" si="16"/>
        <v/>
      </c>
      <c r="I533" s="500">
        <f t="shared" si="17"/>
        <v>0</v>
      </c>
    </row>
    <row r="534" spans="1:9">
      <c r="A534" s="489"/>
      <c r="B534" s="489"/>
      <c r="C534" s="489"/>
      <c r="D534" s="489"/>
      <c r="E534" s="489" t="str">
        <f>IF(LEN(D534)&gt;0,VLOOKUP(D534,'[1]Database Karyawan'!$A$2:$B$10000,2,0),"")</f>
        <v/>
      </c>
      <c r="F534" s="489" t="str">
        <f>IF(LEN(E534)&gt;0,VLOOKUP(E534,'Database Karyawan'!$A$2:$B$10000,2,0),"")</f>
        <v/>
      </c>
      <c r="G534" s="489"/>
      <c r="H534" s="500" t="str">
        <f t="shared" si="16"/>
        <v/>
      </c>
      <c r="I534" s="500">
        <f t="shared" si="17"/>
        <v>0</v>
      </c>
    </row>
    <row r="535" spans="1:9">
      <c r="A535" s="489"/>
      <c r="B535" s="489"/>
      <c r="C535" s="489"/>
      <c r="D535" s="489"/>
      <c r="E535" s="489" t="str">
        <f>IF(LEN(D535)&gt;0,VLOOKUP(D535,'[1]Database Karyawan'!$A$2:$B$10000,2,0),"")</f>
        <v/>
      </c>
      <c r="F535" s="489" t="str">
        <f>IF(LEN(E535)&gt;0,VLOOKUP(E535,'Database Karyawan'!$A$2:$B$10000,2,0),"")</f>
        <v/>
      </c>
      <c r="G535" s="489"/>
      <c r="H535" s="500" t="str">
        <f t="shared" si="16"/>
        <v/>
      </c>
      <c r="I535" s="500">
        <f t="shared" si="17"/>
        <v>0</v>
      </c>
    </row>
    <row r="536" spans="1:9">
      <c r="A536" s="489"/>
      <c r="B536" s="489"/>
      <c r="C536" s="489"/>
      <c r="D536" s="489"/>
      <c r="E536" s="489" t="str">
        <f>IF(LEN(D536)&gt;0,VLOOKUP(D536,'[1]Database Karyawan'!$A$2:$B$10000,2,0),"")</f>
        <v/>
      </c>
      <c r="F536" s="489" t="str">
        <f>IF(LEN(E536)&gt;0,VLOOKUP(E536,'Database Karyawan'!$A$2:$B$10000,2,0),"")</f>
        <v/>
      </c>
      <c r="G536" s="489"/>
      <c r="H536" s="500" t="str">
        <f t="shared" si="16"/>
        <v/>
      </c>
      <c r="I536" s="500">
        <f t="shared" si="17"/>
        <v>0</v>
      </c>
    </row>
    <row r="537" spans="1:9">
      <c r="A537" s="489"/>
      <c r="B537" s="489"/>
      <c r="C537" s="489"/>
      <c r="D537" s="489"/>
      <c r="E537" s="489" t="str">
        <f>IF(LEN(D537)&gt;0,VLOOKUP(D537,'[1]Database Karyawan'!$A$2:$B$10000,2,0),"")</f>
        <v/>
      </c>
      <c r="F537" s="489" t="str">
        <f>IF(LEN(E537)&gt;0,VLOOKUP(E537,'Database Karyawan'!$A$2:$B$10000,2,0),"")</f>
        <v/>
      </c>
      <c r="G537" s="489"/>
      <c r="H537" s="500" t="str">
        <f t="shared" si="16"/>
        <v/>
      </c>
      <c r="I537" s="500">
        <f t="shared" si="17"/>
        <v>0</v>
      </c>
    </row>
    <row r="538" spans="1:9">
      <c r="A538" s="489"/>
      <c r="B538" s="489"/>
      <c r="C538" s="489"/>
      <c r="D538" s="489"/>
      <c r="E538" s="489" t="str">
        <f>IF(LEN(D538)&gt;0,VLOOKUP(D538,'[1]Database Karyawan'!$A$2:$B$10000,2,0),"")</f>
        <v/>
      </c>
      <c r="F538" s="489" t="str">
        <f>IF(LEN(E538)&gt;0,VLOOKUP(E538,'Database Karyawan'!$A$2:$B$10000,2,0),"")</f>
        <v/>
      </c>
      <c r="G538" s="489"/>
      <c r="H538" s="500" t="str">
        <f t="shared" si="16"/>
        <v/>
      </c>
      <c r="I538" s="500">
        <f t="shared" si="17"/>
        <v>0</v>
      </c>
    </row>
    <row r="539" spans="1:9">
      <c r="A539" s="489"/>
      <c r="B539" s="489"/>
      <c r="C539" s="489"/>
      <c r="D539" s="489"/>
      <c r="E539" s="489" t="str">
        <f>IF(LEN(D539)&gt;0,VLOOKUP(D539,'[1]Database Karyawan'!$A$2:$B$10000,2,0),"")</f>
        <v/>
      </c>
      <c r="F539" s="489" t="str">
        <f>IF(LEN(E539)&gt;0,VLOOKUP(E539,'Database Karyawan'!$A$2:$B$10000,2,0),"")</f>
        <v/>
      </c>
      <c r="G539" s="489"/>
      <c r="H539" s="500" t="str">
        <f t="shared" si="16"/>
        <v/>
      </c>
      <c r="I539" s="500">
        <f t="shared" si="17"/>
        <v>0</v>
      </c>
    </row>
    <row r="540" spans="1:9">
      <c r="A540" s="489"/>
      <c r="B540" s="489"/>
      <c r="C540" s="489"/>
      <c r="D540" s="489"/>
      <c r="E540" s="489" t="str">
        <f>IF(LEN(D540)&gt;0,VLOOKUP(D540,'[1]Database Karyawan'!$A$2:$B$10000,2,0),"")</f>
        <v/>
      </c>
      <c r="F540" s="489" t="str">
        <f>IF(LEN(E540)&gt;0,VLOOKUP(E540,'Database Karyawan'!$A$2:$B$10000,2,0),"")</f>
        <v/>
      </c>
      <c r="G540" s="489"/>
      <c r="H540" s="500" t="str">
        <f t="shared" si="16"/>
        <v/>
      </c>
      <c r="I540" s="500">
        <f t="shared" si="17"/>
        <v>0</v>
      </c>
    </row>
    <row r="541" spans="1:9">
      <c r="A541" s="489"/>
      <c r="B541" s="489"/>
      <c r="C541" s="489"/>
      <c r="D541" s="489"/>
      <c r="E541" s="489" t="str">
        <f>IF(LEN(D541)&gt;0,VLOOKUP(D541,'[1]Database Karyawan'!$A$2:$B$10000,2,0),"")</f>
        <v/>
      </c>
      <c r="F541" s="489" t="str">
        <f>IF(LEN(E541)&gt;0,VLOOKUP(E541,'Database Karyawan'!$A$2:$B$10000,2,0),"")</f>
        <v/>
      </c>
      <c r="G541" s="489"/>
      <c r="H541" s="500" t="str">
        <f t="shared" si="16"/>
        <v/>
      </c>
      <c r="I541" s="500">
        <f t="shared" si="17"/>
        <v>0</v>
      </c>
    </row>
    <row r="542" spans="1:9">
      <c r="A542" s="489"/>
      <c r="B542" s="489"/>
      <c r="C542" s="489"/>
      <c r="D542" s="489"/>
      <c r="E542" s="489" t="str">
        <f>IF(LEN(D542)&gt;0,VLOOKUP(D542,'[1]Database Karyawan'!$A$2:$B$10000,2,0),"")</f>
        <v/>
      </c>
      <c r="F542" s="489" t="str">
        <f>IF(LEN(E542)&gt;0,VLOOKUP(E542,'Database Karyawan'!$A$2:$B$10000,2,0),"")</f>
        <v/>
      </c>
      <c r="G542" s="489"/>
      <c r="H542" s="500" t="str">
        <f t="shared" si="16"/>
        <v/>
      </c>
      <c r="I542" s="500">
        <f t="shared" si="17"/>
        <v>0</v>
      </c>
    </row>
    <row r="543" spans="1:9">
      <c r="A543" s="489"/>
      <c r="B543" s="489"/>
      <c r="C543" s="489"/>
      <c r="D543" s="489"/>
      <c r="E543" s="489" t="str">
        <f>IF(LEN(D543)&gt;0,VLOOKUP(D543,'[1]Database Karyawan'!$A$2:$B$10000,2,0),"")</f>
        <v/>
      </c>
      <c r="F543" s="489" t="str">
        <f>IF(LEN(E543)&gt;0,VLOOKUP(E543,'Database Karyawan'!$A$2:$B$10000,2,0),"")</f>
        <v/>
      </c>
      <c r="G543" s="489"/>
      <c r="H543" s="500" t="str">
        <f t="shared" si="16"/>
        <v/>
      </c>
      <c r="I543" s="500">
        <f t="shared" si="17"/>
        <v>0</v>
      </c>
    </row>
    <row r="544" spans="1:9">
      <c r="A544" s="489"/>
      <c r="B544" s="489"/>
      <c r="C544" s="489"/>
      <c r="D544" s="489"/>
      <c r="E544" s="489" t="str">
        <f>IF(LEN(D544)&gt;0,VLOOKUP(D544,'[1]Database Karyawan'!$A$2:$B$10000,2,0),"")</f>
        <v/>
      </c>
      <c r="F544" s="489" t="str">
        <f>IF(LEN(E544)&gt;0,VLOOKUP(E544,'Database Karyawan'!$A$2:$B$10000,2,0),"")</f>
        <v/>
      </c>
      <c r="G544" s="489"/>
      <c r="H544" s="500" t="str">
        <f t="shared" si="16"/>
        <v/>
      </c>
      <c r="I544" s="500">
        <f t="shared" si="17"/>
        <v>0</v>
      </c>
    </row>
    <row r="545" spans="1:9">
      <c r="A545" s="489"/>
      <c r="B545" s="489"/>
      <c r="C545" s="489"/>
      <c r="D545" s="489"/>
      <c r="E545" s="489" t="str">
        <f>IF(LEN(D545)&gt;0,VLOOKUP(D545,'[1]Database Karyawan'!$A$2:$B$10000,2,0),"")</f>
        <v/>
      </c>
      <c r="F545" s="489" t="str">
        <f>IF(LEN(E545)&gt;0,VLOOKUP(E545,'Database Karyawan'!$A$2:$B$10000,2,0),"")</f>
        <v/>
      </c>
      <c r="G545" s="489"/>
      <c r="H545" s="500" t="str">
        <f t="shared" si="16"/>
        <v/>
      </c>
      <c r="I545" s="500">
        <f t="shared" si="17"/>
        <v>0</v>
      </c>
    </row>
    <row r="546" spans="1:9">
      <c r="A546" s="489"/>
      <c r="B546" s="489"/>
      <c r="C546" s="489"/>
      <c r="D546" s="489"/>
      <c r="E546" s="489" t="str">
        <f>IF(LEN(D546)&gt;0,VLOOKUP(D546,'[1]Database Karyawan'!$A$2:$B$10000,2,0),"")</f>
        <v/>
      </c>
      <c r="F546" s="489" t="str">
        <f>IF(LEN(E546)&gt;0,VLOOKUP(E546,'Database Karyawan'!$A$2:$B$10000,2,0),"")</f>
        <v/>
      </c>
      <c r="G546" s="489"/>
      <c r="H546" s="500" t="str">
        <f t="shared" si="16"/>
        <v/>
      </c>
      <c r="I546" s="500">
        <f t="shared" si="17"/>
        <v>0</v>
      </c>
    </row>
    <row r="547" spans="1:9">
      <c r="A547" s="489"/>
      <c r="B547" s="489"/>
      <c r="C547" s="489"/>
      <c r="D547" s="489"/>
      <c r="E547" s="489" t="str">
        <f>IF(LEN(D547)&gt;0,VLOOKUP(D547,'[1]Database Karyawan'!$A$2:$B$10000,2,0),"")</f>
        <v/>
      </c>
      <c r="F547" s="489" t="str">
        <f>IF(LEN(E547)&gt;0,VLOOKUP(E547,'Database Karyawan'!$A$2:$B$10000,2,0),"")</f>
        <v/>
      </c>
      <c r="G547" s="489"/>
      <c r="H547" s="500" t="str">
        <f t="shared" si="16"/>
        <v/>
      </c>
      <c r="I547" s="500">
        <f t="shared" si="17"/>
        <v>0</v>
      </c>
    </row>
    <row r="548" spans="1:9">
      <c r="A548" s="489"/>
      <c r="B548" s="489"/>
      <c r="C548" s="489"/>
      <c r="D548" s="489"/>
      <c r="E548" s="489" t="str">
        <f>IF(LEN(D548)&gt;0,VLOOKUP(D548,'[1]Database Karyawan'!$A$2:$B$10000,2,0),"")</f>
        <v/>
      </c>
      <c r="F548" s="489" t="str">
        <f>IF(LEN(E548)&gt;0,VLOOKUP(E548,'Database Karyawan'!$A$2:$B$10000,2,0),"")</f>
        <v/>
      </c>
      <c r="G548" s="489"/>
      <c r="H548" s="500" t="str">
        <f t="shared" si="16"/>
        <v/>
      </c>
      <c r="I548" s="500">
        <f t="shared" si="17"/>
        <v>0</v>
      </c>
    </row>
    <row r="549" spans="1:9">
      <c r="A549" s="489"/>
      <c r="B549" s="489"/>
      <c r="C549" s="489"/>
      <c r="D549" s="489"/>
      <c r="E549" s="489" t="str">
        <f>IF(LEN(D549)&gt;0,VLOOKUP(D549,'[1]Database Karyawan'!$A$2:$B$10000,2,0),"")</f>
        <v/>
      </c>
      <c r="F549" s="489" t="str">
        <f>IF(LEN(E549)&gt;0,VLOOKUP(E549,'Database Karyawan'!$A$2:$B$10000,2,0),"")</f>
        <v/>
      </c>
      <c r="G549" s="489"/>
      <c r="H549" s="500" t="str">
        <f t="shared" si="16"/>
        <v/>
      </c>
      <c r="I549" s="500">
        <f t="shared" si="17"/>
        <v>0</v>
      </c>
    </row>
    <row r="550" spans="1:9">
      <c r="A550" s="489"/>
      <c r="B550" s="489"/>
      <c r="C550" s="489"/>
      <c r="D550" s="489"/>
      <c r="E550" s="489" t="str">
        <f>IF(LEN(D550)&gt;0,VLOOKUP(D550,'[1]Database Karyawan'!$A$2:$B$10000,2,0),"")</f>
        <v/>
      </c>
      <c r="F550" s="489" t="str">
        <f>IF(LEN(E550)&gt;0,VLOOKUP(E550,'Database Karyawan'!$A$2:$B$10000,2,0),"")</f>
        <v/>
      </c>
      <c r="G550" s="489"/>
      <c r="H550" s="500" t="str">
        <f t="shared" si="16"/>
        <v/>
      </c>
      <c r="I550" s="500">
        <f t="shared" si="17"/>
        <v>0</v>
      </c>
    </row>
    <row r="551" spans="1:9">
      <c r="A551" s="489"/>
      <c r="B551" s="489"/>
      <c r="C551" s="489"/>
      <c r="D551" s="489"/>
      <c r="E551" s="489" t="str">
        <f>IF(LEN(D551)&gt;0,VLOOKUP(D551,'[1]Database Karyawan'!$A$2:$B$10000,2,0),"")</f>
        <v/>
      </c>
      <c r="F551" s="489" t="str">
        <f>IF(LEN(E551)&gt;0,VLOOKUP(E551,'Database Karyawan'!$A$2:$B$10000,2,0),"")</f>
        <v/>
      </c>
      <c r="G551" s="489"/>
      <c r="H551" s="500" t="str">
        <f t="shared" si="16"/>
        <v/>
      </c>
      <c r="I551" s="500">
        <f t="shared" si="17"/>
        <v>0</v>
      </c>
    </row>
    <row r="552" spans="1:9">
      <c r="A552" s="489"/>
      <c r="B552" s="489"/>
      <c r="C552" s="489"/>
      <c r="D552" s="489"/>
      <c r="E552" s="489" t="str">
        <f>IF(LEN(D552)&gt;0,VLOOKUP(D552,'[1]Database Karyawan'!$A$2:$B$10000,2,0),"")</f>
        <v/>
      </c>
      <c r="F552" s="489" t="str">
        <f>IF(LEN(E552)&gt;0,VLOOKUP(E552,'Database Karyawan'!$A$2:$B$10000,2,0),"")</f>
        <v/>
      </c>
      <c r="G552" s="489"/>
      <c r="H552" s="500" t="str">
        <f t="shared" si="16"/>
        <v/>
      </c>
      <c r="I552" s="500">
        <f t="shared" si="17"/>
        <v>0</v>
      </c>
    </row>
    <row r="553" spans="1:9">
      <c r="A553" s="489"/>
      <c r="B553" s="489"/>
      <c r="C553" s="489"/>
      <c r="D553" s="489"/>
      <c r="E553" s="489" t="str">
        <f>IF(LEN(D553)&gt;0,VLOOKUP(D553,'[1]Database Karyawan'!$A$2:$B$10000,2,0),"")</f>
        <v/>
      </c>
      <c r="F553" s="489" t="str">
        <f>IF(LEN(E553)&gt;0,VLOOKUP(E553,'Database Karyawan'!$A$2:$B$10000,2,0),"")</f>
        <v/>
      </c>
      <c r="G553" s="489"/>
      <c r="H553" s="500" t="str">
        <f t="shared" si="16"/>
        <v/>
      </c>
      <c r="I553" s="500">
        <f t="shared" si="17"/>
        <v>0</v>
      </c>
    </row>
    <row r="554" spans="1:9">
      <c r="A554" s="489"/>
      <c r="B554" s="489"/>
      <c r="C554" s="489"/>
      <c r="D554" s="489"/>
      <c r="E554" s="489" t="str">
        <f>IF(LEN(D554)&gt;0,VLOOKUP(D554,'[1]Database Karyawan'!$A$2:$B$10000,2,0),"")</f>
        <v/>
      </c>
      <c r="F554" s="489" t="str">
        <f>IF(LEN(E554)&gt;0,VLOOKUP(E554,'Database Karyawan'!$A$2:$B$10000,2,0),"")</f>
        <v/>
      </c>
      <c r="G554" s="489"/>
      <c r="H554" s="500" t="str">
        <f t="shared" si="16"/>
        <v/>
      </c>
      <c r="I554" s="500">
        <f t="shared" si="17"/>
        <v>0</v>
      </c>
    </row>
    <row r="555" spans="1:9">
      <c r="A555" s="489"/>
      <c r="B555" s="489"/>
      <c r="C555" s="489"/>
      <c r="D555" s="489"/>
      <c r="E555" s="489" t="str">
        <f>IF(LEN(D555)&gt;0,VLOOKUP(D555,'[1]Database Karyawan'!$A$2:$B$10000,2,0),"")</f>
        <v/>
      </c>
      <c r="F555" s="489" t="str">
        <f>IF(LEN(E555)&gt;0,VLOOKUP(E555,'Database Karyawan'!$A$2:$B$10000,2,0),"")</f>
        <v/>
      </c>
      <c r="G555" s="489"/>
      <c r="H555" s="500" t="str">
        <f t="shared" si="16"/>
        <v/>
      </c>
      <c r="I555" s="500">
        <f t="shared" si="17"/>
        <v>0</v>
      </c>
    </row>
    <row r="556" spans="1:9">
      <c r="A556" s="489"/>
      <c r="B556" s="489"/>
      <c r="C556" s="489"/>
      <c r="D556" s="489"/>
      <c r="E556" s="489" t="str">
        <f>IF(LEN(D556)&gt;0,VLOOKUP(D556,'[1]Database Karyawan'!$A$2:$B$10000,2,0),"")</f>
        <v/>
      </c>
      <c r="F556" s="489" t="str">
        <f>IF(LEN(E556)&gt;0,VLOOKUP(E556,'Database Karyawan'!$A$2:$B$10000,2,0),"")</f>
        <v/>
      </c>
      <c r="G556" s="489"/>
      <c r="H556" s="500" t="str">
        <f t="shared" si="16"/>
        <v/>
      </c>
      <c r="I556" s="500">
        <f t="shared" si="17"/>
        <v>0</v>
      </c>
    </row>
    <row r="557" spans="1:9">
      <c r="A557" s="489"/>
      <c r="B557" s="489"/>
      <c r="C557" s="489"/>
      <c r="D557" s="489"/>
      <c r="E557" s="489" t="str">
        <f>IF(LEN(D557)&gt;0,VLOOKUP(D557,'[1]Database Karyawan'!$A$2:$B$10000,2,0),"")</f>
        <v/>
      </c>
      <c r="F557" s="489" t="str">
        <f>IF(LEN(E557)&gt;0,VLOOKUP(E557,'Database Karyawan'!$A$2:$B$10000,2,0),"")</f>
        <v/>
      </c>
      <c r="G557" s="489"/>
      <c r="H557" s="500" t="str">
        <f t="shared" si="16"/>
        <v/>
      </c>
      <c r="I557" s="500">
        <f t="shared" si="17"/>
        <v>0</v>
      </c>
    </row>
    <row r="558" spans="1:9">
      <c r="A558" s="489"/>
      <c r="B558" s="489"/>
      <c r="C558" s="489"/>
      <c r="D558" s="489"/>
      <c r="E558" s="489" t="str">
        <f>IF(LEN(D558)&gt;0,VLOOKUP(D558,'[1]Database Karyawan'!$A$2:$B$10000,2,0),"")</f>
        <v/>
      </c>
      <c r="F558" s="489" t="str">
        <f>IF(LEN(E558)&gt;0,VLOOKUP(E558,'Database Karyawan'!$A$2:$B$10000,2,0),"")</f>
        <v/>
      </c>
      <c r="G558" s="489"/>
      <c r="H558" s="500" t="str">
        <f t="shared" si="16"/>
        <v/>
      </c>
      <c r="I558" s="500">
        <f t="shared" si="17"/>
        <v>0</v>
      </c>
    </row>
    <row r="559" spans="1:9">
      <c r="A559" s="489"/>
      <c r="B559" s="489"/>
      <c r="C559" s="489"/>
      <c r="D559" s="489"/>
      <c r="E559" s="489" t="str">
        <f>IF(LEN(D559)&gt;0,VLOOKUP(D559,'[1]Database Karyawan'!$A$2:$B$10000,2,0),"")</f>
        <v/>
      </c>
      <c r="F559" s="489" t="str">
        <f>IF(LEN(E559)&gt;0,VLOOKUP(E559,'Database Karyawan'!$A$2:$B$10000,2,0),"")</f>
        <v/>
      </c>
      <c r="G559" s="489"/>
      <c r="H559" s="500" t="str">
        <f t="shared" si="16"/>
        <v/>
      </c>
      <c r="I559" s="500">
        <f t="shared" si="17"/>
        <v>0</v>
      </c>
    </row>
    <row r="560" spans="1:9">
      <c r="A560" s="489"/>
      <c r="B560" s="489"/>
      <c r="C560" s="489"/>
      <c r="D560" s="489"/>
      <c r="E560" s="489" t="str">
        <f>IF(LEN(D560)&gt;0,VLOOKUP(D560,'[1]Database Karyawan'!$A$2:$B$10000,2,0),"")</f>
        <v/>
      </c>
      <c r="F560" s="489" t="str">
        <f>IF(LEN(E560)&gt;0,VLOOKUP(E560,'Database Karyawan'!$A$2:$B$10000,2,0),"")</f>
        <v/>
      </c>
      <c r="G560" s="489"/>
      <c r="H560" s="500" t="str">
        <f t="shared" si="16"/>
        <v/>
      </c>
      <c r="I560" s="500">
        <f t="shared" si="17"/>
        <v>0</v>
      </c>
    </row>
    <row r="561" spans="1:9">
      <c r="A561" s="489"/>
      <c r="B561" s="489"/>
      <c r="C561" s="489"/>
      <c r="D561" s="489"/>
      <c r="E561" s="489" t="str">
        <f>IF(LEN(D561)&gt;0,VLOOKUP(D561,'[1]Database Karyawan'!$A$2:$B$10000,2,0),"")</f>
        <v/>
      </c>
      <c r="F561" s="489" t="str">
        <f>IF(LEN(E561)&gt;0,VLOOKUP(E561,'Database Karyawan'!$A$2:$B$10000,2,0),"")</f>
        <v/>
      </c>
      <c r="G561" s="489"/>
      <c r="H561" s="500" t="str">
        <f t="shared" si="16"/>
        <v/>
      </c>
      <c r="I561" s="500">
        <f t="shared" si="17"/>
        <v>0</v>
      </c>
    </row>
    <row r="562" spans="1:9">
      <c r="A562" s="489"/>
      <c r="B562" s="489"/>
      <c r="C562" s="489"/>
      <c r="D562" s="489"/>
      <c r="E562" s="489" t="str">
        <f>IF(LEN(D562)&gt;0,VLOOKUP(D562,'[1]Database Karyawan'!$A$2:$B$10000,2,0),"")</f>
        <v/>
      </c>
      <c r="F562" s="489" t="str">
        <f>IF(LEN(E562)&gt;0,VLOOKUP(E562,'Database Karyawan'!$A$2:$B$10000,2,0),"")</f>
        <v/>
      </c>
      <c r="G562" s="489"/>
      <c r="H562" s="500" t="str">
        <f t="shared" si="16"/>
        <v/>
      </c>
      <c r="I562" s="500">
        <f t="shared" si="17"/>
        <v>0</v>
      </c>
    </row>
    <row r="563" spans="1:9">
      <c r="A563" s="489"/>
      <c r="B563" s="489"/>
      <c r="C563" s="489"/>
      <c r="D563" s="489"/>
      <c r="E563" s="489" t="str">
        <f>IF(LEN(D563)&gt;0,VLOOKUP(D563,'[1]Database Karyawan'!$A$2:$B$10000,2,0),"")</f>
        <v/>
      </c>
      <c r="F563" s="489" t="str">
        <f>IF(LEN(E563)&gt;0,VLOOKUP(E563,'Database Karyawan'!$A$2:$B$10000,2,0),"")</f>
        <v/>
      </c>
      <c r="G563" s="489"/>
      <c r="H563" s="500" t="str">
        <f t="shared" si="16"/>
        <v/>
      </c>
      <c r="I563" s="500">
        <f t="shared" si="17"/>
        <v>0</v>
      </c>
    </row>
    <row r="564" spans="1:9">
      <c r="A564" s="489"/>
      <c r="B564" s="489"/>
      <c r="C564" s="489"/>
      <c r="D564" s="489"/>
      <c r="E564" s="489" t="str">
        <f>IF(LEN(D564)&gt;0,VLOOKUP(D564,'[1]Database Karyawan'!$A$2:$B$10000,2,0),"")</f>
        <v/>
      </c>
      <c r="F564" s="489" t="str">
        <f>IF(LEN(E564)&gt;0,VLOOKUP(E564,'Database Karyawan'!$A$2:$B$10000,2,0),"")</f>
        <v/>
      </c>
      <c r="G564" s="489"/>
      <c r="H564" s="500" t="str">
        <f t="shared" si="16"/>
        <v/>
      </c>
      <c r="I564" s="500">
        <f t="shared" si="17"/>
        <v>0</v>
      </c>
    </row>
    <row r="565" spans="1:9">
      <c r="A565" s="489"/>
      <c r="B565" s="489"/>
      <c r="C565" s="489"/>
      <c r="D565" s="489"/>
      <c r="E565" s="489" t="str">
        <f>IF(LEN(D565)&gt;0,VLOOKUP(D565,'[1]Database Karyawan'!$A$2:$B$10000,2,0),"")</f>
        <v/>
      </c>
      <c r="F565" s="489" t="str">
        <f>IF(LEN(E565)&gt;0,VLOOKUP(E565,'Database Karyawan'!$A$2:$B$10000,2,0),"")</f>
        <v/>
      </c>
      <c r="G565" s="489"/>
      <c r="H565" s="500" t="str">
        <f t="shared" si="16"/>
        <v/>
      </c>
      <c r="I565" s="500">
        <f t="shared" si="17"/>
        <v>0</v>
      </c>
    </row>
    <row r="566" spans="1:9">
      <c r="A566" s="489"/>
      <c r="B566" s="489"/>
      <c r="C566" s="489"/>
      <c r="D566" s="489"/>
      <c r="E566" s="489" t="str">
        <f>IF(LEN(D566)&gt;0,VLOOKUP(D566,'[1]Database Karyawan'!$A$2:$B$10000,2,0),"")</f>
        <v/>
      </c>
      <c r="F566" s="489" t="str">
        <f>IF(LEN(E566)&gt;0,VLOOKUP(E566,'Database Karyawan'!$A$2:$B$10000,2,0),"")</f>
        <v/>
      </c>
      <c r="G566" s="489"/>
      <c r="H566" s="500" t="str">
        <f t="shared" si="16"/>
        <v/>
      </c>
      <c r="I566" s="500">
        <f t="shared" si="17"/>
        <v>0</v>
      </c>
    </row>
    <row r="567" spans="1:9">
      <c r="A567" s="489"/>
      <c r="B567" s="489"/>
      <c r="C567" s="489"/>
      <c r="D567" s="489"/>
      <c r="E567" s="489" t="str">
        <f>IF(LEN(D567)&gt;0,VLOOKUP(D567,'[1]Database Karyawan'!$A$2:$B$10000,2,0),"")</f>
        <v/>
      </c>
      <c r="F567" s="489" t="str">
        <f>IF(LEN(E567)&gt;0,VLOOKUP(E567,'Database Karyawan'!$A$2:$B$10000,2,0),"")</f>
        <v/>
      </c>
      <c r="G567" s="489"/>
      <c r="H567" s="500" t="str">
        <f t="shared" si="16"/>
        <v/>
      </c>
      <c r="I567" s="500">
        <f t="shared" si="17"/>
        <v>0</v>
      </c>
    </row>
    <row r="568" spans="1:9">
      <c r="A568" s="489"/>
      <c r="B568" s="489"/>
      <c r="C568" s="489"/>
      <c r="D568" s="489"/>
      <c r="E568" s="489" t="str">
        <f>IF(LEN(D568)&gt;0,VLOOKUP(D568,'[1]Database Karyawan'!$A$2:$B$10000,2,0),"")</f>
        <v/>
      </c>
      <c r="F568" s="489" t="str">
        <f>IF(LEN(E568)&gt;0,VLOOKUP(E568,'Database Karyawan'!$A$2:$B$10000,2,0),"")</f>
        <v/>
      </c>
      <c r="G568" s="489"/>
      <c r="H568" s="500" t="str">
        <f t="shared" si="16"/>
        <v/>
      </c>
      <c r="I568" s="500">
        <f t="shared" si="17"/>
        <v>0</v>
      </c>
    </row>
    <row r="569" spans="1:9">
      <c r="A569" s="489"/>
      <c r="B569" s="489"/>
      <c r="C569" s="489"/>
      <c r="D569" s="489"/>
      <c r="E569" s="489" t="str">
        <f>IF(LEN(D569)&gt;0,VLOOKUP(D569,'[1]Database Karyawan'!$A$2:$B$10000,2,0),"")</f>
        <v/>
      </c>
      <c r="F569" s="489" t="str">
        <f>IF(LEN(E569)&gt;0,VLOOKUP(E569,'Database Karyawan'!$A$2:$B$10000,2,0),"")</f>
        <v/>
      </c>
      <c r="G569" s="489"/>
      <c r="H569" s="500" t="str">
        <f t="shared" si="16"/>
        <v/>
      </c>
      <c r="I569" s="500">
        <f t="shared" si="17"/>
        <v>0</v>
      </c>
    </row>
    <row r="570" spans="1:9">
      <c r="A570" s="489"/>
      <c r="B570" s="489"/>
      <c r="C570" s="489"/>
      <c r="D570" s="489"/>
      <c r="E570" s="489" t="str">
        <f>IF(LEN(D570)&gt;0,VLOOKUP(D570,'[1]Database Karyawan'!$A$2:$B$10000,2,0),"")</f>
        <v/>
      </c>
      <c r="F570" s="489" t="str">
        <f>IF(LEN(E570)&gt;0,VLOOKUP(E570,'Database Karyawan'!$A$2:$B$10000,2,0),"")</f>
        <v/>
      </c>
      <c r="G570" s="489"/>
      <c r="H570" s="500" t="str">
        <f t="shared" si="16"/>
        <v/>
      </c>
      <c r="I570" s="500">
        <f t="shared" si="17"/>
        <v>0</v>
      </c>
    </row>
    <row r="571" spans="1:9">
      <c r="A571" s="489"/>
      <c r="B571" s="489"/>
      <c r="C571" s="489"/>
      <c r="D571" s="489"/>
      <c r="E571" s="489" t="str">
        <f>IF(LEN(D571)&gt;0,VLOOKUP(D571,'[1]Database Karyawan'!$A$2:$B$10000,2,0),"")</f>
        <v/>
      </c>
      <c r="F571" s="489" t="str">
        <f>IF(LEN(E571)&gt;0,VLOOKUP(E571,'Database Karyawan'!$A$2:$B$10000,2,0),"")</f>
        <v/>
      </c>
      <c r="G571" s="489"/>
      <c r="H571" s="500" t="str">
        <f t="shared" si="16"/>
        <v/>
      </c>
      <c r="I571" s="500">
        <f t="shared" si="17"/>
        <v>0</v>
      </c>
    </row>
    <row r="572" spans="1:9">
      <c r="A572" s="489"/>
      <c r="B572" s="489"/>
      <c r="C572" s="489"/>
      <c r="D572" s="489"/>
      <c r="E572" s="489" t="str">
        <f>IF(LEN(D572)&gt;0,VLOOKUP(D572,'[1]Database Karyawan'!$A$2:$B$10000,2,0),"")</f>
        <v/>
      </c>
      <c r="F572" s="489" t="str">
        <f>IF(LEN(E572)&gt;0,VLOOKUP(E572,'Database Karyawan'!$A$2:$B$10000,2,0),"")</f>
        <v/>
      </c>
      <c r="G572" s="489"/>
      <c r="H572" s="500" t="str">
        <f t="shared" si="16"/>
        <v/>
      </c>
      <c r="I572" s="500">
        <f t="shared" si="17"/>
        <v>0</v>
      </c>
    </row>
    <row r="573" spans="1:9">
      <c r="A573" s="489"/>
      <c r="B573" s="489"/>
      <c r="C573" s="489"/>
      <c r="D573" s="489"/>
      <c r="E573" s="489" t="str">
        <f>IF(LEN(D573)&gt;0,VLOOKUP(D573,'[1]Database Karyawan'!$A$2:$B$10000,2,0),"")</f>
        <v/>
      </c>
      <c r="F573" s="489" t="str">
        <f>IF(LEN(E573)&gt;0,VLOOKUP(E573,'Database Karyawan'!$A$2:$B$10000,2,0),"")</f>
        <v/>
      </c>
      <c r="G573" s="489"/>
      <c r="H573" s="500" t="str">
        <f t="shared" si="16"/>
        <v/>
      </c>
      <c r="I573" s="500">
        <f t="shared" si="17"/>
        <v>0</v>
      </c>
    </row>
    <row r="574" spans="1:9">
      <c r="A574" s="489"/>
      <c r="B574" s="489"/>
      <c r="C574" s="489"/>
      <c r="D574" s="489"/>
      <c r="E574" s="489" t="str">
        <f>IF(LEN(D574)&gt;0,VLOOKUP(D574,'[1]Database Karyawan'!$A$2:$B$10000,2,0),"")</f>
        <v/>
      </c>
      <c r="F574" s="489" t="str">
        <f>IF(LEN(E574)&gt;0,VLOOKUP(E574,'Database Karyawan'!$A$2:$B$10000,2,0),"")</f>
        <v/>
      </c>
      <c r="G574" s="489"/>
      <c r="H574" s="500" t="str">
        <f t="shared" si="16"/>
        <v/>
      </c>
      <c r="I574" s="500">
        <f t="shared" si="17"/>
        <v>0</v>
      </c>
    </row>
    <row r="575" spans="1:9">
      <c r="A575" s="489"/>
      <c r="B575" s="489"/>
      <c r="C575" s="489"/>
      <c r="D575" s="489"/>
      <c r="E575" s="489" t="str">
        <f>IF(LEN(D575)&gt;0,VLOOKUP(D575,'[1]Database Karyawan'!$A$2:$B$10000,2,0),"")</f>
        <v/>
      </c>
      <c r="F575" s="489" t="str">
        <f>IF(LEN(E575)&gt;0,VLOOKUP(E575,'Database Karyawan'!$A$2:$B$10000,2,0),"")</f>
        <v/>
      </c>
      <c r="G575" s="489"/>
      <c r="H575" s="500" t="str">
        <f t="shared" si="16"/>
        <v/>
      </c>
      <c r="I575" s="500">
        <f t="shared" si="17"/>
        <v>0</v>
      </c>
    </row>
    <row r="576" spans="1:9">
      <c r="A576" s="489"/>
      <c r="B576" s="489"/>
      <c r="C576" s="489"/>
      <c r="D576" s="489"/>
      <c r="E576" s="489" t="str">
        <f>IF(LEN(D576)&gt;0,VLOOKUP(D576,'[1]Database Karyawan'!$A$2:$B$10000,2,0),"")</f>
        <v/>
      </c>
      <c r="F576" s="489" t="str">
        <f>IF(LEN(E576)&gt;0,VLOOKUP(E576,'Database Karyawan'!$A$2:$B$10000,2,0),"")</f>
        <v/>
      </c>
      <c r="G576" s="489"/>
      <c r="H576" s="500" t="str">
        <f t="shared" si="16"/>
        <v/>
      </c>
      <c r="I576" s="500">
        <f t="shared" si="17"/>
        <v>0</v>
      </c>
    </row>
    <row r="577" spans="1:9">
      <c r="A577" s="489"/>
      <c r="B577" s="489"/>
      <c r="C577" s="489"/>
      <c r="D577" s="489"/>
      <c r="E577" s="489" t="str">
        <f>IF(LEN(D577)&gt;0,VLOOKUP(D577,'[1]Database Karyawan'!$A$2:$B$10000,2,0),"")</f>
        <v/>
      </c>
      <c r="F577" s="489" t="str">
        <f>IF(LEN(E577)&gt;0,VLOOKUP(E577,'Database Karyawan'!$A$2:$B$10000,2,0),"")</f>
        <v/>
      </c>
      <c r="G577" s="489"/>
      <c r="H577" s="500" t="str">
        <f t="shared" si="16"/>
        <v/>
      </c>
      <c r="I577" s="500">
        <f t="shared" si="17"/>
        <v>0</v>
      </c>
    </row>
    <row r="578" spans="1:9">
      <c r="A578" s="489"/>
      <c r="B578" s="489"/>
      <c r="C578" s="489"/>
      <c r="D578" s="489"/>
      <c r="E578" s="489" t="str">
        <f>IF(LEN(D578)&gt;0,VLOOKUP(D578,'[1]Database Karyawan'!$A$2:$B$10000,2,0),"")</f>
        <v/>
      </c>
      <c r="F578" s="489" t="str">
        <f>IF(LEN(E578)&gt;0,VLOOKUP(E578,'Database Karyawan'!$A$2:$B$10000,2,0),"")</f>
        <v/>
      </c>
      <c r="G578" s="489"/>
      <c r="H578" s="500" t="str">
        <f t="shared" si="16"/>
        <v/>
      </c>
      <c r="I578" s="500">
        <f t="shared" si="17"/>
        <v>0</v>
      </c>
    </row>
    <row r="579" spans="1:9">
      <c r="A579" s="489"/>
      <c r="B579" s="489"/>
      <c r="C579" s="489"/>
      <c r="D579" s="489"/>
      <c r="E579" s="489" t="str">
        <f>IF(LEN(D579)&gt;0,VLOOKUP(D579,'[1]Database Karyawan'!$A$2:$B$10000,2,0),"")</f>
        <v/>
      </c>
      <c r="F579" s="489" t="str">
        <f>IF(LEN(E579)&gt;0,VLOOKUP(E579,'Database Karyawan'!$A$2:$B$10000,2,0),"")</f>
        <v/>
      </c>
      <c r="G579" s="489"/>
      <c r="H579" s="500" t="str">
        <f t="shared" si="16"/>
        <v/>
      </c>
      <c r="I579" s="500">
        <f t="shared" si="17"/>
        <v>0</v>
      </c>
    </row>
    <row r="580" spans="1:9">
      <c r="A580" s="489"/>
      <c r="B580" s="489"/>
      <c r="C580" s="489"/>
      <c r="D580" s="489"/>
      <c r="E580" s="489" t="str">
        <f>IF(LEN(D580)&gt;0,VLOOKUP(D580,'[1]Database Karyawan'!$A$2:$B$10000,2,0),"")</f>
        <v/>
      </c>
      <c r="F580" s="489" t="str">
        <f>IF(LEN(E580)&gt;0,VLOOKUP(E580,'Database Karyawan'!$A$2:$B$10000,2,0),"")</f>
        <v/>
      </c>
      <c r="G580" s="489"/>
      <c r="H580" s="500" t="str">
        <f t="shared" si="16"/>
        <v/>
      </c>
      <c r="I580" s="500">
        <f t="shared" si="17"/>
        <v>0</v>
      </c>
    </row>
    <row r="581" spans="1:9">
      <c r="A581" s="489"/>
      <c r="B581" s="489"/>
      <c r="C581" s="489"/>
      <c r="D581" s="489"/>
      <c r="E581" s="489" t="str">
        <f>IF(LEN(D581)&gt;0,VLOOKUP(D581,'[1]Database Karyawan'!$A$2:$B$10000,2,0),"")</f>
        <v/>
      </c>
      <c r="F581" s="489" t="str">
        <f>IF(LEN(E581)&gt;0,VLOOKUP(E581,'Database Karyawan'!$A$2:$B$10000,2,0),"")</f>
        <v/>
      </c>
      <c r="G581" s="489"/>
      <c r="H581" s="500" t="str">
        <f t="shared" si="16"/>
        <v/>
      </c>
      <c r="I581" s="500">
        <f t="shared" si="17"/>
        <v>0</v>
      </c>
    </row>
    <row r="582" spans="1:9">
      <c r="A582" s="489"/>
      <c r="B582" s="489"/>
      <c r="C582" s="489"/>
      <c r="D582" s="489"/>
      <c r="E582" s="489" t="str">
        <f>IF(LEN(D582)&gt;0,VLOOKUP(D582,'[1]Database Karyawan'!$A$2:$B$10000,2,0),"")</f>
        <v/>
      </c>
      <c r="F582" s="489" t="str">
        <f>IF(LEN(E582)&gt;0,VLOOKUP(E582,'Database Karyawan'!$A$2:$B$10000,2,0),"")</f>
        <v/>
      </c>
      <c r="G582" s="489"/>
      <c r="H582" s="500" t="str">
        <f t="shared" si="16"/>
        <v/>
      </c>
      <c r="I582" s="500">
        <f t="shared" si="17"/>
        <v>0</v>
      </c>
    </row>
    <row r="583" spans="1:9">
      <c r="A583" s="489"/>
      <c r="B583" s="489"/>
      <c r="C583" s="489"/>
      <c r="D583" s="489"/>
      <c r="E583" s="489" t="str">
        <f>IF(LEN(D583)&gt;0,VLOOKUP(D583,'[1]Database Karyawan'!$A$2:$B$10000,2,0),"")</f>
        <v/>
      </c>
      <c r="F583" s="489" t="str">
        <f>IF(LEN(E583)&gt;0,VLOOKUP(E583,'Database Karyawan'!$A$2:$B$10000,2,0),"")</f>
        <v/>
      </c>
      <c r="G583" s="489"/>
      <c r="H583" s="500" t="str">
        <f t="shared" si="16"/>
        <v/>
      </c>
      <c r="I583" s="500">
        <f t="shared" si="17"/>
        <v>0</v>
      </c>
    </row>
    <row r="584" spans="1:9">
      <c r="A584" s="489"/>
      <c r="B584" s="489"/>
      <c r="C584" s="489"/>
      <c r="D584" s="489"/>
      <c r="E584" s="489" t="str">
        <f>IF(LEN(D584)&gt;0,VLOOKUP(D584,'[1]Database Karyawan'!$A$2:$B$10000,2,0),"")</f>
        <v/>
      </c>
      <c r="F584" s="489" t="str">
        <f>IF(LEN(E584)&gt;0,VLOOKUP(E584,'Database Karyawan'!$A$2:$B$10000,2,0),"")</f>
        <v/>
      </c>
      <c r="G584" s="489"/>
      <c r="H584" s="500" t="str">
        <f t="shared" si="16"/>
        <v/>
      </c>
      <c r="I584" s="500">
        <f t="shared" si="17"/>
        <v>0</v>
      </c>
    </row>
    <row r="585" spans="1:9">
      <c r="A585" s="489"/>
      <c r="B585" s="489"/>
      <c r="C585" s="489"/>
      <c r="D585" s="489"/>
      <c r="E585" s="489" t="str">
        <f>IF(LEN(D585)&gt;0,VLOOKUP(D585,'[1]Database Karyawan'!$A$2:$B$10000,2,0),"")</f>
        <v/>
      </c>
      <c r="F585" s="489" t="str">
        <f>IF(LEN(E585)&gt;0,VLOOKUP(E585,'Database Karyawan'!$A$2:$B$10000,2,0),"")</f>
        <v/>
      </c>
      <c r="G585" s="489"/>
      <c r="H585" s="500" t="str">
        <f t="shared" si="16"/>
        <v/>
      </c>
      <c r="I585" s="500">
        <f t="shared" si="17"/>
        <v>0</v>
      </c>
    </row>
    <row r="586" spans="1:9">
      <c r="A586" s="489"/>
      <c r="B586" s="489"/>
      <c r="C586" s="489"/>
      <c r="D586" s="489"/>
      <c r="E586" s="489" t="str">
        <f>IF(LEN(D586)&gt;0,VLOOKUP(D586,'[1]Database Karyawan'!$A$2:$B$10000,2,0),"")</f>
        <v/>
      </c>
      <c r="F586" s="489" t="str">
        <f>IF(LEN(E586)&gt;0,VLOOKUP(E586,'Database Karyawan'!$A$2:$B$10000,2,0),"")</f>
        <v/>
      </c>
      <c r="G586" s="489"/>
      <c r="H586" s="500" t="str">
        <f t="shared" si="16"/>
        <v/>
      </c>
      <c r="I586" s="500">
        <f t="shared" si="17"/>
        <v>0</v>
      </c>
    </row>
    <row r="587" spans="1:9">
      <c r="A587" s="489"/>
      <c r="B587" s="489"/>
      <c r="C587" s="489"/>
      <c r="D587" s="489"/>
      <c r="E587" s="489" t="str">
        <f>IF(LEN(D587)&gt;0,VLOOKUP(D587,'[1]Database Karyawan'!$A$2:$B$10000,2,0),"")</f>
        <v/>
      </c>
      <c r="F587" s="489" t="str">
        <f>IF(LEN(E587)&gt;0,VLOOKUP(E587,'Database Karyawan'!$A$2:$B$10000,2,0),"")</f>
        <v/>
      </c>
      <c r="G587" s="489"/>
      <c r="H587" s="500" t="str">
        <f t="shared" si="16"/>
        <v/>
      </c>
      <c r="I587" s="500">
        <f t="shared" si="17"/>
        <v>0</v>
      </c>
    </row>
    <row r="588" spans="1:9">
      <c r="A588" s="489"/>
      <c r="B588" s="489"/>
      <c r="C588" s="489"/>
      <c r="D588" s="489"/>
      <c r="E588" s="489" t="str">
        <f>IF(LEN(D588)&gt;0,VLOOKUP(D588,'[1]Database Karyawan'!$A$2:$B$10000,2,0),"")</f>
        <v/>
      </c>
      <c r="F588" s="489" t="str">
        <f>IF(LEN(E588)&gt;0,VLOOKUP(E588,'Database Karyawan'!$A$2:$B$10000,2,0),"")</f>
        <v/>
      </c>
      <c r="G588" s="489"/>
      <c r="H588" s="500" t="str">
        <f t="shared" si="16"/>
        <v/>
      </c>
      <c r="I588" s="500">
        <f t="shared" si="17"/>
        <v>0</v>
      </c>
    </row>
    <row r="589" spans="1:9">
      <c r="A589" s="489"/>
      <c r="B589" s="489"/>
      <c r="C589" s="489"/>
      <c r="D589" s="489"/>
      <c r="E589" s="489" t="str">
        <f>IF(LEN(D589)&gt;0,VLOOKUP(D589,'[1]Database Karyawan'!$A$2:$B$10000,2,0),"")</f>
        <v/>
      </c>
      <c r="F589" s="489" t="str">
        <f>IF(LEN(E589)&gt;0,VLOOKUP(E589,'Database Karyawan'!$A$2:$B$10000,2,0),"")</f>
        <v/>
      </c>
      <c r="G589" s="489"/>
      <c r="H589" s="500" t="str">
        <f t="shared" si="16"/>
        <v/>
      </c>
      <c r="I589" s="500">
        <f t="shared" si="17"/>
        <v>0</v>
      </c>
    </row>
    <row r="590" spans="1:9">
      <c r="A590" s="489"/>
      <c r="B590" s="489"/>
      <c r="C590" s="489"/>
      <c r="D590" s="489"/>
      <c r="E590" s="489" t="str">
        <f>IF(LEN(D590)&gt;0,VLOOKUP(D590,'[1]Database Karyawan'!$A$2:$B$10000,2,0),"")</f>
        <v/>
      </c>
      <c r="F590" s="489" t="str">
        <f>IF(LEN(E590)&gt;0,VLOOKUP(E590,'Database Karyawan'!$A$2:$B$10000,2,0),"")</f>
        <v/>
      </c>
      <c r="G590" s="489"/>
      <c r="H590" s="500" t="str">
        <f t="shared" si="16"/>
        <v/>
      </c>
      <c r="I590" s="500">
        <f t="shared" si="17"/>
        <v>0</v>
      </c>
    </row>
    <row r="591" spans="1:9">
      <c r="A591" s="489"/>
      <c r="B591" s="489"/>
      <c r="C591" s="489"/>
      <c r="D591" s="489"/>
      <c r="E591" s="489" t="str">
        <f>IF(LEN(D591)&gt;0,VLOOKUP(D591,'[1]Database Karyawan'!$A$2:$B$10000,2,0),"")</f>
        <v/>
      </c>
      <c r="F591" s="489" t="str">
        <f>IF(LEN(E591)&gt;0,VLOOKUP(E591,'Database Karyawan'!$A$2:$B$10000,2,0),"")</f>
        <v/>
      </c>
      <c r="G591" s="489"/>
      <c r="H591" s="500" t="str">
        <f t="shared" ref="H591:H654" si="18">IF(LEN(A591)&gt;0,IF(AND(LEN(A591)&gt;0,LEN(B591)&gt;0,LEN(C591)&gt;0,LEN(D591)&gt;0,LEN(E591)&gt;0,LEN(F591)&gt;0,LEN(G591)&gt;0),"OK","Not Complete"),"")</f>
        <v/>
      </c>
      <c r="I591" s="500">
        <f t="shared" ref="I591:I654" si="19">IF(H591="ok",G591,0)</f>
        <v>0</v>
      </c>
    </row>
    <row r="592" spans="1:9">
      <c r="A592" s="489"/>
      <c r="B592" s="489"/>
      <c r="C592" s="489"/>
      <c r="D592" s="489"/>
      <c r="E592" s="489" t="str">
        <f>IF(LEN(D592)&gt;0,VLOOKUP(D592,'[1]Database Karyawan'!$A$2:$B$10000,2,0),"")</f>
        <v/>
      </c>
      <c r="F592" s="489" t="str">
        <f>IF(LEN(E592)&gt;0,VLOOKUP(E592,'Database Karyawan'!$A$2:$B$10000,2,0),"")</f>
        <v/>
      </c>
      <c r="G592" s="489"/>
      <c r="H592" s="500" t="str">
        <f t="shared" si="18"/>
        <v/>
      </c>
      <c r="I592" s="500">
        <f t="shared" si="19"/>
        <v>0</v>
      </c>
    </row>
    <row r="593" spans="1:9">
      <c r="A593" s="489"/>
      <c r="B593" s="489"/>
      <c r="C593" s="489"/>
      <c r="D593" s="489"/>
      <c r="E593" s="489" t="str">
        <f>IF(LEN(D593)&gt;0,VLOOKUP(D593,'[1]Database Karyawan'!$A$2:$B$10000,2,0),"")</f>
        <v/>
      </c>
      <c r="F593" s="489" t="str">
        <f>IF(LEN(E593)&gt;0,VLOOKUP(E593,'Database Karyawan'!$A$2:$B$10000,2,0),"")</f>
        <v/>
      </c>
      <c r="G593" s="489"/>
      <c r="H593" s="500" t="str">
        <f t="shared" si="18"/>
        <v/>
      </c>
      <c r="I593" s="500">
        <f t="shared" si="19"/>
        <v>0</v>
      </c>
    </row>
    <row r="594" spans="1:9">
      <c r="A594" s="489"/>
      <c r="B594" s="489"/>
      <c r="C594" s="489"/>
      <c r="D594" s="489"/>
      <c r="E594" s="489" t="str">
        <f>IF(LEN(D594)&gt;0,VLOOKUP(D594,'[1]Database Karyawan'!$A$2:$B$10000,2,0),"")</f>
        <v/>
      </c>
      <c r="F594" s="489" t="str">
        <f>IF(LEN(E594)&gt;0,VLOOKUP(E594,'Database Karyawan'!$A$2:$B$10000,2,0),"")</f>
        <v/>
      </c>
      <c r="G594" s="489"/>
      <c r="H594" s="500" t="str">
        <f t="shared" si="18"/>
        <v/>
      </c>
      <c r="I594" s="500">
        <f t="shared" si="19"/>
        <v>0</v>
      </c>
    </row>
    <row r="595" spans="1:9">
      <c r="A595" s="489"/>
      <c r="B595" s="489"/>
      <c r="C595" s="489"/>
      <c r="D595" s="489"/>
      <c r="E595" s="489" t="str">
        <f>IF(LEN(D595)&gt;0,VLOOKUP(D595,'[1]Database Karyawan'!$A$2:$B$10000,2,0),"")</f>
        <v/>
      </c>
      <c r="F595" s="489" t="str">
        <f>IF(LEN(E595)&gt;0,VLOOKUP(E595,'Database Karyawan'!$A$2:$B$10000,2,0),"")</f>
        <v/>
      </c>
      <c r="G595" s="489"/>
      <c r="H595" s="500" t="str">
        <f t="shared" si="18"/>
        <v/>
      </c>
      <c r="I595" s="500">
        <f t="shared" si="19"/>
        <v>0</v>
      </c>
    </row>
    <row r="596" spans="1:9">
      <c r="A596" s="489"/>
      <c r="B596" s="489"/>
      <c r="C596" s="489"/>
      <c r="D596" s="489"/>
      <c r="E596" s="489" t="str">
        <f>IF(LEN(D596)&gt;0,VLOOKUP(D596,'[1]Database Karyawan'!$A$2:$B$10000,2,0),"")</f>
        <v/>
      </c>
      <c r="F596" s="489" t="str">
        <f>IF(LEN(E596)&gt;0,VLOOKUP(E596,'Database Karyawan'!$A$2:$B$10000,2,0),"")</f>
        <v/>
      </c>
      <c r="G596" s="489"/>
      <c r="H596" s="500" t="str">
        <f t="shared" si="18"/>
        <v/>
      </c>
      <c r="I596" s="500">
        <f t="shared" si="19"/>
        <v>0</v>
      </c>
    </row>
    <row r="597" spans="1:9">
      <c r="A597" s="489"/>
      <c r="B597" s="489"/>
      <c r="C597" s="489"/>
      <c r="D597" s="489"/>
      <c r="E597" s="489" t="str">
        <f>IF(LEN(D597)&gt;0,VLOOKUP(D597,'[1]Database Karyawan'!$A$2:$B$10000,2,0),"")</f>
        <v/>
      </c>
      <c r="F597" s="489" t="str">
        <f>IF(LEN(E597)&gt;0,VLOOKUP(E597,'Database Karyawan'!$A$2:$B$10000,2,0),"")</f>
        <v/>
      </c>
      <c r="G597" s="489"/>
      <c r="H597" s="500" t="str">
        <f t="shared" si="18"/>
        <v/>
      </c>
      <c r="I597" s="500">
        <f t="shared" si="19"/>
        <v>0</v>
      </c>
    </row>
    <row r="598" spans="1:9">
      <c r="A598" s="489"/>
      <c r="B598" s="489"/>
      <c r="C598" s="489"/>
      <c r="D598" s="489"/>
      <c r="E598" s="489" t="str">
        <f>IF(LEN(D598)&gt;0,VLOOKUP(D598,'[1]Database Karyawan'!$A$2:$B$10000,2,0),"")</f>
        <v/>
      </c>
      <c r="F598" s="489" t="str">
        <f>IF(LEN(E598)&gt;0,VLOOKUP(E598,'Database Karyawan'!$A$2:$B$10000,2,0),"")</f>
        <v/>
      </c>
      <c r="G598" s="489"/>
      <c r="H598" s="500" t="str">
        <f t="shared" si="18"/>
        <v/>
      </c>
      <c r="I598" s="500">
        <f t="shared" si="19"/>
        <v>0</v>
      </c>
    </row>
    <row r="599" spans="1:9">
      <c r="A599" s="489"/>
      <c r="B599" s="489"/>
      <c r="C599" s="489"/>
      <c r="D599" s="489"/>
      <c r="E599" s="489" t="str">
        <f>IF(LEN(D599)&gt;0,VLOOKUP(D599,'[1]Database Karyawan'!$A$2:$B$10000,2,0),"")</f>
        <v/>
      </c>
      <c r="F599" s="489" t="str">
        <f>IF(LEN(E599)&gt;0,VLOOKUP(E599,'Database Karyawan'!$A$2:$B$10000,2,0),"")</f>
        <v/>
      </c>
      <c r="G599" s="489"/>
      <c r="H599" s="500" t="str">
        <f t="shared" si="18"/>
        <v/>
      </c>
      <c r="I599" s="500">
        <f t="shared" si="19"/>
        <v>0</v>
      </c>
    </row>
    <row r="600" spans="1:9">
      <c r="A600" s="489"/>
      <c r="B600" s="489"/>
      <c r="C600" s="489"/>
      <c r="D600" s="489"/>
      <c r="E600" s="489" t="str">
        <f>IF(LEN(D600)&gt;0,VLOOKUP(D600,'[1]Database Karyawan'!$A$2:$B$10000,2,0),"")</f>
        <v/>
      </c>
      <c r="F600" s="489" t="str">
        <f>IF(LEN(E600)&gt;0,VLOOKUP(E600,'Database Karyawan'!$A$2:$B$10000,2,0),"")</f>
        <v/>
      </c>
      <c r="G600" s="489"/>
      <c r="H600" s="500" t="str">
        <f t="shared" si="18"/>
        <v/>
      </c>
      <c r="I600" s="500">
        <f t="shared" si="19"/>
        <v>0</v>
      </c>
    </row>
    <row r="601" spans="1:9">
      <c r="A601" s="489"/>
      <c r="B601" s="489"/>
      <c r="C601" s="489"/>
      <c r="D601" s="489"/>
      <c r="E601" s="489" t="str">
        <f>IF(LEN(D601)&gt;0,VLOOKUP(D601,'[1]Database Karyawan'!$A$2:$B$10000,2,0),"")</f>
        <v/>
      </c>
      <c r="F601" s="489" t="str">
        <f>IF(LEN(E601)&gt;0,VLOOKUP(E601,'Database Karyawan'!$A$2:$B$10000,2,0),"")</f>
        <v/>
      </c>
      <c r="G601" s="489"/>
      <c r="H601" s="500" t="str">
        <f t="shared" si="18"/>
        <v/>
      </c>
      <c r="I601" s="500">
        <f t="shared" si="19"/>
        <v>0</v>
      </c>
    </row>
    <row r="602" spans="1:9">
      <c r="A602" s="489"/>
      <c r="B602" s="489"/>
      <c r="C602" s="489"/>
      <c r="D602" s="489"/>
      <c r="E602" s="489" t="str">
        <f>IF(LEN(D602)&gt;0,VLOOKUP(D602,'[1]Database Karyawan'!$A$2:$B$10000,2,0),"")</f>
        <v/>
      </c>
      <c r="F602" s="489" t="str">
        <f>IF(LEN(E602)&gt;0,VLOOKUP(E602,'Database Karyawan'!$A$2:$B$10000,2,0),"")</f>
        <v/>
      </c>
      <c r="G602" s="489"/>
      <c r="H602" s="500" t="str">
        <f t="shared" si="18"/>
        <v/>
      </c>
      <c r="I602" s="500">
        <f t="shared" si="19"/>
        <v>0</v>
      </c>
    </row>
    <row r="603" spans="1:9">
      <c r="A603" s="489"/>
      <c r="B603" s="489"/>
      <c r="C603" s="489"/>
      <c r="D603" s="489"/>
      <c r="E603" s="489" t="str">
        <f>IF(LEN(D603)&gt;0,VLOOKUP(D603,'[1]Database Karyawan'!$A$2:$B$10000,2,0),"")</f>
        <v/>
      </c>
      <c r="F603" s="489" t="str">
        <f>IF(LEN(E603)&gt;0,VLOOKUP(E603,'Database Karyawan'!$A$2:$B$10000,2,0),"")</f>
        <v/>
      </c>
      <c r="G603" s="489"/>
      <c r="H603" s="500" t="str">
        <f t="shared" si="18"/>
        <v/>
      </c>
      <c r="I603" s="500">
        <f t="shared" si="19"/>
        <v>0</v>
      </c>
    </row>
    <row r="604" spans="1:9">
      <c r="A604" s="489"/>
      <c r="B604" s="489"/>
      <c r="C604" s="489"/>
      <c r="D604" s="489"/>
      <c r="E604" s="489" t="str">
        <f>IF(LEN(D604)&gt;0,VLOOKUP(D604,'[1]Database Karyawan'!$A$2:$B$10000,2,0),"")</f>
        <v/>
      </c>
      <c r="F604" s="489" t="str">
        <f>IF(LEN(E604)&gt;0,VLOOKUP(E604,'Database Karyawan'!$A$2:$B$10000,2,0),"")</f>
        <v/>
      </c>
      <c r="G604" s="489"/>
      <c r="H604" s="500" t="str">
        <f t="shared" si="18"/>
        <v/>
      </c>
      <c r="I604" s="500">
        <f t="shared" si="19"/>
        <v>0</v>
      </c>
    </row>
    <row r="605" spans="1:9">
      <c r="A605" s="489"/>
      <c r="B605" s="489"/>
      <c r="C605" s="489"/>
      <c r="D605" s="489"/>
      <c r="E605" s="489" t="str">
        <f>IF(LEN(D605)&gt;0,VLOOKUP(D605,'[1]Database Karyawan'!$A$2:$B$10000,2,0),"")</f>
        <v/>
      </c>
      <c r="F605" s="489" t="str">
        <f>IF(LEN(E605)&gt;0,VLOOKUP(E605,'Database Karyawan'!$A$2:$B$10000,2,0),"")</f>
        <v/>
      </c>
      <c r="G605" s="489"/>
      <c r="H605" s="500" t="str">
        <f t="shared" si="18"/>
        <v/>
      </c>
      <c r="I605" s="500">
        <f t="shared" si="19"/>
        <v>0</v>
      </c>
    </row>
    <row r="606" spans="1:9">
      <c r="A606" s="489"/>
      <c r="B606" s="489"/>
      <c r="C606" s="489"/>
      <c r="D606" s="489"/>
      <c r="E606" s="489" t="str">
        <f>IF(LEN(D606)&gt;0,VLOOKUP(D606,'[1]Database Karyawan'!$A$2:$B$10000,2,0),"")</f>
        <v/>
      </c>
      <c r="F606" s="489" t="str">
        <f>IF(LEN(E606)&gt;0,VLOOKUP(E606,'Database Karyawan'!$A$2:$B$10000,2,0),"")</f>
        <v/>
      </c>
      <c r="G606" s="489"/>
      <c r="H606" s="500" t="str">
        <f t="shared" si="18"/>
        <v/>
      </c>
      <c r="I606" s="500">
        <f t="shared" si="19"/>
        <v>0</v>
      </c>
    </row>
    <row r="607" spans="1:9">
      <c r="A607" s="489"/>
      <c r="B607" s="489"/>
      <c r="C607" s="489"/>
      <c r="D607" s="489"/>
      <c r="E607" s="489" t="str">
        <f>IF(LEN(D607)&gt;0,VLOOKUP(D607,'[1]Database Karyawan'!$A$2:$B$10000,2,0),"")</f>
        <v/>
      </c>
      <c r="F607" s="489" t="str">
        <f>IF(LEN(E607)&gt;0,VLOOKUP(E607,'Database Karyawan'!$A$2:$B$10000,2,0),"")</f>
        <v/>
      </c>
      <c r="G607" s="489"/>
      <c r="H607" s="500" t="str">
        <f t="shared" si="18"/>
        <v/>
      </c>
      <c r="I607" s="500">
        <f t="shared" si="19"/>
        <v>0</v>
      </c>
    </row>
    <row r="608" spans="1:9">
      <c r="A608" s="489"/>
      <c r="B608" s="489"/>
      <c r="C608" s="489"/>
      <c r="D608" s="489"/>
      <c r="E608" s="489" t="str">
        <f>IF(LEN(D608)&gt;0,VLOOKUP(D608,'[1]Database Karyawan'!$A$2:$B$10000,2,0),"")</f>
        <v/>
      </c>
      <c r="F608" s="489" t="str">
        <f>IF(LEN(E608)&gt;0,VLOOKUP(E608,'Database Karyawan'!$A$2:$B$10000,2,0),"")</f>
        <v/>
      </c>
      <c r="G608" s="489"/>
      <c r="H608" s="500" t="str">
        <f t="shared" si="18"/>
        <v/>
      </c>
      <c r="I608" s="500">
        <f t="shared" si="19"/>
        <v>0</v>
      </c>
    </row>
    <row r="609" spans="1:9">
      <c r="A609" s="489"/>
      <c r="B609" s="489"/>
      <c r="C609" s="489"/>
      <c r="D609" s="489"/>
      <c r="E609" s="489" t="str">
        <f>IF(LEN(D609)&gt;0,VLOOKUP(D609,'[1]Database Karyawan'!$A$2:$B$10000,2,0),"")</f>
        <v/>
      </c>
      <c r="F609" s="489" t="str">
        <f>IF(LEN(E609)&gt;0,VLOOKUP(E609,'Database Karyawan'!$A$2:$B$10000,2,0),"")</f>
        <v/>
      </c>
      <c r="G609" s="489"/>
      <c r="H609" s="500" t="str">
        <f t="shared" si="18"/>
        <v/>
      </c>
      <c r="I609" s="500">
        <f t="shared" si="19"/>
        <v>0</v>
      </c>
    </row>
    <row r="610" spans="1:9">
      <c r="A610" s="489"/>
      <c r="B610" s="489"/>
      <c r="C610" s="489"/>
      <c r="D610" s="489"/>
      <c r="E610" s="489" t="str">
        <f>IF(LEN(D610)&gt;0,VLOOKUP(D610,'[1]Database Karyawan'!$A$2:$B$10000,2,0),"")</f>
        <v/>
      </c>
      <c r="F610" s="489" t="str">
        <f>IF(LEN(E610)&gt;0,VLOOKUP(E610,'Database Karyawan'!$A$2:$B$10000,2,0),"")</f>
        <v/>
      </c>
      <c r="G610" s="489"/>
      <c r="H610" s="500" t="str">
        <f t="shared" si="18"/>
        <v/>
      </c>
      <c r="I610" s="500">
        <f t="shared" si="19"/>
        <v>0</v>
      </c>
    </row>
    <row r="611" spans="1:9">
      <c r="A611" s="489"/>
      <c r="B611" s="489"/>
      <c r="C611" s="489"/>
      <c r="D611" s="489"/>
      <c r="E611" s="489" t="str">
        <f>IF(LEN(D611)&gt;0,VLOOKUP(D611,'[1]Database Karyawan'!$A$2:$B$10000,2,0),"")</f>
        <v/>
      </c>
      <c r="F611" s="489" t="str">
        <f>IF(LEN(E611)&gt;0,VLOOKUP(E611,'Database Karyawan'!$A$2:$B$10000,2,0),"")</f>
        <v/>
      </c>
      <c r="G611" s="489"/>
      <c r="H611" s="500" t="str">
        <f t="shared" si="18"/>
        <v/>
      </c>
      <c r="I611" s="500">
        <f t="shared" si="19"/>
        <v>0</v>
      </c>
    </row>
    <row r="612" spans="1:9">
      <c r="A612" s="489"/>
      <c r="B612" s="489"/>
      <c r="C612" s="489"/>
      <c r="D612" s="489"/>
      <c r="E612" s="489" t="str">
        <f>IF(LEN(D612)&gt;0,VLOOKUP(D612,'[1]Database Karyawan'!$A$2:$B$10000,2,0),"")</f>
        <v/>
      </c>
      <c r="F612" s="489" t="str">
        <f>IF(LEN(E612)&gt;0,VLOOKUP(E612,'Database Karyawan'!$A$2:$B$10000,2,0),"")</f>
        <v/>
      </c>
      <c r="G612" s="489"/>
      <c r="H612" s="500" t="str">
        <f t="shared" si="18"/>
        <v/>
      </c>
      <c r="I612" s="500">
        <f t="shared" si="19"/>
        <v>0</v>
      </c>
    </row>
    <row r="613" spans="1:9">
      <c r="A613" s="489"/>
      <c r="B613" s="489"/>
      <c r="C613" s="489"/>
      <c r="D613" s="489"/>
      <c r="E613" s="489" t="str">
        <f>IF(LEN(D613)&gt;0,VLOOKUP(D613,'[1]Database Karyawan'!$A$2:$B$10000,2,0),"")</f>
        <v/>
      </c>
      <c r="F613" s="489" t="str">
        <f>IF(LEN(E613)&gt;0,VLOOKUP(E613,'Database Karyawan'!$A$2:$B$10000,2,0),"")</f>
        <v/>
      </c>
      <c r="G613" s="489"/>
      <c r="H613" s="500" t="str">
        <f t="shared" si="18"/>
        <v/>
      </c>
      <c r="I613" s="500">
        <f t="shared" si="19"/>
        <v>0</v>
      </c>
    </row>
    <row r="614" spans="1:9">
      <c r="A614" s="489"/>
      <c r="B614" s="489"/>
      <c r="C614" s="489"/>
      <c r="D614" s="489"/>
      <c r="E614" s="489" t="str">
        <f>IF(LEN(D614)&gt;0,VLOOKUP(D614,'[1]Database Karyawan'!$A$2:$B$10000,2,0),"")</f>
        <v/>
      </c>
      <c r="F614" s="489" t="str">
        <f>IF(LEN(E614)&gt;0,VLOOKUP(E614,'Database Karyawan'!$A$2:$B$10000,2,0),"")</f>
        <v/>
      </c>
      <c r="G614" s="489"/>
      <c r="H614" s="500" t="str">
        <f t="shared" si="18"/>
        <v/>
      </c>
      <c r="I614" s="500">
        <f t="shared" si="19"/>
        <v>0</v>
      </c>
    </row>
    <row r="615" spans="1:9">
      <c r="A615" s="489"/>
      <c r="B615" s="489"/>
      <c r="C615" s="489"/>
      <c r="D615" s="489"/>
      <c r="E615" s="489" t="str">
        <f>IF(LEN(D615)&gt;0,VLOOKUP(D615,'[1]Database Karyawan'!$A$2:$B$10000,2,0),"")</f>
        <v/>
      </c>
      <c r="F615" s="489" t="str">
        <f>IF(LEN(E615)&gt;0,VLOOKUP(E615,'Database Karyawan'!$A$2:$B$10000,2,0),"")</f>
        <v/>
      </c>
      <c r="G615" s="489"/>
      <c r="H615" s="500" t="str">
        <f t="shared" si="18"/>
        <v/>
      </c>
      <c r="I615" s="500">
        <f t="shared" si="19"/>
        <v>0</v>
      </c>
    </row>
    <row r="616" spans="1:9">
      <c r="A616" s="489"/>
      <c r="B616" s="489"/>
      <c r="C616" s="489"/>
      <c r="D616" s="489"/>
      <c r="E616" s="489" t="str">
        <f>IF(LEN(D616)&gt;0,VLOOKUP(D616,'[1]Database Karyawan'!$A$2:$B$10000,2,0),"")</f>
        <v/>
      </c>
      <c r="F616" s="489" t="str">
        <f>IF(LEN(E616)&gt;0,VLOOKUP(E616,'Database Karyawan'!$A$2:$B$10000,2,0),"")</f>
        <v/>
      </c>
      <c r="G616" s="489"/>
      <c r="H616" s="500" t="str">
        <f t="shared" si="18"/>
        <v/>
      </c>
      <c r="I616" s="500">
        <f t="shared" si="19"/>
        <v>0</v>
      </c>
    </row>
    <row r="617" spans="1:9">
      <c r="A617" s="489"/>
      <c r="B617" s="489"/>
      <c r="C617" s="489"/>
      <c r="D617" s="489"/>
      <c r="E617" s="489" t="str">
        <f>IF(LEN(D617)&gt;0,VLOOKUP(D617,'[1]Database Karyawan'!$A$2:$B$10000,2,0),"")</f>
        <v/>
      </c>
      <c r="F617" s="489" t="str">
        <f>IF(LEN(E617)&gt;0,VLOOKUP(E617,'Database Karyawan'!$A$2:$B$10000,2,0),"")</f>
        <v/>
      </c>
      <c r="G617" s="489"/>
      <c r="H617" s="500" t="str">
        <f t="shared" si="18"/>
        <v/>
      </c>
      <c r="I617" s="500">
        <f t="shared" si="19"/>
        <v>0</v>
      </c>
    </row>
    <row r="618" spans="1:9">
      <c r="A618" s="489"/>
      <c r="B618" s="489"/>
      <c r="C618" s="489"/>
      <c r="D618" s="489"/>
      <c r="E618" s="489" t="str">
        <f>IF(LEN(D618)&gt;0,VLOOKUP(D618,'[1]Database Karyawan'!$A$2:$B$10000,2,0),"")</f>
        <v/>
      </c>
      <c r="F618" s="489" t="str">
        <f>IF(LEN(E618)&gt;0,VLOOKUP(E618,'Database Karyawan'!$A$2:$B$10000,2,0),"")</f>
        <v/>
      </c>
      <c r="G618" s="489"/>
      <c r="H618" s="500" t="str">
        <f t="shared" si="18"/>
        <v/>
      </c>
      <c r="I618" s="500">
        <f t="shared" si="19"/>
        <v>0</v>
      </c>
    </row>
    <row r="619" spans="1:9">
      <c r="A619" s="489"/>
      <c r="B619" s="489"/>
      <c r="C619" s="489"/>
      <c r="D619" s="489"/>
      <c r="E619" s="489" t="str">
        <f>IF(LEN(D619)&gt;0,VLOOKUP(D619,'[1]Database Karyawan'!$A$2:$B$10000,2,0),"")</f>
        <v/>
      </c>
      <c r="F619" s="489" t="str">
        <f>IF(LEN(E619)&gt;0,VLOOKUP(E619,'Database Karyawan'!$A$2:$B$10000,2,0),"")</f>
        <v/>
      </c>
      <c r="G619" s="489"/>
      <c r="H619" s="500" t="str">
        <f t="shared" si="18"/>
        <v/>
      </c>
      <c r="I619" s="500">
        <f t="shared" si="19"/>
        <v>0</v>
      </c>
    </row>
    <row r="620" spans="1:9">
      <c r="A620" s="489"/>
      <c r="B620" s="489"/>
      <c r="C620" s="489"/>
      <c r="D620" s="489"/>
      <c r="E620" s="489" t="str">
        <f>IF(LEN(D620)&gt;0,VLOOKUP(D620,'[1]Database Karyawan'!$A$2:$B$10000,2,0),"")</f>
        <v/>
      </c>
      <c r="F620" s="489" t="str">
        <f>IF(LEN(E620)&gt;0,VLOOKUP(E620,'Database Karyawan'!$A$2:$B$10000,2,0),"")</f>
        <v/>
      </c>
      <c r="G620" s="489"/>
      <c r="H620" s="500" t="str">
        <f t="shared" si="18"/>
        <v/>
      </c>
      <c r="I620" s="500">
        <f t="shared" si="19"/>
        <v>0</v>
      </c>
    </row>
    <row r="621" spans="1:9">
      <c r="A621" s="489"/>
      <c r="B621" s="489"/>
      <c r="C621" s="489"/>
      <c r="D621" s="489"/>
      <c r="E621" s="489" t="str">
        <f>IF(LEN(D621)&gt;0,VLOOKUP(D621,'[1]Database Karyawan'!$A$2:$B$10000,2,0),"")</f>
        <v/>
      </c>
      <c r="F621" s="489" t="str">
        <f>IF(LEN(E621)&gt;0,VLOOKUP(E621,'Database Karyawan'!$A$2:$B$10000,2,0),"")</f>
        <v/>
      </c>
      <c r="G621" s="489"/>
      <c r="H621" s="500" t="str">
        <f t="shared" si="18"/>
        <v/>
      </c>
      <c r="I621" s="500">
        <f t="shared" si="19"/>
        <v>0</v>
      </c>
    </row>
    <row r="622" spans="1:9">
      <c r="A622" s="489"/>
      <c r="B622" s="489"/>
      <c r="C622" s="489"/>
      <c r="D622" s="489"/>
      <c r="E622" s="489" t="str">
        <f>IF(LEN(D622)&gt;0,VLOOKUP(D622,'[1]Database Karyawan'!$A$2:$B$10000,2,0),"")</f>
        <v/>
      </c>
      <c r="F622" s="489" t="str">
        <f>IF(LEN(E622)&gt;0,VLOOKUP(E622,'Database Karyawan'!$A$2:$B$10000,2,0),"")</f>
        <v/>
      </c>
      <c r="G622" s="489"/>
      <c r="H622" s="500" t="str">
        <f t="shared" si="18"/>
        <v/>
      </c>
      <c r="I622" s="500">
        <f t="shared" si="19"/>
        <v>0</v>
      </c>
    </row>
    <row r="623" spans="1:9">
      <c r="A623" s="489"/>
      <c r="B623" s="489"/>
      <c r="C623" s="489"/>
      <c r="D623" s="489"/>
      <c r="E623" s="489" t="str">
        <f>IF(LEN(D623)&gt;0,VLOOKUP(D623,'[1]Database Karyawan'!$A$2:$B$10000,2,0),"")</f>
        <v/>
      </c>
      <c r="F623" s="489" t="str">
        <f>IF(LEN(E623)&gt;0,VLOOKUP(E623,'Database Karyawan'!$A$2:$B$10000,2,0),"")</f>
        <v/>
      </c>
      <c r="G623" s="489"/>
      <c r="H623" s="500" t="str">
        <f t="shared" si="18"/>
        <v/>
      </c>
      <c r="I623" s="500">
        <f t="shared" si="19"/>
        <v>0</v>
      </c>
    </row>
    <row r="624" spans="1:9">
      <c r="A624" s="489"/>
      <c r="B624" s="489"/>
      <c r="C624" s="489"/>
      <c r="D624" s="489"/>
      <c r="E624" s="489" t="str">
        <f>IF(LEN(D624)&gt;0,VLOOKUP(D624,'[1]Database Karyawan'!$A$2:$B$10000,2,0),"")</f>
        <v/>
      </c>
      <c r="F624" s="489" t="str">
        <f>IF(LEN(E624)&gt;0,VLOOKUP(E624,'Database Karyawan'!$A$2:$B$10000,2,0),"")</f>
        <v/>
      </c>
      <c r="G624" s="489"/>
      <c r="H624" s="500" t="str">
        <f t="shared" si="18"/>
        <v/>
      </c>
      <c r="I624" s="500">
        <f t="shared" si="19"/>
        <v>0</v>
      </c>
    </row>
    <row r="625" spans="1:9">
      <c r="A625" s="489"/>
      <c r="B625" s="489"/>
      <c r="C625" s="489"/>
      <c r="D625" s="489"/>
      <c r="E625" s="489" t="str">
        <f>IF(LEN(D625)&gt;0,VLOOKUP(D625,'[1]Database Karyawan'!$A$2:$B$10000,2,0),"")</f>
        <v/>
      </c>
      <c r="F625" s="489" t="str">
        <f>IF(LEN(E625)&gt;0,VLOOKUP(E625,'Database Karyawan'!$A$2:$B$10000,2,0),"")</f>
        <v/>
      </c>
      <c r="G625" s="489"/>
      <c r="H625" s="500" t="str">
        <f t="shared" si="18"/>
        <v/>
      </c>
      <c r="I625" s="500">
        <f t="shared" si="19"/>
        <v>0</v>
      </c>
    </row>
    <row r="626" spans="1:9">
      <c r="A626" s="489"/>
      <c r="B626" s="489"/>
      <c r="C626" s="489"/>
      <c r="D626" s="489"/>
      <c r="E626" s="489" t="str">
        <f>IF(LEN(D626)&gt;0,VLOOKUP(D626,'[1]Database Karyawan'!$A$2:$B$10000,2,0),"")</f>
        <v/>
      </c>
      <c r="F626" s="489" t="str">
        <f>IF(LEN(E626)&gt;0,VLOOKUP(E626,'Database Karyawan'!$A$2:$B$10000,2,0),"")</f>
        <v/>
      </c>
      <c r="G626" s="489"/>
      <c r="H626" s="500" t="str">
        <f t="shared" si="18"/>
        <v/>
      </c>
      <c r="I626" s="500">
        <f t="shared" si="19"/>
        <v>0</v>
      </c>
    </row>
    <row r="627" spans="1:9">
      <c r="A627" s="489"/>
      <c r="B627" s="489"/>
      <c r="C627" s="489"/>
      <c r="D627" s="489"/>
      <c r="E627" s="489" t="str">
        <f>IF(LEN(D627)&gt;0,VLOOKUP(D627,'[1]Database Karyawan'!$A$2:$B$10000,2,0),"")</f>
        <v/>
      </c>
      <c r="F627" s="489" t="str">
        <f>IF(LEN(E627)&gt;0,VLOOKUP(E627,'Database Karyawan'!$A$2:$B$10000,2,0),"")</f>
        <v/>
      </c>
      <c r="G627" s="489"/>
      <c r="H627" s="500" t="str">
        <f t="shared" si="18"/>
        <v/>
      </c>
      <c r="I627" s="500">
        <f t="shared" si="19"/>
        <v>0</v>
      </c>
    </row>
    <row r="628" spans="1:9">
      <c r="A628" s="489"/>
      <c r="B628" s="489"/>
      <c r="C628" s="489"/>
      <c r="D628" s="489"/>
      <c r="E628" s="489" t="str">
        <f>IF(LEN(D628)&gt;0,VLOOKUP(D628,'[1]Database Karyawan'!$A$2:$B$10000,2,0),"")</f>
        <v/>
      </c>
      <c r="F628" s="489" t="str">
        <f>IF(LEN(E628)&gt;0,VLOOKUP(E628,'Database Karyawan'!$A$2:$B$10000,2,0),"")</f>
        <v/>
      </c>
      <c r="G628" s="489"/>
      <c r="H628" s="500" t="str">
        <f t="shared" si="18"/>
        <v/>
      </c>
      <c r="I628" s="500">
        <f t="shared" si="19"/>
        <v>0</v>
      </c>
    </row>
    <row r="629" spans="1:9">
      <c r="A629" s="489"/>
      <c r="B629" s="489"/>
      <c r="C629" s="489"/>
      <c r="D629" s="489"/>
      <c r="E629" s="489" t="str">
        <f>IF(LEN(D629)&gt;0,VLOOKUP(D629,'[1]Database Karyawan'!$A$2:$B$10000,2,0),"")</f>
        <v/>
      </c>
      <c r="F629" s="489" t="str">
        <f>IF(LEN(E629)&gt;0,VLOOKUP(E629,'Database Karyawan'!$A$2:$B$10000,2,0),"")</f>
        <v/>
      </c>
      <c r="G629" s="489"/>
      <c r="H629" s="500" t="str">
        <f t="shared" si="18"/>
        <v/>
      </c>
      <c r="I629" s="500">
        <f t="shared" si="19"/>
        <v>0</v>
      </c>
    </row>
    <row r="630" spans="1:9">
      <c r="A630" s="489"/>
      <c r="B630" s="489"/>
      <c r="C630" s="489"/>
      <c r="D630" s="489"/>
      <c r="E630" s="489" t="str">
        <f>IF(LEN(D630)&gt;0,VLOOKUP(D630,'[1]Database Karyawan'!$A$2:$B$10000,2,0),"")</f>
        <v/>
      </c>
      <c r="F630" s="489" t="str">
        <f>IF(LEN(E630)&gt;0,VLOOKUP(E630,'Database Karyawan'!$A$2:$B$10000,2,0),"")</f>
        <v/>
      </c>
      <c r="G630" s="489"/>
      <c r="H630" s="500" t="str">
        <f t="shared" si="18"/>
        <v/>
      </c>
      <c r="I630" s="500">
        <f t="shared" si="19"/>
        <v>0</v>
      </c>
    </row>
    <row r="631" spans="1:9">
      <c r="A631" s="489"/>
      <c r="B631" s="489"/>
      <c r="C631" s="489"/>
      <c r="D631" s="489"/>
      <c r="E631" s="489" t="str">
        <f>IF(LEN(D631)&gt;0,VLOOKUP(D631,'[1]Database Karyawan'!$A$2:$B$10000,2,0),"")</f>
        <v/>
      </c>
      <c r="F631" s="489" t="str">
        <f>IF(LEN(E631)&gt;0,VLOOKUP(E631,'Database Karyawan'!$A$2:$B$10000,2,0),"")</f>
        <v/>
      </c>
      <c r="G631" s="489"/>
      <c r="H631" s="500" t="str">
        <f t="shared" si="18"/>
        <v/>
      </c>
      <c r="I631" s="500">
        <f t="shared" si="19"/>
        <v>0</v>
      </c>
    </row>
    <row r="632" spans="1:9">
      <c r="A632" s="489"/>
      <c r="B632" s="489"/>
      <c r="C632" s="489"/>
      <c r="D632" s="489"/>
      <c r="E632" s="489" t="str">
        <f>IF(LEN(D632)&gt;0,VLOOKUP(D632,'[1]Database Karyawan'!$A$2:$B$10000,2,0),"")</f>
        <v/>
      </c>
      <c r="F632" s="489" t="str">
        <f>IF(LEN(E632)&gt;0,VLOOKUP(E632,'Database Karyawan'!$A$2:$B$10000,2,0),"")</f>
        <v/>
      </c>
      <c r="G632" s="489"/>
      <c r="H632" s="500" t="str">
        <f t="shared" si="18"/>
        <v/>
      </c>
      <c r="I632" s="500">
        <f t="shared" si="19"/>
        <v>0</v>
      </c>
    </row>
    <row r="633" spans="1:9">
      <c r="A633" s="489"/>
      <c r="B633" s="489"/>
      <c r="C633" s="489"/>
      <c r="D633" s="489"/>
      <c r="E633" s="489" t="str">
        <f>IF(LEN(D633)&gt;0,VLOOKUP(D633,'[1]Database Karyawan'!$A$2:$B$10000,2,0),"")</f>
        <v/>
      </c>
      <c r="F633" s="489" t="str">
        <f>IF(LEN(E633)&gt;0,VLOOKUP(E633,'Database Karyawan'!$A$2:$B$10000,2,0),"")</f>
        <v/>
      </c>
      <c r="G633" s="489"/>
      <c r="H633" s="500" t="str">
        <f t="shared" si="18"/>
        <v/>
      </c>
      <c r="I633" s="500">
        <f t="shared" si="19"/>
        <v>0</v>
      </c>
    </row>
    <row r="634" spans="1:9">
      <c r="A634" s="489"/>
      <c r="B634" s="489"/>
      <c r="C634" s="489"/>
      <c r="D634" s="489"/>
      <c r="E634" s="489" t="str">
        <f>IF(LEN(D634)&gt;0,VLOOKUP(D634,'[1]Database Karyawan'!$A$2:$B$10000,2,0),"")</f>
        <v/>
      </c>
      <c r="F634" s="489" t="str">
        <f>IF(LEN(E634)&gt;0,VLOOKUP(E634,'Database Karyawan'!$A$2:$B$10000,2,0),"")</f>
        <v/>
      </c>
      <c r="G634" s="489"/>
      <c r="H634" s="500" t="str">
        <f t="shared" si="18"/>
        <v/>
      </c>
      <c r="I634" s="500">
        <f t="shared" si="19"/>
        <v>0</v>
      </c>
    </row>
    <row r="635" spans="1:9">
      <c r="A635" s="489"/>
      <c r="B635" s="489"/>
      <c r="C635" s="489"/>
      <c r="D635" s="489"/>
      <c r="E635" s="489" t="str">
        <f>IF(LEN(D635)&gt;0,VLOOKUP(D635,'[1]Database Karyawan'!$A$2:$B$10000,2,0),"")</f>
        <v/>
      </c>
      <c r="F635" s="489" t="str">
        <f>IF(LEN(E635)&gt;0,VLOOKUP(E635,'Database Karyawan'!$A$2:$B$10000,2,0),"")</f>
        <v/>
      </c>
      <c r="G635" s="489"/>
      <c r="H635" s="500" t="str">
        <f t="shared" si="18"/>
        <v/>
      </c>
      <c r="I635" s="500">
        <f t="shared" si="19"/>
        <v>0</v>
      </c>
    </row>
    <row r="636" spans="1:9">
      <c r="A636" s="489"/>
      <c r="B636" s="489"/>
      <c r="C636" s="489"/>
      <c r="D636" s="489"/>
      <c r="E636" s="489" t="str">
        <f>IF(LEN(D636)&gt;0,VLOOKUP(D636,'[1]Database Karyawan'!$A$2:$B$10000,2,0),"")</f>
        <v/>
      </c>
      <c r="F636" s="489" t="str">
        <f>IF(LEN(E636)&gt;0,VLOOKUP(E636,'Database Karyawan'!$A$2:$B$10000,2,0),"")</f>
        <v/>
      </c>
      <c r="G636" s="489"/>
      <c r="H636" s="500" t="str">
        <f t="shared" si="18"/>
        <v/>
      </c>
      <c r="I636" s="500">
        <f t="shared" si="19"/>
        <v>0</v>
      </c>
    </row>
    <row r="637" spans="1:9">
      <c r="A637" s="489"/>
      <c r="B637" s="489"/>
      <c r="C637" s="489"/>
      <c r="D637" s="489"/>
      <c r="E637" s="489" t="str">
        <f>IF(LEN(D637)&gt;0,VLOOKUP(D637,'[1]Database Karyawan'!$A$2:$B$10000,2,0),"")</f>
        <v/>
      </c>
      <c r="F637" s="489" t="str">
        <f>IF(LEN(E637)&gt;0,VLOOKUP(E637,'Database Karyawan'!$A$2:$B$10000,2,0),"")</f>
        <v/>
      </c>
      <c r="G637" s="489"/>
      <c r="H637" s="500" t="str">
        <f t="shared" si="18"/>
        <v/>
      </c>
      <c r="I637" s="500">
        <f t="shared" si="19"/>
        <v>0</v>
      </c>
    </row>
    <row r="638" spans="1:9">
      <c r="A638" s="489"/>
      <c r="B638" s="489"/>
      <c r="C638" s="489"/>
      <c r="D638" s="489"/>
      <c r="E638" s="489" t="str">
        <f>IF(LEN(D638)&gt;0,VLOOKUP(D638,'[1]Database Karyawan'!$A$2:$B$10000,2,0),"")</f>
        <v/>
      </c>
      <c r="F638" s="489" t="str">
        <f>IF(LEN(E638)&gt;0,VLOOKUP(E638,'Database Karyawan'!$A$2:$B$10000,2,0),"")</f>
        <v/>
      </c>
      <c r="G638" s="489"/>
      <c r="H638" s="500" t="str">
        <f t="shared" si="18"/>
        <v/>
      </c>
      <c r="I638" s="500">
        <f t="shared" si="19"/>
        <v>0</v>
      </c>
    </row>
    <row r="639" spans="1:9">
      <c r="A639" s="489"/>
      <c r="B639" s="489"/>
      <c r="C639" s="489"/>
      <c r="D639" s="489"/>
      <c r="E639" s="489" t="str">
        <f>IF(LEN(D639)&gt;0,VLOOKUP(D639,'[1]Database Karyawan'!$A$2:$B$10000,2,0),"")</f>
        <v/>
      </c>
      <c r="F639" s="489" t="str">
        <f>IF(LEN(E639)&gt;0,VLOOKUP(E639,'Database Karyawan'!$A$2:$B$10000,2,0),"")</f>
        <v/>
      </c>
      <c r="G639" s="489"/>
      <c r="H639" s="500" t="str">
        <f t="shared" si="18"/>
        <v/>
      </c>
      <c r="I639" s="500">
        <f t="shared" si="19"/>
        <v>0</v>
      </c>
    </row>
    <row r="640" spans="1:9">
      <c r="A640" s="489"/>
      <c r="B640" s="489"/>
      <c r="C640" s="489"/>
      <c r="D640" s="489"/>
      <c r="E640" s="489" t="str">
        <f>IF(LEN(D640)&gt;0,VLOOKUP(D640,'[1]Database Karyawan'!$A$2:$B$10000,2,0),"")</f>
        <v/>
      </c>
      <c r="F640" s="489" t="str">
        <f>IF(LEN(E640)&gt;0,VLOOKUP(E640,'Database Karyawan'!$A$2:$B$10000,2,0),"")</f>
        <v/>
      </c>
      <c r="G640" s="489"/>
      <c r="H640" s="500" t="str">
        <f t="shared" si="18"/>
        <v/>
      </c>
      <c r="I640" s="500">
        <f t="shared" si="19"/>
        <v>0</v>
      </c>
    </row>
    <row r="641" spans="1:9">
      <c r="A641" s="489"/>
      <c r="B641" s="489"/>
      <c r="C641" s="489"/>
      <c r="D641" s="489"/>
      <c r="E641" s="489" t="str">
        <f>IF(LEN(D641)&gt;0,VLOOKUP(D641,'[1]Database Karyawan'!$A$2:$B$10000,2,0),"")</f>
        <v/>
      </c>
      <c r="F641" s="489" t="str">
        <f>IF(LEN(E641)&gt;0,VLOOKUP(E641,'Database Karyawan'!$A$2:$B$10000,2,0),"")</f>
        <v/>
      </c>
      <c r="G641" s="489"/>
      <c r="H641" s="500" t="str">
        <f t="shared" si="18"/>
        <v/>
      </c>
      <c r="I641" s="500">
        <f t="shared" si="19"/>
        <v>0</v>
      </c>
    </row>
    <row r="642" spans="1:9">
      <c r="A642" s="489"/>
      <c r="B642" s="489"/>
      <c r="C642" s="489"/>
      <c r="D642" s="489"/>
      <c r="E642" s="489" t="str">
        <f>IF(LEN(D642)&gt;0,VLOOKUP(D642,'[1]Database Karyawan'!$A$2:$B$10000,2,0),"")</f>
        <v/>
      </c>
      <c r="F642" s="489" t="str">
        <f>IF(LEN(E642)&gt;0,VLOOKUP(E642,'Database Karyawan'!$A$2:$B$10000,2,0),"")</f>
        <v/>
      </c>
      <c r="G642" s="489"/>
      <c r="H642" s="500" t="str">
        <f t="shared" si="18"/>
        <v/>
      </c>
      <c r="I642" s="500">
        <f t="shared" si="19"/>
        <v>0</v>
      </c>
    </row>
    <row r="643" spans="1:9">
      <c r="A643" s="489"/>
      <c r="B643" s="489"/>
      <c r="C643" s="489"/>
      <c r="D643" s="489"/>
      <c r="E643" s="489" t="str">
        <f>IF(LEN(D643)&gt;0,VLOOKUP(D643,'[1]Database Karyawan'!$A$2:$B$10000,2,0),"")</f>
        <v/>
      </c>
      <c r="F643" s="489" t="str">
        <f>IF(LEN(E643)&gt;0,VLOOKUP(E643,'Database Karyawan'!$A$2:$B$10000,2,0),"")</f>
        <v/>
      </c>
      <c r="G643" s="489"/>
      <c r="H643" s="500" t="str">
        <f t="shared" si="18"/>
        <v/>
      </c>
      <c r="I643" s="500">
        <f t="shared" si="19"/>
        <v>0</v>
      </c>
    </row>
    <row r="644" spans="1:9">
      <c r="A644" s="489"/>
      <c r="B644" s="489"/>
      <c r="C644" s="489"/>
      <c r="D644" s="489"/>
      <c r="E644" s="489" t="str">
        <f>IF(LEN(D644)&gt;0,VLOOKUP(D644,'[1]Database Karyawan'!$A$2:$B$10000,2,0),"")</f>
        <v/>
      </c>
      <c r="F644" s="489" t="str">
        <f>IF(LEN(E644)&gt;0,VLOOKUP(E644,'Database Karyawan'!$A$2:$B$10000,2,0),"")</f>
        <v/>
      </c>
      <c r="G644" s="489"/>
      <c r="H644" s="500" t="str">
        <f t="shared" si="18"/>
        <v/>
      </c>
      <c r="I644" s="500">
        <f t="shared" si="19"/>
        <v>0</v>
      </c>
    </row>
    <row r="645" spans="1:9">
      <c r="A645" s="489"/>
      <c r="B645" s="489"/>
      <c r="C645" s="489"/>
      <c r="D645" s="489"/>
      <c r="E645" s="489" t="str">
        <f>IF(LEN(D645)&gt;0,VLOOKUP(D645,'[1]Database Karyawan'!$A$2:$B$10000,2,0),"")</f>
        <v/>
      </c>
      <c r="F645" s="489" t="str">
        <f>IF(LEN(E645)&gt;0,VLOOKUP(E645,'Database Karyawan'!$A$2:$B$10000,2,0),"")</f>
        <v/>
      </c>
      <c r="G645" s="489"/>
      <c r="H645" s="500" t="str">
        <f t="shared" si="18"/>
        <v/>
      </c>
      <c r="I645" s="500">
        <f t="shared" si="19"/>
        <v>0</v>
      </c>
    </row>
    <row r="646" spans="1:9">
      <c r="A646" s="489"/>
      <c r="B646" s="489"/>
      <c r="C646" s="489"/>
      <c r="D646" s="489"/>
      <c r="E646" s="489" t="str">
        <f>IF(LEN(D646)&gt;0,VLOOKUP(D646,'[1]Database Karyawan'!$A$2:$B$10000,2,0),"")</f>
        <v/>
      </c>
      <c r="F646" s="489" t="str">
        <f>IF(LEN(E646)&gt;0,VLOOKUP(E646,'Database Karyawan'!$A$2:$B$10000,2,0),"")</f>
        <v/>
      </c>
      <c r="G646" s="489"/>
      <c r="H646" s="500" t="str">
        <f t="shared" si="18"/>
        <v/>
      </c>
      <c r="I646" s="500">
        <f t="shared" si="19"/>
        <v>0</v>
      </c>
    </row>
    <row r="647" spans="1:9">
      <c r="A647" s="489"/>
      <c r="B647" s="489"/>
      <c r="C647" s="489"/>
      <c r="D647" s="489"/>
      <c r="E647" s="489" t="str">
        <f>IF(LEN(D647)&gt;0,VLOOKUP(D647,'[1]Database Karyawan'!$A$2:$B$10000,2,0),"")</f>
        <v/>
      </c>
      <c r="F647" s="489" t="str">
        <f>IF(LEN(E647)&gt;0,VLOOKUP(E647,'Database Karyawan'!$A$2:$B$10000,2,0),"")</f>
        <v/>
      </c>
      <c r="G647" s="489"/>
      <c r="H647" s="500" t="str">
        <f t="shared" si="18"/>
        <v/>
      </c>
      <c r="I647" s="500">
        <f t="shared" si="19"/>
        <v>0</v>
      </c>
    </row>
    <row r="648" spans="1:9">
      <c r="A648" s="489"/>
      <c r="B648" s="489"/>
      <c r="C648" s="489"/>
      <c r="D648" s="489"/>
      <c r="E648" s="489" t="str">
        <f>IF(LEN(D648)&gt;0,VLOOKUP(D648,'[1]Database Karyawan'!$A$2:$B$10000,2,0),"")</f>
        <v/>
      </c>
      <c r="F648" s="489" t="str">
        <f>IF(LEN(E648)&gt;0,VLOOKUP(E648,'Database Karyawan'!$A$2:$B$10000,2,0),"")</f>
        <v/>
      </c>
      <c r="G648" s="489"/>
      <c r="H648" s="500" t="str">
        <f t="shared" si="18"/>
        <v/>
      </c>
      <c r="I648" s="500">
        <f t="shared" si="19"/>
        <v>0</v>
      </c>
    </row>
    <row r="649" spans="1:9">
      <c r="A649" s="489"/>
      <c r="B649" s="489"/>
      <c r="C649" s="489"/>
      <c r="D649" s="489"/>
      <c r="E649" s="489" t="str">
        <f>IF(LEN(D649)&gt;0,VLOOKUP(D649,'[1]Database Karyawan'!$A$2:$B$10000,2,0),"")</f>
        <v/>
      </c>
      <c r="F649" s="489" t="str">
        <f>IF(LEN(E649)&gt;0,VLOOKUP(E649,'Database Karyawan'!$A$2:$B$10000,2,0),"")</f>
        <v/>
      </c>
      <c r="G649" s="489"/>
      <c r="H649" s="500" t="str">
        <f t="shared" si="18"/>
        <v/>
      </c>
      <c r="I649" s="500">
        <f t="shared" si="19"/>
        <v>0</v>
      </c>
    </row>
    <row r="650" spans="1:9">
      <c r="A650" s="489"/>
      <c r="B650" s="489"/>
      <c r="C650" s="489"/>
      <c r="D650" s="489"/>
      <c r="E650" s="489" t="str">
        <f>IF(LEN(D650)&gt;0,VLOOKUP(D650,'[1]Database Karyawan'!$A$2:$B$10000,2,0),"")</f>
        <v/>
      </c>
      <c r="F650" s="489" t="str">
        <f>IF(LEN(E650)&gt;0,VLOOKUP(E650,'Database Karyawan'!$A$2:$B$10000,2,0),"")</f>
        <v/>
      </c>
      <c r="G650" s="489"/>
      <c r="H650" s="500" t="str">
        <f t="shared" si="18"/>
        <v/>
      </c>
      <c r="I650" s="500">
        <f t="shared" si="19"/>
        <v>0</v>
      </c>
    </row>
    <row r="651" spans="1:9">
      <c r="A651" s="489"/>
      <c r="B651" s="489"/>
      <c r="C651" s="489"/>
      <c r="D651" s="489"/>
      <c r="E651" s="489" t="str">
        <f>IF(LEN(D651)&gt;0,VLOOKUP(D651,'[1]Database Karyawan'!$A$2:$B$10000,2,0),"")</f>
        <v/>
      </c>
      <c r="F651" s="489" t="str">
        <f>IF(LEN(E651)&gt;0,VLOOKUP(E651,'Database Karyawan'!$A$2:$B$10000,2,0),"")</f>
        <v/>
      </c>
      <c r="G651" s="489"/>
      <c r="H651" s="500" t="str">
        <f t="shared" si="18"/>
        <v/>
      </c>
      <c r="I651" s="500">
        <f t="shared" si="19"/>
        <v>0</v>
      </c>
    </row>
    <row r="652" spans="1:9">
      <c r="A652" s="489"/>
      <c r="B652" s="489"/>
      <c r="C652" s="489"/>
      <c r="D652" s="489"/>
      <c r="E652" s="489" t="str">
        <f>IF(LEN(D652)&gt;0,VLOOKUP(D652,'[1]Database Karyawan'!$A$2:$B$10000,2,0),"")</f>
        <v/>
      </c>
      <c r="F652" s="489" t="str">
        <f>IF(LEN(E652)&gt;0,VLOOKUP(E652,'Database Karyawan'!$A$2:$B$10000,2,0),"")</f>
        <v/>
      </c>
      <c r="G652" s="489"/>
      <c r="H652" s="500" t="str">
        <f t="shared" si="18"/>
        <v/>
      </c>
      <c r="I652" s="500">
        <f t="shared" si="19"/>
        <v>0</v>
      </c>
    </row>
    <row r="653" spans="1:9">
      <c r="A653" s="489"/>
      <c r="B653" s="489"/>
      <c r="C653" s="489"/>
      <c r="D653" s="489"/>
      <c r="E653" s="489" t="str">
        <f>IF(LEN(D653)&gt;0,VLOOKUP(D653,'[1]Database Karyawan'!$A$2:$B$10000,2,0),"")</f>
        <v/>
      </c>
      <c r="F653" s="489" t="str">
        <f>IF(LEN(E653)&gt;0,VLOOKUP(E653,'Database Karyawan'!$A$2:$B$10000,2,0),"")</f>
        <v/>
      </c>
      <c r="G653" s="489"/>
      <c r="H653" s="500" t="str">
        <f t="shared" si="18"/>
        <v/>
      </c>
      <c r="I653" s="500">
        <f t="shared" si="19"/>
        <v>0</v>
      </c>
    </row>
    <row r="654" spans="1:9">
      <c r="A654" s="489"/>
      <c r="B654" s="489"/>
      <c r="C654" s="489"/>
      <c r="D654" s="489"/>
      <c r="E654" s="489" t="str">
        <f>IF(LEN(D654)&gt;0,VLOOKUP(D654,'[1]Database Karyawan'!$A$2:$B$10000,2,0),"")</f>
        <v/>
      </c>
      <c r="F654" s="489" t="str">
        <f>IF(LEN(E654)&gt;0,VLOOKUP(E654,'Database Karyawan'!$A$2:$B$10000,2,0),"")</f>
        <v/>
      </c>
      <c r="G654" s="489"/>
      <c r="H654" s="500" t="str">
        <f t="shared" si="18"/>
        <v/>
      </c>
      <c r="I654" s="500">
        <f t="shared" si="19"/>
        <v>0</v>
      </c>
    </row>
    <row r="655" spans="1:9">
      <c r="A655" s="489"/>
      <c r="B655" s="489"/>
      <c r="C655" s="489"/>
      <c r="D655" s="489"/>
      <c r="E655" s="489" t="str">
        <f>IF(LEN(D655)&gt;0,VLOOKUP(D655,'[1]Database Karyawan'!$A$2:$B$10000,2,0),"")</f>
        <v/>
      </c>
      <c r="F655" s="489" t="str">
        <f>IF(LEN(E655)&gt;0,VLOOKUP(E655,'Database Karyawan'!$A$2:$B$10000,2,0),"")</f>
        <v/>
      </c>
      <c r="G655" s="489"/>
      <c r="H655" s="500" t="str">
        <f t="shared" ref="H655:H718" si="20">IF(LEN(A655)&gt;0,IF(AND(LEN(A655)&gt;0,LEN(B655)&gt;0,LEN(C655)&gt;0,LEN(D655)&gt;0,LEN(E655)&gt;0,LEN(F655)&gt;0,LEN(G655)&gt;0),"OK","Not Complete"),"")</f>
        <v/>
      </c>
      <c r="I655" s="500">
        <f t="shared" ref="I655:I718" si="21">IF(H655="ok",G655,0)</f>
        <v>0</v>
      </c>
    </row>
    <row r="656" spans="1:9">
      <c r="A656" s="489"/>
      <c r="B656" s="489"/>
      <c r="C656" s="489"/>
      <c r="D656" s="489"/>
      <c r="E656" s="489" t="str">
        <f>IF(LEN(D656)&gt;0,VLOOKUP(D656,'[1]Database Karyawan'!$A$2:$B$10000,2,0),"")</f>
        <v/>
      </c>
      <c r="F656" s="489" t="str">
        <f>IF(LEN(E656)&gt;0,VLOOKUP(E656,'Database Karyawan'!$A$2:$B$10000,2,0),"")</f>
        <v/>
      </c>
      <c r="G656" s="489"/>
      <c r="H656" s="500" t="str">
        <f t="shared" si="20"/>
        <v/>
      </c>
      <c r="I656" s="500">
        <f t="shared" si="21"/>
        <v>0</v>
      </c>
    </row>
    <row r="657" spans="1:9">
      <c r="A657" s="489"/>
      <c r="B657" s="489"/>
      <c r="C657" s="489"/>
      <c r="D657" s="489"/>
      <c r="E657" s="489" t="str">
        <f>IF(LEN(D657)&gt;0,VLOOKUP(D657,'[1]Database Karyawan'!$A$2:$B$10000,2,0),"")</f>
        <v/>
      </c>
      <c r="F657" s="489" t="str">
        <f>IF(LEN(E657)&gt;0,VLOOKUP(E657,'Database Karyawan'!$A$2:$B$10000,2,0),"")</f>
        <v/>
      </c>
      <c r="G657" s="489"/>
      <c r="H657" s="500" t="str">
        <f t="shared" si="20"/>
        <v/>
      </c>
      <c r="I657" s="500">
        <f t="shared" si="21"/>
        <v>0</v>
      </c>
    </row>
    <row r="658" spans="1:9">
      <c r="A658" s="489"/>
      <c r="B658" s="489"/>
      <c r="C658" s="489"/>
      <c r="D658" s="489"/>
      <c r="E658" s="489" t="str">
        <f>IF(LEN(D658)&gt;0,VLOOKUP(D658,'[1]Database Karyawan'!$A$2:$B$10000,2,0),"")</f>
        <v/>
      </c>
      <c r="F658" s="489" t="str">
        <f>IF(LEN(E658)&gt;0,VLOOKUP(E658,'Database Karyawan'!$A$2:$B$10000,2,0),"")</f>
        <v/>
      </c>
      <c r="G658" s="489"/>
      <c r="H658" s="500" t="str">
        <f t="shared" si="20"/>
        <v/>
      </c>
      <c r="I658" s="500">
        <f t="shared" si="21"/>
        <v>0</v>
      </c>
    </row>
    <row r="659" spans="1:9">
      <c r="A659" s="489"/>
      <c r="B659" s="489"/>
      <c r="C659" s="489"/>
      <c r="D659" s="489"/>
      <c r="E659" s="489" t="str">
        <f>IF(LEN(D659)&gt;0,VLOOKUP(D659,'[1]Database Karyawan'!$A$2:$B$10000,2,0),"")</f>
        <v/>
      </c>
      <c r="F659" s="489" t="str">
        <f>IF(LEN(E659)&gt;0,VLOOKUP(E659,'Database Karyawan'!$A$2:$B$10000,2,0),"")</f>
        <v/>
      </c>
      <c r="G659" s="489"/>
      <c r="H659" s="500" t="str">
        <f t="shared" si="20"/>
        <v/>
      </c>
      <c r="I659" s="500">
        <f t="shared" si="21"/>
        <v>0</v>
      </c>
    </row>
    <row r="660" spans="1:9">
      <c r="A660" s="489"/>
      <c r="B660" s="489"/>
      <c r="C660" s="489"/>
      <c r="D660" s="489"/>
      <c r="E660" s="489" t="str">
        <f>IF(LEN(D660)&gt;0,VLOOKUP(D660,'[1]Database Karyawan'!$A$2:$B$10000,2,0),"")</f>
        <v/>
      </c>
      <c r="F660" s="489" t="str">
        <f>IF(LEN(E660)&gt;0,VLOOKUP(E660,'Database Karyawan'!$A$2:$B$10000,2,0),"")</f>
        <v/>
      </c>
      <c r="G660" s="489"/>
      <c r="H660" s="500" t="str">
        <f t="shared" si="20"/>
        <v/>
      </c>
      <c r="I660" s="500">
        <f t="shared" si="21"/>
        <v>0</v>
      </c>
    </row>
    <row r="661" spans="1:9">
      <c r="A661" s="489"/>
      <c r="B661" s="489"/>
      <c r="C661" s="489"/>
      <c r="D661" s="489"/>
      <c r="E661" s="489" t="str">
        <f>IF(LEN(D661)&gt;0,VLOOKUP(D661,'[1]Database Karyawan'!$A$2:$B$10000,2,0),"")</f>
        <v/>
      </c>
      <c r="F661" s="489" t="str">
        <f>IF(LEN(E661)&gt;0,VLOOKUP(E661,'Database Karyawan'!$A$2:$B$10000,2,0),"")</f>
        <v/>
      </c>
      <c r="G661" s="489"/>
      <c r="H661" s="500" t="str">
        <f t="shared" si="20"/>
        <v/>
      </c>
      <c r="I661" s="500">
        <f t="shared" si="21"/>
        <v>0</v>
      </c>
    </row>
    <row r="662" spans="1:9">
      <c r="A662" s="489"/>
      <c r="B662" s="489"/>
      <c r="C662" s="489"/>
      <c r="D662" s="489"/>
      <c r="E662" s="489" t="str">
        <f>IF(LEN(D662)&gt;0,VLOOKUP(D662,'[1]Database Karyawan'!$A$2:$B$10000,2,0),"")</f>
        <v/>
      </c>
      <c r="F662" s="489" t="str">
        <f>IF(LEN(E662)&gt;0,VLOOKUP(E662,'Database Karyawan'!$A$2:$B$10000,2,0),"")</f>
        <v/>
      </c>
      <c r="G662" s="489"/>
      <c r="H662" s="500" t="str">
        <f t="shared" si="20"/>
        <v/>
      </c>
      <c r="I662" s="500">
        <f t="shared" si="21"/>
        <v>0</v>
      </c>
    </row>
    <row r="663" spans="1:9">
      <c r="A663" s="489"/>
      <c r="B663" s="489"/>
      <c r="C663" s="489"/>
      <c r="D663" s="489"/>
      <c r="E663" s="489" t="str">
        <f>IF(LEN(D663)&gt;0,VLOOKUP(D663,'[1]Database Karyawan'!$A$2:$B$10000,2,0),"")</f>
        <v/>
      </c>
      <c r="F663" s="489" t="str">
        <f>IF(LEN(E663)&gt;0,VLOOKUP(E663,'Database Karyawan'!$A$2:$B$10000,2,0),"")</f>
        <v/>
      </c>
      <c r="G663" s="489"/>
      <c r="H663" s="500" t="str">
        <f t="shared" si="20"/>
        <v/>
      </c>
      <c r="I663" s="500">
        <f t="shared" si="21"/>
        <v>0</v>
      </c>
    </row>
    <row r="664" spans="1:9">
      <c r="A664" s="489"/>
      <c r="B664" s="489"/>
      <c r="C664" s="489"/>
      <c r="D664" s="489"/>
      <c r="E664" s="489" t="str">
        <f>IF(LEN(D664)&gt;0,VLOOKUP(D664,'[1]Database Karyawan'!$A$2:$B$10000,2,0),"")</f>
        <v/>
      </c>
      <c r="F664" s="489" t="str">
        <f>IF(LEN(E664)&gt;0,VLOOKUP(E664,'Database Karyawan'!$A$2:$B$10000,2,0),"")</f>
        <v/>
      </c>
      <c r="G664" s="489"/>
      <c r="H664" s="500" t="str">
        <f t="shared" si="20"/>
        <v/>
      </c>
      <c r="I664" s="500">
        <f t="shared" si="21"/>
        <v>0</v>
      </c>
    </row>
    <row r="665" spans="1:9">
      <c r="A665" s="489"/>
      <c r="B665" s="489"/>
      <c r="C665" s="489"/>
      <c r="D665" s="489"/>
      <c r="E665" s="489" t="str">
        <f>IF(LEN(D665)&gt;0,VLOOKUP(D665,'[1]Database Karyawan'!$A$2:$B$10000,2,0),"")</f>
        <v/>
      </c>
      <c r="F665" s="489" t="str">
        <f>IF(LEN(E665)&gt;0,VLOOKUP(E665,'Database Karyawan'!$A$2:$B$10000,2,0),"")</f>
        <v/>
      </c>
      <c r="G665" s="489"/>
      <c r="H665" s="500" t="str">
        <f t="shared" si="20"/>
        <v/>
      </c>
      <c r="I665" s="500">
        <f t="shared" si="21"/>
        <v>0</v>
      </c>
    </row>
    <row r="666" spans="1:9">
      <c r="A666" s="489"/>
      <c r="B666" s="489"/>
      <c r="C666" s="489"/>
      <c r="D666" s="489"/>
      <c r="E666" s="489" t="str">
        <f>IF(LEN(D666)&gt;0,VLOOKUP(D666,'[1]Database Karyawan'!$A$2:$B$10000,2,0),"")</f>
        <v/>
      </c>
      <c r="F666" s="489" t="str">
        <f>IF(LEN(E666)&gt;0,VLOOKUP(E666,'Database Karyawan'!$A$2:$B$10000,2,0),"")</f>
        <v/>
      </c>
      <c r="G666" s="489"/>
      <c r="H666" s="500" t="str">
        <f t="shared" si="20"/>
        <v/>
      </c>
      <c r="I666" s="500">
        <f t="shared" si="21"/>
        <v>0</v>
      </c>
    </row>
    <row r="667" spans="1:9">
      <c r="A667" s="489"/>
      <c r="B667" s="489"/>
      <c r="C667" s="489"/>
      <c r="D667" s="489"/>
      <c r="E667" s="489" t="str">
        <f>IF(LEN(D667)&gt;0,VLOOKUP(D667,'[1]Database Karyawan'!$A$2:$B$10000,2,0),"")</f>
        <v/>
      </c>
      <c r="F667" s="489" t="str">
        <f>IF(LEN(E667)&gt;0,VLOOKUP(E667,'Database Karyawan'!$A$2:$B$10000,2,0),"")</f>
        <v/>
      </c>
      <c r="G667" s="489"/>
      <c r="H667" s="500" t="str">
        <f t="shared" si="20"/>
        <v/>
      </c>
      <c r="I667" s="500">
        <f t="shared" si="21"/>
        <v>0</v>
      </c>
    </row>
    <row r="668" spans="1:9">
      <c r="A668" s="489"/>
      <c r="B668" s="489"/>
      <c r="C668" s="489"/>
      <c r="D668" s="489"/>
      <c r="E668" s="489" t="str">
        <f>IF(LEN(D668)&gt;0,VLOOKUP(D668,'[1]Database Karyawan'!$A$2:$B$10000,2,0),"")</f>
        <v/>
      </c>
      <c r="F668" s="489" t="str">
        <f>IF(LEN(E668)&gt;0,VLOOKUP(E668,'Database Karyawan'!$A$2:$B$10000,2,0),"")</f>
        <v/>
      </c>
      <c r="G668" s="489"/>
      <c r="H668" s="500" t="str">
        <f t="shared" si="20"/>
        <v/>
      </c>
      <c r="I668" s="500">
        <f t="shared" si="21"/>
        <v>0</v>
      </c>
    </row>
    <row r="669" spans="1:9">
      <c r="A669" s="489"/>
      <c r="B669" s="489"/>
      <c r="C669" s="489"/>
      <c r="D669" s="489"/>
      <c r="E669" s="489" t="str">
        <f>IF(LEN(D669)&gt;0,VLOOKUP(D669,'[1]Database Karyawan'!$A$2:$B$10000,2,0),"")</f>
        <v/>
      </c>
      <c r="F669" s="489" t="str">
        <f>IF(LEN(E669)&gt;0,VLOOKUP(E669,'Database Karyawan'!$A$2:$B$10000,2,0),"")</f>
        <v/>
      </c>
      <c r="G669" s="489"/>
      <c r="H669" s="500" t="str">
        <f t="shared" si="20"/>
        <v/>
      </c>
      <c r="I669" s="500">
        <f t="shared" si="21"/>
        <v>0</v>
      </c>
    </row>
    <row r="670" spans="1:9">
      <c r="A670" s="489"/>
      <c r="B670" s="489"/>
      <c r="C670" s="489"/>
      <c r="D670" s="489"/>
      <c r="E670" s="489" t="str">
        <f>IF(LEN(D670)&gt;0,VLOOKUP(D670,'[1]Database Karyawan'!$A$2:$B$10000,2,0),"")</f>
        <v/>
      </c>
      <c r="F670" s="489" t="str">
        <f>IF(LEN(E670)&gt;0,VLOOKUP(E670,'Database Karyawan'!$A$2:$B$10000,2,0),"")</f>
        <v/>
      </c>
      <c r="G670" s="489"/>
      <c r="H670" s="500" t="str">
        <f t="shared" si="20"/>
        <v/>
      </c>
      <c r="I670" s="500">
        <f t="shared" si="21"/>
        <v>0</v>
      </c>
    </row>
    <row r="671" spans="1:9">
      <c r="A671" s="489"/>
      <c r="B671" s="489"/>
      <c r="C671" s="489"/>
      <c r="D671" s="489"/>
      <c r="E671" s="489" t="str">
        <f>IF(LEN(D671)&gt;0,VLOOKUP(D671,'[1]Database Karyawan'!$A$2:$B$10000,2,0),"")</f>
        <v/>
      </c>
      <c r="F671" s="489" t="str">
        <f>IF(LEN(E671)&gt;0,VLOOKUP(E671,'Database Karyawan'!$A$2:$B$10000,2,0),"")</f>
        <v/>
      </c>
      <c r="G671" s="489"/>
      <c r="H671" s="500" t="str">
        <f t="shared" si="20"/>
        <v/>
      </c>
      <c r="I671" s="500">
        <f t="shared" si="21"/>
        <v>0</v>
      </c>
    </row>
    <row r="672" spans="1:9">
      <c r="A672" s="489"/>
      <c r="B672" s="489"/>
      <c r="C672" s="489"/>
      <c r="D672" s="489"/>
      <c r="E672" s="489" t="str">
        <f>IF(LEN(D672)&gt;0,VLOOKUP(D672,'[1]Database Karyawan'!$A$2:$B$10000,2,0),"")</f>
        <v/>
      </c>
      <c r="F672" s="489" t="str">
        <f>IF(LEN(E672)&gt;0,VLOOKUP(E672,'Database Karyawan'!$A$2:$B$10000,2,0),"")</f>
        <v/>
      </c>
      <c r="G672" s="489"/>
      <c r="H672" s="500" t="str">
        <f t="shared" si="20"/>
        <v/>
      </c>
      <c r="I672" s="500">
        <f t="shared" si="21"/>
        <v>0</v>
      </c>
    </row>
    <row r="673" spans="1:9">
      <c r="A673" s="489"/>
      <c r="B673" s="489"/>
      <c r="C673" s="489"/>
      <c r="D673" s="489"/>
      <c r="E673" s="489" t="str">
        <f>IF(LEN(D673)&gt;0,VLOOKUP(D673,'[1]Database Karyawan'!$A$2:$B$10000,2,0),"")</f>
        <v/>
      </c>
      <c r="F673" s="489" t="str">
        <f>IF(LEN(E673)&gt;0,VLOOKUP(E673,'Database Karyawan'!$A$2:$B$10000,2,0),"")</f>
        <v/>
      </c>
      <c r="G673" s="489"/>
      <c r="H673" s="500" t="str">
        <f t="shared" si="20"/>
        <v/>
      </c>
      <c r="I673" s="500">
        <f t="shared" si="21"/>
        <v>0</v>
      </c>
    </row>
    <row r="674" spans="1:9">
      <c r="A674" s="489"/>
      <c r="B674" s="489"/>
      <c r="C674" s="489"/>
      <c r="D674" s="489"/>
      <c r="E674" s="489" t="str">
        <f>IF(LEN(D674)&gt;0,VLOOKUP(D674,'[1]Database Karyawan'!$A$2:$B$10000,2,0),"")</f>
        <v/>
      </c>
      <c r="F674" s="489" t="str">
        <f>IF(LEN(E674)&gt;0,VLOOKUP(E674,'Database Karyawan'!$A$2:$B$10000,2,0),"")</f>
        <v/>
      </c>
      <c r="G674" s="489"/>
      <c r="H674" s="500" t="str">
        <f t="shared" si="20"/>
        <v/>
      </c>
      <c r="I674" s="500">
        <f t="shared" si="21"/>
        <v>0</v>
      </c>
    </row>
    <row r="675" spans="1:9">
      <c r="A675" s="489"/>
      <c r="B675" s="489"/>
      <c r="C675" s="489"/>
      <c r="D675" s="489"/>
      <c r="E675" s="489" t="str">
        <f>IF(LEN(D675)&gt;0,VLOOKUP(D675,'[1]Database Karyawan'!$A$2:$B$10000,2,0),"")</f>
        <v/>
      </c>
      <c r="F675" s="489" t="str">
        <f>IF(LEN(E675)&gt;0,VLOOKUP(E675,'Database Karyawan'!$A$2:$B$10000,2,0),"")</f>
        <v/>
      </c>
      <c r="G675" s="489"/>
      <c r="H675" s="500" t="str">
        <f t="shared" si="20"/>
        <v/>
      </c>
      <c r="I675" s="500">
        <f t="shared" si="21"/>
        <v>0</v>
      </c>
    </row>
    <row r="676" spans="1:9">
      <c r="A676" s="489"/>
      <c r="B676" s="489"/>
      <c r="C676" s="489"/>
      <c r="D676" s="489"/>
      <c r="E676" s="489" t="str">
        <f>IF(LEN(D676)&gt;0,VLOOKUP(D676,'[1]Database Karyawan'!$A$2:$B$10000,2,0),"")</f>
        <v/>
      </c>
      <c r="F676" s="489" t="str">
        <f>IF(LEN(E676)&gt;0,VLOOKUP(E676,'Database Karyawan'!$A$2:$B$10000,2,0),"")</f>
        <v/>
      </c>
      <c r="G676" s="489"/>
      <c r="H676" s="500" t="str">
        <f t="shared" si="20"/>
        <v/>
      </c>
      <c r="I676" s="500">
        <f t="shared" si="21"/>
        <v>0</v>
      </c>
    </row>
    <row r="677" spans="1:9">
      <c r="A677" s="489"/>
      <c r="B677" s="489"/>
      <c r="C677" s="489"/>
      <c r="D677" s="489"/>
      <c r="E677" s="489" t="str">
        <f>IF(LEN(D677)&gt;0,VLOOKUP(D677,'[1]Database Karyawan'!$A$2:$B$10000,2,0),"")</f>
        <v/>
      </c>
      <c r="F677" s="489" t="str">
        <f>IF(LEN(E677)&gt;0,VLOOKUP(E677,'Database Karyawan'!$A$2:$B$10000,2,0),"")</f>
        <v/>
      </c>
      <c r="G677" s="489"/>
      <c r="H677" s="500" t="str">
        <f t="shared" si="20"/>
        <v/>
      </c>
      <c r="I677" s="500">
        <f t="shared" si="21"/>
        <v>0</v>
      </c>
    </row>
    <row r="678" spans="1:9">
      <c r="A678" s="489"/>
      <c r="B678" s="489"/>
      <c r="C678" s="489"/>
      <c r="D678" s="489"/>
      <c r="E678" s="489" t="str">
        <f>IF(LEN(D678)&gt;0,VLOOKUP(D678,'[1]Database Karyawan'!$A$2:$B$10000,2,0),"")</f>
        <v/>
      </c>
      <c r="F678" s="489" t="str">
        <f>IF(LEN(E678)&gt;0,VLOOKUP(E678,'Database Karyawan'!$A$2:$B$10000,2,0),"")</f>
        <v/>
      </c>
      <c r="G678" s="489"/>
      <c r="H678" s="500" t="str">
        <f t="shared" si="20"/>
        <v/>
      </c>
      <c r="I678" s="500">
        <f t="shared" si="21"/>
        <v>0</v>
      </c>
    </row>
    <row r="679" spans="1:9">
      <c r="A679" s="489"/>
      <c r="B679" s="489"/>
      <c r="C679" s="489"/>
      <c r="D679" s="489"/>
      <c r="E679" s="489" t="str">
        <f>IF(LEN(D679)&gt;0,VLOOKUP(D679,'[1]Database Karyawan'!$A$2:$B$10000,2,0),"")</f>
        <v/>
      </c>
      <c r="F679" s="489" t="str">
        <f>IF(LEN(E679)&gt;0,VLOOKUP(E679,'Database Karyawan'!$A$2:$B$10000,2,0),"")</f>
        <v/>
      </c>
      <c r="G679" s="489"/>
      <c r="H679" s="500" t="str">
        <f t="shared" si="20"/>
        <v/>
      </c>
      <c r="I679" s="500">
        <f t="shared" si="21"/>
        <v>0</v>
      </c>
    </row>
    <row r="680" spans="1:9">
      <c r="A680" s="489"/>
      <c r="B680" s="489"/>
      <c r="C680" s="489"/>
      <c r="D680" s="489"/>
      <c r="E680" s="489" t="str">
        <f>IF(LEN(D680)&gt;0,VLOOKUP(D680,'[1]Database Karyawan'!$A$2:$B$10000,2,0),"")</f>
        <v/>
      </c>
      <c r="F680" s="489" t="str">
        <f>IF(LEN(E680)&gt;0,VLOOKUP(E680,'Database Karyawan'!$A$2:$B$10000,2,0),"")</f>
        <v/>
      </c>
      <c r="G680" s="489"/>
      <c r="H680" s="500" t="str">
        <f t="shared" si="20"/>
        <v/>
      </c>
      <c r="I680" s="500">
        <f t="shared" si="21"/>
        <v>0</v>
      </c>
    </row>
    <row r="681" spans="1:9">
      <c r="A681" s="489"/>
      <c r="B681" s="489"/>
      <c r="C681" s="489"/>
      <c r="D681" s="489"/>
      <c r="E681" s="489" t="str">
        <f>IF(LEN(D681)&gt;0,VLOOKUP(D681,'[1]Database Karyawan'!$A$2:$B$10000,2,0),"")</f>
        <v/>
      </c>
      <c r="F681" s="489" t="str">
        <f>IF(LEN(E681)&gt;0,VLOOKUP(E681,'Database Karyawan'!$A$2:$B$10000,2,0),"")</f>
        <v/>
      </c>
      <c r="G681" s="489"/>
      <c r="H681" s="500" t="str">
        <f t="shared" si="20"/>
        <v/>
      </c>
      <c r="I681" s="500">
        <f t="shared" si="21"/>
        <v>0</v>
      </c>
    </row>
    <row r="682" spans="1:9">
      <c r="A682" s="489"/>
      <c r="B682" s="489"/>
      <c r="C682" s="489"/>
      <c r="D682" s="489"/>
      <c r="E682" s="489" t="str">
        <f>IF(LEN(D682)&gt;0,VLOOKUP(D682,'[1]Database Karyawan'!$A$2:$B$10000,2,0),"")</f>
        <v/>
      </c>
      <c r="F682" s="489" t="str">
        <f>IF(LEN(E682)&gt;0,VLOOKUP(E682,'Database Karyawan'!$A$2:$B$10000,2,0),"")</f>
        <v/>
      </c>
      <c r="G682" s="489"/>
      <c r="H682" s="500" t="str">
        <f t="shared" si="20"/>
        <v/>
      </c>
      <c r="I682" s="500">
        <f t="shared" si="21"/>
        <v>0</v>
      </c>
    </row>
    <row r="683" spans="1:9">
      <c r="A683" s="489"/>
      <c r="B683" s="489"/>
      <c r="C683" s="489"/>
      <c r="D683" s="489"/>
      <c r="E683" s="489" t="str">
        <f>IF(LEN(D683)&gt;0,VLOOKUP(D683,'[1]Database Karyawan'!$A$2:$B$10000,2,0),"")</f>
        <v/>
      </c>
      <c r="F683" s="489" t="str">
        <f>IF(LEN(E683)&gt;0,VLOOKUP(E683,'Database Karyawan'!$A$2:$B$10000,2,0),"")</f>
        <v/>
      </c>
      <c r="G683" s="489"/>
      <c r="H683" s="500" t="str">
        <f t="shared" si="20"/>
        <v/>
      </c>
      <c r="I683" s="500">
        <f t="shared" si="21"/>
        <v>0</v>
      </c>
    </row>
    <row r="684" spans="1:9">
      <c r="A684" s="489"/>
      <c r="B684" s="489"/>
      <c r="C684" s="489"/>
      <c r="D684" s="489"/>
      <c r="E684" s="489" t="str">
        <f>IF(LEN(D684)&gt;0,VLOOKUP(D684,'[1]Database Karyawan'!$A$2:$B$10000,2,0),"")</f>
        <v/>
      </c>
      <c r="F684" s="489" t="str">
        <f>IF(LEN(E684)&gt;0,VLOOKUP(E684,'Database Karyawan'!$A$2:$B$10000,2,0),"")</f>
        <v/>
      </c>
      <c r="G684" s="489"/>
      <c r="H684" s="500" t="str">
        <f t="shared" si="20"/>
        <v/>
      </c>
      <c r="I684" s="500">
        <f t="shared" si="21"/>
        <v>0</v>
      </c>
    </row>
    <row r="685" spans="1:9">
      <c r="A685" s="489"/>
      <c r="B685" s="489"/>
      <c r="C685" s="489"/>
      <c r="D685" s="489"/>
      <c r="E685" s="489" t="str">
        <f>IF(LEN(D685)&gt;0,VLOOKUP(D685,'[1]Database Karyawan'!$A$2:$B$10000,2,0),"")</f>
        <v/>
      </c>
      <c r="F685" s="489" t="str">
        <f>IF(LEN(E685)&gt;0,VLOOKUP(E685,'Database Karyawan'!$A$2:$B$10000,2,0),"")</f>
        <v/>
      </c>
      <c r="G685" s="489"/>
      <c r="H685" s="500" t="str">
        <f t="shared" si="20"/>
        <v/>
      </c>
      <c r="I685" s="500">
        <f t="shared" si="21"/>
        <v>0</v>
      </c>
    </row>
    <row r="686" spans="1:9">
      <c r="A686" s="489"/>
      <c r="B686" s="489"/>
      <c r="C686" s="489"/>
      <c r="D686" s="489"/>
      <c r="E686" s="489" t="str">
        <f>IF(LEN(D686)&gt;0,VLOOKUP(D686,'[1]Database Karyawan'!$A$2:$B$10000,2,0),"")</f>
        <v/>
      </c>
      <c r="F686" s="489" t="str">
        <f>IF(LEN(E686)&gt;0,VLOOKUP(E686,'Database Karyawan'!$A$2:$B$10000,2,0),"")</f>
        <v/>
      </c>
      <c r="G686" s="489"/>
      <c r="H686" s="500" t="str">
        <f t="shared" si="20"/>
        <v/>
      </c>
      <c r="I686" s="500">
        <f t="shared" si="21"/>
        <v>0</v>
      </c>
    </row>
    <row r="687" spans="1:9">
      <c r="A687" s="489"/>
      <c r="B687" s="489"/>
      <c r="C687" s="489"/>
      <c r="D687" s="489"/>
      <c r="E687" s="489" t="str">
        <f>IF(LEN(D687)&gt;0,VLOOKUP(D687,'[1]Database Karyawan'!$A$2:$B$10000,2,0),"")</f>
        <v/>
      </c>
      <c r="F687" s="489" t="str">
        <f>IF(LEN(E687)&gt;0,VLOOKUP(E687,'Database Karyawan'!$A$2:$B$10000,2,0),"")</f>
        <v/>
      </c>
      <c r="G687" s="489"/>
      <c r="H687" s="500" t="str">
        <f t="shared" si="20"/>
        <v/>
      </c>
      <c r="I687" s="500">
        <f t="shared" si="21"/>
        <v>0</v>
      </c>
    </row>
    <row r="688" spans="1:9">
      <c r="A688" s="489"/>
      <c r="B688" s="489"/>
      <c r="C688" s="489"/>
      <c r="D688" s="489"/>
      <c r="E688" s="489" t="str">
        <f>IF(LEN(D688)&gt;0,VLOOKUP(D688,'[1]Database Karyawan'!$A$2:$B$10000,2,0),"")</f>
        <v/>
      </c>
      <c r="F688" s="489" t="str">
        <f>IF(LEN(E688)&gt;0,VLOOKUP(E688,'Database Karyawan'!$A$2:$B$10000,2,0),"")</f>
        <v/>
      </c>
      <c r="G688" s="489"/>
      <c r="H688" s="500" t="str">
        <f t="shared" si="20"/>
        <v/>
      </c>
      <c r="I688" s="500">
        <f t="shared" si="21"/>
        <v>0</v>
      </c>
    </row>
    <row r="689" spans="1:9">
      <c r="A689" s="489"/>
      <c r="B689" s="489"/>
      <c r="C689" s="489"/>
      <c r="D689" s="489"/>
      <c r="E689" s="489" t="str">
        <f>IF(LEN(D689)&gt;0,VLOOKUP(D689,'[1]Database Karyawan'!$A$2:$B$10000,2,0),"")</f>
        <v/>
      </c>
      <c r="F689" s="489" t="str">
        <f>IF(LEN(E689)&gt;0,VLOOKUP(E689,'Database Karyawan'!$A$2:$B$10000,2,0),"")</f>
        <v/>
      </c>
      <c r="G689" s="489"/>
      <c r="H689" s="500" t="str">
        <f t="shared" si="20"/>
        <v/>
      </c>
      <c r="I689" s="500">
        <f t="shared" si="21"/>
        <v>0</v>
      </c>
    </row>
    <row r="690" spans="1:9">
      <c r="A690" s="489"/>
      <c r="B690" s="489"/>
      <c r="C690" s="489"/>
      <c r="D690" s="489"/>
      <c r="E690" s="489" t="str">
        <f>IF(LEN(D690)&gt;0,VLOOKUP(D690,'[1]Database Karyawan'!$A$2:$B$10000,2,0),"")</f>
        <v/>
      </c>
      <c r="F690" s="489" t="str">
        <f>IF(LEN(E690)&gt;0,VLOOKUP(E690,'Database Karyawan'!$A$2:$B$10000,2,0),"")</f>
        <v/>
      </c>
      <c r="G690" s="489"/>
      <c r="H690" s="500" t="str">
        <f t="shared" si="20"/>
        <v/>
      </c>
      <c r="I690" s="500">
        <f t="shared" si="21"/>
        <v>0</v>
      </c>
    </row>
    <row r="691" spans="1:9">
      <c r="A691" s="489"/>
      <c r="B691" s="489"/>
      <c r="C691" s="489"/>
      <c r="D691" s="489"/>
      <c r="E691" s="489" t="str">
        <f>IF(LEN(D691)&gt;0,VLOOKUP(D691,'[1]Database Karyawan'!$A$2:$B$10000,2,0),"")</f>
        <v/>
      </c>
      <c r="F691" s="489" t="str">
        <f>IF(LEN(E691)&gt;0,VLOOKUP(E691,'Database Karyawan'!$A$2:$B$10000,2,0),"")</f>
        <v/>
      </c>
      <c r="G691" s="489"/>
      <c r="H691" s="500" t="str">
        <f t="shared" si="20"/>
        <v/>
      </c>
      <c r="I691" s="500">
        <f t="shared" si="21"/>
        <v>0</v>
      </c>
    </row>
    <row r="692" spans="1:9">
      <c r="A692" s="489"/>
      <c r="B692" s="489"/>
      <c r="C692" s="489"/>
      <c r="D692" s="489"/>
      <c r="E692" s="489" t="str">
        <f>IF(LEN(D692)&gt;0,VLOOKUP(D692,'[1]Database Karyawan'!$A$2:$B$10000,2,0),"")</f>
        <v/>
      </c>
      <c r="F692" s="489" t="str">
        <f>IF(LEN(E692)&gt;0,VLOOKUP(E692,'Database Karyawan'!$A$2:$B$10000,2,0),"")</f>
        <v/>
      </c>
      <c r="G692" s="489"/>
      <c r="H692" s="500" t="str">
        <f t="shared" si="20"/>
        <v/>
      </c>
      <c r="I692" s="500">
        <f t="shared" si="21"/>
        <v>0</v>
      </c>
    </row>
    <row r="693" spans="1:9">
      <c r="A693" s="489"/>
      <c r="B693" s="489"/>
      <c r="C693" s="489"/>
      <c r="D693" s="489"/>
      <c r="E693" s="489" t="str">
        <f>IF(LEN(D693)&gt;0,VLOOKUP(D693,'[1]Database Karyawan'!$A$2:$B$10000,2,0),"")</f>
        <v/>
      </c>
      <c r="F693" s="489" t="str">
        <f>IF(LEN(E693)&gt;0,VLOOKUP(E693,'Database Karyawan'!$A$2:$B$10000,2,0),"")</f>
        <v/>
      </c>
      <c r="G693" s="489"/>
      <c r="H693" s="500" t="str">
        <f t="shared" si="20"/>
        <v/>
      </c>
      <c r="I693" s="500">
        <f t="shared" si="21"/>
        <v>0</v>
      </c>
    </row>
    <row r="694" spans="1:9">
      <c r="A694" s="489"/>
      <c r="B694" s="489"/>
      <c r="C694" s="489"/>
      <c r="D694" s="489"/>
      <c r="E694" s="489" t="str">
        <f>IF(LEN(D694)&gt;0,VLOOKUP(D694,'[1]Database Karyawan'!$A$2:$B$10000,2,0),"")</f>
        <v/>
      </c>
      <c r="F694" s="489" t="str">
        <f>IF(LEN(E694)&gt;0,VLOOKUP(E694,'Database Karyawan'!$A$2:$B$10000,2,0),"")</f>
        <v/>
      </c>
      <c r="G694" s="489"/>
      <c r="H694" s="500" t="str">
        <f t="shared" si="20"/>
        <v/>
      </c>
      <c r="I694" s="500">
        <f t="shared" si="21"/>
        <v>0</v>
      </c>
    </row>
    <row r="695" spans="1:9">
      <c r="A695" s="489"/>
      <c r="B695" s="489"/>
      <c r="C695" s="489"/>
      <c r="D695" s="489"/>
      <c r="E695" s="489" t="str">
        <f>IF(LEN(D695)&gt;0,VLOOKUP(D695,'[1]Database Karyawan'!$A$2:$B$10000,2,0),"")</f>
        <v/>
      </c>
      <c r="F695" s="489" t="str">
        <f>IF(LEN(E695)&gt;0,VLOOKUP(E695,'Database Karyawan'!$A$2:$B$10000,2,0),"")</f>
        <v/>
      </c>
      <c r="G695" s="489"/>
      <c r="H695" s="500" t="str">
        <f t="shared" si="20"/>
        <v/>
      </c>
      <c r="I695" s="500">
        <f t="shared" si="21"/>
        <v>0</v>
      </c>
    </row>
    <row r="696" spans="1:9">
      <c r="A696" s="489"/>
      <c r="B696" s="489"/>
      <c r="C696" s="489"/>
      <c r="D696" s="489"/>
      <c r="E696" s="489" t="str">
        <f>IF(LEN(D696)&gt;0,VLOOKUP(D696,'[1]Database Karyawan'!$A$2:$B$10000,2,0),"")</f>
        <v/>
      </c>
      <c r="F696" s="489" t="str">
        <f>IF(LEN(E696)&gt;0,VLOOKUP(E696,'Database Karyawan'!$A$2:$B$10000,2,0),"")</f>
        <v/>
      </c>
      <c r="G696" s="489"/>
      <c r="H696" s="500" t="str">
        <f t="shared" si="20"/>
        <v/>
      </c>
      <c r="I696" s="500">
        <f t="shared" si="21"/>
        <v>0</v>
      </c>
    </row>
    <row r="697" spans="1:9">
      <c r="A697" s="489"/>
      <c r="B697" s="489"/>
      <c r="C697" s="489"/>
      <c r="D697" s="489"/>
      <c r="E697" s="489" t="str">
        <f>IF(LEN(D697)&gt;0,VLOOKUP(D697,'[1]Database Karyawan'!$A$2:$B$10000,2,0),"")</f>
        <v/>
      </c>
      <c r="F697" s="489" t="str">
        <f>IF(LEN(E697)&gt;0,VLOOKUP(E697,'Database Karyawan'!$A$2:$B$10000,2,0),"")</f>
        <v/>
      </c>
      <c r="G697" s="489"/>
      <c r="H697" s="500" t="str">
        <f t="shared" si="20"/>
        <v/>
      </c>
      <c r="I697" s="500">
        <f t="shared" si="21"/>
        <v>0</v>
      </c>
    </row>
    <row r="698" spans="1:9">
      <c r="A698" s="489"/>
      <c r="B698" s="489"/>
      <c r="C698" s="489"/>
      <c r="D698" s="489"/>
      <c r="E698" s="489" t="str">
        <f>IF(LEN(D698)&gt;0,VLOOKUP(D698,'[1]Database Karyawan'!$A$2:$B$10000,2,0),"")</f>
        <v/>
      </c>
      <c r="F698" s="489" t="str">
        <f>IF(LEN(E698)&gt;0,VLOOKUP(E698,'Database Karyawan'!$A$2:$B$10000,2,0),"")</f>
        <v/>
      </c>
      <c r="G698" s="489"/>
      <c r="H698" s="500" t="str">
        <f t="shared" si="20"/>
        <v/>
      </c>
      <c r="I698" s="500">
        <f t="shared" si="21"/>
        <v>0</v>
      </c>
    </row>
    <row r="699" spans="1:9">
      <c r="A699" s="489"/>
      <c r="B699" s="489"/>
      <c r="C699" s="489"/>
      <c r="D699" s="489"/>
      <c r="E699" s="489" t="str">
        <f>IF(LEN(D699)&gt;0,VLOOKUP(D699,'[1]Database Karyawan'!$A$2:$B$10000,2,0),"")</f>
        <v/>
      </c>
      <c r="F699" s="489" t="str">
        <f>IF(LEN(E699)&gt;0,VLOOKUP(E699,'Database Karyawan'!$A$2:$B$10000,2,0),"")</f>
        <v/>
      </c>
      <c r="G699" s="489"/>
      <c r="H699" s="500" t="str">
        <f t="shared" si="20"/>
        <v/>
      </c>
      <c r="I699" s="500">
        <f t="shared" si="21"/>
        <v>0</v>
      </c>
    </row>
    <row r="700" spans="1:9">
      <c r="A700" s="489"/>
      <c r="B700" s="489"/>
      <c r="C700" s="489"/>
      <c r="D700" s="489"/>
      <c r="E700" s="489" t="str">
        <f>IF(LEN(D700)&gt;0,VLOOKUP(D700,'[1]Database Karyawan'!$A$2:$B$10000,2,0),"")</f>
        <v/>
      </c>
      <c r="F700" s="489" t="str">
        <f>IF(LEN(E700)&gt;0,VLOOKUP(E700,'Database Karyawan'!$A$2:$B$10000,2,0),"")</f>
        <v/>
      </c>
      <c r="G700" s="489"/>
      <c r="H700" s="500" t="str">
        <f t="shared" si="20"/>
        <v/>
      </c>
      <c r="I700" s="500">
        <f t="shared" si="21"/>
        <v>0</v>
      </c>
    </row>
    <row r="701" spans="1:9">
      <c r="A701" s="489"/>
      <c r="B701" s="489"/>
      <c r="C701" s="489"/>
      <c r="D701" s="489"/>
      <c r="E701" s="489" t="str">
        <f>IF(LEN(D701)&gt;0,VLOOKUP(D701,'[1]Database Karyawan'!$A$2:$B$10000,2,0),"")</f>
        <v/>
      </c>
      <c r="F701" s="489" t="str">
        <f>IF(LEN(E701)&gt;0,VLOOKUP(E701,'Database Karyawan'!$A$2:$B$10000,2,0),"")</f>
        <v/>
      </c>
      <c r="G701" s="489"/>
      <c r="H701" s="500" t="str">
        <f t="shared" si="20"/>
        <v/>
      </c>
      <c r="I701" s="500">
        <f t="shared" si="21"/>
        <v>0</v>
      </c>
    </row>
    <row r="702" spans="1:9">
      <c r="A702" s="489"/>
      <c r="B702" s="489"/>
      <c r="C702" s="489"/>
      <c r="D702" s="489"/>
      <c r="E702" s="489" t="str">
        <f>IF(LEN(D702)&gt;0,VLOOKUP(D702,'[1]Database Karyawan'!$A$2:$B$10000,2,0),"")</f>
        <v/>
      </c>
      <c r="F702" s="489" t="str">
        <f>IF(LEN(E702)&gt;0,VLOOKUP(E702,'Database Karyawan'!$A$2:$B$10000,2,0),"")</f>
        <v/>
      </c>
      <c r="G702" s="489"/>
      <c r="H702" s="500" t="str">
        <f t="shared" si="20"/>
        <v/>
      </c>
      <c r="I702" s="500">
        <f t="shared" si="21"/>
        <v>0</v>
      </c>
    </row>
    <row r="703" spans="1:9">
      <c r="A703" s="489"/>
      <c r="B703" s="489"/>
      <c r="C703" s="489"/>
      <c r="D703" s="489"/>
      <c r="E703" s="489" t="str">
        <f>IF(LEN(D703)&gt;0,VLOOKUP(D703,'[1]Database Karyawan'!$A$2:$B$10000,2,0),"")</f>
        <v/>
      </c>
      <c r="F703" s="489" t="str">
        <f>IF(LEN(E703)&gt;0,VLOOKUP(E703,'Database Karyawan'!$A$2:$B$10000,2,0),"")</f>
        <v/>
      </c>
      <c r="G703" s="489"/>
      <c r="H703" s="500" t="str">
        <f t="shared" si="20"/>
        <v/>
      </c>
      <c r="I703" s="500">
        <f t="shared" si="21"/>
        <v>0</v>
      </c>
    </row>
    <row r="704" spans="1:9">
      <c r="A704" s="489"/>
      <c r="B704" s="489"/>
      <c r="C704" s="489"/>
      <c r="D704" s="489"/>
      <c r="E704" s="489" t="str">
        <f>IF(LEN(D704)&gt;0,VLOOKUP(D704,'[1]Database Karyawan'!$A$2:$B$10000,2,0),"")</f>
        <v/>
      </c>
      <c r="F704" s="489" t="str">
        <f>IF(LEN(E704)&gt;0,VLOOKUP(E704,'Database Karyawan'!$A$2:$B$10000,2,0),"")</f>
        <v/>
      </c>
      <c r="G704" s="489"/>
      <c r="H704" s="500" t="str">
        <f t="shared" si="20"/>
        <v/>
      </c>
      <c r="I704" s="500">
        <f t="shared" si="21"/>
        <v>0</v>
      </c>
    </row>
    <row r="705" spans="1:9">
      <c r="A705" s="489"/>
      <c r="B705" s="489"/>
      <c r="C705" s="489"/>
      <c r="D705" s="489"/>
      <c r="E705" s="489" t="str">
        <f>IF(LEN(D705)&gt;0,VLOOKUP(D705,'[1]Database Karyawan'!$A$2:$B$10000,2,0),"")</f>
        <v/>
      </c>
      <c r="F705" s="489" t="str">
        <f>IF(LEN(E705)&gt;0,VLOOKUP(E705,'Database Karyawan'!$A$2:$B$10000,2,0),"")</f>
        <v/>
      </c>
      <c r="G705" s="489"/>
      <c r="H705" s="500" t="str">
        <f t="shared" si="20"/>
        <v/>
      </c>
      <c r="I705" s="500">
        <f t="shared" si="21"/>
        <v>0</v>
      </c>
    </row>
    <row r="706" spans="1:9">
      <c r="A706" s="489"/>
      <c r="B706" s="489"/>
      <c r="C706" s="489"/>
      <c r="D706" s="489"/>
      <c r="E706" s="489" t="str">
        <f>IF(LEN(D706)&gt;0,VLOOKUP(D706,'[1]Database Karyawan'!$A$2:$B$10000,2,0),"")</f>
        <v/>
      </c>
      <c r="F706" s="489" t="str">
        <f>IF(LEN(E706)&gt;0,VLOOKUP(E706,'Database Karyawan'!$A$2:$B$10000,2,0),"")</f>
        <v/>
      </c>
      <c r="G706" s="489"/>
      <c r="H706" s="500" t="str">
        <f t="shared" si="20"/>
        <v/>
      </c>
      <c r="I706" s="500">
        <f t="shared" si="21"/>
        <v>0</v>
      </c>
    </row>
    <row r="707" spans="1:9">
      <c r="A707" s="489"/>
      <c r="B707" s="489"/>
      <c r="C707" s="489"/>
      <c r="D707" s="489"/>
      <c r="E707" s="489" t="str">
        <f>IF(LEN(D707)&gt;0,VLOOKUP(D707,'[1]Database Karyawan'!$A$2:$B$10000,2,0),"")</f>
        <v/>
      </c>
      <c r="F707" s="489" t="str">
        <f>IF(LEN(E707)&gt;0,VLOOKUP(E707,'Database Karyawan'!$A$2:$B$10000,2,0),"")</f>
        <v/>
      </c>
      <c r="G707" s="489"/>
      <c r="H707" s="500" t="str">
        <f t="shared" si="20"/>
        <v/>
      </c>
      <c r="I707" s="500">
        <f t="shared" si="21"/>
        <v>0</v>
      </c>
    </row>
    <row r="708" spans="1:9">
      <c r="A708" s="489"/>
      <c r="B708" s="489"/>
      <c r="C708" s="489"/>
      <c r="D708" s="489"/>
      <c r="E708" s="489" t="str">
        <f>IF(LEN(D708)&gt;0,VLOOKUP(D708,'[1]Database Karyawan'!$A$2:$B$10000,2,0),"")</f>
        <v/>
      </c>
      <c r="F708" s="489" t="str">
        <f>IF(LEN(E708)&gt;0,VLOOKUP(E708,'Database Karyawan'!$A$2:$B$10000,2,0),"")</f>
        <v/>
      </c>
      <c r="G708" s="489"/>
      <c r="H708" s="500" t="str">
        <f t="shared" si="20"/>
        <v/>
      </c>
      <c r="I708" s="500">
        <f t="shared" si="21"/>
        <v>0</v>
      </c>
    </row>
    <row r="709" spans="1:9">
      <c r="A709" s="489"/>
      <c r="B709" s="489"/>
      <c r="C709" s="489"/>
      <c r="D709" s="489"/>
      <c r="E709" s="489" t="str">
        <f>IF(LEN(D709)&gt;0,VLOOKUP(D709,'[1]Database Karyawan'!$A$2:$B$10000,2,0),"")</f>
        <v/>
      </c>
      <c r="F709" s="489" t="str">
        <f>IF(LEN(E709)&gt;0,VLOOKUP(E709,'Database Karyawan'!$A$2:$B$10000,2,0),"")</f>
        <v/>
      </c>
      <c r="G709" s="489"/>
      <c r="H709" s="500" t="str">
        <f t="shared" si="20"/>
        <v/>
      </c>
      <c r="I709" s="500">
        <f t="shared" si="21"/>
        <v>0</v>
      </c>
    </row>
    <row r="710" spans="1:9">
      <c r="A710" s="489"/>
      <c r="B710" s="489"/>
      <c r="C710" s="489"/>
      <c r="D710" s="489"/>
      <c r="E710" s="489" t="str">
        <f>IF(LEN(D710)&gt;0,VLOOKUP(D710,'[1]Database Karyawan'!$A$2:$B$10000,2,0),"")</f>
        <v/>
      </c>
      <c r="F710" s="489" t="str">
        <f>IF(LEN(E710)&gt;0,VLOOKUP(E710,'Database Karyawan'!$A$2:$B$10000,2,0),"")</f>
        <v/>
      </c>
      <c r="G710" s="489"/>
      <c r="H710" s="500" t="str">
        <f t="shared" si="20"/>
        <v/>
      </c>
      <c r="I710" s="500">
        <f t="shared" si="21"/>
        <v>0</v>
      </c>
    </row>
    <row r="711" spans="1:9">
      <c r="A711" s="489"/>
      <c r="B711" s="489"/>
      <c r="C711" s="489"/>
      <c r="D711" s="489"/>
      <c r="E711" s="489" t="str">
        <f>IF(LEN(D711)&gt;0,VLOOKUP(D711,'[1]Database Karyawan'!$A$2:$B$10000,2,0),"")</f>
        <v/>
      </c>
      <c r="F711" s="489" t="str">
        <f>IF(LEN(E711)&gt;0,VLOOKUP(E711,'Database Karyawan'!$A$2:$B$10000,2,0),"")</f>
        <v/>
      </c>
      <c r="G711" s="489"/>
      <c r="H711" s="500" t="str">
        <f t="shared" si="20"/>
        <v/>
      </c>
      <c r="I711" s="500">
        <f t="shared" si="21"/>
        <v>0</v>
      </c>
    </row>
    <row r="712" spans="1:9">
      <c r="A712" s="489"/>
      <c r="B712" s="489"/>
      <c r="C712" s="489"/>
      <c r="D712" s="489"/>
      <c r="E712" s="489" t="str">
        <f>IF(LEN(D712)&gt;0,VLOOKUP(D712,'[1]Database Karyawan'!$A$2:$B$10000,2,0),"")</f>
        <v/>
      </c>
      <c r="F712" s="489" t="str">
        <f>IF(LEN(E712)&gt;0,VLOOKUP(E712,'Database Karyawan'!$A$2:$B$10000,2,0),"")</f>
        <v/>
      </c>
      <c r="G712" s="489"/>
      <c r="H712" s="500" t="str">
        <f t="shared" si="20"/>
        <v/>
      </c>
      <c r="I712" s="500">
        <f t="shared" si="21"/>
        <v>0</v>
      </c>
    </row>
    <row r="713" spans="1:9">
      <c r="A713" s="489"/>
      <c r="B713" s="489"/>
      <c r="C713" s="489"/>
      <c r="D713" s="489"/>
      <c r="E713" s="489" t="str">
        <f>IF(LEN(D713)&gt;0,VLOOKUP(D713,'[1]Database Karyawan'!$A$2:$B$10000,2,0),"")</f>
        <v/>
      </c>
      <c r="F713" s="489" t="str">
        <f>IF(LEN(E713)&gt;0,VLOOKUP(E713,'Database Karyawan'!$A$2:$B$10000,2,0),"")</f>
        <v/>
      </c>
      <c r="G713" s="489"/>
      <c r="H713" s="500" t="str">
        <f t="shared" si="20"/>
        <v/>
      </c>
      <c r="I713" s="500">
        <f t="shared" si="21"/>
        <v>0</v>
      </c>
    </row>
    <row r="714" spans="1:9">
      <c r="A714" s="489"/>
      <c r="B714" s="489"/>
      <c r="C714" s="489"/>
      <c r="D714" s="489"/>
      <c r="E714" s="489" t="str">
        <f>IF(LEN(D714)&gt;0,VLOOKUP(D714,'[1]Database Karyawan'!$A$2:$B$10000,2,0),"")</f>
        <v/>
      </c>
      <c r="F714" s="489" t="str">
        <f>IF(LEN(E714)&gt;0,VLOOKUP(E714,'Database Karyawan'!$A$2:$B$10000,2,0),"")</f>
        <v/>
      </c>
      <c r="G714" s="489"/>
      <c r="H714" s="500" t="str">
        <f t="shared" si="20"/>
        <v/>
      </c>
      <c r="I714" s="500">
        <f t="shared" si="21"/>
        <v>0</v>
      </c>
    </row>
    <row r="715" spans="1:9">
      <c r="A715" s="489"/>
      <c r="B715" s="489"/>
      <c r="C715" s="489"/>
      <c r="D715" s="489"/>
      <c r="E715" s="489" t="str">
        <f>IF(LEN(D715)&gt;0,VLOOKUP(D715,'[1]Database Karyawan'!$A$2:$B$10000,2,0),"")</f>
        <v/>
      </c>
      <c r="F715" s="489" t="str">
        <f>IF(LEN(E715)&gt;0,VLOOKUP(E715,'Database Karyawan'!$A$2:$B$10000,2,0),"")</f>
        <v/>
      </c>
      <c r="G715" s="489"/>
      <c r="H715" s="500" t="str">
        <f t="shared" si="20"/>
        <v/>
      </c>
      <c r="I715" s="500">
        <f t="shared" si="21"/>
        <v>0</v>
      </c>
    </row>
    <row r="716" spans="1:9">
      <c r="A716" s="489"/>
      <c r="B716" s="489"/>
      <c r="C716" s="489"/>
      <c r="D716" s="489"/>
      <c r="E716" s="489" t="str">
        <f>IF(LEN(D716)&gt;0,VLOOKUP(D716,'[1]Database Karyawan'!$A$2:$B$10000,2,0),"")</f>
        <v/>
      </c>
      <c r="F716" s="489" t="str">
        <f>IF(LEN(E716)&gt;0,VLOOKUP(E716,'Database Karyawan'!$A$2:$B$10000,2,0),"")</f>
        <v/>
      </c>
      <c r="G716" s="489"/>
      <c r="H716" s="500" t="str">
        <f t="shared" si="20"/>
        <v/>
      </c>
      <c r="I716" s="500">
        <f t="shared" si="21"/>
        <v>0</v>
      </c>
    </row>
    <row r="717" spans="1:9">
      <c r="A717" s="489"/>
      <c r="B717" s="489"/>
      <c r="C717" s="489"/>
      <c r="D717" s="489"/>
      <c r="E717" s="489" t="str">
        <f>IF(LEN(D717)&gt;0,VLOOKUP(D717,'[1]Database Karyawan'!$A$2:$B$10000,2,0),"")</f>
        <v/>
      </c>
      <c r="F717" s="489" t="str">
        <f>IF(LEN(E717)&gt;0,VLOOKUP(E717,'Database Karyawan'!$A$2:$B$10000,2,0),"")</f>
        <v/>
      </c>
      <c r="G717" s="489"/>
      <c r="H717" s="500" t="str">
        <f t="shared" si="20"/>
        <v/>
      </c>
      <c r="I717" s="500">
        <f t="shared" si="21"/>
        <v>0</v>
      </c>
    </row>
    <row r="718" spans="1:9">
      <c r="A718" s="489"/>
      <c r="B718" s="489"/>
      <c r="C718" s="489"/>
      <c r="D718" s="489"/>
      <c r="E718" s="489" t="str">
        <f>IF(LEN(D718)&gt;0,VLOOKUP(D718,'[1]Database Karyawan'!$A$2:$B$10000,2,0),"")</f>
        <v/>
      </c>
      <c r="F718" s="489" t="str">
        <f>IF(LEN(E718)&gt;0,VLOOKUP(E718,'Database Karyawan'!$A$2:$B$10000,2,0),"")</f>
        <v/>
      </c>
      <c r="G718" s="489"/>
      <c r="H718" s="500" t="str">
        <f t="shared" si="20"/>
        <v/>
      </c>
      <c r="I718" s="500">
        <f t="shared" si="21"/>
        <v>0</v>
      </c>
    </row>
    <row r="719" spans="1:9">
      <c r="A719" s="489"/>
      <c r="B719" s="489"/>
      <c r="C719" s="489"/>
      <c r="D719" s="489"/>
      <c r="E719" s="489" t="str">
        <f>IF(LEN(D719)&gt;0,VLOOKUP(D719,'[1]Database Karyawan'!$A$2:$B$10000,2,0),"")</f>
        <v/>
      </c>
      <c r="F719" s="489" t="str">
        <f>IF(LEN(E719)&gt;0,VLOOKUP(E719,'Database Karyawan'!$A$2:$B$10000,2,0),"")</f>
        <v/>
      </c>
      <c r="G719" s="489"/>
      <c r="H719" s="500" t="str">
        <f t="shared" ref="H719:H782" si="22">IF(LEN(A719)&gt;0,IF(AND(LEN(A719)&gt;0,LEN(B719)&gt;0,LEN(C719)&gt;0,LEN(D719)&gt;0,LEN(E719)&gt;0,LEN(F719)&gt;0,LEN(G719)&gt;0),"OK","Not Complete"),"")</f>
        <v/>
      </c>
      <c r="I719" s="500">
        <f t="shared" ref="I719:I782" si="23">IF(H719="ok",G719,0)</f>
        <v>0</v>
      </c>
    </row>
    <row r="720" spans="1:9">
      <c r="A720" s="489"/>
      <c r="B720" s="489"/>
      <c r="C720" s="489"/>
      <c r="D720" s="489"/>
      <c r="E720" s="489" t="str">
        <f>IF(LEN(D720)&gt;0,VLOOKUP(D720,'[1]Database Karyawan'!$A$2:$B$10000,2,0),"")</f>
        <v/>
      </c>
      <c r="F720" s="489" t="str">
        <f>IF(LEN(E720)&gt;0,VLOOKUP(E720,'Database Karyawan'!$A$2:$B$10000,2,0),"")</f>
        <v/>
      </c>
      <c r="G720" s="489"/>
      <c r="H720" s="500" t="str">
        <f t="shared" si="22"/>
        <v/>
      </c>
      <c r="I720" s="500">
        <f t="shared" si="23"/>
        <v>0</v>
      </c>
    </row>
    <row r="721" spans="1:9">
      <c r="A721" s="489"/>
      <c r="B721" s="489"/>
      <c r="C721" s="489"/>
      <c r="D721" s="489"/>
      <c r="E721" s="489" t="str">
        <f>IF(LEN(D721)&gt;0,VLOOKUP(D721,'[1]Database Karyawan'!$A$2:$B$10000,2,0),"")</f>
        <v/>
      </c>
      <c r="F721" s="489" t="str">
        <f>IF(LEN(E721)&gt;0,VLOOKUP(E721,'Database Karyawan'!$A$2:$B$10000,2,0),"")</f>
        <v/>
      </c>
      <c r="G721" s="489"/>
      <c r="H721" s="500" t="str">
        <f t="shared" si="22"/>
        <v/>
      </c>
      <c r="I721" s="500">
        <f t="shared" si="23"/>
        <v>0</v>
      </c>
    </row>
    <row r="722" spans="1:9">
      <c r="A722" s="489"/>
      <c r="B722" s="489"/>
      <c r="C722" s="489"/>
      <c r="D722" s="489"/>
      <c r="E722" s="489" t="str">
        <f>IF(LEN(D722)&gt;0,VLOOKUP(D722,'[1]Database Karyawan'!$A$2:$B$10000,2,0),"")</f>
        <v/>
      </c>
      <c r="F722" s="489" t="str">
        <f>IF(LEN(E722)&gt;0,VLOOKUP(E722,'Database Karyawan'!$A$2:$B$10000,2,0),"")</f>
        <v/>
      </c>
      <c r="G722" s="489"/>
      <c r="H722" s="500" t="str">
        <f t="shared" si="22"/>
        <v/>
      </c>
      <c r="I722" s="500">
        <f t="shared" si="23"/>
        <v>0</v>
      </c>
    </row>
    <row r="723" spans="1:9">
      <c r="A723" s="489"/>
      <c r="B723" s="489"/>
      <c r="C723" s="489"/>
      <c r="D723" s="489"/>
      <c r="E723" s="489" t="str">
        <f>IF(LEN(D723)&gt;0,VLOOKUP(D723,'[1]Database Karyawan'!$A$2:$B$10000,2,0),"")</f>
        <v/>
      </c>
      <c r="F723" s="489" t="str">
        <f>IF(LEN(E723)&gt;0,VLOOKUP(E723,'Database Karyawan'!$A$2:$B$10000,2,0),"")</f>
        <v/>
      </c>
      <c r="G723" s="489"/>
      <c r="H723" s="500" t="str">
        <f t="shared" si="22"/>
        <v/>
      </c>
      <c r="I723" s="500">
        <f t="shared" si="23"/>
        <v>0</v>
      </c>
    </row>
    <row r="724" spans="1:9">
      <c r="A724" s="489"/>
      <c r="B724" s="489"/>
      <c r="C724" s="489"/>
      <c r="D724" s="489"/>
      <c r="E724" s="489" t="str">
        <f>IF(LEN(D724)&gt;0,VLOOKUP(D724,'[1]Database Karyawan'!$A$2:$B$10000,2,0),"")</f>
        <v/>
      </c>
      <c r="F724" s="489" t="str">
        <f>IF(LEN(E724)&gt;0,VLOOKUP(E724,'Database Karyawan'!$A$2:$B$10000,2,0),"")</f>
        <v/>
      </c>
      <c r="G724" s="489"/>
      <c r="H724" s="500" t="str">
        <f t="shared" si="22"/>
        <v/>
      </c>
      <c r="I724" s="500">
        <f t="shared" si="23"/>
        <v>0</v>
      </c>
    </row>
    <row r="725" spans="1:9">
      <c r="A725" s="489"/>
      <c r="B725" s="489"/>
      <c r="C725" s="489"/>
      <c r="D725" s="489"/>
      <c r="E725" s="489" t="str">
        <f>IF(LEN(D725)&gt;0,VLOOKUP(D725,'[1]Database Karyawan'!$A$2:$B$10000,2,0),"")</f>
        <v/>
      </c>
      <c r="F725" s="489" t="str">
        <f>IF(LEN(E725)&gt;0,VLOOKUP(E725,'Database Karyawan'!$A$2:$B$10000,2,0),"")</f>
        <v/>
      </c>
      <c r="G725" s="489"/>
      <c r="H725" s="500" t="str">
        <f t="shared" si="22"/>
        <v/>
      </c>
      <c r="I725" s="500">
        <f t="shared" si="23"/>
        <v>0</v>
      </c>
    </row>
    <row r="726" spans="1:9">
      <c r="A726" s="489"/>
      <c r="B726" s="489"/>
      <c r="C726" s="489"/>
      <c r="D726" s="489"/>
      <c r="E726" s="489" t="str">
        <f>IF(LEN(D726)&gt;0,VLOOKUP(D726,'[1]Database Karyawan'!$A$2:$B$10000,2,0),"")</f>
        <v/>
      </c>
      <c r="F726" s="489" t="str">
        <f>IF(LEN(E726)&gt;0,VLOOKUP(E726,'Database Karyawan'!$A$2:$B$10000,2,0),"")</f>
        <v/>
      </c>
      <c r="G726" s="489"/>
      <c r="H726" s="500" t="str">
        <f t="shared" si="22"/>
        <v/>
      </c>
      <c r="I726" s="500">
        <f t="shared" si="23"/>
        <v>0</v>
      </c>
    </row>
    <row r="727" spans="1:9">
      <c r="A727" s="489"/>
      <c r="B727" s="489"/>
      <c r="C727" s="489"/>
      <c r="D727" s="489"/>
      <c r="E727" s="489" t="str">
        <f>IF(LEN(D727)&gt;0,VLOOKUP(D727,'[1]Database Karyawan'!$A$2:$B$10000,2,0),"")</f>
        <v/>
      </c>
      <c r="F727" s="489" t="str">
        <f>IF(LEN(E727)&gt;0,VLOOKUP(E727,'Database Karyawan'!$A$2:$B$10000,2,0),"")</f>
        <v/>
      </c>
      <c r="G727" s="489"/>
      <c r="H727" s="500" t="str">
        <f t="shared" si="22"/>
        <v/>
      </c>
      <c r="I727" s="500">
        <f t="shared" si="23"/>
        <v>0</v>
      </c>
    </row>
    <row r="728" spans="1:9">
      <c r="A728" s="489"/>
      <c r="B728" s="489"/>
      <c r="C728" s="489"/>
      <c r="D728" s="489"/>
      <c r="E728" s="489" t="str">
        <f>IF(LEN(D728)&gt;0,VLOOKUP(D728,'[1]Database Karyawan'!$A$2:$B$10000,2,0),"")</f>
        <v/>
      </c>
      <c r="F728" s="489" t="str">
        <f>IF(LEN(E728)&gt;0,VLOOKUP(E728,'Database Karyawan'!$A$2:$B$10000,2,0),"")</f>
        <v/>
      </c>
      <c r="G728" s="489"/>
      <c r="H728" s="500" t="str">
        <f t="shared" si="22"/>
        <v/>
      </c>
      <c r="I728" s="500">
        <f t="shared" si="23"/>
        <v>0</v>
      </c>
    </row>
    <row r="729" spans="1:9">
      <c r="A729" s="489"/>
      <c r="B729" s="489"/>
      <c r="C729" s="489"/>
      <c r="D729" s="489"/>
      <c r="E729" s="489" t="str">
        <f>IF(LEN(D729)&gt;0,VLOOKUP(D729,'[1]Database Karyawan'!$A$2:$B$10000,2,0),"")</f>
        <v/>
      </c>
      <c r="F729" s="489" t="str">
        <f>IF(LEN(E729)&gt;0,VLOOKUP(E729,'Database Karyawan'!$A$2:$B$10000,2,0),"")</f>
        <v/>
      </c>
      <c r="G729" s="489"/>
      <c r="H729" s="500" t="str">
        <f t="shared" si="22"/>
        <v/>
      </c>
      <c r="I729" s="500">
        <f t="shared" si="23"/>
        <v>0</v>
      </c>
    </row>
    <row r="730" spans="1:9">
      <c r="A730" s="489"/>
      <c r="B730" s="489"/>
      <c r="C730" s="489"/>
      <c r="D730" s="489"/>
      <c r="E730" s="489" t="str">
        <f>IF(LEN(D730)&gt;0,VLOOKUP(D730,'[1]Database Karyawan'!$A$2:$B$10000,2,0),"")</f>
        <v/>
      </c>
      <c r="F730" s="489" t="str">
        <f>IF(LEN(E730)&gt;0,VLOOKUP(E730,'Database Karyawan'!$A$2:$B$10000,2,0),"")</f>
        <v/>
      </c>
      <c r="G730" s="489"/>
      <c r="H730" s="500" t="str">
        <f t="shared" si="22"/>
        <v/>
      </c>
      <c r="I730" s="500">
        <f t="shared" si="23"/>
        <v>0</v>
      </c>
    </row>
    <row r="731" spans="1:9">
      <c r="A731" s="489"/>
      <c r="B731" s="489"/>
      <c r="C731" s="489"/>
      <c r="D731" s="489"/>
      <c r="E731" s="489" t="str">
        <f>IF(LEN(D731)&gt;0,VLOOKUP(D731,'[1]Database Karyawan'!$A$2:$B$10000,2,0),"")</f>
        <v/>
      </c>
      <c r="F731" s="489" t="str">
        <f>IF(LEN(E731)&gt;0,VLOOKUP(E731,'Database Karyawan'!$A$2:$B$10000,2,0),"")</f>
        <v/>
      </c>
      <c r="G731" s="489"/>
      <c r="H731" s="500" t="str">
        <f t="shared" si="22"/>
        <v/>
      </c>
      <c r="I731" s="500">
        <f t="shared" si="23"/>
        <v>0</v>
      </c>
    </row>
    <row r="732" spans="1:9">
      <c r="A732" s="489"/>
      <c r="B732" s="489"/>
      <c r="C732" s="489"/>
      <c r="D732" s="489"/>
      <c r="E732" s="489" t="str">
        <f>IF(LEN(D732)&gt;0,VLOOKUP(D732,'[1]Database Karyawan'!$A$2:$B$10000,2,0),"")</f>
        <v/>
      </c>
      <c r="F732" s="489" t="str">
        <f>IF(LEN(E732)&gt;0,VLOOKUP(E732,'Database Karyawan'!$A$2:$B$10000,2,0),"")</f>
        <v/>
      </c>
      <c r="G732" s="489"/>
      <c r="H732" s="500" t="str">
        <f t="shared" si="22"/>
        <v/>
      </c>
      <c r="I732" s="500">
        <f t="shared" si="23"/>
        <v>0</v>
      </c>
    </row>
    <row r="733" spans="1:9">
      <c r="A733" s="489"/>
      <c r="B733" s="489"/>
      <c r="C733" s="489"/>
      <c r="D733" s="489"/>
      <c r="E733" s="489" t="str">
        <f>IF(LEN(D733)&gt;0,VLOOKUP(D733,'[1]Database Karyawan'!$A$2:$B$10000,2,0),"")</f>
        <v/>
      </c>
      <c r="F733" s="489" t="str">
        <f>IF(LEN(E733)&gt;0,VLOOKUP(E733,'Database Karyawan'!$A$2:$B$10000,2,0),"")</f>
        <v/>
      </c>
      <c r="G733" s="489"/>
      <c r="H733" s="500" t="str">
        <f t="shared" si="22"/>
        <v/>
      </c>
      <c r="I733" s="500">
        <f t="shared" si="23"/>
        <v>0</v>
      </c>
    </row>
    <row r="734" spans="1:9">
      <c r="A734" s="489"/>
      <c r="B734" s="489"/>
      <c r="C734" s="489"/>
      <c r="D734" s="489"/>
      <c r="E734" s="489" t="str">
        <f>IF(LEN(D734)&gt;0,VLOOKUP(D734,'[1]Database Karyawan'!$A$2:$B$10000,2,0),"")</f>
        <v/>
      </c>
      <c r="F734" s="489" t="str">
        <f>IF(LEN(E734)&gt;0,VLOOKUP(E734,'Database Karyawan'!$A$2:$B$10000,2,0),"")</f>
        <v/>
      </c>
      <c r="G734" s="489"/>
      <c r="H734" s="500" t="str">
        <f t="shared" si="22"/>
        <v/>
      </c>
      <c r="I734" s="500">
        <f t="shared" si="23"/>
        <v>0</v>
      </c>
    </row>
    <row r="735" spans="1:9">
      <c r="A735" s="489"/>
      <c r="B735" s="489"/>
      <c r="C735" s="489"/>
      <c r="D735" s="489"/>
      <c r="E735" s="489" t="str">
        <f>IF(LEN(D735)&gt;0,VLOOKUP(D735,'[1]Database Karyawan'!$A$2:$B$10000,2,0),"")</f>
        <v/>
      </c>
      <c r="F735" s="489" t="str">
        <f>IF(LEN(E735)&gt;0,VLOOKUP(E735,'Database Karyawan'!$A$2:$B$10000,2,0),"")</f>
        <v/>
      </c>
      <c r="G735" s="489"/>
      <c r="H735" s="500" t="str">
        <f t="shared" si="22"/>
        <v/>
      </c>
      <c r="I735" s="500">
        <f t="shared" si="23"/>
        <v>0</v>
      </c>
    </row>
    <row r="736" spans="1:9">
      <c r="A736" s="489"/>
      <c r="B736" s="489"/>
      <c r="C736" s="489"/>
      <c r="D736" s="489"/>
      <c r="E736" s="489" t="str">
        <f>IF(LEN(D736)&gt;0,VLOOKUP(D736,'[1]Database Karyawan'!$A$2:$B$10000,2,0),"")</f>
        <v/>
      </c>
      <c r="F736" s="489" t="str">
        <f>IF(LEN(E736)&gt;0,VLOOKUP(E736,'Database Karyawan'!$A$2:$B$10000,2,0),"")</f>
        <v/>
      </c>
      <c r="G736" s="489"/>
      <c r="H736" s="500" t="str">
        <f t="shared" si="22"/>
        <v/>
      </c>
      <c r="I736" s="500">
        <f t="shared" si="23"/>
        <v>0</v>
      </c>
    </row>
    <row r="737" spans="1:9">
      <c r="A737" s="489"/>
      <c r="B737" s="489"/>
      <c r="C737" s="489"/>
      <c r="D737" s="489"/>
      <c r="E737" s="489" t="str">
        <f>IF(LEN(D737)&gt;0,VLOOKUP(D737,'[1]Database Karyawan'!$A$2:$B$10000,2,0),"")</f>
        <v/>
      </c>
      <c r="F737" s="489" t="str">
        <f>IF(LEN(E737)&gt;0,VLOOKUP(E737,'Database Karyawan'!$A$2:$B$10000,2,0),"")</f>
        <v/>
      </c>
      <c r="G737" s="489"/>
      <c r="H737" s="500" t="str">
        <f t="shared" si="22"/>
        <v/>
      </c>
      <c r="I737" s="500">
        <f t="shared" si="23"/>
        <v>0</v>
      </c>
    </row>
    <row r="738" spans="1:9">
      <c r="A738" s="489"/>
      <c r="B738" s="489"/>
      <c r="C738" s="489"/>
      <c r="D738" s="489"/>
      <c r="E738" s="489" t="str">
        <f>IF(LEN(D738)&gt;0,VLOOKUP(D738,'[1]Database Karyawan'!$A$2:$B$10000,2,0),"")</f>
        <v/>
      </c>
      <c r="F738" s="489" t="str">
        <f>IF(LEN(E738)&gt;0,VLOOKUP(E738,'Database Karyawan'!$A$2:$B$10000,2,0),"")</f>
        <v/>
      </c>
      <c r="G738" s="489"/>
      <c r="H738" s="500" t="str">
        <f t="shared" si="22"/>
        <v/>
      </c>
      <c r="I738" s="500">
        <f t="shared" si="23"/>
        <v>0</v>
      </c>
    </row>
    <row r="739" spans="1:9">
      <c r="A739" s="489"/>
      <c r="B739" s="489"/>
      <c r="C739" s="489"/>
      <c r="D739" s="489"/>
      <c r="E739" s="489" t="str">
        <f>IF(LEN(D739)&gt;0,VLOOKUP(D739,'[1]Database Karyawan'!$A$2:$B$10000,2,0),"")</f>
        <v/>
      </c>
      <c r="F739" s="489" t="str">
        <f>IF(LEN(E739)&gt;0,VLOOKUP(E739,'Database Karyawan'!$A$2:$B$10000,2,0),"")</f>
        <v/>
      </c>
      <c r="G739" s="489"/>
      <c r="H739" s="500" t="str">
        <f t="shared" si="22"/>
        <v/>
      </c>
      <c r="I739" s="500">
        <f t="shared" si="23"/>
        <v>0</v>
      </c>
    </row>
    <row r="740" spans="1:9">
      <c r="A740" s="489"/>
      <c r="B740" s="489"/>
      <c r="C740" s="489"/>
      <c r="D740" s="489"/>
      <c r="E740" s="489" t="str">
        <f>IF(LEN(D740)&gt;0,VLOOKUP(D740,'[1]Database Karyawan'!$A$2:$B$10000,2,0),"")</f>
        <v/>
      </c>
      <c r="F740" s="489" t="str">
        <f>IF(LEN(E740)&gt;0,VLOOKUP(E740,'Database Karyawan'!$A$2:$B$10000,2,0),"")</f>
        <v/>
      </c>
      <c r="G740" s="489"/>
      <c r="H740" s="500" t="str">
        <f t="shared" si="22"/>
        <v/>
      </c>
      <c r="I740" s="500">
        <f t="shared" si="23"/>
        <v>0</v>
      </c>
    </row>
    <row r="741" spans="1:9">
      <c r="A741" s="489"/>
      <c r="B741" s="489"/>
      <c r="C741" s="489"/>
      <c r="D741" s="489"/>
      <c r="E741" s="489" t="str">
        <f>IF(LEN(D741)&gt;0,VLOOKUP(D741,'[1]Database Karyawan'!$A$2:$B$10000,2,0),"")</f>
        <v/>
      </c>
      <c r="F741" s="489" t="str">
        <f>IF(LEN(E741)&gt;0,VLOOKUP(E741,'Database Karyawan'!$A$2:$B$10000,2,0),"")</f>
        <v/>
      </c>
      <c r="G741" s="489"/>
      <c r="H741" s="500" t="str">
        <f t="shared" si="22"/>
        <v/>
      </c>
      <c r="I741" s="500">
        <f t="shared" si="23"/>
        <v>0</v>
      </c>
    </row>
    <row r="742" spans="1:9">
      <c r="A742" s="489"/>
      <c r="B742" s="489"/>
      <c r="C742" s="489"/>
      <c r="D742" s="489"/>
      <c r="E742" s="489" t="str">
        <f>IF(LEN(D742)&gt;0,VLOOKUP(D742,'[1]Database Karyawan'!$A$2:$B$10000,2,0),"")</f>
        <v/>
      </c>
      <c r="F742" s="489" t="str">
        <f>IF(LEN(E742)&gt;0,VLOOKUP(E742,'Database Karyawan'!$A$2:$B$10000,2,0),"")</f>
        <v/>
      </c>
      <c r="G742" s="489"/>
      <c r="H742" s="500" t="str">
        <f t="shared" si="22"/>
        <v/>
      </c>
      <c r="I742" s="500">
        <f t="shared" si="23"/>
        <v>0</v>
      </c>
    </row>
    <row r="743" spans="1:9">
      <c r="A743" s="489"/>
      <c r="B743" s="489"/>
      <c r="C743" s="489"/>
      <c r="D743" s="489"/>
      <c r="E743" s="489" t="str">
        <f>IF(LEN(D743)&gt;0,VLOOKUP(D743,'[1]Database Karyawan'!$A$2:$B$10000,2,0),"")</f>
        <v/>
      </c>
      <c r="F743" s="489" t="str">
        <f>IF(LEN(E743)&gt;0,VLOOKUP(E743,'Database Karyawan'!$A$2:$B$10000,2,0),"")</f>
        <v/>
      </c>
      <c r="G743" s="489"/>
      <c r="H743" s="500" t="str">
        <f t="shared" si="22"/>
        <v/>
      </c>
      <c r="I743" s="500">
        <f t="shared" si="23"/>
        <v>0</v>
      </c>
    </row>
    <row r="744" spans="1:9">
      <c r="A744" s="489"/>
      <c r="B744" s="489"/>
      <c r="C744" s="489"/>
      <c r="D744" s="489"/>
      <c r="E744" s="489" t="str">
        <f>IF(LEN(D744)&gt;0,VLOOKUP(D744,'[1]Database Karyawan'!$A$2:$B$10000,2,0),"")</f>
        <v/>
      </c>
      <c r="F744" s="489" t="str">
        <f>IF(LEN(E744)&gt;0,VLOOKUP(E744,'Database Karyawan'!$A$2:$B$10000,2,0),"")</f>
        <v/>
      </c>
      <c r="G744" s="489"/>
      <c r="H744" s="500" t="str">
        <f t="shared" si="22"/>
        <v/>
      </c>
      <c r="I744" s="500">
        <f t="shared" si="23"/>
        <v>0</v>
      </c>
    </row>
    <row r="745" spans="1:9">
      <c r="A745" s="489"/>
      <c r="B745" s="489"/>
      <c r="C745" s="489"/>
      <c r="D745" s="489"/>
      <c r="E745" s="489" t="str">
        <f>IF(LEN(D745)&gt;0,VLOOKUP(D745,'[1]Database Karyawan'!$A$2:$B$10000,2,0),"")</f>
        <v/>
      </c>
      <c r="F745" s="489" t="str">
        <f>IF(LEN(E745)&gt;0,VLOOKUP(E745,'Database Karyawan'!$A$2:$B$10000,2,0),"")</f>
        <v/>
      </c>
      <c r="G745" s="489"/>
      <c r="H745" s="500" t="str">
        <f t="shared" si="22"/>
        <v/>
      </c>
      <c r="I745" s="500">
        <f t="shared" si="23"/>
        <v>0</v>
      </c>
    </row>
    <row r="746" spans="1:9">
      <c r="A746" s="489"/>
      <c r="B746" s="489"/>
      <c r="C746" s="489"/>
      <c r="D746" s="489"/>
      <c r="E746" s="489" t="str">
        <f>IF(LEN(D746)&gt;0,VLOOKUP(D746,'[1]Database Karyawan'!$A$2:$B$10000,2,0),"")</f>
        <v/>
      </c>
      <c r="F746" s="489" t="str">
        <f>IF(LEN(E746)&gt;0,VLOOKUP(E746,'Database Karyawan'!$A$2:$B$10000,2,0),"")</f>
        <v/>
      </c>
      <c r="G746" s="489"/>
      <c r="H746" s="500" t="str">
        <f t="shared" si="22"/>
        <v/>
      </c>
      <c r="I746" s="500">
        <f t="shared" si="23"/>
        <v>0</v>
      </c>
    </row>
    <row r="747" spans="1:9">
      <c r="A747" s="489"/>
      <c r="B747" s="489"/>
      <c r="C747" s="489"/>
      <c r="D747" s="489"/>
      <c r="E747" s="489" t="str">
        <f>IF(LEN(D747)&gt;0,VLOOKUP(D747,'[1]Database Karyawan'!$A$2:$B$10000,2,0),"")</f>
        <v/>
      </c>
      <c r="F747" s="489" t="str">
        <f>IF(LEN(E747)&gt;0,VLOOKUP(E747,'Database Karyawan'!$A$2:$B$10000,2,0),"")</f>
        <v/>
      </c>
      <c r="G747" s="489"/>
      <c r="H747" s="500" t="str">
        <f t="shared" si="22"/>
        <v/>
      </c>
      <c r="I747" s="500">
        <f t="shared" si="23"/>
        <v>0</v>
      </c>
    </row>
    <row r="748" spans="1:9">
      <c r="A748" s="489"/>
      <c r="B748" s="489"/>
      <c r="C748" s="489"/>
      <c r="D748" s="489"/>
      <c r="E748" s="489" t="str">
        <f>IF(LEN(D748)&gt;0,VLOOKUP(D748,'[1]Database Karyawan'!$A$2:$B$10000,2,0),"")</f>
        <v/>
      </c>
      <c r="F748" s="489" t="str">
        <f>IF(LEN(E748)&gt;0,VLOOKUP(E748,'Database Karyawan'!$A$2:$B$10000,2,0),"")</f>
        <v/>
      </c>
      <c r="G748" s="489"/>
      <c r="H748" s="500" t="str">
        <f t="shared" si="22"/>
        <v/>
      </c>
      <c r="I748" s="500">
        <f t="shared" si="23"/>
        <v>0</v>
      </c>
    </row>
    <row r="749" spans="1:9">
      <c r="A749" s="489"/>
      <c r="B749" s="489"/>
      <c r="C749" s="489"/>
      <c r="D749" s="489"/>
      <c r="E749" s="489" t="str">
        <f>IF(LEN(D749)&gt;0,VLOOKUP(D749,'[1]Database Karyawan'!$A$2:$B$10000,2,0),"")</f>
        <v/>
      </c>
      <c r="F749" s="489" t="str">
        <f>IF(LEN(E749)&gt;0,VLOOKUP(E749,'Database Karyawan'!$A$2:$B$10000,2,0),"")</f>
        <v/>
      </c>
      <c r="G749" s="489"/>
      <c r="H749" s="500" t="str">
        <f t="shared" si="22"/>
        <v/>
      </c>
      <c r="I749" s="500">
        <f t="shared" si="23"/>
        <v>0</v>
      </c>
    </row>
    <row r="750" spans="1:9">
      <c r="A750" s="489"/>
      <c r="B750" s="489"/>
      <c r="C750" s="489"/>
      <c r="D750" s="489"/>
      <c r="E750" s="489" t="str">
        <f>IF(LEN(D750)&gt;0,VLOOKUP(D750,'[1]Database Karyawan'!$A$2:$B$10000,2,0),"")</f>
        <v/>
      </c>
      <c r="F750" s="489" t="str">
        <f>IF(LEN(E750)&gt;0,VLOOKUP(E750,'Database Karyawan'!$A$2:$B$10000,2,0),"")</f>
        <v/>
      </c>
      <c r="G750" s="489"/>
      <c r="H750" s="500" t="str">
        <f t="shared" si="22"/>
        <v/>
      </c>
      <c r="I750" s="500">
        <f t="shared" si="23"/>
        <v>0</v>
      </c>
    </row>
    <row r="751" spans="1:9">
      <c r="A751" s="489"/>
      <c r="B751" s="489"/>
      <c r="C751" s="489"/>
      <c r="D751" s="489"/>
      <c r="E751" s="489" t="str">
        <f>IF(LEN(D751)&gt;0,VLOOKUP(D751,'[1]Database Karyawan'!$A$2:$B$10000,2,0),"")</f>
        <v/>
      </c>
      <c r="F751" s="489" t="str">
        <f>IF(LEN(E751)&gt;0,VLOOKUP(E751,'Database Karyawan'!$A$2:$B$10000,2,0),"")</f>
        <v/>
      </c>
      <c r="G751" s="489"/>
      <c r="H751" s="500" t="str">
        <f t="shared" si="22"/>
        <v/>
      </c>
      <c r="I751" s="500">
        <f t="shared" si="23"/>
        <v>0</v>
      </c>
    </row>
    <row r="752" spans="1:9">
      <c r="A752" s="489"/>
      <c r="B752" s="489"/>
      <c r="C752" s="489"/>
      <c r="D752" s="489"/>
      <c r="E752" s="489" t="str">
        <f>IF(LEN(D752)&gt;0,VLOOKUP(D752,'[1]Database Karyawan'!$A$2:$B$10000,2,0),"")</f>
        <v/>
      </c>
      <c r="F752" s="489" t="str">
        <f>IF(LEN(E752)&gt;0,VLOOKUP(E752,'Database Karyawan'!$A$2:$B$10000,2,0),"")</f>
        <v/>
      </c>
      <c r="G752" s="489"/>
      <c r="H752" s="500" t="str">
        <f t="shared" si="22"/>
        <v/>
      </c>
      <c r="I752" s="500">
        <f t="shared" si="23"/>
        <v>0</v>
      </c>
    </row>
    <row r="753" spans="1:9">
      <c r="A753" s="489"/>
      <c r="B753" s="489"/>
      <c r="C753" s="489"/>
      <c r="D753" s="489"/>
      <c r="E753" s="489" t="str">
        <f>IF(LEN(D753)&gt;0,VLOOKUP(D753,'[1]Database Karyawan'!$A$2:$B$10000,2,0),"")</f>
        <v/>
      </c>
      <c r="F753" s="489" t="str">
        <f>IF(LEN(E753)&gt;0,VLOOKUP(E753,'Database Karyawan'!$A$2:$B$10000,2,0),"")</f>
        <v/>
      </c>
      <c r="G753" s="489"/>
      <c r="H753" s="500" t="str">
        <f t="shared" si="22"/>
        <v/>
      </c>
      <c r="I753" s="500">
        <f t="shared" si="23"/>
        <v>0</v>
      </c>
    </row>
    <row r="754" spans="1:9">
      <c r="A754" s="489"/>
      <c r="B754" s="489"/>
      <c r="C754" s="489"/>
      <c r="D754" s="489"/>
      <c r="E754" s="489" t="str">
        <f>IF(LEN(D754)&gt;0,VLOOKUP(D754,'[1]Database Karyawan'!$A$2:$B$10000,2,0),"")</f>
        <v/>
      </c>
      <c r="F754" s="489" t="str">
        <f>IF(LEN(E754)&gt;0,VLOOKUP(E754,'Database Karyawan'!$A$2:$B$10000,2,0),"")</f>
        <v/>
      </c>
      <c r="G754" s="489"/>
      <c r="H754" s="500" t="str">
        <f t="shared" si="22"/>
        <v/>
      </c>
      <c r="I754" s="500">
        <f t="shared" si="23"/>
        <v>0</v>
      </c>
    </row>
    <row r="755" spans="1:9">
      <c r="A755" s="489"/>
      <c r="B755" s="489"/>
      <c r="C755" s="489"/>
      <c r="D755" s="489"/>
      <c r="E755" s="489" t="str">
        <f>IF(LEN(D755)&gt;0,VLOOKUP(D755,'[1]Database Karyawan'!$A$2:$B$10000,2,0),"")</f>
        <v/>
      </c>
      <c r="F755" s="489" t="str">
        <f>IF(LEN(E755)&gt;0,VLOOKUP(E755,'Database Karyawan'!$A$2:$B$10000,2,0),"")</f>
        <v/>
      </c>
      <c r="G755" s="489"/>
      <c r="H755" s="500" t="str">
        <f t="shared" si="22"/>
        <v/>
      </c>
      <c r="I755" s="500">
        <f t="shared" si="23"/>
        <v>0</v>
      </c>
    </row>
    <row r="756" spans="1:9">
      <c r="A756" s="489"/>
      <c r="B756" s="489"/>
      <c r="C756" s="489"/>
      <c r="D756" s="489"/>
      <c r="E756" s="489" t="str">
        <f>IF(LEN(D756)&gt;0,VLOOKUP(D756,'[1]Database Karyawan'!$A$2:$B$10000,2,0),"")</f>
        <v/>
      </c>
      <c r="F756" s="489" t="str">
        <f>IF(LEN(E756)&gt;0,VLOOKUP(E756,'Database Karyawan'!$A$2:$B$10000,2,0),"")</f>
        <v/>
      </c>
      <c r="G756" s="489"/>
      <c r="H756" s="500" t="str">
        <f t="shared" si="22"/>
        <v/>
      </c>
      <c r="I756" s="500">
        <f t="shared" si="23"/>
        <v>0</v>
      </c>
    </row>
    <row r="757" spans="1:9">
      <c r="A757" s="489"/>
      <c r="B757" s="489"/>
      <c r="C757" s="489"/>
      <c r="D757" s="489"/>
      <c r="E757" s="489" t="str">
        <f>IF(LEN(D757)&gt;0,VLOOKUP(D757,'[1]Database Karyawan'!$A$2:$B$10000,2,0),"")</f>
        <v/>
      </c>
      <c r="F757" s="489" t="str">
        <f>IF(LEN(E757)&gt;0,VLOOKUP(E757,'Database Karyawan'!$A$2:$B$10000,2,0),"")</f>
        <v/>
      </c>
      <c r="G757" s="489"/>
      <c r="H757" s="500" t="str">
        <f t="shared" si="22"/>
        <v/>
      </c>
      <c r="I757" s="500">
        <f t="shared" si="23"/>
        <v>0</v>
      </c>
    </row>
    <row r="758" spans="1:9">
      <c r="A758" s="489"/>
      <c r="B758" s="489"/>
      <c r="C758" s="489"/>
      <c r="D758" s="489"/>
      <c r="E758" s="489" t="str">
        <f>IF(LEN(D758)&gt;0,VLOOKUP(D758,'[1]Database Karyawan'!$A$2:$B$10000,2,0),"")</f>
        <v/>
      </c>
      <c r="F758" s="489" t="str">
        <f>IF(LEN(E758)&gt;0,VLOOKUP(E758,'Database Karyawan'!$A$2:$B$10000,2,0),"")</f>
        <v/>
      </c>
      <c r="G758" s="489"/>
      <c r="H758" s="500" t="str">
        <f t="shared" si="22"/>
        <v/>
      </c>
      <c r="I758" s="500">
        <f t="shared" si="23"/>
        <v>0</v>
      </c>
    </row>
    <row r="759" spans="1:9">
      <c r="A759" s="489"/>
      <c r="B759" s="489"/>
      <c r="C759" s="489"/>
      <c r="D759" s="489"/>
      <c r="E759" s="489" t="str">
        <f>IF(LEN(D759)&gt;0,VLOOKUP(D759,'[1]Database Karyawan'!$A$2:$B$10000,2,0),"")</f>
        <v/>
      </c>
      <c r="F759" s="489" t="str">
        <f>IF(LEN(E759)&gt;0,VLOOKUP(E759,'Database Karyawan'!$A$2:$B$10000,2,0),"")</f>
        <v/>
      </c>
      <c r="G759" s="489"/>
      <c r="H759" s="500" t="str">
        <f t="shared" si="22"/>
        <v/>
      </c>
      <c r="I759" s="500">
        <f t="shared" si="23"/>
        <v>0</v>
      </c>
    </row>
    <row r="760" spans="1:9">
      <c r="A760" s="489"/>
      <c r="B760" s="489"/>
      <c r="C760" s="489"/>
      <c r="D760" s="489"/>
      <c r="E760" s="489" t="str">
        <f>IF(LEN(D760)&gt;0,VLOOKUP(D760,'[1]Database Karyawan'!$A$2:$B$10000,2,0),"")</f>
        <v/>
      </c>
      <c r="F760" s="489" t="str">
        <f>IF(LEN(E760)&gt;0,VLOOKUP(E760,'Database Karyawan'!$A$2:$B$10000,2,0),"")</f>
        <v/>
      </c>
      <c r="G760" s="489"/>
      <c r="H760" s="500" t="str">
        <f t="shared" si="22"/>
        <v/>
      </c>
      <c r="I760" s="500">
        <f t="shared" si="23"/>
        <v>0</v>
      </c>
    </row>
    <row r="761" spans="1:9">
      <c r="A761" s="489"/>
      <c r="B761" s="489"/>
      <c r="C761" s="489"/>
      <c r="D761" s="489"/>
      <c r="E761" s="489" t="str">
        <f>IF(LEN(D761)&gt;0,VLOOKUP(D761,'[1]Database Karyawan'!$A$2:$B$10000,2,0),"")</f>
        <v/>
      </c>
      <c r="F761" s="489" t="str">
        <f>IF(LEN(E761)&gt;0,VLOOKUP(E761,'Database Karyawan'!$A$2:$B$10000,2,0),"")</f>
        <v/>
      </c>
      <c r="G761" s="489"/>
      <c r="H761" s="500" t="str">
        <f t="shared" si="22"/>
        <v/>
      </c>
      <c r="I761" s="500">
        <f t="shared" si="23"/>
        <v>0</v>
      </c>
    </row>
    <row r="762" spans="1:9">
      <c r="A762" s="489"/>
      <c r="B762" s="489"/>
      <c r="C762" s="489"/>
      <c r="D762" s="489"/>
      <c r="E762" s="489" t="str">
        <f>IF(LEN(D762)&gt;0,VLOOKUP(D762,'[1]Database Karyawan'!$A$2:$B$10000,2,0),"")</f>
        <v/>
      </c>
      <c r="F762" s="489" t="str">
        <f>IF(LEN(E762)&gt;0,VLOOKUP(E762,'Database Karyawan'!$A$2:$B$10000,2,0),"")</f>
        <v/>
      </c>
      <c r="G762" s="489"/>
      <c r="H762" s="500" t="str">
        <f t="shared" si="22"/>
        <v/>
      </c>
      <c r="I762" s="500">
        <f t="shared" si="23"/>
        <v>0</v>
      </c>
    </row>
    <row r="763" spans="1:9">
      <c r="A763" s="489"/>
      <c r="B763" s="489"/>
      <c r="C763" s="489"/>
      <c r="D763" s="489"/>
      <c r="E763" s="489" t="str">
        <f>IF(LEN(D763)&gt;0,VLOOKUP(D763,'[1]Database Karyawan'!$A$2:$B$10000,2,0),"")</f>
        <v/>
      </c>
      <c r="F763" s="489" t="str">
        <f>IF(LEN(E763)&gt;0,VLOOKUP(E763,'Database Karyawan'!$A$2:$B$10000,2,0),"")</f>
        <v/>
      </c>
      <c r="G763" s="489"/>
      <c r="H763" s="500" t="str">
        <f t="shared" si="22"/>
        <v/>
      </c>
      <c r="I763" s="500">
        <f t="shared" si="23"/>
        <v>0</v>
      </c>
    </row>
    <row r="764" spans="1:9">
      <c r="A764" s="489"/>
      <c r="B764" s="489"/>
      <c r="C764" s="489"/>
      <c r="D764" s="489"/>
      <c r="E764" s="489" t="str">
        <f>IF(LEN(D764)&gt;0,VLOOKUP(D764,'[1]Database Karyawan'!$A$2:$B$10000,2,0),"")</f>
        <v/>
      </c>
      <c r="F764" s="489" t="str">
        <f>IF(LEN(E764)&gt;0,VLOOKUP(E764,'Database Karyawan'!$A$2:$B$10000,2,0),"")</f>
        <v/>
      </c>
      <c r="G764" s="489"/>
      <c r="H764" s="500" t="str">
        <f t="shared" si="22"/>
        <v/>
      </c>
      <c r="I764" s="500">
        <f t="shared" si="23"/>
        <v>0</v>
      </c>
    </row>
    <row r="765" spans="1:9">
      <c r="A765" s="489"/>
      <c r="B765" s="489"/>
      <c r="C765" s="489"/>
      <c r="D765" s="489"/>
      <c r="E765" s="489" t="str">
        <f>IF(LEN(D765)&gt;0,VLOOKUP(D765,'[1]Database Karyawan'!$A$2:$B$10000,2,0),"")</f>
        <v/>
      </c>
      <c r="F765" s="489" t="str">
        <f>IF(LEN(E765)&gt;0,VLOOKUP(E765,'Database Karyawan'!$A$2:$B$10000,2,0),"")</f>
        <v/>
      </c>
      <c r="G765" s="489"/>
      <c r="H765" s="500" t="str">
        <f t="shared" si="22"/>
        <v/>
      </c>
      <c r="I765" s="500">
        <f t="shared" si="23"/>
        <v>0</v>
      </c>
    </row>
    <row r="766" spans="1:9">
      <c r="A766" s="489"/>
      <c r="B766" s="489"/>
      <c r="C766" s="489"/>
      <c r="D766" s="489"/>
      <c r="E766" s="489" t="str">
        <f>IF(LEN(D766)&gt;0,VLOOKUP(D766,'[1]Database Karyawan'!$A$2:$B$10000,2,0),"")</f>
        <v/>
      </c>
      <c r="F766" s="489" t="str">
        <f>IF(LEN(E766)&gt;0,VLOOKUP(E766,'Database Karyawan'!$A$2:$B$10000,2,0),"")</f>
        <v/>
      </c>
      <c r="G766" s="489"/>
      <c r="H766" s="500" t="str">
        <f t="shared" si="22"/>
        <v/>
      </c>
      <c r="I766" s="500">
        <f t="shared" si="23"/>
        <v>0</v>
      </c>
    </row>
    <row r="767" spans="1:9">
      <c r="A767" s="489"/>
      <c r="B767" s="489"/>
      <c r="C767" s="489"/>
      <c r="D767" s="489"/>
      <c r="E767" s="489" t="str">
        <f>IF(LEN(D767)&gt;0,VLOOKUP(D767,'[1]Database Karyawan'!$A$2:$B$10000,2,0),"")</f>
        <v/>
      </c>
      <c r="F767" s="489" t="str">
        <f>IF(LEN(E767)&gt;0,VLOOKUP(E767,'Database Karyawan'!$A$2:$B$10000,2,0),"")</f>
        <v/>
      </c>
      <c r="G767" s="489"/>
      <c r="H767" s="500" t="str">
        <f t="shared" si="22"/>
        <v/>
      </c>
      <c r="I767" s="500">
        <f t="shared" si="23"/>
        <v>0</v>
      </c>
    </row>
    <row r="768" spans="1:9">
      <c r="A768" s="489"/>
      <c r="B768" s="489"/>
      <c r="C768" s="489"/>
      <c r="D768" s="489"/>
      <c r="E768" s="489" t="str">
        <f>IF(LEN(D768)&gt;0,VLOOKUP(D768,'[1]Database Karyawan'!$A$2:$B$10000,2,0),"")</f>
        <v/>
      </c>
      <c r="F768" s="489" t="str">
        <f>IF(LEN(E768)&gt;0,VLOOKUP(E768,'Database Karyawan'!$A$2:$B$10000,2,0),"")</f>
        <v/>
      </c>
      <c r="G768" s="489"/>
      <c r="H768" s="500" t="str">
        <f t="shared" si="22"/>
        <v/>
      </c>
      <c r="I768" s="500">
        <f t="shared" si="23"/>
        <v>0</v>
      </c>
    </row>
    <row r="769" spans="1:9">
      <c r="A769" s="489"/>
      <c r="B769" s="489"/>
      <c r="C769" s="489"/>
      <c r="D769" s="489"/>
      <c r="E769" s="489" t="str">
        <f>IF(LEN(D769)&gt;0,VLOOKUP(D769,'[1]Database Karyawan'!$A$2:$B$10000,2,0),"")</f>
        <v/>
      </c>
      <c r="F769" s="489" t="str">
        <f>IF(LEN(E769)&gt;0,VLOOKUP(E769,'Database Karyawan'!$A$2:$B$10000,2,0),"")</f>
        <v/>
      </c>
      <c r="G769" s="489"/>
      <c r="H769" s="500" t="str">
        <f t="shared" si="22"/>
        <v/>
      </c>
      <c r="I769" s="500">
        <f t="shared" si="23"/>
        <v>0</v>
      </c>
    </row>
    <row r="770" spans="1:9">
      <c r="A770" s="489"/>
      <c r="B770" s="489"/>
      <c r="C770" s="489"/>
      <c r="D770" s="489"/>
      <c r="E770" s="489" t="str">
        <f>IF(LEN(D770)&gt;0,VLOOKUP(D770,'[1]Database Karyawan'!$A$2:$B$10000,2,0),"")</f>
        <v/>
      </c>
      <c r="F770" s="489" t="str">
        <f>IF(LEN(E770)&gt;0,VLOOKUP(E770,'Database Karyawan'!$A$2:$B$10000,2,0),"")</f>
        <v/>
      </c>
      <c r="G770" s="489"/>
      <c r="H770" s="500" t="str">
        <f t="shared" si="22"/>
        <v/>
      </c>
      <c r="I770" s="500">
        <f t="shared" si="23"/>
        <v>0</v>
      </c>
    </row>
    <row r="771" spans="1:9">
      <c r="A771" s="489"/>
      <c r="B771" s="489"/>
      <c r="C771" s="489"/>
      <c r="D771" s="489"/>
      <c r="E771" s="489" t="str">
        <f>IF(LEN(D771)&gt;0,VLOOKUP(D771,'[1]Database Karyawan'!$A$2:$B$10000,2,0),"")</f>
        <v/>
      </c>
      <c r="F771" s="489" t="str">
        <f>IF(LEN(E771)&gt;0,VLOOKUP(E771,'Database Karyawan'!$A$2:$B$10000,2,0),"")</f>
        <v/>
      </c>
      <c r="G771" s="489"/>
      <c r="H771" s="500" t="str">
        <f t="shared" si="22"/>
        <v/>
      </c>
      <c r="I771" s="500">
        <f t="shared" si="23"/>
        <v>0</v>
      </c>
    </row>
    <row r="772" spans="1:9">
      <c r="A772" s="489"/>
      <c r="B772" s="489"/>
      <c r="C772" s="489"/>
      <c r="D772" s="489"/>
      <c r="E772" s="489" t="str">
        <f>IF(LEN(D772)&gt;0,VLOOKUP(D772,'[1]Database Karyawan'!$A$2:$B$10000,2,0),"")</f>
        <v/>
      </c>
      <c r="F772" s="489" t="str">
        <f>IF(LEN(E772)&gt;0,VLOOKUP(E772,'Database Karyawan'!$A$2:$B$10000,2,0),"")</f>
        <v/>
      </c>
      <c r="G772" s="489"/>
      <c r="H772" s="500" t="str">
        <f t="shared" si="22"/>
        <v/>
      </c>
      <c r="I772" s="500">
        <f t="shared" si="23"/>
        <v>0</v>
      </c>
    </row>
    <row r="773" spans="1:9">
      <c r="A773" s="489"/>
      <c r="B773" s="489"/>
      <c r="C773" s="489"/>
      <c r="D773" s="489"/>
      <c r="E773" s="489" t="str">
        <f>IF(LEN(D773)&gt;0,VLOOKUP(D773,'[1]Database Karyawan'!$A$2:$B$10000,2,0),"")</f>
        <v/>
      </c>
      <c r="F773" s="489" t="str">
        <f>IF(LEN(E773)&gt;0,VLOOKUP(E773,'Database Karyawan'!$A$2:$B$10000,2,0),"")</f>
        <v/>
      </c>
      <c r="G773" s="489"/>
      <c r="H773" s="500" t="str">
        <f t="shared" si="22"/>
        <v/>
      </c>
      <c r="I773" s="500">
        <f t="shared" si="23"/>
        <v>0</v>
      </c>
    </row>
    <row r="774" spans="1:9">
      <c r="A774" s="489"/>
      <c r="B774" s="489"/>
      <c r="C774" s="489"/>
      <c r="D774" s="489"/>
      <c r="E774" s="489" t="str">
        <f>IF(LEN(D774)&gt;0,VLOOKUP(D774,'[1]Database Karyawan'!$A$2:$B$10000,2,0),"")</f>
        <v/>
      </c>
      <c r="F774" s="489" t="str">
        <f>IF(LEN(E774)&gt;0,VLOOKUP(E774,'Database Karyawan'!$A$2:$B$10000,2,0),"")</f>
        <v/>
      </c>
      <c r="G774" s="489"/>
      <c r="H774" s="500" t="str">
        <f t="shared" si="22"/>
        <v/>
      </c>
      <c r="I774" s="500">
        <f t="shared" si="23"/>
        <v>0</v>
      </c>
    </row>
    <row r="775" spans="1:9">
      <c r="A775" s="489"/>
      <c r="B775" s="489"/>
      <c r="C775" s="489"/>
      <c r="D775" s="489"/>
      <c r="E775" s="489" t="str">
        <f>IF(LEN(D775)&gt;0,VLOOKUP(D775,'[1]Database Karyawan'!$A$2:$B$10000,2,0),"")</f>
        <v/>
      </c>
      <c r="F775" s="489" t="str">
        <f>IF(LEN(E775)&gt;0,VLOOKUP(E775,'Database Karyawan'!$A$2:$B$10000,2,0),"")</f>
        <v/>
      </c>
      <c r="G775" s="489"/>
      <c r="H775" s="500" t="str">
        <f t="shared" si="22"/>
        <v/>
      </c>
      <c r="I775" s="500">
        <f t="shared" si="23"/>
        <v>0</v>
      </c>
    </row>
    <row r="776" spans="1:9">
      <c r="A776" s="489"/>
      <c r="B776" s="489"/>
      <c r="C776" s="489"/>
      <c r="D776" s="489"/>
      <c r="E776" s="489" t="str">
        <f>IF(LEN(D776)&gt;0,VLOOKUP(D776,'[1]Database Karyawan'!$A$2:$B$10000,2,0),"")</f>
        <v/>
      </c>
      <c r="F776" s="489" t="str">
        <f>IF(LEN(E776)&gt;0,VLOOKUP(E776,'Database Karyawan'!$A$2:$B$10000,2,0),"")</f>
        <v/>
      </c>
      <c r="G776" s="489"/>
      <c r="H776" s="500" t="str">
        <f t="shared" si="22"/>
        <v/>
      </c>
      <c r="I776" s="500">
        <f t="shared" si="23"/>
        <v>0</v>
      </c>
    </row>
    <row r="777" spans="1:9">
      <c r="A777" s="489"/>
      <c r="B777" s="489"/>
      <c r="C777" s="489"/>
      <c r="D777" s="489"/>
      <c r="E777" s="489" t="str">
        <f>IF(LEN(D777)&gt;0,VLOOKUP(D777,'[1]Database Karyawan'!$A$2:$B$10000,2,0),"")</f>
        <v/>
      </c>
      <c r="F777" s="489" t="str">
        <f>IF(LEN(E777)&gt;0,VLOOKUP(E777,'Database Karyawan'!$A$2:$B$10000,2,0),"")</f>
        <v/>
      </c>
      <c r="G777" s="489"/>
      <c r="H777" s="500" t="str">
        <f t="shared" si="22"/>
        <v/>
      </c>
      <c r="I777" s="500">
        <f t="shared" si="23"/>
        <v>0</v>
      </c>
    </row>
    <row r="778" spans="1:9">
      <c r="A778" s="489"/>
      <c r="B778" s="489"/>
      <c r="C778" s="489"/>
      <c r="D778" s="489"/>
      <c r="E778" s="489" t="str">
        <f>IF(LEN(D778)&gt;0,VLOOKUP(D778,'[1]Database Karyawan'!$A$2:$B$10000,2,0),"")</f>
        <v/>
      </c>
      <c r="F778" s="489" t="str">
        <f>IF(LEN(E778)&gt;0,VLOOKUP(E778,'Database Karyawan'!$A$2:$B$10000,2,0),"")</f>
        <v/>
      </c>
      <c r="G778" s="489"/>
      <c r="H778" s="500" t="str">
        <f t="shared" si="22"/>
        <v/>
      </c>
      <c r="I778" s="500">
        <f t="shared" si="23"/>
        <v>0</v>
      </c>
    </row>
    <row r="779" spans="1:9">
      <c r="A779" s="489"/>
      <c r="B779" s="489"/>
      <c r="C779" s="489"/>
      <c r="D779" s="489"/>
      <c r="E779" s="489" t="str">
        <f>IF(LEN(D779)&gt;0,VLOOKUP(D779,'[1]Database Karyawan'!$A$2:$B$10000,2,0),"")</f>
        <v/>
      </c>
      <c r="F779" s="489" t="str">
        <f>IF(LEN(E779)&gt;0,VLOOKUP(E779,'Database Karyawan'!$A$2:$B$10000,2,0),"")</f>
        <v/>
      </c>
      <c r="G779" s="489"/>
      <c r="H779" s="500" t="str">
        <f t="shared" si="22"/>
        <v/>
      </c>
      <c r="I779" s="500">
        <f t="shared" si="23"/>
        <v>0</v>
      </c>
    </row>
    <row r="780" spans="1:9">
      <c r="A780" s="489"/>
      <c r="B780" s="489"/>
      <c r="C780" s="489"/>
      <c r="D780" s="489"/>
      <c r="E780" s="489" t="str">
        <f>IF(LEN(D780)&gt;0,VLOOKUP(D780,'[1]Database Karyawan'!$A$2:$B$10000,2,0),"")</f>
        <v/>
      </c>
      <c r="F780" s="489" t="str">
        <f>IF(LEN(E780)&gt;0,VLOOKUP(E780,'Database Karyawan'!$A$2:$B$10000,2,0),"")</f>
        <v/>
      </c>
      <c r="G780" s="489"/>
      <c r="H780" s="500" t="str">
        <f t="shared" si="22"/>
        <v/>
      </c>
      <c r="I780" s="500">
        <f t="shared" si="23"/>
        <v>0</v>
      </c>
    </row>
    <row r="781" spans="1:9">
      <c r="A781" s="489"/>
      <c r="B781" s="489"/>
      <c r="C781" s="489"/>
      <c r="D781" s="489"/>
      <c r="E781" s="489" t="str">
        <f>IF(LEN(D781)&gt;0,VLOOKUP(D781,'[1]Database Karyawan'!$A$2:$B$10000,2,0),"")</f>
        <v/>
      </c>
      <c r="F781" s="489" t="str">
        <f>IF(LEN(E781)&gt;0,VLOOKUP(E781,'Database Karyawan'!$A$2:$B$10000,2,0),"")</f>
        <v/>
      </c>
      <c r="G781" s="489"/>
      <c r="H781" s="500" t="str">
        <f t="shared" si="22"/>
        <v/>
      </c>
      <c r="I781" s="500">
        <f t="shared" si="23"/>
        <v>0</v>
      </c>
    </row>
    <row r="782" spans="1:9">
      <c r="A782" s="489"/>
      <c r="B782" s="489"/>
      <c r="C782" s="489"/>
      <c r="D782" s="489"/>
      <c r="E782" s="489" t="str">
        <f>IF(LEN(D782)&gt;0,VLOOKUP(D782,'[1]Database Karyawan'!$A$2:$B$10000,2,0),"")</f>
        <v/>
      </c>
      <c r="F782" s="489" t="str">
        <f>IF(LEN(E782)&gt;0,VLOOKUP(E782,'Database Karyawan'!$A$2:$B$10000,2,0),"")</f>
        <v/>
      </c>
      <c r="G782" s="489"/>
      <c r="H782" s="500" t="str">
        <f t="shared" si="22"/>
        <v/>
      </c>
      <c r="I782" s="500">
        <f t="shared" si="23"/>
        <v>0</v>
      </c>
    </row>
    <row r="783" spans="1:9">
      <c r="A783" s="489"/>
      <c r="B783" s="489"/>
      <c r="C783" s="489"/>
      <c r="D783" s="489"/>
      <c r="E783" s="489" t="str">
        <f>IF(LEN(D783)&gt;0,VLOOKUP(D783,'[1]Database Karyawan'!$A$2:$B$10000,2,0),"")</f>
        <v/>
      </c>
      <c r="F783" s="489" t="str">
        <f>IF(LEN(E783)&gt;0,VLOOKUP(E783,'Database Karyawan'!$A$2:$B$10000,2,0),"")</f>
        <v/>
      </c>
      <c r="G783" s="489"/>
      <c r="H783" s="500" t="str">
        <f t="shared" ref="H783:H846" si="24">IF(LEN(A783)&gt;0,IF(AND(LEN(A783)&gt;0,LEN(B783)&gt;0,LEN(C783)&gt;0,LEN(D783)&gt;0,LEN(E783)&gt;0,LEN(F783)&gt;0,LEN(G783)&gt;0),"OK","Not Complete"),"")</f>
        <v/>
      </c>
      <c r="I783" s="500">
        <f t="shared" ref="I783:I846" si="25">IF(H783="ok",G783,0)</f>
        <v>0</v>
      </c>
    </row>
    <row r="784" spans="1:9">
      <c r="A784" s="489"/>
      <c r="B784" s="489"/>
      <c r="C784" s="489"/>
      <c r="D784" s="489"/>
      <c r="E784" s="489" t="str">
        <f>IF(LEN(D784)&gt;0,VLOOKUP(D784,'[1]Database Karyawan'!$A$2:$B$10000,2,0),"")</f>
        <v/>
      </c>
      <c r="F784" s="489" t="str">
        <f>IF(LEN(E784)&gt;0,VLOOKUP(E784,'Database Karyawan'!$A$2:$B$10000,2,0),"")</f>
        <v/>
      </c>
      <c r="G784" s="489"/>
      <c r="H784" s="500" t="str">
        <f t="shared" si="24"/>
        <v/>
      </c>
      <c r="I784" s="500">
        <f t="shared" si="25"/>
        <v>0</v>
      </c>
    </row>
    <row r="785" spans="1:9">
      <c r="A785" s="489"/>
      <c r="B785" s="489"/>
      <c r="C785" s="489"/>
      <c r="D785" s="489"/>
      <c r="E785" s="489" t="str">
        <f>IF(LEN(D785)&gt;0,VLOOKUP(D785,'[1]Database Karyawan'!$A$2:$B$10000,2,0),"")</f>
        <v/>
      </c>
      <c r="F785" s="489" t="str">
        <f>IF(LEN(E785)&gt;0,VLOOKUP(E785,'Database Karyawan'!$A$2:$B$10000,2,0),"")</f>
        <v/>
      </c>
      <c r="G785" s="489"/>
      <c r="H785" s="500" t="str">
        <f t="shared" si="24"/>
        <v/>
      </c>
      <c r="I785" s="500">
        <f t="shared" si="25"/>
        <v>0</v>
      </c>
    </row>
    <row r="786" spans="1:9">
      <c r="A786" s="489"/>
      <c r="B786" s="489"/>
      <c r="C786" s="489"/>
      <c r="D786" s="489"/>
      <c r="E786" s="489" t="str">
        <f>IF(LEN(D786)&gt;0,VLOOKUP(D786,'[1]Database Karyawan'!$A$2:$B$10000,2,0),"")</f>
        <v/>
      </c>
      <c r="F786" s="489" t="str">
        <f>IF(LEN(E786)&gt;0,VLOOKUP(E786,'Database Karyawan'!$A$2:$B$10000,2,0),"")</f>
        <v/>
      </c>
      <c r="G786" s="489"/>
      <c r="H786" s="500" t="str">
        <f t="shared" si="24"/>
        <v/>
      </c>
      <c r="I786" s="500">
        <f t="shared" si="25"/>
        <v>0</v>
      </c>
    </row>
    <row r="787" spans="1:9">
      <c r="A787" s="489"/>
      <c r="B787" s="489"/>
      <c r="C787" s="489"/>
      <c r="D787" s="489"/>
      <c r="E787" s="489" t="str">
        <f>IF(LEN(D787)&gt;0,VLOOKUP(D787,'[1]Database Karyawan'!$A$2:$B$10000,2,0),"")</f>
        <v/>
      </c>
      <c r="F787" s="489" t="str">
        <f>IF(LEN(E787)&gt;0,VLOOKUP(E787,'Database Karyawan'!$A$2:$B$10000,2,0),"")</f>
        <v/>
      </c>
      <c r="G787" s="489"/>
      <c r="H787" s="500" t="str">
        <f t="shared" si="24"/>
        <v/>
      </c>
      <c r="I787" s="500">
        <f t="shared" si="25"/>
        <v>0</v>
      </c>
    </row>
    <row r="788" spans="1:9">
      <c r="A788" s="489"/>
      <c r="B788" s="489"/>
      <c r="C788" s="489"/>
      <c r="D788" s="489"/>
      <c r="E788" s="489" t="str">
        <f>IF(LEN(D788)&gt;0,VLOOKUP(D788,'[1]Database Karyawan'!$A$2:$B$10000,2,0),"")</f>
        <v/>
      </c>
      <c r="F788" s="489" t="str">
        <f>IF(LEN(E788)&gt;0,VLOOKUP(E788,'Database Karyawan'!$A$2:$B$10000,2,0),"")</f>
        <v/>
      </c>
      <c r="G788" s="489"/>
      <c r="H788" s="500" t="str">
        <f t="shared" si="24"/>
        <v/>
      </c>
      <c r="I788" s="500">
        <f t="shared" si="25"/>
        <v>0</v>
      </c>
    </row>
    <row r="789" spans="1:9">
      <c r="A789" s="489"/>
      <c r="B789" s="489"/>
      <c r="C789" s="489"/>
      <c r="D789" s="489"/>
      <c r="E789" s="489" t="str">
        <f>IF(LEN(D789)&gt;0,VLOOKUP(D789,'[1]Database Karyawan'!$A$2:$B$10000,2,0),"")</f>
        <v/>
      </c>
      <c r="F789" s="489" t="str">
        <f>IF(LEN(E789)&gt;0,VLOOKUP(E789,'Database Karyawan'!$A$2:$B$10000,2,0),"")</f>
        <v/>
      </c>
      <c r="G789" s="489"/>
      <c r="H789" s="500" t="str">
        <f t="shared" si="24"/>
        <v/>
      </c>
      <c r="I789" s="500">
        <f t="shared" si="25"/>
        <v>0</v>
      </c>
    </row>
    <row r="790" spans="1:9">
      <c r="A790" s="489"/>
      <c r="B790" s="489"/>
      <c r="C790" s="489"/>
      <c r="D790" s="489"/>
      <c r="E790" s="489" t="str">
        <f>IF(LEN(D790)&gt;0,VLOOKUP(D790,'[1]Database Karyawan'!$A$2:$B$10000,2,0),"")</f>
        <v/>
      </c>
      <c r="F790" s="489" t="str">
        <f>IF(LEN(E790)&gt;0,VLOOKUP(E790,'Database Karyawan'!$A$2:$B$10000,2,0),"")</f>
        <v/>
      </c>
      <c r="G790" s="489"/>
      <c r="H790" s="500" t="str">
        <f t="shared" si="24"/>
        <v/>
      </c>
      <c r="I790" s="500">
        <f t="shared" si="25"/>
        <v>0</v>
      </c>
    </row>
    <row r="791" spans="1:9">
      <c r="A791" s="489"/>
      <c r="B791" s="489"/>
      <c r="C791" s="489"/>
      <c r="D791" s="489"/>
      <c r="E791" s="489" t="str">
        <f>IF(LEN(D791)&gt;0,VLOOKUP(D791,'[1]Database Karyawan'!$A$2:$B$10000,2,0),"")</f>
        <v/>
      </c>
      <c r="F791" s="489" t="str">
        <f>IF(LEN(E791)&gt;0,VLOOKUP(E791,'Database Karyawan'!$A$2:$B$10000,2,0),"")</f>
        <v/>
      </c>
      <c r="G791" s="489"/>
      <c r="H791" s="500" t="str">
        <f t="shared" si="24"/>
        <v/>
      </c>
      <c r="I791" s="500">
        <f t="shared" si="25"/>
        <v>0</v>
      </c>
    </row>
    <row r="792" spans="1:9">
      <c r="A792" s="489"/>
      <c r="B792" s="489"/>
      <c r="C792" s="489"/>
      <c r="D792" s="489"/>
      <c r="E792" s="489" t="str">
        <f>IF(LEN(D792)&gt;0,VLOOKUP(D792,'[1]Database Karyawan'!$A$2:$B$10000,2,0),"")</f>
        <v/>
      </c>
      <c r="F792" s="489" t="str">
        <f>IF(LEN(E792)&gt;0,VLOOKUP(E792,'Database Karyawan'!$A$2:$B$10000,2,0),"")</f>
        <v/>
      </c>
      <c r="G792" s="489"/>
      <c r="H792" s="500" t="str">
        <f t="shared" si="24"/>
        <v/>
      </c>
      <c r="I792" s="500">
        <f t="shared" si="25"/>
        <v>0</v>
      </c>
    </row>
    <row r="793" spans="1:9">
      <c r="A793" s="489"/>
      <c r="B793" s="489"/>
      <c r="C793" s="489"/>
      <c r="D793" s="489"/>
      <c r="E793" s="489" t="str">
        <f>IF(LEN(D793)&gt;0,VLOOKUP(D793,'[1]Database Karyawan'!$A$2:$B$10000,2,0),"")</f>
        <v/>
      </c>
      <c r="F793" s="489" t="str">
        <f>IF(LEN(E793)&gt;0,VLOOKUP(E793,'Database Karyawan'!$A$2:$B$10000,2,0),"")</f>
        <v/>
      </c>
      <c r="G793" s="489"/>
      <c r="H793" s="500" t="str">
        <f t="shared" si="24"/>
        <v/>
      </c>
      <c r="I793" s="500">
        <f t="shared" si="25"/>
        <v>0</v>
      </c>
    </row>
    <row r="794" spans="1:9">
      <c r="A794" s="489"/>
      <c r="B794" s="489"/>
      <c r="C794" s="489"/>
      <c r="D794" s="489"/>
      <c r="E794" s="489" t="str">
        <f>IF(LEN(D794)&gt;0,VLOOKUP(D794,'[1]Database Karyawan'!$A$2:$B$10000,2,0),"")</f>
        <v/>
      </c>
      <c r="F794" s="489" t="str">
        <f>IF(LEN(E794)&gt;0,VLOOKUP(E794,'Database Karyawan'!$A$2:$B$10000,2,0),"")</f>
        <v/>
      </c>
      <c r="G794" s="489"/>
      <c r="H794" s="500" t="str">
        <f t="shared" si="24"/>
        <v/>
      </c>
      <c r="I794" s="500">
        <f t="shared" si="25"/>
        <v>0</v>
      </c>
    </row>
    <row r="795" spans="1:9">
      <c r="A795" s="489"/>
      <c r="B795" s="489"/>
      <c r="C795" s="489"/>
      <c r="D795" s="489"/>
      <c r="E795" s="489" t="str">
        <f>IF(LEN(D795)&gt;0,VLOOKUP(D795,'[1]Database Karyawan'!$A$2:$B$10000,2,0),"")</f>
        <v/>
      </c>
      <c r="F795" s="489" t="str">
        <f>IF(LEN(E795)&gt;0,VLOOKUP(E795,'Database Karyawan'!$A$2:$B$10000,2,0),"")</f>
        <v/>
      </c>
      <c r="G795" s="489"/>
      <c r="H795" s="500" t="str">
        <f t="shared" si="24"/>
        <v/>
      </c>
      <c r="I795" s="500">
        <f t="shared" si="25"/>
        <v>0</v>
      </c>
    </row>
    <row r="796" spans="1:9">
      <c r="A796" s="489"/>
      <c r="B796" s="489"/>
      <c r="C796" s="489"/>
      <c r="D796" s="489"/>
      <c r="E796" s="489" t="str">
        <f>IF(LEN(D796)&gt;0,VLOOKUP(D796,'[1]Database Karyawan'!$A$2:$B$10000,2,0),"")</f>
        <v/>
      </c>
      <c r="F796" s="489" t="str">
        <f>IF(LEN(E796)&gt;0,VLOOKUP(E796,'Database Karyawan'!$A$2:$B$10000,2,0),"")</f>
        <v/>
      </c>
      <c r="G796" s="489"/>
      <c r="H796" s="500" t="str">
        <f t="shared" si="24"/>
        <v/>
      </c>
      <c r="I796" s="500">
        <f t="shared" si="25"/>
        <v>0</v>
      </c>
    </row>
    <row r="797" spans="1:9">
      <c r="A797" s="489"/>
      <c r="B797" s="489"/>
      <c r="C797" s="489"/>
      <c r="D797" s="489"/>
      <c r="E797" s="489" t="str">
        <f>IF(LEN(D797)&gt;0,VLOOKUP(D797,'[1]Database Karyawan'!$A$2:$B$10000,2,0),"")</f>
        <v/>
      </c>
      <c r="F797" s="489" t="str">
        <f>IF(LEN(E797)&gt;0,VLOOKUP(E797,'Database Karyawan'!$A$2:$B$10000,2,0),"")</f>
        <v/>
      </c>
      <c r="G797" s="489"/>
      <c r="H797" s="500" t="str">
        <f t="shared" si="24"/>
        <v/>
      </c>
      <c r="I797" s="500">
        <f t="shared" si="25"/>
        <v>0</v>
      </c>
    </row>
    <row r="798" spans="1:9">
      <c r="A798" s="489"/>
      <c r="B798" s="489"/>
      <c r="C798" s="489"/>
      <c r="D798" s="489"/>
      <c r="E798" s="489" t="str">
        <f>IF(LEN(D798)&gt;0,VLOOKUP(D798,'[1]Database Karyawan'!$A$2:$B$10000,2,0),"")</f>
        <v/>
      </c>
      <c r="F798" s="489" t="str">
        <f>IF(LEN(E798)&gt;0,VLOOKUP(E798,'Database Karyawan'!$A$2:$B$10000,2,0),"")</f>
        <v/>
      </c>
      <c r="G798" s="489"/>
      <c r="H798" s="500" t="str">
        <f t="shared" si="24"/>
        <v/>
      </c>
      <c r="I798" s="500">
        <f t="shared" si="25"/>
        <v>0</v>
      </c>
    </row>
    <row r="799" spans="1:9">
      <c r="A799" s="489"/>
      <c r="B799" s="489"/>
      <c r="C799" s="489"/>
      <c r="D799" s="489"/>
      <c r="E799" s="489" t="str">
        <f>IF(LEN(D799)&gt;0,VLOOKUP(D799,'[1]Database Karyawan'!$A$2:$B$10000,2,0),"")</f>
        <v/>
      </c>
      <c r="F799" s="489" t="str">
        <f>IF(LEN(E799)&gt;0,VLOOKUP(E799,'Database Karyawan'!$A$2:$B$10000,2,0),"")</f>
        <v/>
      </c>
      <c r="G799" s="489"/>
      <c r="H799" s="500" t="str">
        <f t="shared" si="24"/>
        <v/>
      </c>
      <c r="I799" s="500">
        <f t="shared" si="25"/>
        <v>0</v>
      </c>
    </row>
    <row r="800" spans="1:9">
      <c r="A800" s="489"/>
      <c r="B800" s="489"/>
      <c r="C800" s="489"/>
      <c r="D800" s="489"/>
      <c r="E800" s="489" t="str">
        <f>IF(LEN(D800)&gt;0,VLOOKUP(D800,'[1]Database Karyawan'!$A$2:$B$10000,2,0),"")</f>
        <v/>
      </c>
      <c r="F800" s="489" t="str">
        <f>IF(LEN(E800)&gt;0,VLOOKUP(E800,'Database Karyawan'!$A$2:$B$10000,2,0),"")</f>
        <v/>
      </c>
      <c r="G800" s="489"/>
      <c r="H800" s="500" t="str">
        <f t="shared" si="24"/>
        <v/>
      </c>
      <c r="I800" s="500">
        <f t="shared" si="25"/>
        <v>0</v>
      </c>
    </row>
    <row r="801" spans="1:9">
      <c r="A801" s="489"/>
      <c r="B801" s="489"/>
      <c r="C801" s="489"/>
      <c r="D801" s="489"/>
      <c r="E801" s="489" t="str">
        <f>IF(LEN(D801)&gt;0,VLOOKUP(D801,'[1]Database Karyawan'!$A$2:$B$10000,2,0),"")</f>
        <v/>
      </c>
      <c r="F801" s="489" t="str">
        <f>IF(LEN(E801)&gt;0,VLOOKUP(E801,'Database Karyawan'!$A$2:$B$10000,2,0),"")</f>
        <v/>
      </c>
      <c r="G801" s="489"/>
      <c r="H801" s="500" t="str">
        <f t="shared" si="24"/>
        <v/>
      </c>
      <c r="I801" s="500">
        <f t="shared" si="25"/>
        <v>0</v>
      </c>
    </row>
    <row r="802" spans="1:9">
      <c r="A802" s="489"/>
      <c r="B802" s="489"/>
      <c r="C802" s="489"/>
      <c r="D802" s="489"/>
      <c r="E802" s="489" t="str">
        <f>IF(LEN(D802)&gt;0,VLOOKUP(D802,'[1]Database Karyawan'!$A$2:$B$10000,2,0),"")</f>
        <v/>
      </c>
      <c r="F802" s="489" t="str">
        <f>IF(LEN(E802)&gt;0,VLOOKUP(E802,'Database Karyawan'!$A$2:$B$10000,2,0),"")</f>
        <v/>
      </c>
      <c r="G802" s="489"/>
      <c r="H802" s="500" t="str">
        <f t="shared" si="24"/>
        <v/>
      </c>
      <c r="I802" s="500">
        <f t="shared" si="25"/>
        <v>0</v>
      </c>
    </row>
    <row r="803" spans="1:9">
      <c r="A803" s="489"/>
      <c r="B803" s="489"/>
      <c r="C803" s="489"/>
      <c r="D803" s="489"/>
      <c r="E803" s="489" t="str">
        <f>IF(LEN(D803)&gt;0,VLOOKUP(D803,'[1]Database Karyawan'!$A$2:$B$10000,2,0),"")</f>
        <v/>
      </c>
      <c r="F803" s="489" t="str">
        <f>IF(LEN(E803)&gt;0,VLOOKUP(E803,'Database Karyawan'!$A$2:$B$10000,2,0),"")</f>
        <v/>
      </c>
      <c r="G803" s="489"/>
      <c r="H803" s="500" t="str">
        <f t="shared" si="24"/>
        <v/>
      </c>
      <c r="I803" s="500">
        <f t="shared" si="25"/>
        <v>0</v>
      </c>
    </row>
    <row r="804" spans="1:9">
      <c r="A804" s="489"/>
      <c r="B804" s="489"/>
      <c r="C804" s="489"/>
      <c r="D804" s="489"/>
      <c r="E804" s="489" t="str">
        <f>IF(LEN(D804)&gt;0,VLOOKUP(D804,'[1]Database Karyawan'!$A$2:$B$10000,2,0),"")</f>
        <v/>
      </c>
      <c r="F804" s="489" t="str">
        <f>IF(LEN(E804)&gt;0,VLOOKUP(E804,'Database Karyawan'!$A$2:$B$10000,2,0),"")</f>
        <v/>
      </c>
      <c r="G804" s="489"/>
      <c r="H804" s="500" t="str">
        <f t="shared" si="24"/>
        <v/>
      </c>
      <c r="I804" s="500">
        <f t="shared" si="25"/>
        <v>0</v>
      </c>
    </row>
    <row r="805" spans="1:9">
      <c r="A805" s="489"/>
      <c r="B805" s="489"/>
      <c r="C805" s="489"/>
      <c r="D805" s="489"/>
      <c r="E805" s="489" t="str">
        <f>IF(LEN(D805)&gt;0,VLOOKUP(D805,'[1]Database Karyawan'!$A$2:$B$10000,2,0),"")</f>
        <v/>
      </c>
      <c r="F805" s="489" t="str">
        <f>IF(LEN(E805)&gt;0,VLOOKUP(E805,'Database Karyawan'!$A$2:$B$10000,2,0),"")</f>
        <v/>
      </c>
      <c r="G805" s="489"/>
      <c r="H805" s="500" t="str">
        <f t="shared" si="24"/>
        <v/>
      </c>
      <c r="I805" s="500">
        <f t="shared" si="25"/>
        <v>0</v>
      </c>
    </row>
    <row r="806" spans="1:9">
      <c r="A806" s="489"/>
      <c r="B806" s="489"/>
      <c r="C806" s="489"/>
      <c r="D806" s="489"/>
      <c r="E806" s="489" t="str">
        <f>IF(LEN(D806)&gt;0,VLOOKUP(D806,'[1]Database Karyawan'!$A$2:$B$10000,2,0),"")</f>
        <v/>
      </c>
      <c r="F806" s="489" t="str">
        <f>IF(LEN(E806)&gt;0,VLOOKUP(E806,'Database Karyawan'!$A$2:$B$10000,2,0),"")</f>
        <v/>
      </c>
      <c r="G806" s="489"/>
      <c r="H806" s="500" t="str">
        <f t="shared" si="24"/>
        <v/>
      </c>
      <c r="I806" s="500">
        <f t="shared" si="25"/>
        <v>0</v>
      </c>
    </row>
    <row r="807" spans="1:9">
      <c r="A807" s="489"/>
      <c r="B807" s="489"/>
      <c r="C807" s="489"/>
      <c r="D807" s="489"/>
      <c r="E807" s="489" t="str">
        <f>IF(LEN(D807)&gt;0,VLOOKUP(D807,'[1]Database Karyawan'!$A$2:$B$10000,2,0),"")</f>
        <v/>
      </c>
      <c r="F807" s="489" t="str">
        <f>IF(LEN(E807)&gt;0,VLOOKUP(E807,'Database Karyawan'!$A$2:$B$10000,2,0),"")</f>
        <v/>
      </c>
      <c r="G807" s="489"/>
      <c r="H807" s="500" t="str">
        <f t="shared" si="24"/>
        <v/>
      </c>
      <c r="I807" s="500">
        <f t="shared" si="25"/>
        <v>0</v>
      </c>
    </row>
    <row r="808" spans="1:9">
      <c r="A808" s="489"/>
      <c r="B808" s="489"/>
      <c r="C808" s="489"/>
      <c r="D808" s="489"/>
      <c r="E808" s="489" t="str">
        <f>IF(LEN(D808)&gt;0,VLOOKUP(D808,'[1]Database Karyawan'!$A$2:$B$10000,2,0),"")</f>
        <v/>
      </c>
      <c r="F808" s="489" t="str">
        <f>IF(LEN(E808)&gt;0,VLOOKUP(E808,'Database Karyawan'!$A$2:$B$10000,2,0),"")</f>
        <v/>
      </c>
      <c r="G808" s="489"/>
      <c r="H808" s="500" t="str">
        <f t="shared" si="24"/>
        <v/>
      </c>
      <c r="I808" s="500">
        <f t="shared" si="25"/>
        <v>0</v>
      </c>
    </row>
    <row r="809" spans="1:9">
      <c r="A809" s="489"/>
      <c r="B809" s="489"/>
      <c r="C809" s="489"/>
      <c r="D809" s="489"/>
      <c r="E809" s="489" t="str">
        <f>IF(LEN(D809)&gt;0,VLOOKUP(D809,'[1]Database Karyawan'!$A$2:$B$10000,2,0),"")</f>
        <v/>
      </c>
      <c r="F809" s="489" t="str">
        <f>IF(LEN(E809)&gt;0,VLOOKUP(E809,'Database Karyawan'!$A$2:$B$10000,2,0),"")</f>
        <v/>
      </c>
      <c r="G809" s="489"/>
      <c r="H809" s="500" t="str">
        <f t="shared" si="24"/>
        <v/>
      </c>
      <c r="I809" s="500">
        <f t="shared" si="25"/>
        <v>0</v>
      </c>
    </row>
    <row r="810" spans="1:9">
      <c r="A810" s="489"/>
      <c r="B810" s="489"/>
      <c r="C810" s="489"/>
      <c r="D810" s="489"/>
      <c r="E810" s="489" t="str">
        <f>IF(LEN(D810)&gt;0,VLOOKUP(D810,'[1]Database Karyawan'!$A$2:$B$10000,2,0),"")</f>
        <v/>
      </c>
      <c r="F810" s="489" t="str">
        <f>IF(LEN(E810)&gt;0,VLOOKUP(E810,'Database Karyawan'!$A$2:$B$10000,2,0),"")</f>
        <v/>
      </c>
      <c r="G810" s="489"/>
      <c r="H810" s="500" t="str">
        <f t="shared" si="24"/>
        <v/>
      </c>
      <c r="I810" s="500">
        <f t="shared" si="25"/>
        <v>0</v>
      </c>
    </row>
    <row r="811" spans="1:9">
      <c r="A811" s="489"/>
      <c r="B811" s="489"/>
      <c r="C811" s="489"/>
      <c r="D811" s="489"/>
      <c r="E811" s="489" t="str">
        <f>IF(LEN(D811)&gt;0,VLOOKUP(D811,'[1]Database Karyawan'!$A$2:$B$10000,2,0),"")</f>
        <v/>
      </c>
      <c r="F811" s="489" t="str">
        <f>IF(LEN(E811)&gt;0,VLOOKUP(E811,'Database Karyawan'!$A$2:$B$10000,2,0),"")</f>
        <v/>
      </c>
      <c r="G811" s="489"/>
      <c r="H811" s="500" t="str">
        <f t="shared" si="24"/>
        <v/>
      </c>
      <c r="I811" s="500">
        <f t="shared" si="25"/>
        <v>0</v>
      </c>
    </row>
    <row r="812" spans="1:9">
      <c r="A812" s="489"/>
      <c r="B812" s="489"/>
      <c r="C812" s="489"/>
      <c r="D812" s="489"/>
      <c r="E812" s="489" t="str">
        <f>IF(LEN(D812)&gt;0,VLOOKUP(D812,'[1]Database Karyawan'!$A$2:$B$10000,2,0),"")</f>
        <v/>
      </c>
      <c r="F812" s="489" t="str">
        <f>IF(LEN(E812)&gt;0,VLOOKUP(E812,'Database Karyawan'!$A$2:$B$10000,2,0),"")</f>
        <v/>
      </c>
      <c r="G812" s="489"/>
      <c r="H812" s="500" t="str">
        <f t="shared" si="24"/>
        <v/>
      </c>
      <c r="I812" s="500">
        <f t="shared" si="25"/>
        <v>0</v>
      </c>
    </row>
    <row r="813" spans="1:9">
      <c r="A813" s="489"/>
      <c r="B813" s="489"/>
      <c r="C813" s="489"/>
      <c r="D813" s="489"/>
      <c r="E813" s="489" t="str">
        <f>IF(LEN(D813)&gt;0,VLOOKUP(D813,'[1]Database Karyawan'!$A$2:$B$10000,2,0),"")</f>
        <v/>
      </c>
      <c r="F813" s="489" t="str">
        <f>IF(LEN(E813)&gt;0,VLOOKUP(E813,'Database Karyawan'!$A$2:$B$10000,2,0),"")</f>
        <v/>
      </c>
      <c r="G813" s="489"/>
      <c r="H813" s="500" t="str">
        <f t="shared" si="24"/>
        <v/>
      </c>
      <c r="I813" s="500">
        <f t="shared" si="25"/>
        <v>0</v>
      </c>
    </row>
    <row r="814" spans="1:9">
      <c r="A814" s="489"/>
      <c r="B814" s="489"/>
      <c r="C814" s="489"/>
      <c r="D814" s="489"/>
      <c r="E814" s="489" t="str">
        <f>IF(LEN(D814)&gt;0,VLOOKUP(D814,'[1]Database Karyawan'!$A$2:$B$10000,2,0),"")</f>
        <v/>
      </c>
      <c r="F814" s="489" t="str">
        <f>IF(LEN(E814)&gt;0,VLOOKUP(E814,'Database Karyawan'!$A$2:$B$10000,2,0),"")</f>
        <v/>
      </c>
      <c r="G814" s="489"/>
      <c r="H814" s="500" t="str">
        <f t="shared" si="24"/>
        <v/>
      </c>
      <c r="I814" s="500">
        <f t="shared" si="25"/>
        <v>0</v>
      </c>
    </row>
    <row r="815" spans="1:9">
      <c r="A815" s="489"/>
      <c r="B815" s="489"/>
      <c r="C815" s="489"/>
      <c r="D815" s="489"/>
      <c r="E815" s="489" t="str">
        <f>IF(LEN(D815)&gt;0,VLOOKUP(D815,'[1]Database Karyawan'!$A$2:$B$10000,2,0),"")</f>
        <v/>
      </c>
      <c r="F815" s="489" t="str">
        <f>IF(LEN(E815)&gt;0,VLOOKUP(E815,'Database Karyawan'!$A$2:$B$10000,2,0),"")</f>
        <v/>
      </c>
      <c r="G815" s="489"/>
      <c r="H815" s="500" t="str">
        <f t="shared" si="24"/>
        <v/>
      </c>
      <c r="I815" s="500">
        <f t="shared" si="25"/>
        <v>0</v>
      </c>
    </row>
    <row r="816" spans="1:9">
      <c r="A816" s="489"/>
      <c r="B816" s="489"/>
      <c r="C816" s="489"/>
      <c r="D816" s="489"/>
      <c r="E816" s="489" t="str">
        <f>IF(LEN(D816)&gt;0,VLOOKUP(D816,'[1]Database Karyawan'!$A$2:$B$10000,2,0),"")</f>
        <v/>
      </c>
      <c r="F816" s="489" t="str">
        <f>IF(LEN(E816)&gt;0,VLOOKUP(E816,'Database Karyawan'!$A$2:$B$10000,2,0),"")</f>
        <v/>
      </c>
      <c r="G816" s="489"/>
      <c r="H816" s="500" t="str">
        <f t="shared" si="24"/>
        <v/>
      </c>
      <c r="I816" s="500">
        <f t="shared" si="25"/>
        <v>0</v>
      </c>
    </row>
    <row r="817" spans="1:9">
      <c r="A817" s="489"/>
      <c r="B817" s="489"/>
      <c r="C817" s="489"/>
      <c r="D817" s="489"/>
      <c r="E817" s="489" t="str">
        <f>IF(LEN(D817)&gt;0,VLOOKUP(D817,'[1]Database Karyawan'!$A$2:$B$10000,2,0),"")</f>
        <v/>
      </c>
      <c r="F817" s="489" t="str">
        <f>IF(LEN(E817)&gt;0,VLOOKUP(E817,'Database Karyawan'!$A$2:$B$10000,2,0),"")</f>
        <v/>
      </c>
      <c r="G817" s="489"/>
      <c r="H817" s="500" t="str">
        <f t="shared" si="24"/>
        <v/>
      </c>
      <c r="I817" s="500">
        <f t="shared" si="25"/>
        <v>0</v>
      </c>
    </row>
    <row r="818" spans="1:9">
      <c r="A818" s="489"/>
      <c r="B818" s="489"/>
      <c r="C818" s="489"/>
      <c r="D818" s="489"/>
      <c r="E818" s="489" t="str">
        <f>IF(LEN(D818)&gt;0,VLOOKUP(D818,'[1]Database Karyawan'!$A$2:$B$10000,2,0),"")</f>
        <v/>
      </c>
      <c r="F818" s="489" t="str">
        <f>IF(LEN(E818)&gt;0,VLOOKUP(E818,'Database Karyawan'!$A$2:$B$10000,2,0),"")</f>
        <v/>
      </c>
      <c r="G818" s="489"/>
      <c r="H818" s="500" t="str">
        <f t="shared" si="24"/>
        <v/>
      </c>
      <c r="I818" s="500">
        <f t="shared" si="25"/>
        <v>0</v>
      </c>
    </row>
    <row r="819" spans="1:9">
      <c r="A819" s="489"/>
      <c r="B819" s="489"/>
      <c r="C819" s="489"/>
      <c r="D819" s="489"/>
      <c r="E819" s="489" t="str">
        <f>IF(LEN(D819)&gt;0,VLOOKUP(D819,'[1]Database Karyawan'!$A$2:$B$10000,2,0),"")</f>
        <v/>
      </c>
      <c r="F819" s="489" t="str">
        <f>IF(LEN(E819)&gt;0,VLOOKUP(E819,'Database Karyawan'!$A$2:$B$10000,2,0),"")</f>
        <v/>
      </c>
      <c r="G819" s="489"/>
      <c r="H819" s="500" t="str">
        <f t="shared" si="24"/>
        <v/>
      </c>
      <c r="I819" s="500">
        <f t="shared" si="25"/>
        <v>0</v>
      </c>
    </row>
    <row r="820" spans="1:9">
      <c r="A820" s="489"/>
      <c r="B820" s="489"/>
      <c r="C820" s="489"/>
      <c r="D820" s="489"/>
      <c r="E820" s="489" t="str">
        <f>IF(LEN(D820)&gt;0,VLOOKUP(D820,'[1]Database Karyawan'!$A$2:$B$10000,2,0),"")</f>
        <v/>
      </c>
      <c r="F820" s="489" t="str">
        <f>IF(LEN(E820)&gt;0,VLOOKUP(E820,'Database Karyawan'!$A$2:$B$10000,2,0),"")</f>
        <v/>
      </c>
      <c r="G820" s="489"/>
      <c r="H820" s="500" t="str">
        <f t="shared" si="24"/>
        <v/>
      </c>
      <c r="I820" s="500">
        <f t="shared" si="25"/>
        <v>0</v>
      </c>
    </row>
    <row r="821" spans="1:9">
      <c r="A821" s="489"/>
      <c r="B821" s="489"/>
      <c r="C821" s="489"/>
      <c r="D821" s="489"/>
      <c r="E821" s="489" t="str">
        <f>IF(LEN(D821)&gt;0,VLOOKUP(D821,'[1]Database Karyawan'!$A$2:$B$10000,2,0),"")</f>
        <v/>
      </c>
      <c r="F821" s="489" t="str">
        <f>IF(LEN(E821)&gt;0,VLOOKUP(E821,'Database Karyawan'!$A$2:$B$10000,2,0),"")</f>
        <v/>
      </c>
      <c r="G821" s="489"/>
      <c r="H821" s="500" t="str">
        <f t="shared" si="24"/>
        <v/>
      </c>
      <c r="I821" s="500">
        <f t="shared" si="25"/>
        <v>0</v>
      </c>
    </row>
    <row r="822" spans="1:9">
      <c r="A822" s="489"/>
      <c r="B822" s="489"/>
      <c r="C822" s="489"/>
      <c r="D822" s="489"/>
      <c r="E822" s="489" t="str">
        <f>IF(LEN(D822)&gt;0,VLOOKUP(D822,'[1]Database Karyawan'!$A$2:$B$10000,2,0),"")</f>
        <v/>
      </c>
      <c r="F822" s="489" t="str">
        <f>IF(LEN(E822)&gt;0,VLOOKUP(E822,'Database Karyawan'!$A$2:$B$10000,2,0),"")</f>
        <v/>
      </c>
      <c r="G822" s="489"/>
      <c r="H822" s="500" t="str">
        <f t="shared" si="24"/>
        <v/>
      </c>
      <c r="I822" s="500">
        <f t="shared" si="25"/>
        <v>0</v>
      </c>
    </row>
    <row r="823" spans="1:9">
      <c r="A823" s="489"/>
      <c r="B823" s="489"/>
      <c r="C823" s="489"/>
      <c r="D823" s="489"/>
      <c r="E823" s="489" t="str">
        <f>IF(LEN(D823)&gt;0,VLOOKUP(D823,'[1]Database Karyawan'!$A$2:$B$10000,2,0),"")</f>
        <v/>
      </c>
      <c r="F823" s="489" t="str">
        <f>IF(LEN(E823)&gt;0,VLOOKUP(E823,'Database Karyawan'!$A$2:$B$10000,2,0),"")</f>
        <v/>
      </c>
      <c r="G823" s="489"/>
      <c r="H823" s="500" t="str">
        <f t="shared" si="24"/>
        <v/>
      </c>
      <c r="I823" s="500">
        <f t="shared" si="25"/>
        <v>0</v>
      </c>
    </row>
    <row r="824" spans="1:9">
      <c r="A824" s="489"/>
      <c r="B824" s="489"/>
      <c r="C824" s="489"/>
      <c r="D824" s="489"/>
      <c r="E824" s="489" t="str">
        <f>IF(LEN(D824)&gt;0,VLOOKUP(D824,'[1]Database Karyawan'!$A$2:$B$10000,2,0),"")</f>
        <v/>
      </c>
      <c r="F824" s="489" t="str">
        <f>IF(LEN(E824)&gt;0,VLOOKUP(E824,'Database Karyawan'!$A$2:$B$10000,2,0),"")</f>
        <v/>
      </c>
      <c r="G824" s="489"/>
      <c r="H824" s="500" t="str">
        <f t="shared" si="24"/>
        <v/>
      </c>
      <c r="I824" s="500">
        <f t="shared" si="25"/>
        <v>0</v>
      </c>
    </row>
    <row r="825" spans="1:9">
      <c r="A825" s="489"/>
      <c r="B825" s="489"/>
      <c r="C825" s="489"/>
      <c r="D825" s="489"/>
      <c r="E825" s="489" t="str">
        <f>IF(LEN(D825)&gt;0,VLOOKUP(D825,'[1]Database Karyawan'!$A$2:$B$10000,2,0),"")</f>
        <v/>
      </c>
      <c r="F825" s="489" t="str">
        <f>IF(LEN(E825)&gt;0,VLOOKUP(E825,'Database Karyawan'!$A$2:$B$10000,2,0),"")</f>
        <v/>
      </c>
      <c r="G825" s="489"/>
      <c r="H825" s="500" t="str">
        <f t="shared" si="24"/>
        <v/>
      </c>
      <c r="I825" s="500">
        <f t="shared" si="25"/>
        <v>0</v>
      </c>
    </row>
    <row r="826" spans="1:9">
      <c r="A826" s="489"/>
      <c r="B826" s="489"/>
      <c r="C826" s="489"/>
      <c r="D826" s="489"/>
      <c r="E826" s="489" t="str">
        <f>IF(LEN(D826)&gt;0,VLOOKUP(D826,'[1]Database Karyawan'!$A$2:$B$10000,2,0),"")</f>
        <v/>
      </c>
      <c r="F826" s="489" t="str">
        <f>IF(LEN(E826)&gt;0,VLOOKUP(E826,'Database Karyawan'!$A$2:$B$10000,2,0),"")</f>
        <v/>
      </c>
      <c r="G826" s="489"/>
      <c r="H826" s="500" t="str">
        <f t="shared" si="24"/>
        <v/>
      </c>
      <c r="I826" s="500">
        <f t="shared" si="25"/>
        <v>0</v>
      </c>
    </row>
    <row r="827" spans="1:9">
      <c r="A827" s="489"/>
      <c r="B827" s="489"/>
      <c r="C827" s="489"/>
      <c r="D827" s="489"/>
      <c r="E827" s="489" t="str">
        <f>IF(LEN(D827)&gt;0,VLOOKUP(D827,'[1]Database Karyawan'!$A$2:$B$10000,2,0),"")</f>
        <v/>
      </c>
      <c r="F827" s="489" t="str">
        <f>IF(LEN(E827)&gt;0,VLOOKUP(E827,'Database Karyawan'!$A$2:$B$10000,2,0),"")</f>
        <v/>
      </c>
      <c r="G827" s="489"/>
      <c r="H827" s="500" t="str">
        <f t="shared" si="24"/>
        <v/>
      </c>
      <c r="I827" s="500">
        <f t="shared" si="25"/>
        <v>0</v>
      </c>
    </row>
    <row r="828" spans="1:9">
      <c r="A828" s="489"/>
      <c r="B828" s="489"/>
      <c r="C828" s="489"/>
      <c r="D828" s="489"/>
      <c r="E828" s="489" t="str">
        <f>IF(LEN(D828)&gt;0,VLOOKUP(D828,'[1]Database Karyawan'!$A$2:$B$10000,2,0),"")</f>
        <v/>
      </c>
      <c r="F828" s="489" t="str">
        <f>IF(LEN(E828)&gt;0,VLOOKUP(E828,'Database Karyawan'!$A$2:$B$10000,2,0),"")</f>
        <v/>
      </c>
      <c r="G828" s="489"/>
      <c r="H828" s="500" t="str">
        <f t="shared" si="24"/>
        <v/>
      </c>
      <c r="I828" s="500">
        <f t="shared" si="25"/>
        <v>0</v>
      </c>
    </row>
    <row r="829" spans="1:9">
      <c r="A829" s="489"/>
      <c r="B829" s="489"/>
      <c r="C829" s="489"/>
      <c r="D829" s="489"/>
      <c r="E829" s="489" t="str">
        <f>IF(LEN(D829)&gt;0,VLOOKUP(D829,'[1]Database Karyawan'!$A$2:$B$10000,2,0),"")</f>
        <v/>
      </c>
      <c r="F829" s="489" t="str">
        <f>IF(LEN(E829)&gt;0,VLOOKUP(E829,'Database Karyawan'!$A$2:$B$10000,2,0),"")</f>
        <v/>
      </c>
      <c r="G829" s="489"/>
      <c r="H829" s="500" t="str">
        <f t="shared" si="24"/>
        <v/>
      </c>
      <c r="I829" s="500">
        <f t="shared" si="25"/>
        <v>0</v>
      </c>
    </row>
    <row r="830" spans="1:9">
      <c r="A830" s="489"/>
      <c r="B830" s="489"/>
      <c r="C830" s="489"/>
      <c r="D830" s="489"/>
      <c r="E830" s="489" t="str">
        <f>IF(LEN(D830)&gt;0,VLOOKUP(D830,'[1]Database Karyawan'!$A$2:$B$10000,2,0),"")</f>
        <v/>
      </c>
      <c r="F830" s="489" t="str">
        <f>IF(LEN(E830)&gt;0,VLOOKUP(E830,'Database Karyawan'!$A$2:$B$10000,2,0),"")</f>
        <v/>
      </c>
      <c r="G830" s="489"/>
      <c r="H830" s="500" t="str">
        <f t="shared" si="24"/>
        <v/>
      </c>
      <c r="I830" s="500">
        <f t="shared" si="25"/>
        <v>0</v>
      </c>
    </row>
    <row r="831" spans="1:9">
      <c r="A831" s="489"/>
      <c r="B831" s="489"/>
      <c r="C831" s="489"/>
      <c r="D831" s="489"/>
      <c r="E831" s="489" t="str">
        <f>IF(LEN(D831)&gt;0,VLOOKUP(D831,'[1]Database Karyawan'!$A$2:$B$10000,2,0),"")</f>
        <v/>
      </c>
      <c r="F831" s="489" t="str">
        <f>IF(LEN(E831)&gt;0,VLOOKUP(E831,'Database Karyawan'!$A$2:$B$10000,2,0),"")</f>
        <v/>
      </c>
      <c r="G831" s="489"/>
      <c r="H831" s="500" t="str">
        <f t="shared" si="24"/>
        <v/>
      </c>
      <c r="I831" s="500">
        <f t="shared" si="25"/>
        <v>0</v>
      </c>
    </row>
    <row r="832" spans="1:9">
      <c r="A832" s="489"/>
      <c r="B832" s="489"/>
      <c r="C832" s="489"/>
      <c r="D832" s="489"/>
      <c r="E832" s="489" t="str">
        <f>IF(LEN(D832)&gt;0,VLOOKUP(D832,'[1]Database Karyawan'!$A$2:$B$10000,2,0),"")</f>
        <v/>
      </c>
      <c r="F832" s="489" t="str">
        <f>IF(LEN(E832)&gt;0,VLOOKUP(E832,'Database Karyawan'!$A$2:$B$10000,2,0),"")</f>
        <v/>
      </c>
      <c r="G832" s="489"/>
      <c r="H832" s="500" t="str">
        <f t="shared" si="24"/>
        <v/>
      </c>
      <c r="I832" s="500">
        <f t="shared" si="25"/>
        <v>0</v>
      </c>
    </row>
    <row r="833" spans="1:9">
      <c r="A833" s="489"/>
      <c r="B833" s="489"/>
      <c r="C833" s="489"/>
      <c r="D833" s="489"/>
      <c r="E833" s="489" t="str">
        <f>IF(LEN(D833)&gt;0,VLOOKUP(D833,'[1]Database Karyawan'!$A$2:$B$10000,2,0),"")</f>
        <v/>
      </c>
      <c r="F833" s="489" t="str">
        <f>IF(LEN(E833)&gt;0,VLOOKUP(E833,'Database Karyawan'!$A$2:$B$10000,2,0),"")</f>
        <v/>
      </c>
      <c r="G833" s="489"/>
      <c r="H833" s="500" t="str">
        <f t="shared" si="24"/>
        <v/>
      </c>
      <c r="I833" s="500">
        <f t="shared" si="25"/>
        <v>0</v>
      </c>
    </row>
    <row r="834" spans="1:9">
      <c r="A834" s="489"/>
      <c r="B834" s="489"/>
      <c r="C834" s="489"/>
      <c r="D834" s="489"/>
      <c r="E834" s="489" t="str">
        <f>IF(LEN(D834)&gt;0,VLOOKUP(D834,'[1]Database Karyawan'!$A$2:$B$10000,2,0),"")</f>
        <v/>
      </c>
      <c r="F834" s="489" t="str">
        <f>IF(LEN(E834)&gt;0,VLOOKUP(E834,'Database Karyawan'!$A$2:$B$10000,2,0),"")</f>
        <v/>
      </c>
      <c r="G834" s="489"/>
      <c r="H834" s="500" t="str">
        <f t="shared" si="24"/>
        <v/>
      </c>
      <c r="I834" s="500">
        <f t="shared" si="25"/>
        <v>0</v>
      </c>
    </row>
    <row r="835" spans="1:9">
      <c r="A835" s="489"/>
      <c r="B835" s="489"/>
      <c r="C835" s="489"/>
      <c r="D835" s="489"/>
      <c r="E835" s="489" t="str">
        <f>IF(LEN(D835)&gt;0,VLOOKUP(D835,'[1]Database Karyawan'!$A$2:$B$10000,2,0),"")</f>
        <v/>
      </c>
      <c r="F835" s="489" t="str">
        <f>IF(LEN(E835)&gt;0,VLOOKUP(E835,'Database Karyawan'!$A$2:$B$10000,2,0),"")</f>
        <v/>
      </c>
      <c r="G835" s="489"/>
      <c r="H835" s="500" t="str">
        <f t="shared" si="24"/>
        <v/>
      </c>
      <c r="I835" s="500">
        <f t="shared" si="25"/>
        <v>0</v>
      </c>
    </row>
    <row r="836" spans="1:9">
      <c r="A836" s="489"/>
      <c r="B836" s="489"/>
      <c r="C836" s="489"/>
      <c r="D836" s="489"/>
      <c r="E836" s="489" t="str">
        <f>IF(LEN(D836)&gt;0,VLOOKUP(D836,'[1]Database Karyawan'!$A$2:$B$10000,2,0),"")</f>
        <v/>
      </c>
      <c r="F836" s="489" t="str">
        <f>IF(LEN(E836)&gt;0,VLOOKUP(E836,'Database Karyawan'!$A$2:$B$10000,2,0),"")</f>
        <v/>
      </c>
      <c r="G836" s="489"/>
      <c r="H836" s="500" t="str">
        <f t="shared" si="24"/>
        <v/>
      </c>
      <c r="I836" s="500">
        <f t="shared" si="25"/>
        <v>0</v>
      </c>
    </row>
    <row r="837" spans="1:9">
      <c r="A837" s="489"/>
      <c r="B837" s="489"/>
      <c r="C837" s="489"/>
      <c r="D837" s="489"/>
      <c r="E837" s="489" t="str">
        <f>IF(LEN(D837)&gt;0,VLOOKUP(D837,'[1]Database Karyawan'!$A$2:$B$10000,2,0),"")</f>
        <v/>
      </c>
      <c r="F837" s="489" t="str">
        <f>IF(LEN(E837)&gt;0,VLOOKUP(E837,'Database Karyawan'!$A$2:$B$10000,2,0),"")</f>
        <v/>
      </c>
      <c r="G837" s="489"/>
      <c r="H837" s="500" t="str">
        <f t="shared" si="24"/>
        <v/>
      </c>
      <c r="I837" s="500">
        <f t="shared" si="25"/>
        <v>0</v>
      </c>
    </row>
    <row r="838" spans="1:9">
      <c r="A838" s="489"/>
      <c r="B838" s="489"/>
      <c r="C838" s="489"/>
      <c r="D838" s="489"/>
      <c r="E838" s="489" t="str">
        <f>IF(LEN(D838)&gt;0,VLOOKUP(D838,'[1]Database Karyawan'!$A$2:$B$10000,2,0),"")</f>
        <v/>
      </c>
      <c r="F838" s="489" t="str">
        <f>IF(LEN(E838)&gt;0,VLOOKUP(E838,'Database Karyawan'!$A$2:$B$10000,2,0),"")</f>
        <v/>
      </c>
      <c r="G838" s="489"/>
      <c r="H838" s="500" t="str">
        <f t="shared" si="24"/>
        <v/>
      </c>
      <c r="I838" s="500">
        <f t="shared" si="25"/>
        <v>0</v>
      </c>
    </row>
    <row r="839" spans="1:9">
      <c r="A839" s="489"/>
      <c r="B839" s="489"/>
      <c r="C839" s="489"/>
      <c r="D839" s="489"/>
      <c r="E839" s="489" t="str">
        <f>IF(LEN(D839)&gt;0,VLOOKUP(D839,'[1]Database Karyawan'!$A$2:$B$10000,2,0),"")</f>
        <v/>
      </c>
      <c r="F839" s="489" t="str">
        <f>IF(LEN(E839)&gt;0,VLOOKUP(E839,'Database Karyawan'!$A$2:$B$10000,2,0),"")</f>
        <v/>
      </c>
      <c r="G839" s="489"/>
      <c r="H839" s="500" t="str">
        <f t="shared" si="24"/>
        <v/>
      </c>
      <c r="I839" s="500">
        <f t="shared" si="25"/>
        <v>0</v>
      </c>
    </row>
    <row r="840" spans="1:9">
      <c r="A840" s="489"/>
      <c r="B840" s="489"/>
      <c r="C840" s="489"/>
      <c r="D840" s="489"/>
      <c r="E840" s="489" t="str">
        <f>IF(LEN(D840)&gt;0,VLOOKUP(D840,'[1]Database Karyawan'!$A$2:$B$10000,2,0),"")</f>
        <v/>
      </c>
      <c r="F840" s="489" t="str">
        <f>IF(LEN(E840)&gt;0,VLOOKUP(E840,'Database Karyawan'!$A$2:$B$10000,2,0),"")</f>
        <v/>
      </c>
      <c r="G840" s="489"/>
      <c r="H840" s="500" t="str">
        <f t="shared" si="24"/>
        <v/>
      </c>
      <c r="I840" s="500">
        <f t="shared" si="25"/>
        <v>0</v>
      </c>
    </row>
    <row r="841" spans="1:9">
      <c r="A841" s="489"/>
      <c r="B841" s="489"/>
      <c r="C841" s="489"/>
      <c r="D841" s="489"/>
      <c r="E841" s="489" t="str">
        <f>IF(LEN(D841)&gt;0,VLOOKUP(D841,'[1]Database Karyawan'!$A$2:$B$10000,2,0),"")</f>
        <v/>
      </c>
      <c r="F841" s="489" t="str">
        <f>IF(LEN(E841)&gt;0,VLOOKUP(E841,'Database Karyawan'!$A$2:$B$10000,2,0),"")</f>
        <v/>
      </c>
      <c r="G841" s="489"/>
      <c r="H841" s="500" t="str">
        <f t="shared" si="24"/>
        <v/>
      </c>
      <c r="I841" s="500">
        <f t="shared" si="25"/>
        <v>0</v>
      </c>
    </row>
    <row r="842" spans="1:9">
      <c r="A842" s="489"/>
      <c r="B842" s="489"/>
      <c r="C842" s="489"/>
      <c r="D842" s="489"/>
      <c r="E842" s="489" t="str">
        <f>IF(LEN(D842)&gt;0,VLOOKUP(D842,'[1]Database Karyawan'!$A$2:$B$10000,2,0),"")</f>
        <v/>
      </c>
      <c r="F842" s="489" t="str">
        <f>IF(LEN(E842)&gt;0,VLOOKUP(E842,'Database Karyawan'!$A$2:$B$10000,2,0),"")</f>
        <v/>
      </c>
      <c r="G842" s="489"/>
      <c r="H842" s="500" t="str">
        <f t="shared" si="24"/>
        <v/>
      </c>
      <c r="I842" s="500">
        <f t="shared" si="25"/>
        <v>0</v>
      </c>
    </row>
    <row r="843" spans="1:9">
      <c r="A843" s="489"/>
      <c r="B843" s="489"/>
      <c r="C843" s="489"/>
      <c r="D843" s="489"/>
      <c r="E843" s="489" t="str">
        <f>IF(LEN(D843)&gt;0,VLOOKUP(D843,'[1]Database Karyawan'!$A$2:$B$10000,2,0),"")</f>
        <v/>
      </c>
      <c r="F843" s="489" t="str">
        <f>IF(LEN(E843)&gt;0,VLOOKUP(E843,'Database Karyawan'!$A$2:$B$10000,2,0),"")</f>
        <v/>
      </c>
      <c r="G843" s="489"/>
      <c r="H843" s="500" t="str">
        <f t="shared" si="24"/>
        <v/>
      </c>
      <c r="I843" s="500">
        <f t="shared" si="25"/>
        <v>0</v>
      </c>
    </row>
    <row r="844" spans="1:9">
      <c r="A844" s="489"/>
      <c r="B844" s="489"/>
      <c r="C844" s="489"/>
      <c r="D844" s="489"/>
      <c r="E844" s="489" t="str">
        <f>IF(LEN(D844)&gt;0,VLOOKUP(D844,'[1]Database Karyawan'!$A$2:$B$10000,2,0),"")</f>
        <v/>
      </c>
      <c r="F844" s="489" t="str">
        <f>IF(LEN(E844)&gt;0,VLOOKUP(E844,'Database Karyawan'!$A$2:$B$10000,2,0),"")</f>
        <v/>
      </c>
      <c r="G844" s="489"/>
      <c r="H844" s="500" t="str">
        <f t="shared" si="24"/>
        <v/>
      </c>
      <c r="I844" s="500">
        <f t="shared" si="25"/>
        <v>0</v>
      </c>
    </row>
    <row r="845" spans="1:9">
      <c r="A845" s="489"/>
      <c r="B845" s="489"/>
      <c r="C845" s="489"/>
      <c r="D845" s="489"/>
      <c r="E845" s="489" t="str">
        <f>IF(LEN(D845)&gt;0,VLOOKUP(D845,'[1]Database Karyawan'!$A$2:$B$10000,2,0),"")</f>
        <v/>
      </c>
      <c r="F845" s="489" t="str">
        <f>IF(LEN(E845)&gt;0,VLOOKUP(E845,'Database Karyawan'!$A$2:$B$10000,2,0),"")</f>
        <v/>
      </c>
      <c r="G845" s="489"/>
      <c r="H845" s="500" t="str">
        <f t="shared" si="24"/>
        <v/>
      </c>
      <c r="I845" s="500">
        <f t="shared" si="25"/>
        <v>0</v>
      </c>
    </row>
    <row r="846" spans="1:9">
      <c r="A846" s="489"/>
      <c r="B846" s="489"/>
      <c r="C846" s="489"/>
      <c r="D846" s="489"/>
      <c r="E846" s="489" t="str">
        <f>IF(LEN(D846)&gt;0,VLOOKUP(D846,'[1]Database Karyawan'!$A$2:$B$10000,2,0),"")</f>
        <v/>
      </c>
      <c r="F846" s="489" t="str">
        <f>IF(LEN(E846)&gt;0,VLOOKUP(E846,'Database Karyawan'!$A$2:$B$10000,2,0),"")</f>
        <v/>
      </c>
      <c r="G846" s="489"/>
      <c r="H846" s="500" t="str">
        <f t="shared" si="24"/>
        <v/>
      </c>
      <c r="I846" s="500">
        <f t="shared" si="25"/>
        <v>0</v>
      </c>
    </row>
    <row r="847" spans="1:9">
      <c r="A847" s="489"/>
      <c r="B847" s="489"/>
      <c r="C847" s="489"/>
      <c r="D847" s="489"/>
      <c r="E847" s="489" t="str">
        <f>IF(LEN(D847)&gt;0,VLOOKUP(D847,'[1]Database Karyawan'!$A$2:$B$10000,2,0),"")</f>
        <v/>
      </c>
      <c r="F847" s="489" t="str">
        <f>IF(LEN(E847)&gt;0,VLOOKUP(E847,'Database Karyawan'!$A$2:$B$10000,2,0),"")</f>
        <v/>
      </c>
      <c r="G847" s="489"/>
      <c r="H847" s="500" t="str">
        <f t="shared" ref="H847:H910" si="26">IF(LEN(A847)&gt;0,IF(AND(LEN(A847)&gt;0,LEN(B847)&gt;0,LEN(C847)&gt;0,LEN(D847)&gt;0,LEN(E847)&gt;0,LEN(F847)&gt;0,LEN(G847)&gt;0),"OK","Not Complete"),"")</f>
        <v/>
      </c>
      <c r="I847" s="500">
        <f t="shared" ref="I847:I910" si="27">IF(H847="ok",G847,0)</f>
        <v>0</v>
      </c>
    </row>
    <row r="848" spans="1:9">
      <c r="A848" s="489"/>
      <c r="B848" s="489"/>
      <c r="C848" s="489"/>
      <c r="D848" s="489"/>
      <c r="E848" s="489" t="str">
        <f>IF(LEN(D848)&gt;0,VLOOKUP(D848,'[1]Database Karyawan'!$A$2:$B$10000,2,0),"")</f>
        <v/>
      </c>
      <c r="F848" s="489" t="str">
        <f>IF(LEN(E848)&gt;0,VLOOKUP(E848,'Database Karyawan'!$A$2:$B$10000,2,0),"")</f>
        <v/>
      </c>
      <c r="G848" s="489"/>
      <c r="H848" s="500" t="str">
        <f t="shared" si="26"/>
        <v/>
      </c>
      <c r="I848" s="500">
        <f t="shared" si="27"/>
        <v>0</v>
      </c>
    </row>
    <row r="849" spans="1:9">
      <c r="A849" s="489"/>
      <c r="B849" s="489"/>
      <c r="C849" s="489"/>
      <c r="D849" s="489"/>
      <c r="E849" s="489" t="str">
        <f>IF(LEN(D849)&gt;0,VLOOKUP(D849,'[1]Database Karyawan'!$A$2:$B$10000,2,0),"")</f>
        <v/>
      </c>
      <c r="F849" s="489" t="str">
        <f>IF(LEN(E849)&gt;0,VLOOKUP(E849,'Database Karyawan'!$A$2:$B$10000,2,0),"")</f>
        <v/>
      </c>
      <c r="G849" s="489"/>
      <c r="H849" s="500" t="str">
        <f t="shared" si="26"/>
        <v/>
      </c>
      <c r="I849" s="500">
        <f t="shared" si="27"/>
        <v>0</v>
      </c>
    </row>
    <row r="850" spans="1:9">
      <c r="A850" s="489"/>
      <c r="B850" s="489"/>
      <c r="C850" s="489"/>
      <c r="D850" s="489"/>
      <c r="E850" s="489" t="str">
        <f>IF(LEN(D850)&gt;0,VLOOKUP(D850,'[1]Database Karyawan'!$A$2:$B$10000,2,0),"")</f>
        <v/>
      </c>
      <c r="F850" s="489" t="str">
        <f>IF(LEN(E850)&gt;0,VLOOKUP(E850,'Database Karyawan'!$A$2:$B$10000,2,0),"")</f>
        <v/>
      </c>
      <c r="G850" s="489"/>
      <c r="H850" s="500" t="str">
        <f t="shared" si="26"/>
        <v/>
      </c>
      <c r="I850" s="500">
        <f t="shared" si="27"/>
        <v>0</v>
      </c>
    </row>
    <row r="851" spans="1:9">
      <c r="A851" s="489"/>
      <c r="B851" s="489"/>
      <c r="C851" s="489"/>
      <c r="D851" s="489"/>
      <c r="E851" s="489" t="str">
        <f>IF(LEN(D851)&gt;0,VLOOKUP(D851,'[1]Database Karyawan'!$A$2:$B$10000,2,0),"")</f>
        <v/>
      </c>
      <c r="F851" s="489" t="str">
        <f>IF(LEN(E851)&gt;0,VLOOKUP(E851,'Database Karyawan'!$A$2:$B$10000,2,0),"")</f>
        <v/>
      </c>
      <c r="G851" s="489"/>
      <c r="H851" s="500" t="str">
        <f t="shared" si="26"/>
        <v/>
      </c>
      <c r="I851" s="500">
        <f t="shared" si="27"/>
        <v>0</v>
      </c>
    </row>
    <row r="852" spans="1:9">
      <c r="A852" s="489"/>
      <c r="B852" s="489"/>
      <c r="C852" s="489"/>
      <c r="D852" s="489"/>
      <c r="E852" s="489" t="str">
        <f>IF(LEN(D852)&gt;0,VLOOKUP(D852,'[1]Database Karyawan'!$A$2:$B$10000,2,0),"")</f>
        <v/>
      </c>
      <c r="F852" s="489" t="str">
        <f>IF(LEN(E852)&gt;0,VLOOKUP(E852,'Database Karyawan'!$A$2:$B$10000,2,0),"")</f>
        <v/>
      </c>
      <c r="G852" s="489"/>
      <c r="H852" s="500" t="str">
        <f t="shared" si="26"/>
        <v/>
      </c>
      <c r="I852" s="500">
        <f t="shared" si="27"/>
        <v>0</v>
      </c>
    </row>
    <row r="853" spans="1:9">
      <c r="A853" s="489"/>
      <c r="B853" s="489"/>
      <c r="C853" s="489"/>
      <c r="D853" s="489"/>
      <c r="E853" s="489" t="str">
        <f>IF(LEN(D853)&gt;0,VLOOKUP(D853,'[1]Database Karyawan'!$A$2:$B$10000,2,0),"")</f>
        <v/>
      </c>
      <c r="F853" s="489" t="str">
        <f>IF(LEN(E853)&gt;0,VLOOKUP(E853,'Database Karyawan'!$A$2:$B$10000,2,0),"")</f>
        <v/>
      </c>
      <c r="G853" s="489"/>
      <c r="H853" s="500" t="str">
        <f t="shared" si="26"/>
        <v/>
      </c>
      <c r="I853" s="500">
        <f t="shared" si="27"/>
        <v>0</v>
      </c>
    </row>
    <row r="854" spans="1:9">
      <c r="A854" s="489"/>
      <c r="B854" s="489"/>
      <c r="C854" s="489"/>
      <c r="D854" s="489"/>
      <c r="E854" s="489" t="str">
        <f>IF(LEN(D854)&gt;0,VLOOKUP(D854,'[1]Database Karyawan'!$A$2:$B$10000,2,0),"")</f>
        <v/>
      </c>
      <c r="F854" s="489" t="str">
        <f>IF(LEN(E854)&gt;0,VLOOKUP(E854,'Database Karyawan'!$A$2:$B$10000,2,0),"")</f>
        <v/>
      </c>
      <c r="G854" s="489"/>
      <c r="H854" s="500" t="str">
        <f t="shared" si="26"/>
        <v/>
      </c>
      <c r="I854" s="500">
        <f t="shared" si="27"/>
        <v>0</v>
      </c>
    </row>
    <row r="855" spans="1:9">
      <c r="A855" s="489"/>
      <c r="B855" s="489"/>
      <c r="C855" s="489"/>
      <c r="D855" s="489"/>
      <c r="E855" s="489" t="str">
        <f>IF(LEN(D855)&gt;0,VLOOKUP(D855,'[1]Database Karyawan'!$A$2:$B$10000,2,0),"")</f>
        <v/>
      </c>
      <c r="F855" s="489" t="str">
        <f>IF(LEN(E855)&gt;0,VLOOKUP(E855,'Database Karyawan'!$A$2:$B$10000,2,0),"")</f>
        <v/>
      </c>
      <c r="G855" s="489"/>
      <c r="H855" s="500" t="str">
        <f t="shared" si="26"/>
        <v/>
      </c>
      <c r="I855" s="500">
        <f t="shared" si="27"/>
        <v>0</v>
      </c>
    </row>
    <row r="856" spans="1:9">
      <c r="A856" s="489"/>
      <c r="B856" s="489"/>
      <c r="C856" s="489"/>
      <c r="D856" s="489"/>
      <c r="E856" s="489" t="str">
        <f>IF(LEN(D856)&gt;0,VLOOKUP(D856,'[1]Database Karyawan'!$A$2:$B$10000,2,0),"")</f>
        <v/>
      </c>
      <c r="F856" s="489" t="str">
        <f>IF(LEN(E856)&gt;0,VLOOKUP(E856,'Database Karyawan'!$A$2:$B$10000,2,0),"")</f>
        <v/>
      </c>
      <c r="G856" s="489"/>
      <c r="H856" s="500" t="str">
        <f t="shared" si="26"/>
        <v/>
      </c>
      <c r="I856" s="500">
        <f t="shared" si="27"/>
        <v>0</v>
      </c>
    </row>
    <row r="857" spans="1:9">
      <c r="A857" s="489"/>
      <c r="B857" s="489"/>
      <c r="C857" s="489"/>
      <c r="D857" s="489"/>
      <c r="E857" s="489" t="str">
        <f>IF(LEN(D857)&gt;0,VLOOKUP(D857,'[1]Database Karyawan'!$A$2:$B$10000,2,0),"")</f>
        <v/>
      </c>
      <c r="F857" s="489" t="str">
        <f>IF(LEN(E857)&gt;0,VLOOKUP(E857,'Database Karyawan'!$A$2:$B$10000,2,0),"")</f>
        <v/>
      </c>
      <c r="G857" s="489"/>
      <c r="H857" s="500" t="str">
        <f t="shared" si="26"/>
        <v/>
      </c>
      <c r="I857" s="500">
        <f t="shared" si="27"/>
        <v>0</v>
      </c>
    </row>
    <row r="858" spans="1:9">
      <c r="A858" s="489"/>
      <c r="B858" s="489"/>
      <c r="C858" s="489"/>
      <c r="D858" s="489"/>
      <c r="E858" s="489" t="str">
        <f>IF(LEN(D858)&gt;0,VLOOKUP(D858,'[1]Database Karyawan'!$A$2:$B$10000,2,0),"")</f>
        <v/>
      </c>
      <c r="F858" s="489" t="str">
        <f>IF(LEN(E858)&gt;0,VLOOKUP(E858,'Database Karyawan'!$A$2:$B$10000,2,0),"")</f>
        <v/>
      </c>
      <c r="G858" s="489"/>
      <c r="H858" s="500" t="str">
        <f t="shared" si="26"/>
        <v/>
      </c>
      <c r="I858" s="500">
        <f t="shared" si="27"/>
        <v>0</v>
      </c>
    </row>
    <row r="859" spans="1:9">
      <c r="A859" s="489"/>
      <c r="B859" s="489"/>
      <c r="C859" s="489"/>
      <c r="D859" s="489"/>
      <c r="E859" s="489" t="str">
        <f>IF(LEN(D859)&gt;0,VLOOKUP(D859,'[1]Database Karyawan'!$A$2:$B$10000,2,0),"")</f>
        <v/>
      </c>
      <c r="F859" s="489" t="str">
        <f>IF(LEN(E859)&gt;0,VLOOKUP(E859,'Database Karyawan'!$A$2:$B$10000,2,0),"")</f>
        <v/>
      </c>
      <c r="G859" s="489"/>
      <c r="H859" s="500" t="str">
        <f t="shared" si="26"/>
        <v/>
      </c>
      <c r="I859" s="500">
        <f t="shared" si="27"/>
        <v>0</v>
      </c>
    </row>
    <row r="860" spans="1:9">
      <c r="A860" s="489"/>
      <c r="B860" s="489"/>
      <c r="C860" s="489"/>
      <c r="D860" s="489"/>
      <c r="E860" s="489" t="str">
        <f>IF(LEN(D860)&gt;0,VLOOKUP(D860,'[1]Database Karyawan'!$A$2:$B$10000,2,0),"")</f>
        <v/>
      </c>
      <c r="F860" s="489" t="str">
        <f>IF(LEN(E860)&gt;0,VLOOKUP(E860,'Database Karyawan'!$A$2:$B$10000,2,0),"")</f>
        <v/>
      </c>
      <c r="G860" s="489"/>
      <c r="H860" s="500" t="str">
        <f t="shared" si="26"/>
        <v/>
      </c>
      <c r="I860" s="500">
        <f t="shared" si="27"/>
        <v>0</v>
      </c>
    </row>
    <row r="861" spans="1:9">
      <c r="A861" s="489"/>
      <c r="B861" s="489"/>
      <c r="C861" s="489"/>
      <c r="D861" s="489"/>
      <c r="E861" s="489" t="str">
        <f>IF(LEN(D861)&gt;0,VLOOKUP(D861,'[1]Database Karyawan'!$A$2:$B$10000,2,0),"")</f>
        <v/>
      </c>
      <c r="F861" s="489" t="str">
        <f>IF(LEN(E861)&gt;0,VLOOKUP(E861,'Database Karyawan'!$A$2:$B$10000,2,0),"")</f>
        <v/>
      </c>
      <c r="G861" s="489"/>
      <c r="H861" s="500" t="str">
        <f t="shared" si="26"/>
        <v/>
      </c>
      <c r="I861" s="500">
        <f t="shared" si="27"/>
        <v>0</v>
      </c>
    </row>
    <row r="862" spans="1:9">
      <c r="A862" s="489"/>
      <c r="B862" s="489"/>
      <c r="C862" s="489"/>
      <c r="D862" s="489"/>
      <c r="E862" s="489" t="str">
        <f>IF(LEN(D862)&gt;0,VLOOKUP(D862,'[1]Database Karyawan'!$A$2:$B$10000,2,0),"")</f>
        <v/>
      </c>
      <c r="F862" s="489" t="str">
        <f>IF(LEN(E862)&gt;0,VLOOKUP(E862,'Database Karyawan'!$A$2:$B$10000,2,0),"")</f>
        <v/>
      </c>
      <c r="G862" s="489"/>
      <c r="H862" s="500" t="str">
        <f t="shared" si="26"/>
        <v/>
      </c>
      <c r="I862" s="500">
        <f t="shared" si="27"/>
        <v>0</v>
      </c>
    </row>
    <row r="863" spans="1:9">
      <c r="A863" s="489"/>
      <c r="B863" s="489"/>
      <c r="C863" s="489"/>
      <c r="D863" s="489"/>
      <c r="E863" s="489" t="str">
        <f>IF(LEN(D863)&gt;0,VLOOKUP(D863,'[1]Database Karyawan'!$A$2:$B$10000,2,0),"")</f>
        <v/>
      </c>
      <c r="F863" s="489" t="str">
        <f>IF(LEN(E863)&gt;0,VLOOKUP(E863,'Database Karyawan'!$A$2:$B$10000,2,0),"")</f>
        <v/>
      </c>
      <c r="G863" s="489"/>
      <c r="H863" s="500" t="str">
        <f t="shared" si="26"/>
        <v/>
      </c>
      <c r="I863" s="500">
        <f t="shared" si="27"/>
        <v>0</v>
      </c>
    </row>
    <row r="864" spans="1:9">
      <c r="A864" s="489"/>
      <c r="B864" s="489"/>
      <c r="C864" s="489"/>
      <c r="D864" s="489"/>
      <c r="E864" s="489" t="str">
        <f>IF(LEN(D864)&gt;0,VLOOKUP(D864,'[1]Database Karyawan'!$A$2:$B$10000,2,0),"")</f>
        <v/>
      </c>
      <c r="F864" s="489" t="str">
        <f>IF(LEN(E864)&gt;0,VLOOKUP(E864,'Database Karyawan'!$A$2:$B$10000,2,0),"")</f>
        <v/>
      </c>
      <c r="G864" s="489"/>
      <c r="H864" s="500" t="str">
        <f t="shared" si="26"/>
        <v/>
      </c>
      <c r="I864" s="500">
        <f t="shared" si="27"/>
        <v>0</v>
      </c>
    </row>
    <row r="865" spans="1:9">
      <c r="A865" s="489"/>
      <c r="B865" s="489"/>
      <c r="C865" s="489"/>
      <c r="D865" s="489"/>
      <c r="E865" s="489" t="str">
        <f>IF(LEN(D865)&gt;0,VLOOKUP(D865,'[1]Database Karyawan'!$A$2:$B$10000,2,0),"")</f>
        <v/>
      </c>
      <c r="F865" s="489" t="str">
        <f>IF(LEN(E865)&gt;0,VLOOKUP(E865,'Database Karyawan'!$A$2:$B$10000,2,0),"")</f>
        <v/>
      </c>
      <c r="G865" s="489"/>
      <c r="H865" s="500" t="str">
        <f t="shared" si="26"/>
        <v/>
      </c>
      <c r="I865" s="500">
        <f t="shared" si="27"/>
        <v>0</v>
      </c>
    </row>
    <row r="866" spans="1:9">
      <c r="A866" s="489"/>
      <c r="B866" s="489"/>
      <c r="C866" s="489"/>
      <c r="D866" s="489"/>
      <c r="E866" s="489" t="str">
        <f>IF(LEN(D866)&gt;0,VLOOKUP(D866,'[1]Database Karyawan'!$A$2:$B$10000,2,0),"")</f>
        <v/>
      </c>
      <c r="F866" s="489" t="str">
        <f>IF(LEN(E866)&gt;0,VLOOKUP(E866,'Database Karyawan'!$A$2:$B$10000,2,0),"")</f>
        <v/>
      </c>
      <c r="G866" s="489"/>
      <c r="H866" s="500" t="str">
        <f t="shared" si="26"/>
        <v/>
      </c>
      <c r="I866" s="500">
        <f t="shared" si="27"/>
        <v>0</v>
      </c>
    </row>
    <row r="867" spans="1:9">
      <c r="A867" s="489"/>
      <c r="B867" s="489"/>
      <c r="C867" s="489"/>
      <c r="D867" s="489"/>
      <c r="E867" s="489" t="str">
        <f>IF(LEN(D867)&gt;0,VLOOKUP(D867,'[1]Database Karyawan'!$A$2:$B$10000,2,0),"")</f>
        <v/>
      </c>
      <c r="F867" s="489" t="str">
        <f>IF(LEN(E867)&gt;0,VLOOKUP(E867,'Database Karyawan'!$A$2:$B$10000,2,0),"")</f>
        <v/>
      </c>
      <c r="G867" s="489"/>
      <c r="H867" s="500" t="str">
        <f t="shared" si="26"/>
        <v/>
      </c>
      <c r="I867" s="500">
        <f t="shared" si="27"/>
        <v>0</v>
      </c>
    </row>
    <row r="868" spans="1:9">
      <c r="A868" s="489"/>
      <c r="B868" s="489"/>
      <c r="C868" s="489"/>
      <c r="D868" s="489"/>
      <c r="E868" s="489" t="str">
        <f>IF(LEN(D868)&gt;0,VLOOKUP(D868,'[1]Database Karyawan'!$A$2:$B$10000,2,0),"")</f>
        <v/>
      </c>
      <c r="F868" s="489" t="str">
        <f>IF(LEN(E868)&gt;0,VLOOKUP(E868,'Database Karyawan'!$A$2:$B$10000,2,0),"")</f>
        <v/>
      </c>
      <c r="G868" s="489"/>
      <c r="H868" s="500" t="str">
        <f t="shared" si="26"/>
        <v/>
      </c>
      <c r="I868" s="500">
        <f t="shared" si="27"/>
        <v>0</v>
      </c>
    </row>
    <row r="869" spans="1:9">
      <c r="A869" s="489"/>
      <c r="B869" s="489"/>
      <c r="C869" s="489"/>
      <c r="D869" s="489"/>
      <c r="E869" s="489" t="str">
        <f>IF(LEN(D869)&gt;0,VLOOKUP(D869,'[1]Database Karyawan'!$A$2:$B$10000,2,0),"")</f>
        <v/>
      </c>
      <c r="F869" s="489" t="str">
        <f>IF(LEN(E869)&gt;0,VLOOKUP(E869,'Database Karyawan'!$A$2:$B$10000,2,0),"")</f>
        <v/>
      </c>
      <c r="G869" s="489"/>
      <c r="H869" s="500" t="str">
        <f t="shared" si="26"/>
        <v/>
      </c>
      <c r="I869" s="500">
        <f t="shared" si="27"/>
        <v>0</v>
      </c>
    </row>
    <row r="870" spans="1:9">
      <c r="A870" s="489"/>
      <c r="B870" s="489"/>
      <c r="C870" s="489"/>
      <c r="D870" s="489"/>
      <c r="E870" s="489" t="str">
        <f>IF(LEN(D870)&gt;0,VLOOKUP(D870,'[1]Database Karyawan'!$A$2:$B$10000,2,0),"")</f>
        <v/>
      </c>
      <c r="F870" s="489" t="str">
        <f>IF(LEN(E870)&gt;0,VLOOKUP(E870,'Database Karyawan'!$A$2:$B$10000,2,0),"")</f>
        <v/>
      </c>
      <c r="G870" s="489"/>
      <c r="H870" s="500" t="str">
        <f t="shared" si="26"/>
        <v/>
      </c>
      <c r="I870" s="500">
        <f t="shared" si="27"/>
        <v>0</v>
      </c>
    </row>
    <row r="871" spans="1:9">
      <c r="A871" s="489"/>
      <c r="B871" s="489"/>
      <c r="C871" s="489"/>
      <c r="D871" s="489"/>
      <c r="E871" s="489" t="str">
        <f>IF(LEN(D871)&gt;0,VLOOKUP(D871,'[1]Database Karyawan'!$A$2:$B$10000,2,0),"")</f>
        <v/>
      </c>
      <c r="F871" s="489" t="str">
        <f>IF(LEN(E871)&gt;0,VLOOKUP(E871,'Database Karyawan'!$A$2:$B$10000,2,0),"")</f>
        <v/>
      </c>
      <c r="G871" s="489"/>
      <c r="H871" s="500" t="str">
        <f t="shared" si="26"/>
        <v/>
      </c>
      <c r="I871" s="500">
        <f t="shared" si="27"/>
        <v>0</v>
      </c>
    </row>
    <row r="872" spans="1:9">
      <c r="A872" s="489"/>
      <c r="B872" s="489"/>
      <c r="C872" s="489"/>
      <c r="D872" s="489"/>
      <c r="E872" s="489" t="str">
        <f>IF(LEN(D872)&gt;0,VLOOKUP(D872,'[1]Database Karyawan'!$A$2:$B$10000,2,0),"")</f>
        <v/>
      </c>
      <c r="F872" s="489" t="str">
        <f>IF(LEN(E872)&gt;0,VLOOKUP(E872,'Database Karyawan'!$A$2:$B$10000,2,0),"")</f>
        <v/>
      </c>
      <c r="G872" s="489"/>
      <c r="H872" s="500" t="str">
        <f t="shared" si="26"/>
        <v/>
      </c>
      <c r="I872" s="500">
        <f t="shared" si="27"/>
        <v>0</v>
      </c>
    </row>
    <row r="873" spans="1:9">
      <c r="A873" s="489"/>
      <c r="B873" s="489"/>
      <c r="C873" s="489"/>
      <c r="D873" s="489"/>
      <c r="E873" s="489" t="str">
        <f>IF(LEN(D873)&gt;0,VLOOKUP(D873,'[1]Database Karyawan'!$A$2:$B$10000,2,0),"")</f>
        <v/>
      </c>
      <c r="F873" s="489" t="str">
        <f>IF(LEN(E873)&gt;0,VLOOKUP(E873,'Database Karyawan'!$A$2:$B$10000,2,0),"")</f>
        <v/>
      </c>
      <c r="G873" s="489"/>
      <c r="H873" s="500" t="str">
        <f t="shared" si="26"/>
        <v/>
      </c>
      <c r="I873" s="500">
        <f t="shared" si="27"/>
        <v>0</v>
      </c>
    </row>
    <row r="874" spans="1:9">
      <c r="A874" s="489"/>
      <c r="B874" s="489"/>
      <c r="C874" s="489"/>
      <c r="D874" s="489"/>
      <c r="E874" s="489" t="str">
        <f>IF(LEN(D874)&gt;0,VLOOKUP(D874,'[1]Database Karyawan'!$A$2:$B$10000,2,0),"")</f>
        <v/>
      </c>
      <c r="F874" s="489" t="str">
        <f>IF(LEN(E874)&gt;0,VLOOKUP(E874,'Database Karyawan'!$A$2:$B$10000,2,0),"")</f>
        <v/>
      </c>
      <c r="G874" s="489"/>
      <c r="H874" s="500" t="str">
        <f t="shared" si="26"/>
        <v/>
      </c>
      <c r="I874" s="500">
        <f t="shared" si="27"/>
        <v>0</v>
      </c>
    </row>
    <row r="875" spans="1:9">
      <c r="A875" s="489"/>
      <c r="B875" s="489"/>
      <c r="C875" s="489"/>
      <c r="D875" s="489"/>
      <c r="E875" s="489" t="str">
        <f>IF(LEN(D875)&gt;0,VLOOKUP(D875,'[1]Database Karyawan'!$A$2:$B$10000,2,0),"")</f>
        <v/>
      </c>
      <c r="F875" s="489" t="str">
        <f>IF(LEN(E875)&gt;0,VLOOKUP(E875,'Database Karyawan'!$A$2:$B$10000,2,0),"")</f>
        <v/>
      </c>
      <c r="G875" s="489"/>
      <c r="H875" s="500" t="str">
        <f t="shared" si="26"/>
        <v/>
      </c>
      <c r="I875" s="500">
        <f t="shared" si="27"/>
        <v>0</v>
      </c>
    </row>
    <row r="876" spans="1:9">
      <c r="A876" s="489"/>
      <c r="B876" s="489"/>
      <c r="C876" s="489"/>
      <c r="D876" s="489"/>
      <c r="E876" s="489" t="str">
        <f>IF(LEN(D876)&gt;0,VLOOKUP(D876,'[1]Database Karyawan'!$A$2:$B$10000,2,0),"")</f>
        <v/>
      </c>
      <c r="F876" s="489" t="str">
        <f>IF(LEN(E876)&gt;0,VLOOKUP(E876,'Database Karyawan'!$A$2:$B$10000,2,0),"")</f>
        <v/>
      </c>
      <c r="G876" s="489"/>
      <c r="H876" s="500" t="str">
        <f t="shared" si="26"/>
        <v/>
      </c>
      <c r="I876" s="500">
        <f t="shared" si="27"/>
        <v>0</v>
      </c>
    </row>
    <row r="877" spans="1:9">
      <c r="A877" s="489"/>
      <c r="B877" s="489"/>
      <c r="C877" s="489"/>
      <c r="D877" s="489"/>
      <c r="E877" s="489" t="str">
        <f>IF(LEN(D877)&gt;0,VLOOKUP(D877,'[1]Database Karyawan'!$A$2:$B$10000,2,0),"")</f>
        <v/>
      </c>
      <c r="F877" s="489" t="str">
        <f>IF(LEN(E877)&gt;0,VLOOKUP(E877,'Database Karyawan'!$A$2:$B$10000,2,0),"")</f>
        <v/>
      </c>
      <c r="G877" s="489"/>
      <c r="H877" s="500" t="str">
        <f t="shared" si="26"/>
        <v/>
      </c>
      <c r="I877" s="500">
        <f t="shared" si="27"/>
        <v>0</v>
      </c>
    </row>
    <row r="878" spans="1:9">
      <c r="A878" s="489"/>
      <c r="B878" s="489"/>
      <c r="C878" s="489"/>
      <c r="D878" s="489"/>
      <c r="E878" s="489" t="str">
        <f>IF(LEN(D878)&gt;0,VLOOKUP(D878,'[1]Database Karyawan'!$A$2:$B$10000,2,0),"")</f>
        <v/>
      </c>
      <c r="F878" s="489" t="str">
        <f>IF(LEN(E878)&gt;0,VLOOKUP(E878,'Database Karyawan'!$A$2:$B$10000,2,0),"")</f>
        <v/>
      </c>
      <c r="G878" s="489"/>
      <c r="H878" s="500" t="str">
        <f t="shared" si="26"/>
        <v/>
      </c>
      <c r="I878" s="500">
        <f t="shared" si="27"/>
        <v>0</v>
      </c>
    </row>
    <row r="879" spans="1:9">
      <c r="A879" s="489"/>
      <c r="B879" s="489"/>
      <c r="C879" s="489"/>
      <c r="D879" s="489"/>
      <c r="E879" s="489" t="str">
        <f>IF(LEN(D879)&gt;0,VLOOKUP(D879,'[1]Database Karyawan'!$A$2:$B$10000,2,0),"")</f>
        <v/>
      </c>
      <c r="F879" s="489" t="str">
        <f>IF(LEN(E879)&gt;0,VLOOKUP(E879,'Database Karyawan'!$A$2:$B$10000,2,0),"")</f>
        <v/>
      </c>
      <c r="G879" s="489"/>
      <c r="H879" s="500" t="str">
        <f t="shared" si="26"/>
        <v/>
      </c>
      <c r="I879" s="500">
        <f t="shared" si="27"/>
        <v>0</v>
      </c>
    </row>
    <row r="880" spans="1:9">
      <c r="A880" s="489"/>
      <c r="B880" s="489"/>
      <c r="C880" s="489"/>
      <c r="D880" s="489"/>
      <c r="E880" s="489" t="str">
        <f>IF(LEN(D880)&gt;0,VLOOKUP(D880,'[1]Database Karyawan'!$A$2:$B$10000,2,0),"")</f>
        <v/>
      </c>
      <c r="F880" s="489" t="str">
        <f>IF(LEN(E880)&gt;0,VLOOKUP(E880,'Database Karyawan'!$A$2:$B$10000,2,0),"")</f>
        <v/>
      </c>
      <c r="G880" s="489"/>
      <c r="H880" s="500" t="str">
        <f t="shared" si="26"/>
        <v/>
      </c>
      <c r="I880" s="500">
        <f t="shared" si="27"/>
        <v>0</v>
      </c>
    </row>
    <row r="881" spans="1:9">
      <c r="A881" s="489"/>
      <c r="B881" s="489"/>
      <c r="C881" s="489"/>
      <c r="D881" s="489"/>
      <c r="E881" s="489" t="str">
        <f>IF(LEN(D881)&gt;0,VLOOKUP(D881,'[1]Database Karyawan'!$A$2:$B$10000,2,0),"")</f>
        <v/>
      </c>
      <c r="F881" s="489" t="str">
        <f>IF(LEN(E881)&gt;0,VLOOKUP(E881,'Database Karyawan'!$A$2:$B$10000,2,0),"")</f>
        <v/>
      </c>
      <c r="G881" s="489"/>
      <c r="H881" s="500" t="str">
        <f t="shared" si="26"/>
        <v/>
      </c>
      <c r="I881" s="500">
        <f t="shared" si="27"/>
        <v>0</v>
      </c>
    </row>
    <row r="882" spans="1:9">
      <c r="A882" s="489"/>
      <c r="B882" s="489"/>
      <c r="C882" s="489"/>
      <c r="D882" s="489"/>
      <c r="E882" s="489" t="str">
        <f>IF(LEN(D882)&gt;0,VLOOKUP(D882,'[1]Database Karyawan'!$A$2:$B$10000,2,0),"")</f>
        <v/>
      </c>
      <c r="F882" s="489" t="str">
        <f>IF(LEN(E882)&gt;0,VLOOKUP(E882,'Database Karyawan'!$A$2:$B$10000,2,0),"")</f>
        <v/>
      </c>
      <c r="G882" s="489"/>
      <c r="H882" s="500" t="str">
        <f t="shared" si="26"/>
        <v/>
      </c>
      <c r="I882" s="500">
        <f t="shared" si="27"/>
        <v>0</v>
      </c>
    </row>
    <row r="883" spans="1:9">
      <c r="A883" s="489"/>
      <c r="B883" s="489"/>
      <c r="C883" s="489"/>
      <c r="D883" s="489"/>
      <c r="E883" s="489" t="str">
        <f>IF(LEN(D883)&gt;0,VLOOKUP(D883,'[1]Database Karyawan'!$A$2:$B$10000,2,0),"")</f>
        <v/>
      </c>
      <c r="F883" s="489" t="str">
        <f>IF(LEN(E883)&gt;0,VLOOKUP(E883,'Database Karyawan'!$A$2:$B$10000,2,0),"")</f>
        <v/>
      </c>
      <c r="G883" s="489"/>
      <c r="H883" s="500" t="str">
        <f t="shared" si="26"/>
        <v/>
      </c>
      <c r="I883" s="500">
        <f t="shared" si="27"/>
        <v>0</v>
      </c>
    </row>
    <row r="884" spans="1:9">
      <c r="A884" s="489"/>
      <c r="B884" s="489"/>
      <c r="C884" s="489"/>
      <c r="D884" s="489"/>
      <c r="E884" s="489" t="str">
        <f>IF(LEN(D884)&gt;0,VLOOKUP(D884,'[1]Database Karyawan'!$A$2:$B$10000,2,0),"")</f>
        <v/>
      </c>
      <c r="F884" s="489" t="str">
        <f>IF(LEN(E884)&gt;0,VLOOKUP(E884,'Database Karyawan'!$A$2:$B$10000,2,0),"")</f>
        <v/>
      </c>
      <c r="G884" s="489"/>
      <c r="H884" s="500" t="str">
        <f t="shared" si="26"/>
        <v/>
      </c>
      <c r="I884" s="500">
        <f t="shared" si="27"/>
        <v>0</v>
      </c>
    </row>
    <row r="885" spans="1:9">
      <c r="A885" s="489"/>
      <c r="B885" s="489"/>
      <c r="C885" s="489"/>
      <c r="D885" s="489"/>
      <c r="E885" s="489" t="str">
        <f>IF(LEN(D885)&gt;0,VLOOKUP(D885,'[1]Database Karyawan'!$A$2:$B$10000,2,0),"")</f>
        <v/>
      </c>
      <c r="F885" s="489" t="str">
        <f>IF(LEN(E885)&gt;0,VLOOKUP(E885,'Database Karyawan'!$A$2:$B$10000,2,0),"")</f>
        <v/>
      </c>
      <c r="G885" s="489"/>
      <c r="H885" s="500" t="str">
        <f t="shared" si="26"/>
        <v/>
      </c>
      <c r="I885" s="500">
        <f t="shared" si="27"/>
        <v>0</v>
      </c>
    </row>
    <row r="886" spans="1:9">
      <c r="A886" s="489"/>
      <c r="B886" s="489"/>
      <c r="C886" s="489"/>
      <c r="D886" s="489"/>
      <c r="E886" s="489" t="str">
        <f>IF(LEN(D886)&gt;0,VLOOKUP(D886,'[1]Database Karyawan'!$A$2:$B$10000,2,0),"")</f>
        <v/>
      </c>
      <c r="F886" s="489" t="str">
        <f>IF(LEN(E886)&gt;0,VLOOKUP(E886,'Database Karyawan'!$A$2:$B$10000,2,0),"")</f>
        <v/>
      </c>
      <c r="G886" s="489"/>
      <c r="H886" s="500" t="str">
        <f t="shared" si="26"/>
        <v/>
      </c>
      <c r="I886" s="500">
        <f t="shared" si="27"/>
        <v>0</v>
      </c>
    </row>
    <row r="887" spans="1:9">
      <c r="A887" s="489"/>
      <c r="B887" s="489"/>
      <c r="C887" s="489"/>
      <c r="D887" s="489"/>
      <c r="E887" s="489" t="str">
        <f>IF(LEN(D887)&gt;0,VLOOKUP(D887,'[1]Database Karyawan'!$A$2:$B$10000,2,0),"")</f>
        <v/>
      </c>
      <c r="F887" s="489" t="str">
        <f>IF(LEN(E887)&gt;0,VLOOKUP(E887,'Database Karyawan'!$A$2:$B$10000,2,0),"")</f>
        <v/>
      </c>
      <c r="G887" s="489"/>
      <c r="H887" s="500" t="str">
        <f t="shared" si="26"/>
        <v/>
      </c>
      <c r="I887" s="500">
        <f t="shared" si="27"/>
        <v>0</v>
      </c>
    </row>
    <row r="888" spans="1:9">
      <c r="A888" s="489"/>
      <c r="B888" s="489"/>
      <c r="C888" s="489"/>
      <c r="D888" s="489"/>
      <c r="E888" s="489" t="str">
        <f>IF(LEN(D888)&gt;0,VLOOKUP(D888,'[1]Database Karyawan'!$A$2:$B$10000,2,0),"")</f>
        <v/>
      </c>
      <c r="F888" s="489" t="str">
        <f>IF(LEN(E888)&gt;0,VLOOKUP(E888,'Database Karyawan'!$A$2:$B$10000,2,0),"")</f>
        <v/>
      </c>
      <c r="G888" s="489"/>
      <c r="H888" s="500" t="str">
        <f t="shared" si="26"/>
        <v/>
      </c>
      <c r="I888" s="500">
        <f t="shared" si="27"/>
        <v>0</v>
      </c>
    </row>
    <row r="889" spans="1:9">
      <c r="A889" s="489"/>
      <c r="B889" s="489"/>
      <c r="C889" s="489"/>
      <c r="D889" s="489"/>
      <c r="E889" s="489" t="str">
        <f>IF(LEN(D889)&gt;0,VLOOKUP(D889,'[1]Database Karyawan'!$A$2:$B$10000,2,0),"")</f>
        <v/>
      </c>
      <c r="F889" s="489" t="str">
        <f>IF(LEN(E889)&gt;0,VLOOKUP(E889,'Database Karyawan'!$A$2:$B$10000,2,0),"")</f>
        <v/>
      </c>
      <c r="G889" s="489"/>
      <c r="H889" s="500" t="str">
        <f t="shared" si="26"/>
        <v/>
      </c>
      <c r="I889" s="500">
        <f t="shared" si="27"/>
        <v>0</v>
      </c>
    </row>
    <row r="890" spans="1:9">
      <c r="A890" s="489"/>
      <c r="B890" s="489"/>
      <c r="C890" s="489"/>
      <c r="D890" s="489"/>
      <c r="E890" s="489" t="str">
        <f>IF(LEN(D890)&gt;0,VLOOKUP(D890,'[1]Database Karyawan'!$A$2:$B$10000,2,0),"")</f>
        <v/>
      </c>
      <c r="F890" s="489" t="str">
        <f>IF(LEN(E890)&gt;0,VLOOKUP(E890,'Database Karyawan'!$A$2:$B$10000,2,0),"")</f>
        <v/>
      </c>
      <c r="G890" s="489"/>
      <c r="H890" s="500" t="str">
        <f t="shared" si="26"/>
        <v/>
      </c>
      <c r="I890" s="500">
        <f t="shared" si="27"/>
        <v>0</v>
      </c>
    </row>
    <row r="891" spans="1:9">
      <c r="A891" s="489"/>
      <c r="B891" s="489"/>
      <c r="C891" s="489"/>
      <c r="D891" s="489"/>
      <c r="E891" s="489" t="str">
        <f>IF(LEN(D891)&gt;0,VLOOKUP(D891,'[1]Database Karyawan'!$A$2:$B$10000,2,0),"")</f>
        <v/>
      </c>
      <c r="F891" s="489" t="str">
        <f>IF(LEN(E891)&gt;0,VLOOKUP(E891,'Database Karyawan'!$A$2:$B$10000,2,0),"")</f>
        <v/>
      </c>
      <c r="G891" s="489"/>
      <c r="H891" s="500" t="str">
        <f t="shared" si="26"/>
        <v/>
      </c>
      <c r="I891" s="500">
        <f t="shared" si="27"/>
        <v>0</v>
      </c>
    </row>
    <row r="892" spans="1:9">
      <c r="A892" s="489"/>
      <c r="B892" s="489"/>
      <c r="C892" s="489"/>
      <c r="D892" s="489"/>
      <c r="E892" s="489" t="str">
        <f>IF(LEN(D892)&gt;0,VLOOKUP(D892,'[1]Database Karyawan'!$A$2:$B$10000,2,0),"")</f>
        <v/>
      </c>
      <c r="F892" s="489" t="str">
        <f>IF(LEN(E892)&gt;0,VLOOKUP(E892,'Database Karyawan'!$A$2:$B$10000,2,0),"")</f>
        <v/>
      </c>
      <c r="G892" s="489"/>
      <c r="H892" s="500" t="str">
        <f t="shared" si="26"/>
        <v/>
      </c>
      <c r="I892" s="500">
        <f t="shared" si="27"/>
        <v>0</v>
      </c>
    </row>
    <row r="893" spans="1:9">
      <c r="A893" s="489"/>
      <c r="B893" s="489"/>
      <c r="C893" s="489"/>
      <c r="D893" s="489"/>
      <c r="E893" s="489" t="str">
        <f>IF(LEN(D893)&gt;0,VLOOKUP(D893,'[1]Database Karyawan'!$A$2:$B$10000,2,0),"")</f>
        <v/>
      </c>
      <c r="F893" s="489" t="str">
        <f>IF(LEN(E893)&gt;0,VLOOKUP(E893,'Database Karyawan'!$A$2:$B$10000,2,0),"")</f>
        <v/>
      </c>
      <c r="G893" s="489"/>
      <c r="H893" s="500" t="str">
        <f t="shared" si="26"/>
        <v/>
      </c>
      <c r="I893" s="500">
        <f t="shared" si="27"/>
        <v>0</v>
      </c>
    </row>
    <row r="894" spans="1:9">
      <c r="A894" s="489"/>
      <c r="B894" s="489"/>
      <c r="C894" s="489"/>
      <c r="D894" s="489"/>
      <c r="E894" s="489" t="str">
        <f>IF(LEN(D894)&gt;0,VLOOKUP(D894,'[1]Database Karyawan'!$A$2:$B$10000,2,0),"")</f>
        <v/>
      </c>
      <c r="F894" s="489" t="str">
        <f>IF(LEN(E894)&gt;0,VLOOKUP(E894,'Database Karyawan'!$A$2:$B$10000,2,0),"")</f>
        <v/>
      </c>
      <c r="G894" s="489"/>
      <c r="H894" s="500" t="str">
        <f t="shared" si="26"/>
        <v/>
      </c>
      <c r="I894" s="500">
        <f t="shared" si="27"/>
        <v>0</v>
      </c>
    </row>
    <row r="895" spans="1:9">
      <c r="A895" s="489"/>
      <c r="B895" s="489"/>
      <c r="C895" s="489"/>
      <c r="D895" s="489"/>
      <c r="E895" s="489" t="str">
        <f>IF(LEN(D895)&gt;0,VLOOKUP(D895,'[1]Database Karyawan'!$A$2:$B$10000,2,0),"")</f>
        <v/>
      </c>
      <c r="F895" s="489" t="str">
        <f>IF(LEN(E895)&gt;0,VLOOKUP(E895,'Database Karyawan'!$A$2:$B$10000,2,0),"")</f>
        <v/>
      </c>
      <c r="G895" s="489"/>
      <c r="H895" s="500" t="str">
        <f t="shared" si="26"/>
        <v/>
      </c>
      <c r="I895" s="500">
        <f t="shared" si="27"/>
        <v>0</v>
      </c>
    </row>
    <row r="896" spans="1:9">
      <c r="A896" s="489"/>
      <c r="B896" s="489"/>
      <c r="C896" s="489"/>
      <c r="D896" s="489"/>
      <c r="E896" s="489" t="str">
        <f>IF(LEN(D896)&gt;0,VLOOKUP(D896,'[1]Database Karyawan'!$A$2:$B$10000,2,0),"")</f>
        <v/>
      </c>
      <c r="F896" s="489" t="str">
        <f>IF(LEN(E896)&gt;0,VLOOKUP(E896,'Database Karyawan'!$A$2:$B$10000,2,0),"")</f>
        <v/>
      </c>
      <c r="G896" s="489"/>
      <c r="H896" s="500" t="str">
        <f t="shared" si="26"/>
        <v/>
      </c>
      <c r="I896" s="500">
        <f t="shared" si="27"/>
        <v>0</v>
      </c>
    </row>
    <row r="897" spans="1:9">
      <c r="A897" s="489"/>
      <c r="B897" s="489"/>
      <c r="C897" s="489"/>
      <c r="D897" s="489"/>
      <c r="E897" s="489" t="str">
        <f>IF(LEN(D897)&gt;0,VLOOKUP(D897,'[1]Database Karyawan'!$A$2:$B$10000,2,0),"")</f>
        <v/>
      </c>
      <c r="F897" s="489" t="str">
        <f>IF(LEN(E897)&gt;0,VLOOKUP(E897,'Database Karyawan'!$A$2:$B$10000,2,0),"")</f>
        <v/>
      </c>
      <c r="G897" s="489"/>
      <c r="H897" s="500" t="str">
        <f t="shared" si="26"/>
        <v/>
      </c>
      <c r="I897" s="500">
        <f t="shared" si="27"/>
        <v>0</v>
      </c>
    </row>
    <row r="898" spans="1:9">
      <c r="A898" s="489"/>
      <c r="B898" s="489"/>
      <c r="C898" s="489"/>
      <c r="D898" s="489"/>
      <c r="E898" s="489" t="str">
        <f>IF(LEN(D898)&gt;0,VLOOKUP(D898,'[1]Database Karyawan'!$A$2:$B$10000,2,0),"")</f>
        <v/>
      </c>
      <c r="F898" s="489" t="str">
        <f>IF(LEN(E898)&gt;0,VLOOKUP(E898,'Database Karyawan'!$A$2:$B$10000,2,0),"")</f>
        <v/>
      </c>
      <c r="G898" s="489"/>
      <c r="H898" s="500" t="str">
        <f t="shared" si="26"/>
        <v/>
      </c>
      <c r="I898" s="500">
        <f t="shared" si="27"/>
        <v>0</v>
      </c>
    </row>
    <row r="899" spans="1:9">
      <c r="A899" s="489"/>
      <c r="B899" s="489"/>
      <c r="C899" s="489"/>
      <c r="D899" s="489"/>
      <c r="E899" s="489" t="str">
        <f>IF(LEN(D899)&gt;0,VLOOKUP(D899,'[1]Database Karyawan'!$A$2:$B$10000,2,0),"")</f>
        <v/>
      </c>
      <c r="F899" s="489" t="str">
        <f>IF(LEN(E899)&gt;0,VLOOKUP(E899,'Database Karyawan'!$A$2:$B$10000,2,0),"")</f>
        <v/>
      </c>
      <c r="G899" s="489"/>
      <c r="H899" s="500" t="str">
        <f t="shared" si="26"/>
        <v/>
      </c>
      <c r="I899" s="500">
        <f t="shared" si="27"/>
        <v>0</v>
      </c>
    </row>
    <row r="900" spans="1:9">
      <c r="A900" s="489"/>
      <c r="B900" s="489"/>
      <c r="C900" s="489"/>
      <c r="D900" s="489"/>
      <c r="E900" s="489" t="str">
        <f>IF(LEN(D900)&gt;0,VLOOKUP(D900,'[1]Database Karyawan'!$A$2:$B$10000,2,0),"")</f>
        <v/>
      </c>
      <c r="F900" s="489" t="str">
        <f>IF(LEN(E900)&gt;0,VLOOKUP(E900,'Database Karyawan'!$A$2:$B$10000,2,0),"")</f>
        <v/>
      </c>
      <c r="G900" s="489"/>
      <c r="H900" s="500" t="str">
        <f t="shared" si="26"/>
        <v/>
      </c>
      <c r="I900" s="500">
        <f t="shared" si="27"/>
        <v>0</v>
      </c>
    </row>
    <row r="901" spans="1:9">
      <c r="A901" s="489"/>
      <c r="B901" s="489"/>
      <c r="C901" s="489"/>
      <c r="D901" s="489"/>
      <c r="E901" s="489" t="str">
        <f>IF(LEN(D901)&gt;0,VLOOKUP(D901,'[1]Database Karyawan'!$A$2:$B$10000,2,0),"")</f>
        <v/>
      </c>
      <c r="F901" s="489" t="str">
        <f>IF(LEN(E901)&gt;0,VLOOKUP(E901,'Database Karyawan'!$A$2:$B$10000,2,0),"")</f>
        <v/>
      </c>
      <c r="G901" s="489"/>
      <c r="H901" s="500" t="str">
        <f t="shared" si="26"/>
        <v/>
      </c>
      <c r="I901" s="500">
        <f t="shared" si="27"/>
        <v>0</v>
      </c>
    </row>
    <row r="902" spans="1:9">
      <c r="A902" s="489"/>
      <c r="B902" s="489"/>
      <c r="C902" s="489"/>
      <c r="D902" s="489"/>
      <c r="E902" s="489" t="str">
        <f>IF(LEN(D902)&gt;0,VLOOKUP(D902,'[1]Database Karyawan'!$A$2:$B$10000,2,0),"")</f>
        <v/>
      </c>
      <c r="F902" s="489" t="str">
        <f>IF(LEN(E902)&gt;0,VLOOKUP(E902,'Database Karyawan'!$A$2:$B$10000,2,0),"")</f>
        <v/>
      </c>
      <c r="G902" s="489"/>
      <c r="H902" s="500" t="str">
        <f t="shared" si="26"/>
        <v/>
      </c>
      <c r="I902" s="500">
        <f t="shared" si="27"/>
        <v>0</v>
      </c>
    </row>
    <row r="903" spans="1:9">
      <c r="A903" s="489"/>
      <c r="B903" s="489"/>
      <c r="C903" s="489"/>
      <c r="D903" s="489"/>
      <c r="E903" s="489" t="str">
        <f>IF(LEN(D903)&gt;0,VLOOKUP(D903,'[1]Database Karyawan'!$A$2:$B$10000,2,0),"")</f>
        <v/>
      </c>
      <c r="F903" s="489" t="str">
        <f>IF(LEN(E903)&gt;0,VLOOKUP(E903,'Database Karyawan'!$A$2:$B$10000,2,0),"")</f>
        <v/>
      </c>
      <c r="G903" s="489"/>
      <c r="H903" s="500" t="str">
        <f t="shared" si="26"/>
        <v/>
      </c>
      <c r="I903" s="500">
        <f t="shared" si="27"/>
        <v>0</v>
      </c>
    </row>
    <row r="904" spans="1:9">
      <c r="A904" s="489"/>
      <c r="B904" s="489"/>
      <c r="C904" s="489"/>
      <c r="D904" s="489"/>
      <c r="E904" s="489" t="str">
        <f>IF(LEN(D904)&gt;0,VLOOKUP(D904,'[1]Database Karyawan'!$A$2:$B$10000,2,0),"")</f>
        <v/>
      </c>
      <c r="F904" s="489" t="str">
        <f>IF(LEN(E904)&gt;0,VLOOKUP(E904,'Database Karyawan'!$A$2:$B$10000,2,0),"")</f>
        <v/>
      </c>
      <c r="G904" s="489"/>
      <c r="H904" s="500" t="str">
        <f t="shared" si="26"/>
        <v/>
      </c>
      <c r="I904" s="500">
        <f t="shared" si="27"/>
        <v>0</v>
      </c>
    </row>
    <row r="905" spans="1:9">
      <c r="A905" s="489"/>
      <c r="B905" s="489"/>
      <c r="C905" s="489"/>
      <c r="D905" s="489"/>
      <c r="E905" s="489" t="str">
        <f>IF(LEN(D905)&gt;0,VLOOKUP(D905,'[1]Database Karyawan'!$A$2:$B$10000,2,0),"")</f>
        <v/>
      </c>
      <c r="F905" s="489" t="str">
        <f>IF(LEN(E905)&gt;0,VLOOKUP(E905,'Database Karyawan'!$A$2:$B$10000,2,0),"")</f>
        <v/>
      </c>
      <c r="G905" s="489"/>
      <c r="H905" s="500" t="str">
        <f t="shared" si="26"/>
        <v/>
      </c>
      <c r="I905" s="500">
        <f t="shared" si="27"/>
        <v>0</v>
      </c>
    </row>
    <row r="906" spans="1:9">
      <c r="A906" s="489"/>
      <c r="B906" s="489"/>
      <c r="C906" s="489"/>
      <c r="D906" s="489"/>
      <c r="E906" s="489" t="str">
        <f>IF(LEN(D906)&gt;0,VLOOKUP(D906,'[1]Database Karyawan'!$A$2:$B$10000,2,0),"")</f>
        <v/>
      </c>
      <c r="F906" s="489" t="str">
        <f>IF(LEN(E906)&gt;0,VLOOKUP(E906,'Database Karyawan'!$A$2:$B$10000,2,0),"")</f>
        <v/>
      </c>
      <c r="G906" s="489"/>
      <c r="H906" s="500" t="str">
        <f t="shared" si="26"/>
        <v/>
      </c>
      <c r="I906" s="500">
        <f t="shared" si="27"/>
        <v>0</v>
      </c>
    </row>
    <row r="907" spans="1:9">
      <c r="A907" s="489"/>
      <c r="B907" s="489"/>
      <c r="C907" s="489"/>
      <c r="D907" s="489"/>
      <c r="E907" s="489" t="str">
        <f>IF(LEN(D907)&gt;0,VLOOKUP(D907,'[1]Database Karyawan'!$A$2:$B$10000,2,0),"")</f>
        <v/>
      </c>
      <c r="F907" s="489" t="str">
        <f>IF(LEN(E907)&gt;0,VLOOKUP(E907,'Database Karyawan'!$A$2:$B$10000,2,0),"")</f>
        <v/>
      </c>
      <c r="G907" s="489"/>
      <c r="H907" s="500" t="str">
        <f t="shared" si="26"/>
        <v/>
      </c>
      <c r="I907" s="500">
        <f t="shared" si="27"/>
        <v>0</v>
      </c>
    </row>
    <row r="908" spans="1:9">
      <c r="A908" s="489"/>
      <c r="B908" s="489"/>
      <c r="C908" s="489"/>
      <c r="D908" s="489"/>
      <c r="E908" s="489" t="str">
        <f>IF(LEN(D908)&gt;0,VLOOKUP(D908,'[1]Database Karyawan'!$A$2:$B$10000,2,0),"")</f>
        <v/>
      </c>
      <c r="F908" s="489" t="str">
        <f>IF(LEN(E908)&gt;0,VLOOKUP(E908,'Database Karyawan'!$A$2:$B$10000,2,0),"")</f>
        <v/>
      </c>
      <c r="G908" s="489"/>
      <c r="H908" s="500" t="str">
        <f t="shared" si="26"/>
        <v/>
      </c>
      <c r="I908" s="500">
        <f t="shared" si="27"/>
        <v>0</v>
      </c>
    </row>
    <row r="909" spans="1:9">
      <c r="A909" s="489"/>
      <c r="B909" s="489"/>
      <c r="C909" s="489"/>
      <c r="D909" s="489"/>
      <c r="E909" s="489" t="str">
        <f>IF(LEN(D909)&gt;0,VLOOKUP(D909,'[1]Database Karyawan'!$A$2:$B$10000,2,0),"")</f>
        <v/>
      </c>
      <c r="F909" s="489" t="str">
        <f>IF(LEN(E909)&gt;0,VLOOKUP(E909,'Database Karyawan'!$A$2:$B$10000,2,0),"")</f>
        <v/>
      </c>
      <c r="G909" s="489"/>
      <c r="H909" s="500" t="str">
        <f t="shared" si="26"/>
        <v/>
      </c>
      <c r="I909" s="500">
        <f t="shared" si="27"/>
        <v>0</v>
      </c>
    </row>
    <row r="910" spans="1:9">
      <c r="A910" s="489"/>
      <c r="B910" s="489"/>
      <c r="C910" s="489"/>
      <c r="D910" s="489"/>
      <c r="E910" s="489" t="str">
        <f>IF(LEN(D910)&gt;0,VLOOKUP(D910,'[1]Database Karyawan'!$A$2:$B$10000,2,0),"")</f>
        <v/>
      </c>
      <c r="F910" s="489" t="str">
        <f>IF(LEN(E910)&gt;0,VLOOKUP(E910,'Database Karyawan'!$A$2:$B$10000,2,0),"")</f>
        <v/>
      </c>
      <c r="G910" s="489"/>
      <c r="H910" s="500" t="str">
        <f t="shared" si="26"/>
        <v/>
      </c>
      <c r="I910" s="500">
        <f t="shared" si="27"/>
        <v>0</v>
      </c>
    </row>
    <row r="911" spans="1:9">
      <c r="A911" s="489"/>
      <c r="B911" s="489"/>
      <c r="C911" s="489"/>
      <c r="D911" s="489"/>
      <c r="E911" s="489" t="str">
        <f>IF(LEN(D911)&gt;0,VLOOKUP(D911,'[1]Database Karyawan'!$A$2:$B$10000,2,0),"")</f>
        <v/>
      </c>
      <c r="F911" s="489" t="str">
        <f>IF(LEN(E911)&gt;0,VLOOKUP(E911,'Database Karyawan'!$A$2:$B$10000,2,0),"")</f>
        <v/>
      </c>
      <c r="G911" s="489"/>
      <c r="H911" s="500" t="str">
        <f t="shared" ref="H911:H974" si="28">IF(LEN(A911)&gt;0,IF(AND(LEN(A911)&gt;0,LEN(B911)&gt;0,LEN(C911)&gt;0,LEN(D911)&gt;0,LEN(E911)&gt;0,LEN(F911)&gt;0,LEN(G911)&gt;0),"OK","Not Complete"),"")</f>
        <v/>
      </c>
      <c r="I911" s="500">
        <f t="shared" ref="I911:I974" si="29">IF(H911="ok",G911,0)</f>
        <v>0</v>
      </c>
    </row>
    <row r="912" spans="1:9">
      <c r="A912" s="489"/>
      <c r="B912" s="489"/>
      <c r="C912" s="489"/>
      <c r="D912" s="489"/>
      <c r="E912" s="489" t="str">
        <f>IF(LEN(D912)&gt;0,VLOOKUP(D912,'[1]Database Karyawan'!$A$2:$B$10000,2,0),"")</f>
        <v/>
      </c>
      <c r="F912" s="489" t="str">
        <f>IF(LEN(E912)&gt;0,VLOOKUP(E912,'Database Karyawan'!$A$2:$B$10000,2,0),"")</f>
        <v/>
      </c>
      <c r="G912" s="489"/>
      <c r="H912" s="500" t="str">
        <f t="shared" si="28"/>
        <v/>
      </c>
      <c r="I912" s="500">
        <f t="shared" si="29"/>
        <v>0</v>
      </c>
    </row>
    <row r="913" spans="1:9">
      <c r="A913" s="489"/>
      <c r="B913" s="489"/>
      <c r="C913" s="489"/>
      <c r="D913" s="489"/>
      <c r="E913" s="489" t="str">
        <f>IF(LEN(D913)&gt;0,VLOOKUP(D913,'[1]Database Karyawan'!$A$2:$B$10000,2,0),"")</f>
        <v/>
      </c>
      <c r="F913" s="489" t="str">
        <f>IF(LEN(E913)&gt;0,VLOOKUP(E913,'Database Karyawan'!$A$2:$B$10000,2,0),"")</f>
        <v/>
      </c>
      <c r="G913" s="489"/>
      <c r="H913" s="500" t="str">
        <f t="shared" si="28"/>
        <v/>
      </c>
      <c r="I913" s="500">
        <f t="shared" si="29"/>
        <v>0</v>
      </c>
    </row>
    <row r="914" spans="1:9">
      <c r="A914" s="489"/>
      <c r="B914" s="489"/>
      <c r="C914" s="489"/>
      <c r="D914" s="489"/>
      <c r="E914" s="489" t="str">
        <f>IF(LEN(D914)&gt;0,VLOOKUP(D914,'[1]Database Karyawan'!$A$2:$B$10000,2,0),"")</f>
        <v/>
      </c>
      <c r="F914" s="489" t="str">
        <f>IF(LEN(E914)&gt;0,VLOOKUP(E914,'Database Karyawan'!$A$2:$B$10000,2,0),"")</f>
        <v/>
      </c>
      <c r="G914" s="489"/>
      <c r="H914" s="500" t="str">
        <f t="shared" si="28"/>
        <v/>
      </c>
      <c r="I914" s="500">
        <f t="shared" si="29"/>
        <v>0</v>
      </c>
    </row>
    <row r="915" spans="1:9">
      <c r="A915" s="489"/>
      <c r="B915" s="489"/>
      <c r="C915" s="489"/>
      <c r="D915" s="489"/>
      <c r="E915" s="489" t="str">
        <f>IF(LEN(D915)&gt;0,VLOOKUP(D915,'[1]Database Karyawan'!$A$2:$B$10000,2,0),"")</f>
        <v/>
      </c>
      <c r="F915" s="489" t="str">
        <f>IF(LEN(E915)&gt;0,VLOOKUP(E915,'Database Karyawan'!$A$2:$B$10000,2,0),"")</f>
        <v/>
      </c>
      <c r="G915" s="489"/>
      <c r="H915" s="500" t="str">
        <f t="shared" si="28"/>
        <v/>
      </c>
      <c r="I915" s="500">
        <f t="shared" si="29"/>
        <v>0</v>
      </c>
    </row>
    <row r="916" spans="1:9">
      <c r="A916" s="489"/>
      <c r="B916" s="489"/>
      <c r="C916" s="489"/>
      <c r="D916" s="489"/>
      <c r="E916" s="489" t="str">
        <f>IF(LEN(D916)&gt;0,VLOOKUP(D916,'[1]Database Karyawan'!$A$2:$B$10000,2,0),"")</f>
        <v/>
      </c>
      <c r="F916" s="489" t="str">
        <f>IF(LEN(E916)&gt;0,VLOOKUP(E916,'Database Karyawan'!$A$2:$B$10000,2,0),"")</f>
        <v/>
      </c>
      <c r="G916" s="489"/>
      <c r="H916" s="500" t="str">
        <f t="shared" si="28"/>
        <v/>
      </c>
      <c r="I916" s="500">
        <f t="shared" si="29"/>
        <v>0</v>
      </c>
    </row>
    <row r="917" spans="1:9">
      <c r="A917" s="489"/>
      <c r="B917" s="489"/>
      <c r="C917" s="489"/>
      <c r="D917" s="489"/>
      <c r="E917" s="489" t="str">
        <f>IF(LEN(D917)&gt;0,VLOOKUP(D917,'[1]Database Karyawan'!$A$2:$B$10000,2,0),"")</f>
        <v/>
      </c>
      <c r="F917" s="489" t="str">
        <f>IF(LEN(E917)&gt;0,VLOOKUP(E917,'Database Karyawan'!$A$2:$B$10000,2,0),"")</f>
        <v/>
      </c>
      <c r="G917" s="489"/>
      <c r="H917" s="500" t="str">
        <f t="shared" si="28"/>
        <v/>
      </c>
      <c r="I917" s="500">
        <f t="shared" si="29"/>
        <v>0</v>
      </c>
    </row>
    <row r="918" spans="1:9">
      <c r="A918" s="489"/>
      <c r="B918" s="489"/>
      <c r="C918" s="489"/>
      <c r="D918" s="489"/>
      <c r="E918" s="489" t="str">
        <f>IF(LEN(D918)&gt;0,VLOOKUP(D918,'[1]Database Karyawan'!$A$2:$B$10000,2,0),"")</f>
        <v/>
      </c>
      <c r="F918" s="489" t="str">
        <f>IF(LEN(E918)&gt;0,VLOOKUP(E918,'Database Karyawan'!$A$2:$B$10000,2,0),"")</f>
        <v/>
      </c>
      <c r="G918" s="489"/>
      <c r="H918" s="500" t="str">
        <f t="shared" si="28"/>
        <v/>
      </c>
      <c r="I918" s="500">
        <f t="shared" si="29"/>
        <v>0</v>
      </c>
    </row>
    <row r="919" spans="1:9">
      <c r="A919" s="489"/>
      <c r="B919" s="489"/>
      <c r="C919" s="489"/>
      <c r="D919" s="489"/>
      <c r="E919" s="489" t="str">
        <f>IF(LEN(D919)&gt;0,VLOOKUP(D919,'[1]Database Karyawan'!$A$2:$B$10000,2,0),"")</f>
        <v/>
      </c>
      <c r="F919" s="489" t="str">
        <f>IF(LEN(E919)&gt;0,VLOOKUP(E919,'Database Karyawan'!$A$2:$B$10000,2,0),"")</f>
        <v/>
      </c>
      <c r="G919" s="489"/>
      <c r="H919" s="500" t="str">
        <f t="shared" si="28"/>
        <v/>
      </c>
      <c r="I919" s="500">
        <f t="shared" si="29"/>
        <v>0</v>
      </c>
    </row>
    <row r="920" spans="1:9">
      <c r="A920" s="489"/>
      <c r="B920" s="489"/>
      <c r="C920" s="489"/>
      <c r="D920" s="489"/>
      <c r="E920" s="489" t="str">
        <f>IF(LEN(D920)&gt;0,VLOOKUP(D920,'[1]Database Karyawan'!$A$2:$B$10000,2,0),"")</f>
        <v/>
      </c>
      <c r="F920" s="489" t="str">
        <f>IF(LEN(E920)&gt;0,VLOOKUP(E920,'Database Karyawan'!$A$2:$B$10000,2,0),"")</f>
        <v/>
      </c>
      <c r="G920" s="489"/>
      <c r="H920" s="500" t="str">
        <f t="shared" si="28"/>
        <v/>
      </c>
      <c r="I920" s="500">
        <f t="shared" si="29"/>
        <v>0</v>
      </c>
    </row>
    <row r="921" spans="1:9">
      <c r="A921" s="489"/>
      <c r="B921" s="489"/>
      <c r="C921" s="489"/>
      <c r="D921" s="489"/>
      <c r="E921" s="489" t="str">
        <f>IF(LEN(D921)&gt;0,VLOOKUP(D921,'[1]Database Karyawan'!$A$2:$B$10000,2,0),"")</f>
        <v/>
      </c>
      <c r="F921" s="489" t="str">
        <f>IF(LEN(E921)&gt;0,VLOOKUP(E921,'Database Karyawan'!$A$2:$B$10000,2,0),"")</f>
        <v/>
      </c>
      <c r="G921" s="489"/>
      <c r="H921" s="500" t="str">
        <f t="shared" si="28"/>
        <v/>
      </c>
      <c r="I921" s="500">
        <f t="shared" si="29"/>
        <v>0</v>
      </c>
    </row>
    <row r="922" spans="1:9">
      <c r="A922" s="489"/>
      <c r="B922" s="489"/>
      <c r="C922" s="489"/>
      <c r="D922" s="489"/>
      <c r="E922" s="489" t="str">
        <f>IF(LEN(D922)&gt;0,VLOOKUP(D922,'[1]Database Karyawan'!$A$2:$B$10000,2,0),"")</f>
        <v/>
      </c>
      <c r="F922" s="489" t="str">
        <f>IF(LEN(E922)&gt;0,VLOOKUP(E922,'Database Karyawan'!$A$2:$B$10000,2,0),"")</f>
        <v/>
      </c>
      <c r="G922" s="489"/>
      <c r="H922" s="500" t="str">
        <f t="shared" si="28"/>
        <v/>
      </c>
      <c r="I922" s="500">
        <f t="shared" si="29"/>
        <v>0</v>
      </c>
    </row>
    <row r="923" spans="1:9">
      <c r="A923" s="489"/>
      <c r="B923" s="489"/>
      <c r="C923" s="489"/>
      <c r="D923" s="489"/>
      <c r="E923" s="489" t="str">
        <f>IF(LEN(D923)&gt;0,VLOOKUP(D923,'[1]Database Karyawan'!$A$2:$B$10000,2,0),"")</f>
        <v/>
      </c>
      <c r="F923" s="489" t="str">
        <f>IF(LEN(E923)&gt;0,VLOOKUP(E923,'Database Karyawan'!$A$2:$B$10000,2,0),"")</f>
        <v/>
      </c>
      <c r="G923" s="489"/>
      <c r="H923" s="500" t="str">
        <f t="shared" si="28"/>
        <v/>
      </c>
      <c r="I923" s="500">
        <f t="shared" si="29"/>
        <v>0</v>
      </c>
    </row>
    <row r="924" spans="1:9">
      <c r="A924" s="489"/>
      <c r="B924" s="489"/>
      <c r="C924" s="489"/>
      <c r="D924" s="489"/>
      <c r="E924" s="489" t="str">
        <f>IF(LEN(D924)&gt;0,VLOOKUP(D924,'[1]Database Karyawan'!$A$2:$B$10000,2,0),"")</f>
        <v/>
      </c>
      <c r="F924" s="489" t="str">
        <f>IF(LEN(E924)&gt;0,VLOOKUP(E924,'Database Karyawan'!$A$2:$B$10000,2,0),"")</f>
        <v/>
      </c>
      <c r="G924" s="489"/>
      <c r="H924" s="500" t="str">
        <f t="shared" si="28"/>
        <v/>
      </c>
      <c r="I924" s="500">
        <f t="shared" si="29"/>
        <v>0</v>
      </c>
    </row>
    <row r="925" spans="1:9">
      <c r="A925" s="489"/>
      <c r="B925" s="489"/>
      <c r="C925" s="489"/>
      <c r="D925" s="489"/>
      <c r="E925" s="489" t="str">
        <f>IF(LEN(D925)&gt;0,VLOOKUP(D925,'[1]Database Karyawan'!$A$2:$B$10000,2,0),"")</f>
        <v/>
      </c>
      <c r="F925" s="489" t="str">
        <f>IF(LEN(E925)&gt;0,VLOOKUP(E925,'Database Karyawan'!$A$2:$B$10000,2,0),"")</f>
        <v/>
      </c>
      <c r="G925" s="489"/>
      <c r="H925" s="500" t="str">
        <f t="shared" si="28"/>
        <v/>
      </c>
      <c r="I925" s="500">
        <f t="shared" si="29"/>
        <v>0</v>
      </c>
    </row>
    <row r="926" spans="1:9">
      <c r="A926" s="489"/>
      <c r="B926" s="489"/>
      <c r="C926" s="489"/>
      <c r="D926" s="489"/>
      <c r="E926" s="489" t="str">
        <f>IF(LEN(D926)&gt;0,VLOOKUP(D926,'[1]Database Karyawan'!$A$2:$B$10000,2,0),"")</f>
        <v/>
      </c>
      <c r="F926" s="489" t="str">
        <f>IF(LEN(E926)&gt;0,VLOOKUP(E926,'Database Karyawan'!$A$2:$B$10000,2,0),"")</f>
        <v/>
      </c>
      <c r="G926" s="489"/>
      <c r="H926" s="500" t="str">
        <f t="shared" si="28"/>
        <v/>
      </c>
      <c r="I926" s="500">
        <f t="shared" si="29"/>
        <v>0</v>
      </c>
    </row>
    <row r="927" spans="1:9">
      <c r="A927" s="489"/>
      <c r="B927" s="489"/>
      <c r="C927" s="489"/>
      <c r="D927" s="489"/>
      <c r="E927" s="489" t="str">
        <f>IF(LEN(D927)&gt;0,VLOOKUP(D927,'[1]Database Karyawan'!$A$2:$B$10000,2,0),"")</f>
        <v/>
      </c>
      <c r="F927" s="489" t="str">
        <f>IF(LEN(E927)&gt;0,VLOOKUP(E927,'Database Karyawan'!$A$2:$B$10000,2,0),"")</f>
        <v/>
      </c>
      <c r="G927" s="489"/>
      <c r="H927" s="500" t="str">
        <f t="shared" si="28"/>
        <v/>
      </c>
      <c r="I927" s="500">
        <f t="shared" si="29"/>
        <v>0</v>
      </c>
    </row>
    <row r="928" spans="1:9">
      <c r="A928" s="489"/>
      <c r="B928" s="489"/>
      <c r="C928" s="489"/>
      <c r="D928" s="489"/>
      <c r="E928" s="489" t="str">
        <f>IF(LEN(D928)&gt;0,VLOOKUP(D928,'[1]Database Karyawan'!$A$2:$B$10000,2,0),"")</f>
        <v/>
      </c>
      <c r="F928" s="489" t="str">
        <f>IF(LEN(E928)&gt;0,VLOOKUP(E928,'Database Karyawan'!$A$2:$B$10000,2,0),"")</f>
        <v/>
      </c>
      <c r="G928" s="489"/>
      <c r="H928" s="500" t="str">
        <f t="shared" si="28"/>
        <v/>
      </c>
      <c r="I928" s="500">
        <f t="shared" si="29"/>
        <v>0</v>
      </c>
    </row>
    <row r="929" spans="1:9">
      <c r="A929" s="489"/>
      <c r="B929" s="489"/>
      <c r="C929" s="489"/>
      <c r="D929" s="489"/>
      <c r="E929" s="489" t="str">
        <f>IF(LEN(D929)&gt;0,VLOOKUP(D929,'[1]Database Karyawan'!$A$2:$B$10000,2,0),"")</f>
        <v/>
      </c>
      <c r="F929" s="489" t="str">
        <f>IF(LEN(E929)&gt;0,VLOOKUP(E929,'Database Karyawan'!$A$2:$B$10000,2,0),"")</f>
        <v/>
      </c>
      <c r="G929" s="489"/>
      <c r="H929" s="500" t="str">
        <f t="shared" si="28"/>
        <v/>
      </c>
      <c r="I929" s="500">
        <f t="shared" si="29"/>
        <v>0</v>
      </c>
    </row>
    <row r="930" spans="1:9">
      <c r="A930" s="489"/>
      <c r="B930" s="489"/>
      <c r="C930" s="489"/>
      <c r="D930" s="489"/>
      <c r="E930" s="489" t="str">
        <f>IF(LEN(D930)&gt;0,VLOOKUP(D930,'[1]Database Karyawan'!$A$2:$B$10000,2,0),"")</f>
        <v/>
      </c>
      <c r="F930" s="489" t="str">
        <f>IF(LEN(E930)&gt;0,VLOOKUP(E930,'Database Karyawan'!$A$2:$B$10000,2,0),"")</f>
        <v/>
      </c>
      <c r="G930" s="489"/>
      <c r="H930" s="500" t="str">
        <f t="shared" si="28"/>
        <v/>
      </c>
      <c r="I930" s="500">
        <f t="shared" si="29"/>
        <v>0</v>
      </c>
    </row>
    <row r="931" spans="1:9">
      <c r="A931" s="489"/>
      <c r="B931" s="489"/>
      <c r="C931" s="489"/>
      <c r="D931" s="489"/>
      <c r="E931" s="489" t="str">
        <f>IF(LEN(D931)&gt;0,VLOOKUP(D931,'[1]Database Karyawan'!$A$2:$B$10000,2,0),"")</f>
        <v/>
      </c>
      <c r="F931" s="489" t="str">
        <f>IF(LEN(E931)&gt;0,VLOOKUP(E931,'Database Karyawan'!$A$2:$B$10000,2,0),"")</f>
        <v/>
      </c>
      <c r="G931" s="489"/>
      <c r="H931" s="500" t="str">
        <f t="shared" si="28"/>
        <v/>
      </c>
      <c r="I931" s="500">
        <f t="shared" si="29"/>
        <v>0</v>
      </c>
    </row>
    <row r="932" spans="1:9">
      <c r="A932" s="489"/>
      <c r="B932" s="489"/>
      <c r="C932" s="489"/>
      <c r="D932" s="489"/>
      <c r="E932" s="489" t="str">
        <f>IF(LEN(D932)&gt;0,VLOOKUP(D932,'[1]Database Karyawan'!$A$2:$B$10000,2,0),"")</f>
        <v/>
      </c>
      <c r="F932" s="489" t="str">
        <f>IF(LEN(E932)&gt;0,VLOOKUP(E932,'Database Karyawan'!$A$2:$B$10000,2,0),"")</f>
        <v/>
      </c>
      <c r="G932" s="489"/>
      <c r="H932" s="500" t="str">
        <f t="shared" si="28"/>
        <v/>
      </c>
      <c r="I932" s="500">
        <f t="shared" si="29"/>
        <v>0</v>
      </c>
    </row>
    <row r="933" spans="1:9">
      <c r="A933" s="489"/>
      <c r="B933" s="489"/>
      <c r="C933" s="489"/>
      <c r="D933" s="489"/>
      <c r="E933" s="489" t="str">
        <f>IF(LEN(D933)&gt;0,VLOOKUP(D933,'[1]Database Karyawan'!$A$2:$B$10000,2,0),"")</f>
        <v/>
      </c>
      <c r="F933" s="489" t="str">
        <f>IF(LEN(E933)&gt;0,VLOOKUP(E933,'Database Karyawan'!$A$2:$B$10000,2,0),"")</f>
        <v/>
      </c>
      <c r="G933" s="489"/>
      <c r="H933" s="500" t="str">
        <f t="shared" si="28"/>
        <v/>
      </c>
      <c r="I933" s="500">
        <f t="shared" si="29"/>
        <v>0</v>
      </c>
    </row>
    <row r="934" spans="1:9">
      <c r="A934" s="489"/>
      <c r="B934" s="489"/>
      <c r="C934" s="489"/>
      <c r="D934" s="489"/>
      <c r="E934" s="489" t="str">
        <f>IF(LEN(D934)&gt;0,VLOOKUP(D934,'[1]Database Karyawan'!$A$2:$B$10000,2,0),"")</f>
        <v/>
      </c>
      <c r="F934" s="489" t="str">
        <f>IF(LEN(E934)&gt;0,VLOOKUP(E934,'Database Karyawan'!$A$2:$B$10000,2,0),"")</f>
        <v/>
      </c>
      <c r="G934" s="489"/>
      <c r="H934" s="500" t="str">
        <f t="shared" si="28"/>
        <v/>
      </c>
      <c r="I934" s="500">
        <f t="shared" si="29"/>
        <v>0</v>
      </c>
    </row>
    <row r="935" spans="1:9">
      <c r="A935" s="489"/>
      <c r="B935" s="489"/>
      <c r="C935" s="489"/>
      <c r="D935" s="489"/>
      <c r="E935" s="489" t="str">
        <f>IF(LEN(D935)&gt;0,VLOOKUP(D935,'[1]Database Karyawan'!$A$2:$B$10000,2,0),"")</f>
        <v/>
      </c>
      <c r="F935" s="489" t="str">
        <f>IF(LEN(E935)&gt;0,VLOOKUP(E935,'Database Karyawan'!$A$2:$B$10000,2,0),"")</f>
        <v/>
      </c>
      <c r="G935" s="489"/>
      <c r="H935" s="500" t="str">
        <f t="shared" si="28"/>
        <v/>
      </c>
      <c r="I935" s="500">
        <f t="shared" si="29"/>
        <v>0</v>
      </c>
    </row>
    <row r="936" spans="1:9">
      <c r="A936" s="489"/>
      <c r="B936" s="489"/>
      <c r="C936" s="489"/>
      <c r="D936" s="489"/>
      <c r="E936" s="489" t="str">
        <f>IF(LEN(D936)&gt;0,VLOOKUP(D936,'[1]Database Karyawan'!$A$2:$B$10000,2,0),"")</f>
        <v/>
      </c>
      <c r="F936" s="489" t="str">
        <f>IF(LEN(E936)&gt;0,VLOOKUP(E936,'Database Karyawan'!$A$2:$B$10000,2,0),"")</f>
        <v/>
      </c>
      <c r="G936" s="489"/>
      <c r="H936" s="500" t="str">
        <f t="shared" si="28"/>
        <v/>
      </c>
      <c r="I936" s="500">
        <f t="shared" si="29"/>
        <v>0</v>
      </c>
    </row>
    <row r="937" spans="1:9">
      <c r="A937" s="489"/>
      <c r="B937" s="489"/>
      <c r="C937" s="489"/>
      <c r="D937" s="489"/>
      <c r="E937" s="489" t="str">
        <f>IF(LEN(D937)&gt;0,VLOOKUP(D937,'[1]Database Karyawan'!$A$2:$B$10000,2,0),"")</f>
        <v/>
      </c>
      <c r="F937" s="489" t="str">
        <f>IF(LEN(E937)&gt;0,VLOOKUP(E937,'Database Karyawan'!$A$2:$B$10000,2,0),"")</f>
        <v/>
      </c>
      <c r="G937" s="489"/>
      <c r="H937" s="500" t="str">
        <f t="shared" si="28"/>
        <v/>
      </c>
      <c r="I937" s="500">
        <f t="shared" si="29"/>
        <v>0</v>
      </c>
    </row>
    <row r="938" spans="1:9">
      <c r="A938" s="489"/>
      <c r="B938" s="489"/>
      <c r="C938" s="489"/>
      <c r="D938" s="489"/>
      <c r="E938" s="489" t="str">
        <f>IF(LEN(D938)&gt;0,VLOOKUP(D938,'[1]Database Karyawan'!$A$2:$B$10000,2,0),"")</f>
        <v/>
      </c>
      <c r="F938" s="489" t="str">
        <f>IF(LEN(E938)&gt;0,VLOOKUP(E938,'Database Karyawan'!$A$2:$B$10000,2,0),"")</f>
        <v/>
      </c>
      <c r="G938" s="489"/>
      <c r="H938" s="500" t="str">
        <f t="shared" si="28"/>
        <v/>
      </c>
      <c r="I938" s="500">
        <f t="shared" si="29"/>
        <v>0</v>
      </c>
    </row>
    <row r="939" spans="1:9">
      <c r="A939" s="489"/>
      <c r="B939" s="489"/>
      <c r="C939" s="489"/>
      <c r="D939" s="489"/>
      <c r="E939" s="489" t="str">
        <f>IF(LEN(D939)&gt;0,VLOOKUP(D939,'[1]Database Karyawan'!$A$2:$B$10000,2,0),"")</f>
        <v/>
      </c>
      <c r="F939" s="489" t="str">
        <f>IF(LEN(E939)&gt;0,VLOOKUP(E939,'Database Karyawan'!$A$2:$B$10000,2,0),"")</f>
        <v/>
      </c>
      <c r="G939" s="489"/>
      <c r="H939" s="500" t="str">
        <f t="shared" si="28"/>
        <v/>
      </c>
      <c r="I939" s="500">
        <f t="shared" si="29"/>
        <v>0</v>
      </c>
    </row>
    <row r="940" spans="1:9">
      <c r="A940" s="489"/>
      <c r="B940" s="489"/>
      <c r="C940" s="489"/>
      <c r="D940" s="489"/>
      <c r="E940" s="489" t="str">
        <f>IF(LEN(D940)&gt;0,VLOOKUP(D940,'[1]Database Karyawan'!$A$2:$B$10000,2,0),"")</f>
        <v/>
      </c>
      <c r="F940" s="489" t="str">
        <f>IF(LEN(E940)&gt;0,VLOOKUP(E940,'Database Karyawan'!$A$2:$B$10000,2,0),"")</f>
        <v/>
      </c>
      <c r="G940" s="489"/>
      <c r="H940" s="500" t="str">
        <f t="shared" si="28"/>
        <v/>
      </c>
      <c r="I940" s="500">
        <f t="shared" si="29"/>
        <v>0</v>
      </c>
    </row>
    <row r="941" spans="1:9">
      <c r="A941" s="489"/>
      <c r="B941" s="489"/>
      <c r="C941" s="489"/>
      <c r="D941" s="489"/>
      <c r="E941" s="489" t="str">
        <f>IF(LEN(D941)&gt;0,VLOOKUP(D941,'[1]Database Karyawan'!$A$2:$B$10000,2,0),"")</f>
        <v/>
      </c>
      <c r="F941" s="489" t="str">
        <f>IF(LEN(E941)&gt;0,VLOOKUP(E941,'Database Karyawan'!$A$2:$B$10000,2,0),"")</f>
        <v/>
      </c>
      <c r="G941" s="489"/>
      <c r="H941" s="500" t="str">
        <f t="shared" si="28"/>
        <v/>
      </c>
      <c r="I941" s="500">
        <f t="shared" si="29"/>
        <v>0</v>
      </c>
    </row>
    <row r="942" spans="1:9">
      <c r="A942" s="489"/>
      <c r="B942" s="489"/>
      <c r="C942" s="489"/>
      <c r="D942" s="489"/>
      <c r="E942" s="489" t="str">
        <f>IF(LEN(D942)&gt;0,VLOOKUP(D942,'[1]Database Karyawan'!$A$2:$B$10000,2,0),"")</f>
        <v/>
      </c>
      <c r="F942" s="489" t="str">
        <f>IF(LEN(E942)&gt;0,VLOOKUP(E942,'Database Karyawan'!$A$2:$B$10000,2,0),"")</f>
        <v/>
      </c>
      <c r="G942" s="489"/>
      <c r="H942" s="500" t="str">
        <f t="shared" si="28"/>
        <v/>
      </c>
      <c r="I942" s="500">
        <f t="shared" si="29"/>
        <v>0</v>
      </c>
    </row>
    <row r="943" spans="1:9">
      <c r="A943" s="489"/>
      <c r="B943" s="489"/>
      <c r="C943" s="489"/>
      <c r="D943" s="489"/>
      <c r="E943" s="489" t="str">
        <f>IF(LEN(D943)&gt;0,VLOOKUP(D943,'[1]Database Karyawan'!$A$2:$B$10000,2,0),"")</f>
        <v/>
      </c>
      <c r="F943" s="489" t="str">
        <f>IF(LEN(E943)&gt;0,VLOOKUP(E943,'Database Karyawan'!$A$2:$B$10000,2,0),"")</f>
        <v/>
      </c>
      <c r="G943" s="489"/>
      <c r="H943" s="500" t="str">
        <f t="shared" si="28"/>
        <v/>
      </c>
      <c r="I943" s="500">
        <f t="shared" si="29"/>
        <v>0</v>
      </c>
    </row>
    <row r="944" spans="1:9">
      <c r="A944" s="489"/>
      <c r="B944" s="489"/>
      <c r="C944" s="489"/>
      <c r="D944" s="489"/>
      <c r="E944" s="489" t="str">
        <f>IF(LEN(D944)&gt;0,VLOOKUP(D944,'[1]Database Karyawan'!$A$2:$B$10000,2,0),"")</f>
        <v/>
      </c>
      <c r="F944" s="489" t="str">
        <f>IF(LEN(E944)&gt;0,VLOOKUP(E944,'Database Karyawan'!$A$2:$B$10000,2,0),"")</f>
        <v/>
      </c>
      <c r="G944" s="489"/>
      <c r="H944" s="500" t="str">
        <f t="shared" si="28"/>
        <v/>
      </c>
      <c r="I944" s="500">
        <f t="shared" si="29"/>
        <v>0</v>
      </c>
    </row>
    <row r="945" spans="1:9">
      <c r="A945" s="489"/>
      <c r="B945" s="489"/>
      <c r="C945" s="489"/>
      <c r="D945" s="489"/>
      <c r="E945" s="489" t="str">
        <f>IF(LEN(D945)&gt;0,VLOOKUP(D945,'[1]Database Karyawan'!$A$2:$B$10000,2,0),"")</f>
        <v/>
      </c>
      <c r="F945" s="489" t="str">
        <f>IF(LEN(E945)&gt;0,VLOOKUP(E945,'Database Karyawan'!$A$2:$B$10000,2,0),"")</f>
        <v/>
      </c>
      <c r="G945" s="489"/>
      <c r="H945" s="500" t="str">
        <f t="shared" si="28"/>
        <v/>
      </c>
      <c r="I945" s="500">
        <f t="shared" si="29"/>
        <v>0</v>
      </c>
    </row>
    <row r="946" spans="1:9">
      <c r="A946" s="489"/>
      <c r="B946" s="489"/>
      <c r="C946" s="489"/>
      <c r="D946" s="489"/>
      <c r="E946" s="489" t="str">
        <f>IF(LEN(D946)&gt;0,VLOOKUP(D946,'[1]Database Karyawan'!$A$2:$B$10000,2,0),"")</f>
        <v/>
      </c>
      <c r="F946" s="489" t="str">
        <f>IF(LEN(E946)&gt;0,VLOOKUP(E946,'Database Karyawan'!$A$2:$B$10000,2,0),"")</f>
        <v/>
      </c>
      <c r="G946" s="489"/>
      <c r="H946" s="500" t="str">
        <f t="shared" si="28"/>
        <v/>
      </c>
      <c r="I946" s="500">
        <f t="shared" si="29"/>
        <v>0</v>
      </c>
    </row>
    <row r="947" spans="1:9">
      <c r="A947" s="489"/>
      <c r="B947" s="489"/>
      <c r="C947" s="489"/>
      <c r="D947" s="489"/>
      <c r="E947" s="489" t="str">
        <f>IF(LEN(D947)&gt;0,VLOOKUP(D947,'[1]Database Karyawan'!$A$2:$B$10000,2,0),"")</f>
        <v/>
      </c>
      <c r="F947" s="489" t="str">
        <f>IF(LEN(E947)&gt;0,VLOOKUP(E947,'Database Karyawan'!$A$2:$B$10000,2,0),"")</f>
        <v/>
      </c>
      <c r="G947" s="489"/>
      <c r="H947" s="500" t="str">
        <f t="shared" si="28"/>
        <v/>
      </c>
      <c r="I947" s="500">
        <f t="shared" si="29"/>
        <v>0</v>
      </c>
    </row>
    <row r="948" spans="1:9">
      <c r="A948" s="489"/>
      <c r="B948" s="489"/>
      <c r="C948" s="489"/>
      <c r="D948" s="489"/>
      <c r="E948" s="489" t="str">
        <f>IF(LEN(D948)&gt;0,VLOOKUP(D948,'[1]Database Karyawan'!$A$2:$B$10000,2,0),"")</f>
        <v/>
      </c>
      <c r="F948" s="489" t="str">
        <f>IF(LEN(E948)&gt;0,VLOOKUP(E948,'Database Karyawan'!$A$2:$B$10000,2,0),"")</f>
        <v/>
      </c>
      <c r="G948" s="489"/>
      <c r="H948" s="500" t="str">
        <f t="shared" si="28"/>
        <v/>
      </c>
      <c r="I948" s="500">
        <f t="shared" si="29"/>
        <v>0</v>
      </c>
    </row>
    <row r="949" spans="1:9">
      <c r="A949" s="489"/>
      <c r="B949" s="489"/>
      <c r="C949" s="489"/>
      <c r="D949" s="489"/>
      <c r="E949" s="489" t="str">
        <f>IF(LEN(D949)&gt;0,VLOOKUP(D949,'[1]Database Karyawan'!$A$2:$B$10000,2,0),"")</f>
        <v/>
      </c>
      <c r="F949" s="489" t="str">
        <f>IF(LEN(E949)&gt;0,VLOOKUP(E949,'Database Karyawan'!$A$2:$B$10000,2,0),"")</f>
        <v/>
      </c>
      <c r="G949" s="489"/>
      <c r="H949" s="500" t="str">
        <f t="shared" si="28"/>
        <v/>
      </c>
      <c r="I949" s="500">
        <f t="shared" si="29"/>
        <v>0</v>
      </c>
    </row>
    <row r="950" spans="1:9">
      <c r="A950" s="489"/>
      <c r="B950" s="489"/>
      <c r="C950" s="489"/>
      <c r="D950" s="489"/>
      <c r="E950" s="489" t="str">
        <f>IF(LEN(D950)&gt;0,VLOOKUP(D950,'[1]Database Karyawan'!$A$2:$B$10000,2,0),"")</f>
        <v/>
      </c>
      <c r="F950" s="489" t="str">
        <f>IF(LEN(E950)&gt;0,VLOOKUP(E950,'Database Karyawan'!$A$2:$B$10000,2,0),"")</f>
        <v/>
      </c>
      <c r="G950" s="489"/>
      <c r="H950" s="500" t="str">
        <f t="shared" si="28"/>
        <v/>
      </c>
      <c r="I950" s="500">
        <f t="shared" si="29"/>
        <v>0</v>
      </c>
    </row>
    <row r="951" spans="1:9">
      <c r="A951" s="489"/>
      <c r="B951" s="489"/>
      <c r="C951" s="489"/>
      <c r="D951" s="489"/>
      <c r="E951" s="489" t="str">
        <f>IF(LEN(D951)&gt;0,VLOOKUP(D951,'[1]Database Karyawan'!$A$2:$B$10000,2,0),"")</f>
        <v/>
      </c>
      <c r="F951" s="489" t="str">
        <f>IF(LEN(E951)&gt;0,VLOOKUP(E951,'Database Karyawan'!$A$2:$B$10000,2,0),"")</f>
        <v/>
      </c>
      <c r="G951" s="489"/>
      <c r="H951" s="500" t="str">
        <f t="shared" si="28"/>
        <v/>
      </c>
      <c r="I951" s="500">
        <f t="shared" si="29"/>
        <v>0</v>
      </c>
    </row>
    <row r="952" spans="1:9">
      <c r="A952" s="489"/>
      <c r="B952" s="489"/>
      <c r="C952" s="489"/>
      <c r="D952" s="489"/>
      <c r="E952" s="489" t="str">
        <f>IF(LEN(D952)&gt;0,VLOOKUP(D952,'[1]Database Karyawan'!$A$2:$B$10000,2,0),"")</f>
        <v/>
      </c>
      <c r="F952" s="489" t="str">
        <f>IF(LEN(E952)&gt;0,VLOOKUP(E952,'Database Karyawan'!$A$2:$B$10000,2,0),"")</f>
        <v/>
      </c>
      <c r="G952" s="489"/>
      <c r="H952" s="500" t="str">
        <f t="shared" si="28"/>
        <v/>
      </c>
      <c r="I952" s="500">
        <f t="shared" si="29"/>
        <v>0</v>
      </c>
    </row>
    <row r="953" spans="1:9">
      <c r="A953" s="489"/>
      <c r="B953" s="489"/>
      <c r="C953" s="489"/>
      <c r="D953" s="489"/>
      <c r="E953" s="489" t="str">
        <f>IF(LEN(D953)&gt;0,VLOOKUP(D953,'[1]Database Karyawan'!$A$2:$B$10000,2,0),"")</f>
        <v/>
      </c>
      <c r="F953" s="489" t="str">
        <f>IF(LEN(E953)&gt;0,VLOOKUP(E953,'Database Karyawan'!$A$2:$B$10000,2,0),"")</f>
        <v/>
      </c>
      <c r="G953" s="489"/>
      <c r="H953" s="500" t="str">
        <f t="shared" si="28"/>
        <v/>
      </c>
      <c r="I953" s="500">
        <f t="shared" si="29"/>
        <v>0</v>
      </c>
    </row>
    <row r="954" spans="1:9">
      <c r="A954" s="489"/>
      <c r="B954" s="489"/>
      <c r="C954" s="489"/>
      <c r="D954" s="489"/>
      <c r="E954" s="489" t="str">
        <f>IF(LEN(D954)&gt;0,VLOOKUP(D954,'[1]Database Karyawan'!$A$2:$B$10000,2,0),"")</f>
        <v/>
      </c>
      <c r="F954" s="489" t="str">
        <f>IF(LEN(E954)&gt;0,VLOOKUP(E954,'Database Karyawan'!$A$2:$B$10000,2,0),"")</f>
        <v/>
      </c>
      <c r="G954" s="489"/>
      <c r="H954" s="500" t="str">
        <f t="shared" si="28"/>
        <v/>
      </c>
      <c r="I954" s="500">
        <f t="shared" si="29"/>
        <v>0</v>
      </c>
    </row>
    <row r="955" spans="1:9">
      <c r="A955" s="489"/>
      <c r="B955" s="489"/>
      <c r="C955" s="489"/>
      <c r="D955" s="489"/>
      <c r="E955" s="489" t="str">
        <f>IF(LEN(D955)&gt;0,VLOOKUP(D955,'[1]Database Karyawan'!$A$2:$B$10000,2,0),"")</f>
        <v/>
      </c>
      <c r="F955" s="489" t="str">
        <f>IF(LEN(E955)&gt;0,VLOOKUP(E955,'Database Karyawan'!$A$2:$B$10000,2,0),"")</f>
        <v/>
      </c>
      <c r="G955" s="489"/>
      <c r="H955" s="500" t="str">
        <f t="shared" si="28"/>
        <v/>
      </c>
      <c r="I955" s="500">
        <f t="shared" si="29"/>
        <v>0</v>
      </c>
    </row>
    <row r="956" spans="1:9">
      <c r="A956" s="489"/>
      <c r="B956" s="489"/>
      <c r="C956" s="489"/>
      <c r="D956" s="489"/>
      <c r="E956" s="489" t="str">
        <f>IF(LEN(D956)&gt;0,VLOOKUP(D956,'[1]Database Karyawan'!$A$2:$B$10000,2,0),"")</f>
        <v/>
      </c>
      <c r="F956" s="489" t="str">
        <f>IF(LEN(E956)&gt;0,VLOOKUP(E956,'Database Karyawan'!$A$2:$B$10000,2,0),"")</f>
        <v/>
      </c>
      <c r="G956" s="489"/>
      <c r="H956" s="500" t="str">
        <f t="shared" si="28"/>
        <v/>
      </c>
      <c r="I956" s="500">
        <f t="shared" si="29"/>
        <v>0</v>
      </c>
    </row>
    <row r="957" spans="1:9">
      <c r="A957" s="489"/>
      <c r="B957" s="489"/>
      <c r="C957" s="489"/>
      <c r="D957" s="489"/>
      <c r="E957" s="489" t="str">
        <f>IF(LEN(D957)&gt;0,VLOOKUP(D957,'[1]Database Karyawan'!$A$2:$B$10000,2,0),"")</f>
        <v/>
      </c>
      <c r="F957" s="489" t="str">
        <f>IF(LEN(E957)&gt;0,VLOOKUP(E957,'Database Karyawan'!$A$2:$B$10000,2,0),"")</f>
        <v/>
      </c>
      <c r="G957" s="489"/>
      <c r="H957" s="500" t="str">
        <f t="shared" si="28"/>
        <v/>
      </c>
      <c r="I957" s="500">
        <f t="shared" si="29"/>
        <v>0</v>
      </c>
    </row>
    <row r="958" spans="1:9">
      <c r="A958" s="489"/>
      <c r="B958" s="489"/>
      <c r="C958" s="489"/>
      <c r="D958" s="489"/>
      <c r="E958" s="489" t="str">
        <f>IF(LEN(D958)&gt;0,VLOOKUP(D958,'[1]Database Karyawan'!$A$2:$B$10000,2,0),"")</f>
        <v/>
      </c>
      <c r="F958" s="489" t="str">
        <f>IF(LEN(E958)&gt;0,VLOOKUP(E958,'Database Karyawan'!$A$2:$B$10000,2,0),"")</f>
        <v/>
      </c>
      <c r="G958" s="489"/>
      <c r="H958" s="500" t="str">
        <f t="shared" si="28"/>
        <v/>
      </c>
      <c r="I958" s="500">
        <f t="shared" si="29"/>
        <v>0</v>
      </c>
    </row>
    <row r="959" spans="1:9">
      <c r="A959" s="489"/>
      <c r="B959" s="489"/>
      <c r="C959" s="489"/>
      <c r="D959" s="489"/>
      <c r="E959" s="489" t="str">
        <f>IF(LEN(D959)&gt;0,VLOOKUP(D959,'[1]Database Karyawan'!$A$2:$B$10000,2,0),"")</f>
        <v/>
      </c>
      <c r="F959" s="489" t="str">
        <f>IF(LEN(E959)&gt;0,VLOOKUP(E959,'Database Karyawan'!$A$2:$B$10000,2,0),"")</f>
        <v/>
      </c>
      <c r="G959" s="489"/>
      <c r="H959" s="500" t="str">
        <f t="shared" si="28"/>
        <v/>
      </c>
      <c r="I959" s="500">
        <f t="shared" si="29"/>
        <v>0</v>
      </c>
    </row>
    <row r="960" spans="1:9">
      <c r="A960" s="489"/>
      <c r="B960" s="489"/>
      <c r="C960" s="489"/>
      <c r="D960" s="489"/>
      <c r="E960" s="489" t="str">
        <f>IF(LEN(D960)&gt;0,VLOOKUP(D960,'[1]Database Karyawan'!$A$2:$B$10000,2,0),"")</f>
        <v/>
      </c>
      <c r="F960" s="489" t="str">
        <f>IF(LEN(E960)&gt;0,VLOOKUP(E960,'Database Karyawan'!$A$2:$B$10000,2,0),"")</f>
        <v/>
      </c>
      <c r="G960" s="489"/>
      <c r="H960" s="500" t="str">
        <f t="shared" si="28"/>
        <v/>
      </c>
      <c r="I960" s="500">
        <f t="shared" si="29"/>
        <v>0</v>
      </c>
    </row>
    <row r="961" spans="1:9">
      <c r="A961" s="489"/>
      <c r="B961" s="489"/>
      <c r="C961" s="489"/>
      <c r="D961" s="489"/>
      <c r="E961" s="489" t="str">
        <f>IF(LEN(D961)&gt;0,VLOOKUP(D961,'[1]Database Karyawan'!$A$2:$B$10000,2,0),"")</f>
        <v/>
      </c>
      <c r="F961" s="489" t="str">
        <f>IF(LEN(E961)&gt;0,VLOOKUP(E961,'Database Karyawan'!$A$2:$B$10000,2,0),"")</f>
        <v/>
      </c>
      <c r="G961" s="489"/>
      <c r="H961" s="500" t="str">
        <f t="shared" si="28"/>
        <v/>
      </c>
      <c r="I961" s="500">
        <f t="shared" si="29"/>
        <v>0</v>
      </c>
    </row>
    <row r="962" spans="1:9">
      <c r="A962" s="489"/>
      <c r="B962" s="489"/>
      <c r="C962" s="489"/>
      <c r="D962" s="489"/>
      <c r="E962" s="489" t="str">
        <f>IF(LEN(D962)&gt;0,VLOOKUP(D962,'[1]Database Karyawan'!$A$2:$B$10000,2,0),"")</f>
        <v/>
      </c>
      <c r="F962" s="489" t="str">
        <f>IF(LEN(E962)&gt;0,VLOOKUP(E962,'Database Karyawan'!$A$2:$B$10000,2,0),"")</f>
        <v/>
      </c>
      <c r="G962" s="489"/>
      <c r="H962" s="500" t="str">
        <f t="shared" si="28"/>
        <v/>
      </c>
      <c r="I962" s="500">
        <f t="shared" si="29"/>
        <v>0</v>
      </c>
    </row>
    <row r="963" spans="1:9">
      <c r="A963" s="489"/>
      <c r="B963" s="489"/>
      <c r="C963" s="489"/>
      <c r="D963" s="489"/>
      <c r="E963" s="489" t="str">
        <f>IF(LEN(D963)&gt;0,VLOOKUP(D963,'[1]Database Karyawan'!$A$2:$B$10000,2,0),"")</f>
        <v/>
      </c>
      <c r="F963" s="489" t="str">
        <f>IF(LEN(E963)&gt;0,VLOOKUP(E963,'Database Karyawan'!$A$2:$B$10000,2,0),"")</f>
        <v/>
      </c>
      <c r="G963" s="489"/>
      <c r="H963" s="500" t="str">
        <f t="shared" si="28"/>
        <v/>
      </c>
      <c r="I963" s="500">
        <f t="shared" si="29"/>
        <v>0</v>
      </c>
    </row>
    <row r="964" spans="1:9">
      <c r="A964" s="489"/>
      <c r="B964" s="489"/>
      <c r="C964" s="489"/>
      <c r="D964" s="489"/>
      <c r="E964" s="489" t="str">
        <f>IF(LEN(D964)&gt;0,VLOOKUP(D964,'[1]Database Karyawan'!$A$2:$B$10000,2,0),"")</f>
        <v/>
      </c>
      <c r="F964" s="489" t="str">
        <f>IF(LEN(E964)&gt;0,VLOOKUP(E964,'Database Karyawan'!$A$2:$B$10000,2,0),"")</f>
        <v/>
      </c>
      <c r="G964" s="489"/>
      <c r="H964" s="500" t="str">
        <f t="shared" si="28"/>
        <v/>
      </c>
      <c r="I964" s="500">
        <f t="shared" si="29"/>
        <v>0</v>
      </c>
    </row>
    <row r="965" spans="1:9">
      <c r="A965" s="489"/>
      <c r="B965" s="489"/>
      <c r="C965" s="489"/>
      <c r="D965" s="489"/>
      <c r="E965" s="489" t="str">
        <f>IF(LEN(D965)&gt;0,VLOOKUP(D965,'[1]Database Karyawan'!$A$2:$B$10000,2,0),"")</f>
        <v/>
      </c>
      <c r="F965" s="489" t="str">
        <f>IF(LEN(E965)&gt;0,VLOOKUP(E965,'Database Karyawan'!$A$2:$B$10000,2,0),"")</f>
        <v/>
      </c>
      <c r="G965" s="489"/>
      <c r="H965" s="500" t="str">
        <f t="shared" si="28"/>
        <v/>
      </c>
      <c r="I965" s="500">
        <f t="shared" si="29"/>
        <v>0</v>
      </c>
    </row>
    <row r="966" spans="1:9">
      <c r="A966" s="489"/>
      <c r="B966" s="489"/>
      <c r="C966" s="489"/>
      <c r="D966" s="489"/>
      <c r="E966" s="489" t="str">
        <f>IF(LEN(D966)&gt;0,VLOOKUP(D966,'[1]Database Karyawan'!$A$2:$B$10000,2,0),"")</f>
        <v/>
      </c>
      <c r="F966" s="489" t="str">
        <f>IF(LEN(E966)&gt;0,VLOOKUP(E966,'Database Karyawan'!$A$2:$B$10000,2,0),"")</f>
        <v/>
      </c>
      <c r="G966" s="489"/>
      <c r="H966" s="500" t="str">
        <f t="shared" si="28"/>
        <v/>
      </c>
      <c r="I966" s="500">
        <f t="shared" si="29"/>
        <v>0</v>
      </c>
    </row>
    <row r="967" spans="1:9">
      <c r="A967" s="489"/>
      <c r="B967" s="489"/>
      <c r="C967" s="489"/>
      <c r="D967" s="489"/>
      <c r="E967" s="489" t="str">
        <f>IF(LEN(D967)&gt;0,VLOOKUP(D967,'[1]Database Karyawan'!$A$2:$B$10000,2,0),"")</f>
        <v/>
      </c>
      <c r="F967" s="489" t="str">
        <f>IF(LEN(E967)&gt;0,VLOOKUP(E967,'Database Karyawan'!$A$2:$B$10000,2,0),"")</f>
        <v/>
      </c>
      <c r="G967" s="489"/>
      <c r="H967" s="500" t="str">
        <f t="shared" si="28"/>
        <v/>
      </c>
      <c r="I967" s="500">
        <f t="shared" si="29"/>
        <v>0</v>
      </c>
    </row>
    <row r="968" spans="1:9">
      <c r="A968" s="489"/>
      <c r="B968" s="489"/>
      <c r="C968" s="489"/>
      <c r="D968" s="489"/>
      <c r="E968" s="489" t="str">
        <f>IF(LEN(D968)&gt;0,VLOOKUP(D968,'[1]Database Karyawan'!$A$2:$B$10000,2,0),"")</f>
        <v/>
      </c>
      <c r="F968" s="489" t="str">
        <f>IF(LEN(E968)&gt;0,VLOOKUP(E968,'Database Karyawan'!$A$2:$B$10000,2,0),"")</f>
        <v/>
      </c>
      <c r="G968" s="489"/>
      <c r="H968" s="500" t="str">
        <f t="shared" si="28"/>
        <v/>
      </c>
      <c r="I968" s="500">
        <f t="shared" si="29"/>
        <v>0</v>
      </c>
    </row>
    <row r="969" spans="1:9">
      <c r="A969" s="489"/>
      <c r="B969" s="489"/>
      <c r="C969" s="489"/>
      <c r="D969" s="489"/>
      <c r="E969" s="489" t="str">
        <f>IF(LEN(D969)&gt;0,VLOOKUP(D969,'[1]Database Karyawan'!$A$2:$B$10000,2,0),"")</f>
        <v/>
      </c>
      <c r="F969" s="489" t="str">
        <f>IF(LEN(E969)&gt;0,VLOOKUP(E969,'Database Karyawan'!$A$2:$B$10000,2,0),"")</f>
        <v/>
      </c>
      <c r="G969" s="489"/>
      <c r="H969" s="500" t="str">
        <f t="shared" si="28"/>
        <v/>
      </c>
      <c r="I969" s="500">
        <f t="shared" si="29"/>
        <v>0</v>
      </c>
    </row>
    <row r="970" spans="1:9">
      <c r="A970" s="489"/>
      <c r="B970" s="489"/>
      <c r="C970" s="489"/>
      <c r="D970" s="489"/>
      <c r="E970" s="489" t="str">
        <f>IF(LEN(D970)&gt;0,VLOOKUP(D970,'[1]Database Karyawan'!$A$2:$B$10000,2,0),"")</f>
        <v/>
      </c>
      <c r="F970" s="489" t="str">
        <f>IF(LEN(E970)&gt;0,VLOOKUP(E970,'Database Karyawan'!$A$2:$B$10000,2,0),"")</f>
        <v/>
      </c>
      <c r="G970" s="489"/>
      <c r="H970" s="500" t="str">
        <f t="shared" si="28"/>
        <v/>
      </c>
      <c r="I970" s="500">
        <f t="shared" si="29"/>
        <v>0</v>
      </c>
    </row>
    <row r="971" spans="1:9">
      <c r="A971" s="489"/>
      <c r="B971" s="489"/>
      <c r="C971" s="489"/>
      <c r="D971" s="489"/>
      <c r="E971" s="489" t="str">
        <f>IF(LEN(D971)&gt;0,VLOOKUP(D971,'[1]Database Karyawan'!$A$2:$B$10000,2,0),"")</f>
        <v/>
      </c>
      <c r="F971" s="489" t="str">
        <f>IF(LEN(E971)&gt;0,VLOOKUP(E971,'Database Karyawan'!$A$2:$B$10000,2,0),"")</f>
        <v/>
      </c>
      <c r="G971" s="489"/>
      <c r="H971" s="500" t="str">
        <f t="shared" si="28"/>
        <v/>
      </c>
      <c r="I971" s="500">
        <f t="shared" si="29"/>
        <v>0</v>
      </c>
    </row>
    <row r="972" spans="1:9">
      <c r="A972" s="489"/>
      <c r="B972" s="489"/>
      <c r="C972" s="489"/>
      <c r="D972" s="489"/>
      <c r="E972" s="489" t="str">
        <f>IF(LEN(D972)&gt;0,VLOOKUP(D972,'[1]Database Karyawan'!$A$2:$B$10000,2,0),"")</f>
        <v/>
      </c>
      <c r="F972" s="489" t="str">
        <f>IF(LEN(E972)&gt;0,VLOOKUP(E972,'Database Karyawan'!$A$2:$B$10000,2,0),"")</f>
        <v/>
      </c>
      <c r="G972" s="489"/>
      <c r="H972" s="500" t="str">
        <f t="shared" si="28"/>
        <v/>
      </c>
      <c r="I972" s="500">
        <f t="shared" si="29"/>
        <v>0</v>
      </c>
    </row>
    <row r="973" spans="1:9">
      <c r="A973" s="489"/>
      <c r="B973" s="489"/>
      <c r="C973" s="489"/>
      <c r="D973" s="489"/>
      <c r="E973" s="489" t="str">
        <f>IF(LEN(D973)&gt;0,VLOOKUP(D973,'[1]Database Karyawan'!$A$2:$B$10000,2,0),"")</f>
        <v/>
      </c>
      <c r="F973" s="489" t="str">
        <f>IF(LEN(E973)&gt;0,VLOOKUP(E973,'Database Karyawan'!$A$2:$B$10000,2,0),"")</f>
        <v/>
      </c>
      <c r="G973" s="489"/>
      <c r="H973" s="500" t="str">
        <f t="shared" si="28"/>
        <v/>
      </c>
      <c r="I973" s="500">
        <f t="shared" si="29"/>
        <v>0</v>
      </c>
    </row>
    <row r="974" spans="1:9">
      <c r="A974" s="489"/>
      <c r="B974" s="489"/>
      <c r="C974" s="489"/>
      <c r="D974" s="489"/>
      <c r="E974" s="489" t="str">
        <f>IF(LEN(D974)&gt;0,VLOOKUP(D974,'[1]Database Karyawan'!$A$2:$B$10000,2,0),"")</f>
        <v/>
      </c>
      <c r="F974" s="489" t="str">
        <f>IF(LEN(E974)&gt;0,VLOOKUP(E974,'Database Karyawan'!$A$2:$B$10000,2,0),"")</f>
        <v/>
      </c>
      <c r="G974" s="489"/>
      <c r="H974" s="500" t="str">
        <f t="shared" si="28"/>
        <v/>
      </c>
      <c r="I974" s="500">
        <f t="shared" si="29"/>
        <v>0</v>
      </c>
    </row>
    <row r="975" spans="1:9">
      <c r="A975" s="489"/>
      <c r="B975" s="489"/>
      <c r="C975" s="489"/>
      <c r="D975" s="489"/>
      <c r="E975" s="489" t="str">
        <f>IF(LEN(D975)&gt;0,VLOOKUP(D975,'[1]Database Karyawan'!$A$2:$B$10000,2,0),"")</f>
        <v/>
      </c>
      <c r="F975" s="489" t="str">
        <f>IF(LEN(E975)&gt;0,VLOOKUP(E975,'Database Karyawan'!$A$2:$B$10000,2,0),"")</f>
        <v/>
      </c>
      <c r="G975" s="489"/>
      <c r="H975" s="500" t="str">
        <f t="shared" ref="H975:H988" si="30">IF(LEN(A975)&gt;0,IF(AND(LEN(A975)&gt;0,LEN(B975)&gt;0,LEN(C975)&gt;0,LEN(D975)&gt;0,LEN(E975)&gt;0,LEN(F975)&gt;0,LEN(G975)&gt;0),"OK","Not Complete"),"")</f>
        <v/>
      </c>
      <c r="I975" s="500">
        <f t="shared" ref="I975:I988" si="31">IF(H975="ok",G975,0)</f>
        <v>0</v>
      </c>
    </row>
    <row r="976" spans="1:9">
      <c r="A976" s="489"/>
      <c r="B976" s="489"/>
      <c r="C976" s="489"/>
      <c r="D976" s="489"/>
      <c r="E976" s="489" t="str">
        <f>IF(LEN(D976)&gt;0,VLOOKUP(D976,'[1]Database Karyawan'!$A$2:$B$10000,2,0),"")</f>
        <v/>
      </c>
      <c r="F976" s="489" t="str">
        <f>IF(LEN(E976)&gt;0,VLOOKUP(E976,'Database Karyawan'!$A$2:$B$10000,2,0),"")</f>
        <v/>
      </c>
      <c r="G976" s="489"/>
      <c r="H976" s="500" t="str">
        <f t="shared" si="30"/>
        <v/>
      </c>
      <c r="I976" s="500">
        <f t="shared" si="31"/>
        <v>0</v>
      </c>
    </row>
    <row r="977" spans="1:9">
      <c r="A977" s="489"/>
      <c r="B977" s="489"/>
      <c r="C977" s="489"/>
      <c r="D977" s="489"/>
      <c r="E977" s="489" t="str">
        <f>IF(LEN(D977)&gt;0,VLOOKUP(D977,'[1]Database Karyawan'!$A$2:$B$10000,2,0),"")</f>
        <v/>
      </c>
      <c r="F977" s="489" t="str">
        <f>IF(LEN(E977)&gt;0,VLOOKUP(E977,'Database Karyawan'!$A$2:$B$10000,2,0),"")</f>
        <v/>
      </c>
      <c r="G977" s="489"/>
      <c r="H977" s="500" t="str">
        <f t="shared" si="30"/>
        <v/>
      </c>
      <c r="I977" s="500">
        <f t="shared" si="31"/>
        <v>0</v>
      </c>
    </row>
    <row r="978" spans="1:9">
      <c r="A978" s="489"/>
      <c r="B978" s="489"/>
      <c r="C978" s="489"/>
      <c r="D978" s="489"/>
      <c r="E978" s="489" t="str">
        <f>IF(LEN(D978)&gt;0,VLOOKUP(D978,'[1]Database Karyawan'!$A$2:$B$10000,2,0),"")</f>
        <v/>
      </c>
      <c r="F978" s="489" t="str">
        <f>IF(LEN(E978)&gt;0,VLOOKUP(E978,'Database Karyawan'!$A$2:$B$10000,2,0),"")</f>
        <v/>
      </c>
      <c r="G978" s="489"/>
      <c r="H978" s="500" t="str">
        <f t="shared" si="30"/>
        <v/>
      </c>
      <c r="I978" s="500">
        <f t="shared" si="31"/>
        <v>0</v>
      </c>
    </row>
    <row r="979" spans="1:9">
      <c r="A979" s="489"/>
      <c r="B979" s="489"/>
      <c r="C979" s="489"/>
      <c r="D979" s="489"/>
      <c r="E979" s="489" t="str">
        <f>IF(LEN(D979)&gt;0,VLOOKUP(D979,'[1]Database Karyawan'!$A$2:$B$10000,2,0),"")</f>
        <v/>
      </c>
      <c r="F979" s="489" t="str">
        <f>IF(LEN(E979)&gt;0,VLOOKUP(E979,'Database Karyawan'!$A$2:$B$10000,2,0),"")</f>
        <v/>
      </c>
      <c r="G979" s="489"/>
      <c r="H979" s="500" t="str">
        <f t="shared" si="30"/>
        <v/>
      </c>
      <c r="I979" s="500">
        <f t="shared" si="31"/>
        <v>0</v>
      </c>
    </row>
    <row r="980" spans="1:9">
      <c r="A980" s="489"/>
      <c r="B980" s="489"/>
      <c r="C980" s="489"/>
      <c r="D980" s="489"/>
      <c r="E980" s="489" t="str">
        <f>IF(LEN(D980)&gt;0,VLOOKUP(D980,'[1]Database Karyawan'!$A$2:$B$10000,2,0),"")</f>
        <v/>
      </c>
      <c r="F980" s="489" t="str">
        <f>IF(LEN(E980)&gt;0,VLOOKUP(E980,'Database Karyawan'!$A$2:$B$10000,2,0),"")</f>
        <v/>
      </c>
      <c r="G980" s="489"/>
      <c r="H980" s="500" t="str">
        <f t="shared" si="30"/>
        <v/>
      </c>
      <c r="I980" s="500">
        <f t="shared" si="31"/>
        <v>0</v>
      </c>
    </row>
    <row r="981" spans="1:9">
      <c r="A981" s="489"/>
      <c r="B981" s="489"/>
      <c r="C981" s="489"/>
      <c r="D981" s="489"/>
      <c r="E981" s="489" t="str">
        <f>IF(LEN(D981)&gt;0,VLOOKUP(D981,'[1]Database Karyawan'!$A$2:$B$10000,2,0),"")</f>
        <v/>
      </c>
      <c r="F981" s="489" t="str">
        <f>IF(LEN(E981)&gt;0,VLOOKUP(E981,'Database Karyawan'!$A$2:$B$10000,2,0),"")</f>
        <v/>
      </c>
      <c r="G981" s="489"/>
      <c r="H981" s="500" t="str">
        <f t="shared" si="30"/>
        <v/>
      </c>
      <c r="I981" s="500">
        <f t="shared" si="31"/>
        <v>0</v>
      </c>
    </row>
    <row r="982" spans="1:9">
      <c r="A982" s="489"/>
      <c r="B982" s="489"/>
      <c r="C982" s="489"/>
      <c r="D982" s="489"/>
      <c r="E982" s="489" t="str">
        <f>IF(LEN(D982)&gt;0,VLOOKUP(D982,'[1]Database Karyawan'!$A$2:$B$10000,2,0),"")</f>
        <v/>
      </c>
      <c r="F982" s="489" t="str">
        <f>IF(LEN(E982)&gt;0,VLOOKUP(E982,'Database Karyawan'!$A$2:$B$10000,2,0),"")</f>
        <v/>
      </c>
      <c r="G982" s="489"/>
      <c r="H982" s="500" t="str">
        <f t="shared" si="30"/>
        <v/>
      </c>
      <c r="I982" s="500">
        <f t="shared" si="31"/>
        <v>0</v>
      </c>
    </row>
    <row r="983" spans="1:9">
      <c r="A983" s="489"/>
      <c r="B983" s="489"/>
      <c r="C983" s="489"/>
      <c r="D983" s="489"/>
      <c r="E983" s="489" t="str">
        <f>IF(LEN(D983)&gt;0,VLOOKUP(D983,'[1]Database Karyawan'!$A$2:$B$10000,2,0),"")</f>
        <v/>
      </c>
      <c r="F983" s="489" t="str">
        <f>IF(LEN(E983)&gt;0,VLOOKUP(E983,'Database Karyawan'!$A$2:$B$10000,2,0),"")</f>
        <v/>
      </c>
      <c r="G983" s="489"/>
      <c r="H983" s="500" t="str">
        <f t="shared" si="30"/>
        <v/>
      </c>
      <c r="I983" s="500">
        <f t="shared" si="31"/>
        <v>0</v>
      </c>
    </row>
    <row r="984" spans="1:9">
      <c r="A984" s="489"/>
      <c r="B984" s="489"/>
      <c r="C984" s="489"/>
      <c r="D984" s="489"/>
      <c r="E984" s="489" t="str">
        <f>IF(LEN(D984)&gt;0,VLOOKUP(D984,'[1]Database Karyawan'!$A$2:$B$10000,2,0),"")</f>
        <v/>
      </c>
      <c r="F984" s="489" t="str">
        <f>IF(LEN(E984)&gt;0,VLOOKUP(E984,'Database Karyawan'!$A$2:$B$10000,2,0),"")</f>
        <v/>
      </c>
      <c r="G984" s="489"/>
      <c r="H984" s="500" t="str">
        <f t="shared" si="30"/>
        <v/>
      </c>
      <c r="I984" s="500">
        <f t="shared" si="31"/>
        <v>0</v>
      </c>
    </row>
    <row r="985" spans="1:9">
      <c r="A985" s="489"/>
      <c r="B985" s="489"/>
      <c r="C985" s="489"/>
      <c r="D985" s="489"/>
      <c r="E985" s="489" t="str">
        <f>IF(LEN(D985)&gt;0,VLOOKUP(D985,'[1]Database Karyawan'!$A$2:$B$10000,2,0),"")</f>
        <v/>
      </c>
      <c r="F985" s="489" t="str">
        <f>IF(LEN(E985)&gt;0,VLOOKUP(E985,'Database Karyawan'!$A$2:$B$10000,2,0),"")</f>
        <v/>
      </c>
      <c r="G985" s="489"/>
      <c r="H985" s="500" t="str">
        <f t="shared" si="30"/>
        <v/>
      </c>
      <c r="I985" s="500">
        <f t="shared" si="31"/>
        <v>0</v>
      </c>
    </row>
    <row r="986" spans="1:9">
      <c r="A986" s="489"/>
      <c r="B986" s="489"/>
      <c r="C986" s="489"/>
      <c r="D986" s="489"/>
      <c r="E986" s="489" t="str">
        <f>IF(LEN(D986)&gt;0,VLOOKUP(D986,'[1]Database Karyawan'!$A$2:$B$10000,2,0),"")</f>
        <v/>
      </c>
      <c r="F986" s="489" t="str">
        <f>IF(LEN(E986)&gt;0,VLOOKUP(E986,'Database Karyawan'!$A$2:$B$10000,2,0),"")</f>
        <v/>
      </c>
      <c r="G986" s="489"/>
      <c r="H986" s="500" t="str">
        <f t="shared" si="30"/>
        <v/>
      </c>
      <c r="I986" s="500">
        <f t="shared" si="31"/>
        <v>0</v>
      </c>
    </row>
    <row r="987" spans="1:9">
      <c r="A987" s="489"/>
      <c r="B987" s="489"/>
      <c r="C987" s="489"/>
      <c r="D987" s="489"/>
      <c r="E987" s="489" t="str">
        <f>IF(LEN(D987)&gt;0,VLOOKUP(D987,'[1]Database Karyawan'!$A$2:$B$10000,2,0),"")</f>
        <v/>
      </c>
      <c r="F987" s="489" t="str">
        <f>IF(LEN(E987)&gt;0,VLOOKUP(E987,'Database Karyawan'!$A$2:$B$10000,2,0),"")</f>
        <v/>
      </c>
      <c r="G987" s="489"/>
      <c r="H987" s="500" t="str">
        <f t="shared" si="30"/>
        <v/>
      </c>
      <c r="I987" s="500">
        <f t="shared" si="31"/>
        <v>0</v>
      </c>
    </row>
    <row r="988" spans="1:9">
      <c r="A988" s="489"/>
      <c r="B988" s="489"/>
      <c r="C988" s="489"/>
      <c r="D988" s="489"/>
      <c r="E988" s="489" t="str">
        <f>IF(LEN(D988)&gt;0,VLOOKUP(D988,'[1]Database Karyawan'!$A$2:$B$10000,2,0),"")</f>
        <v/>
      </c>
      <c r="F988" s="489" t="str">
        <f>IF(LEN(E988)&gt;0,VLOOKUP(E988,'Database Karyawan'!$A$2:$B$10000,2,0),"")</f>
        <v/>
      </c>
      <c r="G988" s="489"/>
      <c r="H988" s="500" t="str">
        <f t="shared" si="30"/>
        <v/>
      </c>
      <c r="I988" s="500">
        <f t="shared" si="31"/>
        <v>0</v>
      </c>
    </row>
    <row r="989" spans="1:9">
      <c r="H989" s="195"/>
      <c r="I989" s="195"/>
    </row>
    <row r="990" spans="1:9">
      <c r="H990" s="195"/>
      <c r="I990" s="195"/>
    </row>
    <row r="991" spans="1:9">
      <c r="H991" s="195"/>
      <c r="I991" s="195"/>
    </row>
    <row r="992" spans="1:9">
      <c r="H992" s="195"/>
      <c r="I992" s="195"/>
    </row>
    <row r="993" s="195" customFormat="1"/>
    <row r="994" s="195" customFormat="1"/>
    <row r="995" s="195" customFormat="1"/>
    <row r="996" s="195" customFormat="1"/>
    <row r="997" s="195" customFormat="1"/>
    <row r="998" s="195" customFormat="1"/>
    <row r="999" s="195" customFormat="1"/>
    <row r="1000" s="195" customFormat="1"/>
    <row r="1001" s="195" customFormat="1"/>
    <row r="1002" s="195" customFormat="1"/>
    <row r="1003" s="195" customFormat="1"/>
    <row r="1004" s="195" customFormat="1"/>
  </sheetData>
  <sheetProtection algorithmName="SHA-512" hashValue="vrOrdNjIo9zYIRbIX+rNpVznQrChHDYP0pVwx3w1Y8wlOTFN+teQCBcPGPBnq3LqypOsVlEO6vicWbeYFkx8Ww==" saltValue="bPR8FvHlCitudiYuBmPPUA==" spinCount="100000" sheet="1" objects="1" scenarios="1"/>
  <mergeCells count="2">
    <mergeCell ref="B2:C2"/>
    <mergeCell ref="B3:C3"/>
  </mergeCells>
  <dataValidations count="2">
    <dataValidation type="list" allowBlank="1" showInputMessage="1" showErrorMessage="1" sqref="B14:B989">
      <formula1>$L$14:$L$16</formula1>
    </dataValidation>
    <dataValidation type="list" allowBlank="1" showInputMessage="1" showErrorMessage="1" sqref="C14:C989">
      <formula1>$K$14:$K$33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CC"/>
    <pageSetUpPr fitToPage="1"/>
  </sheetPr>
  <dimension ref="A1:AP148"/>
  <sheetViews>
    <sheetView zoomScale="85" zoomScaleNormal="85" workbookViewId="0">
      <pane xSplit="5" ySplit="6" topLeftCell="N7" activePane="bottomRight" state="frozen"/>
      <selection activeCell="F7" sqref="F7:AJ126"/>
      <selection pane="topRight" activeCell="F7" sqref="F7:AJ126"/>
      <selection pane="bottomLeft" activeCell="F7" sqref="F7:AJ126"/>
      <selection pane="bottomRight" activeCell="U20" sqref="U20"/>
    </sheetView>
  </sheetViews>
  <sheetFormatPr defaultColWidth="8.625" defaultRowHeight="14.25"/>
  <cols>
    <col min="1" max="1" width="8.625" style="121" customWidth="1"/>
    <col min="2" max="2" width="23.375" style="122" customWidth="1"/>
    <col min="3" max="3" width="30.125" style="122" customWidth="1"/>
    <col min="4" max="4" width="11.875" style="122" customWidth="1"/>
    <col min="5" max="5" width="8.875" style="122" customWidth="1"/>
    <col min="6" max="11" width="10.625" style="122" customWidth="1"/>
    <col min="12" max="36" width="10.625" style="123" customWidth="1"/>
    <col min="37" max="37" width="5.625" style="123" customWidth="1"/>
    <col min="38" max="38" width="9.75" style="124" customWidth="1"/>
    <col min="39" max="39" width="9.25" style="124" customWidth="1"/>
    <col min="40" max="41" width="9" style="124" customWidth="1"/>
  </cols>
  <sheetData>
    <row r="1" spans="1:42" ht="50.45" customHeight="1">
      <c r="A1" s="645" t="s">
        <v>132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  <c r="X1" s="645"/>
      <c r="Y1" s="645"/>
      <c r="Z1" s="645"/>
      <c r="AA1" s="645"/>
      <c r="AB1" s="645"/>
      <c r="AC1" s="645"/>
      <c r="AD1" s="645"/>
      <c r="AE1" s="645"/>
      <c r="AF1" s="194"/>
      <c r="AG1" s="194"/>
      <c r="AH1" s="194"/>
      <c r="AI1" s="194"/>
      <c r="AJ1" s="194"/>
      <c r="AK1" s="138"/>
      <c r="AP1" s="124"/>
    </row>
    <row r="2" spans="1:42" ht="50.45" customHeight="1">
      <c r="A2" s="646" t="str">
        <f>"LINE: "&amp;Summary!D2</f>
        <v>LINE: BF23 Main Assy TR1</v>
      </c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194"/>
      <c r="AG2" s="194"/>
      <c r="AH2" s="194"/>
      <c r="AI2" s="194"/>
      <c r="AJ2" s="194"/>
      <c r="AK2" s="138"/>
      <c r="AP2" s="124"/>
    </row>
    <row r="3" spans="1:42" ht="41.45" customHeight="1">
      <c r="A3" s="647" t="s">
        <v>133</v>
      </c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7"/>
      <c r="Q3" s="647"/>
      <c r="R3" s="647"/>
      <c r="S3" s="647"/>
      <c r="T3" s="647"/>
      <c r="U3" s="647"/>
      <c r="V3" s="647"/>
      <c r="W3" s="647"/>
      <c r="X3" s="647"/>
      <c r="Y3" s="647"/>
      <c r="Z3" s="647"/>
      <c r="AA3" s="647"/>
      <c r="AB3" s="647"/>
      <c r="AC3" s="647"/>
      <c r="AD3" s="647"/>
      <c r="AE3" s="647"/>
      <c r="AF3" s="194"/>
      <c r="AG3" s="194"/>
      <c r="AH3" s="194"/>
      <c r="AI3" s="194"/>
      <c r="AJ3" s="194"/>
      <c r="AK3" s="124"/>
      <c r="AP3" s="124"/>
    </row>
    <row r="4" spans="1:42" ht="9" hidden="1" customHeight="1">
      <c r="A4" s="124"/>
      <c r="B4" s="187"/>
      <c r="C4" s="188"/>
      <c r="D4" s="188"/>
      <c r="E4" s="188"/>
      <c r="F4" s="189">
        <f>B1</f>
        <v>0</v>
      </c>
      <c r="G4" s="189">
        <f t="shared" ref="G4:AJ4" si="0">F4+1</f>
        <v>1</v>
      </c>
      <c r="H4" s="189">
        <f t="shared" si="0"/>
        <v>2</v>
      </c>
      <c r="I4" s="189">
        <f t="shared" si="0"/>
        <v>3</v>
      </c>
      <c r="J4" s="189">
        <f t="shared" si="0"/>
        <v>4</v>
      </c>
      <c r="K4" s="189">
        <f t="shared" si="0"/>
        <v>5</v>
      </c>
      <c r="L4" s="139">
        <f t="shared" si="0"/>
        <v>6</v>
      </c>
      <c r="M4" s="139">
        <f t="shared" si="0"/>
        <v>7</v>
      </c>
      <c r="N4" s="139">
        <f t="shared" si="0"/>
        <v>8</v>
      </c>
      <c r="O4" s="139">
        <f t="shared" si="0"/>
        <v>9</v>
      </c>
      <c r="P4" s="139">
        <f t="shared" si="0"/>
        <v>10</v>
      </c>
      <c r="Q4" s="139">
        <f t="shared" si="0"/>
        <v>11</v>
      </c>
      <c r="R4" s="139">
        <f t="shared" si="0"/>
        <v>12</v>
      </c>
      <c r="S4" s="139">
        <f t="shared" si="0"/>
        <v>13</v>
      </c>
      <c r="T4" s="139">
        <f t="shared" si="0"/>
        <v>14</v>
      </c>
      <c r="U4" s="139">
        <f t="shared" si="0"/>
        <v>15</v>
      </c>
      <c r="V4" s="139">
        <f t="shared" si="0"/>
        <v>16</v>
      </c>
      <c r="W4" s="139">
        <f t="shared" si="0"/>
        <v>17</v>
      </c>
      <c r="X4" s="139">
        <f t="shared" si="0"/>
        <v>18</v>
      </c>
      <c r="Y4" s="139">
        <f t="shared" si="0"/>
        <v>19</v>
      </c>
      <c r="Z4" s="139">
        <f t="shared" si="0"/>
        <v>20</v>
      </c>
      <c r="AA4" s="139">
        <f t="shared" si="0"/>
        <v>21</v>
      </c>
      <c r="AB4" s="139">
        <f t="shared" si="0"/>
        <v>22</v>
      </c>
      <c r="AC4" s="139">
        <f t="shared" si="0"/>
        <v>23</v>
      </c>
      <c r="AD4" s="139">
        <f t="shared" si="0"/>
        <v>24</v>
      </c>
      <c r="AE4" s="139">
        <f t="shared" si="0"/>
        <v>25</v>
      </c>
      <c r="AF4" s="139">
        <f t="shared" si="0"/>
        <v>26</v>
      </c>
      <c r="AG4" s="139">
        <f t="shared" si="0"/>
        <v>27</v>
      </c>
      <c r="AH4" s="139">
        <f t="shared" si="0"/>
        <v>28</v>
      </c>
      <c r="AI4" s="139">
        <f t="shared" si="0"/>
        <v>29</v>
      </c>
      <c r="AJ4" s="139">
        <f t="shared" si="0"/>
        <v>30</v>
      </c>
      <c r="AK4" s="139"/>
      <c r="AP4" s="124"/>
    </row>
    <row r="5" spans="1:42" ht="23.25" customHeight="1" thickBot="1">
      <c r="A5" s="124"/>
      <c r="B5" s="187"/>
      <c r="C5" s="188"/>
      <c r="D5" s="188"/>
      <c r="E5" s="188"/>
      <c r="F5" s="549">
        <f>'Input Data Shift A'!D5</f>
        <v>44255</v>
      </c>
      <c r="G5" s="549">
        <f>'Input Data Shift A'!E5</f>
        <v>44256</v>
      </c>
      <c r="H5" s="549">
        <f>'Input Data Shift A'!F5</f>
        <v>44257</v>
      </c>
      <c r="I5" s="549">
        <f>'Input Data Shift A'!G5</f>
        <v>44258</v>
      </c>
      <c r="J5" s="549">
        <f>'Input Data Shift A'!H5</f>
        <v>44259</v>
      </c>
      <c r="K5" s="549">
        <f>'Input Data Shift A'!I5</f>
        <v>44260</v>
      </c>
      <c r="L5" s="549">
        <f>'Input Data Shift A'!J5</f>
        <v>44261</v>
      </c>
      <c r="M5" s="549">
        <f>'Input Data Shift A'!K5</f>
        <v>44262</v>
      </c>
      <c r="N5" s="549">
        <f>'Input Data Shift A'!L5</f>
        <v>44263</v>
      </c>
      <c r="O5" s="549">
        <f>'Input Data Shift A'!M5</f>
        <v>44264</v>
      </c>
      <c r="P5" s="549">
        <f>'Input Data Shift A'!N5</f>
        <v>44265</v>
      </c>
      <c r="Q5" s="549">
        <f>'Input Data Shift A'!O5</f>
        <v>44266</v>
      </c>
      <c r="R5" s="549">
        <f>'Input Data Shift A'!P5</f>
        <v>44267</v>
      </c>
      <c r="S5" s="549">
        <f>'Input Data Shift A'!Q5</f>
        <v>44268</v>
      </c>
      <c r="T5" s="549">
        <f>'Input Data Shift A'!R5</f>
        <v>44269</v>
      </c>
      <c r="U5" s="549">
        <f>'Input Data Shift A'!S5</f>
        <v>44270</v>
      </c>
      <c r="V5" s="549">
        <f>'Input Data Shift A'!T5</f>
        <v>44271</v>
      </c>
      <c r="W5" s="549">
        <f>'Input Data Shift A'!U5</f>
        <v>44272</v>
      </c>
      <c r="X5" s="549">
        <f>'Input Data Shift A'!V5</f>
        <v>44273</v>
      </c>
      <c r="Y5" s="549">
        <f>'Input Data Shift A'!W5</f>
        <v>44274</v>
      </c>
      <c r="Z5" s="549">
        <f>'Input Data Shift A'!X5</f>
        <v>44275</v>
      </c>
      <c r="AA5" s="549">
        <f>'Input Data Shift A'!Y5</f>
        <v>44276</v>
      </c>
      <c r="AB5" s="549">
        <f>'Input Data Shift A'!Z5</f>
        <v>44277</v>
      </c>
      <c r="AC5" s="549">
        <f>'Input Data Shift A'!AA5</f>
        <v>44278</v>
      </c>
      <c r="AD5" s="549">
        <f>'Input Data Shift A'!AB5</f>
        <v>44279</v>
      </c>
      <c r="AE5" s="549">
        <f>'Input Data Shift A'!AC5</f>
        <v>44280</v>
      </c>
      <c r="AF5" s="549">
        <f>'Input Data Shift A'!AD5</f>
        <v>44281</v>
      </c>
      <c r="AG5" s="549">
        <f>'Input Data Shift A'!AE5</f>
        <v>44282</v>
      </c>
      <c r="AH5" s="549">
        <f>'Input Data Shift A'!AF5</f>
        <v>44283</v>
      </c>
      <c r="AI5" s="549">
        <f>'Input Data Shift A'!AG5</f>
        <v>44284</v>
      </c>
      <c r="AJ5" s="549">
        <f>'Input Data Shift A'!AH5</f>
        <v>44285</v>
      </c>
      <c r="AK5" s="139"/>
      <c r="AP5" s="124"/>
    </row>
    <row r="6" spans="1:42" s="120" customFormat="1" ht="23.25" customHeight="1" thickBot="1">
      <c r="A6" s="190" t="s">
        <v>134</v>
      </c>
      <c r="B6" s="191" t="s">
        <v>135</v>
      </c>
      <c r="C6" s="192" t="s">
        <v>136</v>
      </c>
      <c r="D6" s="192" t="s">
        <v>101</v>
      </c>
      <c r="E6" s="193"/>
      <c r="F6" s="550">
        <f t="shared" ref="F6:AJ6" si="1">F5</f>
        <v>44255</v>
      </c>
      <c r="G6" s="550">
        <f t="shared" si="1"/>
        <v>44256</v>
      </c>
      <c r="H6" s="550">
        <f t="shared" si="1"/>
        <v>44257</v>
      </c>
      <c r="I6" s="550">
        <f t="shared" si="1"/>
        <v>44258</v>
      </c>
      <c r="J6" s="550">
        <f t="shared" si="1"/>
        <v>44259</v>
      </c>
      <c r="K6" s="550">
        <f t="shared" si="1"/>
        <v>44260</v>
      </c>
      <c r="L6" s="550">
        <f t="shared" si="1"/>
        <v>44261</v>
      </c>
      <c r="M6" s="550">
        <f t="shared" si="1"/>
        <v>44262</v>
      </c>
      <c r="N6" s="550">
        <f t="shared" si="1"/>
        <v>44263</v>
      </c>
      <c r="O6" s="550">
        <f t="shared" si="1"/>
        <v>44264</v>
      </c>
      <c r="P6" s="550">
        <f t="shared" si="1"/>
        <v>44265</v>
      </c>
      <c r="Q6" s="550">
        <f t="shared" si="1"/>
        <v>44266</v>
      </c>
      <c r="R6" s="550">
        <f t="shared" si="1"/>
        <v>44267</v>
      </c>
      <c r="S6" s="550">
        <f t="shared" si="1"/>
        <v>44268</v>
      </c>
      <c r="T6" s="550">
        <f t="shared" si="1"/>
        <v>44269</v>
      </c>
      <c r="U6" s="550">
        <f t="shared" si="1"/>
        <v>44270</v>
      </c>
      <c r="V6" s="550">
        <f t="shared" si="1"/>
        <v>44271</v>
      </c>
      <c r="W6" s="550">
        <f t="shared" si="1"/>
        <v>44272</v>
      </c>
      <c r="X6" s="550">
        <f t="shared" si="1"/>
        <v>44273</v>
      </c>
      <c r="Y6" s="550">
        <f t="shared" si="1"/>
        <v>44274</v>
      </c>
      <c r="Z6" s="550">
        <f t="shared" si="1"/>
        <v>44275</v>
      </c>
      <c r="AA6" s="550">
        <f t="shared" si="1"/>
        <v>44276</v>
      </c>
      <c r="AB6" s="550">
        <f t="shared" si="1"/>
        <v>44277</v>
      </c>
      <c r="AC6" s="550">
        <f t="shared" si="1"/>
        <v>44278</v>
      </c>
      <c r="AD6" s="550">
        <f t="shared" si="1"/>
        <v>44279</v>
      </c>
      <c r="AE6" s="550">
        <f t="shared" si="1"/>
        <v>44280</v>
      </c>
      <c r="AF6" s="550">
        <f t="shared" si="1"/>
        <v>44281</v>
      </c>
      <c r="AG6" s="550">
        <f t="shared" si="1"/>
        <v>44282</v>
      </c>
      <c r="AH6" s="550">
        <f t="shared" si="1"/>
        <v>44283</v>
      </c>
      <c r="AI6" s="550">
        <f t="shared" si="1"/>
        <v>44284</v>
      </c>
      <c r="AJ6" s="550">
        <f t="shared" si="1"/>
        <v>44285</v>
      </c>
      <c r="AK6" s="140"/>
      <c r="AL6" s="124"/>
      <c r="AM6" s="141"/>
      <c r="AN6" s="141"/>
      <c r="AO6" s="141"/>
    </row>
    <row r="7" spans="1:42" ht="24.95" customHeight="1" thickBot="1">
      <c r="A7" s="649">
        <v>1</v>
      </c>
      <c r="B7" s="639" t="s">
        <v>148</v>
      </c>
      <c r="C7" s="632" t="str">
        <f>VLOOKUP(B7,'Database Karyawan'!$A$2:$B$10000,2,0)</f>
        <v>Sri Mulyono</v>
      </c>
      <c r="D7" s="624" t="s">
        <v>9</v>
      </c>
      <c r="E7" s="134" t="s">
        <v>138</v>
      </c>
      <c r="F7" s="480" t="s">
        <v>14</v>
      </c>
      <c r="G7" s="480" t="s">
        <v>14</v>
      </c>
      <c r="H7" s="515"/>
      <c r="I7" s="515"/>
      <c r="J7" s="517" t="s">
        <v>14</v>
      </c>
      <c r="K7" s="517" t="s">
        <v>14</v>
      </c>
      <c r="L7" s="517" t="s">
        <v>14</v>
      </c>
      <c r="M7" s="517" t="s">
        <v>14</v>
      </c>
      <c r="N7" s="515"/>
      <c r="O7" s="515" t="s">
        <v>15</v>
      </c>
      <c r="P7" s="517" t="s">
        <v>14</v>
      </c>
      <c r="Q7" s="517" t="s">
        <v>14</v>
      </c>
      <c r="R7" s="517" t="s">
        <v>14</v>
      </c>
      <c r="S7" s="517" t="s">
        <v>14</v>
      </c>
      <c r="T7" s="515" t="s">
        <v>15</v>
      </c>
      <c r="U7" s="515"/>
      <c r="V7" s="517" t="s">
        <v>14</v>
      </c>
      <c r="W7" s="517" t="s">
        <v>14</v>
      </c>
      <c r="X7" s="517"/>
      <c r="Y7" s="517"/>
      <c r="Z7" s="515"/>
      <c r="AA7" s="515"/>
      <c r="AB7" s="517"/>
      <c r="AC7" s="517"/>
      <c r="AD7" s="517"/>
      <c r="AE7" s="517"/>
      <c r="AF7" s="517"/>
      <c r="AG7" s="517"/>
      <c r="AH7" s="517"/>
      <c r="AI7" s="517"/>
      <c r="AJ7" s="551"/>
      <c r="AK7" s="142"/>
      <c r="AP7" s="124"/>
    </row>
    <row r="8" spans="1:42" ht="24.95" customHeight="1" thickBot="1">
      <c r="A8" s="649"/>
      <c r="B8" s="639"/>
      <c r="C8" s="633"/>
      <c r="D8" s="626"/>
      <c r="E8" s="154" t="s">
        <v>139</v>
      </c>
      <c r="F8" s="482">
        <v>1.5</v>
      </c>
      <c r="G8" s="482">
        <v>1.5</v>
      </c>
      <c r="H8" s="516"/>
      <c r="I8" s="516"/>
      <c r="J8" s="518">
        <v>1.5</v>
      </c>
      <c r="K8" s="518">
        <v>1.5</v>
      </c>
      <c r="L8" s="518">
        <v>1.5</v>
      </c>
      <c r="M8" s="518">
        <v>1.5</v>
      </c>
      <c r="N8" s="516"/>
      <c r="O8" s="516">
        <v>8</v>
      </c>
      <c r="P8" s="518">
        <v>1.5</v>
      </c>
      <c r="Q8" s="518">
        <v>1.5</v>
      </c>
      <c r="R8" s="518">
        <v>1.5</v>
      </c>
      <c r="S8" s="518">
        <v>1.5</v>
      </c>
      <c r="T8" s="516">
        <v>8</v>
      </c>
      <c r="U8" s="516"/>
      <c r="V8" s="518">
        <v>1.5</v>
      </c>
      <c r="W8" s="518">
        <v>1.5</v>
      </c>
      <c r="X8" s="518"/>
      <c r="Y8" s="518"/>
      <c r="Z8" s="516"/>
      <c r="AA8" s="516"/>
      <c r="AB8" s="518"/>
      <c r="AC8" s="518"/>
      <c r="AD8" s="518"/>
      <c r="AE8" s="518"/>
      <c r="AF8" s="518"/>
      <c r="AG8" s="518"/>
      <c r="AH8" s="518"/>
      <c r="AI8" s="518"/>
      <c r="AJ8" s="552"/>
      <c r="AK8" s="142"/>
      <c r="AL8" s="143"/>
      <c r="AM8" s="144"/>
      <c r="AN8" s="144"/>
      <c r="AO8" s="143"/>
      <c r="AP8" s="143"/>
    </row>
    <row r="9" spans="1:42" ht="24.95" customHeight="1" thickBot="1">
      <c r="A9" s="638">
        <v>2</v>
      </c>
      <c r="B9" s="640" t="s">
        <v>165</v>
      </c>
      <c r="C9" s="632" t="str">
        <f>VLOOKUP(B9,'Database Karyawan'!$A$2:$B$10000,2,0)</f>
        <v>Abdul Rosid</v>
      </c>
      <c r="D9" s="624" t="s">
        <v>9</v>
      </c>
      <c r="E9" s="134" t="s">
        <v>138</v>
      </c>
      <c r="F9" s="480" t="s">
        <v>14</v>
      </c>
      <c r="G9" s="480" t="s">
        <v>14</v>
      </c>
      <c r="H9" s="515"/>
      <c r="I9" s="515"/>
      <c r="J9" s="517" t="s">
        <v>14</v>
      </c>
      <c r="K9" s="517" t="s">
        <v>14</v>
      </c>
      <c r="L9" s="517" t="s">
        <v>14</v>
      </c>
      <c r="M9" s="517" t="s">
        <v>138</v>
      </c>
      <c r="N9" s="515"/>
      <c r="O9" s="515" t="s">
        <v>15</v>
      </c>
      <c r="P9" s="517" t="s">
        <v>14</v>
      </c>
      <c r="Q9" s="517" t="s">
        <v>14</v>
      </c>
      <c r="R9" s="517" t="s">
        <v>14</v>
      </c>
      <c r="S9" s="517" t="s">
        <v>14</v>
      </c>
      <c r="T9" s="515"/>
      <c r="U9" s="515"/>
      <c r="V9" s="517" t="s">
        <v>14</v>
      </c>
      <c r="W9" s="517" t="s">
        <v>14</v>
      </c>
      <c r="X9" s="517"/>
      <c r="Y9" s="517"/>
      <c r="Z9" s="515"/>
      <c r="AA9" s="515"/>
      <c r="AB9" s="517"/>
      <c r="AC9" s="517"/>
      <c r="AD9" s="517"/>
      <c r="AE9" s="517"/>
      <c r="AF9" s="517"/>
      <c r="AG9" s="517"/>
      <c r="AH9" s="517"/>
      <c r="AI9" s="517"/>
      <c r="AJ9" s="551"/>
      <c r="AK9" s="145"/>
      <c r="AM9" s="69"/>
      <c r="AN9" s="146" t="s">
        <v>138</v>
      </c>
      <c r="AO9" s="150"/>
      <c r="AP9" s="150"/>
    </row>
    <row r="10" spans="1:42" ht="24.95" customHeight="1" thickBot="1">
      <c r="A10" s="638"/>
      <c r="B10" s="641"/>
      <c r="C10" s="633"/>
      <c r="D10" s="626"/>
      <c r="E10" s="154" t="s">
        <v>139</v>
      </c>
      <c r="F10" s="482">
        <v>1.5</v>
      </c>
      <c r="G10" s="482">
        <v>1.5</v>
      </c>
      <c r="H10" s="516"/>
      <c r="I10" s="516"/>
      <c r="J10" s="518">
        <v>1.5</v>
      </c>
      <c r="K10" s="518">
        <v>1.5</v>
      </c>
      <c r="L10" s="518">
        <v>1.5</v>
      </c>
      <c r="M10" s="518">
        <v>0</v>
      </c>
      <c r="N10" s="516"/>
      <c r="O10" s="516">
        <v>8</v>
      </c>
      <c r="P10" s="518">
        <v>1.5</v>
      </c>
      <c r="Q10" s="518">
        <v>1.5</v>
      </c>
      <c r="R10" s="518">
        <v>1.5</v>
      </c>
      <c r="S10" s="518">
        <v>1.5</v>
      </c>
      <c r="T10" s="516"/>
      <c r="U10" s="516"/>
      <c r="V10" s="518">
        <v>1.5</v>
      </c>
      <c r="W10" s="518">
        <v>1.5</v>
      </c>
      <c r="X10" s="518"/>
      <c r="Y10" s="518"/>
      <c r="Z10" s="516"/>
      <c r="AA10" s="516"/>
      <c r="AB10" s="518"/>
      <c r="AC10" s="518"/>
      <c r="AD10" s="518"/>
      <c r="AE10" s="518"/>
      <c r="AF10" s="518"/>
      <c r="AG10" s="518"/>
      <c r="AH10" s="518"/>
      <c r="AI10" s="518"/>
      <c r="AJ10" s="552"/>
      <c r="AK10" s="145"/>
      <c r="AM10" s="69"/>
      <c r="AN10" t="s">
        <v>14</v>
      </c>
      <c r="AO10" s="150"/>
      <c r="AP10" s="124" t="s">
        <v>141</v>
      </c>
    </row>
    <row r="11" spans="1:42" ht="24.95" customHeight="1" thickBot="1">
      <c r="A11" s="638">
        <v>3</v>
      </c>
      <c r="B11" s="639" t="s">
        <v>2740</v>
      </c>
      <c r="C11" s="632" t="str">
        <f>VLOOKUP(B11,'Database Karyawan'!$A$2:$B$10000,2,0)</f>
        <v>Nugraha Syarifudin</v>
      </c>
      <c r="D11" s="624" t="s">
        <v>9</v>
      </c>
      <c r="E11" s="134" t="s">
        <v>138</v>
      </c>
      <c r="F11" s="480" t="s">
        <v>14</v>
      </c>
      <c r="G11" s="480" t="s">
        <v>14</v>
      </c>
      <c r="H11" s="515"/>
      <c r="I11" s="515"/>
      <c r="J11" s="517" t="s">
        <v>14</v>
      </c>
      <c r="K11" s="517" t="s">
        <v>14</v>
      </c>
      <c r="L11" s="517" t="s">
        <v>14</v>
      </c>
      <c r="M11" s="517" t="s">
        <v>14</v>
      </c>
      <c r="N11" s="515"/>
      <c r="O11" s="515"/>
      <c r="P11" s="517" t="s">
        <v>14</v>
      </c>
      <c r="Q11" s="517" t="s">
        <v>14</v>
      </c>
      <c r="R11" s="517" t="s">
        <v>14</v>
      </c>
      <c r="S11" s="517" t="s">
        <v>14</v>
      </c>
      <c r="T11" s="515"/>
      <c r="U11" s="515"/>
      <c r="V11" s="517" t="s">
        <v>14</v>
      </c>
      <c r="W11" s="517" t="s">
        <v>14</v>
      </c>
      <c r="X11" s="517"/>
      <c r="Y11" s="517"/>
      <c r="Z11" s="515"/>
      <c r="AA11" s="515"/>
      <c r="AB11" s="517"/>
      <c r="AC11" s="517"/>
      <c r="AD11" s="517"/>
      <c r="AE11" s="517"/>
      <c r="AF11" s="517"/>
      <c r="AG11" s="517"/>
      <c r="AH11" s="517"/>
      <c r="AI11" s="517"/>
      <c r="AJ11" s="551"/>
      <c r="AK11" s="142"/>
      <c r="AL11" s="147"/>
      <c r="AM11" s="69"/>
      <c r="AN11" s="146" t="s">
        <v>15</v>
      </c>
      <c r="AP11" s="124" t="s">
        <v>143</v>
      </c>
    </row>
    <row r="12" spans="1:42" ht="24.95" customHeight="1" thickBot="1">
      <c r="A12" s="638"/>
      <c r="B12" s="639"/>
      <c r="C12" s="633"/>
      <c r="D12" s="626"/>
      <c r="E12" s="154" t="s">
        <v>139</v>
      </c>
      <c r="F12" s="482">
        <v>1.5</v>
      </c>
      <c r="G12" s="482">
        <v>1.5</v>
      </c>
      <c r="H12" s="516"/>
      <c r="I12" s="516"/>
      <c r="J12" s="518">
        <v>1.5</v>
      </c>
      <c r="K12" s="518">
        <v>1.5</v>
      </c>
      <c r="L12" s="518">
        <v>1.5</v>
      </c>
      <c r="M12" s="518">
        <v>1.5</v>
      </c>
      <c r="N12" s="516"/>
      <c r="O12" s="516"/>
      <c r="P12" s="518">
        <v>1.5</v>
      </c>
      <c r="Q12" s="518">
        <v>1.5</v>
      </c>
      <c r="R12" s="518">
        <v>1.5</v>
      </c>
      <c r="S12" s="518">
        <v>1.5</v>
      </c>
      <c r="T12" s="516"/>
      <c r="U12" s="516"/>
      <c r="V12" s="518">
        <v>1.5</v>
      </c>
      <c r="W12" s="518">
        <v>1.5</v>
      </c>
      <c r="X12" s="518"/>
      <c r="Y12" s="518"/>
      <c r="Z12" s="516"/>
      <c r="AA12" s="516"/>
      <c r="AB12" s="518"/>
      <c r="AC12" s="518"/>
      <c r="AD12" s="518"/>
      <c r="AE12" s="518"/>
      <c r="AF12" s="518"/>
      <c r="AG12" s="518"/>
      <c r="AH12" s="518"/>
      <c r="AI12" s="518"/>
      <c r="AJ12" s="552"/>
      <c r="AK12" s="142"/>
      <c r="AM12" s="69"/>
      <c r="AN12" s="69" t="s">
        <v>144</v>
      </c>
      <c r="AP12" s="124"/>
    </row>
    <row r="13" spans="1:42" ht="24.95" customHeight="1" thickBot="1">
      <c r="A13" s="638">
        <v>4</v>
      </c>
      <c r="B13" s="640" t="s">
        <v>3050</v>
      </c>
      <c r="C13" s="632" t="str">
        <f>VLOOKUP(B13,'Database Karyawan'!$A$2:$B$10000,2,0)</f>
        <v>Khurun Nahdliyah</v>
      </c>
      <c r="D13" s="624" t="s">
        <v>9</v>
      </c>
      <c r="E13" s="134" t="s">
        <v>138</v>
      </c>
      <c r="F13" s="480" t="s">
        <v>14</v>
      </c>
      <c r="G13" s="480" t="s">
        <v>14</v>
      </c>
      <c r="H13" s="515"/>
      <c r="I13" s="515"/>
      <c r="J13" s="517" t="s">
        <v>14</v>
      </c>
      <c r="K13" s="517" t="s">
        <v>14</v>
      </c>
      <c r="L13" s="517" t="s">
        <v>14</v>
      </c>
      <c r="M13" s="517" t="s">
        <v>14</v>
      </c>
      <c r="N13" s="515"/>
      <c r="O13" s="515"/>
      <c r="P13" s="517" t="s">
        <v>14</v>
      </c>
      <c r="Q13" s="517" t="s">
        <v>14</v>
      </c>
      <c r="R13" s="517" t="s">
        <v>14</v>
      </c>
      <c r="S13" s="517" t="s">
        <v>14</v>
      </c>
      <c r="T13" s="515"/>
      <c r="U13" s="515"/>
      <c r="V13" s="517" t="s">
        <v>14</v>
      </c>
      <c r="W13" s="517" t="s">
        <v>14</v>
      </c>
      <c r="X13" s="517"/>
      <c r="Y13" s="517"/>
      <c r="Z13" s="515"/>
      <c r="AA13" s="515"/>
      <c r="AB13" s="517"/>
      <c r="AC13" s="517"/>
      <c r="AD13" s="517"/>
      <c r="AE13" s="517"/>
      <c r="AF13" s="517"/>
      <c r="AG13" s="517"/>
      <c r="AH13" s="517"/>
      <c r="AI13" s="517"/>
      <c r="AJ13" s="551"/>
      <c r="AK13" s="145"/>
      <c r="AL13" s="148"/>
      <c r="AM13" s="69"/>
      <c r="AN13" s="69" t="s">
        <v>146</v>
      </c>
      <c r="AO13" s="150"/>
      <c r="AP13" s="150"/>
    </row>
    <row r="14" spans="1:42" ht="24.95" customHeight="1" thickBot="1">
      <c r="A14" s="638"/>
      <c r="B14" s="641"/>
      <c r="C14" s="633"/>
      <c r="D14" s="625"/>
      <c r="E14" s="154" t="s">
        <v>139</v>
      </c>
      <c r="F14" s="482">
        <v>1.5</v>
      </c>
      <c r="G14" s="482">
        <v>1.5</v>
      </c>
      <c r="H14" s="516"/>
      <c r="I14" s="516"/>
      <c r="J14" s="518">
        <v>1.5</v>
      </c>
      <c r="K14" s="518">
        <v>1.5</v>
      </c>
      <c r="L14" s="518">
        <v>1.5</v>
      </c>
      <c r="M14" s="518">
        <v>1.5</v>
      </c>
      <c r="N14" s="516"/>
      <c r="O14" s="516"/>
      <c r="P14" s="518">
        <v>1.5</v>
      </c>
      <c r="Q14" s="518">
        <v>1.5</v>
      </c>
      <c r="R14" s="518">
        <v>1.5</v>
      </c>
      <c r="S14" s="518">
        <v>1.5</v>
      </c>
      <c r="T14" s="516"/>
      <c r="U14" s="516"/>
      <c r="V14" s="518">
        <v>1.5</v>
      </c>
      <c r="W14" s="518">
        <v>1.5</v>
      </c>
      <c r="X14" s="518"/>
      <c r="Y14" s="518"/>
      <c r="Z14" s="516"/>
      <c r="AA14" s="516"/>
      <c r="AB14" s="518"/>
      <c r="AC14" s="518"/>
      <c r="AD14" s="518"/>
      <c r="AE14" s="518"/>
      <c r="AF14" s="518"/>
      <c r="AG14" s="518"/>
      <c r="AH14" s="518"/>
      <c r="AI14" s="518"/>
      <c r="AJ14" s="552"/>
      <c r="AK14" s="145"/>
      <c r="AL14" s="149"/>
      <c r="AN14" s="146" t="s">
        <v>147</v>
      </c>
      <c r="AO14" s="150"/>
      <c r="AP14" s="150"/>
    </row>
    <row r="15" spans="1:42" ht="24.95" customHeight="1" thickBot="1">
      <c r="A15" s="638">
        <v>5</v>
      </c>
      <c r="B15" s="639" t="s">
        <v>5590</v>
      </c>
      <c r="C15" s="624" t="s">
        <v>5594</v>
      </c>
      <c r="D15" s="624" t="s">
        <v>9</v>
      </c>
      <c r="E15" s="134" t="s">
        <v>138</v>
      </c>
      <c r="F15" s="480" t="s">
        <v>14</v>
      </c>
      <c r="G15" s="480" t="s">
        <v>14</v>
      </c>
      <c r="H15" s="515"/>
      <c r="I15" s="515"/>
      <c r="J15" s="517" t="s">
        <v>14</v>
      </c>
      <c r="K15" s="517" t="s">
        <v>14</v>
      </c>
      <c r="L15" s="517" t="s">
        <v>14</v>
      </c>
      <c r="M15" s="517" t="s">
        <v>14</v>
      </c>
      <c r="N15" s="515"/>
      <c r="O15" s="515"/>
      <c r="P15" s="517" t="s">
        <v>14</v>
      </c>
      <c r="Q15" s="517" t="s">
        <v>14</v>
      </c>
      <c r="R15" s="517" t="s">
        <v>14</v>
      </c>
      <c r="S15" s="517" t="s">
        <v>14</v>
      </c>
      <c r="T15" s="515"/>
      <c r="U15" s="515"/>
      <c r="V15" s="517" t="s">
        <v>14</v>
      </c>
      <c r="W15" s="517" t="s">
        <v>14</v>
      </c>
      <c r="X15" s="517"/>
      <c r="Y15" s="517"/>
      <c r="Z15" s="515"/>
      <c r="AA15" s="515"/>
      <c r="AB15" s="517"/>
      <c r="AC15" s="517"/>
      <c r="AD15" s="517"/>
      <c r="AE15" s="517"/>
      <c r="AF15" s="517"/>
      <c r="AG15" s="517"/>
      <c r="AH15" s="517"/>
      <c r="AI15" s="517"/>
      <c r="AJ15" s="551"/>
      <c r="AK15" s="142"/>
      <c r="AL15"/>
      <c r="AN15" s="69" t="s">
        <v>149</v>
      </c>
      <c r="AP15" s="124"/>
    </row>
    <row r="16" spans="1:42" ht="24.95" customHeight="1" thickBot="1">
      <c r="A16" s="638"/>
      <c r="B16" s="639"/>
      <c r="C16" s="625"/>
      <c r="D16" s="625"/>
      <c r="E16" s="154" t="s">
        <v>139</v>
      </c>
      <c r="F16" s="482">
        <v>1.5</v>
      </c>
      <c r="G16" s="482">
        <v>1.5</v>
      </c>
      <c r="H16" s="516"/>
      <c r="I16" s="516"/>
      <c r="J16" s="518">
        <v>1.5</v>
      </c>
      <c r="K16" s="518">
        <v>1.5</v>
      </c>
      <c r="L16" s="518">
        <v>1.5</v>
      </c>
      <c r="M16" s="518">
        <v>1.5</v>
      </c>
      <c r="N16" s="516"/>
      <c r="O16" s="516"/>
      <c r="P16" s="518">
        <v>1.5</v>
      </c>
      <c r="Q16" s="518">
        <v>1.5</v>
      </c>
      <c r="R16" s="518">
        <v>1.5</v>
      </c>
      <c r="S16" s="518">
        <v>1.5</v>
      </c>
      <c r="T16" s="516"/>
      <c r="U16" s="516"/>
      <c r="V16" s="518">
        <v>1.5</v>
      </c>
      <c r="W16" s="518">
        <v>1.5</v>
      </c>
      <c r="X16" s="518"/>
      <c r="Y16" s="518"/>
      <c r="Z16" s="516"/>
      <c r="AA16" s="516"/>
      <c r="AB16" s="518"/>
      <c r="AC16" s="518"/>
      <c r="AD16" s="518"/>
      <c r="AE16" s="518"/>
      <c r="AF16" s="518"/>
      <c r="AG16" s="518"/>
      <c r="AH16" s="518"/>
      <c r="AI16" s="518"/>
      <c r="AJ16" s="552"/>
      <c r="AK16" s="142"/>
      <c r="AM16" s="148"/>
      <c r="AN16" s="69" t="s">
        <v>150</v>
      </c>
      <c r="AP16" s="124"/>
    </row>
    <row r="17" spans="1:40" ht="24.95" customHeight="1" thickBot="1">
      <c r="A17" s="638">
        <v>6</v>
      </c>
      <c r="B17" s="642"/>
      <c r="C17" s="634"/>
      <c r="D17" s="627"/>
      <c r="E17" s="134" t="s">
        <v>138</v>
      </c>
      <c r="F17" s="484"/>
      <c r="G17" s="484"/>
      <c r="H17" s="484"/>
      <c r="I17" s="480"/>
      <c r="J17" s="480"/>
      <c r="K17" s="480"/>
      <c r="L17" s="480"/>
      <c r="M17" s="480"/>
      <c r="N17" s="480"/>
      <c r="O17" s="480"/>
      <c r="P17" s="480"/>
      <c r="Q17" s="480"/>
      <c r="R17" s="480"/>
      <c r="S17" s="480"/>
      <c r="T17" s="480"/>
      <c r="U17" s="480"/>
      <c r="V17" s="480"/>
      <c r="W17" s="480"/>
      <c r="X17" s="480"/>
      <c r="Y17" s="480"/>
      <c r="Z17" s="480"/>
      <c r="AA17" s="480"/>
      <c r="AB17" s="480"/>
      <c r="AC17" s="480"/>
      <c r="AD17" s="480"/>
      <c r="AE17" s="480"/>
      <c r="AF17" s="480"/>
      <c r="AG17" s="480"/>
      <c r="AH17" s="480"/>
      <c r="AI17" s="480"/>
      <c r="AJ17" s="481"/>
      <c r="AK17" s="145"/>
      <c r="AL17" s="147"/>
      <c r="AM17" s="148"/>
      <c r="AN17" s="124" t="s">
        <v>151</v>
      </c>
    </row>
    <row r="18" spans="1:40" ht="24.95" customHeight="1" thickBot="1">
      <c r="A18" s="638"/>
      <c r="B18" s="643"/>
      <c r="C18" s="635"/>
      <c r="D18" s="623"/>
      <c r="E18" s="154" t="s">
        <v>139</v>
      </c>
      <c r="F18" s="485"/>
      <c r="G18" s="485"/>
      <c r="H18" s="485"/>
      <c r="I18" s="482"/>
      <c r="J18" s="482"/>
      <c r="K18" s="482"/>
      <c r="L18" s="482"/>
      <c r="M18" s="482"/>
      <c r="N18" s="482"/>
      <c r="O18" s="482"/>
      <c r="P18" s="482"/>
      <c r="Q18" s="482"/>
      <c r="R18" s="482"/>
      <c r="S18" s="482"/>
      <c r="T18" s="482"/>
      <c r="U18" s="482"/>
      <c r="V18" s="482"/>
      <c r="W18" s="482"/>
      <c r="X18" s="482"/>
      <c r="Y18" s="482"/>
      <c r="Z18" s="482"/>
      <c r="AA18" s="482"/>
      <c r="AB18" s="482"/>
      <c r="AC18" s="482"/>
      <c r="AD18" s="482"/>
      <c r="AE18" s="482"/>
      <c r="AF18" s="482"/>
      <c r="AG18" s="482"/>
      <c r="AH18" s="482"/>
      <c r="AI18" s="482"/>
      <c r="AJ18" s="483"/>
      <c r="AK18" s="145"/>
      <c r="AN18" s="124" t="s">
        <v>152</v>
      </c>
    </row>
    <row r="19" spans="1:40" ht="24.95" customHeight="1" thickBot="1">
      <c r="A19" s="638">
        <v>7</v>
      </c>
      <c r="B19" s="644"/>
      <c r="C19" s="636"/>
      <c r="D19" s="627"/>
      <c r="E19" s="134" t="s">
        <v>138</v>
      </c>
      <c r="F19" s="484"/>
      <c r="G19" s="484"/>
      <c r="H19" s="484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  <c r="AA19" s="480"/>
      <c r="AB19" s="480"/>
      <c r="AC19" s="480"/>
      <c r="AD19" s="480"/>
      <c r="AE19" s="480"/>
      <c r="AF19" s="480"/>
      <c r="AG19" s="480"/>
      <c r="AH19" s="480"/>
      <c r="AI19" s="480"/>
      <c r="AJ19" s="481"/>
      <c r="AK19" s="142"/>
      <c r="AN19"/>
    </row>
    <row r="20" spans="1:40" ht="24.95" customHeight="1" thickBot="1">
      <c r="A20" s="638"/>
      <c r="B20" s="644"/>
      <c r="C20" s="637"/>
      <c r="D20" s="623"/>
      <c r="E20" s="154" t="s">
        <v>139</v>
      </c>
      <c r="F20" s="485"/>
      <c r="G20" s="485"/>
      <c r="H20" s="485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82"/>
      <c r="V20" s="482"/>
      <c r="W20" s="482"/>
      <c r="X20" s="482"/>
      <c r="Y20" s="482"/>
      <c r="Z20" s="482"/>
      <c r="AA20" s="482"/>
      <c r="AB20" s="482"/>
      <c r="AC20" s="482"/>
      <c r="AD20" s="482"/>
      <c r="AE20" s="482"/>
      <c r="AF20" s="482"/>
      <c r="AG20" s="482"/>
      <c r="AH20" s="482"/>
      <c r="AI20" s="482"/>
      <c r="AJ20" s="483"/>
      <c r="AK20" s="142"/>
      <c r="AM20"/>
      <c r="AN20"/>
    </row>
    <row r="21" spans="1:40" ht="24.95" customHeight="1" thickBot="1">
      <c r="A21" s="638">
        <v>8</v>
      </c>
      <c r="B21" s="642"/>
      <c r="C21" s="634"/>
      <c r="D21" s="628"/>
      <c r="E21" s="134" t="s">
        <v>138</v>
      </c>
      <c r="F21" s="484"/>
      <c r="G21" s="484"/>
      <c r="H21" s="484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  <c r="AA21" s="480"/>
      <c r="AB21" s="480"/>
      <c r="AC21" s="480"/>
      <c r="AD21" s="480"/>
      <c r="AE21" s="480"/>
      <c r="AF21" s="480"/>
      <c r="AG21" s="480"/>
      <c r="AH21" s="480"/>
      <c r="AI21" s="480"/>
      <c r="AJ21" s="481"/>
      <c r="AK21" s="145"/>
      <c r="AM21"/>
      <c r="AN21" s="153"/>
    </row>
    <row r="22" spans="1:40" ht="24.95" customHeight="1" thickBot="1">
      <c r="A22" s="638"/>
      <c r="B22" s="643"/>
      <c r="C22" s="635"/>
      <c r="D22" s="629"/>
      <c r="E22" s="154" t="s">
        <v>139</v>
      </c>
      <c r="F22" s="485"/>
      <c r="G22" s="485"/>
      <c r="H22" s="485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2"/>
      <c r="V22" s="482"/>
      <c r="W22" s="482"/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482"/>
      <c r="AI22" s="482"/>
      <c r="AJ22" s="483"/>
      <c r="AK22" s="145"/>
      <c r="AL22" s="150"/>
      <c r="AM22" s="148"/>
      <c r="AN22" s="150"/>
    </row>
    <row r="23" spans="1:40" ht="24.95" customHeight="1" thickBot="1">
      <c r="A23" s="638">
        <v>9</v>
      </c>
      <c r="B23" s="644"/>
      <c r="C23" s="636"/>
      <c r="D23" s="628"/>
      <c r="E23" s="134" t="s">
        <v>138</v>
      </c>
      <c r="F23" s="484"/>
      <c r="G23" s="484"/>
      <c r="H23" s="484"/>
      <c r="I23" s="480"/>
      <c r="J23" s="480"/>
      <c r="K23" s="480"/>
      <c r="L23" s="480"/>
      <c r="M23" s="480"/>
      <c r="N23" s="480"/>
      <c r="O23" s="480"/>
      <c r="P23" s="480"/>
      <c r="Q23" s="480"/>
      <c r="R23" s="480"/>
      <c r="S23" s="480"/>
      <c r="T23" s="480"/>
      <c r="U23" s="480"/>
      <c r="V23" s="480"/>
      <c r="W23" s="480"/>
      <c r="X23" s="480"/>
      <c r="Y23" s="480"/>
      <c r="Z23" s="480"/>
      <c r="AA23" s="480"/>
      <c r="AB23" s="480"/>
      <c r="AC23" s="480"/>
      <c r="AD23" s="480"/>
      <c r="AE23" s="480"/>
      <c r="AF23" s="480"/>
      <c r="AG23" s="480"/>
      <c r="AH23" s="480"/>
      <c r="AI23" s="480"/>
      <c r="AJ23" s="481"/>
      <c r="AK23" s="142"/>
      <c r="AL23"/>
    </row>
    <row r="24" spans="1:40" ht="24.95" customHeight="1" thickBot="1">
      <c r="A24" s="638"/>
      <c r="B24" s="644"/>
      <c r="C24" s="637"/>
      <c r="D24" s="629"/>
      <c r="E24" s="154" t="s">
        <v>139</v>
      </c>
      <c r="F24" s="485"/>
      <c r="G24" s="485"/>
      <c r="H24" s="485"/>
      <c r="I24" s="482"/>
      <c r="J24" s="482"/>
      <c r="K24" s="482"/>
      <c r="L24" s="482"/>
      <c r="M24" s="482"/>
      <c r="N24" s="482"/>
      <c r="O24" s="482"/>
      <c r="P24" s="482"/>
      <c r="Q24" s="482"/>
      <c r="R24" s="482"/>
      <c r="S24" s="482"/>
      <c r="T24" s="482"/>
      <c r="U24" s="482"/>
      <c r="V24" s="482"/>
      <c r="W24" s="482"/>
      <c r="X24" s="482"/>
      <c r="Y24" s="482"/>
      <c r="Z24" s="482"/>
      <c r="AA24" s="482"/>
      <c r="AB24" s="482"/>
      <c r="AC24" s="482"/>
      <c r="AD24" s="482"/>
      <c r="AE24" s="482"/>
      <c r="AF24" s="482"/>
      <c r="AG24" s="482"/>
      <c r="AH24" s="482"/>
      <c r="AI24" s="482"/>
      <c r="AJ24" s="483"/>
      <c r="AK24" s="142"/>
      <c r="AM24" s="147"/>
    </row>
    <row r="25" spans="1:40" ht="24.95" customHeight="1" thickBot="1">
      <c r="A25" s="638">
        <v>10</v>
      </c>
      <c r="B25" s="644"/>
      <c r="C25" s="636"/>
      <c r="D25" s="622"/>
      <c r="E25" s="134" t="s">
        <v>138</v>
      </c>
      <c r="F25" s="484"/>
      <c r="G25" s="484"/>
      <c r="H25" s="484"/>
      <c r="I25" s="480"/>
      <c r="J25" s="480"/>
      <c r="K25" s="480"/>
      <c r="L25" s="480"/>
      <c r="M25" s="480"/>
      <c r="N25" s="480"/>
      <c r="O25" s="480"/>
      <c r="P25" s="480"/>
      <c r="Q25" s="480"/>
      <c r="R25" s="486"/>
      <c r="S25" s="480"/>
      <c r="T25" s="480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1"/>
      <c r="AK25" s="145"/>
      <c r="AL25" s="150"/>
      <c r="AM25" s="150"/>
      <c r="AN25" s="150"/>
    </row>
    <row r="26" spans="1:40" ht="24.95" customHeight="1" thickBot="1">
      <c r="A26" s="638"/>
      <c r="B26" s="644"/>
      <c r="C26" s="637"/>
      <c r="D26" s="623"/>
      <c r="E26" s="154" t="s">
        <v>139</v>
      </c>
      <c r="F26" s="485"/>
      <c r="G26" s="485"/>
      <c r="H26" s="485"/>
      <c r="I26" s="482"/>
      <c r="J26" s="482"/>
      <c r="K26" s="482"/>
      <c r="L26" s="482"/>
      <c r="M26" s="482"/>
      <c r="N26" s="482"/>
      <c r="O26" s="482"/>
      <c r="P26" s="482"/>
      <c r="Q26" s="482"/>
      <c r="R26" s="487"/>
      <c r="S26" s="482"/>
      <c r="T26" s="482"/>
      <c r="U26" s="482"/>
      <c r="V26" s="482"/>
      <c r="W26" s="482"/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482"/>
      <c r="AJ26" s="483"/>
      <c r="AK26" s="145"/>
      <c r="AL26" s="150"/>
      <c r="AM26" s="150"/>
      <c r="AN26" s="150"/>
    </row>
    <row r="27" spans="1:40" ht="24.95" customHeight="1" thickBot="1">
      <c r="A27" s="638">
        <v>11</v>
      </c>
      <c r="B27" s="630"/>
      <c r="C27" s="624"/>
      <c r="D27" s="622"/>
      <c r="E27" s="134" t="s">
        <v>138</v>
      </c>
      <c r="F27" s="484"/>
      <c r="G27" s="484"/>
      <c r="H27" s="484"/>
      <c r="I27" s="480"/>
      <c r="J27" s="480"/>
      <c r="K27" s="480"/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  <c r="AA27" s="480"/>
      <c r="AB27" s="480"/>
      <c r="AC27" s="480"/>
      <c r="AD27" s="480"/>
      <c r="AE27" s="480"/>
      <c r="AF27" s="480"/>
      <c r="AG27" s="480"/>
      <c r="AH27" s="480"/>
      <c r="AI27" s="480"/>
      <c r="AJ27" s="481"/>
      <c r="AK27" s="142"/>
      <c r="AL27" s="147"/>
    </row>
    <row r="28" spans="1:40" ht="24.95" customHeight="1" thickBot="1">
      <c r="A28" s="638"/>
      <c r="B28" s="630"/>
      <c r="C28" s="625"/>
      <c r="D28" s="623"/>
      <c r="E28" s="154" t="s">
        <v>139</v>
      </c>
      <c r="F28" s="485"/>
      <c r="G28" s="485"/>
      <c r="H28" s="485"/>
      <c r="I28" s="482"/>
      <c r="J28" s="482"/>
      <c r="K28" s="482"/>
      <c r="L28" s="482"/>
      <c r="M28" s="482"/>
      <c r="N28" s="482"/>
      <c r="O28" s="482"/>
      <c r="P28" s="482"/>
      <c r="Q28" s="482"/>
      <c r="R28" s="482"/>
      <c r="S28" s="482"/>
      <c r="T28" s="482"/>
      <c r="U28" s="482"/>
      <c r="V28" s="482"/>
      <c r="W28" s="482"/>
      <c r="X28" s="482"/>
      <c r="Y28" s="482"/>
      <c r="Z28" s="482"/>
      <c r="AA28" s="482"/>
      <c r="AB28" s="482"/>
      <c r="AC28" s="482"/>
      <c r="AD28" s="482"/>
      <c r="AE28" s="482"/>
      <c r="AF28" s="482"/>
      <c r="AG28" s="482"/>
      <c r="AH28" s="482"/>
      <c r="AI28" s="482"/>
      <c r="AJ28" s="483"/>
      <c r="AK28" s="142"/>
    </row>
    <row r="29" spans="1:40" ht="24.95" customHeight="1" thickBot="1">
      <c r="A29" s="638">
        <v>12</v>
      </c>
      <c r="B29" s="630"/>
      <c r="C29" s="624"/>
      <c r="D29" s="622"/>
      <c r="E29" s="134" t="s">
        <v>138</v>
      </c>
      <c r="F29" s="484"/>
      <c r="G29" s="484"/>
      <c r="H29" s="484"/>
      <c r="I29" s="480"/>
      <c r="J29" s="480"/>
      <c r="K29" s="480"/>
      <c r="L29" s="480"/>
      <c r="M29" s="480"/>
      <c r="N29" s="480"/>
      <c r="O29" s="480"/>
      <c r="P29" s="480"/>
      <c r="Q29" s="480"/>
      <c r="R29" s="480"/>
      <c r="S29" s="480"/>
      <c r="T29" s="480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1"/>
      <c r="AK29" s="145"/>
      <c r="AL29" s="151"/>
      <c r="AM29" s="150"/>
      <c r="AN29" s="150"/>
    </row>
    <row r="30" spans="1:40" ht="24.95" customHeight="1" thickBot="1">
      <c r="A30" s="638"/>
      <c r="B30" s="630"/>
      <c r="C30" s="625"/>
      <c r="D30" s="623"/>
      <c r="E30" s="154" t="s">
        <v>139</v>
      </c>
      <c r="F30" s="485"/>
      <c r="G30" s="485"/>
      <c r="H30" s="485"/>
      <c r="I30" s="482"/>
      <c r="J30" s="482"/>
      <c r="K30" s="482"/>
      <c r="L30" s="482"/>
      <c r="M30" s="482"/>
      <c r="N30" s="482"/>
      <c r="O30" s="482"/>
      <c r="P30" s="482"/>
      <c r="Q30" s="482"/>
      <c r="R30" s="482"/>
      <c r="S30" s="482"/>
      <c r="T30" s="482"/>
      <c r="U30" s="482"/>
      <c r="V30" s="482"/>
      <c r="W30" s="482"/>
      <c r="X30" s="482"/>
      <c r="Y30" s="482"/>
      <c r="Z30" s="482"/>
      <c r="AA30" s="482"/>
      <c r="AB30" s="482"/>
      <c r="AC30" s="482"/>
      <c r="AD30" s="482"/>
      <c r="AE30" s="482"/>
      <c r="AF30" s="482"/>
      <c r="AG30" s="482"/>
      <c r="AH30" s="482"/>
      <c r="AI30" s="482"/>
      <c r="AJ30" s="483"/>
      <c r="AK30" s="145"/>
      <c r="AL30" s="150"/>
      <c r="AM30" s="150"/>
      <c r="AN30" s="150"/>
    </row>
    <row r="31" spans="1:40" ht="24.95" customHeight="1" thickBot="1">
      <c r="A31" s="638">
        <v>13</v>
      </c>
      <c r="B31" s="630"/>
      <c r="C31" s="624"/>
      <c r="D31" s="622"/>
      <c r="E31" s="134" t="s">
        <v>138</v>
      </c>
      <c r="F31" s="484"/>
      <c r="G31" s="484"/>
      <c r="H31" s="484"/>
      <c r="I31" s="480"/>
      <c r="J31" s="480"/>
      <c r="K31" s="480"/>
      <c r="L31" s="480"/>
      <c r="M31" s="480"/>
      <c r="N31" s="480"/>
      <c r="O31" s="480"/>
      <c r="P31" s="480"/>
      <c r="Q31" s="480"/>
      <c r="R31" s="480"/>
      <c r="S31" s="480"/>
      <c r="T31" s="480"/>
      <c r="U31" s="480"/>
      <c r="V31" s="480"/>
      <c r="W31" s="480"/>
      <c r="X31" s="480"/>
      <c r="Y31" s="480"/>
      <c r="Z31" s="480"/>
      <c r="AA31" s="480"/>
      <c r="AB31" s="480"/>
      <c r="AC31" s="480"/>
      <c r="AD31" s="480"/>
      <c r="AE31" s="480"/>
      <c r="AF31" s="480"/>
      <c r="AG31" s="480"/>
      <c r="AH31" s="480"/>
      <c r="AI31" s="480"/>
      <c r="AJ31" s="481"/>
      <c r="AK31" s="142"/>
      <c r="AM31" s="152"/>
    </row>
    <row r="32" spans="1:40" ht="24.95" customHeight="1" thickBot="1">
      <c r="A32" s="638"/>
      <c r="B32" s="630"/>
      <c r="C32" s="625"/>
      <c r="D32" s="623"/>
      <c r="E32" s="154" t="s">
        <v>139</v>
      </c>
      <c r="F32" s="485"/>
      <c r="G32" s="485"/>
      <c r="H32" s="485"/>
      <c r="I32" s="482"/>
      <c r="J32" s="482"/>
      <c r="K32" s="482"/>
      <c r="L32" s="482"/>
      <c r="M32" s="482"/>
      <c r="N32" s="482"/>
      <c r="O32" s="482"/>
      <c r="P32" s="482"/>
      <c r="Q32" s="482"/>
      <c r="R32" s="482"/>
      <c r="S32" s="482"/>
      <c r="T32" s="482"/>
      <c r="U32" s="482"/>
      <c r="V32" s="482"/>
      <c r="W32" s="482"/>
      <c r="X32" s="482"/>
      <c r="Y32" s="482"/>
      <c r="Z32" s="482"/>
      <c r="AA32" s="482"/>
      <c r="AB32" s="482"/>
      <c r="AC32" s="482"/>
      <c r="AD32" s="482"/>
      <c r="AE32" s="482"/>
      <c r="AF32" s="482"/>
      <c r="AG32" s="482"/>
      <c r="AH32" s="482"/>
      <c r="AI32" s="482"/>
      <c r="AJ32" s="483"/>
      <c r="AK32" s="142"/>
    </row>
    <row r="33" spans="1:36" ht="24.95" customHeight="1" thickBot="1">
      <c r="A33" s="638">
        <v>14</v>
      </c>
      <c r="B33" s="630"/>
      <c r="C33" s="624"/>
      <c r="D33" s="622"/>
      <c r="E33" s="134" t="s">
        <v>138</v>
      </c>
      <c r="F33" s="484"/>
      <c r="G33" s="484"/>
      <c r="H33" s="484"/>
      <c r="I33" s="480"/>
      <c r="J33" s="480"/>
      <c r="K33" s="480"/>
      <c r="L33" s="480"/>
      <c r="M33" s="480"/>
      <c r="N33" s="480"/>
      <c r="O33" s="480"/>
      <c r="P33" s="480"/>
      <c r="Q33" s="480"/>
      <c r="R33" s="480"/>
      <c r="S33" s="480"/>
      <c r="T33" s="480"/>
      <c r="U33" s="480"/>
      <c r="V33" s="480"/>
      <c r="W33" s="480"/>
      <c r="X33" s="480"/>
      <c r="Y33" s="480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1"/>
    </row>
    <row r="34" spans="1:36" ht="24.95" customHeight="1" thickBot="1">
      <c r="A34" s="638"/>
      <c r="B34" s="630"/>
      <c r="C34" s="625"/>
      <c r="D34" s="623"/>
      <c r="E34" s="154" t="s">
        <v>139</v>
      </c>
      <c r="F34" s="485"/>
      <c r="G34" s="485"/>
      <c r="H34" s="485"/>
      <c r="I34" s="482"/>
      <c r="J34" s="482"/>
      <c r="K34" s="482"/>
      <c r="L34" s="482"/>
      <c r="M34" s="482"/>
      <c r="N34" s="482"/>
      <c r="O34" s="482"/>
      <c r="P34" s="482"/>
      <c r="Q34" s="482"/>
      <c r="R34" s="482"/>
      <c r="S34" s="482"/>
      <c r="T34" s="482"/>
      <c r="U34" s="482"/>
      <c r="V34" s="482"/>
      <c r="W34" s="482"/>
      <c r="X34" s="482"/>
      <c r="Y34" s="482"/>
      <c r="Z34" s="482"/>
      <c r="AA34" s="482"/>
      <c r="AB34" s="482"/>
      <c r="AC34" s="482"/>
      <c r="AD34" s="482"/>
      <c r="AE34" s="482"/>
      <c r="AF34" s="482"/>
      <c r="AG34" s="482"/>
      <c r="AH34" s="482"/>
      <c r="AI34" s="482"/>
      <c r="AJ34" s="483"/>
    </row>
    <row r="35" spans="1:36" ht="24.95" customHeight="1" thickBot="1">
      <c r="A35" s="638">
        <v>15</v>
      </c>
      <c r="B35" s="630"/>
      <c r="C35" s="624"/>
      <c r="D35" s="622"/>
      <c r="E35" s="134" t="s">
        <v>138</v>
      </c>
      <c r="F35" s="484"/>
      <c r="G35" s="484"/>
      <c r="H35" s="484"/>
      <c r="I35" s="480"/>
      <c r="J35" s="480"/>
      <c r="K35" s="480"/>
      <c r="L35" s="480"/>
      <c r="M35" s="480"/>
      <c r="N35" s="480"/>
      <c r="O35" s="480"/>
      <c r="P35" s="480"/>
      <c r="Q35" s="480"/>
      <c r="R35" s="480"/>
      <c r="S35" s="480"/>
      <c r="T35" s="480"/>
      <c r="U35" s="480"/>
      <c r="V35" s="480"/>
      <c r="W35" s="480"/>
      <c r="X35" s="480"/>
      <c r="Y35" s="480"/>
      <c r="Z35" s="480"/>
      <c r="AA35" s="480"/>
      <c r="AB35" s="480"/>
      <c r="AC35" s="480"/>
      <c r="AD35" s="480"/>
      <c r="AE35" s="480"/>
      <c r="AF35" s="480"/>
      <c r="AG35" s="480"/>
      <c r="AH35" s="480"/>
      <c r="AI35" s="480"/>
      <c r="AJ35" s="481"/>
    </row>
    <row r="36" spans="1:36" ht="24.95" customHeight="1" thickBot="1">
      <c r="A36" s="638"/>
      <c r="B36" s="630"/>
      <c r="C36" s="625"/>
      <c r="D36" s="623"/>
      <c r="E36" s="154" t="s">
        <v>139</v>
      </c>
      <c r="F36" s="485"/>
      <c r="G36" s="485"/>
      <c r="H36" s="485"/>
      <c r="I36" s="482"/>
      <c r="J36" s="482"/>
      <c r="K36" s="482"/>
      <c r="L36" s="482"/>
      <c r="M36" s="482"/>
      <c r="N36" s="482"/>
      <c r="O36" s="482"/>
      <c r="P36" s="482"/>
      <c r="Q36" s="482"/>
      <c r="R36" s="482"/>
      <c r="S36" s="482"/>
      <c r="T36" s="482"/>
      <c r="U36" s="482"/>
      <c r="V36" s="482"/>
      <c r="W36" s="482"/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482"/>
      <c r="AI36" s="482"/>
      <c r="AJ36" s="483"/>
    </row>
    <row r="37" spans="1:36" ht="24.95" customHeight="1" thickBot="1">
      <c r="A37" s="638">
        <v>16</v>
      </c>
      <c r="B37" s="630"/>
      <c r="C37" s="624"/>
      <c r="D37" s="622"/>
      <c r="E37" s="134" t="s">
        <v>138</v>
      </c>
      <c r="F37" s="484"/>
      <c r="G37" s="484"/>
      <c r="H37" s="484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  <c r="AA37" s="480"/>
      <c r="AB37" s="480"/>
      <c r="AC37" s="480"/>
      <c r="AD37" s="480"/>
      <c r="AE37" s="480"/>
      <c r="AF37" s="480"/>
      <c r="AG37" s="480"/>
      <c r="AH37" s="480"/>
      <c r="AI37" s="480"/>
      <c r="AJ37" s="481"/>
    </row>
    <row r="38" spans="1:36" ht="24.95" customHeight="1" thickBot="1">
      <c r="A38" s="638"/>
      <c r="B38" s="630"/>
      <c r="C38" s="625"/>
      <c r="D38" s="623"/>
      <c r="E38" s="154" t="s">
        <v>139</v>
      </c>
      <c r="F38" s="485"/>
      <c r="G38" s="485"/>
      <c r="H38" s="485"/>
      <c r="I38" s="482"/>
      <c r="J38" s="482"/>
      <c r="K38" s="482"/>
      <c r="L38" s="482"/>
      <c r="M38" s="482"/>
      <c r="N38" s="482"/>
      <c r="O38" s="482"/>
      <c r="P38" s="482"/>
      <c r="Q38" s="482"/>
      <c r="R38" s="482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3"/>
    </row>
    <row r="39" spans="1:36" ht="24.95" customHeight="1" thickBot="1">
      <c r="A39" s="638">
        <v>17</v>
      </c>
      <c r="B39" s="630"/>
      <c r="C39" s="624"/>
      <c r="D39" s="622"/>
      <c r="E39" s="134" t="s">
        <v>138</v>
      </c>
      <c r="F39" s="484"/>
      <c r="G39" s="484"/>
      <c r="H39" s="484"/>
      <c r="I39" s="480"/>
      <c r="J39" s="480"/>
      <c r="K39" s="480"/>
      <c r="L39" s="480"/>
      <c r="M39" s="480"/>
      <c r="N39" s="480"/>
      <c r="O39" s="480"/>
      <c r="P39" s="480"/>
      <c r="Q39" s="480"/>
      <c r="R39" s="480"/>
      <c r="S39" s="480"/>
      <c r="T39" s="480"/>
      <c r="U39" s="480"/>
      <c r="V39" s="480"/>
      <c r="W39" s="480"/>
      <c r="X39" s="480"/>
      <c r="Y39" s="480"/>
      <c r="Z39" s="480"/>
      <c r="AA39" s="480"/>
      <c r="AB39" s="480"/>
      <c r="AC39" s="480"/>
      <c r="AD39" s="480"/>
      <c r="AE39" s="480"/>
      <c r="AF39" s="480"/>
      <c r="AG39" s="480"/>
      <c r="AH39" s="480"/>
      <c r="AI39" s="480"/>
      <c r="AJ39" s="481"/>
    </row>
    <row r="40" spans="1:36" ht="24.95" customHeight="1" thickBot="1">
      <c r="A40" s="638"/>
      <c r="B40" s="630"/>
      <c r="C40" s="625"/>
      <c r="D40" s="623"/>
      <c r="E40" s="154" t="s">
        <v>139</v>
      </c>
      <c r="F40" s="485"/>
      <c r="G40" s="485"/>
      <c r="H40" s="485"/>
      <c r="I40" s="482"/>
      <c r="J40" s="482"/>
      <c r="K40" s="482"/>
      <c r="L40" s="482"/>
      <c r="M40" s="482"/>
      <c r="N40" s="482"/>
      <c r="O40" s="482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3"/>
    </row>
    <row r="41" spans="1:36" ht="24.95" customHeight="1" thickBot="1">
      <c r="A41" s="638">
        <v>18</v>
      </c>
      <c r="B41" s="630"/>
      <c r="C41" s="624"/>
      <c r="D41" s="622"/>
      <c r="E41" s="134" t="s">
        <v>138</v>
      </c>
      <c r="F41" s="484"/>
      <c r="G41" s="484"/>
      <c r="H41" s="484"/>
      <c r="I41" s="480"/>
      <c r="J41" s="480"/>
      <c r="K41" s="480"/>
      <c r="L41" s="480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  <c r="AA41" s="480"/>
      <c r="AB41" s="480"/>
      <c r="AC41" s="480"/>
      <c r="AD41" s="480"/>
      <c r="AE41" s="480"/>
      <c r="AF41" s="480"/>
      <c r="AG41" s="480"/>
      <c r="AH41" s="480"/>
      <c r="AI41" s="480"/>
      <c r="AJ41" s="481"/>
    </row>
    <row r="42" spans="1:36" ht="24.95" customHeight="1" thickBot="1">
      <c r="A42" s="638"/>
      <c r="B42" s="630"/>
      <c r="C42" s="625"/>
      <c r="D42" s="623"/>
      <c r="E42" s="154" t="s">
        <v>139</v>
      </c>
      <c r="F42" s="485"/>
      <c r="G42" s="485"/>
      <c r="H42" s="485"/>
      <c r="I42" s="482"/>
      <c r="J42" s="482"/>
      <c r="K42" s="482"/>
      <c r="L42" s="482"/>
      <c r="M42" s="482"/>
      <c r="N42" s="482"/>
      <c r="O42" s="482"/>
      <c r="P42" s="482"/>
      <c r="Q42" s="482"/>
      <c r="R42" s="482"/>
      <c r="S42" s="482"/>
      <c r="T42" s="482"/>
      <c r="U42" s="482"/>
      <c r="V42" s="482"/>
      <c r="W42" s="482"/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3"/>
    </row>
    <row r="43" spans="1:36" ht="24.95" customHeight="1" thickBot="1">
      <c r="A43" s="638">
        <v>19</v>
      </c>
      <c r="B43" s="630"/>
      <c r="C43" s="624"/>
      <c r="D43" s="622"/>
      <c r="E43" s="134" t="s">
        <v>138</v>
      </c>
      <c r="F43" s="484"/>
      <c r="G43" s="484"/>
      <c r="H43" s="484"/>
      <c r="I43" s="480"/>
      <c r="J43" s="480"/>
      <c r="K43" s="480"/>
      <c r="L43" s="480"/>
      <c r="M43" s="480"/>
      <c r="N43" s="480"/>
      <c r="O43" s="480"/>
      <c r="P43" s="480"/>
      <c r="Q43" s="480"/>
      <c r="R43" s="480"/>
      <c r="S43" s="480"/>
      <c r="T43" s="480"/>
      <c r="U43" s="480"/>
      <c r="V43" s="480"/>
      <c r="W43" s="480"/>
      <c r="X43" s="480"/>
      <c r="Y43" s="480"/>
      <c r="Z43" s="480"/>
      <c r="AA43" s="480"/>
      <c r="AB43" s="480"/>
      <c r="AC43" s="480"/>
      <c r="AD43" s="480"/>
      <c r="AE43" s="480"/>
      <c r="AF43" s="480"/>
      <c r="AG43" s="480"/>
      <c r="AH43" s="480"/>
      <c r="AI43" s="480"/>
      <c r="AJ43" s="481"/>
    </row>
    <row r="44" spans="1:36" ht="24.95" customHeight="1" thickBot="1">
      <c r="A44" s="638"/>
      <c r="B44" s="630"/>
      <c r="C44" s="625"/>
      <c r="D44" s="623"/>
      <c r="E44" s="154" t="s">
        <v>139</v>
      </c>
      <c r="F44" s="485"/>
      <c r="G44" s="485"/>
      <c r="H44" s="485"/>
      <c r="I44" s="482"/>
      <c r="J44" s="482"/>
      <c r="K44" s="482"/>
      <c r="L44" s="482"/>
      <c r="M44" s="482"/>
      <c r="N44" s="482"/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2"/>
      <c r="Z44" s="482"/>
      <c r="AA44" s="482"/>
      <c r="AB44" s="482"/>
      <c r="AC44" s="482"/>
      <c r="AD44" s="482"/>
      <c r="AE44" s="482"/>
      <c r="AF44" s="482"/>
      <c r="AG44" s="482"/>
      <c r="AH44" s="482"/>
      <c r="AI44" s="482"/>
      <c r="AJ44" s="483"/>
    </row>
    <row r="45" spans="1:36" ht="24.95" customHeight="1" thickBot="1">
      <c r="A45" s="638">
        <v>20</v>
      </c>
      <c r="B45" s="630"/>
      <c r="C45" s="624"/>
      <c r="D45" s="622"/>
      <c r="E45" s="134" t="s">
        <v>138</v>
      </c>
      <c r="F45" s="484"/>
      <c r="G45" s="484"/>
      <c r="H45" s="484"/>
      <c r="I45" s="480"/>
      <c r="J45" s="480"/>
      <c r="K45" s="480"/>
      <c r="L45" s="480"/>
      <c r="M45" s="480"/>
      <c r="N45" s="480"/>
      <c r="O45" s="480"/>
      <c r="P45" s="480"/>
      <c r="Q45" s="480"/>
      <c r="R45" s="480"/>
      <c r="S45" s="480"/>
      <c r="T45" s="480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1"/>
    </row>
    <row r="46" spans="1:36" ht="24.95" customHeight="1" thickBot="1">
      <c r="A46" s="638"/>
      <c r="B46" s="630"/>
      <c r="C46" s="625"/>
      <c r="D46" s="623"/>
      <c r="E46" s="154" t="s">
        <v>139</v>
      </c>
      <c r="F46" s="485"/>
      <c r="G46" s="485"/>
      <c r="H46" s="485"/>
      <c r="I46" s="482"/>
      <c r="J46" s="482"/>
      <c r="K46" s="482"/>
      <c r="L46" s="482"/>
      <c r="M46" s="482"/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2"/>
      <c r="Z46" s="482"/>
      <c r="AA46" s="482"/>
      <c r="AB46" s="482"/>
      <c r="AC46" s="482"/>
      <c r="AD46" s="482"/>
      <c r="AE46" s="482"/>
      <c r="AF46" s="482"/>
      <c r="AG46" s="482"/>
      <c r="AH46" s="482"/>
      <c r="AI46" s="482"/>
      <c r="AJ46" s="483"/>
    </row>
    <row r="47" spans="1:36" ht="24.95" customHeight="1" thickBot="1">
      <c r="A47" s="638">
        <v>21</v>
      </c>
      <c r="B47" s="630"/>
      <c r="C47" s="624"/>
      <c r="D47" s="622"/>
      <c r="E47" s="134" t="s">
        <v>138</v>
      </c>
      <c r="F47" s="484"/>
      <c r="G47" s="484"/>
      <c r="H47" s="484"/>
      <c r="I47" s="480"/>
      <c r="J47" s="480"/>
      <c r="K47" s="480"/>
      <c r="L47" s="480"/>
      <c r="M47" s="480"/>
      <c r="N47" s="480"/>
      <c r="O47" s="480"/>
      <c r="P47" s="480"/>
      <c r="Q47" s="480"/>
      <c r="R47" s="480"/>
      <c r="S47" s="480"/>
      <c r="T47" s="480"/>
      <c r="U47" s="480"/>
      <c r="V47" s="480"/>
      <c r="W47" s="480"/>
      <c r="X47" s="480"/>
      <c r="Y47" s="480"/>
      <c r="Z47" s="480"/>
      <c r="AA47" s="480"/>
      <c r="AB47" s="480"/>
      <c r="AC47" s="480"/>
      <c r="AD47" s="480"/>
      <c r="AE47" s="480"/>
      <c r="AF47" s="480"/>
      <c r="AG47" s="480"/>
      <c r="AH47" s="480"/>
      <c r="AI47" s="480"/>
      <c r="AJ47" s="481"/>
    </row>
    <row r="48" spans="1:36" ht="24.95" customHeight="1" thickBot="1">
      <c r="A48" s="638"/>
      <c r="B48" s="630"/>
      <c r="C48" s="625"/>
      <c r="D48" s="623"/>
      <c r="E48" s="154" t="s">
        <v>139</v>
      </c>
      <c r="F48" s="485"/>
      <c r="G48" s="485"/>
      <c r="H48" s="485"/>
      <c r="I48" s="482"/>
      <c r="J48" s="482"/>
      <c r="K48" s="482"/>
      <c r="L48" s="482"/>
      <c r="M48" s="482"/>
      <c r="N48" s="482"/>
      <c r="O48" s="482"/>
      <c r="P48" s="482"/>
      <c r="Q48" s="482"/>
      <c r="R48" s="482"/>
      <c r="S48" s="482"/>
      <c r="T48" s="482"/>
      <c r="U48" s="482"/>
      <c r="V48" s="482"/>
      <c r="W48" s="482"/>
      <c r="X48" s="482"/>
      <c r="Y48" s="482"/>
      <c r="Z48" s="482"/>
      <c r="AA48" s="482"/>
      <c r="AB48" s="482"/>
      <c r="AC48" s="482"/>
      <c r="AD48" s="482"/>
      <c r="AE48" s="482"/>
      <c r="AF48" s="482"/>
      <c r="AG48" s="482"/>
      <c r="AH48" s="482"/>
      <c r="AI48" s="482"/>
      <c r="AJ48" s="483"/>
    </row>
    <row r="49" spans="1:36" ht="24.95" customHeight="1" thickBot="1">
      <c r="A49" s="638">
        <v>22</v>
      </c>
      <c r="B49" s="630"/>
      <c r="C49" s="624"/>
      <c r="D49" s="622"/>
      <c r="E49" s="134" t="s">
        <v>138</v>
      </c>
      <c r="F49" s="484"/>
      <c r="G49" s="484"/>
      <c r="H49" s="484"/>
      <c r="I49" s="480"/>
      <c r="J49" s="480"/>
      <c r="K49" s="480"/>
      <c r="L49" s="480"/>
      <c r="M49" s="480"/>
      <c r="N49" s="480"/>
      <c r="O49" s="480"/>
      <c r="P49" s="480"/>
      <c r="Q49" s="480"/>
      <c r="R49" s="480"/>
      <c r="S49" s="480"/>
      <c r="T49" s="480"/>
      <c r="U49" s="480"/>
      <c r="V49" s="480"/>
      <c r="W49" s="480"/>
      <c r="X49" s="480"/>
      <c r="Y49" s="480"/>
      <c r="Z49" s="480"/>
      <c r="AA49" s="480"/>
      <c r="AB49" s="480"/>
      <c r="AC49" s="480"/>
      <c r="AD49" s="480"/>
      <c r="AE49" s="480"/>
      <c r="AF49" s="480"/>
      <c r="AG49" s="480"/>
      <c r="AH49" s="480"/>
      <c r="AI49" s="480"/>
      <c r="AJ49" s="481"/>
    </row>
    <row r="50" spans="1:36" ht="24.95" customHeight="1" thickBot="1">
      <c r="A50" s="638"/>
      <c r="B50" s="630"/>
      <c r="C50" s="625"/>
      <c r="D50" s="623"/>
      <c r="E50" s="154" t="s">
        <v>139</v>
      </c>
      <c r="F50" s="485"/>
      <c r="G50" s="485"/>
      <c r="H50" s="485"/>
      <c r="I50" s="482"/>
      <c r="J50" s="482"/>
      <c r="K50" s="482"/>
      <c r="L50" s="482"/>
      <c r="M50" s="482"/>
      <c r="N50" s="482"/>
      <c r="O50" s="482"/>
      <c r="P50" s="482"/>
      <c r="Q50" s="482"/>
      <c r="R50" s="482"/>
      <c r="S50" s="482"/>
      <c r="T50" s="482"/>
      <c r="U50" s="482"/>
      <c r="V50" s="482"/>
      <c r="W50" s="482"/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3"/>
    </row>
    <row r="51" spans="1:36" ht="24.95" customHeight="1" thickBot="1">
      <c r="A51" s="638">
        <v>23</v>
      </c>
      <c r="B51" s="630"/>
      <c r="C51" s="624"/>
      <c r="D51" s="622"/>
      <c r="E51" s="134" t="s">
        <v>138</v>
      </c>
      <c r="F51" s="484"/>
      <c r="G51" s="484"/>
      <c r="H51" s="484"/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480"/>
      <c r="AA51" s="480"/>
      <c r="AB51" s="480"/>
      <c r="AC51" s="480"/>
      <c r="AD51" s="480"/>
      <c r="AE51" s="480"/>
      <c r="AF51" s="480"/>
      <c r="AG51" s="480"/>
      <c r="AH51" s="480"/>
      <c r="AI51" s="480"/>
      <c r="AJ51" s="481"/>
    </row>
    <row r="52" spans="1:36" ht="24.95" customHeight="1" thickBot="1">
      <c r="A52" s="638"/>
      <c r="B52" s="630"/>
      <c r="C52" s="625"/>
      <c r="D52" s="623"/>
      <c r="E52" s="154" t="s">
        <v>139</v>
      </c>
      <c r="F52" s="485"/>
      <c r="G52" s="485"/>
      <c r="H52" s="485"/>
      <c r="I52" s="482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482"/>
      <c r="AA52" s="482"/>
      <c r="AB52" s="482"/>
      <c r="AC52" s="482"/>
      <c r="AD52" s="482"/>
      <c r="AE52" s="482"/>
      <c r="AF52" s="482"/>
      <c r="AG52" s="482"/>
      <c r="AH52" s="482"/>
      <c r="AI52" s="482"/>
      <c r="AJ52" s="483"/>
    </row>
    <row r="53" spans="1:36" ht="24.95" customHeight="1" thickBot="1">
      <c r="A53" s="638">
        <v>24</v>
      </c>
      <c r="B53" s="630"/>
      <c r="C53" s="624"/>
      <c r="D53" s="622"/>
      <c r="E53" s="134" t="s">
        <v>138</v>
      </c>
      <c r="F53" s="484"/>
      <c r="G53" s="484"/>
      <c r="H53" s="484"/>
      <c r="I53" s="480"/>
      <c r="J53" s="480"/>
      <c r="K53" s="480"/>
      <c r="L53" s="480"/>
      <c r="M53" s="480"/>
      <c r="N53" s="480"/>
      <c r="O53" s="480"/>
      <c r="P53" s="480"/>
      <c r="Q53" s="480"/>
      <c r="R53" s="480"/>
      <c r="S53" s="480"/>
      <c r="T53" s="480"/>
      <c r="U53" s="480"/>
      <c r="V53" s="480"/>
      <c r="W53" s="480"/>
      <c r="X53" s="480"/>
      <c r="Y53" s="480"/>
      <c r="Z53" s="480"/>
      <c r="AA53" s="480"/>
      <c r="AB53" s="480"/>
      <c r="AC53" s="480"/>
      <c r="AD53" s="480"/>
      <c r="AE53" s="480"/>
      <c r="AF53" s="480"/>
      <c r="AG53" s="480"/>
      <c r="AH53" s="480"/>
      <c r="AI53" s="480"/>
      <c r="AJ53" s="481"/>
    </row>
    <row r="54" spans="1:36" ht="24.95" customHeight="1" thickBot="1">
      <c r="A54" s="638"/>
      <c r="B54" s="630"/>
      <c r="C54" s="625"/>
      <c r="D54" s="623"/>
      <c r="E54" s="154" t="s">
        <v>139</v>
      </c>
      <c r="F54" s="485"/>
      <c r="G54" s="485"/>
      <c r="H54" s="485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482"/>
      <c r="V54" s="482"/>
      <c r="W54" s="482"/>
      <c r="X54" s="482"/>
      <c r="Y54" s="482"/>
      <c r="Z54" s="482"/>
      <c r="AA54" s="482"/>
      <c r="AB54" s="482"/>
      <c r="AC54" s="482"/>
      <c r="AD54" s="482"/>
      <c r="AE54" s="482"/>
      <c r="AF54" s="482"/>
      <c r="AG54" s="482"/>
      <c r="AH54" s="482"/>
      <c r="AI54" s="482"/>
      <c r="AJ54" s="483"/>
    </row>
    <row r="55" spans="1:36" ht="24.95" customHeight="1" thickBot="1">
      <c r="A55" s="638">
        <v>25</v>
      </c>
      <c r="B55" s="630"/>
      <c r="C55" s="624"/>
      <c r="D55" s="622"/>
      <c r="E55" s="134" t="s">
        <v>138</v>
      </c>
      <c r="F55" s="484"/>
      <c r="G55" s="484"/>
      <c r="H55" s="484"/>
      <c r="I55" s="480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0"/>
      <c r="AA55" s="480"/>
      <c r="AB55" s="480"/>
      <c r="AC55" s="480"/>
      <c r="AD55" s="480"/>
      <c r="AE55" s="480"/>
      <c r="AF55" s="480"/>
      <c r="AG55" s="480"/>
      <c r="AH55" s="480"/>
      <c r="AI55" s="480"/>
      <c r="AJ55" s="481"/>
    </row>
    <row r="56" spans="1:36" ht="24.95" customHeight="1" thickBot="1">
      <c r="A56" s="638"/>
      <c r="B56" s="630"/>
      <c r="C56" s="625"/>
      <c r="D56" s="623"/>
      <c r="E56" s="154" t="s">
        <v>139</v>
      </c>
      <c r="F56" s="485"/>
      <c r="G56" s="485"/>
      <c r="H56" s="485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2"/>
      <c r="AA56" s="482"/>
      <c r="AB56" s="482"/>
      <c r="AC56" s="482"/>
      <c r="AD56" s="482"/>
      <c r="AE56" s="482"/>
      <c r="AF56" s="482"/>
      <c r="AG56" s="482"/>
      <c r="AH56" s="482"/>
      <c r="AI56" s="482"/>
      <c r="AJ56" s="483"/>
    </row>
    <row r="57" spans="1:36" ht="24.95" customHeight="1" thickBot="1">
      <c r="A57" s="638">
        <v>26</v>
      </c>
      <c r="B57" s="630"/>
      <c r="C57" s="624"/>
      <c r="D57" s="622"/>
      <c r="E57" s="134" t="s">
        <v>138</v>
      </c>
      <c r="F57" s="484"/>
      <c r="G57" s="484"/>
      <c r="H57" s="484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0"/>
      <c r="AA57" s="480"/>
      <c r="AB57" s="480"/>
      <c r="AC57" s="480"/>
      <c r="AD57" s="480"/>
      <c r="AE57" s="480"/>
      <c r="AF57" s="480"/>
      <c r="AG57" s="480"/>
      <c r="AH57" s="480"/>
      <c r="AI57" s="480"/>
      <c r="AJ57" s="481"/>
    </row>
    <row r="58" spans="1:36" ht="24.95" customHeight="1" thickBot="1">
      <c r="A58" s="638"/>
      <c r="B58" s="630"/>
      <c r="C58" s="625"/>
      <c r="D58" s="623"/>
      <c r="E58" s="154" t="s">
        <v>139</v>
      </c>
      <c r="F58" s="485"/>
      <c r="G58" s="485"/>
      <c r="H58" s="485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482"/>
      <c r="AI58" s="482"/>
      <c r="AJ58" s="483"/>
    </row>
    <row r="59" spans="1:36" ht="24.95" customHeight="1" thickBot="1">
      <c r="A59" s="638">
        <v>27</v>
      </c>
      <c r="B59" s="630"/>
      <c r="C59" s="624"/>
      <c r="D59" s="622"/>
      <c r="E59" s="134" t="s">
        <v>138</v>
      </c>
      <c r="F59" s="484"/>
      <c r="G59" s="484"/>
      <c r="H59" s="484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  <c r="AA59" s="480"/>
      <c r="AB59" s="480"/>
      <c r="AC59" s="480"/>
      <c r="AD59" s="480"/>
      <c r="AE59" s="480"/>
      <c r="AF59" s="480"/>
      <c r="AG59" s="480"/>
      <c r="AH59" s="480"/>
      <c r="AI59" s="480"/>
      <c r="AJ59" s="481"/>
    </row>
    <row r="60" spans="1:36" ht="24.95" customHeight="1" thickBot="1">
      <c r="A60" s="638"/>
      <c r="B60" s="630"/>
      <c r="C60" s="625"/>
      <c r="D60" s="623"/>
      <c r="E60" s="154" t="s">
        <v>139</v>
      </c>
      <c r="F60" s="485"/>
      <c r="G60" s="485"/>
      <c r="H60" s="485"/>
      <c r="I60" s="482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483"/>
    </row>
    <row r="61" spans="1:36" ht="24.95" customHeight="1" thickBot="1">
      <c r="A61" s="638">
        <v>28</v>
      </c>
      <c r="B61" s="630"/>
      <c r="C61" s="624"/>
      <c r="D61" s="622"/>
      <c r="E61" s="134" t="s">
        <v>138</v>
      </c>
      <c r="F61" s="484"/>
      <c r="G61" s="484"/>
      <c r="H61" s="484"/>
      <c r="I61" s="480"/>
      <c r="J61" s="480"/>
      <c r="K61" s="480"/>
      <c r="L61" s="480"/>
      <c r="M61" s="480"/>
      <c r="N61" s="480"/>
      <c r="O61" s="480"/>
      <c r="P61" s="480"/>
      <c r="Q61" s="480"/>
      <c r="R61" s="480"/>
      <c r="S61" s="480"/>
      <c r="T61" s="480"/>
      <c r="U61" s="480"/>
      <c r="V61" s="480"/>
      <c r="W61" s="480"/>
      <c r="X61" s="480"/>
      <c r="Y61" s="480"/>
      <c r="Z61" s="480"/>
      <c r="AA61" s="480"/>
      <c r="AB61" s="480"/>
      <c r="AC61" s="480"/>
      <c r="AD61" s="480"/>
      <c r="AE61" s="480"/>
      <c r="AF61" s="480"/>
      <c r="AG61" s="480"/>
      <c r="AH61" s="480"/>
      <c r="AI61" s="480"/>
      <c r="AJ61" s="481"/>
    </row>
    <row r="62" spans="1:36" ht="24.95" customHeight="1" thickBot="1">
      <c r="A62" s="638"/>
      <c r="B62" s="630"/>
      <c r="C62" s="625"/>
      <c r="D62" s="623"/>
      <c r="E62" s="154" t="s">
        <v>139</v>
      </c>
      <c r="F62" s="485"/>
      <c r="G62" s="485"/>
      <c r="H62" s="485"/>
      <c r="I62" s="482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482"/>
      <c r="AJ62" s="483"/>
    </row>
    <row r="63" spans="1:36" ht="24.95" customHeight="1" thickBot="1">
      <c r="A63" s="638">
        <v>29</v>
      </c>
      <c r="B63" s="630"/>
      <c r="C63" s="624"/>
      <c r="D63" s="622"/>
      <c r="E63" s="134" t="s">
        <v>138</v>
      </c>
      <c r="F63" s="484"/>
      <c r="G63" s="484"/>
      <c r="H63" s="484"/>
      <c r="I63" s="480"/>
      <c r="J63" s="480"/>
      <c r="K63" s="480"/>
      <c r="L63" s="480"/>
      <c r="M63" s="480"/>
      <c r="N63" s="480"/>
      <c r="O63" s="480"/>
      <c r="P63" s="480"/>
      <c r="Q63" s="480"/>
      <c r="R63" s="480"/>
      <c r="S63" s="480"/>
      <c r="T63" s="480"/>
      <c r="U63" s="480"/>
      <c r="V63" s="480"/>
      <c r="W63" s="480"/>
      <c r="X63" s="480"/>
      <c r="Y63" s="480"/>
      <c r="Z63" s="480"/>
      <c r="AA63" s="480"/>
      <c r="AB63" s="480"/>
      <c r="AC63" s="480"/>
      <c r="AD63" s="480"/>
      <c r="AE63" s="480"/>
      <c r="AF63" s="480"/>
      <c r="AG63" s="480"/>
      <c r="AH63" s="480"/>
      <c r="AI63" s="480"/>
      <c r="AJ63" s="481"/>
    </row>
    <row r="64" spans="1:36" ht="24.95" customHeight="1" thickBot="1">
      <c r="A64" s="638"/>
      <c r="B64" s="630"/>
      <c r="C64" s="625"/>
      <c r="D64" s="623"/>
      <c r="E64" s="154" t="s">
        <v>139</v>
      </c>
      <c r="F64" s="485"/>
      <c r="G64" s="485"/>
      <c r="H64" s="485"/>
      <c r="I64" s="482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482"/>
      <c r="AA64" s="482"/>
      <c r="AB64" s="482"/>
      <c r="AC64" s="482"/>
      <c r="AD64" s="482"/>
      <c r="AE64" s="482"/>
      <c r="AF64" s="482"/>
      <c r="AG64" s="482"/>
      <c r="AH64" s="482"/>
      <c r="AI64" s="482"/>
      <c r="AJ64" s="483"/>
    </row>
    <row r="65" spans="1:36" ht="24.95" customHeight="1" thickBot="1">
      <c r="A65" s="638">
        <v>30</v>
      </c>
      <c r="B65" s="630"/>
      <c r="C65" s="624"/>
      <c r="D65" s="622"/>
      <c r="E65" s="134" t="s">
        <v>138</v>
      </c>
      <c r="F65" s="484"/>
      <c r="G65" s="484"/>
      <c r="H65" s="484"/>
      <c r="I65" s="480"/>
      <c r="J65" s="480"/>
      <c r="K65" s="480"/>
      <c r="L65" s="480"/>
      <c r="M65" s="480"/>
      <c r="N65" s="480"/>
      <c r="O65" s="480"/>
      <c r="P65" s="480"/>
      <c r="Q65" s="480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0"/>
      <c r="AC65" s="480"/>
      <c r="AD65" s="480"/>
      <c r="AE65" s="480"/>
      <c r="AF65" s="480"/>
      <c r="AG65" s="480"/>
      <c r="AH65" s="480"/>
      <c r="AI65" s="480"/>
      <c r="AJ65" s="481"/>
    </row>
    <row r="66" spans="1:36" ht="24.95" customHeight="1" thickBot="1">
      <c r="A66" s="638"/>
      <c r="B66" s="630"/>
      <c r="C66" s="625"/>
      <c r="D66" s="623"/>
      <c r="E66" s="154" t="s">
        <v>139</v>
      </c>
      <c r="F66" s="485"/>
      <c r="G66" s="485"/>
      <c r="H66" s="485"/>
      <c r="I66" s="482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482"/>
      <c r="AA66" s="482"/>
      <c r="AB66" s="482"/>
      <c r="AC66" s="482"/>
      <c r="AD66" s="482"/>
      <c r="AE66" s="482"/>
      <c r="AF66" s="482"/>
      <c r="AG66" s="482"/>
      <c r="AH66" s="482"/>
      <c r="AI66" s="482"/>
      <c r="AJ66" s="483"/>
    </row>
    <row r="67" spans="1:36" ht="24.95" customHeight="1" thickBot="1">
      <c r="A67" s="638">
        <v>31</v>
      </c>
      <c r="B67" s="630"/>
      <c r="C67" s="624"/>
      <c r="D67" s="622"/>
      <c r="E67" s="134" t="s">
        <v>138</v>
      </c>
      <c r="F67" s="484"/>
      <c r="G67" s="484"/>
      <c r="H67" s="484"/>
      <c r="I67" s="480"/>
      <c r="J67" s="480"/>
      <c r="K67" s="480"/>
      <c r="L67" s="480"/>
      <c r="M67" s="480"/>
      <c r="N67" s="480"/>
      <c r="O67" s="480"/>
      <c r="P67" s="480"/>
      <c r="Q67" s="480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80"/>
      <c r="AC67" s="480"/>
      <c r="AD67" s="480"/>
      <c r="AE67" s="480"/>
      <c r="AF67" s="480"/>
      <c r="AG67" s="480"/>
      <c r="AH67" s="480"/>
      <c r="AI67" s="480"/>
      <c r="AJ67" s="481"/>
    </row>
    <row r="68" spans="1:36" ht="24.95" customHeight="1" thickBot="1">
      <c r="A68" s="638"/>
      <c r="B68" s="630"/>
      <c r="C68" s="625"/>
      <c r="D68" s="623"/>
      <c r="E68" s="154" t="s">
        <v>139</v>
      </c>
      <c r="F68" s="485"/>
      <c r="G68" s="485"/>
      <c r="H68" s="485"/>
      <c r="I68" s="482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482"/>
      <c r="AA68" s="482"/>
      <c r="AB68" s="482"/>
      <c r="AC68" s="482"/>
      <c r="AD68" s="482"/>
      <c r="AE68" s="482"/>
      <c r="AF68" s="482"/>
      <c r="AG68" s="482"/>
      <c r="AH68" s="482"/>
      <c r="AI68" s="482"/>
      <c r="AJ68" s="483"/>
    </row>
    <row r="69" spans="1:36" ht="24.95" customHeight="1" thickBot="1">
      <c r="A69" s="638">
        <v>32</v>
      </c>
      <c r="B69" s="630"/>
      <c r="C69" s="624"/>
      <c r="D69" s="622"/>
      <c r="E69" s="134" t="s">
        <v>138</v>
      </c>
      <c r="F69" s="484"/>
      <c r="G69" s="484"/>
      <c r="H69" s="484"/>
      <c r="I69" s="480"/>
      <c r="J69" s="480"/>
      <c r="K69" s="480"/>
      <c r="L69" s="480"/>
      <c r="M69" s="480"/>
      <c r="N69" s="480"/>
      <c r="O69" s="480"/>
      <c r="P69" s="480"/>
      <c r="Q69" s="480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80"/>
      <c r="AC69" s="480"/>
      <c r="AD69" s="480"/>
      <c r="AE69" s="480"/>
      <c r="AF69" s="480"/>
      <c r="AG69" s="480"/>
      <c r="AH69" s="480"/>
      <c r="AI69" s="480"/>
      <c r="AJ69" s="481"/>
    </row>
    <row r="70" spans="1:36" ht="24.95" customHeight="1" thickBot="1">
      <c r="A70" s="638"/>
      <c r="B70" s="630"/>
      <c r="C70" s="625"/>
      <c r="D70" s="623"/>
      <c r="E70" s="154" t="s">
        <v>139</v>
      </c>
      <c r="F70" s="485"/>
      <c r="G70" s="485"/>
      <c r="H70" s="485"/>
      <c r="I70" s="482"/>
      <c r="J70" s="482"/>
      <c r="K70" s="482"/>
      <c r="L70" s="482"/>
      <c r="M70" s="482"/>
      <c r="N70" s="482"/>
      <c r="O70" s="482"/>
      <c r="P70" s="482"/>
      <c r="Q70" s="482"/>
      <c r="R70" s="482"/>
      <c r="S70" s="482"/>
      <c r="T70" s="482"/>
      <c r="U70" s="482"/>
      <c r="V70" s="482"/>
      <c r="W70" s="482"/>
      <c r="X70" s="482"/>
      <c r="Y70" s="482"/>
      <c r="Z70" s="482"/>
      <c r="AA70" s="482"/>
      <c r="AB70" s="482"/>
      <c r="AC70" s="482"/>
      <c r="AD70" s="482"/>
      <c r="AE70" s="482"/>
      <c r="AF70" s="482"/>
      <c r="AG70" s="482"/>
      <c r="AH70" s="482"/>
      <c r="AI70" s="482"/>
      <c r="AJ70" s="483"/>
    </row>
    <row r="71" spans="1:36" ht="24.95" customHeight="1" thickBot="1">
      <c r="A71" s="638">
        <v>33</v>
      </c>
      <c r="B71" s="630"/>
      <c r="C71" s="624"/>
      <c r="D71" s="622"/>
      <c r="E71" s="134" t="s">
        <v>138</v>
      </c>
      <c r="F71" s="484"/>
      <c r="G71" s="484"/>
      <c r="H71" s="484"/>
      <c r="I71" s="480"/>
      <c r="J71" s="480"/>
      <c r="K71" s="480"/>
      <c r="L71" s="480"/>
      <c r="M71" s="480"/>
      <c r="N71" s="480"/>
      <c r="O71" s="480"/>
      <c r="P71" s="480"/>
      <c r="Q71" s="480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80"/>
      <c r="AC71" s="480"/>
      <c r="AD71" s="480"/>
      <c r="AE71" s="480"/>
      <c r="AF71" s="480"/>
      <c r="AG71" s="480"/>
      <c r="AH71" s="480"/>
      <c r="AI71" s="480"/>
      <c r="AJ71" s="481"/>
    </row>
    <row r="72" spans="1:36" ht="24.95" customHeight="1" thickBot="1">
      <c r="A72" s="638"/>
      <c r="B72" s="630"/>
      <c r="C72" s="625"/>
      <c r="D72" s="623"/>
      <c r="E72" s="154" t="s">
        <v>139</v>
      </c>
      <c r="F72" s="485"/>
      <c r="G72" s="485"/>
      <c r="H72" s="485"/>
      <c r="I72" s="482"/>
      <c r="J72" s="482"/>
      <c r="K72" s="482"/>
      <c r="L72" s="482"/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482"/>
      <c r="AA72" s="482"/>
      <c r="AB72" s="482"/>
      <c r="AC72" s="482"/>
      <c r="AD72" s="482"/>
      <c r="AE72" s="482"/>
      <c r="AF72" s="482"/>
      <c r="AG72" s="482"/>
      <c r="AH72" s="482"/>
      <c r="AI72" s="482"/>
      <c r="AJ72" s="483"/>
    </row>
    <row r="73" spans="1:36" ht="24.95" customHeight="1" thickBot="1">
      <c r="A73" s="638">
        <v>34</v>
      </c>
      <c r="B73" s="630"/>
      <c r="C73" s="624"/>
      <c r="D73" s="622"/>
      <c r="E73" s="134" t="s">
        <v>138</v>
      </c>
      <c r="F73" s="484"/>
      <c r="G73" s="484"/>
      <c r="H73" s="484"/>
      <c r="I73" s="480"/>
      <c r="J73" s="480"/>
      <c r="K73" s="480"/>
      <c r="L73" s="480"/>
      <c r="M73" s="480"/>
      <c r="N73" s="480"/>
      <c r="O73" s="480"/>
      <c r="P73" s="480"/>
      <c r="Q73" s="480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80"/>
      <c r="AC73" s="480"/>
      <c r="AD73" s="480"/>
      <c r="AE73" s="480"/>
      <c r="AF73" s="480"/>
      <c r="AG73" s="480"/>
      <c r="AH73" s="480"/>
      <c r="AI73" s="480"/>
      <c r="AJ73" s="481"/>
    </row>
    <row r="74" spans="1:36" ht="24.95" customHeight="1" thickBot="1">
      <c r="A74" s="638"/>
      <c r="B74" s="630"/>
      <c r="C74" s="625"/>
      <c r="D74" s="623"/>
      <c r="E74" s="154" t="s">
        <v>139</v>
      </c>
      <c r="F74" s="485"/>
      <c r="G74" s="485"/>
      <c r="H74" s="485"/>
      <c r="I74" s="482"/>
      <c r="J74" s="482"/>
      <c r="K74" s="482"/>
      <c r="L74" s="482"/>
      <c r="M74" s="482"/>
      <c r="N74" s="482"/>
      <c r="O74" s="482"/>
      <c r="P74" s="482"/>
      <c r="Q74" s="482"/>
      <c r="R74" s="482"/>
      <c r="S74" s="482"/>
      <c r="T74" s="482"/>
      <c r="U74" s="482"/>
      <c r="V74" s="482"/>
      <c r="W74" s="482"/>
      <c r="X74" s="482"/>
      <c r="Y74" s="482"/>
      <c r="Z74" s="482"/>
      <c r="AA74" s="482"/>
      <c r="AB74" s="482"/>
      <c r="AC74" s="482"/>
      <c r="AD74" s="482"/>
      <c r="AE74" s="482"/>
      <c r="AF74" s="482"/>
      <c r="AG74" s="482"/>
      <c r="AH74" s="482"/>
      <c r="AI74" s="482"/>
      <c r="AJ74" s="483"/>
    </row>
    <row r="75" spans="1:36" ht="24.95" customHeight="1" thickBot="1">
      <c r="A75" s="638">
        <v>35</v>
      </c>
      <c r="B75" s="630"/>
      <c r="C75" s="624"/>
      <c r="D75" s="622"/>
      <c r="E75" s="134" t="s">
        <v>138</v>
      </c>
      <c r="F75" s="484"/>
      <c r="G75" s="484"/>
      <c r="H75" s="484"/>
      <c r="I75" s="480"/>
      <c r="J75" s="480"/>
      <c r="K75" s="480"/>
      <c r="L75" s="480"/>
      <c r="M75" s="480"/>
      <c r="N75" s="480"/>
      <c r="O75" s="480"/>
      <c r="P75" s="480"/>
      <c r="Q75" s="480"/>
      <c r="R75" s="480"/>
      <c r="S75" s="480"/>
      <c r="T75" s="480"/>
      <c r="U75" s="480"/>
      <c r="V75" s="480"/>
      <c r="W75" s="480"/>
      <c r="X75" s="480"/>
      <c r="Y75" s="480"/>
      <c r="Z75" s="480"/>
      <c r="AA75" s="480"/>
      <c r="AB75" s="480"/>
      <c r="AC75" s="480"/>
      <c r="AD75" s="480"/>
      <c r="AE75" s="480"/>
      <c r="AF75" s="480"/>
      <c r="AG75" s="480"/>
      <c r="AH75" s="480"/>
      <c r="AI75" s="480"/>
      <c r="AJ75" s="481"/>
    </row>
    <row r="76" spans="1:36" ht="24.95" customHeight="1" thickBot="1">
      <c r="A76" s="638"/>
      <c r="B76" s="630"/>
      <c r="C76" s="625"/>
      <c r="D76" s="623"/>
      <c r="E76" s="154" t="s">
        <v>139</v>
      </c>
      <c r="F76" s="485"/>
      <c r="G76" s="485"/>
      <c r="H76" s="485"/>
      <c r="I76" s="482"/>
      <c r="J76" s="482"/>
      <c r="K76" s="482"/>
      <c r="L76" s="482"/>
      <c r="M76" s="482"/>
      <c r="N76" s="482"/>
      <c r="O76" s="482"/>
      <c r="P76" s="482"/>
      <c r="Q76" s="482"/>
      <c r="R76" s="482"/>
      <c r="S76" s="482"/>
      <c r="T76" s="482"/>
      <c r="U76" s="482"/>
      <c r="V76" s="482"/>
      <c r="W76" s="482"/>
      <c r="X76" s="482"/>
      <c r="Y76" s="482"/>
      <c r="Z76" s="482"/>
      <c r="AA76" s="482"/>
      <c r="AB76" s="482"/>
      <c r="AC76" s="482"/>
      <c r="AD76" s="482"/>
      <c r="AE76" s="482"/>
      <c r="AF76" s="482"/>
      <c r="AG76" s="482"/>
      <c r="AH76" s="482"/>
      <c r="AI76" s="482"/>
      <c r="AJ76" s="483"/>
    </row>
    <row r="77" spans="1:36" ht="24.95" customHeight="1" thickBot="1">
      <c r="A77" s="638">
        <v>36</v>
      </c>
      <c r="B77" s="630"/>
      <c r="C77" s="624"/>
      <c r="D77" s="622"/>
      <c r="E77" s="134" t="s">
        <v>138</v>
      </c>
      <c r="F77" s="484"/>
      <c r="G77" s="484"/>
      <c r="H77" s="484"/>
      <c r="I77" s="480"/>
      <c r="J77" s="480"/>
      <c r="K77" s="480"/>
      <c r="L77" s="480"/>
      <c r="M77" s="480"/>
      <c r="N77" s="480"/>
      <c r="O77" s="480"/>
      <c r="P77" s="480"/>
      <c r="Q77" s="480"/>
      <c r="R77" s="480"/>
      <c r="S77" s="480"/>
      <c r="T77" s="480"/>
      <c r="U77" s="480"/>
      <c r="V77" s="480"/>
      <c r="W77" s="480"/>
      <c r="X77" s="480"/>
      <c r="Y77" s="480"/>
      <c r="Z77" s="480"/>
      <c r="AA77" s="480"/>
      <c r="AB77" s="480"/>
      <c r="AC77" s="480"/>
      <c r="AD77" s="480"/>
      <c r="AE77" s="480"/>
      <c r="AF77" s="480"/>
      <c r="AG77" s="480"/>
      <c r="AH77" s="480"/>
      <c r="AI77" s="480"/>
      <c r="AJ77" s="481"/>
    </row>
    <row r="78" spans="1:36" ht="24.95" customHeight="1" thickBot="1">
      <c r="A78" s="638"/>
      <c r="B78" s="630"/>
      <c r="C78" s="625"/>
      <c r="D78" s="623"/>
      <c r="E78" s="154" t="s">
        <v>139</v>
      </c>
      <c r="F78" s="485"/>
      <c r="G78" s="485"/>
      <c r="H78" s="485"/>
      <c r="I78" s="482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2"/>
      <c r="AA78" s="482"/>
      <c r="AB78" s="482"/>
      <c r="AC78" s="482"/>
      <c r="AD78" s="482"/>
      <c r="AE78" s="482"/>
      <c r="AF78" s="482"/>
      <c r="AG78" s="482"/>
      <c r="AH78" s="482"/>
      <c r="AI78" s="482"/>
      <c r="AJ78" s="483"/>
    </row>
    <row r="79" spans="1:36" ht="24.95" customHeight="1" thickBot="1">
      <c r="A79" s="638">
        <v>37</v>
      </c>
      <c r="B79" s="630"/>
      <c r="C79" s="624"/>
      <c r="D79" s="622"/>
      <c r="E79" s="134" t="s">
        <v>138</v>
      </c>
      <c r="F79" s="484"/>
      <c r="G79" s="484"/>
      <c r="H79" s="484"/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0"/>
      <c r="AA79" s="480"/>
      <c r="AB79" s="480"/>
      <c r="AC79" s="480"/>
      <c r="AD79" s="480"/>
      <c r="AE79" s="480"/>
      <c r="AF79" s="480"/>
      <c r="AG79" s="480"/>
      <c r="AH79" s="480"/>
      <c r="AI79" s="480"/>
      <c r="AJ79" s="481"/>
    </row>
    <row r="80" spans="1:36" ht="24.95" customHeight="1" thickBot="1">
      <c r="A80" s="638"/>
      <c r="B80" s="630"/>
      <c r="C80" s="625"/>
      <c r="D80" s="623"/>
      <c r="E80" s="154" t="s">
        <v>139</v>
      </c>
      <c r="F80" s="485"/>
      <c r="G80" s="485"/>
      <c r="H80" s="485"/>
      <c r="I80" s="482"/>
      <c r="J80" s="482"/>
      <c r="K80" s="482"/>
      <c r="L80" s="482"/>
      <c r="M80" s="482"/>
      <c r="N80" s="482"/>
      <c r="O80" s="482"/>
      <c r="P80" s="482"/>
      <c r="Q80" s="482"/>
      <c r="R80" s="482"/>
      <c r="S80" s="482"/>
      <c r="T80" s="482"/>
      <c r="U80" s="482"/>
      <c r="V80" s="482"/>
      <c r="W80" s="482"/>
      <c r="X80" s="482"/>
      <c r="Y80" s="482"/>
      <c r="Z80" s="482"/>
      <c r="AA80" s="482"/>
      <c r="AB80" s="482"/>
      <c r="AC80" s="482"/>
      <c r="AD80" s="482"/>
      <c r="AE80" s="482"/>
      <c r="AF80" s="482"/>
      <c r="AG80" s="482"/>
      <c r="AH80" s="482"/>
      <c r="AI80" s="482"/>
      <c r="AJ80" s="483"/>
    </row>
    <row r="81" spans="1:36" ht="24.95" customHeight="1" thickBot="1">
      <c r="A81" s="638">
        <v>38</v>
      </c>
      <c r="B81" s="630"/>
      <c r="C81" s="624"/>
      <c r="D81" s="622"/>
      <c r="E81" s="134" t="s">
        <v>138</v>
      </c>
      <c r="F81" s="484"/>
      <c r="G81" s="484"/>
      <c r="H81" s="484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  <c r="AA81" s="480"/>
      <c r="AB81" s="480"/>
      <c r="AC81" s="480"/>
      <c r="AD81" s="480"/>
      <c r="AE81" s="480"/>
      <c r="AF81" s="480"/>
      <c r="AG81" s="480"/>
      <c r="AH81" s="480"/>
      <c r="AI81" s="480"/>
      <c r="AJ81" s="481"/>
    </row>
    <row r="82" spans="1:36" ht="24.95" customHeight="1" thickBot="1">
      <c r="A82" s="638"/>
      <c r="B82" s="630"/>
      <c r="C82" s="625"/>
      <c r="D82" s="623"/>
      <c r="E82" s="154" t="s">
        <v>139</v>
      </c>
      <c r="F82" s="485"/>
      <c r="G82" s="485"/>
      <c r="H82" s="485"/>
      <c r="I82" s="482"/>
      <c r="J82" s="482"/>
      <c r="K82" s="482"/>
      <c r="L82" s="482"/>
      <c r="M82" s="482"/>
      <c r="N82" s="482"/>
      <c r="O82" s="482"/>
      <c r="P82" s="482"/>
      <c r="Q82" s="482"/>
      <c r="R82" s="482"/>
      <c r="S82" s="482"/>
      <c r="T82" s="482"/>
      <c r="U82" s="482"/>
      <c r="V82" s="482"/>
      <c r="W82" s="482"/>
      <c r="X82" s="482"/>
      <c r="Y82" s="482"/>
      <c r="Z82" s="482"/>
      <c r="AA82" s="482"/>
      <c r="AB82" s="482"/>
      <c r="AC82" s="482"/>
      <c r="AD82" s="482"/>
      <c r="AE82" s="482"/>
      <c r="AF82" s="482"/>
      <c r="AG82" s="482"/>
      <c r="AH82" s="482"/>
      <c r="AI82" s="482"/>
      <c r="AJ82" s="483"/>
    </row>
    <row r="83" spans="1:36" ht="24.95" customHeight="1" thickBot="1">
      <c r="A83" s="638">
        <v>39</v>
      </c>
      <c r="B83" s="630"/>
      <c r="C83" s="624"/>
      <c r="D83" s="622"/>
      <c r="E83" s="134" t="s">
        <v>138</v>
      </c>
      <c r="F83" s="484"/>
      <c r="G83" s="484"/>
      <c r="H83" s="484"/>
      <c r="I83" s="480"/>
      <c r="J83" s="480"/>
      <c r="K83" s="480"/>
      <c r="L83" s="480"/>
      <c r="M83" s="480"/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  <c r="AA83" s="480"/>
      <c r="AB83" s="480"/>
      <c r="AC83" s="480"/>
      <c r="AD83" s="480"/>
      <c r="AE83" s="480"/>
      <c r="AF83" s="480"/>
      <c r="AG83" s="480"/>
      <c r="AH83" s="480"/>
      <c r="AI83" s="480"/>
      <c r="AJ83" s="481"/>
    </row>
    <row r="84" spans="1:36" ht="24.95" customHeight="1" thickBot="1">
      <c r="A84" s="638"/>
      <c r="B84" s="630"/>
      <c r="C84" s="625"/>
      <c r="D84" s="623"/>
      <c r="E84" s="154" t="s">
        <v>139</v>
      </c>
      <c r="F84" s="485"/>
      <c r="G84" s="485"/>
      <c r="H84" s="485"/>
      <c r="I84" s="482"/>
      <c r="J84" s="482"/>
      <c r="K84" s="482"/>
      <c r="L84" s="482"/>
      <c r="M84" s="482"/>
      <c r="N84" s="482"/>
      <c r="O84" s="482"/>
      <c r="P84" s="482"/>
      <c r="Q84" s="482"/>
      <c r="R84" s="482"/>
      <c r="S84" s="482"/>
      <c r="T84" s="482"/>
      <c r="U84" s="482"/>
      <c r="V84" s="482"/>
      <c r="W84" s="482"/>
      <c r="X84" s="482"/>
      <c r="Y84" s="482"/>
      <c r="Z84" s="482"/>
      <c r="AA84" s="482"/>
      <c r="AB84" s="482"/>
      <c r="AC84" s="482"/>
      <c r="AD84" s="482"/>
      <c r="AE84" s="482"/>
      <c r="AF84" s="482"/>
      <c r="AG84" s="482"/>
      <c r="AH84" s="482"/>
      <c r="AI84" s="482"/>
      <c r="AJ84" s="483"/>
    </row>
    <row r="85" spans="1:36" ht="24.95" customHeight="1" thickBot="1">
      <c r="A85" s="638">
        <v>40</v>
      </c>
      <c r="B85" s="630"/>
      <c r="C85" s="624"/>
      <c r="D85" s="622"/>
      <c r="E85" s="134" t="s">
        <v>138</v>
      </c>
      <c r="F85" s="484"/>
      <c r="G85" s="484"/>
      <c r="H85" s="484"/>
      <c r="I85" s="480"/>
      <c r="J85" s="480"/>
      <c r="K85" s="480"/>
      <c r="L85" s="480"/>
      <c r="M85" s="480"/>
      <c r="N85" s="480"/>
      <c r="O85" s="480"/>
      <c r="P85" s="480"/>
      <c r="Q85" s="480"/>
      <c r="R85" s="480"/>
      <c r="S85" s="480"/>
      <c r="T85" s="480"/>
      <c r="U85" s="480"/>
      <c r="V85" s="480"/>
      <c r="W85" s="480"/>
      <c r="X85" s="480"/>
      <c r="Y85" s="480"/>
      <c r="Z85" s="480"/>
      <c r="AA85" s="480"/>
      <c r="AB85" s="480"/>
      <c r="AC85" s="480"/>
      <c r="AD85" s="480"/>
      <c r="AE85" s="480"/>
      <c r="AF85" s="480"/>
      <c r="AG85" s="480"/>
      <c r="AH85" s="480"/>
      <c r="AI85" s="480"/>
      <c r="AJ85" s="481"/>
    </row>
    <row r="86" spans="1:36" ht="24.95" customHeight="1" thickBot="1">
      <c r="A86" s="638"/>
      <c r="B86" s="630"/>
      <c r="C86" s="625"/>
      <c r="D86" s="623"/>
      <c r="E86" s="154" t="s">
        <v>139</v>
      </c>
      <c r="F86" s="485"/>
      <c r="G86" s="485"/>
      <c r="H86" s="485"/>
      <c r="I86" s="482"/>
      <c r="J86" s="482"/>
      <c r="K86" s="482"/>
      <c r="L86" s="482"/>
      <c r="M86" s="482"/>
      <c r="N86" s="482"/>
      <c r="O86" s="482"/>
      <c r="P86" s="482"/>
      <c r="Q86" s="482"/>
      <c r="R86" s="482"/>
      <c r="S86" s="482"/>
      <c r="T86" s="482"/>
      <c r="U86" s="482"/>
      <c r="V86" s="482"/>
      <c r="W86" s="482"/>
      <c r="X86" s="482"/>
      <c r="Y86" s="482"/>
      <c r="Z86" s="482"/>
      <c r="AA86" s="482"/>
      <c r="AB86" s="482"/>
      <c r="AC86" s="482"/>
      <c r="AD86" s="482"/>
      <c r="AE86" s="482"/>
      <c r="AF86" s="482"/>
      <c r="AG86" s="482"/>
      <c r="AH86" s="482"/>
      <c r="AI86" s="482"/>
      <c r="AJ86" s="483"/>
    </row>
    <row r="87" spans="1:36" ht="24.95" customHeight="1" thickBot="1">
      <c r="A87" s="638">
        <v>41</v>
      </c>
      <c r="B87" s="630"/>
      <c r="C87" s="624"/>
      <c r="D87" s="622"/>
      <c r="E87" s="134" t="s">
        <v>138</v>
      </c>
      <c r="F87" s="484"/>
      <c r="G87" s="484"/>
      <c r="H87" s="484"/>
      <c r="I87" s="480"/>
      <c r="J87" s="480"/>
      <c r="K87" s="480"/>
      <c r="L87" s="480"/>
      <c r="M87" s="480"/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1"/>
    </row>
    <row r="88" spans="1:36" ht="24.95" customHeight="1" thickBot="1">
      <c r="A88" s="638"/>
      <c r="B88" s="630"/>
      <c r="C88" s="625"/>
      <c r="D88" s="623"/>
      <c r="E88" s="154" t="s">
        <v>139</v>
      </c>
      <c r="F88" s="485"/>
      <c r="G88" s="485"/>
      <c r="H88" s="485"/>
      <c r="I88" s="482"/>
      <c r="J88" s="482"/>
      <c r="K88" s="482"/>
      <c r="L88" s="482"/>
      <c r="M88" s="482"/>
      <c r="N88" s="482"/>
      <c r="O88" s="482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483"/>
    </row>
    <row r="89" spans="1:36" ht="24.95" customHeight="1" thickBot="1">
      <c r="A89" s="638">
        <v>42</v>
      </c>
      <c r="B89" s="630"/>
      <c r="C89" s="624"/>
      <c r="D89" s="622"/>
      <c r="E89" s="134" t="s">
        <v>138</v>
      </c>
      <c r="F89" s="484"/>
      <c r="G89" s="484"/>
      <c r="H89" s="484"/>
      <c r="I89" s="480"/>
      <c r="J89" s="480"/>
      <c r="K89" s="480"/>
      <c r="L89" s="480"/>
      <c r="M89" s="480"/>
      <c r="N89" s="480"/>
      <c r="O89" s="480"/>
      <c r="P89" s="480"/>
      <c r="Q89" s="480"/>
      <c r="R89" s="480"/>
      <c r="S89" s="480"/>
      <c r="T89" s="480"/>
      <c r="U89" s="480"/>
      <c r="V89" s="480"/>
      <c r="W89" s="480"/>
      <c r="X89" s="480"/>
      <c r="Y89" s="480"/>
      <c r="Z89" s="480"/>
      <c r="AA89" s="480"/>
      <c r="AB89" s="480"/>
      <c r="AC89" s="480"/>
      <c r="AD89" s="480"/>
      <c r="AE89" s="480"/>
      <c r="AF89" s="480"/>
      <c r="AG89" s="480"/>
      <c r="AH89" s="480"/>
      <c r="AI89" s="480"/>
      <c r="AJ89" s="481"/>
    </row>
    <row r="90" spans="1:36" ht="24.95" customHeight="1" thickBot="1">
      <c r="A90" s="638"/>
      <c r="B90" s="630"/>
      <c r="C90" s="625"/>
      <c r="D90" s="623"/>
      <c r="E90" s="154" t="s">
        <v>139</v>
      </c>
      <c r="F90" s="485"/>
      <c r="G90" s="485"/>
      <c r="H90" s="485"/>
      <c r="I90" s="482"/>
      <c r="J90" s="482"/>
      <c r="K90" s="482"/>
      <c r="L90" s="482"/>
      <c r="M90" s="482"/>
      <c r="N90" s="482"/>
      <c r="O90" s="482"/>
      <c r="P90" s="482"/>
      <c r="Q90" s="482"/>
      <c r="R90" s="482"/>
      <c r="S90" s="482"/>
      <c r="T90" s="482"/>
      <c r="U90" s="482"/>
      <c r="V90" s="482"/>
      <c r="W90" s="482"/>
      <c r="X90" s="482"/>
      <c r="Y90" s="482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483"/>
    </row>
    <row r="91" spans="1:36" ht="24.95" customHeight="1" thickBot="1">
      <c r="A91" s="638">
        <v>43</v>
      </c>
      <c r="B91" s="630"/>
      <c r="C91" s="624"/>
      <c r="D91" s="622"/>
      <c r="E91" s="134" t="s">
        <v>138</v>
      </c>
      <c r="F91" s="484"/>
      <c r="G91" s="484"/>
      <c r="H91" s="484"/>
      <c r="I91" s="480"/>
      <c r="J91" s="480"/>
      <c r="K91" s="480"/>
      <c r="L91" s="480"/>
      <c r="M91" s="480"/>
      <c r="N91" s="480"/>
      <c r="O91" s="480"/>
      <c r="P91" s="480"/>
      <c r="Q91" s="480"/>
      <c r="R91" s="480"/>
      <c r="S91" s="480"/>
      <c r="T91" s="480"/>
      <c r="U91" s="480"/>
      <c r="V91" s="480"/>
      <c r="W91" s="480"/>
      <c r="X91" s="480"/>
      <c r="Y91" s="480"/>
      <c r="Z91" s="480"/>
      <c r="AA91" s="480"/>
      <c r="AB91" s="480"/>
      <c r="AC91" s="480"/>
      <c r="AD91" s="480"/>
      <c r="AE91" s="480"/>
      <c r="AF91" s="480"/>
      <c r="AG91" s="480"/>
      <c r="AH91" s="480"/>
      <c r="AI91" s="480"/>
      <c r="AJ91" s="481"/>
    </row>
    <row r="92" spans="1:36" ht="24.95" customHeight="1" thickBot="1">
      <c r="A92" s="638"/>
      <c r="B92" s="630"/>
      <c r="C92" s="625"/>
      <c r="D92" s="623"/>
      <c r="E92" s="154" t="s">
        <v>139</v>
      </c>
      <c r="F92" s="485"/>
      <c r="G92" s="485"/>
      <c r="H92" s="485"/>
      <c r="I92" s="482"/>
      <c r="J92" s="482"/>
      <c r="K92" s="482"/>
      <c r="L92" s="482"/>
      <c r="M92" s="482"/>
      <c r="N92" s="482"/>
      <c r="O92" s="482"/>
      <c r="P92" s="482"/>
      <c r="Q92" s="482"/>
      <c r="R92" s="482"/>
      <c r="S92" s="482"/>
      <c r="T92" s="482"/>
      <c r="U92" s="482"/>
      <c r="V92" s="482"/>
      <c r="W92" s="482"/>
      <c r="X92" s="482"/>
      <c r="Y92" s="482"/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483"/>
    </row>
    <row r="93" spans="1:36" ht="24.95" customHeight="1" thickBot="1">
      <c r="A93" s="638">
        <v>44</v>
      </c>
      <c r="B93" s="630"/>
      <c r="C93" s="624"/>
      <c r="D93" s="622"/>
      <c r="E93" s="134" t="s">
        <v>138</v>
      </c>
      <c r="F93" s="484"/>
      <c r="G93" s="484"/>
      <c r="H93" s="484"/>
      <c r="I93" s="480"/>
      <c r="J93" s="480"/>
      <c r="K93" s="480"/>
      <c r="L93" s="480"/>
      <c r="M93" s="480"/>
      <c r="N93" s="480"/>
      <c r="O93" s="480"/>
      <c r="P93" s="480"/>
      <c r="Q93" s="480"/>
      <c r="R93" s="480"/>
      <c r="S93" s="480"/>
      <c r="T93" s="480"/>
      <c r="U93" s="480"/>
      <c r="V93" s="480"/>
      <c r="W93" s="480"/>
      <c r="X93" s="480"/>
      <c r="Y93" s="480"/>
      <c r="Z93" s="480"/>
      <c r="AA93" s="480"/>
      <c r="AB93" s="480"/>
      <c r="AC93" s="480"/>
      <c r="AD93" s="480"/>
      <c r="AE93" s="480"/>
      <c r="AF93" s="480"/>
      <c r="AG93" s="480"/>
      <c r="AH93" s="480"/>
      <c r="AI93" s="480"/>
      <c r="AJ93" s="481"/>
    </row>
    <row r="94" spans="1:36" ht="24.95" customHeight="1" thickBot="1">
      <c r="A94" s="638"/>
      <c r="B94" s="630"/>
      <c r="C94" s="625"/>
      <c r="D94" s="623"/>
      <c r="E94" s="154" t="s">
        <v>139</v>
      </c>
      <c r="F94" s="485"/>
      <c r="G94" s="485"/>
      <c r="H94" s="485"/>
      <c r="I94" s="482"/>
      <c r="J94" s="482"/>
      <c r="K94" s="482"/>
      <c r="L94" s="482"/>
      <c r="M94" s="482"/>
      <c r="N94" s="482"/>
      <c r="O94" s="482"/>
      <c r="P94" s="482"/>
      <c r="Q94" s="482"/>
      <c r="R94" s="482"/>
      <c r="S94" s="482"/>
      <c r="T94" s="482"/>
      <c r="U94" s="482"/>
      <c r="V94" s="482"/>
      <c r="W94" s="482"/>
      <c r="X94" s="482"/>
      <c r="Y94" s="482"/>
      <c r="Z94" s="482"/>
      <c r="AA94" s="482"/>
      <c r="AB94" s="482"/>
      <c r="AC94" s="482"/>
      <c r="AD94" s="482"/>
      <c r="AE94" s="482"/>
      <c r="AF94" s="482"/>
      <c r="AG94" s="482"/>
      <c r="AH94" s="482"/>
      <c r="AI94" s="482"/>
      <c r="AJ94" s="483"/>
    </row>
    <row r="95" spans="1:36" ht="24.95" customHeight="1" thickBot="1">
      <c r="A95" s="638">
        <v>45</v>
      </c>
      <c r="B95" s="630"/>
      <c r="C95" s="624"/>
      <c r="D95" s="622"/>
      <c r="E95" s="134" t="s">
        <v>138</v>
      </c>
      <c r="F95" s="484"/>
      <c r="G95" s="484"/>
      <c r="H95" s="484"/>
      <c r="I95" s="480"/>
      <c r="J95" s="480"/>
      <c r="K95" s="480"/>
      <c r="L95" s="480"/>
      <c r="M95" s="480"/>
      <c r="N95" s="480"/>
      <c r="O95" s="480"/>
      <c r="P95" s="480"/>
      <c r="Q95" s="480"/>
      <c r="R95" s="480"/>
      <c r="S95" s="480"/>
      <c r="T95" s="480"/>
      <c r="U95" s="480"/>
      <c r="V95" s="480"/>
      <c r="W95" s="480"/>
      <c r="X95" s="480"/>
      <c r="Y95" s="480"/>
      <c r="Z95" s="480"/>
      <c r="AA95" s="480"/>
      <c r="AB95" s="480"/>
      <c r="AC95" s="480"/>
      <c r="AD95" s="480"/>
      <c r="AE95" s="480"/>
      <c r="AF95" s="480"/>
      <c r="AG95" s="480"/>
      <c r="AH95" s="480"/>
      <c r="AI95" s="480"/>
      <c r="AJ95" s="481"/>
    </row>
    <row r="96" spans="1:36" ht="24.95" customHeight="1" thickBot="1">
      <c r="A96" s="638"/>
      <c r="B96" s="630"/>
      <c r="C96" s="625"/>
      <c r="D96" s="623"/>
      <c r="E96" s="154" t="s">
        <v>139</v>
      </c>
      <c r="F96" s="485"/>
      <c r="G96" s="485"/>
      <c r="H96" s="485"/>
      <c r="I96" s="482"/>
      <c r="J96" s="482"/>
      <c r="K96" s="482"/>
      <c r="L96" s="482"/>
      <c r="M96" s="482"/>
      <c r="N96" s="482"/>
      <c r="O96" s="482"/>
      <c r="P96" s="482"/>
      <c r="Q96" s="482"/>
      <c r="R96" s="482"/>
      <c r="S96" s="482"/>
      <c r="T96" s="482"/>
      <c r="U96" s="482"/>
      <c r="V96" s="482"/>
      <c r="W96" s="482"/>
      <c r="X96" s="482"/>
      <c r="Y96" s="482"/>
      <c r="Z96" s="482"/>
      <c r="AA96" s="482"/>
      <c r="AB96" s="482"/>
      <c r="AC96" s="482"/>
      <c r="AD96" s="482"/>
      <c r="AE96" s="482"/>
      <c r="AF96" s="482"/>
      <c r="AG96" s="482"/>
      <c r="AH96" s="482"/>
      <c r="AI96" s="482"/>
      <c r="AJ96" s="483"/>
    </row>
    <row r="97" spans="1:36" ht="24.95" customHeight="1" thickBot="1">
      <c r="A97" s="638">
        <v>46</v>
      </c>
      <c r="B97" s="630"/>
      <c r="C97" s="624"/>
      <c r="D97" s="622"/>
      <c r="E97" s="134" t="s">
        <v>138</v>
      </c>
      <c r="F97" s="484"/>
      <c r="G97" s="484"/>
      <c r="H97" s="484"/>
      <c r="I97" s="480"/>
      <c r="J97" s="480"/>
      <c r="K97" s="480"/>
      <c r="L97" s="480"/>
      <c r="M97" s="480"/>
      <c r="N97" s="480"/>
      <c r="O97" s="480"/>
      <c r="P97" s="480"/>
      <c r="Q97" s="480"/>
      <c r="R97" s="480"/>
      <c r="S97" s="480"/>
      <c r="T97" s="480"/>
      <c r="U97" s="480"/>
      <c r="V97" s="480"/>
      <c r="W97" s="480"/>
      <c r="X97" s="480"/>
      <c r="Y97" s="480"/>
      <c r="Z97" s="480"/>
      <c r="AA97" s="480"/>
      <c r="AB97" s="480"/>
      <c r="AC97" s="480"/>
      <c r="AD97" s="480"/>
      <c r="AE97" s="480"/>
      <c r="AF97" s="480"/>
      <c r="AG97" s="480"/>
      <c r="AH97" s="480"/>
      <c r="AI97" s="480"/>
      <c r="AJ97" s="481"/>
    </row>
    <row r="98" spans="1:36" ht="24.95" customHeight="1" thickBot="1">
      <c r="A98" s="638"/>
      <c r="B98" s="630"/>
      <c r="C98" s="625"/>
      <c r="D98" s="623"/>
      <c r="E98" s="154" t="s">
        <v>139</v>
      </c>
      <c r="F98" s="485"/>
      <c r="G98" s="485"/>
      <c r="H98" s="485"/>
      <c r="I98" s="482"/>
      <c r="J98" s="482"/>
      <c r="K98" s="482"/>
      <c r="L98" s="482"/>
      <c r="M98" s="482"/>
      <c r="N98" s="482"/>
      <c r="O98" s="482"/>
      <c r="P98" s="482"/>
      <c r="Q98" s="482"/>
      <c r="R98" s="482"/>
      <c r="S98" s="482"/>
      <c r="T98" s="482"/>
      <c r="U98" s="482"/>
      <c r="V98" s="482"/>
      <c r="W98" s="482"/>
      <c r="X98" s="482"/>
      <c r="Y98" s="482"/>
      <c r="Z98" s="482"/>
      <c r="AA98" s="482"/>
      <c r="AB98" s="482"/>
      <c r="AC98" s="482"/>
      <c r="AD98" s="482"/>
      <c r="AE98" s="482"/>
      <c r="AF98" s="482"/>
      <c r="AG98" s="482"/>
      <c r="AH98" s="482"/>
      <c r="AI98" s="482"/>
      <c r="AJ98" s="483"/>
    </row>
    <row r="99" spans="1:36" ht="24.95" customHeight="1" thickBot="1">
      <c r="A99" s="638">
        <v>47</v>
      </c>
      <c r="B99" s="630"/>
      <c r="C99" s="624"/>
      <c r="D99" s="622"/>
      <c r="E99" s="134" t="s">
        <v>138</v>
      </c>
      <c r="F99" s="484"/>
      <c r="G99" s="484"/>
      <c r="H99" s="484"/>
      <c r="I99" s="480"/>
      <c r="J99" s="480"/>
      <c r="K99" s="480"/>
      <c r="L99" s="480"/>
      <c r="M99" s="480"/>
      <c r="N99" s="480"/>
      <c r="O99" s="480"/>
      <c r="P99" s="480"/>
      <c r="Q99" s="480"/>
      <c r="R99" s="480"/>
      <c r="S99" s="480"/>
      <c r="T99" s="480"/>
      <c r="U99" s="480"/>
      <c r="V99" s="480"/>
      <c r="W99" s="480"/>
      <c r="X99" s="480"/>
      <c r="Y99" s="480"/>
      <c r="Z99" s="480"/>
      <c r="AA99" s="480"/>
      <c r="AB99" s="480"/>
      <c r="AC99" s="480"/>
      <c r="AD99" s="480"/>
      <c r="AE99" s="480"/>
      <c r="AF99" s="480"/>
      <c r="AG99" s="480"/>
      <c r="AH99" s="480"/>
      <c r="AI99" s="480"/>
      <c r="AJ99" s="481"/>
    </row>
    <row r="100" spans="1:36" ht="24.95" customHeight="1" thickBot="1">
      <c r="A100" s="638"/>
      <c r="B100" s="630"/>
      <c r="C100" s="625"/>
      <c r="D100" s="623"/>
      <c r="E100" s="154" t="s">
        <v>139</v>
      </c>
      <c r="F100" s="485"/>
      <c r="G100" s="485"/>
      <c r="H100" s="485"/>
      <c r="I100" s="482"/>
      <c r="J100" s="482"/>
      <c r="K100" s="482"/>
      <c r="L100" s="482"/>
      <c r="M100" s="482"/>
      <c r="N100" s="482"/>
      <c r="O100" s="482"/>
      <c r="P100" s="482"/>
      <c r="Q100" s="482"/>
      <c r="R100" s="482"/>
      <c r="S100" s="482"/>
      <c r="T100" s="482"/>
      <c r="U100" s="482"/>
      <c r="V100" s="482"/>
      <c r="W100" s="482"/>
      <c r="X100" s="482"/>
      <c r="Y100" s="482"/>
      <c r="Z100" s="482"/>
      <c r="AA100" s="482"/>
      <c r="AB100" s="482"/>
      <c r="AC100" s="482"/>
      <c r="AD100" s="482"/>
      <c r="AE100" s="482"/>
      <c r="AF100" s="482"/>
      <c r="AG100" s="482"/>
      <c r="AH100" s="482"/>
      <c r="AI100" s="482"/>
      <c r="AJ100" s="483"/>
    </row>
    <row r="101" spans="1:36" ht="24.95" customHeight="1" thickBot="1">
      <c r="A101" s="638">
        <v>48</v>
      </c>
      <c r="B101" s="630"/>
      <c r="C101" s="624"/>
      <c r="D101" s="622"/>
      <c r="E101" s="134" t="s">
        <v>138</v>
      </c>
      <c r="F101" s="484"/>
      <c r="G101" s="484"/>
      <c r="H101" s="484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  <c r="AA101" s="480"/>
      <c r="AB101" s="480"/>
      <c r="AC101" s="480"/>
      <c r="AD101" s="480"/>
      <c r="AE101" s="480"/>
      <c r="AF101" s="480"/>
      <c r="AG101" s="480"/>
      <c r="AH101" s="480"/>
      <c r="AI101" s="480"/>
      <c r="AJ101" s="481"/>
    </row>
    <row r="102" spans="1:36" ht="24.95" customHeight="1" thickBot="1">
      <c r="A102" s="638"/>
      <c r="B102" s="630"/>
      <c r="C102" s="625"/>
      <c r="D102" s="623"/>
      <c r="E102" s="154" t="s">
        <v>139</v>
      </c>
      <c r="F102" s="485"/>
      <c r="G102" s="485"/>
      <c r="H102" s="485"/>
      <c r="I102" s="482"/>
      <c r="J102" s="482"/>
      <c r="K102" s="482"/>
      <c r="L102" s="482"/>
      <c r="M102" s="482"/>
      <c r="N102" s="482"/>
      <c r="O102" s="482"/>
      <c r="P102" s="482"/>
      <c r="Q102" s="482"/>
      <c r="R102" s="482"/>
      <c r="S102" s="482"/>
      <c r="T102" s="482"/>
      <c r="U102" s="482"/>
      <c r="V102" s="482"/>
      <c r="W102" s="482"/>
      <c r="X102" s="482"/>
      <c r="Y102" s="482"/>
      <c r="Z102" s="482"/>
      <c r="AA102" s="482"/>
      <c r="AB102" s="482"/>
      <c r="AC102" s="482"/>
      <c r="AD102" s="482"/>
      <c r="AE102" s="482"/>
      <c r="AF102" s="482"/>
      <c r="AG102" s="482"/>
      <c r="AH102" s="482"/>
      <c r="AI102" s="482"/>
      <c r="AJ102" s="483"/>
    </row>
    <row r="103" spans="1:36" ht="24.95" customHeight="1" thickBot="1">
      <c r="A103" s="638">
        <v>49</v>
      </c>
      <c r="B103" s="630"/>
      <c r="C103" s="624"/>
      <c r="D103" s="622"/>
      <c r="E103" s="134" t="s">
        <v>138</v>
      </c>
      <c r="F103" s="484"/>
      <c r="G103" s="484"/>
      <c r="H103" s="484"/>
      <c r="I103" s="480"/>
      <c r="J103" s="480"/>
      <c r="K103" s="480"/>
      <c r="L103" s="480"/>
      <c r="M103" s="480"/>
      <c r="N103" s="480"/>
      <c r="O103" s="480"/>
      <c r="P103" s="480"/>
      <c r="Q103" s="480"/>
      <c r="R103" s="480"/>
      <c r="S103" s="480"/>
      <c r="T103" s="480"/>
      <c r="U103" s="480"/>
      <c r="V103" s="480"/>
      <c r="W103" s="480"/>
      <c r="X103" s="480"/>
      <c r="Y103" s="480"/>
      <c r="Z103" s="480"/>
      <c r="AA103" s="480"/>
      <c r="AB103" s="480"/>
      <c r="AC103" s="480"/>
      <c r="AD103" s="480"/>
      <c r="AE103" s="480"/>
      <c r="AF103" s="480"/>
      <c r="AG103" s="480"/>
      <c r="AH103" s="480"/>
      <c r="AI103" s="480"/>
      <c r="AJ103" s="481"/>
    </row>
    <row r="104" spans="1:36" ht="24.95" customHeight="1" thickBot="1">
      <c r="A104" s="638"/>
      <c r="B104" s="630"/>
      <c r="C104" s="625"/>
      <c r="D104" s="623"/>
      <c r="E104" s="154" t="s">
        <v>139</v>
      </c>
      <c r="F104" s="485"/>
      <c r="G104" s="485"/>
      <c r="H104" s="485"/>
      <c r="I104" s="482"/>
      <c r="J104" s="482"/>
      <c r="K104" s="482"/>
      <c r="L104" s="482"/>
      <c r="M104" s="482"/>
      <c r="N104" s="482"/>
      <c r="O104" s="482"/>
      <c r="P104" s="482"/>
      <c r="Q104" s="482"/>
      <c r="R104" s="482"/>
      <c r="S104" s="482"/>
      <c r="T104" s="482"/>
      <c r="U104" s="482"/>
      <c r="V104" s="482"/>
      <c r="W104" s="482"/>
      <c r="X104" s="482"/>
      <c r="Y104" s="482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482"/>
      <c r="AJ104" s="483"/>
    </row>
    <row r="105" spans="1:36" ht="24.95" customHeight="1" thickBot="1">
      <c r="A105" s="638">
        <v>50</v>
      </c>
      <c r="B105" s="630"/>
      <c r="C105" s="624"/>
      <c r="D105" s="622"/>
      <c r="E105" s="134" t="s">
        <v>138</v>
      </c>
      <c r="F105" s="484"/>
      <c r="G105" s="484"/>
      <c r="H105" s="484"/>
      <c r="I105" s="480"/>
      <c r="J105" s="480"/>
      <c r="K105" s="480"/>
      <c r="L105" s="480"/>
      <c r="M105" s="480"/>
      <c r="N105" s="480"/>
      <c r="O105" s="480"/>
      <c r="P105" s="480"/>
      <c r="Q105" s="480"/>
      <c r="R105" s="480"/>
      <c r="S105" s="480"/>
      <c r="T105" s="480"/>
      <c r="U105" s="480"/>
      <c r="V105" s="480"/>
      <c r="W105" s="480"/>
      <c r="X105" s="480"/>
      <c r="Y105" s="480"/>
      <c r="Z105" s="480"/>
      <c r="AA105" s="480"/>
      <c r="AB105" s="480"/>
      <c r="AC105" s="480"/>
      <c r="AD105" s="480"/>
      <c r="AE105" s="480"/>
      <c r="AF105" s="480"/>
      <c r="AG105" s="480"/>
      <c r="AH105" s="480"/>
      <c r="AI105" s="480"/>
      <c r="AJ105" s="481"/>
    </row>
    <row r="106" spans="1:36" ht="24.95" customHeight="1" thickBot="1">
      <c r="A106" s="638"/>
      <c r="B106" s="630"/>
      <c r="C106" s="625"/>
      <c r="D106" s="623"/>
      <c r="E106" s="154" t="s">
        <v>139</v>
      </c>
      <c r="F106" s="485"/>
      <c r="G106" s="485"/>
      <c r="H106" s="485"/>
      <c r="I106" s="482"/>
      <c r="J106" s="482"/>
      <c r="K106" s="482"/>
      <c r="L106" s="482"/>
      <c r="M106" s="482"/>
      <c r="N106" s="482"/>
      <c r="O106" s="482"/>
      <c r="P106" s="482"/>
      <c r="Q106" s="482"/>
      <c r="R106" s="482"/>
      <c r="S106" s="482"/>
      <c r="T106" s="482"/>
      <c r="U106" s="482"/>
      <c r="V106" s="482"/>
      <c r="W106" s="482"/>
      <c r="X106" s="482"/>
      <c r="Y106" s="482"/>
      <c r="Z106" s="482"/>
      <c r="AA106" s="482"/>
      <c r="AB106" s="482"/>
      <c r="AC106" s="482"/>
      <c r="AD106" s="482"/>
      <c r="AE106" s="482"/>
      <c r="AF106" s="482"/>
      <c r="AG106" s="482"/>
      <c r="AH106" s="482"/>
      <c r="AI106" s="482"/>
      <c r="AJ106" s="483"/>
    </row>
    <row r="107" spans="1:36" ht="24.95" customHeight="1" thickBot="1">
      <c r="A107" s="638">
        <v>51</v>
      </c>
      <c r="B107" s="630"/>
      <c r="C107" s="624"/>
      <c r="D107" s="622"/>
      <c r="E107" s="134" t="s">
        <v>138</v>
      </c>
      <c r="F107" s="484"/>
      <c r="G107" s="484"/>
      <c r="H107" s="484"/>
      <c r="I107" s="480"/>
      <c r="J107" s="480"/>
      <c r="K107" s="480"/>
      <c r="L107" s="480"/>
      <c r="M107" s="480"/>
      <c r="N107" s="480"/>
      <c r="O107" s="480"/>
      <c r="P107" s="480"/>
      <c r="Q107" s="480"/>
      <c r="R107" s="480"/>
      <c r="S107" s="480"/>
      <c r="T107" s="480"/>
      <c r="U107" s="480"/>
      <c r="V107" s="480"/>
      <c r="W107" s="480"/>
      <c r="X107" s="480"/>
      <c r="Y107" s="480"/>
      <c r="Z107" s="480"/>
      <c r="AA107" s="480"/>
      <c r="AB107" s="480"/>
      <c r="AC107" s="480"/>
      <c r="AD107" s="480"/>
      <c r="AE107" s="480"/>
      <c r="AF107" s="480"/>
      <c r="AG107" s="480"/>
      <c r="AH107" s="480"/>
      <c r="AI107" s="480"/>
      <c r="AJ107" s="481"/>
    </row>
    <row r="108" spans="1:36" ht="24.95" customHeight="1" thickBot="1">
      <c r="A108" s="638"/>
      <c r="B108" s="630"/>
      <c r="C108" s="625"/>
      <c r="D108" s="623"/>
      <c r="E108" s="154" t="s">
        <v>139</v>
      </c>
      <c r="F108" s="485"/>
      <c r="G108" s="485"/>
      <c r="H108" s="485"/>
      <c r="I108" s="482"/>
      <c r="J108" s="482"/>
      <c r="K108" s="482"/>
      <c r="L108" s="482"/>
      <c r="M108" s="482"/>
      <c r="N108" s="482"/>
      <c r="O108" s="482"/>
      <c r="P108" s="482"/>
      <c r="Q108" s="482"/>
      <c r="R108" s="482"/>
      <c r="S108" s="482"/>
      <c r="T108" s="482"/>
      <c r="U108" s="482"/>
      <c r="V108" s="482"/>
      <c r="W108" s="482"/>
      <c r="X108" s="482"/>
      <c r="Y108" s="482"/>
      <c r="Z108" s="482"/>
      <c r="AA108" s="482"/>
      <c r="AB108" s="482"/>
      <c r="AC108" s="482"/>
      <c r="AD108" s="482"/>
      <c r="AE108" s="482"/>
      <c r="AF108" s="482"/>
      <c r="AG108" s="482"/>
      <c r="AH108" s="482"/>
      <c r="AI108" s="482"/>
      <c r="AJ108" s="483"/>
    </row>
    <row r="109" spans="1:36" ht="24.95" customHeight="1" thickBot="1">
      <c r="A109" s="638">
        <v>52</v>
      </c>
      <c r="B109" s="630"/>
      <c r="C109" s="624"/>
      <c r="D109" s="622"/>
      <c r="E109" s="134" t="s">
        <v>138</v>
      </c>
      <c r="F109" s="484"/>
      <c r="G109" s="484"/>
      <c r="H109" s="484"/>
      <c r="I109" s="480"/>
      <c r="J109" s="480"/>
      <c r="K109" s="480"/>
      <c r="L109" s="480"/>
      <c r="M109" s="480"/>
      <c r="N109" s="480"/>
      <c r="O109" s="480"/>
      <c r="P109" s="480"/>
      <c r="Q109" s="480"/>
      <c r="R109" s="480"/>
      <c r="S109" s="480"/>
      <c r="T109" s="480"/>
      <c r="U109" s="480"/>
      <c r="V109" s="480"/>
      <c r="W109" s="480"/>
      <c r="X109" s="480"/>
      <c r="Y109" s="480"/>
      <c r="Z109" s="480"/>
      <c r="AA109" s="480"/>
      <c r="AB109" s="480"/>
      <c r="AC109" s="480"/>
      <c r="AD109" s="480"/>
      <c r="AE109" s="480"/>
      <c r="AF109" s="480"/>
      <c r="AG109" s="480"/>
      <c r="AH109" s="480"/>
      <c r="AI109" s="480"/>
      <c r="AJ109" s="481"/>
    </row>
    <row r="110" spans="1:36" ht="24.95" customHeight="1" thickBot="1">
      <c r="A110" s="638"/>
      <c r="B110" s="630"/>
      <c r="C110" s="625"/>
      <c r="D110" s="623"/>
      <c r="E110" s="154" t="s">
        <v>139</v>
      </c>
      <c r="F110" s="485"/>
      <c r="G110" s="485"/>
      <c r="H110" s="485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3"/>
    </row>
    <row r="111" spans="1:36" ht="24.95" customHeight="1" thickBot="1">
      <c r="A111" s="638">
        <v>53</v>
      </c>
      <c r="B111" s="630"/>
      <c r="C111" s="624"/>
      <c r="D111" s="622"/>
      <c r="E111" s="134" t="s">
        <v>138</v>
      </c>
      <c r="F111" s="484"/>
      <c r="G111" s="484"/>
      <c r="H111" s="484"/>
      <c r="I111" s="480"/>
      <c r="J111" s="480"/>
      <c r="K111" s="480"/>
      <c r="L111" s="480"/>
      <c r="M111" s="480"/>
      <c r="N111" s="480"/>
      <c r="O111" s="480"/>
      <c r="P111" s="480"/>
      <c r="Q111" s="480"/>
      <c r="R111" s="480"/>
      <c r="S111" s="480"/>
      <c r="T111" s="480"/>
      <c r="U111" s="480"/>
      <c r="V111" s="480"/>
      <c r="W111" s="480"/>
      <c r="X111" s="480"/>
      <c r="Y111" s="480"/>
      <c r="Z111" s="480"/>
      <c r="AA111" s="480"/>
      <c r="AB111" s="480"/>
      <c r="AC111" s="480"/>
      <c r="AD111" s="480"/>
      <c r="AE111" s="480"/>
      <c r="AF111" s="480"/>
      <c r="AG111" s="480"/>
      <c r="AH111" s="480"/>
      <c r="AI111" s="480"/>
      <c r="AJ111" s="481"/>
    </row>
    <row r="112" spans="1:36" ht="24.95" customHeight="1" thickBot="1">
      <c r="A112" s="638"/>
      <c r="B112" s="630"/>
      <c r="C112" s="625"/>
      <c r="D112" s="623"/>
      <c r="E112" s="154" t="s">
        <v>139</v>
      </c>
      <c r="F112" s="485"/>
      <c r="G112" s="485"/>
      <c r="H112" s="485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3"/>
    </row>
    <row r="113" spans="1:41" ht="24.95" customHeight="1" thickBot="1">
      <c r="A113" s="638">
        <v>54</v>
      </c>
      <c r="B113" s="630"/>
      <c r="C113" s="624"/>
      <c r="D113" s="622"/>
      <c r="E113" s="134" t="s">
        <v>138</v>
      </c>
      <c r="F113" s="484"/>
      <c r="G113" s="484"/>
      <c r="H113" s="484"/>
      <c r="I113" s="480"/>
      <c r="J113" s="480"/>
      <c r="K113" s="480"/>
      <c r="L113" s="480"/>
      <c r="M113" s="480"/>
      <c r="N113" s="480"/>
      <c r="O113" s="480"/>
      <c r="P113" s="480"/>
      <c r="Q113" s="480"/>
      <c r="R113" s="480"/>
      <c r="S113" s="480"/>
      <c r="T113" s="480"/>
      <c r="U113" s="480"/>
      <c r="V113" s="480"/>
      <c r="W113" s="480"/>
      <c r="X113" s="480"/>
      <c r="Y113" s="480"/>
      <c r="Z113" s="480"/>
      <c r="AA113" s="480"/>
      <c r="AB113" s="480"/>
      <c r="AC113" s="480"/>
      <c r="AD113" s="480"/>
      <c r="AE113" s="480"/>
      <c r="AF113" s="480"/>
      <c r="AG113" s="480"/>
      <c r="AH113" s="480"/>
      <c r="AI113" s="480"/>
      <c r="AJ113" s="481"/>
      <c r="AK113" s="145"/>
      <c r="AL113" s="150"/>
      <c r="AM113" s="148"/>
      <c r="AN113" s="150"/>
      <c r="AO113" s="150"/>
    </row>
    <row r="114" spans="1:41" ht="24.95" customHeight="1" thickBot="1">
      <c r="A114" s="638"/>
      <c r="B114" s="630"/>
      <c r="C114" s="625"/>
      <c r="D114" s="623"/>
      <c r="E114" s="154" t="s">
        <v>139</v>
      </c>
      <c r="F114" s="485"/>
      <c r="G114" s="485"/>
      <c r="H114" s="485"/>
      <c r="I114" s="482"/>
      <c r="J114" s="482"/>
      <c r="K114" s="482"/>
      <c r="L114" s="482"/>
      <c r="M114" s="482"/>
      <c r="N114" s="482"/>
      <c r="O114" s="482"/>
      <c r="P114" s="482"/>
      <c r="Q114" s="482"/>
      <c r="R114" s="482"/>
      <c r="S114" s="482"/>
      <c r="T114" s="482"/>
      <c r="U114" s="482"/>
      <c r="V114" s="482"/>
      <c r="W114" s="482"/>
      <c r="X114" s="482"/>
      <c r="Y114" s="482"/>
      <c r="Z114" s="482"/>
      <c r="AA114" s="482"/>
      <c r="AB114" s="482"/>
      <c r="AC114" s="482"/>
      <c r="AD114" s="482"/>
      <c r="AE114" s="482"/>
      <c r="AF114" s="482"/>
      <c r="AG114" s="482"/>
      <c r="AH114" s="482"/>
      <c r="AI114" s="482"/>
      <c r="AJ114" s="483"/>
      <c r="AK114" s="145"/>
      <c r="AL114" s="150"/>
      <c r="AM114" s="148"/>
      <c r="AN114" s="150"/>
      <c r="AO114" s="150"/>
    </row>
    <row r="115" spans="1:41" ht="24.95" customHeight="1" thickBot="1">
      <c r="A115" s="638">
        <v>55</v>
      </c>
      <c r="B115" s="630"/>
      <c r="C115" s="624"/>
      <c r="D115" s="622"/>
      <c r="E115" s="134" t="s">
        <v>138</v>
      </c>
      <c r="F115" s="484"/>
      <c r="G115" s="484"/>
      <c r="H115" s="484"/>
      <c r="I115" s="480"/>
      <c r="J115" s="480"/>
      <c r="K115" s="480"/>
      <c r="L115" s="480"/>
      <c r="M115" s="480"/>
      <c r="N115" s="480"/>
      <c r="O115" s="480"/>
      <c r="P115" s="480"/>
      <c r="Q115" s="480"/>
      <c r="R115" s="480"/>
      <c r="S115" s="480"/>
      <c r="T115" s="480"/>
      <c r="U115" s="480"/>
      <c r="V115" s="480"/>
      <c r="W115" s="480"/>
      <c r="X115" s="480"/>
      <c r="Y115" s="480"/>
      <c r="Z115" s="480"/>
      <c r="AA115" s="480"/>
      <c r="AB115" s="480"/>
      <c r="AC115" s="480"/>
      <c r="AD115" s="480"/>
      <c r="AE115" s="480"/>
      <c r="AF115" s="480"/>
      <c r="AG115" s="480"/>
      <c r="AH115" s="480"/>
      <c r="AI115" s="480"/>
      <c r="AJ115" s="481"/>
      <c r="AK115" s="142"/>
      <c r="AL115" s="150"/>
      <c r="AM115" s="148"/>
      <c r="AN115" s="150"/>
      <c r="AO115" s="150"/>
    </row>
    <row r="116" spans="1:41" ht="24.95" customHeight="1" thickBot="1">
      <c r="A116" s="638"/>
      <c r="B116" s="630"/>
      <c r="C116" s="625"/>
      <c r="D116" s="623"/>
      <c r="E116" s="154" t="s">
        <v>139</v>
      </c>
      <c r="F116" s="485"/>
      <c r="G116" s="485"/>
      <c r="H116" s="485"/>
      <c r="I116" s="482"/>
      <c r="J116" s="482"/>
      <c r="K116" s="482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3"/>
      <c r="AK116" s="142"/>
      <c r="AL116" s="150"/>
      <c r="AM116" s="148"/>
      <c r="AN116" s="150"/>
      <c r="AO116" s="150"/>
    </row>
    <row r="117" spans="1:41" ht="24.95" customHeight="1" thickBot="1">
      <c r="A117" s="638">
        <v>56</v>
      </c>
      <c r="B117" s="630"/>
      <c r="C117" s="624"/>
      <c r="D117" s="622"/>
      <c r="E117" s="134" t="s">
        <v>138</v>
      </c>
      <c r="F117" s="484"/>
      <c r="G117" s="484"/>
      <c r="H117" s="484"/>
      <c r="I117" s="480"/>
      <c r="J117" s="480"/>
      <c r="K117" s="480"/>
      <c r="L117" s="480"/>
      <c r="M117" s="480"/>
      <c r="N117" s="480"/>
      <c r="O117" s="480"/>
      <c r="P117" s="480"/>
      <c r="Q117" s="480"/>
      <c r="R117" s="480"/>
      <c r="S117" s="480"/>
      <c r="T117" s="480"/>
      <c r="U117" s="480"/>
      <c r="V117" s="480"/>
      <c r="W117" s="480"/>
      <c r="X117" s="480"/>
      <c r="Y117" s="480"/>
      <c r="Z117" s="480"/>
      <c r="AA117" s="480"/>
      <c r="AB117" s="480"/>
      <c r="AC117" s="480"/>
      <c r="AD117" s="480"/>
      <c r="AE117" s="480"/>
      <c r="AF117" s="480"/>
      <c r="AG117" s="480"/>
      <c r="AH117" s="480"/>
      <c r="AI117" s="480"/>
      <c r="AJ117" s="481"/>
      <c r="AK117" s="145"/>
      <c r="AL117" s="150"/>
      <c r="AM117" s="148"/>
      <c r="AN117" s="150"/>
      <c r="AO117" s="150"/>
    </row>
    <row r="118" spans="1:41" ht="24.95" customHeight="1" thickBot="1">
      <c r="A118" s="638"/>
      <c r="B118" s="630"/>
      <c r="C118" s="625"/>
      <c r="D118" s="623"/>
      <c r="E118" s="154" t="s">
        <v>139</v>
      </c>
      <c r="F118" s="485"/>
      <c r="G118" s="485"/>
      <c r="H118" s="485"/>
      <c r="I118" s="482"/>
      <c r="J118" s="482"/>
      <c r="K118" s="482"/>
      <c r="L118" s="482"/>
      <c r="M118" s="482"/>
      <c r="N118" s="482"/>
      <c r="O118" s="482"/>
      <c r="P118" s="482"/>
      <c r="Q118" s="482"/>
      <c r="R118" s="482"/>
      <c r="S118" s="482"/>
      <c r="T118" s="482"/>
      <c r="U118" s="482"/>
      <c r="V118" s="482"/>
      <c r="W118" s="482"/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482"/>
      <c r="AJ118" s="483"/>
      <c r="AK118" s="145"/>
      <c r="AL118" s="150"/>
      <c r="AM118" s="148"/>
      <c r="AN118" s="150"/>
      <c r="AO118" s="150"/>
    </row>
    <row r="119" spans="1:41" ht="24.95" customHeight="1" thickBot="1">
      <c r="A119" s="638">
        <v>57</v>
      </c>
      <c r="B119" s="630"/>
      <c r="C119" s="624"/>
      <c r="D119" s="622"/>
      <c r="E119" s="134" t="s">
        <v>138</v>
      </c>
      <c r="F119" s="484"/>
      <c r="G119" s="484"/>
      <c r="H119" s="484"/>
      <c r="I119" s="480"/>
      <c r="J119" s="480"/>
      <c r="K119" s="480"/>
      <c r="L119" s="480"/>
      <c r="M119" s="480"/>
      <c r="N119" s="480"/>
      <c r="O119" s="480"/>
      <c r="P119" s="480"/>
      <c r="Q119" s="480"/>
      <c r="R119" s="480"/>
      <c r="S119" s="480"/>
      <c r="T119" s="480"/>
      <c r="U119" s="480"/>
      <c r="V119" s="480"/>
      <c r="W119" s="480"/>
      <c r="X119" s="480"/>
      <c r="Y119" s="480"/>
      <c r="Z119" s="480"/>
      <c r="AA119" s="480"/>
      <c r="AB119" s="480"/>
      <c r="AC119" s="480"/>
      <c r="AD119" s="480"/>
      <c r="AE119" s="480"/>
      <c r="AF119" s="480"/>
      <c r="AG119" s="480"/>
      <c r="AH119" s="480"/>
      <c r="AI119" s="480"/>
      <c r="AJ119" s="481"/>
      <c r="AK119" s="142"/>
      <c r="AL119" s="150"/>
      <c r="AM119" s="148"/>
      <c r="AN119" s="150"/>
      <c r="AO119" s="150"/>
    </row>
    <row r="120" spans="1:41" ht="24.95" customHeight="1" thickBot="1">
      <c r="A120" s="638"/>
      <c r="B120" s="630"/>
      <c r="C120" s="625"/>
      <c r="D120" s="623"/>
      <c r="E120" s="154" t="s">
        <v>139</v>
      </c>
      <c r="F120" s="485"/>
      <c r="G120" s="485"/>
      <c r="H120" s="485"/>
      <c r="I120" s="482"/>
      <c r="J120" s="482"/>
      <c r="K120" s="482"/>
      <c r="L120" s="482"/>
      <c r="M120" s="482"/>
      <c r="N120" s="482"/>
      <c r="O120" s="482"/>
      <c r="P120" s="482"/>
      <c r="Q120" s="482"/>
      <c r="R120" s="482"/>
      <c r="S120" s="482"/>
      <c r="T120" s="482"/>
      <c r="U120" s="482"/>
      <c r="V120" s="482"/>
      <c r="W120" s="482"/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3"/>
      <c r="AK120" s="142"/>
      <c r="AL120" s="150"/>
      <c r="AM120" s="148"/>
      <c r="AN120" s="150"/>
      <c r="AO120" s="150"/>
    </row>
    <row r="121" spans="1:41" ht="24.95" customHeight="1" thickBot="1">
      <c r="A121" s="638">
        <v>58</v>
      </c>
      <c r="B121" s="630"/>
      <c r="C121" s="624"/>
      <c r="D121" s="622"/>
      <c r="E121" s="134" t="s">
        <v>138</v>
      </c>
      <c r="F121" s="484"/>
      <c r="G121" s="484"/>
      <c r="H121" s="484"/>
      <c r="I121" s="480"/>
      <c r="J121" s="480"/>
      <c r="K121" s="480"/>
      <c r="L121" s="480"/>
      <c r="M121" s="480"/>
      <c r="N121" s="480"/>
      <c r="O121" s="480"/>
      <c r="P121" s="480"/>
      <c r="Q121" s="480"/>
      <c r="R121" s="480"/>
      <c r="S121" s="480"/>
      <c r="T121" s="480"/>
      <c r="U121" s="480"/>
      <c r="V121" s="480"/>
      <c r="W121" s="480"/>
      <c r="X121" s="480"/>
      <c r="Y121" s="480"/>
      <c r="Z121" s="480"/>
      <c r="AA121" s="480"/>
      <c r="AB121" s="480"/>
      <c r="AC121" s="480"/>
      <c r="AD121" s="480"/>
      <c r="AE121" s="480"/>
      <c r="AF121" s="480"/>
      <c r="AG121" s="480"/>
      <c r="AH121" s="480"/>
      <c r="AI121" s="480"/>
      <c r="AJ121" s="481"/>
      <c r="AK121" s="145"/>
      <c r="AL121" s="150"/>
      <c r="AM121" s="148"/>
      <c r="AN121" s="150"/>
      <c r="AO121" s="150"/>
    </row>
    <row r="122" spans="1:41" ht="24.95" customHeight="1" thickBot="1">
      <c r="A122" s="638"/>
      <c r="B122" s="630"/>
      <c r="C122" s="625"/>
      <c r="D122" s="623"/>
      <c r="E122" s="154" t="s">
        <v>139</v>
      </c>
      <c r="F122" s="485"/>
      <c r="G122" s="485"/>
      <c r="H122" s="485"/>
      <c r="I122" s="482"/>
      <c r="J122" s="482"/>
      <c r="K122" s="482"/>
      <c r="L122" s="482"/>
      <c r="M122" s="482"/>
      <c r="N122" s="482"/>
      <c r="O122" s="482"/>
      <c r="P122" s="482"/>
      <c r="Q122" s="482"/>
      <c r="R122" s="482"/>
      <c r="S122" s="482"/>
      <c r="T122" s="482"/>
      <c r="U122" s="482"/>
      <c r="V122" s="482"/>
      <c r="W122" s="482"/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482"/>
      <c r="AI122" s="482"/>
      <c r="AJ122" s="483"/>
      <c r="AK122" s="145"/>
      <c r="AL122" s="150"/>
      <c r="AM122" s="148"/>
      <c r="AN122" s="150"/>
      <c r="AO122" s="150"/>
    </row>
    <row r="123" spans="1:41" ht="24.95" customHeight="1" thickBot="1">
      <c r="A123" s="638">
        <v>59</v>
      </c>
      <c r="B123" s="630"/>
      <c r="C123" s="624"/>
      <c r="D123" s="622"/>
      <c r="E123" s="134" t="s">
        <v>138</v>
      </c>
      <c r="F123" s="484"/>
      <c r="G123" s="484"/>
      <c r="H123" s="484"/>
      <c r="I123" s="480"/>
      <c r="J123" s="480"/>
      <c r="K123" s="480"/>
      <c r="L123" s="480"/>
      <c r="M123" s="480"/>
      <c r="N123" s="480"/>
      <c r="O123" s="480"/>
      <c r="P123" s="480"/>
      <c r="Q123" s="480"/>
      <c r="R123" s="480"/>
      <c r="S123" s="480"/>
      <c r="T123" s="480"/>
      <c r="U123" s="480"/>
      <c r="V123" s="480"/>
      <c r="W123" s="480"/>
      <c r="X123" s="480"/>
      <c r="Y123" s="480"/>
      <c r="Z123" s="480"/>
      <c r="AA123" s="480"/>
      <c r="AB123" s="480"/>
      <c r="AC123" s="480"/>
      <c r="AD123" s="480"/>
      <c r="AE123" s="480"/>
      <c r="AF123" s="480"/>
      <c r="AG123" s="480"/>
      <c r="AH123" s="480"/>
      <c r="AI123" s="480"/>
      <c r="AJ123" s="481"/>
      <c r="AK123" s="142"/>
      <c r="AL123" s="150"/>
      <c r="AM123" s="148"/>
      <c r="AN123" s="150"/>
      <c r="AO123" s="150"/>
    </row>
    <row r="124" spans="1:41" ht="24.95" customHeight="1" thickBot="1">
      <c r="A124" s="638"/>
      <c r="B124" s="630"/>
      <c r="C124" s="625"/>
      <c r="D124" s="623"/>
      <c r="E124" s="154" t="s">
        <v>139</v>
      </c>
      <c r="F124" s="485"/>
      <c r="G124" s="485"/>
      <c r="H124" s="485"/>
      <c r="I124" s="482"/>
      <c r="J124" s="482"/>
      <c r="K124" s="482"/>
      <c r="L124" s="482"/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482"/>
      <c r="AI124" s="482"/>
      <c r="AJ124" s="483"/>
      <c r="AK124" s="142"/>
      <c r="AL124" s="150"/>
      <c r="AM124" s="148"/>
      <c r="AN124" s="150"/>
      <c r="AO124" s="150"/>
    </row>
    <row r="125" spans="1:41" ht="24.95" customHeight="1" thickBot="1">
      <c r="A125" s="638">
        <v>60</v>
      </c>
      <c r="B125" s="630"/>
      <c r="C125" s="624"/>
      <c r="D125" s="622"/>
      <c r="E125" s="134" t="s">
        <v>138</v>
      </c>
      <c r="F125" s="484"/>
      <c r="G125" s="484"/>
      <c r="H125" s="484"/>
      <c r="I125" s="480"/>
      <c r="J125" s="480"/>
      <c r="K125" s="480"/>
      <c r="L125" s="480"/>
      <c r="M125" s="480"/>
      <c r="N125" s="480"/>
      <c r="O125" s="480"/>
      <c r="P125" s="480"/>
      <c r="Q125" s="480"/>
      <c r="R125" s="480"/>
      <c r="S125" s="480"/>
      <c r="T125" s="480"/>
      <c r="U125" s="480"/>
      <c r="V125" s="480"/>
      <c r="W125" s="480"/>
      <c r="X125" s="480"/>
      <c r="Y125" s="480"/>
      <c r="Z125" s="480"/>
      <c r="AA125" s="480"/>
      <c r="AB125" s="480"/>
      <c r="AC125" s="480"/>
      <c r="AD125" s="480"/>
      <c r="AE125" s="480"/>
      <c r="AF125" s="480"/>
      <c r="AG125" s="480"/>
      <c r="AH125" s="480"/>
      <c r="AI125" s="480"/>
      <c r="AJ125" s="481"/>
      <c r="AK125" s="145"/>
      <c r="AL125" s="150"/>
      <c r="AM125" s="148"/>
      <c r="AN125" s="150"/>
      <c r="AO125" s="150"/>
    </row>
    <row r="126" spans="1:41" ht="24.95" customHeight="1" thickBot="1">
      <c r="A126" s="638"/>
      <c r="B126" s="630"/>
      <c r="C126" s="625"/>
      <c r="D126" s="623"/>
      <c r="E126" s="154" t="s">
        <v>139</v>
      </c>
      <c r="F126" s="485"/>
      <c r="G126" s="485"/>
      <c r="H126" s="485"/>
      <c r="I126" s="482"/>
      <c r="J126" s="482"/>
      <c r="K126" s="482"/>
      <c r="L126" s="482"/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  <c r="AA126" s="482"/>
      <c r="AB126" s="482"/>
      <c r="AC126" s="482"/>
      <c r="AD126" s="482"/>
      <c r="AE126" s="482"/>
      <c r="AF126" s="482"/>
      <c r="AG126" s="482"/>
      <c r="AH126" s="482"/>
      <c r="AI126" s="482"/>
      <c r="AJ126" s="483"/>
      <c r="AK126" s="145"/>
      <c r="AL126" s="150"/>
      <c r="AM126" s="148"/>
      <c r="AN126" s="150"/>
      <c r="AO126" s="150"/>
    </row>
    <row r="127" spans="1:41" ht="35.25" customHeight="1" thickBot="1">
      <c r="A127" s="648" t="s">
        <v>153</v>
      </c>
      <c r="B127" s="648"/>
      <c r="C127" s="648"/>
      <c r="D127" s="155"/>
      <c r="E127" s="135" t="s">
        <v>139</v>
      </c>
      <c r="F127" s="156">
        <f t="shared" ref="F127:AJ127" si="2">SUMIF($E$7:$E$126,$E127,F$7:F$126)</f>
        <v>7.5</v>
      </c>
      <c r="G127" s="156">
        <f t="shared" si="2"/>
        <v>7.5</v>
      </c>
      <c r="H127" s="156">
        <f t="shared" si="2"/>
        <v>0</v>
      </c>
      <c r="I127" s="156">
        <f t="shared" si="2"/>
        <v>0</v>
      </c>
      <c r="J127" s="156">
        <f t="shared" si="2"/>
        <v>7.5</v>
      </c>
      <c r="K127" s="156">
        <f t="shared" si="2"/>
        <v>7.5</v>
      </c>
      <c r="L127" s="156">
        <f t="shared" si="2"/>
        <v>7.5</v>
      </c>
      <c r="M127" s="156">
        <f t="shared" si="2"/>
        <v>6</v>
      </c>
      <c r="N127" s="156">
        <f t="shared" si="2"/>
        <v>0</v>
      </c>
      <c r="O127" s="156">
        <f t="shared" si="2"/>
        <v>16</v>
      </c>
      <c r="P127" s="156">
        <f t="shared" si="2"/>
        <v>7.5</v>
      </c>
      <c r="Q127" s="156">
        <f t="shared" si="2"/>
        <v>7.5</v>
      </c>
      <c r="R127" s="156">
        <f t="shared" si="2"/>
        <v>7.5</v>
      </c>
      <c r="S127" s="156">
        <f t="shared" si="2"/>
        <v>7.5</v>
      </c>
      <c r="T127" s="156">
        <f t="shared" si="2"/>
        <v>8</v>
      </c>
      <c r="U127" s="156">
        <f t="shared" si="2"/>
        <v>0</v>
      </c>
      <c r="V127" s="156">
        <f t="shared" si="2"/>
        <v>7.5</v>
      </c>
      <c r="W127" s="156">
        <f t="shared" si="2"/>
        <v>7.5</v>
      </c>
      <c r="X127" s="156">
        <f t="shared" si="2"/>
        <v>0</v>
      </c>
      <c r="Y127" s="156">
        <f t="shared" si="2"/>
        <v>0</v>
      </c>
      <c r="Z127" s="156">
        <f t="shared" si="2"/>
        <v>0</v>
      </c>
      <c r="AA127" s="156">
        <f t="shared" si="2"/>
        <v>0</v>
      </c>
      <c r="AB127" s="156">
        <f t="shared" si="2"/>
        <v>0</v>
      </c>
      <c r="AC127" s="156">
        <f t="shared" si="2"/>
        <v>0</v>
      </c>
      <c r="AD127" s="156">
        <f t="shared" si="2"/>
        <v>0</v>
      </c>
      <c r="AE127" s="156">
        <f t="shared" si="2"/>
        <v>0</v>
      </c>
      <c r="AF127" s="156">
        <f t="shared" si="2"/>
        <v>0</v>
      </c>
      <c r="AG127" s="156">
        <f t="shared" si="2"/>
        <v>0</v>
      </c>
      <c r="AH127" s="156">
        <f t="shared" si="2"/>
        <v>0</v>
      </c>
      <c r="AI127" s="156">
        <f t="shared" si="2"/>
        <v>0</v>
      </c>
      <c r="AJ127" s="156">
        <f t="shared" si="2"/>
        <v>0</v>
      </c>
      <c r="AK127" s="160"/>
      <c r="AL127" s="150"/>
      <c r="AM127" s="150"/>
      <c r="AN127" s="161" t="s">
        <v>154</v>
      </c>
      <c r="AO127" s="161" t="s">
        <v>155</v>
      </c>
    </row>
    <row r="129" spans="2:41" ht="13.5" customHeight="1">
      <c r="B129" s="157"/>
      <c r="C129" s="163" t="s">
        <v>138</v>
      </c>
      <c r="D129" s="164"/>
      <c r="E129" s="140"/>
      <c r="F129" s="165">
        <f t="shared" ref="F129:I138" si="3">COUNTIF(F$7:F$126,$C129)</f>
        <v>0</v>
      </c>
      <c r="G129" s="165">
        <f t="shared" si="3"/>
        <v>0</v>
      </c>
      <c r="H129" s="165">
        <f t="shared" si="3"/>
        <v>0</v>
      </c>
      <c r="I129" s="165">
        <f t="shared" si="3"/>
        <v>0</v>
      </c>
      <c r="J129" s="165">
        <f t="shared" ref="J129:R138" si="4">COUNTIF(J$7:J$126,$C129)</f>
        <v>0</v>
      </c>
      <c r="K129" s="165">
        <f t="shared" si="4"/>
        <v>0</v>
      </c>
      <c r="L129" s="165">
        <f t="shared" ref="L129:L138" si="5">COUNTIF(L$7:L$126,$C129)</f>
        <v>0</v>
      </c>
      <c r="M129" s="165">
        <f t="shared" si="4"/>
        <v>1</v>
      </c>
      <c r="N129" s="165">
        <f t="shared" si="4"/>
        <v>0</v>
      </c>
      <c r="O129" s="165">
        <f t="shared" si="4"/>
        <v>0</v>
      </c>
      <c r="P129" s="165">
        <f t="shared" si="4"/>
        <v>0</v>
      </c>
      <c r="Q129" s="165">
        <f t="shared" si="4"/>
        <v>0</v>
      </c>
      <c r="R129" s="165">
        <f t="shared" si="4"/>
        <v>0</v>
      </c>
      <c r="S129" s="165">
        <f t="shared" ref="S129:AB138" si="6">COUNTIF(S$7:S$126,$C129)</f>
        <v>0</v>
      </c>
      <c r="T129" s="165">
        <f t="shared" si="6"/>
        <v>0</v>
      </c>
      <c r="U129" s="165">
        <f t="shared" si="6"/>
        <v>0</v>
      </c>
      <c r="V129" s="165">
        <f t="shared" si="6"/>
        <v>0</v>
      </c>
      <c r="W129" s="166">
        <f t="shared" si="6"/>
        <v>0</v>
      </c>
      <c r="X129" s="166">
        <f t="shared" si="6"/>
        <v>0</v>
      </c>
      <c r="Y129" s="166">
        <f t="shared" si="6"/>
        <v>0</v>
      </c>
      <c r="Z129" s="166">
        <f t="shared" si="6"/>
        <v>0</v>
      </c>
      <c r="AA129" s="166">
        <f t="shared" si="6"/>
        <v>0</v>
      </c>
      <c r="AB129" s="166">
        <f t="shared" si="6"/>
        <v>0</v>
      </c>
      <c r="AC129" s="166">
        <f t="shared" ref="AC129:AJ138" si="7">COUNTIF(AC$7:AC$126,$C129)</f>
        <v>0</v>
      </c>
      <c r="AD129" s="166">
        <f t="shared" si="7"/>
        <v>0</v>
      </c>
      <c r="AE129" s="166">
        <f t="shared" si="7"/>
        <v>0</v>
      </c>
      <c r="AF129" s="166">
        <f t="shared" si="7"/>
        <v>0</v>
      </c>
      <c r="AG129" s="166">
        <f t="shared" si="7"/>
        <v>0</v>
      </c>
      <c r="AH129" s="166">
        <f t="shared" si="7"/>
        <v>0</v>
      </c>
      <c r="AI129" s="166">
        <f t="shared" si="7"/>
        <v>0</v>
      </c>
      <c r="AJ129" s="166">
        <f t="shared" si="7"/>
        <v>0</v>
      </c>
      <c r="AK129" s="160"/>
      <c r="AN129" s="162"/>
      <c r="AO129" s="162"/>
    </row>
    <row r="130" spans="2:41" ht="13.5" customHeight="1">
      <c r="B130" s="157"/>
      <c r="C130" s="163" t="s">
        <v>14</v>
      </c>
      <c r="D130" s="164"/>
      <c r="E130" s="140"/>
      <c r="F130" s="166">
        <f t="shared" si="3"/>
        <v>5</v>
      </c>
      <c r="G130" s="166">
        <f t="shared" si="3"/>
        <v>5</v>
      </c>
      <c r="H130" s="166">
        <f t="shared" si="3"/>
        <v>0</v>
      </c>
      <c r="I130" s="166">
        <f t="shared" si="3"/>
        <v>0</v>
      </c>
      <c r="J130" s="166">
        <f t="shared" si="4"/>
        <v>5</v>
      </c>
      <c r="K130" s="166">
        <f t="shared" si="4"/>
        <v>5</v>
      </c>
      <c r="L130" s="166">
        <f t="shared" si="5"/>
        <v>5</v>
      </c>
      <c r="M130" s="166">
        <f t="shared" si="4"/>
        <v>4</v>
      </c>
      <c r="N130" s="166">
        <f t="shared" si="4"/>
        <v>0</v>
      </c>
      <c r="O130" s="166">
        <f t="shared" si="4"/>
        <v>0</v>
      </c>
      <c r="P130" s="166">
        <f t="shared" si="4"/>
        <v>5</v>
      </c>
      <c r="Q130" s="166">
        <f t="shared" si="4"/>
        <v>5</v>
      </c>
      <c r="R130" s="166">
        <f t="shared" si="4"/>
        <v>5</v>
      </c>
      <c r="S130" s="166">
        <f t="shared" si="6"/>
        <v>5</v>
      </c>
      <c r="T130" s="166">
        <f t="shared" si="6"/>
        <v>0</v>
      </c>
      <c r="U130" s="166">
        <f t="shared" si="6"/>
        <v>0</v>
      </c>
      <c r="V130" s="166">
        <f t="shared" si="6"/>
        <v>5</v>
      </c>
      <c r="W130" s="166">
        <f t="shared" si="6"/>
        <v>5</v>
      </c>
      <c r="X130" s="166">
        <f t="shared" si="6"/>
        <v>0</v>
      </c>
      <c r="Y130" s="166">
        <f t="shared" si="6"/>
        <v>0</v>
      </c>
      <c r="Z130" s="166">
        <f t="shared" si="6"/>
        <v>0</v>
      </c>
      <c r="AA130" s="166">
        <f t="shared" si="6"/>
        <v>0</v>
      </c>
      <c r="AB130" s="166">
        <f t="shared" si="6"/>
        <v>0</v>
      </c>
      <c r="AC130" s="166">
        <f t="shared" si="7"/>
        <v>0</v>
      </c>
      <c r="AD130" s="166">
        <f t="shared" si="7"/>
        <v>0</v>
      </c>
      <c r="AE130" s="166">
        <f t="shared" si="7"/>
        <v>0</v>
      </c>
      <c r="AF130" s="166">
        <f t="shared" si="7"/>
        <v>0</v>
      </c>
      <c r="AG130" s="166">
        <f t="shared" si="7"/>
        <v>0</v>
      </c>
      <c r="AH130" s="166">
        <f t="shared" si="7"/>
        <v>0</v>
      </c>
      <c r="AI130" s="166">
        <f t="shared" si="7"/>
        <v>0</v>
      </c>
      <c r="AJ130" s="166">
        <f t="shared" si="7"/>
        <v>0</v>
      </c>
      <c r="AK130" s="160"/>
      <c r="AN130" s="162"/>
      <c r="AO130" s="162"/>
    </row>
    <row r="131" spans="2:41" ht="13.5" customHeight="1">
      <c r="B131" s="157"/>
      <c r="C131" s="163" t="s">
        <v>15</v>
      </c>
      <c r="D131" s="164"/>
      <c r="E131" s="140"/>
      <c r="F131" s="166">
        <f t="shared" si="3"/>
        <v>0</v>
      </c>
      <c r="G131" s="166">
        <f t="shared" si="3"/>
        <v>0</v>
      </c>
      <c r="H131" s="166">
        <f t="shared" si="3"/>
        <v>0</v>
      </c>
      <c r="I131" s="166">
        <f t="shared" si="3"/>
        <v>0</v>
      </c>
      <c r="J131" s="166">
        <f t="shared" si="4"/>
        <v>0</v>
      </c>
      <c r="K131" s="166">
        <f t="shared" si="4"/>
        <v>0</v>
      </c>
      <c r="L131" s="166">
        <f t="shared" si="5"/>
        <v>0</v>
      </c>
      <c r="M131" s="166">
        <f t="shared" si="4"/>
        <v>0</v>
      </c>
      <c r="N131" s="166">
        <f t="shared" si="4"/>
        <v>0</v>
      </c>
      <c r="O131" s="166">
        <f t="shared" si="4"/>
        <v>2</v>
      </c>
      <c r="P131" s="166">
        <f t="shared" si="4"/>
        <v>0</v>
      </c>
      <c r="Q131" s="166">
        <f t="shared" si="4"/>
        <v>0</v>
      </c>
      <c r="R131" s="166">
        <f t="shared" si="4"/>
        <v>0</v>
      </c>
      <c r="S131" s="166">
        <f t="shared" si="6"/>
        <v>0</v>
      </c>
      <c r="T131" s="166">
        <f t="shared" si="6"/>
        <v>1</v>
      </c>
      <c r="U131" s="166">
        <f t="shared" si="6"/>
        <v>0</v>
      </c>
      <c r="V131" s="166">
        <f t="shared" si="6"/>
        <v>0</v>
      </c>
      <c r="W131" s="166">
        <f t="shared" si="6"/>
        <v>0</v>
      </c>
      <c r="X131" s="166">
        <f t="shared" si="6"/>
        <v>0</v>
      </c>
      <c r="Y131" s="166">
        <f t="shared" si="6"/>
        <v>0</v>
      </c>
      <c r="Z131" s="166">
        <f t="shared" si="6"/>
        <v>0</v>
      </c>
      <c r="AA131" s="166">
        <f t="shared" si="6"/>
        <v>0</v>
      </c>
      <c r="AB131" s="166">
        <f t="shared" si="6"/>
        <v>0</v>
      </c>
      <c r="AC131" s="166">
        <f t="shared" si="7"/>
        <v>0</v>
      </c>
      <c r="AD131" s="166">
        <f t="shared" si="7"/>
        <v>0</v>
      </c>
      <c r="AE131" s="166">
        <f t="shared" si="7"/>
        <v>0</v>
      </c>
      <c r="AF131" s="166">
        <f t="shared" si="7"/>
        <v>0</v>
      </c>
      <c r="AG131" s="166">
        <f t="shared" si="7"/>
        <v>0</v>
      </c>
      <c r="AH131" s="166">
        <f t="shared" si="7"/>
        <v>0</v>
      </c>
      <c r="AI131" s="166">
        <f t="shared" si="7"/>
        <v>0</v>
      </c>
      <c r="AJ131" s="166">
        <f t="shared" si="7"/>
        <v>0</v>
      </c>
      <c r="AK131" s="160"/>
      <c r="AN131" s="162"/>
      <c r="AO131" s="162"/>
    </row>
    <row r="132" spans="2:41" ht="13.5" customHeight="1">
      <c r="B132" s="157"/>
      <c r="C132" s="163" t="s">
        <v>144</v>
      </c>
      <c r="D132" s="164"/>
      <c r="E132" s="140"/>
      <c r="F132" s="166">
        <f t="shared" si="3"/>
        <v>0</v>
      </c>
      <c r="G132" s="166">
        <f t="shared" si="3"/>
        <v>0</v>
      </c>
      <c r="H132" s="166">
        <f t="shared" si="3"/>
        <v>0</v>
      </c>
      <c r="I132" s="166">
        <f t="shared" si="3"/>
        <v>0</v>
      </c>
      <c r="J132" s="166">
        <f t="shared" si="4"/>
        <v>0</v>
      </c>
      <c r="K132" s="166">
        <f t="shared" si="4"/>
        <v>0</v>
      </c>
      <c r="L132" s="166">
        <f t="shared" si="5"/>
        <v>0</v>
      </c>
      <c r="M132" s="166">
        <f t="shared" si="4"/>
        <v>0</v>
      </c>
      <c r="N132" s="166">
        <f t="shared" si="4"/>
        <v>0</v>
      </c>
      <c r="O132" s="166">
        <f t="shared" si="4"/>
        <v>0</v>
      </c>
      <c r="P132" s="166">
        <f t="shared" si="4"/>
        <v>0</v>
      </c>
      <c r="Q132" s="166">
        <f t="shared" si="4"/>
        <v>0</v>
      </c>
      <c r="R132" s="166">
        <f t="shared" si="4"/>
        <v>0</v>
      </c>
      <c r="S132" s="166">
        <f t="shared" si="6"/>
        <v>0</v>
      </c>
      <c r="T132" s="166">
        <f t="shared" si="6"/>
        <v>0</v>
      </c>
      <c r="U132" s="166">
        <f t="shared" si="6"/>
        <v>0</v>
      </c>
      <c r="V132" s="166">
        <f t="shared" si="6"/>
        <v>0</v>
      </c>
      <c r="W132" s="166">
        <f t="shared" si="6"/>
        <v>0</v>
      </c>
      <c r="X132" s="166">
        <f t="shared" si="6"/>
        <v>0</v>
      </c>
      <c r="Y132" s="166">
        <f t="shared" si="6"/>
        <v>0</v>
      </c>
      <c r="Z132" s="166">
        <f t="shared" si="6"/>
        <v>0</v>
      </c>
      <c r="AA132" s="166">
        <f t="shared" si="6"/>
        <v>0</v>
      </c>
      <c r="AB132" s="166">
        <f t="shared" si="6"/>
        <v>0</v>
      </c>
      <c r="AC132" s="166">
        <f t="shared" si="7"/>
        <v>0</v>
      </c>
      <c r="AD132" s="166">
        <f t="shared" si="7"/>
        <v>0</v>
      </c>
      <c r="AE132" s="166">
        <f t="shared" si="7"/>
        <v>0</v>
      </c>
      <c r="AF132" s="166">
        <f t="shared" si="7"/>
        <v>0</v>
      </c>
      <c r="AG132" s="166">
        <f t="shared" si="7"/>
        <v>0</v>
      </c>
      <c r="AH132" s="166">
        <f t="shared" si="7"/>
        <v>0</v>
      </c>
      <c r="AI132" s="166">
        <f t="shared" si="7"/>
        <v>0</v>
      </c>
      <c r="AJ132" s="166">
        <f t="shared" si="7"/>
        <v>0</v>
      </c>
      <c r="AK132" s="160"/>
      <c r="AN132" s="162"/>
      <c r="AO132" s="162"/>
    </row>
    <row r="133" spans="2:41" ht="13.5" customHeight="1">
      <c r="B133" s="157"/>
      <c r="C133" s="163" t="s">
        <v>146</v>
      </c>
      <c r="D133" s="164"/>
      <c r="E133" s="140"/>
      <c r="F133" s="166">
        <f t="shared" si="3"/>
        <v>0</v>
      </c>
      <c r="G133" s="166">
        <f t="shared" si="3"/>
        <v>0</v>
      </c>
      <c r="H133" s="166">
        <f t="shared" si="3"/>
        <v>0</v>
      </c>
      <c r="I133" s="166">
        <f t="shared" si="3"/>
        <v>0</v>
      </c>
      <c r="J133" s="166">
        <f t="shared" si="4"/>
        <v>0</v>
      </c>
      <c r="K133" s="166">
        <f t="shared" si="4"/>
        <v>0</v>
      </c>
      <c r="L133" s="166">
        <f t="shared" si="5"/>
        <v>0</v>
      </c>
      <c r="M133" s="166">
        <f t="shared" si="4"/>
        <v>0</v>
      </c>
      <c r="N133" s="166">
        <f t="shared" si="4"/>
        <v>0</v>
      </c>
      <c r="O133" s="166">
        <f t="shared" si="4"/>
        <v>0</v>
      </c>
      <c r="P133" s="166">
        <f t="shared" si="4"/>
        <v>0</v>
      </c>
      <c r="Q133" s="166">
        <f t="shared" si="4"/>
        <v>0</v>
      </c>
      <c r="R133" s="166">
        <f t="shared" si="4"/>
        <v>0</v>
      </c>
      <c r="S133" s="166">
        <f t="shared" si="6"/>
        <v>0</v>
      </c>
      <c r="T133" s="166">
        <f t="shared" si="6"/>
        <v>0</v>
      </c>
      <c r="U133" s="166">
        <f t="shared" si="6"/>
        <v>0</v>
      </c>
      <c r="V133" s="166">
        <f t="shared" si="6"/>
        <v>0</v>
      </c>
      <c r="W133" s="166">
        <f t="shared" si="6"/>
        <v>0</v>
      </c>
      <c r="X133" s="166">
        <f t="shared" si="6"/>
        <v>0</v>
      </c>
      <c r="Y133" s="166">
        <f t="shared" si="6"/>
        <v>0</v>
      </c>
      <c r="Z133" s="166">
        <f t="shared" si="6"/>
        <v>0</v>
      </c>
      <c r="AA133" s="166">
        <f t="shared" si="6"/>
        <v>0</v>
      </c>
      <c r="AB133" s="166">
        <f t="shared" si="6"/>
        <v>0</v>
      </c>
      <c r="AC133" s="166">
        <f t="shared" si="7"/>
        <v>0</v>
      </c>
      <c r="AD133" s="166">
        <f t="shared" si="7"/>
        <v>0</v>
      </c>
      <c r="AE133" s="166">
        <f t="shared" si="7"/>
        <v>0</v>
      </c>
      <c r="AF133" s="166">
        <f t="shared" si="7"/>
        <v>0</v>
      </c>
      <c r="AG133" s="166">
        <f t="shared" si="7"/>
        <v>0</v>
      </c>
      <c r="AH133" s="166">
        <f t="shared" si="7"/>
        <v>0</v>
      </c>
      <c r="AI133" s="166">
        <f t="shared" si="7"/>
        <v>0</v>
      </c>
      <c r="AJ133" s="166">
        <f t="shared" si="7"/>
        <v>0</v>
      </c>
      <c r="AK133" s="160"/>
      <c r="AN133" s="162"/>
      <c r="AO133" s="162"/>
    </row>
    <row r="134" spans="2:41" ht="13.5" customHeight="1">
      <c r="B134" s="157"/>
      <c r="C134" s="163" t="s">
        <v>147</v>
      </c>
      <c r="D134" s="164"/>
      <c r="E134" s="140"/>
      <c r="F134" s="166">
        <f t="shared" si="3"/>
        <v>0</v>
      </c>
      <c r="G134" s="166">
        <f t="shared" si="3"/>
        <v>0</v>
      </c>
      <c r="H134" s="166">
        <f t="shared" si="3"/>
        <v>0</v>
      </c>
      <c r="I134" s="166">
        <f t="shared" si="3"/>
        <v>0</v>
      </c>
      <c r="J134" s="166">
        <f t="shared" si="4"/>
        <v>0</v>
      </c>
      <c r="K134" s="166">
        <f t="shared" si="4"/>
        <v>0</v>
      </c>
      <c r="L134" s="166">
        <f t="shared" si="5"/>
        <v>0</v>
      </c>
      <c r="M134" s="166">
        <f t="shared" si="4"/>
        <v>0</v>
      </c>
      <c r="N134" s="166">
        <f t="shared" si="4"/>
        <v>0</v>
      </c>
      <c r="O134" s="166">
        <f t="shared" si="4"/>
        <v>0</v>
      </c>
      <c r="P134" s="166">
        <f t="shared" si="4"/>
        <v>0</v>
      </c>
      <c r="Q134" s="166">
        <f t="shared" si="4"/>
        <v>0</v>
      </c>
      <c r="R134" s="166">
        <f t="shared" si="4"/>
        <v>0</v>
      </c>
      <c r="S134" s="166">
        <f t="shared" si="6"/>
        <v>0</v>
      </c>
      <c r="T134" s="166">
        <f t="shared" si="6"/>
        <v>0</v>
      </c>
      <c r="U134" s="166">
        <f t="shared" si="6"/>
        <v>0</v>
      </c>
      <c r="V134" s="166">
        <f t="shared" si="6"/>
        <v>0</v>
      </c>
      <c r="W134" s="166">
        <f t="shared" si="6"/>
        <v>0</v>
      </c>
      <c r="X134" s="166">
        <f t="shared" si="6"/>
        <v>0</v>
      </c>
      <c r="Y134" s="166">
        <f t="shared" si="6"/>
        <v>0</v>
      </c>
      <c r="Z134" s="166">
        <f t="shared" si="6"/>
        <v>0</v>
      </c>
      <c r="AA134" s="166">
        <f t="shared" si="6"/>
        <v>0</v>
      </c>
      <c r="AB134" s="166">
        <f t="shared" si="6"/>
        <v>0</v>
      </c>
      <c r="AC134" s="166">
        <f t="shared" si="7"/>
        <v>0</v>
      </c>
      <c r="AD134" s="166">
        <f t="shared" si="7"/>
        <v>0</v>
      </c>
      <c r="AE134" s="166">
        <f t="shared" si="7"/>
        <v>0</v>
      </c>
      <c r="AF134" s="166">
        <f t="shared" si="7"/>
        <v>0</v>
      </c>
      <c r="AG134" s="166">
        <f t="shared" si="7"/>
        <v>0</v>
      </c>
      <c r="AH134" s="166">
        <f t="shared" si="7"/>
        <v>0</v>
      </c>
      <c r="AI134" s="166">
        <f t="shared" si="7"/>
        <v>0</v>
      </c>
      <c r="AJ134" s="166">
        <f t="shared" si="7"/>
        <v>0</v>
      </c>
      <c r="AK134" s="160"/>
      <c r="AN134" s="162"/>
      <c r="AO134" s="162"/>
    </row>
    <row r="135" spans="2:41" ht="13.5" customHeight="1">
      <c r="B135" s="157"/>
      <c r="C135" s="163" t="s">
        <v>149</v>
      </c>
      <c r="D135" s="164"/>
      <c r="E135" s="140"/>
      <c r="F135" s="166">
        <f t="shared" si="3"/>
        <v>0</v>
      </c>
      <c r="G135" s="166">
        <f t="shared" si="3"/>
        <v>0</v>
      </c>
      <c r="H135" s="166">
        <f t="shared" si="3"/>
        <v>0</v>
      </c>
      <c r="I135" s="166">
        <f t="shared" si="3"/>
        <v>0</v>
      </c>
      <c r="J135" s="166">
        <f t="shared" si="4"/>
        <v>0</v>
      </c>
      <c r="K135" s="166">
        <f t="shared" si="4"/>
        <v>0</v>
      </c>
      <c r="L135" s="166">
        <f t="shared" si="5"/>
        <v>0</v>
      </c>
      <c r="M135" s="166">
        <f t="shared" si="4"/>
        <v>0</v>
      </c>
      <c r="N135" s="166">
        <f t="shared" si="4"/>
        <v>0</v>
      </c>
      <c r="O135" s="166">
        <f t="shared" si="4"/>
        <v>0</v>
      </c>
      <c r="P135" s="166">
        <f t="shared" si="4"/>
        <v>0</v>
      </c>
      <c r="Q135" s="166">
        <f t="shared" si="4"/>
        <v>0</v>
      </c>
      <c r="R135" s="166">
        <f t="shared" si="4"/>
        <v>0</v>
      </c>
      <c r="S135" s="166">
        <f t="shared" si="6"/>
        <v>0</v>
      </c>
      <c r="T135" s="166">
        <f t="shared" si="6"/>
        <v>0</v>
      </c>
      <c r="U135" s="166">
        <f t="shared" si="6"/>
        <v>0</v>
      </c>
      <c r="V135" s="166">
        <f t="shared" si="6"/>
        <v>0</v>
      </c>
      <c r="W135" s="166">
        <f t="shared" si="6"/>
        <v>0</v>
      </c>
      <c r="X135" s="166">
        <f t="shared" si="6"/>
        <v>0</v>
      </c>
      <c r="Y135" s="166">
        <f t="shared" si="6"/>
        <v>0</v>
      </c>
      <c r="Z135" s="166">
        <f t="shared" si="6"/>
        <v>0</v>
      </c>
      <c r="AA135" s="166">
        <f t="shared" si="6"/>
        <v>0</v>
      </c>
      <c r="AB135" s="166">
        <f t="shared" si="6"/>
        <v>0</v>
      </c>
      <c r="AC135" s="166">
        <f t="shared" si="7"/>
        <v>0</v>
      </c>
      <c r="AD135" s="166">
        <f t="shared" si="7"/>
        <v>0</v>
      </c>
      <c r="AE135" s="166">
        <f t="shared" si="7"/>
        <v>0</v>
      </c>
      <c r="AF135" s="166">
        <f t="shared" si="7"/>
        <v>0</v>
      </c>
      <c r="AG135" s="166">
        <f t="shared" si="7"/>
        <v>0</v>
      </c>
      <c r="AH135" s="166">
        <f t="shared" si="7"/>
        <v>0</v>
      </c>
      <c r="AI135" s="166">
        <f t="shared" si="7"/>
        <v>0</v>
      </c>
      <c r="AJ135" s="166">
        <f t="shared" si="7"/>
        <v>0</v>
      </c>
      <c r="AK135" s="160"/>
      <c r="AN135" s="162"/>
      <c r="AO135" s="162"/>
    </row>
    <row r="136" spans="2:41" ht="13.5" customHeight="1">
      <c r="B136" s="157"/>
      <c r="C136" s="163" t="s">
        <v>150</v>
      </c>
      <c r="D136" s="164"/>
      <c r="E136" s="140"/>
      <c r="F136" s="166">
        <f t="shared" si="3"/>
        <v>0</v>
      </c>
      <c r="G136" s="166">
        <f t="shared" si="3"/>
        <v>0</v>
      </c>
      <c r="H136" s="166">
        <f t="shared" si="3"/>
        <v>0</v>
      </c>
      <c r="I136" s="166">
        <f t="shared" si="3"/>
        <v>0</v>
      </c>
      <c r="J136" s="166">
        <f t="shared" si="4"/>
        <v>0</v>
      </c>
      <c r="K136" s="166">
        <f t="shared" si="4"/>
        <v>0</v>
      </c>
      <c r="L136" s="166">
        <f t="shared" si="5"/>
        <v>0</v>
      </c>
      <c r="M136" s="166">
        <f t="shared" si="4"/>
        <v>0</v>
      </c>
      <c r="N136" s="166">
        <f t="shared" si="4"/>
        <v>0</v>
      </c>
      <c r="O136" s="166">
        <f t="shared" si="4"/>
        <v>0</v>
      </c>
      <c r="P136" s="166">
        <f t="shared" si="4"/>
        <v>0</v>
      </c>
      <c r="Q136" s="166">
        <f t="shared" si="4"/>
        <v>0</v>
      </c>
      <c r="R136" s="166">
        <f t="shared" si="4"/>
        <v>0</v>
      </c>
      <c r="S136" s="166">
        <f t="shared" si="6"/>
        <v>0</v>
      </c>
      <c r="T136" s="166">
        <f t="shared" si="6"/>
        <v>0</v>
      </c>
      <c r="U136" s="166">
        <f t="shared" si="6"/>
        <v>0</v>
      </c>
      <c r="V136" s="166">
        <f t="shared" si="6"/>
        <v>0</v>
      </c>
      <c r="W136" s="166">
        <f t="shared" si="6"/>
        <v>0</v>
      </c>
      <c r="X136" s="166">
        <f t="shared" si="6"/>
        <v>0</v>
      </c>
      <c r="Y136" s="166">
        <f t="shared" si="6"/>
        <v>0</v>
      </c>
      <c r="Z136" s="166">
        <f t="shared" si="6"/>
        <v>0</v>
      </c>
      <c r="AA136" s="166">
        <f t="shared" si="6"/>
        <v>0</v>
      </c>
      <c r="AB136" s="166">
        <f t="shared" si="6"/>
        <v>0</v>
      </c>
      <c r="AC136" s="166">
        <f t="shared" si="7"/>
        <v>0</v>
      </c>
      <c r="AD136" s="166">
        <f t="shared" si="7"/>
        <v>0</v>
      </c>
      <c r="AE136" s="166">
        <f t="shared" si="7"/>
        <v>0</v>
      </c>
      <c r="AF136" s="166">
        <f t="shared" si="7"/>
        <v>0</v>
      </c>
      <c r="AG136" s="166">
        <f t="shared" si="7"/>
        <v>0</v>
      </c>
      <c r="AH136" s="166">
        <f t="shared" si="7"/>
        <v>0</v>
      </c>
      <c r="AI136" s="166">
        <f t="shared" si="7"/>
        <v>0</v>
      </c>
      <c r="AJ136" s="166">
        <f t="shared" si="7"/>
        <v>0</v>
      </c>
      <c r="AK136" s="160"/>
      <c r="AN136" s="162"/>
      <c r="AO136" s="162"/>
    </row>
    <row r="137" spans="2:41" ht="13.5" customHeight="1">
      <c r="B137" s="157"/>
      <c r="C137" s="163" t="s">
        <v>151</v>
      </c>
      <c r="D137" s="164"/>
      <c r="E137" s="140"/>
      <c r="F137" s="166">
        <f t="shared" si="3"/>
        <v>0</v>
      </c>
      <c r="G137" s="166">
        <f t="shared" si="3"/>
        <v>0</v>
      </c>
      <c r="H137" s="166">
        <f t="shared" si="3"/>
        <v>0</v>
      </c>
      <c r="I137" s="166">
        <f t="shared" si="3"/>
        <v>0</v>
      </c>
      <c r="J137" s="166">
        <f t="shared" si="4"/>
        <v>0</v>
      </c>
      <c r="K137" s="166">
        <f t="shared" si="4"/>
        <v>0</v>
      </c>
      <c r="L137" s="166">
        <f t="shared" si="5"/>
        <v>0</v>
      </c>
      <c r="M137" s="166">
        <f t="shared" si="4"/>
        <v>0</v>
      </c>
      <c r="N137" s="166">
        <f t="shared" si="4"/>
        <v>0</v>
      </c>
      <c r="O137" s="166">
        <f t="shared" si="4"/>
        <v>0</v>
      </c>
      <c r="P137" s="166">
        <f t="shared" si="4"/>
        <v>0</v>
      </c>
      <c r="Q137" s="166">
        <f t="shared" si="4"/>
        <v>0</v>
      </c>
      <c r="R137" s="166">
        <f t="shared" si="4"/>
        <v>0</v>
      </c>
      <c r="S137" s="166">
        <f t="shared" si="6"/>
        <v>0</v>
      </c>
      <c r="T137" s="166">
        <f t="shared" si="6"/>
        <v>0</v>
      </c>
      <c r="U137" s="166">
        <f t="shared" si="6"/>
        <v>0</v>
      </c>
      <c r="V137" s="166">
        <f t="shared" si="6"/>
        <v>0</v>
      </c>
      <c r="W137" s="166">
        <f t="shared" si="6"/>
        <v>0</v>
      </c>
      <c r="X137" s="166">
        <f t="shared" si="6"/>
        <v>0</v>
      </c>
      <c r="Y137" s="166">
        <f t="shared" si="6"/>
        <v>0</v>
      </c>
      <c r="Z137" s="166">
        <f t="shared" si="6"/>
        <v>0</v>
      </c>
      <c r="AA137" s="166">
        <f t="shared" si="6"/>
        <v>0</v>
      </c>
      <c r="AB137" s="166">
        <f t="shared" si="6"/>
        <v>0</v>
      </c>
      <c r="AC137" s="166">
        <f t="shared" si="7"/>
        <v>0</v>
      </c>
      <c r="AD137" s="166">
        <f t="shared" si="7"/>
        <v>0</v>
      </c>
      <c r="AE137" s="166">
        <f t="shared" si="7"/>
        <v>0</v>
      </c>
      <c r="AF137" s="166">
        <f t="shared" si="7"/>
        <v>0</v>
      </c>
      <c r="AG137" s="166">
        <f t="shared" si="7"/>
        <v>0</v>
      </c>
      <c r="AH137" s="166">
        <f t="shared" si="7"/>
        <v>0</v>
      </c>
      <c r="AI137" s="166">
        <f t="shared" si="7"/>
        <v>0</v>
      </c>
      <c r="AJ137" s="166">
        <f t="shared" si="7"/>
        <v>0</v>
      </c>
      <c r="AK137" s="160"/>
      <c r="AN137" s="162"/>
      <c r="AO137" s="162"/>
    </row>
    <row r="138" spans="2:41" ht="13.5" customHeight="1">
      <c r="B138" s="157"/>
      <c r="C138" s="163" t="s">
        <v>152</v>
      </c>
      <c r="D138" s="164"/>
      <c r="E138" s="140"/>
      <c r="F138" s="166">
        <f t="shared" si="3"/>
        <v>0</v>
      </c>
      <c r="G138" s="166">
        <f t="shared" si="3"/>
        <v>0</v>
      </c>
      <c r="H138" s="166">
        <f t="shared" si="3"/>
        <v>0</v>
      </c>
      <c r="I138" s="166">
        <f t="shared" si="3"/>
        <v>0</v>
      </c>
      <c r="J138" s="166">
        <f t="shared" si="4"/>
        <v>0</v>
      </c>
      <c r="K138" s="166">
        <f t="shared" si="4"/>
        <v>0</v>
      </c>
      <c r="L138" s="166">
        <f t="shared" si="5"/>
        <v>0</v>
      </c>
      <c r="M138" s="166">
        <f t="shared" si="4"/>
        <v>0</v>
      </c>
      <c r="N138" s="166">
        <f t="shared" si="4"/>
        <v>0</v>
      </c>
      <c r="O138" s="166">
        <f t="shared" si="4"/>
        <v>0</v>
      </c>
      <c r="P138" s="166">
        <f t="shared" si="4"/>
        <v>0</v>
      </c>
      <c r="Q138" s="166">
        <f t="shared" si="4"/>
        <v>0</v>
      </c>
      <c r="R138" s="166">
        <f t="shared" si="4"/>
        <v>0</v>
      </c>
      <c r="S138" s="166">
        <f t="shared" si="6"/>
        <v>0</v>
      </c>
      <c r="T138" s="166">
        <f t="shared" si="6"/>
        <v>0</v>
      </c>
      <c r="U138" s="166">
        <f t="shared" si="6"/>
        <v>0</v>
      </c>
      <c r="V138" s="166">
        <f t="shared" si="6"/>
        <v>0</v>
      </c>
      <c r="W138" s="166">
        <f t="shared" si="6"/>
        <v>0</v>
      </c>
      <c r="X138" s="166">
        <f t="shared" si="6"/>
        <v>0</v>
      </c>
      <c r="Y138" s="166">
        <f t="shared" si="6"/>
        <v>0</v>
      </c>
      <c r="Z138" s="166">
        <f t="shared" si="6"/>
        <v>0</v>
      </c>
      <c r="AA138" s="166">
        <f t="shared" si="6"/>
        <v>0</v>
      </c>
      <c r="AB138" s="166">
        <f t="shared" si="6"/>
        <v>0</v>
      </c>
      <c r="AC138" s="166">
        <f t="shared" si="7"/>
        <v>0</v>
      </c>
      <c r="AD138" s="166">
        <f t="shared" si="7"/>
        <v>0</v>
      </c>
      <c r="AE138" s="166">
        <f t="shared" si="7"/>
        <v>0</v>
      </c>
      <c r="AF138" s="166">
        <f t="shared" si="7"/>
        <v>0</v>
      </c>
      <c r="AG138" s="166">
        <f t="shared" si="7"/>
        <v>0</v>
      </c>
      <c r="AH138" s="166">
        <f t="shared" si="7"/>
        <v>0</v>
      </c>
      <c r="AI138" s="166">
        <f t="shared" si="7"/>
        <v>0</v>
      </c>
      <c r="AJ138" s="166">
        <f t="shared" si="7"/>
        <v>0</v>
      </c>
      <c r="AK138" s="160"/>
      <c r="AN138" s="162"/>
      <c r="AO138" s="162"/>
    </row>
    <row r="139" spans="2:41" ht="13.5" customHeight="1">
      <c r="B139" s="157"/>
      <c r="C139" s="167"/>
      <c r="D139" s="167"/>
      <c r="E139" s="140"/>
      <c r="F139" s="168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8"/>
      <c r="AK139" s="160"/>
      <c r="AN139" s="162"/>
      <c r="AO139" s="162"/>
    </row>
    <row r="140" spans="2:41" ht="21.75" customHeight="1">
      <c r="B140" s="157"/>
      <c r="C140" s="169" t="s">
        <v>156</v>
      </c>
      <c r="D140" s="170"/>
      <c r="E140" s="157"/>
      <c r="F140" s="171">
        <f t="shared" ref="F140:AJ140" si="8">F129+F130+F131+F135</f>
        <v>5</v>
      </c>
      <c r="G140" s="171">
        <f t="shared" si="8"/>
        <v>5</v>
      </c>
      <c r="H140" s="171">
        <f t="shared" si="8"/>
        <v>0</v>
      </c>
      <c r="I140" s="171">
        <f t="shared" si="8"/>
        <v>0</v>
      </c>
      <c r="J140" s="171">
        <f t="shared" si="8"/>
        <v>5</v>
      </c>
      <c r="K140" s="171">
        <f t="shared" si="8"/>
        <v>5</v>
      </c>
      <c r="L140" s="171">
        <f t="shared" si="8"/>
        <v>5</v>
      </c>
      <c r="M140" s="171">
        <f t="shared" si="8"/>
        <v>5</v>
      </c>
      <c r="N140" s="171">
        <f t="shared" si="8"/>
        <v>0</v>
      </c>
      <c r="O140" s="171">
        <f t="shared" si="8"/>
        <v>2</v>
      </c>
      <c r="P140" s="171">
        <f t="shared" si="8"/>
        <v>5</v>
      </c>
      <c r="Q140" s="171">
        <f t="shared" si="8"/>
        <v>5</v>
      </c>
      <c r="R140" s="171">
        <f t="shared" si="8"/>
        <v>5</v>
      </c>
      <c r="S140" s="171">
        <f t="shared" si="8"/>
        <v>5</v>
      </c>
      <c r="T140" s="171">
        <f t="shared" si="8"/>
        <v>1</v>
      </c>
      <c r="U140" s="171">
        <f t="shared" si="8"/>
        <v>0</v>
      </c>
      <c r="V140" s="171">
        <f t="shared" si="8"/>
        <v>5</v>
      </c>
      <c r="W140" s="171">
        <f t="shared" si="8"/>
        <v>5</v>
      </c>
      <c r="X140" s="171">
        <f t="shared" si="8"/>
        <v>0</v>
      </c>
      <c r="Y140" s="171">
        <f t="shared" si="8"/>
        <v>0</v>
      </c>
      <c r="Z140" s="171">
        <f t="shared" si="8"/>
        <v>0</v>
      </c>
      <c r="AA140" s="171">
        <f t="shared" si="8"/>
        <v>0</v>
      </c>
      <c r="AB140" s="171">
        <f t="shared" si="8"/>
        <v>0</v>
      </c>
      <c r="AC140" s="171">
        <f t="shared" si="8"/>
        <v>0</v>
      </c>
      <c r="AD140" s="171">
        <f t="shared" si="8"/>
        <v>0</v>
      </c>
      <c r="AE140" s="171">
        <f t="shared" si="8"/>
        <v>0</v>
      </c>
      <c r="AF140" s="171">
        <f t="shared" si="8"/>
        <v>0</v>
      </c>
      <c r="AG140" s="171">
        <f t="shared" si="8"/>
        <v>0</v>
      </c>
      <c r="AH140" s="171">
        <f t="shared" si="8"/>
        <v>0</v>
      </c>
      <c r="AI140" s="171">
        <f t="shared" si="8"/>
        <v>0</v>
      </c>
      <c r="AJ140" s="171">
        <f t="shared" si="8"/>
        <v>0</v>
      </c>
      <c r="AK140" s="160"/>
      <c r="AM140" s="183">
        <v>0.5</v>
      </c>
      <c r="AN140" s="184"/>
      <c r="AO140" s="184"/>
    </row>
    <row r="141" spans="2:41" ht="21.75" customHeight="1">
      <c r="B141" s="631"/>
      <c r="C141" s="172" t="s">
        <v>157</v>
      </c>
      <c r="D141" s="173"/>
      <c r="E141" s="157"/>
      <c r="F141" s="174">
        <f t="shared" ref="F141:AJ141" si="9">SUM(F129:F138)-F140</f>
        <v>0</v>
      </c>
      <c r="G141" s="174">
        <f t="shared" si="9"/>
        <v>0</v>
      </c>
      <c r="H141" s="174">
        <f t="shared" si="9"/>
        <v>0</v>
      </c>
      <c r="I141" s="174">
        <f t="shared" si="9"/>
        <v>0</v>
      </c>
      <c r="J141" s="174">
        <f t="shared" si="9"/>
        <v>0</v>
      </c>
      <c r="K141" s="174">
        <f t="shared" si="9"/>
        <v>0</v>
      </c>
      <c r="L141" s="174">
        <f t="shared" si="9"/>
        <v>0</v>
      </c>
      <c r="M141" s="174">
        <f t="shared" si="9"/>
        <v>0</v>
      </c>
      <c r="N141" s="174">
        <f t="shared" si="9"/>
        <v>0</v>
      </c>
      <c r="O141" s="174">
        <f t="shared" si="9"/>
        <v>0</v>
      </c>
      <c r="P141" s="174">
        <f t="shared" si="9"/>
        <v>0</v>
      </c>
      <c r="Q141" s="174">
        <f t="shared" si="9"/>
        <v>0</v>
      </c>
      <c r="R141" s="174">
        <f t="shared" si="9"/>
        <v>0</v>
      </c>
      <c r="S141" s="174">
        <f t="shared" si="9"/>
        <v>0</v>
      </c>
      <c r="T141" s="174">
        <f t="shared" si="9"/>
        <v>0</v>
      </c>
      <c r="U141" s="174">
        <f t="shared" si="9"/>
        <v>0</v>
      </c>
      <c r="V141" s="174">
        <f t="shared" si="9"/>
        <v>0</v>
      </c>
      <c r="W141" s="174">
        <f t="shared" si="9"/>
        <v>0</v>
      </c>
      <c r="X141" s="174">
        <f t="shared" si="9"/>
        <v>0</v>
      </c>
      <c r="Y141" s="174">
        <f t="shared" si="9"/>
        <v>0</v>
      </c>
      <c r="Z141" s="174">
        <f t="shared" si="9"/>
        <v>0</v>
      </c>
      <c r="AA141" s="174">
        <f t="shared" si="9"/>
        <v>0</v>
      </c>
      <c r="AB141" s="174">
        <f t="shared" si="9"/>
        <v>0</v>
      </c>
      <c r="AC141" s="174">
        <f t="shared" si="9"/>
        <v>0</v>
      </c>
      <c r="AD141" s="174">
        <f t="shared" si="9"/>
        <v>0</v>
      </c>
      <c r="AE141" s="174">
        <f t="shared" si="9"/>
        <v>0</v>
      </c>
      <c r="AF141" s="174">
        <f t="shared" si="9"/>
        <v>0</v>
      </c>
      <c r="AG141" s="174">
        <f t="shared" si="9"/>
        <v>0</v>
      </c>
      <c r="AH141" s="174">
        <f t="shared" si="9"/>
        <v>0</v>
      </c>
      <c r="AI141" s="174">
        <f t="shared" si="9"/>
        <v>0</v>
      </c>
      <c r="AJ141" s="174">
        <f t="shared" si="9"/>
        <v>0</v>
      </c>
      <c r="AK141" s="160"/>
      <c r="AM141" s="183">
        <v>0.51041666666666696</v>
      </c>
      <c r="AN141" s="184"/>
      <c r="AO141" s="184"/>
    </row>
    <row r="142" spans="2:41" ht="13.5" hidden="1" customHeight="1">
      <c r="B142" s="631"/>
      <c r="C142" s="175" t="s">
        <v>158</v>
      </c>
      <c r="D142" s="176"/>
      <c r="E142" s="123"/>
      <c r="F142" s="619"/>
      <c r="G142" s="619"/>
      <c r="H142" s="619"/>
      <c r="I142" s="619"/>
      <c r="J142" s="619"/>
      <c r="K142" s="619"/>
      <c r="L142" s="619"/>
      <c r="M142" s="619"/>
      <c r="N142" s="619"/>
      <c r="O142" s="619"/>
      <c r="P142" s="619"/>
      <c r="Q142" s="619"/>
      <c r="R142" s="619"/>
      <c r="S142" s="619"/>
      <c r="T142" s="619"/>
      <c r="U142" s="619"/>
      <c r="V142" s="619"/>
      <c r="W142" s="619"/>
      <c r="X142" s="619"/>
      <c r="Y142" s="619"/>
      <c r="Z142" s="619"/>
      <c r="AA142" s="619"/>
      <c r="AB142" s="619"/>
      <c r="AC142" s="619"/>
      <c r="AD142" s="619"/>
      <c r="AE142" s="619"/>
      <c r="AF142" s="619"/>
      <c r="AG142" s="619"/>
      <c r="AH142" s="619"/>
      <c r="AI142" s="619"/>
      <c r="AJ142" s="619"/>
      <c r="AK142" s="185"/>
      <c r="AM142" s="621">
        <v>0.52083333333333304</v>
      </c>
      <c r="AN142" s="618"/>
      <c r="AO142" s="618"/>
    </row>
    <row r="143" spans="2:41" ht="13.5" hidden="1" customHeight="1">
      <c r="B143" s="123"/>
      <c r="C143" s="177"/>
      <c r="D143" s="178"/>
      <c r="E143" s="123"/>
      <c r="F143" s="619"/>
      <c r="G143" s="619"/>
      <c r="H143" s="619"/>
      <c r="I143" s="619"/>
      <c r="J143" s="619"/>
      <c r="K143" s="619"/>
      <c r="L143" s="619"/>
      <c r="M143" s="619"/>
      <c r="N143" s="619"/>
      <c r="O143" s="619"/>
      <c r="P143" s="619"/>
      <c r="Q143" s="619"/>
      <c r="R143" s="619"/>
      <c r="S143" s="619"/>
      <c r="T143" s="619"/>
      <c r="U143" s="619"/>
      <c r="V143" s="619"/>
      <c r="W143" s="619"/>
      <c r="X143" s="619"/>
      <c r="Y143" s="619"/>
      <c r="Z143" s="619"/>
      <c r="AA143" s="619"/>
      <c r="AB143" s="619"/>
      <c r="AC143" s="619"/>
      <c r="AD143" s="619"/>
      <c r="AE143" s="619"/>
      <c r="AF143" s="619"/>
      <c r="AG143" s="619"/>
      <c r="AH143" s="619"/>
      <c r="AI143" s="619"/>
      <c r="AJ143" s="619"/>
      <c r="AK143" s="185"/>
      <c r="AM143" s="621"/>
      <c r="AN143" s="618"/>
      <c r="AO143" s="618"/>
    </row>
    <row r="144" spans="2:41">
      <c r="B144" s="123"/>
      <c r="C144" s="179"/>
      <c r="D144" s="178"/>
      <c r="E144" s="123"/>
      <c r="F144" s="620"/>
      <c r="G144" s="620"/>
      <c r="H144" s="620"/>
      <c r="I144" s="620"/>
      <c r="J144" s="620"/>
      <c r="K144" s="620"/>
      <c r="L144" s="620"/>
      <c r="M144" s="620"/>
      <c r="N144" s="620"/>
      <c r="O144" s="620"/>
      <c r="P144" s="620"/>
      <c r="Q144" s="620"/>
      <c r="R144" s="620"/>
      <c r="S144" s="620"/>
      <c r="T144" s="620"/>
      <c r="U144" s="620"/>
      <c r="V144" s="620"/>
      <c r="W144" s="620"/>
      <c r="X144" s="620"/>
      <c r="Y144" s="620"/>
      <c r="Z144" s="620"/>
      <c r="AA144" s="620"/>
      <c r="AB144" s="620"/>
      <c r="AC144" s="620"/>
      <c r="AD144" s="620"/>
      <c r="AE144" s="620"/>
      <c r="AF144" s="620"/>
      <c r="AG144" s="620"/>
      <c r="AH144" s="620"/>
      <c r="AI144" s="620"/>
      <c r="AJ144" s="620"/>
      <c r="AK144" s="157"/>
    </row>
    <row r="145" spans="3:37">
      <c r="C145" s="178"/>
      <c r="D145" s="178"/>
      <c r="E145" s="123"/>
      <c r="F145" s="620"/>
      <c r="G145" s="620"/>
      <c r="H145" s="620"/>
      <c r="I145" s="620"/>
      <c r="J145" s="620"/>
      <c r="K145" s="620"/>
      <c r="L145" s="620"/>
      <c r="M145" s="620"/>
      <c r="N145" s="620"/>
      <c r="O145" s="620"/>
      <c r="P145" s="620"/>
      <c r="Q145" s="620"/>
      <c r="R145" s="620"/>
      <c r="S145" s="620"/>
      <c r="T145" s="620"/>
      <c r="U145" s="620"/>
      <c r="V145" s="620"/>
      <c r="W145" s="620"/>
      <c r="X145" s="620"/>
      <c r="Y145" s="620"/>
      <c r="Z145" s="620"/>
      <c r="AA145" s="620"/>
      <c r="AB145" s="620"/>
      <c r="AC145" s="620"/>
      <c r="AD145" s="620"/>
      <c r="AE145" s="620"/>
      <c r="AF145" s="620"/>
      <c r="AG145" s="620"/>
      <c r="AH145" s="620"/>
      <c r="AI145" s="620"/>
      <c r="AJ145" s="620"/>
      <c r="AK145" s="157"/>
    </row>
    <row r="146" spans="3:37">
      <c r="C146" s="180" t="s">
        <v>159</v>
      </c>
      <c r="D146" s="181"/>
      <c r="E146" s="123"/>
      <c r="F146" s="182">
        <f t="shared" ref="F146:AJ146" si="10">IF(F130+F131&gt;0,0,F140*8)</f>
        <v>0</v>
      </c>
      <c r="G146" s="182">
        <f t="shared" si="10"/>
        <v>0</v>
      </c>
      <c r="H146" s="182">
        <f t="shared" si="10"/>
        <v>0</v>
      </c>
      <c r="I146" s="182">
        <f t="shared" si="10"/>
        <v>0</v>
      </c>
      <c r="J146" s="182">
        <f t="shared" si="10"/>
        <v>0</v>
      </c>
      <c r="K146" s="182">
        <f t="shared" si="10"/>
        <v>0</v>
      </c>
      <c r="L146" s="182">
        <f t="shared" si="10"/>
        <v>0</v>
      </c>
      <c r="M146" s="182">
        <f t="shared" si="10"/>
        <v>0</v>
      </c>
      <c r="N146" s="182">
        <f t="shared" si="10"/>
        <v>0</v>
      </c>
      <c r="O146" s="182">
        <f t="shared" si="10"/>
        <v>0</v>
      </c>
      <c r="P146" s="182">
        <f t="shared" si="10"/>
        <v>0</v>
      </c>
      <c r="Q146" s="182">
        <f t="shared" si="10"/>
        <v>0</v>
      </c>
      <c r="R146" s="182">
        <f t="shared" si="10"/>
        <v>0</v>
      </c>
      <c r="S146" s="182">
        <f t="shared" si="10"/>
        <v>0</v>
      </c>
      <c r="T146" s="182">
        <f t="shared" si="10"/>
        <v>0</v>
      </c>
      <c r="U146" s="182">
        <f t="shared" si="10"/>
        <v>0</v>
      </c>
      <c r="V146" s="182">
        <f t="shared" si="10"/>
        <v>0</v>
      </c>
      <c r="W146" s="182">
        <f t="shared" si="10"/>
        <v>0</v>
      </c>
      <c r="X146" s="182">
        <f t="shared" si="10"/>
        <v>0</v>
      </c>
      <c r="Y146" s="182">
        <f t="shared" si="10"/>
        <v>0</v>
      </c>
      <c r="Z146" s="182">
        <f t="shared" si="10"/>
        <v>0</v>
      </c>
      <c r="AA146" s="182">
        <f t="shared" si="10"/>
        <v>0</v>
      </c>
      <c r="AB146" s="182">
        <f t="shared" si="10"/>
        <v>0</v>
      </c>
      <c r="AC146" s="182">
        <f t="shared" si="10"/>
        <v>0</v>
      </c>
      <c r="AD146" s="182">
        <f t="shared" si="10"/>
        <v>0</v>
      </c>
      <c r="AE146" s="182">
        <f t="shared" si="10"/>
        <v>0</v>
      </c>
      <c r="AF146" s="182">
        <f t="shared" si="10"/>
        <v>0</v>
      </c>
      <c r="AG146" s="182">
        <f t="shared" si="10"/>
        <v>0</v>
      </c>
      <c r="AH146" s="182">
        <f t="shared" si="10"/>
        <v>0</v>
      </c>
      <c r="AI146" s="182">
        <f t="shared" si="10"/>
        <v>0</v>
      </c>
      <c r="AJ146" s="182">
        <f t="shared" si="10"/>
        <v>0</v>
      </c>
      <c r="AK146" s="186">
        <f>+SUM(F146:AJ146)</f>
        <v>0</v>
      </c>
    </row>
    <row r="147" spans="3:37">
      <c r="C147" s="180" t="s">
        <v>14</v>
      </c>
      <c r="D147" s="181"/>
      <c r="E147" s="123"/>
      <c r="F147" s="182">
        <f t="shared" ref="F147:AJ147" si="11">IF(F130&gt;0,F127,0)</f>
        <v>7.5</v>
      </c>
      <c r="G147" s="182">
        <f t="shared" si="11"/>
        <v>7.5</v>
      </c>
      <c r="H147" s="182">
        <f t="shared" si="11"/>
        <v>0</v>
      </c>
      <c r="I147" s="182">
        <f t="shared" si="11"/>
        <v>0</v>
      </c>
      <c r="J147" s="182">
        <f t="shared" si="11"/>
        <v>7.5</v>
      </c>
      <c r="K147" s="182">
        <f t="shared" si="11"/>
        <v>7.5</v>
      </c>
      <c r="L147" s="182">
        <f t="shared" si="11"/>
        <v>7.5</v>
      </c>
      <c r="M147" s="182">
        <f t="shared" si="11"/>
        <v>6</v>
      </c>
      <c r="N147" s="182">
        <f t="shared" si="11"/>
        <v>0</v>
      </c>
      <c r="O147" s="182">
        <f t="shared" si="11"/>
        <v>0</v>
      </c>
      <c r="P147" s="182">
        <f t="shared" si="11"/>
        <v>7.5</v>
      </c>
      <c r="Q147" s="182">
        <f t="shared" si="11"/>
        <v>7.5</v>
      </c>
      <c r="R147" s="182">
        <f t="shared" si="11"/>
        <v>7.5</v>
      </c>
      <c r="S147" s="182">
        <f t="shared" si="11"/>
        <v>7.5</v>
      </c>
      <c r="T147" s="182">
        <f t="shared" si="11"/>
        <v>0</v>
      </c>
      <c r="U147" s="182">
        <f t="shared" si="11"/>
        <v>0</v>
      </c>
      <c r="V147" s="182">
        <f t="shared" si="11"/>
        <v>7.5</v>
      </c>
      <c r="W147" s="182">
        <f t="shared" si="11"/>
        <v>7.5</v>
      </c>
      <c r="X147" s="182">
        <f t="shared" si="11"/>
        <v>0</v>
      </c>
      <c r="Y147" s="182">
        <f t="shared" si="11"/>
        <v>0</v>
      </c>
      <c r="Z147" s="182">
        <f t="shared" si="11"/>
        <v>0</v>
      </c>
      <c r="AA147" s="182">
        <f t="shared" si="11"/>
        <v>0</v>
      </c>
      <c r="AB147" s="182">
        <f t="shared" si="11"/>
        <v>0</v>
      </c>
      <c r="AC147" s="182">
        <f t="shared" si="11"/>
        <v>0</v>
      </c>
      <c r="AD147" s="182">
        <f t="shared" si="11"/>
        <v>0</v>
      </c>
      <c r="AE147" s="182">
        <f t="shared" si="11"/>
        <v>0</v>
      </c>
      <c r="AF147" s="182">
        <f t="shared" si="11"/>
        <v>0</v>
      </c>
      <c r="AG147" s="182">
        <f t="shared" si="11"/>
        <v>0</v>
      </c>
      <c r="AH147" s="182">
        <f t="shared" si="11"/>
        <v>0</v>
      </c>
      <c r="AI147" s="182">
        <f t="shared" si="11"/>
        <v>0</v>
      </c>
      <c r="AJ147" s="182">
        <f t="shared" si="11"/>
        <v>0</v>
      </c>
      <c r="AK147" s="186">
        <f>+SUM(F147:AJ147)</f>
        <v>88.5</v>
      </c>
    </row>
    <row r="148" spans="3:37">
      <c r="C148" s="180" t="s">
        <v>15</v>
      </c>
      <c r="D148" s="181"/>
      <c r="E148" s="123"/>
      <c r="F148" s="182">
        <f t="shared" ref="F148:AJ148" si="12">IF(F131&gt;0,F127,0)</f>
        <v>0</v>
      </c>
      <c r="G148" s="182">
        <f t="shared" si="12"/>
        <v>0</v>
      </c>
      <c r="H148" s="182">
        <f t="shared" si="12"/>
        <v>0</v>
      </c>
      <c r="I148" s="182">
        <f t="shared" si="12"/>
        <v>0</v>
      </c>
      <c r="J148" s="182">
        <f t="shared" si="12"/>
        <v>0</v>
      </c>
      <c r="K148" s="182">
        <f t="shared" si="12"/>
        <v>0</v>
      </c>
      <c r="L148" s="182">
        <f t="shared" si="12"/>
        <v>0</v>
      </c>
      <c r="M148" s="182">
        <f t="shared" si="12"/>
        <v>0</v>
      </c>
      <c r="N148" s="182">
        <f t="shared" si="12"/>
        <v>0</v>
      </c>
      <c r="O148" s="182">
        <f t="shared" si="12"/>
        <v>16</v>
      </c>
      <c r="P148" s="182">
        <f t="shared" si="12"/>
        <v>0</v>
      </c>
      <c r="Q148" s="182">
        <f t="shared" si="12"/>
        <v>0</v>
      </c>
      <c r="R148" s="182">
        <f t="shared" si="12"/>
        <v>0</v>
      </c>
      <c r="S148" s="182">
        <f t="shared" si="12"/>
        <v>0</v>
      </c>
      <c r="T148" s="182">
        <f t="shared" si="12"/>
        <v>8</v>
      </c>
      <c r="U148" s="182">
        <f t="shared" si="12"/>
        <v>0</v>
      </c>
      <c r="V148" s="182">
        <f t="shared" si="12"/>
        <v>0</v>
      </c>
      <c r="W148" s="182">
        <f t="shared" si="12"/>
        <v>0</v>
      </c>
      <c r="X148" s="182">
        <f t="shared" si="12"/>
        <v>0</v>
      </c>
      <c r="Y148" s="182">
        <f t="shared" si="12"/>
        <v>0</v>
      </c>
      <c r="Z148" s="182">
        <f t="shared" si="12"/>
        <v>0</v>
      </c>
      <c r="AA148" s="182">
        <f t="shared" si="12"/>
        <v>0</v>
      </c>
      <c r="AB148" s="182">
        <f t="shared" si="12"/>
        <v>0</v>
      </c>
      <c r="AC148" s="182">
        <f t="shared" si="12"/>
        <v>0</v>
      </c>
      <c r="AD148" s="182">
        <f t="shared" si="12"/>
        <v>0</v>
      </c>
      <c r="AE148" s="182">
        <f t="shared" si="12"/>
        <v>0</v>
      </c>
      <c r="AF148" s="182">
        <f t="shared" si="12"/>
        <v>0</v>
      </c>
      <c r="AG148" s="182">
        <f t="shared" si="12"/>
        <v>0</v>
      </c>
      <c r="AH148" s="182">
        <f t="shared" si="12"/>
        <v>0</v>
      </c>
      <c r="AI148" s="182">
        <f t="shared" si="12"/>
        <v>0</v>
      </c>
      <c r="AJ148" s="182">
        <f t="shared" si="12"/>
        <v>0</v>
      </c>
      <c r="AK148" s="186">
        <f>+SUM(F148:AJ148)</f>
        <v>24</v>
      </c>
    </row>
  </sheetData>
  <mergeCells count="310">
    <mergeCell ref="A1:AE1"/>
    <mergeCell ref="A2:AE2"/>
    <mergeCell ref="A3:AE3"/>
    <mergeCell ref="A127:C127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41:B14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F142:F143"/>
    <mergeCell ref="F144:F145"/>
    <mergeCell ref="G142:G143"/>
    <mergeCell ref="G144:G145"/>
    <mergeCell ref="H142:H143"/>
    <mergeCell ref="H144:H145"/>
    <mergeCell ref="I142:I143"/>
    <mergeCell ref="I144:I145"/>
    <mergeCell ref="J142:J143"/>
    <mergeCell ref="J144:J145"/>
    <mergeCell ref="K142:K143"/>
    <mergeCell ref="K144:K145"/>
    <mergeCell ref="L142:L143"/>
    <mergeCell ref="L144:L145"/>
    <mergeCell ref="M142:M143"/>
    <mergeCell ref="M144:M145"/>
    <mergeCell ref="N142:N143"/>
    <mergeCell ref="N144:N145"/>
    <mergeCell ref="O142:O143"/>
    <mergeCell ref="O144:O145"/>
    <mergeCell ref="P142:P143"/>
    <mergeCell ref="P144:P145"/>
    <mergeCell ref="Q142:Q143"/>
    <mergeCell ref="Q144:Q145"/>
    <mergeCell ref="R142:R143"/>
    <mergeCell ref="R144:R145"/>
    <mergeCell ref="S142:S143"/>
    <mergeCell ref="S144:S145"/>
    <mergeCell ref="T142:T143"/>
    <mergeCell ref="T144:T145"/>
    <mergeCell ref="U142:U143"/>
    <mergeCell ref="U144:U145"/>
    <mergeCell ref="V142:V143"/>
    <mergeCell ref="V144:V145"/>
    <mergeCell ref="W142:W143"/>
    <mergeCell ref="W144:W145"/>
    <mergeCell ref="X142:X143"/>
    <mergeCell ref="X144:X145"/>
    <mergeCell ref="Y142:Y143"/>
    <mergeCell ref="Y144:Y145"/>
    <mergeCell ref="Z142:Z143"/>
    <mergeCell ref="Z144:Z145"/>
    <mergeCell ref="AA142:AA143"/>
    <mergeCell ref="AA144:AA145"/>
    <mergeCell ref="AB142:AB143"/>
    <mergeCell ref="AB144:AB145"/>
    <mergeCell ref="AC142:AC143"/>
    <mergeCell ref="AC144:AC145"/>
    <mergeCell ref="AD142:AD143"/>
    <mergeCell ref="AD144:AD145"/>
    <mergeCell ref="AE142:AE143"/>
    <mergeCell ref="AE144:AE145"/>
    <mergeCell ref="AF142:AF143"/>
    <mergeCell ref="AF144:AF145"/>
    <mergeCell ref="AN142:AN143"/>
    <mergeCell ref="AO142:AO143"/>
    <mergeCell ref="AG142:AG143"/>
    <mergeCell ref="AG144:AG145"/>
    <mergeCell ref="AH142:AH143"/>
    <mergeCell ref="AH144:AH145"/>
    <mergeCell ref="AI142:AI143"/>
    <mergeCell ref="AI144:AI145"/>
    <mergeCell ref="AJ142:AJ143"/>
    <mergeCell ref="AJ144:AJ145"/>
    <mergeCell ref="AM142:AM143"/>
  </mergeCells>
  <conditionalFormatting sqref="F6:AJ6">
    <cfRule type="expression" dxfId="26" priority="17">
      <formula>OR(TEXT(F$5,"ddd")="Sat",TEXT(F$5,"ddd")="Sun")</formula>
    </cfRule>
  </conditionalFormatting>
  <dataValidations count="1">
    <dataValidation type="list" allowBlank="1" showInputMessage="1" showErrorMessage="1" sqref="F125:AJ125 S25:AJ25 F27:AJ27 F29:AJ29 F31:AJ31 F33:AJ33 F35:AJ35 F37:AJ37 F39:AJ39 F41:AJ41 F43:AJ43 F45:AJ45 F47:AJ47 F49:AJ49 F51:AJ51 F53:AJ53 F55:AJ55 F57:AJ57 F59:AJ59 F61:AJ61 F63:AJ63 F65:AJ65 F67:AJ67 F69:AJ69 F71:AJ71 F73:AJ73 F75:AJ75 F77:AJ77 F79:AJ79 F81:AJ81 F83:AJ83 F85:AJ85 F87:AJ87 F89:AJ89 F91:AJ91 F93:AJ93 F95:AJ95 F97:AJ97 F99:AJ99 F101:AJ101 F103:AJ103 F105:AJ105 F107:AJ107 F109:AJ109 F111:AJ111 F113:AJ113 F115:AJ115 F117:AJ117 F119:AJ119 F121:AJ121 F123:AJ123 F25:Q25 F19:AJ19 F23:AJ23 F21:AJ21 F17:AJ17 F15:AJ15 F11:AJ11 F9:AJ9 F13:AJ13 F7:AJ7">
      <formula1>$C$129:$C$138</formula1>
    </dataValidation>
  </dataValidations>
  <pageMargins left="0.3" right="0.2" top="0.25" bottom="0.25" header="0.3" footer="0.3"/>
  <pageSetup paperSize="9" scale="35" firstPageNumber="0" orientation="landscape" useFirstPageNumber="1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CC"/>
  </sheetPr>
  <dimension ref="A1:AO148"/>
  <sheetViews>
    <sheetView showGridLines="0" zoomScale="70" zoomScaleNormal="70" workbookViewId="0">
      <pane xSplit="5" ySplit="6" topLeftCell="F7" activePane="bottomRight" state="frozen"/>
      <selection activeCell="F7" sqref="F7:AJ126"/>
      <selection pane="topRight" activeCell="F7" sqref="F7:AJ126"/>
      <selection pane="bottomLeft" activeCell="F7" sqref="F7:AJ126"/>
      <selection pane="bottomRight" activeCell="X22" sqref="X22"/>
    </sheetView>
  </sheetViews>
  <sheetFormatPr defaultColWidth="8.625" defaultRowHeight="14.25"/>
  <cols>
    <col min="1" max="1" width="3.5" style="121" customWidth="1"/>
    <col min="2" max="2" width="17.125" style="122" customWidth="1"/>
    <col min="3" max="3" width="22.875" style="122" customWidth="1"/>
    <col min="4" max="4" width="11.875" style="122" customWidth="1"/>
    <col min="5" max="5" width="8.625" style="122"/>
    <col min="6" max="11" width="10.625" style="122" customWidth="1"/>
    <col min="12" max="36" width="10.625" style="123" customWidth="1"/>
    <col min="37" max="37" width="5.625" style="123" customWidth="1"/>
    <col min="38" max="38" width="9.75" style="124" customWidth="1"/>
    <col min="39" max="39" width="9.25" style="124" customWidth="1"/>
    <col min="40" max="41" width="9" style="124" customWidth="1"/>
  </cols>
  <sheetData>
    <row r="1" spans="1:40" ht="50.45" customHeight="1">
      <c r="A1" s="669" t="s">
        <v>132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  <c r="AA1" s="669"/>
      <c r="AB1" s="669"/>
      <c r="AC1" s="669"/>
      <c r="AD1" s="669"/>
      <c r="AE1" s="669"/>
      <c r="AF1" s="137"/>
      <c r="AG1" s="137"/>
      <c r="AH1" s="137"/>
      <c r="AI1" s="137"/>
      <c r="AJ1" s="137"/>
      <c r="AK1" s="138"/>
    </row>
    <row r="2" spans="1:40" ht="50.45" customHeight="1">
      <c r="A2" s="670" t="str">
        <f>"LINE: "&amp;Summary!D2</f>
        <v>LINE: BF23 Main Assy TR1</v>
      </c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137"/>
      <c r="AG2" s="137"/>
      <c r="AH2" s="137"/>
      <c r="AI2" s="137"/>
      <c r="AJ2" s="137"/>
      <c r="AK2" s="138"/>
    </row>
    <row r="3" spans="1:40" ht="41.45" customHeight="1">
      <c r="A3" s="671" t="s">
        <v>160</v>
      </c>
      <c r="B3" s="671"/>
      <c r="C3" s="671"/>
      <c r="D3" s="671"/>
      <c r="E3" s="671"/>
      <c r="F3" s="671"/>
      <c r="G3" s="671"/>
      <c r="H3" s="671"/>
      <c r="I3" s="671"/>
      <c r="J3" s="671"/>
      <c r="K3" s="671"/>
      <c r="L3" s="671"/>
      <c r="M3" s="671"/>
      <c r="N3" s="671"/>
      <c r="O3" s="671"/>
      <c r="P3" s="671"/>
      <c r="Q3" s="671"/>
      <c r="R3" s="671"/>
      <c r="S3" s="671"/>
      <c r="T3" s="671"/>
      <c r="U3" s="671"/>
      <c r="V3" s="671"/>
      <c r="W3" s="671"/>
      <c r="X3" s="671"/>
      <c r="Y3" s="671"/>
      <c r="Z3" s="671"/>
      <c r="AA3" s="671"/>
      <c r="AB3" s="671"/>
      <c r="AC3" s="671"/>
      <c r="AD3" s="671"/>
      <c r="AE3" s="671"/>
      <c r="AF3" s="137"/>
      <c r="AG3" s="137"/>
      <c r="AH3" s="137"/>
      <c r="AI3" s="137"/>
      <c r="AJ3" s="137"/>
      <c r="AK3" s="124"/>
    </row>
    <row r="4" spans="1:40" ht="6.75" hidden="1" customHeight="1">
      <c r="A4" s="125"/>
      <c r="B4" s="126"/>
      <c r="C4" s="127"/>
      <c r="D4" s="127"/>
      <c r="E4" s="127"/>
      <c r="F4" s="128" t="e">
        <f>#REF!</f>
        <v>#REF!</v>
      </c>
      <c r="G4" s="128" t="e">
        <f t="shared" ref="G4:AJ4" si="0">F4+1</f>
        <v>#REF!</v>
      </c>
      <c r="H4" s="128" t="e">
        <f t="shared" si="0"/>
        <v>#REF!</v>
      </c>
      <c r="I4" s="128" t="e">
        <f t="shared" si="0"/>
        <v>#REF!</v>
      </c>
      <c r="J4" s="128" t="e">
        <f t="shared" si="0"/>
        <v>#REF!</v>
      </c>
      <c r="K4" s="128" t="e">
        <f t="shared" si="0"/>
        <v>#REF!</v>
      </c>
      <c r="L4" s="136" t="e">
        <f t="shared" si="0"/>
        <v>#REF!</v>
      </c>
      <c r="M4" s="136" t="e">
        <f t="shared" si="0"/>
        <v>#REF!</v>
      </c>
      <c r="N4" s="136" t="e">
        <f t="shared" si="0"/>
        <v>#REF!</v>
      </c>
      <c r="O4" s="136" t="e">
        <f t="shared" si="0"/>
        <v>#REF!</v>
      </c>
      <c r="P4" s="136" t="e">
        <f t="shared" si="0"/>
        <v>#REF!</v>
      </c>
      <c r="Q4" s="136" t="e">
        <f t="shared" si="0"/>
        <v>#REF!</v>
      </c>
      <c r="R4" s="136" t="e">
        <f t="shared" si="0"/>
        <v>#REF!</v>
      </c>
      <c r="S4" s="136" t="e">
        <f t="shared" si="0"/>
        <v>#REF!</v>
      </c>
      <c r="T4" s="136" t="e">
        <f t="shared" si="0"/>
        <v>#REF!</v>
      </c>
      <c r="U4" s="136" t="e">
        <f t="shared" si="0"/>
        <v>#REF!</v>
      </c>
      <c r="V4" s="136" t="e">
        <f t="shared" si="0"/>
        <v>#REF!</v>
      </c>
      <c r="W4" s="136" t="e">
        <f t="shared" si="0"/>
        <v>#REF!</v>
      </c>
      <c r="X4" s="136" t="e">
        <f t="shared" si="0"/>
        <v>#REF!</v>
      </c>
      <c r="Y4" s="136" t="e">
        <f t="shared" si="0"/>
        <v>#REF!</v>
      </c>
      <c r="Z4" s="136" t="e">
        <f t="shared" si="0"/>
        <v>#REF!</v>
      </c>
      <c r="AA4" s="136" t="e">
        <f t="shared" si="0"/>
        <v>#REF!</v>
      </c>
      <c r="AB4" s="136" t="e">
        <f t="shared" si="0"/>
        <v>#REF!</v>
      </c>
      <c r="AC4" s="136" t="e">
        <f t="shared" si="0"/>
        <v>#REF!</v>
      </c>
      <c r="AD4" s="136" t="e">
        <f t="shared" si="0"/>
        <v>#REF!</v>
      </c>
      <c r="AE4" s="136" t="e">
        <f t="shared" si="0"/>
        <v>#REF!</v>
      </c>
      <c r="AF4" s="136" t="e">
        <f t="shared" si="0"/>
        <v>#REF!</v>
      </c>
      <c r="AG4" s="136" t="e">
        <f t="shared" si="0"/>
        <v>#REF!</v>
      </c>
      <c r="AH4" s="136" t="e">
        <f t="shared" si="0"/>
        <v>#REF!</v>
      </c>
      <c r="AI4" s="136" t="e">
        <f t="shared" si="0"/>
        <v>#REF!</v>
      </c>
      <c r="AJ4" s="136" t="e">
        <f t="shared" si="0"/>
        <v>#REF!</v>
      </c>
      <c r="AK4" s="139"/>
    </row>
    <row r="5" spans="1:40" ht="23.25" customHeight="1" thickBot="1">
      <c r="A5" s="125"/>
      <c r="B5" s="126"/>
      <c r="C5" s="127"/>
      <c r="D5" s="127"/>
      <c r="E5" s="127"/>
      <c r="F5" s="439">
        <f>'Input Data Shift B'!D5</f>
        <v>44255</v>
      </c>
      <c r="G5" s="439">
        <f>'Input Data Shift B'!E5</f>
        <v>44256</v>
      </c>
      <c r="H5" s="396">
        <f>'Input Data Shift B'!F5</f>
        <v>44257</v>
      </c>
      <c r="I5" s="396">
        <f>'Input Data Shift B'!G5</f>
        <v>44258</v>
      </c>
      <c r="J5" s="396">
        <f>'Input Data Shift B'!H5</f>
        <v>44259</v>
      </c>
      <c r="K5" s="396">
        <f>'Input Data Shift B'!I5</f>
        <v>44260</v>
      </c>
      <c r="L5" s="396">
        <f>'Input Data Shift B'!J5</f>
        <v>44261</v>
      </c>
      <c r="M5" s="439">
        <f>'Input Data Shift B'!K5</f>
        <v>44262</v>
      </c>
      <c r="N5" s="439">
        <f>'Input Data Shift B'!L5</f>
        <v>44263</v>
      </c>
      <c r="O5" s="396">
        <f>'Input Data Shift B'!M5</f>
        <v>44264</v>
      </c>
      <c r="P5" s="396">
        <f>'Input Data Shift B'!N5</f>
        <v>44265</v>
      </c>
      <c r="Q5" s="396">
        <f>'Input Data Shift B'!O5</f>
        <v>44266</v>
      </c>
      <c r="R5" s="396">
        <f>'Input Data Shift B'!P5</f>
        <v>44267</v>
      </c>
      <c r="S5" s="396">
        <f>'Input Data Shift B'!Q5</f>
        <v>44268</v>
      </c>
      <c r="T5" s="439">
        <f>'Input Data Shift B'!R5</f>
        <v>44269</v>
      </c>
      <c r="U5" s="439">
        <f>'Input Data Shift B'!S5</f>
        <v>44270</v>
      </c>
      <c r="V5" s="396">
        <f>'Input Data Shift B'!T5</f>
        <v>44271</v>
      </c>
      <c r="W5" s="396">
        <f>'Input Data Shift B'!U5</f>
        <v>44272</v>
      </c>
      <c r="X5" s="396">
        <f>'Input Data Shift B'!V5</f>
        <v>44273</v>
      </c>
      <c r="Y5" s="396">
        <f>'Input Data Shift B'!W5</f>
        <v>44274</v>
      </c>
      <c r="Z5" s="396">
        <f>'Input Data Shift B'!X5</f>
        <v>44275</v>
      </c>
      <c r="AA5" s="439">
        <f>'Input Data Shift B'!Y5</f>
        <v>44276</v>
      </c>
      <c r="AB5" s="439">
        <f>'Input Data Shift B'!Z5</f>
        <v>44277</v>
      </c>
      <c r="AC5" s="396">
        <f>'Input Data Shift B'!AA5</f>
        <v>44278</v>
      </c>
      <c r="AD5" s="396">
        <f>'Input Data Shift B'!AB5</f>
        <v>44279</v>
      </c>
      <c r="AE5" s="396">
        <f>'Input Data Shift B'!AC5</f>
        <v>44280</v>
      </c>
      <c r="AF5" s="396">
        <f>'Input Data Shift B'!AD5</f>
        <v>44281</v>
      </c>
      <c r="AG5" s="396">
        <f>'Input Data Shift B'!AE5</f>
        <v>44282</v>
      </c>
      <c r="AH5" s="439">
        <f>'Input Data Shift B'!AF5</f>
        <v>44283</v>
      </c>
      <c r="AI5" s="439">
        <f>'Input Data Shift B'!AG5</f>
        <v>44284</v>
      </c>
      <c r="AJ5" s="396">
        <f>'Input Data Shift B'!AH5</f>
        <v>44285</v>
      </c>
      <c r="AK5" s="139"/>
      <c r="AL5" s="124" t="s">
        <v>161</v>
      </c>
    </row>
    <row r="6" spans="1:40" s="120" customFormat="1" ht="23.25" customHeight="1" thickBot="1">
      <c r="A6" s="129" t="s">
        <v>134</v>
      </c>
      <c r="B6" s="130" t="s">
        <v>135</v>
      </c>
      <c r="C6" s="131" t="s">
        <v>136</v>
      </c>
      <c r="D6" s="131" t="s">
        <v>101</v>
      </c>
      <c r="E6" s="132"/>
      <c r="F6" s="440">
        <f t="shared" ref="F6:AJ6" si="1">F5</f>
        <v>44255</v>
      </c>
      <c r="G6" s="440">
        <f t="shared" si="1"/>
        <v>44256</v>
      </c>
      <c r="H6" s="397">
        <f t="shared" si="1"/>
        <v>44257</v>
      </c>
      <c r="I6" s="397">
        <f t="shared" si="1"/>
        <v>44258</v>
      </c>
      <c r="J6" s="397">
        <f t="shared" si="1"/>
        <v>44259</v>
      </c>
      <c r="K6" s="397">
        <f t="shared" si="1"/>
        <v>44260</v>
      </c>
      <c r="L6" s="397">
        <f t="shared" si="1"/>
        <v>44261</v>
      </c>
      <c r="M6" s="440">
        <f t="shared" si="1"/>
        <v>44262</v>
      </c>
      <c r="N6" s="440">
        <f t="shared" si="1"/>
        <v>44263</v>
      </c>
      <c r="O6" s="397">
        <f t="shared" si="1"/>
        <v>44264</v>
      </c>
      <c r="P6" s="397">
        <f t="shared" si="1"/>
        <v>44265</v>
      </c>
      <c r="Q6" s="397">
        <f t="shared" si="1"/>
        <v>44266</v>
      </c>
      <c r="R6" s="397">
        <f t="shared" si="1"/>
        <v>44267</v>
      </c>
      <c r="S6" s="397">
        <f t="shared" si="1"/>
        <v>44268</v>
      </c>
      <c r="T6" s="440">
        <f t="shared" si="1"/>
        <v>44269</v>
      </c>
      <c r="U6" s="440">
        <f t="shared" si="1"/>
        <v>44270</v>
      </c>
      <c r="V6" s="397">
        <f t="shared" si="1"/>
        <v>44271</v>
      </c>
      <c r="W6" s="397">
        <f t="shared" si="1"/>
        <v>44272</v>
      </c>
      <c r="X6" s="397">
        <f t="shared" si="1"/>
        <v>44273</v>
      </c>
      <c r="Y6" s="397">
        <f t="shared" si="1"/>
        <v>44274</v>
      </c>
      <c r="Z6" s="397">
        <f t="shared" si="1"/>
        <v>44275</v>
      </c>
      <c r="AA6" s="440">
        <f t="shared" si="1"/>
        <v>44276</v>
      </c>
      <c r="AB6" s="440">
        <f t="shared" si="1"/>
        <v>44277</v>
      </c>
      <c r="AC6" s="397">
        <f t="shared" si="1"/>
        <v>44278</v>
      </c>
      <c r="AD6" s="397">
        <f t="shared" si="1"/>
        <v>44279</v>
      </c>
      <c r="AE6" s="397">
        <f t="shared" si="1"/>
        <v>44280</v>
      </c>
      <c r="AF6" s="397">
        <f t="shared" si="1"/>
        <v>44281</v>
      </c>
      <c r="AG6" s="397">
        <f t="shared" si="1"/>
        <v>44282</v>
      </c>
      <c r="AH6" s="440">
        <f t="shared" si="1"/>
        <v>44283</v>
      </c>
      <c r="AI6" s="440">
        <f t="shared" si="1"/>
        <v>44284</v>
      </c>
      <c r="AJ6" s="397">
        <f t="shared" si="1"/>
        <v>44285</v>
      </c>
      <c r="AK6" s="140"/>
      <c r="AL6" s="124" t="s">
        <v>162</v>
      </c>
      <c r="AM6" s="141"/>
      <c r="AN6" s="141"/>
    </row>
    <row r="7" spans="1:40" ht="24.95" customHeight="1" thickBot="1">
      <c r="A7" s="672">
        <v>1</v>
      </c>
      <c r="B7" s="661" t="s">
        <v>163</v>
      </c>
      <c r="C7" s="652" t="str">
        <f>VLOOKUP(B7,'Database Karyawan'!$A$2:$B$10000,2,0)</f>
        <v>Mulyadi</v>
      </c>
      <c r="D7" s="624" t="s">
        <v>10</v>
      </c>
      <c r="E7" s="133" t="s">
        <v>138</v>
      </c>
      <c r="F7" s="515" t="s">
        <v>15</v>
      </c>
      <c r="G7" s="515"/>
      <c r="H7" s="480" t="s">
        <v>14</v>
      </c>
      <c r="I7" s="480" t="s">
        <v>14</v>
      </c>
      <c r="J7" s="480" t="s">
        <v>14</v>
      </c>
      <c r="K7" s="480" t="s">
        <v>14</v>
      </c>
      <c r="L7" s="515"/>
      <c r="M7" s="515"/>
      <c r="N7" s="480" t="s">
        <v>14</v>
      </c>
      <c r="O7" s="558" t="s">
        <v>146</v>
      </c>
      <c r="P7" s="480" t="s">
        <v>14</v>
      </c>
      <c r="Q7" s="480" t="s">
        <v>14</v>
      </c>
      <c r="R7" s="515"/>
      <c r="S7" s="515"/>
      <c r="T7" s="480" t="s">
        <v>14</v>
      </c>
      <c r="U7" s="480" t="s">
        <v>14</v>
      </c>
      <c r="V7" s="480" t="s">
        <v>14</v>
      </c>
      <c r="W7" s="480"/>
      <c r="X7" s="515"/>
      <c r="Y7" s="515"/>
      <c r="Z7" s="480"/>
      <c r="AA7" s="480"/>
      <c r="AB7" s="480"/>
      <c r="AC7" s="480"/>
      <c r="AD7" s="480"/>
      <c r="AE7" s="480"/>
      <c r="AF7" s="480"/>
      <c r="AG7" s="480"/>
      <c r="AH7" s="480"/>
      <c r="AI7" s="480"/>
      <c r="AJ7" s="481"/>
      <c r="AK7" s="142"/>
    </row>
    <row r="8" spans="1:40" ht="24.95" customHeight="1" thickBot="1">
      <c r="A8" s="672"/>
      <c r="B8" s="662"/>
      <c r="C8" s="653"/>
      <c r="D8" s="625"/>
      <c r="E8" s="260" t="s">
        <v>139</v>
      </c>
      <c r="F8" s="516">
        <v>8</v>
      </c>
      <c r="G8" s="516"/>
      <c r="H8" s="482">
        <v>1.5</v>
      </c>
      <c r="I8" s="482">
        <v>1.5</v>
      </c>
      <c r="J8" s="482">
        <v>1.5</v>
      </c>
      <c r="K8" s="482">
        <v>1.5</v>
      </c>
      <c r="L8" s="516"/>
      <c r="M8" s="516"/>
      <c r="N8" s="482">
        <v>1.5</v>
      </c>
      <c r="O8" s="559">
        <v>0</v>
      </c>
      <c r="P8" s="482">
        <v>1.5</v>
      </c>
      <c r="Q8" s="482">
        <v>1.5</v>
      </c>
      <c r="R8" s="516"/>
      <c r="S8" s="516"/>
      <c r="T8" s="482">
        <v>1.5</v>
      </c>
      <c r="U8" s="482">
        <v>1.5</v>
      </c>
      <c r="V8" s="482">
        <v>1.5</v>
      </c>
      <c r="W8" s="482"/>
      <c r="X8" s="516"/>
      <c r="Y8" s="516"/>
      <c r="Z8" s="482"/>
      <c r="AA8" s="482"/>
      <c r="AB8" s="482"/>
      <c r="AC8" s="482"/>
      <c r="AD8" s="482"/>
      <c r="AE8" s="482"/>
      <c r="AF8" s="482"/>
      <c r="AG8" s="482"/>
      <c r="AH8" s="482"/>
      <c r="AI8" s="482"/>
      <c r="AJ8" s="483"/>
      <c r="AK8" s="142"/>
      <c r="AL8" s="143"/>
      <c r="AM8" s="144"/>
      <c r="AN8" s="144"/>
    </row>
    <row r="9" spans="1:40" ht="24.95" customHeight="1" thickBot="1">
      <c r="A9" s="649">
        <v>2</v>
      </c>
      <c r="B9" s="661" t="s">
        <v>137</v>
      </c>
      <c r="C9" s="652" t="str">
        <f>VLOOKUP(B9,'Database Karyawan'!$A$2:$B$10000,2,0)</f>
        <v>Aji Duwi Ananto</v>
      </c>
      <c r="D9" s="654" t="s">
        <v>10</v>
      </c>
      <c r="E9" s="133" t="s">
        <v>138</v>
      </c>
      <c r="F9" s="515" t="s">
        <v>15</v>
      </c>
      <c r="G9" s="515"/>
      <c r="H9" s="480" t="s">
        <v>14</v>
      </c>
      <c r="I9" s="480" t="s">
        <v>14</v>
      </c>
      <c r="J9" s="480" t="s">
        <v>14</v>
      </c>
      <c r="K9" s="480" t="s">
        <v>14</v>
      </c>
      <c r="L9" s="515"/>
      <c r="M9" s="515"/>
      <c r="N9" s="480" t="s">
        <v>14</v>
      </c>
      <c r="O9" s="480" t="s">
        <v>14</v>
      </c>
      <c r="P9" s="480" t="s">
        <v>14</v>
      </c>
      <c r="Q9" s="480" t="s">
        <v>14</v>
      </c>
      <c r="R9" s="515"/>
      <c r="S9" s="515"/>
      <c r="T9" s="558" t="s">
        <v>146</v>
      </c>
      <c r="U9" s="480" t="s">
        <v>14</v>
      </c>
      <c r="V9" s="480" t="s">
        <v>14</v>
      </c>
      <c r="W9" s="480"/>
      <c r="X9" s="515"/>
      <c r="Y9" s="515"/>
      <c r="Z9" s="480"/>
      <c r="AA9" s="480"/>
      <c r="AB9" s="480"/>
      <c r="AC9" s="480"/>
      <c r="AD9" s="480"/>
      <c r="AE9" s="480"/>
      <c r="AF9" s="480"/>
      <c r="AG9" s="480"/>
      <c r="AH9" s="480"/>
      <c r="AI9" s="480"/>
      <c r="AJ9" s="481"/>
      <c r="AK9" s="145"/>
      <c r="AM9" s="69"/>
      <c r="AN9" s="146" t="s">
        <v>138</v>
      </c>
    </row>
    <row r="10" spans="1:40" ht="24.95" customHeight="1" thickBot="1">
      <c r="A10" s="649"/>
      <c r="B10" s="662"/>
      <c r="C10" s="653"/>
      <c r="D10" s="655"/>
      <c r="E10" s="260" t="s">
        <v>139</v>
      </c>
      <c r="F10" s="516">
        <v>8</v>
      </c>
      <c r="G10" s="516"/>
      <c r="H10" s="482">
        <v>1.5</v>
      </c>
      <c r="I10" s="482">
        <v>1.5</v>
      </c>
      <c r="J10" s="482">
        <v>1.5</v>
      </c>
      <c r="K10" s="482">
        <v>1.5</v>
      </c>
      <c r="L10" s="516"/>
      <c r="M10" s="516"/>
      <c r="N10" s="482">
        <v>1.5</v>
      </c>
      <c r="O10" s="482">
        <v>1.5</v>
      </c>
      <c r="P10" s="482">
        <v>1.5</v>
      </c>
      <c r="Q10" s="482">
        <v>1.5</v>
      </c>
      <c r="R10" s="516"/>
      <c r="S10" s="516"/>
      <c r="T10" s="559"/>
      <c r="U10" s="482">
        <v>1.5</v>
      </c>
      <c r="V10" s="482">
        <v>1.5</v>
      </c>
      <c r="W10" s="482"/>
      <c r="X10" s="516"/>
      <c r="Y10" s="516"/>
      <c r="Z10" s="482"/>
      <c r="AA10" s="482"/>
      <c r="AB10" s="482"/>
      <c r="AC10" s="482"/>
      <c r="AD10" s="482"/>
      <c r="AE10" s="482"/>
      <c r="AF10" s="482"/>
      <c r="AG10" s="482"/>
      <c r="AH10" s="482"/>
      <c r="AI10" s="482"/>
      <c r="AJ10" s="483"/>
      <c r="AK10" s="145"/>
      <c r="AM10" s="69"/>
      <c r="AN10" s="146" t="s">
        <v>14</v>
      </c>
    </row>
    <row r="11" spans="1:40" ht="24.95" customHeight="1" thickBot="1">
      <c r="A11" s="649">
        <v>3</v>
      </c>
      <c r="B11" s="661" t="s">
        <v>3043</v>
      </c>
      <c r="C11" s="652" t="str">
        <f>VLOOKUP(B11,'Database Karyawan'!$A$2:$B$10000,2,0)</f>
        <v>Andri Pranata</v>
      </c>
      <c r="D11" s="656" t="s">
        <v>10</v>
      </c>
      <c r="E11" s="133" t="s">
        <v>138</v>
      </c>
      <c r="F11" s="515"/>
      <c r="G11" s="515"/>
      <c r="H11" s="480" t="s">
        <v>14</v>
      </c>
      <c r="I11" s="480" t="s">
        <v>14</v>
      </c>
      <c r="J11" s="480" t="s">
        <v>14</v>
      </c>
      <c r="K11" s="480" t="s">
        <v>14</v>
      </c>
      <c r="L11" s="515"/>
      <c r="M11" s="515"/>
      <c r="N11" s="480" t="s">
        <v>14</v>
      </c>
      <c r="O11" s="480" t="s">
        <v>14</v>
      </c>
      <c r="P11" s="480" t="s">
        <v>14</v>
      </c>
      <c r="Q11" s="480" t="s">
        <v>14</v>
      </c>
      <c r="R11" s="515"/>
      <c r="S11" s="515"/>
      <c r="T11" s="480" t="s">
        <v>14</v>
      </c>
      <c r="U11" s="480" t="s">
        <v>14</v>
      </c>
      <c r="V11" s="480" t="s">
        <v>14</v>
      </c>
      <c r="W11" s="480"/>
      <c r="X11" s="515"/>
      <c r="Y11" s="515"/>
      <c r="Z11" s="480"/>
      <c r="AA11" s="480"/>
      <c r="AB11" s="480"/>
      <c r="AC11" s="480"/>
      <c r="AD11" s="480"/>
      <c r="AE11" s="480"/>
      <c r="AF11" s="480"/>
      <c r="AG11" s="480"/>
      <c r="AH11" s="480"/>
      <c r="AI11" s="480"/>
      <c r="AJ11" s="481"/>
      <c r="AK11" s="142"/>
      <c r="AL11" s="147"/>
      <c r="AM11" s="69"/>
      <c r="AN11" s="69" t="s">
        <v>15</v>
      </c>
    </row>
    <row r="12" spans="1:40" ht="24.95" customHeight="1" thickBot="1">
      <c r="A12" s="649"/>
      <c r="B12" s="662"/>
      <c r="C12" s="653"/>
      <c r="D12" s="657"/>
      <c r="E12" s="260" t="s">
        <v>139</v>
      </c>
      <c r="F12" s="516"/>
      <c r="G12" s="516"/>
      <c r="H12" s="482">
        <v>1.5</v>
      </c>
      <c r="I12" s="482">
        <v>1.5</v>
      </c>
      <c r="J12" s="482">
        <v>1.5</v>
      </c>
      <c r="K12" s="482">
        <v>1.5</v>
      </c>
      <c r="L12" s="516"/>
      <c r="M12" s="516"/>
      <c r="N12" s="482">
        <v>1.5</v>
      </c>
      <c r="O12" s="482">
        <v>1.5</v>
      </c>
      <c r="P12" s="482">
        <v>1.5</v>
      </c>
      <c r="Q12" s="482">
        <v>1.5</v>
      </c>
      <c r="R12" s="516"/>
      <c r="S12" s="516"/>
      <c r="T12" s="482">
        <v>1.5</v>
      </c>
      <c r="U12" s="482">
        <v>1.5</v>
      </c>
      <c r="V12" s="482">
        <v>1.5</v>
      </c>
      <c r="W12" s="482"/>
      <c r="X12" s="516"/>
      <c r="Y12" s="516"/>
      <c r="Z12" s="482"/>
      <c r="AA12" s="482"/>
      <c r="AB12" s="482"/>
      <c r="AC12" s="482"/>
      <c r="AD12" s="482"/>
      <c r="AE12" s="482"/>
      <c r="AF12" s="482"/>
      <c r="AG12" s="482"/>
      <c r="AH12" s="482"/>
      <c r="AI12" s="482"/>
      <c r="AJ12" s="483"/>
      <c r="AK12" s="142"/>
      <c r="AM12" s="69"/>
      <c r="AN12" s="146" t="s">
        <v>144</v>
      </c>
    </row>
    <row r="13" spans="1:40" ht="24.95" customHeight="1" thickBot="1">
      <c r="A13" s="649">
        <v>4</v>
      </c>
      <c r="B13" s="661" t="s">
        <v>5494</v>
      </c>
      <c r="C13" s="652" t="str">
        <f>VLOOKUP(B13,'Database Karyawan'!$A$2:$B$10000,2,0)</f>
        <v>Annisa Septiani</v>
      </c>
      <c r="D13" s="658" t="s">
        <v>10</v>
      </c>
      <c r="E13" s="133" t="s">
        <v>138</v>
      </c>
      <c r="F13" s="515"/>
      <c r="G13" s="515"/>
      <c r="H13" s="480" t="s">
        <v>14</v>
      </c>
      <c r="I13" s="480" t="s">
        <v>14</v>
      </c>
      <c r="J13" s="480" t="s">
        <v>14</v>
      </c>
      <c r="K13" s="480" t="s">
        <v>14</v>
      </c>
      <c r="L13" s="515"/>
      <c r="M13" s="515"/>
      <c r="N13" s="480" t="s">
        <v>14</v>
      </c>
      <c r="O13" s="480" t="s">
        <v>14</v>
      </c>
      <c r="P13" s="480" t="s">
        <v>14</v>
      </c>
      <c r="Q13" s="480" t="s">
        <v>14</v>
      </c>
      <c r="R13" s="515"/>
      <c r="S13" s="515"/>
      <c r="T13" s="480" t="s">
        <v>14</v>
      </c>
      <c r="U13" s="480" t="s">
        <v>14</v>
      </c>
      <c r="V13" s="480" t="s">
        <v>14</v>
      </c>
      <c r="W13" s="480"/>
      <c r="X13" s="515"/>
      <c r="Y13" s="515"/>
      <c r="Z13" s="480"/>
      <c r="AA13" s="480"/>
      <c r="AB13" s="555"/>
      <c r="AC13" s="480"/>
      <c r="AD13" s="480"/>
      <c r="AE13" s="480"/>
      <c r="AF13" s="480"/>
      <c r="AG13" s="480"/>
      <c r="AH13" s="480"/>
      <c r="AI13" s="480"/>
      <c r="AJ13" s="481"/>
      <c r="AK13" s="145"/>
      <c r="AL13" s="148"/>
      <c r="AM13" s="69"/>
      <c r="AN13" s="146" t="s">
        <v>146</v>
      </c>
    </row>
    <row r="14" spans="1:40" ht="24.95" customHeight="1" thickBot="1">
      <c r="A14" s="649"/>
      <c r="B14" s="662"/>
      <c r="C14" s="653"/>
      <c r="D14" s="651"/>
      <c r="E14" s="260" t="s">
        <v>139</v>
      </c>
      <c r="F14" s="516"/>
      <c r="G14" s="516"/>
      <c r="H14" s="482">
        <v>1.5</v>
      </c>
      <c r="I14" s="482">
        <v>1.5</v>
      </c>
      <c r="J14" s="482">
        <v>1.5</v>
      </c>
      <c r="K14" s="482">
        <v>1.5</v>
      </c>
      <c r="L14" s="516"/>
      <c r="M14" s="516"/>
      <c r="N14" s="482">
        <v>1.5</v>
      </c>
      <c r="O14" s="482">
        <v>1.5</v>
      </c>
      <c r="P14" s="482">
        <v>1.5</v>
      </c>
      <c r="Q14" s="482">
        <v>1.5</v>
      </c>
      <c r="R14" s="516"/>
      <c r="S14" s="516"/>
      <c r="T14" s="482">
        <v>1.5</v>
      </c>
      <c r="U14" s="482">
        <v>1.5</v>
      </c>
      <c r="V14" s="482">
        <v>1.5</v>
      </c>
      <c r="W14" s="482"/>
      <c r="X14" s="516"/>
      <c r="Y14" s="516"/>
      <c r="Z14" s="482"/>
      <c r="AA14" s="482"/>
      <c r="AB14" s="556"/>
      <c r="AC14" s="482"/>
      <c r="AD14" s="482"/>
      <c r="AE14" s="482"/>
      <c r="AF14" s="482"/>
      <c r="AG14" s="482"/>
      <c r="AH14" s="482"/>
      <c r="AI14" s="482"/>
      <c r="AJ14" s="483"/>
      <c r="AK14" s="145"/>
      <c r="AL14" s="149"/>
      <c r="AN14" s="146" t="s">
        <v>147</v>
      </c>
    </row>
    <row r="15" spans="1:40" ht="24.95" customHeight="1" thickBot="1">
      <c r="A15" s="649">
        <v>5</v>
      </c>
      <c r="B15" s="661" t="s">
        <v>5591</v>
      </c>
      <c r="C15" s="652" t="s">
        <v>5593</v>
      </c>
      <c r="D15" s="659" t="s">
        <v>10</v>
      </c>
      <c r="E15" s="133" t="s">
        <v>138</v>
      </c>
      <c r="F15" s="515"/>
      <c r="G15" s="515"/>
      <c r="H15" s="480" t="s">
        <v>14</v>
      </c>
      <c r="I15" s="480" t="s">
        <v>14</v>
      </c>
      <c r="J15" s="480" t="s">
        <v>14</v>
      </c>
      <c r="K15" s="480" t="s">
        <v>14</v>
      </c>
      <c r="L15" s="515"/>
      <c r="M15" s="515"/>
      <c r="N15" s="480" t="s">
        <v>14</v>
      </c>
      <c r="O15" s="480" t="s">
        <v>14</v>
      </c>
      <c r="P15" s="480" t="s">
        <v>14</v>
      </c>
      <c r="Q15" s="480" t="s">
        <v>14</v>
      </c>
      <c r="R15" s="515"/>
      <c r="S15" s="515"/>
      <c r="T15" s="480" t="s">
        <v>14</v>
      </c>
      <c r="U15" s="480" t="s">
        <v>14</v>
      </c>
      <c r="V15" s="480" t="s">
        <v>14</v>
      </c>
      <c r="W15" s="480"/>
      <c r="X15" s="515"/>
      <c r="Y15" s="515"/>
      <c r="Z15" s="480"/>
      <c r="AA15" s="480"/>
      <c r="AB15" s="480"/>
      <c r="AC15" s="480"/>
      <c r="AD15" s="480"/>
      <c r="AE15" s="480"/>
      <c r="AF15" s="480"/>
      <c r="AG15" s="480"/>
      <c r="AH15" s="480"/>
      <c r="AI15" s="480"/>
      <c r="AJ15" s="481"/>
      <c r="AK15" s="142"/>
      <c r="AL15"/>
      <c r="AN15" s="69" t="s">
        <v>149</v>
      </c>
    </row>
    <row r="16" spans="1:40" ht="24.95" customHeight="1" thickBot="1">
      <c r="A16" s="649"/>
      <c r="B16" s="662"/>
      <c r="C16" s="653"/>
      <c r="D16" s="660"/>
      <c r="E16" s="260" t="s">
        <v>139</v>
      </c>
      <c r="F16" s="516"/>
      <c r="G16" s="516"/>
      <c r="H16" s="482">
        <v>1.5</v>
      </c>
      <c r="I16" s="482">
        <v>1.5</v>
      </c>
      <c r="J16" s="482">
        <v>1.5</v>
      </c>
      <c r="K16" s="482">
        <v>1.5</v>
      </c>
      <c r="L16" s="516"/>
      <c r="M16" s="516"/>
      <c r="N16" s="482">
        <v>1.5</v>
      </c>
      <c r="O16" s="482">
        <v>1.5</v>
      </c>
      <c r="P16" s="482">
        <v>1.5</v>
      </c>
      <c r="Q16" s="482">
        <v>1.5</v>
      </c>
      <c r="R16" s="516"/>
      <c r="S16" s="516"/>
      <c r="T16" s="482">
        <v>1.5</v>
      </c>
      <c r="U16" s="482">
        <v>1.5</v>
      </c>
      <c r="V16" s="482">
        <v>1.5</v>
      </c>
      <c r="W16" s="482"/>
      <c r="X16" s="516"/>
      <c r="Y16" s="516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3"/>
      <c r="AK16" s="142"/>
      <c r="AM16" s="148"/>
      <c r="AN16" s="69" t="s">
        <v>150</v>
      </c>
    </row>
    <row r="17" spans="1:40" ht="24.95" customHeight="1" thickBot="1">
      <c r="A17" s="649">
        <v>6</v>
      </c>
      <c r="B17" s="666"/>
      <c r="C17" s="663"/>
      <c r="D17" s="627"/>
      <c r="E17" s="133" t="s">
        <v>138</v>
      </c>
      <c r="F17" s="480"/>
      <c r="G17" s="480"/>
      <c r="H17" s="480"/>
      <c r="I17" s="480"/>
      <c r="J17" s="480"/>
      <c r="K17" s="480"/>
      <c r="L17" s="480"/>
      <c r="M17" s="480"/>
      <c r="N17" s="480"/>
      <c r="O17" s="480"/>
      <c r="P17" s="480"/>
      <c r="Q17" s="480"/>
      <c r="R17" s="480"/>
      <c r="S17" s="480"/>
      <c r="T17" s="480"/>
      <c r="U17" s="480"/>
      <c r="V17" s="480"/>
      <c r="W17" s="480"/>
      <c r="X17" s="480"/>
      <c r="Y17" s="480"/>
      <c r="Z17" s="480"/>
      <c r="AA17" s="480"/>
      <c r="AB17" s="480"/>
      <c r="AC17" s="480"/>
      <c r="AD17" s="480"/>
      <c r="AE17" s="480"/>
      <c r="AF17" s="480"/>
      <c r="AG17" s="480"/>
      <c r="AH17" s="480"/>
      <c r="AI17" s="480"/>
      <c r="AJ17" s="481"/>
      <c r="AK17" s="145"/>
      <c r="AL17" s="147"/>
      <c r="AM17" s="148"/>
      <c r="AN17" s="146" t="s">
        <v>151</v>
      </c>
    </row>
    <row r="18" spans="1:40" ht="24.95" customHeight="1" thickBot="1">
      <c r="A18" s="649"/>
      <c r="B18" s="667"/>
      <c r="C18" s="664"/>
      <c r="D18" s="623"/>
      <c r="E18" s="260" t="s">
        <v>139</v>
      </c>
      <c r="F18" s="482"/>
      <c r="G18" s="482"/>
      <c r="H18" s="482"/>
      <c r="I18" s="482"/>
      <c r="J18" s="482"/>
      <c r="K18" s="482"/>
      <c r="L18" s="482"/>
      <c r="M18" s="482"/>
      <c r="N18" s="482"/>
      <c r="O18" s="482"/>
      <c r="P18" s="482"/>
      <c r="Q18" s="482"/>
      <c r="R18" s="482"/>
      <c r="S18" s="482"/>
      <c r="T18" s="482"/>
      <c r="U18" s="482"/>
      <c r="V18" s="482"/>
      <c r="W18" s="482"/>
      <c r="X18" s="482"/>
      <c r="Y18" s="482"/>
      <c r="Z18" s="482"/>
      <c r="AA18" s="482"/>
      <c r="AB18" s="482"/>
      <c r="AC18" s="482"/>
      <c r="AD18" s="482"/>
      <c r="AE18" s="482"/>
      <c r="AF18" s="482"/>
      <c r="AG18" s="482"/>
      <c r="AH18" s="482"/>
      <c r="AI18" s="482"/>
      <c r="AJ18" s="483"/>
      <c r="AK18" s="145"/>
      <c r="AN18" s="69" t="s">
        <v>152</v>
      </c>
    </row>
    <row r="19" spans="1:40" ht="24.95" customHeight="1" thickBot="1">
      <c r="A19" s="649">
        <v>7</v>
      </c>
      <c r="B19" s="666"/>
      <c r="C19" s="663"/>
      <c r="D19" s="658"/>
      <c r="E19" s="133" t="s">
        <v>138</v>
      </c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  <c r="AA19" s="480"/>
      <c r="AB19" s="480"/>
      <c r="AC19" s="480"/>
      <c r="AD19" s="480"/>
      <c r="AE19" s="480"/>
      <c r="AF19" s="480"/>
      <c r="AG19" s="480"/>
      <c r="AH19" s="480"/>
      <c r="AI19" s="480"/>
      <c r="AJ19" s="481"/>
      <c r="AK19" s="142"/>
      <c r="AN19" s="69"/>
    </row>
    <row r="20" spans="1:40" ht="24.95" customHeight="1" thickBot="1">
      <c r="A20" s="649"/>
      <c r="B20" s="667"/>
      <c r="C20" s="664"/>
      <c r="D20" s="651"/>
      <c r="E20" s="260" t="s">
        <v>139</v>
      </c>
      <c r="F20" s="482"/>
      <c r="G20" s="482"/>
      <c r="H20" s="482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82"/>
      <c r="V20" s="482"/>
      <c r="W20" s="482"/>
      <c r="X20" s="482"/>
      <c r="Y20" s="482"/>
      <c r="Z20" s="482"/>
      <c r="AA20" s="482"/>
      <c r="AB20" s="482"/>
      <c r="AC20" s="482"/>
      <c r="AD20" s="482"/>
      <c r="AE20" s="482"/>
      <c r="AF20" s="482"/>
      <c r="AG20" s="482"/>
      <c r="AH20" s="482"/>
      <c r="AI20" s="482"/>
      <c r="AJ20" s="483"/>
      <c r="AK20" s="142"/>
      <c r="AM20"/>
    </row>
    <row r="21" spans="1:40" ht="24.95" customHeight="1" thickBot="1">
      <c r="A21" s="649">
        <v>8</v>
      </c>
      <c r="B21" s="666"/>
      <c r="C21" s="663"/>
      <c r="D21" s="659"/>
      <c r="E21" s="133" t="s">
        <v>138</v>
      </c>
      <c r="F21" s="480"/>
      <c r="G21" s="480"/>
      <c r="H21" s="480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  <c r="AA21" s="480"/>
      <c r="AB21" s="480"/>
      <c r="AC21" s="480"/>
      <c r="AD21" s="480"/>
      <c r="AE21" s="480"/>
      <c r="AF21" s="480"/>
      <c r="AG21" s="480"/>
      <c r="AH21" s="480"/>
      <c r="AI21" s="480"/>
      <c r="AJ21" s="481"/>
      <c r="AK21" s="145"/>
      <c r="AM21"/>
    </row>
    <row r="22" spans="1:40" ht="24.95" customHeight="1" thickBot="1">
      <c r="A22" s="649"/>
      <c r="B22" s="667"/>
      <c r="C22" s="664"/>
      <c r="D22" s="660"/>
      <c r="E22" s="260" t="s">
        <v>139</v>
      </c>
      <c r="F22" s="482"/>
      <c r="G22" s="482"/>
      <c r="H22" s="482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2"/>
      <c r="V22" s="482"/>
      <c r="W22" s="482"/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482"/>
      <c r="AI22" s="482"/>
      <c r="AJ22" s="483"/>
      <c r="AK22" s="145"/>
      <c r="AL22" s="150"/>
      <c r="AM22" s="148"/>
      <c r="AN22" s="150"/>
    </row>
    <row r="23" spans="1:40" ht="24.95" customHeight="1" thickBot="1">
      <c r="A23" s="649">
        <v>9</v>
      </c>
      <c r="B23" s="666"/>
      <c r="C23" s="659"/>
      <c r="D23" s="659"/>
      <c r="E23" s="133" t="s">
        <v>138</v>
      </c>
      <c r="F23" s="480"/>
      <c r="G23" s="480"/>
      <c r="H23" s="480"/>
      <c r="I23" s="480"/>
      <c r="J23" s="480"/>
      <c r="K23" s="480"/>
      <c r="L23" s="480"/>
      <c r="M23" s="480"/>
      <c r="N23" s="480"/>
      <c r="O23" s="480"/>
      <c r="P23" s="480"/>
      <c r="Q23" s="480"/>
      <c r="R23" s="480"/>
      <c r="S23" s="480"/>
      <c r="T23" s="480"/>
      <c r="U23" s="480"/>
      <c r="V23" s="480"/>
      <c r="W23" s="480"/>
      <c r="X23" s="480"/>
      <c r="Y23" s="480"/>
      <c r="Z23" s="480"/>
      <c r="AA23" s="480"/>
      <c r="AB23" s="480"/>
      <c r="AC23" s="480"/>
      <c r="AD23" s="480"/>
      <c r="AE23" s="480"/>
      <c r="AF23" s="480"/>
      <c r="AG23" s="480"/>
      <c r="AH23" s="480"/>
      <c r="AI23" s="480"/>
      <c r="AJ23" s="481"/>
      <c r="AK23" s="142"/>
      <c r="AL23"/>
    </row>
    <row r="24" spans="1:40" ht="24.95" customHeight="1" thickBot="1">
      <c r="A24" s="649"/>
      <c r="B24" s="667"/>
      <c r="C24" s="660"/>
      <c r="D24" s="660"/>
      <c r="E24" s="260" t="s">
        <v>139</v>
      </c>
      <c r="F24" s="482"/>
      <c r="G24" s="482"/>
      <c r="H24" s="482"/>
      <c r="I24" s="482"/>
      <c r="J24" s="482"/>
      <c r="K24" s="482"/>
      <c r="L24" s="482"/>
      <c r="M24" s="482"/>
      <c r="N24" s="482"/>
      <c r="O24" s="482"/>
      <c r="P24" s="482"/>
      <c r="Q24" s="482"/>
      <c r="R24" s="482"/>
      <c r="S24" s="482"/>
      <c r="T24" s="482"/>
      <c r="U24" s="482"/>
      <c r="V24" s="482"/>
      <c r="W24" s="482"/>
      <c r="X24" s="482"/>
      <c r="Y24" s="482"/>
      <c r="Z24" s="482"/>
      <c r="AA24" s="482"/>
      <c r="AB24" s="482"/>
      <c r="AC24" s="482"/>
      <c r="AD24" s="482"/>
      <c r="AE24" s="482"/>
      <c r="AF24" s="482"/>
      <c r="AG24" s="482"/>
      <c r="AH24" s="482"/>
      <c r="AI24" s="482"/>
      <c r="AJ24" s="483"/>
      <c r="AK24" s="142"/>
      <c r="AM24" s="147"/>
    </row>
    <row r="25" spans="1:40" ht="24.95" customHeight="1" thickBot="1">
      <c r="A25" s="649">
        <v>10</v>
      </c>
      <c r="B25" s="668"/>
      <c r="C25" s="665"/>
      <c r="D25" s="650"/>
      <c r="E25" s="133" t="s">
        <v>138</v>
      </c>
      <c r="F25" s="480"/>
      <c r="G25" s="480"/>
      <c r="H25" s="480"/>
      <c r="I25" s="480"/>
      <c r="J25" s="480"/>
      <c r="K25" s="480"/>
      <c r="L25" s="480"/>
      <c r="M25" s="480"/>
      <c r="N25" s="480"/>
      <c r="O25" s="480"/>
      <c r="P25" s="480"/>
      <c r="Q25" s="480"/>
      <c r="R25" s="480"/>
      <c r="S25" s="480"/>
      <c r="T25" s="480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1"/>
      <c r="AK25" s="145"/>
      <c r="AL25" s="150"/>
      <c r="AM25" s="150"/>
      <c r="AN25" s="150"/>
    </row>
    <row r="26" spans="1:40" ht="24.95" customHeight="1" thickBot="1">
      <c r="A26" s="649"/>
      <c r="B26" s="668"/>
      <c r="C26" s="665"/>
      <c r="D26" s="651"/>
      <c r="E26" s="260" t="s">
        <v>139</v>
      </c>
      <c r="F26" s="482"/>
      <c r="G26" s="482"/>
      <c r="H26" s="482"/>
      <c r="I26" s="482"/>
      <c r="J26" s="482"/>
      <c r="K26" s="482"/>
      <c r="L26" s="482"/>
      <c r="M26" s="482"/>
      <c r="N26" s="482"/>
      <c r="O26" s="482"/>
      <c r="P26" s="482"/>
      <c r="Q26" s="482"/>
      <c r="R26" s="482"/>
      <c r="S26" s="482"/>
      <c r="T26" s="482"/>
      <c r="U26" s="482"/>
      <c r="V26" s="482"/>
      <c r="W26" s="482"/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482"/>
      <c r="AJ26" s="483"/>
      <c r="AK26" s="145"/>
      <c r="AL26" s="150"/>
      <c r="AM26" s="150"/>
      <c r="AN26" s="150"/>
    </row>
    <row r="27" spans="1:40" ht="24.95" customHeight="1" thickBot="1">
      <c r="A27" s="649">
        <v>11</v>
      </c>
      <c r="B27" s="661"/>
      <c r="C27" s="652"/>
      <c r="D27" s="650"/>
      <c r="E27" s="133" t="s">
        <v>138</v>
      </c>
      <c r="F27" s="480"/>
      <c r="G27" s="480"/>
      <c r="H27" s="480"/>
      <c r="I27" s="480"/>
      <c r="J27" s="480"/>
      <c r="K27" s="480"/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  <c r="AA27" s="480"/>
      <c r="AB27" s="480"/>
      <c r="AC27" s="480"/>
      <c r="AD27" s="480"/>
      <c r="AE27" s="480"/>
      <c r="AF27" s="480"/>
      <c r="AG27" s="480"/>
      <c r="AH27" s="480"/>
      <c r="AI27" s="480"/>
      <c r="AJ27" s="481"/>
      <c r="AK27" s="142"/>
      <c r="AL27" s="147"/>
    </row>
    <row r="28" spans="1:40" ht="24.95" customHeight="1" thickBot="1">
      <c r="A28" s="649"/>
      <c r="B28" s="662"/>
      <c r="C28" s="653"/>
      <c r="D28" s="651"/>
      <c r="E28" s="260" t="s">
        <v>139</v>
      </c>
      <c r="F28" s="482"/>
      <c r="G28" s="482"/>
      <c r="H28" s="482"/>
      <c r="I28" s="482"/>
      <c r="J28" s="482"/>
      <c r="K28" s="482"/>
      <c r="L28" s="482"/>
      <c r="M28" s="482"/>
      <c r="N28" s="482"/>
      <c r="O28" s="482"/>
      <c r="P28" s="482"/>
      <c r="Q28" s="482"/>
      <c r="R28" s="482"/>
      <c r="S28" s="482"/>
      <c r="T28" s="482"/>
      <c r="U28" s="482"/>
      <c r="V28" s="482"/>
      <c r="W28" s="482"/>
      <c r="X28" s="482"/>
      <c r="Y28" s="482"/>
      <c r="Z28" s="482"/>
      <c r="AA28" s="482"/>
      <c r="AB28" s="482"/>
      <c r="AC28" s="482"/>
      <c r="AD28" s="482"/>
      <c r="AE28" s="482"/>
      <c r="AF28" s="482"/>
      <c r="AG28" s="482"/>
      <c r="AH28" s="482"/>
      <c r="AI28" s="482"/>
      <c r="AJ28" s="483"/>
      <c r="AK28" s="142"/>
    </row>
    <row r="29" spans="1:40" ht="24.95" customHeight="1" thickBot="1">
      <c r="A29" s="649">
        <v>12</v>
      </c>
      <c r="B29" s="661"/>
      <c r="C29" s="652"/>
      <c r="D29" s="650"/>
      <c r="E29" s="133" t="s">
        <v>138</v>
      </c>
      <c r="F29" s="480"/>
      <c r="G29" s="480"/>
      <c r="H29" s="480"/>
      <c r="I29" s="480"/>
      <c r="J29" s="480"/>
      <c r="K29" s="480"/>
      <c r="L29" s="480"/>
      <c r="M29" s="480"/>
      <c r="N29" s="480"/>
      <c r="O29" s="480"/>
      <c r="P29" s="480"/>
      <c r="Q29" s="480"/>
      <c r="R29" s="480"/>
      <c r="S29" s="480"/>
      <c r="T29" s="480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1"/>
      <c r="AK29" s="145"/>
      <c r="AL29" s="151"/>
      <c r="AM29" s="150"/>
      <c r="AN29" s="150"/>
    </row>
    <row r="30" spans="1:40" ht="24.95" customHeight="1" thickBot="1">
      <c r="A30" s="649"/>
      <c r="B30" s="662"/>
      <c r="C30" s="653"/>
      <c r="D30" s="651"/>
      <c r="E30" s="260" t="s">
        <v>139</v>
      </c>
      <c r="F30" s="482"/>
      <c r="G30" s="482"/>
      <c r="H30" s="482"/>
      <c r="I30" s="482"/>
      <c r="J30" s="482"/>
      <c r="K30" s="482"/>
      <c r="L30" s="482"/>
      <c r="M30" s="482"/>
      <c r="N30" s="482"/>
      <c r="O30" s="482"/>
      <c r="P30" s="482"/>
      <c r="Q30" s="482"/>
      <c r="R30" s="482"/>
      <c r="S30" s="482"/>
      <c r="T30" s="482"/>
      <c r="U30" s="482"/>
      <c r="V30" s="482"/>
      <c r="W30" s="482"/>
      <c r="X30" s="482"/>
      <c r="Y30" s="482"/>
      <c r="Z30" s="482"/>
      <c r="AA30" s="482"/>
      <c r="AB30" s="482"/>
      <c r="AC30" s="482"/>
      <c r="AD30" s="482"/>
      <c r="AE30" s="482"/>
      <c r="AF30" s="482"/>
      <c r="AG30" s="482"/>
      <c r="AH30" s="482"/>
      <c r="AI30" s="482"/>
      <c r="AJ30" s="483"/>
      <c r="AK30" s="145"/>
      <c r="AL30" s="150"/>
      <c r="AM30" s="150"/>
      <c r="AN30" s="150"/>
    </row>
    <row r="31" spans="1:40" ht="24.95" customHeight="1" thickBot="1">
      <c r="A31" s="649">
        <v>13</v>
      </c>
      <c r="B31" s="661"/>
      <c r="C31" s="652"/>
      <c r="D31" s="650"/>
      <c r="E31" s="133" t="s">
        <v>138</v>
      </c>
      <c r="F31" s="480"/>
      <c r="G31" s="480"/>
      <c r="H31" s="480"/>
      <c r="I31" s="480"/>
      <c r="J31" s="480"/>
      <c r="K31" s="480"/>
      <c r="L31" s="480"/>
      <c r="M31" s="480"/>
      <c r="N31" s="480"/>
      <c r="O31" s="480"/>
      <c r="P31" s="480"/>
      <c r="Q31" s="480"/>
      <c r="R31" s="480"/>
      <c r="S31" s="480"/>
      <c r="T31" s="480"/>
      <c r="U31" s="480"/>
      <c r="V31" s="480"/>
      <c r="W31" s="480"/>
      <c r="X31" s="480"/>
      <c r="Y31" s="480"/>
      <c r="Z31" s="480"/>
      <c r="AA31" s="480"/>
      <c r="AB31" s="480"/>
      <c r="AC31" s="480"/>
      <c r="AD31" s="480"/>
      <c r="AE31" s="480"/>
      <c r="AF31" s="480"/>
      <c r="AG31" s="480"/>
      <c r="AH31" s="480"/>
      <c r="AI31" s="480"/>
      <c r="AJ31" s="481"/>
      <c r="AK31" s="142"/>
      <c r="AM31" s="152"/>
    </row>
    <row r="32" spans="1:40" ht="24.95" customHeight="1" thickBot="1">
      <c r="A32" s="649"/>
      <c r="B32" s="662"/>
      <c r="C32" s="653"/>
      <c r="D32" s="651"/>
      <c r="E32" s="260" t="s">
        <v>139</v>
      </c>
      <c r="F32" s="482"/>
      <c r="G32" s="482"/>
      <c r="H32" s="482"/>
      <c r="I32" s="482"/>
      <c r="J32" s="482"/>
      <c r="K32" s="482"/>
      <c r="L32" s="482"/>
      <c r="M32" s="482"/>
      <c r="N32" s="482"/>
      <c r="O32" s="482"/>
      <c r="P32" s="482"/>
      <c r="Q32" s="482"/>
      <c r="R32" s="482"/>
      <c r="S32" s="482"/>
      <c r="T32" s="482"/>
      <c r="U32" s="482"/>
      <c r="V32" s="482"/>
      <c r="W32" s="482"/>
      <c r="X32" s="482"/>
      <c r="Y32" s="482"/>
      <c r="Z32" s="482"/>
      <c r="AA32" s="482"/>
      <c r="AB32" s="482"/>
      <c r="AC32" s="482"/>
      <c r="AD32" s="482"/>
      <c r="AE32" s="482"/>
      <c r="AF32" s="482"/>
      <c r="AG32" s="482"/>
      <c r="AH32" s="482"/>
      <c r="AI32" s="482"/>
      <c r="AJ32" s="483"/>
      <c r="AK32" s="142"/>
    </row>
    <row r="33" spans="1:36" ht="24.95" customHeight="1" thickBot="1">
      <c r="A33" s="649">
        <v>14</v>
      </c>
      <c r="B33" s="661"/>
      <c r="C33" s="652"/>
      <c r="D33" s="650"/>
      <c r="E33" s="133" t="s">
        <v>138</v>
      </c>
      <c r="F33" s="480"/>
      <c r="G33" s="480"/>
      <c r="H33" s="480"/>
      <c r="I33" s="480"/>
      <c r="J33" s="480"/>
      <c r="K33" s="480"/>
      <c r="L33" s="480"/>
      <c r="M33" s="480"/>
      <c r="N33" s="480"/>
      <c r="O33" s="480"/>
      <c r="P33" s="480"/>
      <c r="Q33" s="480"/>
      <c r="R33" s="480"/>
      <c r="S33" s="480"/>
      <c r="T33" s="480"/>
      <c r="U33" s="480"/>
      <c r="V33" s="480"/>
      <c r="W33" s="480"/>
      <c r="X33" s="480"/>
      <c r="Y33" s="480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1"/>
    </row>
    <row r="34" spans="1:36" ht="24.95" customHeight="1" thickBot="1">
      <c r="A34" s="649"/>
      <c r="B34" s="662"/>
      <c r="C34" s="653"/>
      <c r="D34" s="651"/>
      <c r="E34" s="260" t="s">
        <v>139</v>
      </c>
      <c r="F34" s="482"/>
      <c r="G34" s="482"/>
      <c r="H34" s="482"/>
      <c r="I34" s="482"/>
      <c r="J34" s="482"/>
      <c r="K34" s="482"/>
      <c r="L34" s="482"/>
      <c r="M34" s="482"/>
      <c r="N34" s="482"/>
      <c r="O34" s="482"/>
      <c r="P34" s="482"/>
      <c r="Q34" s="482"/>
      <c r="R34" s="482"/>
      <c r="S34" s="482"/>
      <c r="T34" s="482"/>
      <c r="U34" s="482"/>
      <c r="V34" s="482"/>
      <c r="W34" s="482"/>
      <c r="X34" s="482"/>
      <c r="Y34" s="482"/>
      <c r="Z34" s="482"/>
      <c r="AA34" s="482"/>
      <c r="AB34" s="482"/>
      <c r="AC34" s="482"/>
      <c r="AD34" s="482"/>
      <c r="AE34" s="482"/>
      <c r="AF34" s="482"/>
      <c r="AG34" s="482"/>
      <c r="AH34" s="482"/>
      <c r="AI34" s="482"/>
      <c r="AJ34" s="483"/>
    </row>
    <row r="35" spans="1:36" ht="24.95" customHeight="1" thickBot="1">
      <c r="A35" s="649">
        <v>15</v>
      </c>
      <c r="B35" s="661"/>
      <c r="C35" s="652"/>
      <c r="D35" s="650"/>
      <c r="E35" s="133" t="s">
        <v>138</v>
      </c>
      <c r="F35" s="480"/>
      <c r="G35" s="480"/>
      <c r="H35" s="480"/>
      <c r="I35" s="480"/>
      <c r="J35" s="480"/>
      <c r="K35" s="480"/>
      <c r="L35" s="480"/>
      <c r="M35" s="480"/>
      <c r="N35" s="480"/>
      <c r="O35" s="480"/>
      <c r="P35" s="480"/>
      <c r="Q35" s="480"/>
      <c r="R35" s="480"/>
      <c r="S35" s="480"/>
      <c r="T35" s="480"/>
      <c r="U35" s="480"/>
      <c r="V35" s="480"/>
      <c r="W35" s="480"/>
      <c r="X35" s="480"/>
      <c r="Y35" s="480"/>
      <c r="Z35" s="480"/>
      <c r="AA35" s="480"/>
      <c r="AB35" s="480"/>
      <c r="AC35" s="480"/>
      <c r="AD35" s="480"/>
      <c r="AE35" s="480"/>
      <c r="AF35" s="480"/>
      <c r="AG35" s="480"/>
      <c r="AH35" s="480"/>
      <c r="AI35" s="480"/>
      <c r="AJ35" s="481"/>
    </row>
    <row r="36" spans="1:36" ht="24.95" customHeight="1" thickBot="1">
      <c r="A36" s="649"/>
      <c r="B36" s="662"/>
      <c r="C36" s="653"/>
      <c r="D36" s="651"/>
      <c r="E36" s="260" t="s">
        <v>139</v>
      </c>
      <c r="F36" s="482"/>
      <c r="G36" s="482"/>
      <c r="H36" s="482"/>
      <c r="I36" s="482"/>
      <c r="J36" s="482"/>
      <c r="K36" s="482"/>
      <c r="L36" s="482"/>
      <c r="M36" s="482"/>
      <c r="N36" s="482"/>
      <c r="O36" s="482"/>
      <c r="P36" s="482"/>
      <c r="Q36" s="482"/>
      <c r="R36" s="482"/>
      <c r="S36" s="482"/>
      <c r="T36" s="482"/>
      <c r="U36" s="482"/>
      <c r="V36" s="482"/>
      <c r="W36" s="482"/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482"/>
      <c r="AI36" s="482"/>
      <c r="AJ36" s="483"/>
    </row>
    <row r="37" spans="1:36" ht="24.95" customHeight="1" thickBot="1">
      <c r="A37" s="649">
        <v>16</v>
      </c>
      <c r="B37" s="661"/>
      <c r="C37" s="652"/>
      <c r="D37" s="650"/>
      <c r="E37" s="133" t="s">
        <v>138</v>
      </c>
      <c r="F37" s="480"/>
      <c r="G37" s="480"/>
      <c r="H37" s="480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  <c r="AA37" s="480"/>
      <c r="AB37" s="480"/>
      <c r="AC37" s="480"/>
      <c r="AD37" s="480"/>
      <c r="AE37" s="480"/>
      <c r="AF37" s="480"/>
      <c r="AG37" s="480"/>
      <c r="AH37" s="480"/>
      <c r="AI37" s="480"/>
      <c r="AJ37" s="481"/>
    </row>
    <row r="38" spans="1:36" ht="24.95" customHeight="1" thickBot="1">
      <c r="A38" s="649"/>
      <c r="B38" s="662"/>
      <c r="C38" s="653"/>
      <c r="D38" s="651"/>
      <c r="E38" s="260" t="s">
        <v>139</v>
      </c>
      <c r="F38" s="482"/>
      <c r="G38" s="482"/>
      <c r="H38" s="482"/>
      <c r="I38" s="482"/>
      <c r="J38" s="482"/>
      <c r="K38" s="482"/>
      <c r="L38" s="482"/>
      <c r="M38" s="482"/>
      <c r="N38" s="482"/>
      <c r="O38" s="482"/>
      <c r="P38" s="482"/>
      <c r="Q38" s="482"/>
      <c r="R38" s="482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3"/>
    </row>
    <row r="39" spans="1:36" ht="24.95" customHeight="1" thickBot="1">
      <c r="A39" s="649">
        <v>17</v>
      </c>
      <c r="B39" s="661"/>
      <c r="C39" s="652"/>
      <c r="D39" s="650"/>
      <c r="E39" s="133" t="s">
        <v>138</v>
      </c>
      <c r="F39" s="480"/>
      <c r="G39" s="480"/>
      <c r="H39" s="480"/>
      <c r="I39" s="480"/>
      <c r="J39" s="480"/>
      <c r="K39" s="480"/>
      <c r="L39" s="480"/>
      <c r="M39" s="480"/>
      <c r="N39" s="480"/>
      <c r="O39" s="480"/>
      <c r="P39" s="480"/>
      <c r="Q39" s="480"/>
      <c r="R39" s="480"/>
      <c r="S39" s="480"/>
      <c r="T39" s="480"/>
      <c r="U39" s="480"/>
      <c r="V39" s="480"/>
      <c r="W39" s="480"/>
      <c r="X39" s="480"/>
      <c r="Y39" s="480"/>
      <c r="Z39" s="480"/>
      <c r="AA39" s="480"/>
      <c r="AB39" s="480"/>
      <c r="AC39" s="480"/>
      <c r="AD39" s="480"/>
      <c r="AE39" s="480"/>
      <c r="AF39" s="480"/>
      <c r="AG39" s="480"/>
      <c r="AH39" s="480"/>
      <c r="AI39" s="480"/>
      <c r="AJ39" s="481"/>
    </row>
    <row r="40" spans="1:36" ht="24.95" customHeight="1" thickBot="1">
      <c r="A40" s="649"/>
      <c r="B40" s="662"/>
      <c r="C40" s="653"/>
      <c r="D40" s="651"/>
      <c r="E40" s="260" t="s">
        <v>139</v>
      </c>
      <c r="F40" s="482"/>
      <c r="G40" s="482"/>
      <c r="H40" s="482"/>
      <c r="I40" s="482"/>
      <c r="J40" s="482"/>
      <c r="K40" s="482"/>
      <c r="L40" s="482"/>
      <c r="M40" s="482"/>
      <c r="N40" s="482"/>
      <c r="O40" s="482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3"/>
    </row>
    <row r="41" spans="1:36" ht="24.95" customHeight="1" thickBot="1">
      <c r="A41" s="649">
        <v>18</v>
      </c>
      <c r="B41" s="661"/>
      <c r="C41" s="652"/>
      <c r="D41" s="650"/>
      <c r="E41" s="133" t="s">
        <v>138</v>
      </c>
      <c r="F41" s="480"/>
      <c r="G41" s="480"/>
      <c r="H41" s="480"/>
      <c r="I41" s="480"/>
      <c r="J41" s="480"/>
      <c r="K41" s="480"/>
      <c r="L41" s="480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  <c r="AA41" s="480"/>
      <c r="AB41" s="480"/>
      <c r="AC41" s="480"/>
      <c r="AD41" s="480"/>
      <c r="AE41" s="480"/>
      <c r="AF41" s="480"/>
      <c r="AG41" s="480"/>
      <c r="AH41" s="480"/>
      <c r="AI41" s="480"/>
      <c r="AJ41" s="481"/>
    </row>
    <row r="42" spans="1:36" ht="24.95" customHeight="1" thickBot="1">
      <c r="A42" s="649"/>
      <c r="B42" s="662"/>
      <c r="C42" s="653"/>
      <c r="D42" s="651"/>
      <c r="E42" s="260" t="s">
        <v>139</v>
      </c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  <c r="R42" s="482"/>
      <c r="S42" s="482"/>
      <c r="T42" s="482"/>
      <c r="U42" s="482"/>
      <c r="V42" s="482"/>
      <c r="W42" s="482"/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3"/>
    </row>
    <row r="43" spans="1:36" ht="24.95" customHeight="1" thickBot="1">
      <c r="A43" s="649">
        <v>19</v>
      </c>
      <c r="B43" s="661"/>
      <c r="C43" s="652"/>
      <c r="D43" s="650"/>
      <c r="E43" s="133" t="s">
        <v>138</v>
      </c>
      <c r="F43" s="480"/>
      <c r="G43" s="480"/>
      <c r="H43" s="480"/>
      <c r="I43" s="480"/>
      <c r="J43" s="480"/>
      <c r="K43" s="480"/>
      <c r="L43" s="480"/>
      <c r="M43" s="480"/>
      <c r="N43" s="480"/>
      <c r="O43" s="480"/>
      <c r="P43" s="480"/>
      <c r="Q43" s="480"/>
      <c r="R43" s="480"/>
      <c r="S43" s="480"/>
      <c r="T43" s="480"/>
      <c r="U43" s="480"/>
      <c r="V43" s="480"/>
      <c r="W43" s="480"/>
      <c r="X43" s="480"/>
      <c r="Y43" s="480"/>
      <c r="Z43" s="480"/>
      <c r="AA43" s="480"/>
      <c r="AB43" s="480"/>
      <c r="AC43" s="480"/>
      <c r="AD43" s="480"/>
      <c r="AE43" s="480"/>
      <c r="AF43" s="480"/>
      <c r="AG43" s="480"/>
      <c r="AH43" s="480"/>
      <c r="AI43" s="480"/>
      <c r="AJ43" s="481"/>
    </row>
    <row r="44" spans="1:36" ht="24.95" customHeight="1" thickBot="1">
      <c r="A44" s="649"/>
      <c r="B44" s="662"/>
      <c r="C44" s="653"/>
      <c r="D44" s="651"/>
      <c r="E44" s="260" t="s">
        <v>139</v>
      </c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2"/>
      <c r="Z44" s="482"/>
      <c r="AA44" s="482"/>
      <c r="AB44" s="482"/>
      <c r="AC44" s="482"/>
      <c r="AD44" s="482"/>
      <c r="AE44" s="482"/>
      <c r="AF44" s="482"/>
      <c r="AG44" s="482"/>
      <c r="AH44" s="482"/>
      <c r="AI44" s="482"/>
      <c r="AJ44" s="483"/>
    </row>
    <row r="45" spans="1:36" ht="24.95" customHeight="1" thickBot="1">
      <c r="A45" s="649">
        <v>20</v>
      </c>
      <c r="B45" s="661"/>
      <c r="C45" s="652"/>
      <c r="D45" s="650"/>
      <c r="E45" s="133" t="s">
        <v>138</v>
      </c>
      <c r="F45" s="480"/>
      <c r="G45" s="480"/>
      <c r="H45" s="480"/>
      <c r="I45" s="480"/>
      <c r="J45" s="480"/>
      <c r="K45" s="480"/>
      <c r="L45" s="480"/>
      <c r="M45" s="480"/>
      <c r="N45" s="480"/>
      <c r="O45" s="480"/>
      <c r="P45" s="480"/>
      <c r="Q45" s="480"/>
      <c r="R45" s="480"/>
      <c r="S45" s="480"/>
      <c r="T45" s="480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1"/>
    </row>
    <row r="46" spans="1:36" ht="24.95" customHeight="1" thickBot="1">
      <c r="A46" s="649"/>
      <c r="B46" s="662"/>
      <c r="C46" s="653"/>
      <c r="D46" s="651"/>
      <c r="E46" s="260" t="s">
        <v>139</v>
      </c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2"/>
      <c r="Z46" s="482"/>
      <c r="AA46" s="482"/>
      <c r="AB46" s="482"/>
      <c r="AC46" s="482"/>
      <c r="AD46" s="482"/>
      <c r="AE46" s="482"/>
      <c r="AF46" s="482"/>
      <c r="AG46" s="482"/>
      <c r="AH46" s="482"/>
      <c r="AI46" s="482"/>
      <c r="AJ46" s="483"/>
    </row>
    <row r="47" spans="1:36" ht="24.95" customHeight="1" thickBot="1">
      <c r="A47" s="649">
        <v>21</v>
      </c>
      <c r="B47" s="661"/>
      <c r="C47" s="652"/>
      <c r="D47" s="650"/>
      <c r="E47" s="133" t="s">
        <v>138</v>
      </c>
      <c r="F47" s="480"/>
      <c r="G47" s="480"/>
      <c r="H47" s="480"/>
      <c r="I47" s="480"/>
      <c r="J47" s="480"/>
      <c r="K47" s="480"/>
      <c r="L47" s="480"/>
      <c r="M47" s="480"/>
      <c r="N47" s="480"/>
      <c r="O47" s="480"/>
      <c r="P47" s="480"/>
      <c r="Q47" s="480"/>
      <c r="R47" s="480"/>
      <c r="S47" s="480"/>
      <c r="T47" s="480"/>
      <c r="U47" s="480"/>
      <c r="V47" s="480"/>
      <c r="W47" s="480"/>
      <c r="X47" s="480"/>
      <c r="Y47" s="480"/>
      <c r="Z47" s="480"/>
      <c r="AA47" s="480"/>
      <c r="AB47" s="480"/>
      <c r="AC47" s="480"/>
      <c r="AD47" s="480"/>
      <c r="AE47" s="480"/>
      <c r="AF47" s="480"/>
      <c r="AG47" s="480"/>
      <c r="AH47" s="480"/>
      <c r="AI47" s="480"/>
      <c r="AJ47" s="481"/>
    </row>
    <row r="48" spans="1:36" ht="24.95" customHeight="1" thickBot="1">
      <c r="A48" s="649"/>
      <c r="B48" s="662"/>
      <c r="C48" s="653"/>
      <c r="D48" s="651"/>
      <c r="E48" s="260" t="s">
        <v>139</v>
      </c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  <c r="R48" s="482"/>
      <c r="S48" s="482"/>
      <c r="T48" s="482"/>
      <c r="U48" s="482"/>
      <c r="V48" s="482"/>
      <c r="W48" s="482"/>
      <c r="X48" s="482"/>
      <c r="Y48" s="482"/>
      <c r="Z48" s="482"/>
      <c r="AA48" s="482"/>
      <c r="AB48" s="482"/>
      <c r="AC48" s="482"/>
      <c r="AD48" s="482"/>
      <c r="AE48" s="482"/>
      <c r="AF48" s="482"/>
      <c r="AG48" s="482"/>
      <c r="AH48" s="482"/>
      <c r="AI48" s="482"/>
      <c r="AJ48" s="483"/>
    </row>
    <row r="49" spans="1:36" ht="24.95" customHeight="1" thickBot="1">
      <c r="A49" s="649">
        <v>22</v>
      </c>
      <c r="B49" s="661"/>
      <c r="C49" s="652"/>
      <c r="D49" s="650"/>
      <c r="E49" s="133" t="s">
        <v>138</v>
      </c>
      <c r="F49" s="480"/>
      <c r="G49" s="480"/>
      <c r="H49" s="480"/>
      <c r="I49" s="480"/>
      <c r="J49" s="480"/>
      <c r="K49" s="480"/>
      <c r="L49" s="480"/>
      <c r="M49" s="480"/>
      <c r="N49" s="480"/>
      <c r="O49" s="480"/>
      <c r="P49" s="480"/>
      <c r="Q49" s="480"/>
      <c r="R49" s="480"/>
      <c r="S49" s="480"/>
      <c r="T49" s="480"/>
      <c r="U49" s="480"/>
      <c r="V49" s="480"/>
      <c r="W49" s="480"/>
      <c r="X49" s="480"/>
      <c r="Y49" s="480"/>
      <c r="Z49" s="480"/>
      <c r="AA49" s="480"/>
      <c r="AB49" s="480"/>
      <c r="AC49" s="480"/>
      <c r="AD49" s="480"/>
      <c r="AE49" s="480"/>
      <c r="AF49" s="480"/>
      <c r="AG49" s="480"/>
      <c r="AH49" s="480"/>
      <c r="AI49" s="480"/>
      <c r="AJ49" s="481"/>
    </row>
    <row r="50" spans="1:36" ht="24.95" customHeight="1" thickBot="1">
      <c r="A50" s="649"/>
      <c r="B50" s="662"/>
      <c r="C50" s="653"/>
      <c r="D50" s="651"/>
      <c r="E50" s="260" t="s">
        <v>139</v>
      </c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  <c r="R50" s="482"/>
      <c r="S50" s="482"/>
      <c r="T50" s="482"/>
      <c r="U50" s="482"/>
      <c r="V50" s="482"/>
      <c r="W50" s="482"/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3"/>
    </row>
    <row r="51" spans="1:36" ht="24.95" customHeight="1" thickBot="1">
      <c r="A51" s="649">
        <v>23</v>
      </c>
      <c r="B51" s="661"/>
      <c r="C51" s="652"/>
      <c r="D51" s="650"/>
      <c r="E51" s="133" t="s">
        <v>138</v>
      </c>
      <c r="F51" s="480"/>
      <c r="G51" s="480"/>
      <c r="H51" s="480"/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480"/>
      <c r="AA51" s="480"/>
      <c r="AB51" s="480"/>
      <c r="AC51" s="480"/>
      <c r="AD51" s="480"/>
      <c r="AE51" s="480"/>
      <c r="AF51" s="480"/>
      <c r="AG51" s="480"/>
      <c r="AH51" s="480"/>
      <c r="AI51" s="480"/>
      <c r="AJ51" s="481"/>
    </row>
    <row r="52" spans="1:36" ht="24.95" customHeight="1" thickBot="1">
      <c r="A52" s="649"/>
      <c r="B52" s="662"/>
      <c r="C52" s="653"/>
      <c r="D52" s="651"/>
      <c r="E52" s="260" t="s">
        <v>139</v>
      </c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482"/>
      <c r="AA52" s="482"/>
      <c r="AB52" s="482"/>
      <c r="AC52" s="482"/>
      <c r="AD52" s="482"/>
      <c r="AE52" s="482"/>
      <c r="AF52" s="482"/>
      <c r="AG52" s="482"/>
      <c r="AH52" s="482"/>
      <c r="AI52" s="482"/>
      <c r="AJ52" s="483"/>
    </row>
    <row r="53" spans="1:36" ht="24.95" customHeight="1" thickBot="1">
      <c r="A53" s="649">
        <v>24</v>
      </c>
      <c r="B53" s="661"/>
      <c r="C53" s="652"/>
      <c r="D53" s="650"/>
      <c r="E53" s="133" t="s">
        <v>138</v>
      </c>
      <c r="F53" s="480"/>
      <c r="G53" s="480"/>
      <c r="H53" s="480"/>
      <c r="I53" s="480"/>
      <c r="J53" s="480"/>
      <c r="K53" s="480"/>
      <c r="L53" s="480"/>
      <c r="M53" s="480"/>
      <c r="N53" s="480"/>
      <c r="O53" s="480"/>
      <c r="P53" s="480"/>
      <c r="Q53" s="480"/>
      <c r="R53" s="480"/>
      <c r="S53" s="480"/>
      <c r="T53" s="480"/>
      <c r="U53" s="480"/>
      <c r="V53" s="480"/>
      <c r="W53" s="480"/>
      <c r="X53" s="480"/>
      <c r="Y53" s="480"/>
      <c r="Z53" s="480"/>
      <c r="AA53" s="480"/>
      <c r="AB53" s="480"/>
      <c r="AC53" s="480"/>
      <c r="AD53" s="480"/>
      <c r="AE53" s="480"/>
      <c r="AF53" s="480"/>
      <c r="AG53" s="480"/>
      <c r="AH53" s="480"/>
      <c r="AI53" s="480"/>
      <c r="AJ53" s="481"/>
    </row>
    <row r="54" spans="1:36" ht="24.95" customHeight="1" thickBot="1">
      <c r="A54" s="649"/>
      <c r="B54" s="662"/>
      <c r="C54" s="653"/>
      <c r="D54" s="651"/>
      <c r="E54" s="260" t="s">
        <v>139</v>
      </c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482"/>
      <c r="V54" s="482"/>
      <c r="W54" s="482"/>
      <c r="X54" s="482"/>
      <c r="Y54" s="482"/>
      <c r="Z54" s="482"/>
      <c r="AA54" s="482"/>
      <c r="AB54" s="482"/>
      <c r="AC54" s="482"/>
      <c r="AD54" s="482"/>
      <c r="AE54" s="482"/>
      <c r="AF54" s="482"/>
      <c r="AG54" s="482"/>
      <c r="AH54" s="482"/>
      <c r="AI54" s="482"/>
      <c r="AJ54" s="483"/>
    </row>
    <row r="55" spans="1:36" ht="24.95" customHeight="1" thickBot="1">
      <c r="A55" s="649">
        <v>25</v>
      </c>
      <c r="B55" s="661"/>
      <c r="C55" s="652"/>
      <c r="D55" s="650"/>
      <c r="E55" s="133" t="s">
        <v>138</v>
      </c>
      <c r="F55" s="480"/>
      <c r="G55" s="480"/>
      <c r="H55" s="480"/>
      <c r="I55" s="480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0"/>
      <c r="AA55" s="480"/>
      <c r="AB55" s="480"/>
      <c r="AC55" s="480"/>
      <c r="AD55" s="480"/>
      <c r="AE55" s="480"/>
      <c r="AF55" s="480"/>
      <c r="AG55" s="480"/>
      <c r="AH55" s="480"/>
      <c r="AI55" s="480"/>
      <c r="AJ55" s="481"/>
    </row>
    <row r="56" spans="1:36" ht="24.95" customHeight="1" thickBot="1">
      <c r="A56" s="649"/>
      <c r="B56" s="662"/>
      <c r="C56" s="653"/>
      <c r="D56" s="651"/>
      <c r="E56" s="260" t="s">
        <v>139</v>
      </c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2"/>
      <c r="AA56" s="482"/>
      <c r="AB56" s="482"/>
      <c r="AC56" s="482"/>
      <c r="AD56" s="482"/>
      <c r="AE56" s="482"/>
      <c r="AF56" s="482"/>
      <c r="AG56" s="482"/>
      <c r="AH56" s="482"/>
      <c r="AI56" s="482"/>
      <c r="AJ56" s="483"/>
    </row>
    <row r="57" spans="1:36" ht="24.95" customHeight="1" thickBot="1">
      <c r="A57" s="649">
        <v>26</v>
      </c>
      <c r="B57" s="661"/>
      <c r="C57" s="652"/>
      <c r="D57" s="650"/>
      <c r="E57" s="133" t="s">
        <v>138</v>
      </c>
      <c r="F57" s="480"/>
      <c r="G57" s="480"/>
      <c r="H57" s="480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0"/>
      <c r="AA57" s="480"/>
      <c r="AB57" s="480"/>
      <c r="AC57" s="480"/>
      <c r="AD57" s="480"/>
      <c r="AE57" s="480"/>
      <c r="AF57" s="480"/>
      <c r="AG57" s="480"/>
      <c r="AH57" s="480"/>
      <c r="AI57" s="480"/>
      <c r="AJ57" s="481"/>
    </row>
    <row r="58" spans="1:36" ht="24.95" customHeight="1" thickBot="1">
      <c r="A58" s="649"/>
      <c r="B58" s="662"/>
      <c r="C58" s="653"/>
      <c r="D58" s="651"/>
      <c r="E58" s="260" t="s">
        <v>139</v>
      </c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482"/>
      <c r="AI58" s="482"/>
      <c r="AJ58" s="483"/>
    </row>
    <row r="59" spans="1:36" ht="24.95" customHeight="1" thickBot="1">
      <c r="A59" s="649">
        <v>27</v>
      </c>
      <c r="B59" s="661"/>
      <c r="C59" s="652"/>
      <c r="D59" s="650"/>
      <c r="E59" s="133" t="s">
        <v>138</v>
      </c>
      <c r="F59" s="480"/>
      <c r="G59" s="480"/>
      <c r="H59" s="480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  <c r="AA59" s="480"/>
      <c r="AB59" s="480"/>
      <c r="AC59" s="480"/>
      <c r="AD59" s="480"/>
      <c r="AE59" s="480"/>
      <c r="AF59" s="480"/>
      <c r="AG59" s="480"/>
      <c r="AH59" s="480"/>
      <c r="AI59" s="480"/>
      <c r="AJ59" s="481"/>
    </row>
    <row r="60" spans="1:36" ht="24.95" customHeight="1" thickBot="1">
      <c r="A60" s="649"/>
      <c r="B60" s="662"/>
      <c r="C60" s="653"/>
      <c r="D60" s="651"/>
      <c r="E60" s="260" t="s">
        <v>139</v>
      </c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483"/>
    </row>
    <row r="61" spans="1:36" ht="24.95" customHeight="1" thickBot="1">
      <c r="A61" s="649">
        <v>28</v>
      </c>
      <c r="B61" s="661"/>
      <c r="C61" s="652"/>
      <c r="D61" s="650"/>
      <c r="E61" s="133" t="s">
        <v>138</v>
      </c>
      <c r="F61" s="480"/>
      <c r="G61" s="480"/>
      <c r="H61" s="480"/>
      <c r="I61" s="480"/>
      <c r="J61" s="480"/>
      <c r="K61" s="480"/>
      <c r="L61" s="480"/>
      <c r="M61" s="480"/>
      <c r="N61" s="480"/>
      <c r="O61" s="480"/>
      <c r="P61" s="480"/>
      <c r="Q61" s="480"/>
      <c r="R61" s="480"/>
      <c r="S61" s="480"/>
      <c r="T61" s="480"/>
      <c r="U61" s="480"/>
      <c r="V61" s="480"/>
      <c r="W61" s="480"/>
      <c r="X61" s="480"/>
      <c r="Y61" s="480"/>
      <c r="Z61" s="480"/>
      <c r="AA61" s="480"/>
      <c r="AB61" s="480"/>
      <c r="AC61" s="480"/>
      <c r="AD61" s="480"/>
      <c r="AE61" s="480"/>
      <c r="AF61" s="480"/>
      <c r="AG61" s="480"/>
      <c r="AH61" s="480"/>
      <c r="AI61" s="480"/>
      <c r="AJ61" s="481"/>
    </row>
    <row r="62" spans="1:36" ht="24.95" customHeight="1" thickBot="1">
      <c r="A62" s="649"/>
      <c r="B62" s="662"/>
      <c r="C62" s="653"/>
      <c r="D62" s="651"/>
      <c r="E62" s="260" t="s">
        <v>139</v>
      </c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482"/>
      <c r="AJ62" s="483"/>
    </row>
    <row r="63" spans="1:36" ht="24.95" customHeight="1" thickBot="1">
      <c r="A63" s="649">
        <v>29</v>
      </c>
      <c r="B63" s="661"/>
      <c r="C63" s="652"/>
      <c r="D63" s="650"/>
      <c r="E63" s="133" t="s">
        <v>138</v>
      </c>
      <c r="F63" s="480"/>
      <c r="G63" s="480"/>
      <c r="H63" s="480"/>
      <c r="I63" s="480"/>
      <c r="J63" s="480"/>
      <c r="K63" s="480"/>
      <c r="L63" s="480"/>
      <c r="M63" s="480"/>
      <c r="N63" s="480"/>
      <c r="O63" s="480"/>
      <c r="P63" s="480"/>
      <c r="Q63" s="480"/>
      <c r="R63" s="480"/>
      <c r="S63" s="480"/>
      <c r="T63" s="480"/>
      <c r="U63" s="480"/>
      <c r="V63" s="480"/>
      <c r="W63" s="480"/>
      <c r="X63" s="480"/>
      <c r="Y63" s="480"/>
      <c r="Z63" s="480"/>
      <c r="AA63" s="480"/>
      <c r="AB63" s="480"/>
      <c r="AC63" s="480"/>
      <c r="AD63" s="480"/>
      <c r="AE63" s="480"/>
      <c r="AF63" s="480"/>
      <c r="AG63" s="480"/>
      <c r="AH63" s="480"/>
      <c r="AI63" s="480"/>
      <c r="AJ63" s="481"/>
    </row>
    <row r="64" spans="1:36" ht="24.95" customHeight="1" thickBot="1">
      <c r="A64" s="649"/>
      <c r="B64" s="662"/>
      <c r="C64" s="653"/>
      <c r="D64" s="651"/>
      <c r="E64" s="260" t="s">
        <v>139</v>
      </c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482"/>
      <c r="AA64" s="482"/>
      <c r="AB64" s="482"/>
      <c r="AC64" s="482"/>
      <c r="AD64" s="482"/>
      <c r="AE64" s="482"/>
      <c r="AF64" s="482"/>
      <c r="AG64" s="482"/>
      <c r="AH64" s="482"/>
      <c r="AI64" s="482"/>
      <c r="AJ64" s="483"/>
    </row>
    <row r="65" spans="1:36" ht="24.95" customHeight="1" thickBot="1">
      <c r="A65" s="649">
        <v>30</v>
      </c>
      <c r="B65" s="661"/>
      <c r="C65" s="652"/>
      <c r="D65" s="650"/>
      <c r="E65" s="133" t="s">
        <v>138</v>
      </c>
      <c r="F65" s="480"/>
      <c r="G65" s="480"/>
      <c r="H65" s="480"/>
      <c r="I65" s="480"/>
      <c r="J65" s="480"/>
      <c r="K65" s="480"/>
      <c r="L65" s="480"/>
      <c r="M65" s="480"/>
      <c r="N65" s="480"/>
      <c r="O65" s="480"/>
      <c r="P65" s="480"/>
      <c r="Q65" s="480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0"/>
      <c r="AC65" s="480"/>
      <c r="AD65" s="480"/>
      <c r="AE65" s="480"/>
      <c r="AF65" s="480"/>
      <c r="AG65" s="480"/>
      <c r="AH65" s="480"/>
      <c r="AI65" s="480"/>
      <c r="AJ65" s="481"/>
    </row>
    <row r="66" spans="1:36" ht="24.95" customHeight="1" thickBot="1">
      <c r="A66" s="649"/>
      <c r="B66" s="662"/>
      <c r="C66" s="653"/>
      <c r="D66" s="651"/>
      <c r="E66" s="260" t="s">
        <v>139</v>
      </c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482"/>
      <c r="AA66" s="482"/>
      <c r="AB66" s="482"/>
      <c r="AC66" s="482"/>
      <c r="AD66" s="482"/>
      <c r="AE66" s="482"/>
      <c r="AF66" s="482"/>
      <c r="AG66" s="482"/>
      <c r="AH66" s="482"/>
      <c r="AI66" s="482"/>
      <c r="AJ66" s="483"/>
    </row>
    <row r="67" spans="1:36" ht="24.95" customHeight="1" thickBot="1">
      <c r="A67" s="649">
        <v>31</v>
      </c>
      <c r="B67" s="661"/>
      <c r="C67" s="652"/>
      <c r="D67" s="650"/>
      <c r="E67" s="133" t="s">
        <v>138</v>
      </c>
      <c r="F67" s="480"/>
      <c r="G67" s="480"/>
      <c r="H67" s="480"/>
      <c r="I67" s="480"/>
      <c r="J67" s="480"/>
      <c r="K67" s="480"/>
      <c r="L67" s="480"/>
      <c r="M67" s="480"/>
      <c r="N67" s="480"/>
      <c r="O67" s="480"/>
      <c r="P67" s="480"/>
      <c r="Q67" s="480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80"/>
      <c r="AC67" s="480"/>
      <c r="AD67" s="480"/>
      <c r="AE67" s="480"/>
      <c r="AF67" s="480"/>
      <c r="AG67" s="480"/>
      <c r="AH67" s="480"/>
      <c r="AI67" s="480"/>
      <c r="AJ67" s="481"/>
    </row>
    <row r="68" spans="1:36" ht="24.95" customHeight="1" thickBot="1">
      <c r="A68" s="649"/>
      <c r="B68" s="662"/>
      <c r="C68" s="653"/>
      <c r="D68" s="651"/>
      <c r="E68" s="260" t="s">
        <v>139</v>
      </c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482"/>
      <c r="AA68" s="482"/>
      <c r="AB68" s="482"/>
      <c r="AC68" s="482"/>
      <c r="AD68" s="482"/>
      <c r="AE68" s="482"/>
      <c r="AF68" s="482"/>
      <c r="AG68" s="482"/>
      <c r="AH68" s="482"/>
      <c r="AI68" s="482"/>
      <c r="AJ68" s="483"/>
    </row>
    <row r="69" spans="1:36" ht="24.95" customHeight="1" thickBot="1">
      <c r="A69" s="649">
        <v>32</v>
      </c>
      <c r="B69" s="661"/>
      <c r="C69" s="652"/>
      <c r="D69" s="650"/>
      <c r="E69" s="133" t="s">
        <v>138</v>
      </c>
      <c r="F69" s="480"/>
      <c r="G69" s="480"/>
      <c r="H69" s="480"/>
      <c r="I69" s="480"/>
      <c r="J69" s="480"/>
      <c r="K69" s="480"/>
      <c r="L69" s="480"/>
      <c r="M69" s="480"/>
      <c r="N69" s="480"/>
      <c r="O69" s="480"/>
      <c r="P69" s="480"/>
      <c r="Q69" s="480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80"/>
      <c r="AC69" s="480"/>
      <c r="AD69" s="480"/>
      <c r="AE69" s="480"/>
      <c r="AF69" s="480"/>
      <c r="AG69" s="480"/>
      <c r="AH69" s="480"/>
      <c r="AI69" s="480"/>
      <c r="AJ69" s="481"/>
    </row>
    <row r="70" spans="1:36" ht="24.95" customHeight="1" thickBot="1">
      <c r="A70" s="649"/>
      <c r="B70" s="662"/>
      <c r="C70" s="653"/>
      <c r="D70" s="651"/>
      <c r="E70" s="260" t="s">
        <v>139</v>
      </c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  <c r="R70" s="482"/>
      <c r="S70" s="482"/>
      <c r="T70" s="482"/>
      <c r="U70" s="482"/>
      <c r="V70" s="482"/>
      <c r="W70" s="482"/>
      <c r="X70" s="482"/>
      <c r="Y70" s="482"/>
      <c r="Z70" s="482"/>
      <c r="AA70" s="482"/>
      <c r="AB70" s="482"/>
      <c r="AC70" s="482"/>
      <c r="AD70" s="482"/>
      <c r="AE70" s="482"/>
      <c r="AF70" s="482"/>
      <c r="AG70" s="482"/>
      <c r="AH70" s="482"/>
      <c r="AI70" s="482"/>
      <c r="AJ70" s="483"/>
    </row>
    <row r="71" spans="1:36" ht="24.95" customHeight="1" thickBot="1">
      <c r="A71" s="649">
        <v>33</v>
      </c>
      <c r="B71" s="661"/>
      <c r="C71" s="652"/>
      <c r="D71" s="650"/>
      <c r="E71" s="133" t="s">
        <v>138</v>
      </c>
      <c r="F71" s="480"/>
      <c r="G71" s="480"/>
      <c r="H71" s="480"/>
      <c r="I71" s="480"/>
      <c r="J71" s="480"/>
      <c r="K71" s="480"/>
      <c r="L71" s="480"/>
      <c r="M71" s="480"/>
      <c r="N71" s="480"/>
      <c r="O71" s="480"/>
      <c r="P71" s="480"/>
      <c r="Q71" s="480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80"/>
      <c r="AC71" s="480"/>
      <c r="AD71" s="480"/>
      <c r="AE71" s="480"/>
      <c r="AF71" s="480"/>
      <c r="AG71" s="480"/>
      <c r="AH71" s="480"/>
      <c r="AI71" s="480"/>
      <c r="AJ71" s="481"/>
    </row>
    <row r="72" spans="1:36" ht="24.95" customHeight="1" thickBot="1">
      <c r="A72" s="649"/>
      <c r="B72" s="662"/>
      <c r="C72" s="653"/>
      <c r="D72" s="651"/>
      <c r="E72" s="260" t="s">
        <v>139</v>
      </c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482"/>
      <c r="AA72" s="482"/>
      <c r="AB72" s="482"/>
      <c r="AC72" s="482"/>
      <c r="AD72" s="482"/>
      <c r="AE72" s="482"/>
      <c r="AF72" s="482"/>
      <c r="AG72" s="482"/>
      <c r="AH72" s="482"/>
      <c r="AI72" s="482"/>
      <c r="AJ72" s="483"/>
    </row>
    <row r="73" spans="1:36" ht="24.95" customHeight="1" thickBot="1">
      <c r="A73" s="649">
        <v>34</v>
      </c>
      <c r="B73" s="661"/>
      <c r="C73" s="652"/>
      <c r="D73" s="650"/>
      <c r="E73" s="133" t="s">
        <v>138</v>
      </c>
      <c r="F73" s="480"/>
      <c r="G73" s="480"/>
      <c r="H73" s="480"/>
      <c r="I73" s="480"/>
      <c r="J73" s="480"/>
      <c r="K73" s="480"/>
      <c r="L73" s="480"/>
      <c r="M73" s="480"/>
      <c r="N73" s="480"/>
      <c r="O73" s="480"/>
      <c r="P73" s="480"/>
      <c r="Q73" s="480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80"/>
      <c r="AC73" s="480"/>
      <c r="AD73" s="480"/>
      <c r="AE73" s="480"/>
      <c r="AF73" s="480"/>
      <c r="AG73" s="480"/>
      <c r="AH73" s="480"/>
      <c r="AI73" s="480"/>
      <c r="AJ73" s="481"/>
    </row>
    <row r="74" spans="1:36" ht="24.95" customHeight="1" thickBot="1">
      <c r="A74" s="649"/>
      <c r="B74" s="662"/>
      <c r="C74" s="653"/>
      <c r="D74" s="651"/>
      <c r="E74" s="260" t="s">
        <v>139</v>
      </c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  <c r="R74" s="482"/>
      <c r="S74" s="482"/>
      <c r="T74" s="482"/>
      <c r="U74" s="482"/>
      <c r="V74" s="482"/>
      <c r="W74" s="482"/>
      <c r="X74" s="482"/>
      <c r="Y74" s="482"/>
      <c r="Z74" s="482"/>
      <c r="AA74" s="482"/>
      <c r="AB74" s="482"/>
      <c r="AC74" s="482"/>
      <c r="AD74" s="482"/>
      <c r="AE74" s="482"/>
      <c r="AF74" s="482"/>
      <c r="AG74" s="482"/>
      <c r="AH74" s="482"/>
      <c r="AI74" s="482"/>
      <c r="AJ74" s="483"/>
    </row>
    <row r="75" spans="1:36" ht="24.95" customHeight="1" thickBot="1">
      <c r="A75" s="649">
        <v>35</v>
      </c>
      <c r="B75" s="661"/>
      <c r="C75" s="652"/>
      <c r="D75" s="650"/>
      <c r="E75" s="133" t="s">
        <v>138</v>
      </c>
      <c r="F75" s="480"/>
      <c r="G75" s="480"/>
      <c r="H75" s="480"/>
      <c r="I75" s="480"/>
      <c r="J75" s="480"/>
      <c r="K75" s="480"/>
      <c r="L75" s="480"/>
      <c r="M75" s="480"/>
      <c r="N75" s="480"/>
      <c r="O75" s="480"/>
      <c r="P75" s="480"/>
      <c r="Q75" s="480"/>
      <c r="R75" s="480"/>
      <c r="S75" s="480"/>
      <c r="T75" s="480"/>
      <c r="U75" s="480"/>
      <c r="V75" s="480"/>
      <c r="W75" s="480"/>
      <c r="X75" s="480"/>
      <c r="Y75" s="480"/>
      <c r="Z75" s="480"/>
      <c r="AA75" s="480"/>
      <c r="AB75" s="480"/>
      <c r="AC75" s="480"/>
      <c r="AD75" s="480"/>
      <c r="AE75" s="480"/>
      <c r="AF75" s="480"/>
      <c r="AG75" s="480"/>
      <c r="AH75" s="480"/>
      <c r="AI75" s="480"/>
      <c r="AJ75" s="481"/>
    </row>
    <row r="76" spans="1:36" ht="24.95" customHeight="1" thickBot="1">
      <c r="A76" s="649"/>
      <c r="B76" s="662"/>
      <c r="C76" s="653"/>
      <c r="D76" s="651"/>
      <c r="E76" s="260" t="s">
        <v>139</v>
      </c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  <c r="R76" s="482"/>
      <c r="S76" s="482"/>
      <c r="T76" s="482"/>
      <c r="U76" s="482"/>
      <c r="V76" s="482"/>
      <c r="W76" s="482"/>
      <c r="X76" s="482"/>
      <c r="Y76" s="482"/>
      <c r="Z76" s="482"/>
      <c r="AA76" s="482"/>
      <c r="AB76" s="482"/>
      <c r="AC76" s="482"/>
      <c r="AD76" s="482"/>
      <c r="AE76" s="482"/>
      <c r="AF76" s="482"/>
      <c r="AG76" s="482"/>
      <c r="AH76" s="482"/>
      <c r="AI76" s="482"/>
      <c r="AJ76" s="483"/>
    </row>
    <row r="77" spans="1:36" ht="24.95" customHeight="1" thickBot="1">
      <c r="A77" s="649">
        <v>36</v>
      </c>
      <c r="B77" s="661"/>
      <c r="C77" s="652"/>
      <c r="D77" s="650"/>
      <c r="E77" s="133" t="s">
        <v>138</v>
      </c>
      <c r="F77" s="480"/>
      <c r="G77" s="480"/>
      <c r="H77" s="480"/>
      <c r="I77" s="480"/>
      <c r="J77" s="480"/>
      <c r="K77" s="480"/>
      <c r="L77" s="480"/>
      <c r="M77" s="480"/>
      <c r="N77" s="480"/>
      <c r="O77" s="480"/>
      <c r="P77" s="480"/>
      <c r="Q77" s="480"/>
      <c r="R77" s="480"/>
      <c r="S77" s="480"/>
      <c r="T77" s="480"/>
      <c r="U77" s="480"/>
      <c r="V77" s="480"/>
      <c r="W77" s="480"/>
      <c r="X77" s="480"/>
      <c r="Y77" s="480"/>
      <c r="Z77" s="480"/>
      <c r="AA77" s="480"/>
      <c r="AB77" s="480"/>
      <c r="AC77" s="480"/>
      <c r="AD77" s="480"/>
      <c r="AE77" s="480"/>
      <c r="AF77" s="480"/>
      <c r="AG77" s="480"/>
      <c r="AH77" s="480"/>
      <c r="AI77" s="480"/>
      <c r="AJ77" s="481"/>
    </row>
    <row r="78" spans="1:36" ht="24.95" customHeight="1" thickBot="1">
      <c r="A78" s="649"/>
      <c r="B78" s="662"/>
      <c r="C78" s="653"/>
      <c r="D78" s="651"/>
      <c r="E78" s="260" t="s">
        <v>139</v>
      </c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2"/>
      <c r="AA78" s="482"/>
      <c r="AB78" s="482"/>
      <c r="AC78" s="482"/>
      <c r="AD78" s="482"/>
      <c r="AE78" s="482"/>
      <c r="AF78" s="482"/>
      <c r="AG78" s="482"/>
      <c r="AH78" s="482"/>
      <c r="AI78" s="482"/>
      <c r="AJ78" s="483"/>
    </row>
    <row r="79" spans="1:36" ht="24.95" customHeight="1" thickBot="1">
      <c r="A79" s="649">
        <v>37</v>
      </c>
      <c r="B79" s="661"/>
      <c r="C79" s="652"/>
      <c r="D79" s="650"/>
      <c r="E79" s="133" t="s">
        <v>138</v>
      </c>
      <c r="F79" s="480"/>
      <c r="G79" s="480"/>
      <c r="H79" s="480"/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0"/>
      <c r="AA79" s="480"/>
      <c r="AB79" s="480"/>
      <c r="AC79" s="480"/>
      <c r="AD79" s="480"/>
      <c r="AE79" s="480"/>
      <c r="AF79" s="480"/>
      <c r="AG79" s="480"/>
      <c r="AH79" s="480"/>
      <c r="AI79" s="480"/>
      <c r="AJ79" s="481"/>
    </row>
    <row r="80" spans="1:36" ht="24.95" customHeight="1" thickBot="1">
      <c r="A80" s="649"/>
      <c r="B80" s="662"/>
      <c r="C80" s="653"/>
      <c r="D80" s="651"/>
      <c r="E80" s="260" t="s">
        <v>139</v>
      </c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  <c r="R80" s="482"/>
      <c r="S80" s="482"/>
      <c r="T80" s="482"/>
      <c r="U80" s="482"/>
      <c r="V80" s="482"/>
      <c r="W80" s="482"/>
      <c r="X80" s="482"/>
      <c r="Y80" s="482"/>
      <c r="Z80" s="482"/>
      <c r="AA80" s="482"/>
      <c r="AB80" s="482"/>
      <c r="AC80" s="482"/>
      <c r="AD80" s="482"/>
      <c r="AE80" s="482"/>
      <c r="AF80" s="482"/>
      <c r="AG80" s="482"/>
      <c r="AH80" s="482"/>
      <c r="AI80" s="482"/>
      <c r="AJ80" s="483"/>
    </row>
    <row r="81" spans="1:36" ht="24.95" customHeight="1" thickBot="1">
      <c r="A81" s="649">
        <v>38</v>
      </c>
      <c r="B81" s="661"/>
      <c r="C81" s="652"/>
      <c r="D81" s="650"/>
      <c r="E81" s="133" t="s">
        <v>138</v>
      </c>
      <c r="F81" s="480"/>
      <c r="G81" s="480"/>
      <c r="H81" s="480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  <c r="AA81" s="480"/>
      <c r="AB81" s="480"/>
      <c r="AC81" s="480"/>
      <c r="AD81" s="480"/>
      <c r="AE81" s="480"/>
      <c r="AF81" s="480"/>
      <c r="AG81" s="480"/>
      <c r="AH81" s="480"/>
      <c r="AI81" s="480"/>
      <c r="AJ81" s="481"/>
    </row>
    <row r="82" spans="1:36" ht="24.95" customHeight="1" thickBot="1">
      <c r="A82" s="649"/>
      <c r="B82" s="662"/>
      <c r="C82" s="653"/>
      <c r="D82" s="651"/>
      <c r="E82" s="260" t="s">
        <v>139</v>
      </c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  <c r="R82" s="482"/>
      <c r="S82" s="482"/>
      <c r="T82" s="482"/>
      <c r="U82" s="482"/>
      <c r="V82" s="482"/>
      <c r="W82" s="482"/>
      <c r="X82" s="482"/>
      <c r="Y82" s="482"/>
      <c r="Z82" s="482"/>
      <c r="AA82" s="482"/>
      <c r="AB82" s="482"/>
      <c r="AC82" s="482"/>
      <c r="AD82" s="482"/>
      <c r="AE82" s="482"/>
      <c r="AF82" s="482"/>
      <c r="AG82" s="482"/>
      <c r="AH82" s="482"/>
      <c r="AI82" s="482"/>
      <c r="AJ82" s="483"/>
    </row>
    <row r="83" spans="1:36" ht="24.95" customHeight="1" thickBot="1">
      <c r="A83" s="649">
        <v>39</v>
      </c>
      <c r="B83" s="661"/>
      <c r="C83" s="652"/>
      <c r="D83" s="650"/>
      <c r="E83" s="133" t="s">
        <v>138</v>
      </c>
      <c r="F83" s="480"/>
      <c r="G83" s="480"/>
      <c r="H83" s="480"/>
      <c r="I83" s="480"/>
      <c r="J83" s="480"/>
      <c r="K83" s="480"/>
      <c r="L83" s="480"/>
      <c r="M83" s="480"/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  <c r="AA83" s="480"/>
      <c r="AB83" s="480"/>
      <c r="AC83" s="480"/>
      <c r="AD83" s="480"/>
      <c r="AE83" s="480"/>
      <c r="AF83" s="480"/>
      <c r="AG83" s="480"/>
      <c r="AH83" s="480"/>
      <c r="AI83" s="480"/>
      <c r="AJ83" s="481"/>
    </row>
    <row r="84" spans="1:36" ht="24.95" customHeight="1" thickBot="1">
      <c r="A84" s="649"/>
      <c r="B84" s="662"/>
      <c r="C84" s="653"/>
      <c r="D84" s="651"/>
      <c r="E84" s="260" t="s">
        <v>139</v>
      </c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  <c r="R84" s="482"/>
      <c r="S84" s="482"/>
      <c r="T84" s="482"/>
      <c r="U84" s="482"/>
      <c r="V84" s="482"/>
      <c r="W84" s="482"/>
      <c r="X84" s="482"/>
      <c r="Y84" s="482"/>
      <c r="Z84" s="482"/>
      <c r="AA84" s="482"/>
      <c r="AB84" s="482"/>
      <c r="AC84" s="482"/>
      <c r="AD84" s="482"/>
      <c r="AE84" s="482"/>
      <c r="AF84" s="482"/>
      <c r="AG84" s="482"/>
      <c r="AH84" s="482"/>
      <c r="AI84" s="482"/>
      <c r="AJ84" s="483"/>
    </row>
    <row r="85" spans="1:36" ht="24.95" customHeight="1" thickBot="1">
      <c r="A85" s="649">
        <v>40</v>
      </c>
      <c r="B85" s="661"/>
      <c r="C85" s="652"/>
      <c r="D85" s="650"/>
      <c r="E85" s="133" t="s">
        <v>138</v>
      </c>
      <c r="F85" s="480"/>
      <c r="G85" s="480"/>
      <c r="H85" s="480"/>
      <c r="I85" s="480"/>
      <c r="J85" s="480"/>
      <c r="K85" s="480"/>
      <c r="L85" s="480"/>
      <c r="M85" s="480"/>
      <c r="N85" s="480"/>
      <c r="O85" s="480"/>
      <c r="P85" s="480"/>
      <c r="Q85" s="480"/>
      <c r="R85" s="480"/>
      <c r="S85" s="480"/>
      <c r="T85" s="480"/>
      <c r="U85" s="480"/>
      <c r="V85" s="480"/>
      <c r="W85" s="480"/>
      <c r="X85" s="480"/>
      <c r="Y85" s="480"/>
      <c r="Z85" s="480"/>
      <c r="AA85" s="480"/>
      <c r="AB85" s="480"/>
      <c r="AC85" s="480"/>
      <c r="AD85" s="480"/>
      <c r="AE85" s="480"/>
      <c r="AF85" s="480"/>
      <c r="AG85" s="480"/>
      <c r="AH85" s="480"/>
      <c r="AI85" s="480"/>
      <c r="AJ85" s="481"/>
    </row>
    <row r="86" spans="1:36" ht="24.95" customHeight="1" thickBot="1">
      <c r="A86" s="649"/>
      <c r="B86" s="662"/>
      <c r="C86" s="653"/>
      <c r="D86" s="651"/>
      <c r="E86" s="260" t="s">
        <v>139</v>
      </c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  <c r="R86" s="482"/>
      <c r="S86" s="482"/>
      <c r="T86" s="482"/>
      <c r="U86" s="482"/>
      <c r="V86" s="482"/>
      <c r="W86" s="482"/>
      <c r="X86" s="482"/>
      <c r="Y86" s="482"/>
      <c r="Z86" s="482"/>
      <c r="AA86" s="482"/>
      <c r="AB86" s="482"/>
      <c r="AC86" s="482"/>
      <c r="AD86" s="482"/>
      <c r="AE86" s="482"/>
      <c r="AF86" s="482"/>
      <c r="AG86" s="482"/>
      <c r="AH86" s="482"/>
      <c r="AI86" s="482"/>
      <c r="AJ86" s="483"/>
    </row>
    <row r="87" spans="1:36" ht="24.95" customHeight="1" thickBot="1">
      <c r="A87" s="649">
        <v>41</v>
      </c>
      <c r="B87" s="661"/>
      <c r="C87" s="652"/>
      <c r="D87" s="650"/>
      <c r="E87" s="133" t="s">
        <v>138</v>
      </c>
      <c r="F87" s="480"/>
      <c r="G87" s="480"/>
      <c r="H87" s="480"/>
      <c r="I87" s="480"/>
      <c r="J87" s="480"/>
      <c r="K87" s="480"/>
      <c r="L87" s="480"/>
      <c r="M87" s="480"/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1"/>
    </row>
    <row r="88" spans="1:36" ht="24.95" customHeight="1" thickBot="1">
      <c r="A88" s="649"/>
      <c r="B88" s="662"/>
      <c r="C88" s="653"/>
      <c r="D88" s="651"/>
      <c r="E88" s="260" t="s">
        <v>139</v>
      </c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483"/>
    </row>
    <row r="89" spans="1:36" ht="24.95" customHeight="1" thickBot="1">
      <c r="A89" s="649">
        <v>42</v>
      </c>
      <c r="B89" s="661"/>
      <c r="C89" s="652"/>
      <c r="D89" s="650"/>
      <c r="E89" s="133" t="s">
        <v>138</v>
      </c>
      <c r="F89" s="480"/>
      <c r="G89" s="480"/>
      <c r="H89" s="480"/>
      <c r="I89" s="480"/>
      <c r="J89" s="480"/>
      <c r="K89" s="480"/>
      <c r="L89" s="480"/>
      <c r="M89" s="480"/>
      <c r="N89" s="480"/>
      <c r="O89" s="480"/>
      <c r="P89" s="480"/>
      <c r="Q89" s="480"/>
      <c r="R89" s="480"/>
      <c r="S89" s="480"/>
      <c r="T89" s="480"/>
      <c r="U89" s="480"/>
      <c r="V89" s="480"/>
      <c r="W89" s="480"/>
      <c r="X89" s="480"/>
      <c r="Y89" s="480"/>
      <c r="Z89" s="480"/>
      <c r="AA89" s="480"/>
      <c r="AB89" s="480"/>
      <c r="AC89" s="480"/>
      <c r="AD89" s="480"/>
      <c r="AE89" s="480"/>
      <c r="AF89" s="480"/>
      <c r="AG89" s="480"/>
      <c r="AH89" s="480"/>
      <c r="AI89" s="480"/>
      <c r="AJ89" s="481"/>
    </row>
    <row r="90" spans="1:36" ht="24.95" customHeight="1" thickBot="1">
      <c r="A90" s="649"/>
      <c r="B90" s="662"/>
      <c r="C90" s="653"/>
      <c r="D90" s="651"/>
      <c r="E90" s="260" t="s">
        <v>139</v>
      </c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  <c r="R90" s="482"/>
      <c r="S90" s="482"/>
      <c r="T90" s="482"/>
      <c r="U90" s="482"/>
      <c r="V90" s="482"/>
      <c r="W90" s="482"/>
      <c r="X90" s="482"/>
      <c r="Y90" s="482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483"/>
    </row>
    <row r="91" spans="1:36" ht="24.95" customHeight="1" thickBot="1">
      <c r="A91" s="649">
        <v>43</v>
      </c>
      <c r="B91" s="661"/>
      <c r="C91" s="652"/>
      <c r="D91" s="650"/>
      <c r="E91" s="133" t="s">
        <v>138</v>
      </c>
      <c r="F91" s="480"/>
      <c r="G91" s="480"/>
      <c r="H91" s="480"/>
      <c r="I91" s="480"/>
      <c r="J91" s="480"/>
      <c r="K91" s="480"/>
      <c r="L91" s="480"/>
      <c r="M91" s="480"/>
      <c r="N91" s="480"/>
      <c r="O91" s="480"/>
      <c r="P91" s="480"/>
      <c r="Q91" s="480"/>
      <c r="R91" s="480"/>
      <c r="S91" s="480"/>
      <c r="T91" s="480"/>
      <c r="U91" s="480"/>
      <c r="V91" s="480"/>
      <c r="W91" s="480"/>
      <c r="X91" s="480"/>
      <c r="Y91" s="480"/>
      <c r="Z91" s="480"/>
      <c r="AA91" s="480"/>
      <c r="AB91" s="480"/>
      <c r="AC91" s="480"/>
      <c r="AD91" s="480"/>
      <c r="AE91" s="480"/>
      <c r="AF91" s="480"/>
      <c r="AG91" s="480"/>
      <c r="AH91" s="480"/>
      <c r="AI91" s="480"/>
      <c r="AJ91" s="481"/>
    </row>
    <row r="92" spans="1:36" ht="24.95" customHeight="1" thickBot="1">
      <c r="A92" s="649"/>
      <c r="B92" s="662"/>
      <c r="C92" s="653"/>
      <c r="D92" s="651"/>
      <c r="E92" s="260" t="s">
        <v>139</v>
      </c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  <c r="R92" s="482"/>
      <c r="S92" s="482"/>
      <c r="T92" s="482"/>
      <c r="U92" s="482"/>
      <c r="V92" s="482"/>
      <c r="W92" s="482"/>
      <c r="X92" s="482"/>
      <c r="Y92" s="482"/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483"/>
    </row>
    <row r="93" spans="1:36" ht="24.95" customHeight="1" thickBot="1">
      <c r="A93" s="649">
        <v>44</v>
      </c>
      <c r="B93" s="661"/>
      <c r="C93" s="652"/>
      <c r="D93" s="650"/>
      <c r="E93" s="133" t="s">
        <v>138</v>
      </c>
      <c r="F93" s="480"/>
      <c r="G93" s="480"/>
      <c r="H93" s="480"/>
      <c r="I93" s="480"/>
      <c r="J93" s="480"/>
      <c r="K93" s="480"/>
      <c r="L93" s="480"/>
      <c r="M93" s="480"/>
      <c r="N93" s="480"/>
      <c r="O93" s="480"/>
      <c r="P93" s="480"/>
      <c r="Q93" s="480"/>
      <c r="R93" s="480"/>
      <c r="S93" s="480"/>
      <c r="T93" s="480"/>
      <c r="U93" s="480"/>
      <c r="V93" s="480"/>
      <c r="W93" s="480"/>
      <c r="X93" s="480"/>
      <c r="Y93" s="480"/>
      <c r="Z93" s="480"/>
      <c r="AA93" s="480"/>
      <c r="AB93" s="480"/>
      <c r="AC93" s="480"/>
      <c r="AD93" s="480"/>
      <c r="AE93" s="480"/>
      <c r="AF93" s="480"/>
      <c r="AG93" s="480"/>
      <c r="AH93" s="480"/>
      <c r="AI93" s="480"/>
      <c r="AJ93" s="481"/>
    </row>
    <row r="94" spans="1:36" ht="24.95" customHeight="1" thickBot="1">
      <c r="A94" s="649"/>
      <c r="B94" s="662"/>
      <c r="C94" s="653"/>
      <c r="D94" s="651"/>
      <c r="E94" s="260" t="s">
        <v>139</v>
      </c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  <c r="R94" s="482"/>
      <c r="S94" s="482"/>
      <c r="T94" s="482"/>
      <c r="U94" s="482"/>
      <c r="V94" s="482"/>
      <c r="W94" s="482"/>
      <c r="X94" s="482"/>
      <c r="Y94" s="482"/>
      <c r="Z94" s="482"/>
      <c r="AA94" s="482"/>
      <c r="AB94" s="482"/>
      <c r="AC94" s="482"/>
      <c r="AD94" s="482"/>
      <c r="AE94" s="482"/>
      <c r="AF94" s="482"/>
      <c r="AG94" s="482"/>
      <c r="AH94" s="482"/>
      <c r="AI94" s="482"/>
      <c r="AJ94" s="483"/>
    </row>
    <row r="95" spans="1:36" ht="24.95" customHeight="1" thickBot="1">
      <c r="A95" s="649">
        <v>45</v>
      </c>
      <c r="B95" s="661"/>
      <c r="C95" s="652"/>
      <c r="D95" s="650"/>
      <c r="E95" s="133" t="s">
        <v>138</v>
      </c>
      <c r="F95" s="480"/>
      <c r="G95" s="480"/>
      <c r="H95" s="480"/>
      <c r="I95" s="480"/>
      <c r="J95" s="480"/>
      <c r="K95" s="480"/>
      <c r="L95" s="480"/>
      <c r="M95" s="480"/>
      <c r="N95" s="480"/>
      <c r="O95" s="480"/>
      <c r="P95" s="480"/>
      <c r="Q95" s="480"/>
      <c r="R95" s="480"/>
      <c r="S95" s="480"/>
      <c r="T95" s="480"/>
      <c r="U95" s="480"/>
      <c r="V95" s="480"/>
      <c r="W95" s="480"/>
      <c r="X95" s="480"/>
      <c r="Y95" s="480"/>
      <c r="Z95" s="480"/>
      <c r="AA95" s="480"/>
      <c r="AB95" s="480"/>
      <c r="AC95" s="480"/>
      <c r="AD95" s="480"/>
      <c r="AE95" s="480"/>
      <c r="AF95" s="480"/>
      <c r="AG95" s="480"/>
      <c r="AH95" s="480"/>
      <c r="AI95" s="480"/>
      <c r="AJ95" s="481"/>
    </row>
    <row r="96" spans="1:36" ht="24.95" customHeight="1" thickBot="1">
      <c r="A96" s="649"/>
      <c r="B96" s="662"/>
      <c r="C96" s="653"/>
      <c r="D96" s="651"/>
      <c r="E96" s="260" t="s">
        <v>139</v>
      </c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  <c r="R96" s="482"/>
      <c r="S96" s="482"/>
      <c r="T96" s="482"/>
      <c r="U96" s="482"/>
      <c r="V96" s="482"/>
      <c r="W96" s="482"/>
      <c r="X96" s="482"/>
      <c r="Y96" s="482"/>
      <c r="Z96" s="482"/>
      <c r="AA96" s="482"/>
      <c r="AB96" s="482"/>
      <c r="AC96" s="482"/>
      <c r="AD96" s="482"/>
      <c r="AE96" s="482"/>
      <c r="AF96" s="482"/>
      <c r="AG96" s="482"/>
      <c r="AH96" s="482"/>
      <c r="AI96" s="482"/>
      <c r="AJ96" s="483"/>
    </row>
    <row r="97" spans="1:36" ht="24.95" customHeight="1" thickBot="1">
      <c r="A97" s="649">
        <v>46</v>
      </c>
      <c r="B97" s="661"/>
      <c r="C97" s="652"/>
      <c r="D97" s="650"/>
      <c r="E97" s="133" t="s">
        <v>138</v>
      </c>
      <c r="F97" s="480"/>
      <c r="G97" s="480"/>
      <c r="H97" s="480"/>
      <c r="I97" s="480"/>
      <c r="J97" s="480"/>
      <c r="K97" s="480"/>
      <c r="L97" s="480"/>
      <c r="M97" s="480"/>
      <c r="N97" s="480"/>
      <c r="O97" s="480"/>
      <c r="P97" s="480"/>
      <c r="Q97" s="480"/>
      <c r="R97" s="480"/>
      <c r="S97" s="480"/>
      <c r="T97" s="480"/>
      <c r="U97" s="480"/>
      <c r="V97" s="480"/>
      <c r="W97" s="480"/>
      <c r="X97" s="480"/>
      <c r="Y97" s="480"/>
      <c r="Z97" s="480"/>
      <c r="AA97" s="480"/>
      <c r="AB97" s="480"/>
      <c r="AC97" s="480"/>
      <c r="AD97" s="480"/>
      <c r="AE97" s="480"/>
      <c r="AF97" s="480"/>
      <c r="AG97" s="480"/>
      <c r="AH97" s="480"/>
      <c r="AI97" s="480"/>
      <c r="AJ97" s="481"/>
    </row>
    <row r="98" spans="1:36" ht="24.95" customHeight="1" thickBot="1">
      <c r="A98" s="649"/>
      <c r="B98" s="662"/>
      <c r="C98" s="653"/>
      <c r="D98" s="651"/>
      <c r="E98" s="260" t="s">
        <v>139</v>
      </c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  <c r="R98" s="482"/>
      <c r="S98" s="482"/>
      <c r="T98" s="482"/>
      <c r="U98" s="482"/>
      <c r="V98" s="482"/>
      <c r="W98" s="482"/>
      <c r="X98" s="482"/>
      <c r="Y98" s="482"/>
      <c r="Z98" s="482"/>
      <c r="AA98" s="482"/>
      <c r="AB98" s="482"/>
      <c r="AC98" s="482"/>
      <c r="AD98" s="482"/>
      <c r="AE98" s="482"/>
      <c r="AF98" s="482"/>
      <c r="AG98" s="482"/>
      <c r="AH98" s="482"/>
      <c r="AI98" s="482"/>
      <c r="AJ98" s="483"/>
    </row>
    <row r="99" spans="1:36" ht="24.95" customHeight="1" thickBot="1">
      <c r="A99" s="649">
        <v>47</v>
      </c>
      <c r="B99" s="661"/>
      <c r="C99" s="652"/>
      <c r="D99" s="650"/>
      <c r="E99" s="133" t="s">
        <v>138</v>
      </c>
      <c r="F99" s="480"/>
      <c r="G99" s="480"/>
      <c r="H99" s="480"/>
      <c r="I99" s="480"/>
      <c r="J99" s="480"/>
      <c r="K99" s="480"/>
      <c r="L99" s="480"/>
      <c r="M99" s="480"/>
      <c r="N99" s="480"/>
      <c r="O99" s="480"/>
      <c r="P99" s="480"/>
      <c r="Q99" s="480"/>
      <c r="R99" s="480"/>
      <c r="S99" s="480"/>
      <c r="T99" s="480"/>
      <c r="U99" s="480"/>
      <c r="V99" s="480"/>
      <c r="W99" s="480"/>
      <c r="X99" s="480"/>
      <c r="Y99" s="480"/>
      <c r="Z99" s="480"/>
      <c r="AA99" s="480"/>
      <c r="AB99" s="480"/>
      <c r="AC99" s="480"/>
      <c r="AD99" s="480"/>
      <c r="AE99" s="480"/>
      <c r="AF99" s="480"/>
      <c r="AG99" s="480"/>
      <c r="AH99" s="480"/>
      <c r="AI99" s="480"/>
      <c r="AJ99" s="481"/>
    </row>
    <row r="100" spans="1:36" ht="24.95" customHeight="1" thickBot="1">
      <c r="A100" s="649"/>
      <c r="B100" s="662"/>
      <c r="C100" s="653"/>
      <c r="D100" s="651"/>
      <c r="E100" s="260" t="s">
        <v>139</v>
      </c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  <c r="R100" s="482"/>
      <c r="S100" s="482"/>
      <c r="T100" s="482"/>
      <c r="U100" s="482"/>
      <c r="V100" s="482"/>
      <c r="W100" s="482"/>
      <c r="X100" s="482"/>
      <c r="Y100" s="482"/>
      <c r="Z100" s="482"/>
      <c r="AA100" s="482"/>
      <c r="AB100" s="482"/>
      <c r="AC100" s="482"/>
      <c r="AD100" s="482"/>
      <c r="AE100" s="482"/>
      <c r="AF100" s="482"/>
      <c r="AG100" s="482"/>
      <c r="AH100" s="482"/>
      <c r="AI100" s="482"/>
      <c r="AJ100" s="483"/>
    </row>
    <row r="101" spans="1:36" ht="24.95" customHeight="1" thickBot="1">
      <c r="A101" s="649">
        <v>48</v>
      </c>
      <c r="B101" s="661"/>
      <c r="C101" s="652"/>
      <c r="D101" s="650"/>
      <c r="E101" s="133" t="s">
        <v>138</v>
      </c>
      <c r="F101" s="480"/>
      <c r="G101" s="480"/>
      <c r="H101" s="480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  <c r="AA101" s="480"/>
      <c r="AB101" s="480"/>
      <c r="AC101" s="480"/>
      <c r="AD101" s="480"/>
      <c r="AE101" s="480"/>
      <c r="AF101" s="480"/>
      <c r="AG101" s="480"/>
      <c r="AH101" s="480"/>
      <c r="AI101" s="480"/>
      <c r="AJ101" s="481"/>
    </row>
    <row r="102" spans="1:36" ht="24.95" customHeight="1" thickBot="1">
      <c r="A102" s="649"/>
      <c r="B102" s="662"/>
      <c r="C102" s="653"/>
      <c r="D102" s="651"/>
      <c r="E102" s="260" t="s">
        <v>139</v>
      </c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  <c r="R102" s="482"/>
      <c r="S102" s="482"/>
      <c r="T102" s="482"/>
      <c r="U102" s="482"/>
      <c r="V102" s="482"/>
      <c r="W102" s="482"/>
      <c r="X102" s="482"/>
      <c r="Y102" s="482"/>
      <c r="Z102" s="482"/>
      <c r="AA102" s="482"/>
      <c r="AB102" s="482"/>
      <c r="AC102" s="482"/>
      <c r="AD102" s="482"/>
      <c r="AE102" s="482"/>
      <c r="AF102" s="482"/>
      <c r="AG102" s="482"/>
      <c r="AH102" s="482"/>
      <c r="AI102" s="482"/>
      <c r="AJ102" s="483"/>
    </row>
    <row r="103" spans="1:36" ht="24.95" customHeight="1" thickBot="1">
      <c r="A103" s="649">
        <v>49</v>
      </c>
      <c r="B103" s="661"/>
      <c r="C103" s="652"/>
      <c r="D103" s="650"/>
      <c r="E103" s="133" t="s">
        <v>138</v>
      </c>
      <c r="F103" s="480"/>
      <c r="G103" s="480"/>
      <c r="H103" s="480"/>
      <c r="I103" s="480"/>
      <c r="J103" s="480"/>
      <c r="K103" s="480"/>
      <c r="L103" s="480"/>
      <c r="M103" s="480"/>
      <c r="N103" s="480"/>
      <c r="O103" s="480"/>
      <c r="P103" s="480"/>
      <c r="Q103" s="480"/>
      <c r="R103" s="480"/>
      <c r="S103" s="480"/>
      <c r="T103" s="480"/>
      <c r="U103" s="480"/>
      <c r="V103" s="480"/>
      <c r="W103" s="480"/>
      <c r="X103" s="480"/>
      <c r="Y103" s="480"/>
      <c r="Z103" s="480"/>
      <c r="AA103" s="480"/>
      <c r="AB103" s="480"/>
      <c r="AC103" s="480"/>
      <c r="AD103" s="480"/>
      <c r="AE103" s="480"/>
      <c r="AF103" s="480"/>
      <c r="AG103" s="480"/>
      <c r="AH103" s="480"/>
      <c r="AI103" s="480"/>
      <c r="AJ103" s="481"/>
    </row>
    <row r="104" spans="1:36" ht="24.95" customHeight="1" thickBot="1">
      <c r="A104" s="649"/>
      <c r="B104" s="662"/>
      <c r="C104" s="653"/>
      <c r="D104" s="651"/>
      <c r="E104" s="260" t="s">
        <v>139</v>
      </c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  <c r="R104" s="482"/>
      <c r="S104" s="482"/>
      <c r="T104" s="482"/>
      <c r="U104" s="482"/>
      <c r="V104" s="482"/>
      <c r="W104" s="482"/>
      <c r="X104" s="482"/>
      <c r="Y104" s="482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482"/>
      <c r="AJ104" s="483"/>
    </row>
    <row r="105" spans="1:36" ht="24.95" customHeight="1" thickBot="1">
      <c r="A105" s="649">
        <v>50</v>
      </c>
      <c r="B105" s="661"/>
      <c r="C105" s="652"/>
      <c r="D105" s="650"/>
      <c r="E105" s="133" t="s">
        <v>138</v>
      </c>
      <c r="F105" s="480"/>
      <c r="G105" s="480"/>
      <c r="H105" s="480"/>
      <c r="I105" s="480"/>
      <c r="J105" s="480"/>
      <c r="K105" s="480"/>
      <c r="L105" s="480"/>
      <c r="M105" s="480"/>
      <c r="N105" s="480"/>
      <c r="O105" s="480"/>
      <c r="P105" s="480"/>
      <c r="Q105" s="480"/>
      <c r="R105" s="480"/>
      <c r="S105" s="480"/>
      <c r="T105" s="480"/>
      <c r="U105" s="480"/>
      <c r="V105" s="480"/>
      <c r="W105" s="480"/>
      <c r="X105" s="480"/>
      <c r="Y105" s="480"/>
      <c r="Z105" s="480"/>
      <c r="AA105" s="480"/>
      <c r="AB105" s="480"/>
      <c r="AC105" s="480"/>
      <c r="AD105" s="480"/>
      <c r="AE105" s="480"/>
      <c r="AF105" s="480"/>
      <c r="AG105" s="480"/>
      <c r="AH105" s="480"/>
      <c r="AI105" s="480"/>
      <c r="AJ105" s="481"/>
    </row>
    <row r="106" spans="1:36" ht="24.95" customHeight="1" thickBot="1">
      <c r="A106" s="649"/>
      <c r="B106" s="662"/>
      <c r="C106" s="653"/>
      <c r="D106" s="651"/>
      <c r="E106" s="260" t="s">
        <v>139</v>
      </c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  <c r="R106" s="482"/>
      <c r="S106" s="482"/>
      <c r="T106" s="482"/>
      <c r="U106" s="482"/>
      <c r="V106" s="482"/>
      <c r="W106" s="482"/>
      <c r="X106" s="482"/>
      <c r="Y106" s="482"/>
      <c r="Z106" s="482"/>
      <c r="AA106" s="482"/>
      <c r="AB106" s="482"/>
      <c r="AC106" s="482"/>
      <c r="AD106" s="482"/>
      <c r="AE106" s="482"/>
      <c r="AF106" s="482"/>
      <c r="AG106" s="482"/>
      <c r="AH106" s="482"/>
      <c r="AI106" s="482"/>
      <c r="AJ106" s="483"/>
    </row>
    <row r="107" spans="1:36" ht="24.95" customHeight="1" thickBot="1">
      <c r="A107" s="649">
        <v>51</v>
      </c>
      <c r="B107" s="661"/>
      <c r="C107" s="652"/>
      <c r="D107" s="650"/>
      <c r="E107" s="133" t="s">
        <v>138</v>
      </c>
      <c r="F107" s="480"/>
      <c r="G107" s="480"/>
      <c r="H107" s="480"/>
      <c r="I107" s="480"/>
      <c r="J107" s="480"/>
      <c r="K107" s="480"/>
      <c r="L107" s="480"/>
      <c r="M107" s="480"/>
      <c r="N107" s="480"/>
      <c r="O107" s="480"/>
      <c r="P107" s="480"/>
      <c r="Q107" s="480"/>
      <c r="R107" s="480"/>
      <c r="S107" s="480"/>
      <c r="T107" s="480"/>
      <c r="U107" s="480"/>
      <c r="V107" s="480"/>
      <c r="W107" s="480"/>
      <c r="X107" s="480"/>
      <c r="Y107" s="480"/>
      <c r="Z107" s="480"/>
      <c r="AA107" s="480"/>
      <c r="AB107" s="480"/>
      <c r="AC107" s="480"/>
      <c r="AD107" s="480"/>
      <c r="AE107" s="480"/>
      <c r="AF107" s="480"/>
      <c r="AG107" s="480"/>
      <c r="AH107" s="480"/>
      <c r="AI107" s="480"/>
      <c r="AJ107" s="481"/>
    </row>
    <row r="108" spans="1:36" ht="24.95" customHeight="1" thickBot="1">
      <c r="A108" s="649"/>
      <c r="B108" s="662"/>
      <c r="C108" s="653"/>
      <c r="D108" s="651"/>
      <c r="E108" s="260" t="s">
        <v>139</v>
      </c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  <c r="R108" s="482"/>
      <c r="S108" s="482"/>
      <c r="T108" s="482"/>
      <c r="U108" s="482"/>
      <c r="V108" s="482"/>
      <c r="W108" s="482"/>
      <c r="X108" s="482"/>
      <c r="Y108" s="482"/>
      <c r="Z108" s="482"/>
      <c r="AA108" s="482"/>
      <c r="AB108" s="482"/>
      <c r="AC108" s="482"/>
      <c r="AD108" s="482"/>
      <c r="AE108" s="482"/>
      <c r="AF108" s="482"/>
      <c r="AG108" s="482"/>
      <c r="AH108" s="482"/>
      <c r="AI108" s="482"/>
      <c r="AJ108" s="483"/>
    </row>
    <row r="109" spans="1:36" ht="24.95" customHeight="1" thickBot="1">
      <c r="A109" s="649">
        <v>52</v>
      </c>
      <c r="B109" s="661"/>
      <c r="C109" s="652"/>
      <c r="D109" s="650"/>
      <c r="E109" s="133" t="s">
        <v>138</v>
      </c>
      <c r="F109" s="480"/>
      <c r="G109" s="480"/>
      <c r="H109" s="480"/>
      <c r="I109" s="480"/>
      <c r="J109" s="480"/>
      <c r="K109" s="480"/>
      <c r="L109" s="480"/>
      <c r="M109" s="480"/>
      <c r="N109" s="480"/>
      <c r="O109" s="480"/>
      <c r="P109" s="480"/>
      <c r="Q109" s="480"/>
      <c r="R109" s="480"/>
      <c r="S109" s="480"/>
      <c r="T109" s="480"/>
      <c r="U109" s="480"/>
      <c r="V109" s="480"/>
      <c r="W109" s="480"/>
      <c r="X109" s="480"/>
      <c r="Y109" s="480"/>
      <c r="Z109" s="480"/>
      <c r="AA109" s="480"/>
      <c r="AB109" s="480"/>
      <c r="AC109" s="480"/>
      <c r="AD109" s="480"/>
      <c r="AE109" s="480"/>
      <c r="AF109" s="480"/>
      <c r="AG109" s="480"/>
      <c r="AH109" s="480"/>
      <c r="AI109" s="480"/>
      <c r="AJ109" s="481"/>
    </row>
    <row r="110" spans="1:36" ht="24.95" customHeight="1" thickBot="1">
      <c r="A110" s="649"/>
      <c r="B110" s="662"/>
      <c r="C110" s="653"/>
      <c r="D110" s="651"/>
      <c r="E110" s="260" t="s">
        <v>139</v>
      </c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3"/>
    </row>
    <row r="111" spans="1:36" ht="24.95" customHeight="1" thickBot="1">
      <c r="A111" s="649">
        <v>53</v>
      </c>
      <c r="B111" s="661"/>
      <c r="C111" s="652"/>
      <c r="D111" s="650"/>
      <c r="E111" s="133" t="s">
        <v>138</v>
      </c>
      <c r="F111" s="480"/>
      <c r="G111" s="480"/>
      <c r="H111" s="480"/>
      <c r="I111" s="480"/>
      <c r="J111" s="480"/>
      <c r="K111" s="480"/>
      <c r="L111" s="480"/>
      <c r="M111" s="480"/>
      <c r="N111" s="480"/>
      <c r="O111" s="480"/>
      <c r="P111" s="480"/>
      <c r="Q111" s="480"/>
      <c r="R111" s="480"/>
      <c r="S111" s="480"/>
      <c r="T111" s="480"/>
      <c r="U111" s="480"/>
      <c r="V111" s="480"/>
      <c r="W111" s="480"/>
      <c r="X111" s="480"/>
      <c r="Y111" s="480"/>
      <c r="Z111" s="480"/>
      <c r="AA111" s="480"/>
      <c r="AB111" s="480"/>
      <c r="AC111" s="480"/>
      <c r="AD111" s="480"/>
      <c r="AE111" s="480"/>
      <c r="AF111" s="480"/>
      <c r="AG111" s="480"/>
      <c r="AH111" s="480"/>
      <c r="AI111" s="480"/>
      <c r="AJ111" s="481"/>
    </row>
    <row r="112" spans="1:36" ht="24.95" customHeight="1" thickBot="1">
      <c r="A112" s="649"/>
      <c r="B112" s="662"/>
      <c r="C112" s="653"/>
      <c r="D112" s="651"/>
      <c r="E112" s="260" t="s">
        <v>139</v>
      </c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3"/>
    </row>
    <row r="113" spans="1:41" ht="24.95" customHeight="1" thickBot="1">
      <c r="A113" s="649">
        <v>54</v>
      </c>
      <c r="B113" s="661"/>
      <c r="C113" s="652"/>
      <c r="D113" s="650"/>
      <c r="E113" s="133" t="s">
        <v>138</v>
      </c>
      <c r="F113" s="480"/>
      <c r="G113" s="480"/>
      <c r="H113" s="480"/>
      <c r="I113" s="480"/>
      <c r="J113" s="480"/>
      <c r="K113" s="480"/>
      <c r="L113" s="480"/>
      <c r="M113" s="480"/>
      <c r="N113" s="480"/>
      <c r="O113" s="480"/>
      <c r="P113" s="480"/>
      <c r="Q113" s="480"/>
      <c r="R113" s="480"/>
      <c r="S113" s="480"/>
      <c r="T113" s="480"/>
      <c r="U113" s="480"/>
      <c r="V113" s="480"/>
      <c r="W113" s="480"/>
      <c r="X113" s="480"/>
      <c r="Y113" s="480"/>
      <c r="Z113" s="480"/>
      <c r="AA113" s="480"/>
      <c r="AB113" s="480"/>
      <c r="AC113" s="480"/>
      <c r="AD113" s="480"/>
      <c r="AE113" s="480"/>
      <c r="AF113" s="480"/>
      <c r="AG113" s="480"/>
      <c r="AH113" s="480"/>
      <c r="AI113" s="480"/>
      <c r="AJ113" s="481"/>
      <c r="AK113" s="145"/>
      <c r="AL113" s="150"/>
      <c r="AM113" s="148"/>
      <c r="AN113" s="150"/>
      <c r="AO113" s="150"/>
    </row>
    <row r="114" spans="1:41" ht="24.95" customHeight="1" thickBot="1">
      <c r="A114" s="649"/>
      <c r="B114" s="662"/>
      <c r="C114" s="653"/>
      <c r="D114" s="651"/>
      <c r="E114" s="260" t="s">
        <v>139</v>
      </c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  <c r="R114" s="482"/>
      <c r="S114" s="482"/>
      <c r="T114" s="482"/>
      <c r="U114" s="482"/>
      <c r="V114" s="482"/>
      <c r="W114" s="482"/>
      <c r="X114" s="482"/>
      <c r="Y114" s="482"/>
      <c r="Z114" s="482"/>
      <c r="AA114" s="482"/>
      <c r="AB114" s="482"/>
      <c r="AC114" s="482"/>
      <c r="AD114" s="482"/>
      <c r="AE114" s="482"/>
      <c r="AF114" s="482"/>
      <c r="AG114" s="482"/>
      <c r="AH114" s="482"/>
      <c r="AI114" s="482"/>
      <c r="AJ114" s="483"/>
      <c r="AK114" s="145"/>
      <c r="AL114" s="150"/>
      <c r="AM114" s="148"/>
      <c r="AN114" s="150"/>
      <c r="AO114" s="150"/>
    </row>
    <row r="115" spans="1:41" ht="24.95" customHeight="1" thickBot="1">
      <c r="A115" s="649">
        <v>55</v>
      </c>
      <c r="B115" s="661"/>
      <c r="C115" s="652"/>
      <c r="D115" s="650"/>
      <c r="E115" s="133" t="s">
        <v>138</v>
      </c>
      <c r="F115" s="480"/>
      <c r="G115" s="480"/>
      <c r="H115" s="480"/>
      <c r="I115" s="480"/>
      <c r="J115" s="480"/>
      <c r="K115" s="480"/>
      <c r="L115" s="480"/>
      <c r="M115" s="480"/>
      <c r="N115" s="480"/>
      <c r="O115" s="480"/>
      <c r="P115" s="480"/>
      <c r="Q115" s="480"/>
      <c r="R115" s="480"/>
      <c r="S115" s="480"/>
      <c r="T115" s="480"/>
      <c r="U115" s="480"/>
      <c r="V115" s="480"/>
      <c r="W115" s="480"/>
      <c r="X115" s="480"/>
      <c r="Y115" s="480"/>
      <c r="Z115" s="480"/>
      <c r="AA115" s="480"/>
      <c r="AB115" s="480"/>
      <c r="AC115" s="480"/>
      <c r="AD115" s="480"/>
      <c r="AE115" s="480"/>
      <c r="AF115" s="480"/>
      <c r="AG115" s="480"/>
      <c r="AH115" s="480"/>
      <c r="AI115" s="480"/>
      <c r="AJ115" s="481"/>
      <c r="AK115" s="142"/>
      <c r="AL115" s="150"/>
      <c r="AM115" s="148"/>
      <c r="AN115" s="150"/>
      <c r="AO115" s="150"/>
    </row>
    <row r="116" spans="1:41" ht="24.95" customHeight="1" thickBot="1">
      <c r="A116" s="649"/>
      <c r="B116" s="662"/>
      <c r="C116" s="653"/>
      <c r="D116" s="651"/>
      <c r="E116" s="260" t="s">
        <v>139</v>
      </c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3"/>
      <c r="AK116" s="142"/>
      <c r="AL116" s="150"/>
      <c r="AM116" s="148"/>
      <c r="AN116" s="150"/>
      <c r="AO116" s="150"/>
    </row>
    <row r="117" spans="1:41" ht="24.95" customHeight="1" thickBot="1">
      <c r="A117" s="649">
        <v>56</v>
      </c>
      <c r="B117" s="661"/>
      <c r="C117" s="652"/>
      <c r="D117" s="650"/>
      <c r="E117" s="133" t="s">
        <v>138</v>
      </c>
      <c r="F117" s="480"/>
      <c r="G117" s="480"/>
      <c r="H117" s="480"/>
      <c r="I117" s="480"/>
      <c r="J117" s="480"/>
      <c r="K117" s="480"/>
      <c r="L117" s="480"/>
      <c r="M117" s="480"/>
      <c r="N117" s="480"/>
      <c r="O117" s="480"/>
      <c r="P117" s="480"/>
      <c r="Q117" s="480"/>
      <c r="R117" s="480"/>
      <c r="S117" s="480"/>
      <c r="T117" s="480"/>
      <c r="U117" s="480"/>
      <c r="V117" s="480"/>
      <c r="W117" s="480"/>
      <c r="X117" s="480"/>
      <c r="Y117" s="480"/>
      <c r="Z117" s="480"/>
      <c r="AA117" s="480"/>
      <c r="AB117" s="480"/>
      <c r="AC117" s="480"/>
      <c r="AD117" s="480"/>
      <c r="AE117" s="480"/>
      <c r="AF117" s="480"/>
      <c r="AG117" s="480"/>
      <c r="AH117" s="480"/>
      <c r="AI117" s="480"/>
      <c r="AJ117" s="481"/>
      <c r="AK117" s="145"/>
      <c r="AL117" s="150"/>
      <c r="AM117" s="148"/>
      <c r="AN117" s="150"/>
      <c r="AO117" s="150"/>
    </row>
    <row r="118" spans="1:41" ht="24.95" customHeight="1" thickBot="1">
      <c r="A118" s="649"/>
      <c r="B118" s="662"/>
      <c r="C118" s="653"/>
      <c r="D118" s="651"/>
      <c r="E118" s="260" t="s">
        <v>139</v>
      </c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  <c r="R118" s="482"/>
      <c r="S118" s="482"/>
      <c r="T118" s="482"/>
      <c r="U118" s="482"/>
      <c r="V118" s="482"/>
      <c r="W118" s="482"/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482"/>
      <c r="AJ118" s="483"/>
      <c r="AK118" s="145"/>
      <c r="AL118" s="150"/>
      <c r="AM118" s="148"/>
      <c r="AN118" s="150"/>
      <c r="AO118" s="150"/>
    </row>
    <row r="119" spans="1:41" ht="24.95" customHeight="1" thickBot="1">
      <c r="A119" s="649">
        <v>57</v>
      </c>
      <c r="B119" s="661"/>
      <c r="C119" s="652"/>
      <c r="D119" s="650"/>
      <c r="E119" s="133" t="s">
        <v>138</v>
      </c>
      <c r="F119" s="480"/>
      <c r="G119" s="480"/>
      <c r="H119" s="480"/>
      <c r="I119" s="480"/>
      <c r="J119" s="480"/>
      <c r="K119" s="480"/>
      <c r="L119" s="480"/>
      <c r="M119" s="480"/>
      <c r="N119" s="480"/>
      <c r="O119" s="480"/>
      <c r="P119" s="480"/>
      <c r="Q119" s="480"/>
      <c r="R119" s="480"/>
      <c r="S119" s="480"/>
      <c r="T119" s="480"/>
      <c r="U119" s="480"/>
      <c r="V119" s="480"/>
      <c r="W119" s="480"/>
      <c r="X119" s="480"/>
      <c r="Y119" s="480"/>
      <c r="Z119" s="480"/>
      <c r="AA119" s="480"/>
      <c r="AB119" s="480"/>
      <c r="AC119" s="480"/>
      <c r="AD119" s="480"/>
      <c r="AE119" s="480"/>
      <c r="AF119" s="480"/>
      <c r="AG119" s="480"/>
      <c r="AH119" s="480"/>
      <c r="AI119" s="480"/>
      <c r="AJ119" s="481"/>
      <c r="AK119" s="142"/>
      <c r="AL119" s="150"/>
      <c r="AM119" s="148"/>
      <c r="AN119" s="150"/>
      <c r="AO119" s="150"/>
    </row>
    <row r="120" spans="1:41" ht="24.95" customHeight="1" thickBot="1">
      <c r="A120" s="649"/>
      <c r="B120" s="662"/>
      <c r="C120" s="653"/>
      <c r="D120" s="651"/>
      <c r="E120" s="260" t="s">
        <v>139</v>
      </c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  <c r="R120" s="482"/>
      <c r="S120" s="482"/>
      <c r="T120" s="482"/>
      <c r="U120" s="482"/>
      <c r="V120" s="482"/>
      <c r="W120" s="482"/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3"/>
      <c r="AK120" s="142"/>
      <c r="AL120" s="150"/>
      <c r="AM120" s="148"/>
      <c r="AN120" s="150"/>
      <c r="AO120" s="150"/>
    </row>
    <row r="121" spans="1:41" ht="24.95" customHeight="1" thickBot="1">
      <c r="A121" s="649">
        <v>58</v>
      </c>
      <c r="B121" s="661"/>
      <c r="C121" s="652"/>
      <c r="D121" s="650"/>
      <c r="E121" s="133" t="s">
        <v>138</v>
      </c>
      <c r="F121" s="480"/>
      <c r="G121" s="480"/>
      <c r="H121" s="480"/>
      <c r="I121" s="480"/>
      <c r="J121" s="480"/>
      <c r="K121" s="480"/>
      <c r="L121" s="480"/>
      <c r="M121" s="480"/>
      <c r="N121" s="480"/>
      <c r="O121" s="480"/>
      <c r="P121" s="480"/>
      <c r="Q121" s="480"/>
      <c r="R121" s="480"/>
      <c r="S121" s="480"/>
      <c r="T121" s="480"/>
      <c r="U121" s="480"/>
      <c r="V121" s="480"/>
      <c r="W121" s="480"/>
      <c r="X121" s="480"/>
      <c r="Y121" s="480"/>
      <c r="Z121" s="480"/>
      <c r="AA121" s="480"/>
      <c r="AB121" s="480"/>
      <c r="AC121" s="480"/>
      <c r="AD121" s="480"/>
      <c r="AE121" s="480"/>
      <c r="AF121" s="480"/>
      <c r="AG121" s="480"/>
      <c r="AH121" s="480"/>
      <c r="AI121" s="480"/>
      <c r="AJ121" s="481"/>
      <c r="AK121" s="145"/>
      <c r="AL121" s="150"/>
      <c r="AM121" s="148"/>
      <c r="AN121" s="150"/>
      <c r="AO121" s="150"/>
    </row>
    <row r="122" spans="1:41" ht="24.95" customHeight="1" thickBot="1">
      <c r="A122" s="649"/>
      <c r="B122" s="662"/>
      <c r="C122" s="653"/>
      <c r="D122" s="651"/>
      <c r="E122" s="260" t="s">
        <v>139</v>
      </c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  <c r="R122" s="482"/>
      <c r="S122" s="482"/>
      <c r="T122" s="482"/>
      <c r="U122" s="482"/>
      <c r="V122" s="482"/>
      <c r="W122" s="482"/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482"/>
      <c r="AI122" s="482"/>
      <c r="AJ122" s="483"/>
      <c r="AK122" s="145"/>
      <c r="AL122" s="150"/>
      <c r="AM122" s="148"/>
      <c r="AN122" s="150"/>
      <c r="AO122" s="150"/>
    </row>
    <row r="123" spans="1:41" ht="24.95" customHeight="1" thickBot="1">
      <c r="A123" s="649">
        <v>59</v>
      </c>
      <c r="B123" s="661"/>
      <c r="C123" s="652"/>
      <c r="D123" s="650"/>
      <c r="E123" s="133" t="s">
        <v>138</v>
      </c>
      <c r="F123" s="480"/>
      <c r="G123" s="480"/>
      <c r="H123" s="480"/>
      <c r="I123" s="480"/>
      <c r="J123" s="480"/>
      <c r="K123" s="480"/>
      <c r="L123" s="480"/>
      <c r="M123" s="480"/>
      <c r="N123" s="480"/>
      <c r="O123" s="480"/>
      <c r="P123" s="480"/>
      <c r="Q123" s="480"/>
      <c r="R123" s="480"/>
      <c r="S123" s="480"/>
      <c r="T123" s="480"/>
      <c r="U123" s="480"/>
      <c r="V123" s="480"/>
      <c r="W123" s="480"/>
      <c r="X123" s="480"/>
      <c r="Y123" s="480"/>
      <c r="Z123" s="480"/>
      <c r="AA123" s="480"/>
      <c r="AB123" s="480"/>
      <c r="AC123" s="480"/>
      <c r="AD123" s="480"/>
      <c r="AE123" s="480"/>
      <c r="AF123" s="480"/>
      <c r="AG123" s="480"/>
      <c r="AH123" s="480"/>
      <c r="AI123" s="480"/>
      <c r="AJ123" s="481"/>
      <c r="AK123" s="142"/>
      <c r="AL123" s="150"/>
      <c r="AM123" s="148"/>
      <c r="AN123" s="150"/>
      <c r="AO123" s="150"/>
    </row>
    <row r="124" spans="1:41" ht="24.95" customHeight="1" thickBot="1">
      <c r="A124" s="649"/>
      <c r="B124" s="662"/>
      <c r="C124" s="653"/>
      <c r="D124" s="651"/>
      <c r="E124" s="260" t="s">
        <v>139</v>
      </c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482"/>
      <c r="AI124" s="482"/>
      <c r="AJ124" s="483"/>
      <c r="AK124" s="142"/>
      <c r="AL124" s="150"/>
      <c r="AM124" s="148"/>
      <c r="AN124" s="150"/>
      <c r="AO124" s="150"/>
    </row>
    <row r="125" spans="1:41" ht="24.95" customHeight="1" thickBot="1">
      <c r="A125" s="649">
        <v>60</v>
      </c>
      <c r="B125" s="661"/>
      <c r="C125" s="652"/>
      <c r="D125" s="650"/>
      <c r="E125" s="133" t="s">
        <v>138</v>
      </c>
      <c r="F125" s="480"/>
      <c r="G125" s="480"/>
      <c r="H125" s="480"/>
      <c r="I125" s="480"/>
      <c r="J125" s="480"/>
      <c r="K125" s="480"/>
      <c r="L125" s="480"/>
      <c r="M125" s="480"/>
      <c r="N125" s="480"/>
      <c r="O125" s="480"/>
      <c r="P125" s="480"/>
      <c r="Q125" s="480"/>
      <c r="R125" s="480"/>
      <c r="S125" s="480"/>
      <c r="T125" s="480"/>
      <c r="U125" s="480"/>
      <c r="V125" s="480"/>
      <c r="W125" s="480"/>
      <c r="X125" s="480"/>
      <c r="Y125" s="480"/>
      <c r="Z125" s="480"/>
      <c r="AA125" s="480"/>
      <c r="AB125" s="480"/>
      <c r="AC125" s="480"/>
      <c r="AD125" s="480"/>
      <c r="AE125" s="480"/>
      <c r="AF125" s="480"/>
      <c r="AG125" s="480"/>
      <c r="AH125" s="480"/>
      <c r="AI125" s="480"/>
      <c r="AJ125" s="481"/>
      <c r="AK125" s="145"/>
      <c r="AL125" s="150"/>
      <c r="AM125" s="148"/>
      <c r="AN125" s="150"/>
      <c r="AO125" s="150"/>
    </row>
    <row r="126" spans="1:41" ht="24.95" customHeight="1" thickBot="1">
      <c r="A126" s="649"/>
      <c r="B126" s="662"/>
      <c r="C126" s="653"/>
      <c r="D126" s="651"/>
      <c r="E126" s="260" t="s">
        <v>139</v>
      </c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  <c r="AA126" s="482"/>
      <c r="AB126" s="482"/>
      <c r="AC126" s="482"/>
      <c r="AD126" s="482"/>
      <c r="AE126" s="482"/>
      <c r="AF126" s="482"/>
      <c r="AG126" s="482"/>
      <c r="AH126" s="482"/>
      <c r="AI126" s="482"/>
      <c r="AJ126" s="483"/>
      <c r="AK126" s="145"/>
      <c r="AL126" s="150"/>
      <c r="AM126" s="148"/>
      <c r="AN126" s="150"/>
      <c r="AO126" s="150"/>
    </row>
    <row r="127" spans="1:41" ht="35.25" customHeight="1" thickBot="1">
      <c r="A127" s="648" t="s">
        <v>153</v>
      </c>
      <c r="B127" s="648"/>
      <c r="C127" s="648"/>
      <c r="D127" s="155"/>
      <c r="E127" s="135" t="s">
        <v>139</v>
      </c>
      <c r="F127" s="156">
        <f t="shared" ref="F127:AJ127" si="2">SUMIF($E$7:$E$126,$E127,F$7:F$126)</f>
        <v>16</v>
      </c>
      <c r="G127" s="156">
        <f t="shared" si="2"/>
        <v>0</v>
      </c>
      <c r="H127" s="156">
        <f t="shared" si="2"/>
        <v>7.5</v>
      </c>
      <c r="I127" s="156">
        <f t="shared" si="2"/>
        <v>7.5</v>
      </c>
      <c r="J127" s="156">
        <f t="shared" si="2"/>
        <v>7.5</v>
      </c>
      <c r="K127" s="156">
        <f t="shared" si="2"/>
        <v>7.5</v>
      </c>
      <c r="L127" s="156">
        <f t="shared" si="2"/>
        <v>0</v>
      </c>
      <c r="M127" s="156">
        <f t="shared" si="2"/>
        <v>0</v>
      </c>
      <c r="N127" s="156">
        <f t="shared" si="2"/>
        <v>7.5</v>
      </c>
      <c r="O127" s="156">
        <f t="shared" si="2"/>
        <v>6</v>
      </c>
      <c r="P127" s="156">
        <f t="shared" si="2"/>
        <v>7.5</v>
      </c>
      <c r="Q127" s="156">
        <f t="shared" si="2"/>
        <v>7.5</v>
      </c>
      <c r="R127" s="156">
        <f t="shared" si="2"/>
        <v>0</v>
      </c>
      <c r="S127" s="156">
        <f t="shared" si="2"/>
        <v>0</v>
      </c>
      <c r="T127" s="156">
        <f t="shared" si="2"/>
        <v>6</v>
      </c>
      <c r="U127" s="156">
        <f t="shared" si="2"/>
        <v>7.5</v>
      </c>
      <c r="V127" s="156">
        <f t="shared" si="2"/>
        <v>7.5</v>
      </c>
      <c r="W127" s="156">
        <f t="shared" si="2"/>
        <v>0</v>
      </c>
      <c r="X127" s="156">
        <f t="shared" si="2"/>
        <v>0</v>
      </c>
      <c r="Y127" s="156">
        <f t="shared" si="2"/>
        <v>0</v>
      </c>
      <c r="Z127" s="156">
        <f t="shared" si="2"/>
        <v>0</v>
      </c>
      <c r="AA127" s="156">
        <f t="shared" si="2"/>
        <v>0</v>
      </c>
      <c r="AB127" s="156">
        <f t="shared" si="2"/>
        <v>0</v>
      </c>
      <c r="AC127" s="156">
        <f t="shared" si="2"/>
        <v>0</v>
      </c>
      <c r="AD127" s="156">
        <f t="shared" si="2"/>
        <v>0</v>
      </c>
      <c r="AE127" s="156">
        <f t="shared" si="2"/>
        <v>0</v>
      </c>
      <c r="AF127" s="156">
        <f t="shared" si="2"/>
        <v>0</v>
      </c>
      <c r="AG127" s="156">
        <f t="shared" si="2"/>
        <v>0</v>
      </c>
      <c r="AH127" s="156">
        <f t="shared" si="2"/>
        <v>0</v>
      </c>
      <c r="AI127" s="156">
        <f t="shared" si="2"/>
        <v>0</v>
      </c>
      <c r="AJ127" s="156">
        <f t="shared" si="2"/>
        <v>0</v>
      </c>
      <c r="AK127" s="160"/>
      <c r="AL127" s="150"/>
      <c r="AM127" s="150"/>
      <c r="AN127" s="161" t="s">
        <v>154</v>
      </c>
      <c r="AO127" s="161" t="s">
        <v>155</v>
      </c>
    </row>
    <row r="129" spans="2:41" ht="13.5" customHeight="1">
      <c r="B129" s="157"/>
      <c r="C129" s="163" t="s">
        <v>138</v>
      </c>
      <c r="D129" s="164"/>
      <c r="E129" s="140"/>
      <c r="F129" s="165">
        <f t="shared" ref="F129:O138" si="3">COUNTIF(F$7:F$126,$C129)</f>
        <v>0</v>
      </c>
      <c r="G129" s="165">
        <f t="shared" si="3"/>
        <v>0</v>
      </c>
      <c r="H129" s="165">
        <f t="shared" si="3"/>
        <v>0</v>
      </c>
      <c r="I129" s="165">
        <f t="shared" si="3"/>
        <v>0</v>
      </c>
      <c r="J129" s="165">
        <f t="shared" si="3"/>
        <v>0</v>
      </c>
      <c r="K129" s="165">
        <f t="shared" si="3"/>
        <v>0</v>
      </c>
      <c r="L129" s="165">
        <f t="shared" si="3"/>
        <v>0</v>
      </c>
      <c r="M129" s="165">
        <f t="shared" si="3"/>
        <v>0</v>
      </c>
      <c r="N129" s="165">
        <f t="shared" si="3"/>
        <v>0</v>
      </c>
      <c r="O129" s="165">
        <f t="shared" si="3"/>
        <v>0</v>
      </c>
      <c r="P129" s="165">
        <f t="shared" ref="P129:Y138" si="4">COUNTIF(P$7:P$126,$C129)</f>
        <v>0</v>
      </c>
      <c r="Q129" s="165">
        <f t="shared" si="4"/>
        <v>0</v>
      </c>
      <c r="R129" s="165">
        <f t="shared" si="4"/>
        <v>0</v>
      </c>
      <c r="S129" s="165">
        <f t="shared" si="4"/>
        <v>0</v>
      </c>
      <c r="T129" s="165">
        <f t="shared" si="4"/>
        <v>0</v>
      </c>
      <c r="U129" s="165">
        <f t="shared" si="4"/>
        <v>0</v>
      </c>
      <c r="V129" s="165">
        <f t="shared" si="4"/>
        <v>0</v>
      </c>
      <c r="W129" s="166">
        <f t="shared" si="4"/>
        <v>0</v>
      </c>
      <c r="X129" s="166">
        <f t="shared" si="4"/>
        <v>0</v>
      </c>
      <c r="Y129" s="166">
        <f t="shared" si="4"/>
        <v>0</v>
      </c>
      <c r="Z129" s="166">
        <f t="shared" ref="Z129:Z138" si="5">COUNTIF(Z$7:Z$126,$C129)</f>
        <v>0</v>
      </c>
      <c r="AA129" s="166">
        <f t="shared" ref="AA129:AJ138" si="6">COUNTIF(AA$7:AA$126,$C129)</f>
        <v>0</v>
      </c>
      <c r="AB129" s="166">
        <f t="shared" si="6"/>
        <v>0</v>
      </c>
      <c r="AC129" s="166">
        <f t="shared" si="6"/>
        <v>0</v>
      </c>
      <c r="AD129" s="166">
        <f t="shared" si="6"/>
        <v>0</v>
      </c>
      <c r="AE129" s="166">
        <f t="shared" si="6"/>
        <v>0</v>
      </c>
      <c r="AF129" s="166">
        <f t="shared" si="6"/>
        <v>0</v>
      </c>
      <c r="AG129" s="166">
        <f t="shared" si="6"/>
        <v>0</v>
      </c>
      <c r="AH129" s="166">
        <f t="shared" si="6"/>
        <v>0</v>
      </c>
      <c r="AI129" s="166">
        <f t="shared" si="6"/>
        <v>0</v>
      </c>
      <c r="AJ129" s="166">
        <f t="shared" si="6"/>
        <v>0</v>
      </c>
      <c r="AK129" s="160"/>
      <c r="AN129" s="162"/>
      <c r="AO129" s="162"/>
    </row>
    <row r="130" spans="2:41" ht="13.5" customHeight="1">
      <c r="B130" s="157"/>
      <c r="C130" s="163" t="s">
        <v>14</v>
      </c>
      <c r="D130" s="164"/>
      <c r="E130" s="140"/>
      <c r="F130" s="166">
        <f t="shared" si="3"/>
        <v>0</v>
      </c>
      <c r="G130" s="166">
        <f t="shared" si="3"/>
        <v>0</v>
      </c>
      <c r="H130" s="166">
        <f t="shared" si="3"/>
        <v>5</v>
      </c>
      <c r="I130" s="166">
        <f t="shared" si="3"/>
        <v>5</v>
      </c>
      <c r="J130" s="166">
        <f t="shared" si="3"/>
        <v>5</v>
      </c>
      <c r="K130" s="166">
        <f t="shared" si="3"/>
        <v>5</v>
      </c>
      <c r="L130" s="166">
        <f t="shared" si="3"/>
        <v>0</v>
      </c>
      <c r="M130" s="166">
        <f t="shared" si="3"/>
        <v>0</v>
      </c>
      <c r="N130" s="166">
        <f t="shared" si="3"/>
        <v>5</v>
      </c>
      <c r="O130" s="166">
        <f t="shared" si="3"/>
        <v>4</v>
      </c>
      <c r="P130" s="166">
        <f t="shared" si="4"/>
        <v>5</v>
      </c>
      <c r="Q130" s="166">
        <f t="shared" si="4"/>
        <v>5</v>
      </c>
      <c r="R130" s="166">
        <f t="shared" si="4"/>
        <v>0</v>
      </c>
      <c r="S130" s="166">
        <f t="shared" si="4"/>
        <v>0</v>
      </c>
      <c r="T130" s="166">
        <f t="shared" si="4"/>
        <v>4</v>
      </c>
      <c r="U130" s="166">
        <f t="shared" si="4"/>
        <v>5</v>
      </c>
      <c r="V130" s="166">
        <f t="shared" si="4"/>
        <v>5</v>
      </c>
      <c r="W130" s="166">
        <f t="shared" si="4"/>
        <v>0</v>
      </c>
      <c r="X130" s="166">
        <f t="shared" si="4"/>
        <v>0</v>
      </c>
      <c r="Y130" s="166">
        <f t="shared" si="4"/>
        <v>0</v>
      </c>
      <c r="Z130" s="166">
        <f t="shared" si="5"/>
        <v>0</v>
      </c>
      <c r="AA130" s="166">
        <f t="shared" si="6"/>
        <v>0</v>
      </c>
      <c r="AB130" s="166">
        <f t="shared" si="6"/>
        <v>0</v>
      </c>
      <c r="AC130" s="166">
        <f t="shared" si="6"/>
        <v>0</v>
      </c>
      <c r="AD130" s="166">
        <f t="shared" si="6"/>
        <v>0</v>
      </c>
      <c r="AE130" s="166">
        <f t="shared" si="6"/>
        <v>0</v>
      </c>
      <c r="AF130" s="166">
        <f t="shared" si="6"/>
        <v>0</v>
      </c>
      <c r="AG130" s="166">
        <f t="shared" si="6"/>
        <v>0</v>
      </c>
      <c r="AH130" s="166">
        <f t="shared" si="6"/>
        <v>0</v>
      </c>
      <c r="AI130" s="166">
        <f t="shared" si="6"/>
        <v>0</v>
      </c>
      <c r="AJ130" s="166">
        <f t="shared" si="6"/>
        <v>0</v>
      </c>
      <c r="AK130" s="160"/>
      <c r="AN130" s="162"/>
      <c r="AO130" s="162"/>
    </row>
    <row r="131" spans="2:41" ht="13.5" customHeight="1">
      <c r="B131" s="157"/>
      <c r="C131" s="163" t="s">
        <v>15</v>
      </c>
      <c r="D131" s="164"/>
      <c r="E131" s="140"/>
      <c r="F131" s="166">
        <f t="shared" si="3"/>
        <v>2</v>
      </c>
      <c r="G131" s="166">
        <f t="shared" si="3"/>
        <v>0</v>
      </c>
      <c r="H131" s="166">
        <f t="shared" si="3"/>
        <v>0</v>
      </c>
      <c r="I131" s="166">
        <f t="shared" si="3"/>
        <v>0</v>
      </c>
      <c r="J131" s="166">
        <f t="shared" si="3"/>
        <v>0</v>
      </c>
      <c r="K131" s="166">
        <f t="shared" si="3"/>
        <v>0</v>
      </c>
      <c r="L131" s="166">
        <f t="shared" si="3"/>
        <v>0</v>
      </c>
      <c r="M131" s="166">
        <f t="shared" si="3"/>
        <v>0</v>
      </c>
      <c r="N131" s="166">
        <f t="shared" si="3"/>
        <v>0</v>
      </c>
      <c r="O131" s="166">
        <f t="shared" si="3"/>
        <v>0</v>
      </c>
      <c r="P131" s="166">
        <f t="shared" si="4"/>
        <v>0</v>
      </c>
      <c r="Q131" s="166">
        <f t="shared" si="4"/>
        <v>0</v>
      </c>
      <c r="R131" s="166">
        <f t="shared" si="4"/>
        <v>0</v>
      </c>
      <c r="S131" s="166">
        <f t="shared" si="4"/>
        <v>0</v>
      </c>
      <c r="T131" s="166">
        <f t="shared" si="4"/>
        <v>0</v>
      </c>
      <c r="U131" s="166">
        <f t="shared" si="4"/>
        <v>0</v>
      </c>
      <c r="V131" s="166">
        <f t="shared" si="4"/>
        <v>0</v>
      </c>
      <c r="W131" s="166">
        <f t="shared" si="4"/>
        <v>0</v>
      </c>
      <c r="X131" s="166">
        <f t="shared" si="4"/>
        <v>0</v>
      </c>
      <c r="Y131" s="166">
        <f t="shared" si="4"/>
        <v>0</v>
      </c>
      <c r="Z131" s="166">
        <f t="shared" si="5"/>
        <v>0</v>
      </c>
      <c r="AA131" s="166">
        <f t="shared" si="6"/>
        <v>0</v>
      </c>
      <c r="AB131" s="166">
        <f t="shared" si="6"/>
        <v>0</v>
      </c>
      <c r="AC131" s="166">
        <f t="shared" si="6"/>
        <v>0</v>
      </c>
      <c r="AD131" s="166">
        <f t="shared" si="6"/>
        <v>0</v>
      </c>
      <c r="AE131" s="166">
        <f t="shared" si="6"/>
        <v>0</v>
      </c>
      <c r="AF131" s="166">
        <f t="shared" si="6"/>
        <v>0</v>
      </c>
      <c r="AG131" s="166">
        <f t="shared" si="6"/>
        <v>0</v>
      </c>
      <c r="AH131" s="166">
        <f t="shared" si="6"/>
        <v>0</v>
      </c>
      <c r="AI131" s="166">
        <f t="shared" si="6"/>
        <v>0</v>
      </c>
      <c r="AJ131" s="166">
        <f t="shared" si="6"/>
        <v>0</v>
      </c>
      <c r="AK131" s="160"/>
      <c r="AN131" s="162"/>
      <c r="AO131" s="162"/>
    </row>
    <row r="132" spans="2:41" ht="13.5" customHeight="1">
      <c r="B132" s="157"/>
      <c r="C132" s="163" t="s">
        <v>144</v>
      </c>
      <c r="D132" s="164"/>
      <c r="E132" s="140"/>
      <c r="F132" s="166">
        <f t="shared" si="3"/>
        <v>0</v>
      </c>
      <c r="G132" s="166">
        <f t="shared" si="3"/>
        <v>0</v>
      </c>
      <c r="H132" s="166">
        <f t="shared" si="3"/>
        <v>0</v>
      </c>
      <c r="I132" s="166">
        <f t="shared" si="3"/>
        <v>0</v>
      </c>
      <c r="J132" s="166">
        <f t="shared" si="3"/>
        <v>0</v>
      </c>
      <c r="K132" s="166">
        <f t="shared" si="3"/>
        <v>0</v>
      </c>
      <c r="L132" s="166">
        <f t="shared" si="3"/>
        <v>0</v>
      </c>
      <c r="M132" s="166">
        <f t="shared" si="3"/>
        <v>0</v>
      </c>
      <c r="N132" s="166">
        <f t="shared" si="3"/>
        <v>0</v>
      </c>
      <c r="O132" s="166">
        <f t="shared" si="3"/>
        <v>0</v>
      </c>
      <c r="P132" s="166">
        <f t="shared" si="4"/>
        <v>0</v>
      </c>
      <c r="Q132" s="166">
        <f t="shared" si="4"/>
        <v>0</v>
      </c>
      <c r="R132" s="166">
        <f t="shared" si="4"/>
        <v>0</v>
      </c>
      <c r="S132" s="166">
        <f t="shared" si="4"/>
        <v>0</v>
      </c>
      <c r="T132" s="166">
        <f t="shared" si="4"/>
        <v>0</v>
      </c>
      <c r="U132" s="166">
        <f t="shared" si="4"/>
        <v>0</v>
      </c>
      <c r="V132" s="166">
        <f t="shared" si="4"/>
        <v>0</v>
      </c>
      <c r="W132" s="166">
        <f t="shared" si="4"/>
        <v>0</v>
      </c>
      <c r="X132" s="166">
        <f t="shared" si="4"/>
        <v>0</v>
      </c>
      <c r="Y132" s="166">
        <f t="shared" si="4"/>
        <v>0</v>
      </c>
      <c r="Z132" s="166">
        <f t="shared" si="5"/>
        <v>0</v>
      </c>
      <c r="AA132" s="166">
        <f t="shared" si="6"/>
        <v>0</v>
      </c>
      <c r="AB132" s="166">
        <f t="shared" si="6"/>
        <v>0</v>
      </c>
      <c r="AC132" s="166">
        <f t="shared" si="6"/>
        <v>0</v>
      </c>
      <c r="AD132" s="166">
        <f t="shared" si="6"/>
        <v>0</v>
      </c>
      <c r="AE132" s="166">
        <f t="shared" si="6"/>
        <v>0</v>
      </c>
      <c r="AF132" s="166">
        <f t="shared" si="6"/>
        <v>0</v>
      </c>
      <c r="AG132" s="166">
        <f t="shared" si="6"/>
        <v>0</v>
      </c>
      <c r="AH132" s="166">
        <f t="shared" si="6"/>
        <v>0</v>
      </c>
      <c r="AI132" s="166">
        <f t="shared" si="6"/>
        <v>0</v>
      </c>
      <c r="AJ132" s="166">
        <f t="shared" si="6"/>
        <v>0</v>
      </c>
      <c r="AK132" s="160"/>
      <c r="AN132" s="162"/>
      <c r="AO132" s="162"/>
    </row>
    <row r="133" spans="2:41" ht="13.5" customHeight="1">
      <c r="B133" s="157"/>
      <c r="C133" s="163" t="s">
        <v>146</v>
      </c>
      <c r="D133" s="164"/>
      <c r="E133" s="140"/>
      <c r="F133" s="166">
        <f t="shared" si="3"/>
        <v>0</v>
      </c>
      <c r="G133" s="166">
        <f t="shared" si="3"/>
        <v>0</v>
      </c>
      <c r="H133" s="166">
        <f t="shared" si="3"/>
        <v>0</v>
      </c>
      <c r="I133" s="166">
        <f t="shared" si="3"/>
        <v>0</v>
      </c>
      <c r="J133" s="166">
        <f t="shared" si="3"/>
        <v>0</v>
      </c>
      <c r="K133" s="166">
        <f t="shared" si="3"/>
        <v>0</v>
      </c>
      <c r="L133" s="166">
        <f t="shared" si="3"/>
        <v>0</v>
      </c>
      <c r="M133" s="166">
        <f t="shared" si="3"/>
        <v>0</v>
      </c>
      <c r="N133" s="166">
        <f t="shared" si="3"/>
        <v>0</v>
      </c>
      <c r="O133" s="166">
        <f t="shared" si="3"/>
        <v>1</v>
      </c>
      <c r="P133" s="166">
        <f t="shared" si="4"/>
        <v>0</v>
      </c>
      <c r="Q133" s="166">
        <f t="shared" si="4"/>
        <v>0</v>
      </c>
      <c r="R133" s="166">
        <f t="shared" si="4"/>
        <v>0</v>
      </c>
      <c r="S133" s="166">
        <f t="shared" si="4"/>
        <v>0</v>
      </c>
      <c r="T133" s="166">
        <f t="shared" si="4"/>
        <v>1</v>
      </c>
      <c r="U133" s="166">
        <f t="shared" si="4"/>
        <v>0</v>
      </c>
      <c r="V133" s="166">
        <f t="shared" si="4"/>
        <v>0</v>
      </c>
      <c r="W133" s="166">
        <f t="shared" si="4"/>
        <v>0</v>
      </c>
      <c r="X133" s="166">
        <f t="shared" si="4"/>
        <v>0</v>
      </c>
      <c r="Y133" s="166">
        <f t="shared" si="4"/>
        <v>0</v>
      </c>
      <c r="Z133" s="166">
        <f t="shared" si="5"/>
        <v>0</v>
      </c>
      <c r="AA133" s="166">
        <f t="shared" si="6"/>
        <v>0</v>
      </c>
      <c r="AB133" s="166">
        <f t="shared" si="6"/>
        <v>0</v>
      </c>
      <c r="AC133" s="166">
        <f t="shared" si="6"/>
        <v>0</v>
      </c>
      <c r="AD133" s="166">
        <f t="shared" si="6"/>
        <v>0</v>
      </c>
      <c r="AE133" s="166">
        <f t="shared" si="6"/>
        <v>0</v>
      </c>
      <c r="AF133" s="166">
        <f t="shared" si="6"/>
        <v>0</v>
      </c>
      <c r="AG133" s="166">
        <f t="shared" si="6"/>
        <v>0</v>
      </c>
      <c r="AH133" s="166">
        <f t="shared" si="6"/>
        <v>0</v>
      </c>
      <c r="AI133" s="166">
        <f t="shared" si="6"/>
        <v>0</v>
      </c>
      <c r="AJ133" s="166">
        <f t="shared" si="6"/>
        <v>0</v>
      </c>
      <c r="AK133" s="160"/>
      <c r="AN133" s="162"/>
      <c r="AO133" s="162"/>
    </row>
    <row r="134" spans="2:41" ht="13.5" customHeight="1">
      <c r="B134" s="157"/>
      <c r="C134" s="163" t="s">
        <v>147</v>
      </c>
      <c r="D134" s="164"/>
      <c r="E134" s="140"/>
      <c r="F134" s="166">
        <f t="shared" si="3"/>
        <v>0</v>
      </c>
      <c r="G134" s="166">
        <f t="shared" si="3"/>
        <v>0</v>
      </c>
      <c r="H134" s="166">
        <f t="shared" si="3"/>
        <v>0</v>
      </c>
      <c r="I134" s="166">
        <f t="shared" si="3"/>
        <v>0</v>
      </c>
      <c r="J134" s="166">
        <f t="shared" si="3"/>
        <v>0</v>
      </c>
      <c r="K134" s="166">
        <f t="shared" si="3"/>
        <v>0</v>
      </c>
      <c r="L134" s="166">
        <f t="shared" si="3"/>
        <v>0</v>
      </c>
      <c r="M134" s="166">
        <f t="shared" si="3"/>
        <v>0</v>
      </c>
      <c r="N134" s="166">
        <f t="shared" si="3"/>
        <v>0</v>
      </c>
      <c r="O134" s="166">
        <f t="shared" si="3"/>
        <v>0</v>
      </c>
      <c r="P134" s="166">
        <f t="shared" si="4"/>
        <v>0</v>
      </c>
      <c r="Q134" s="166">
        <f t="shared" si="4"/>
        <v>0</v>
      </c>
      <c r="R134" s="166">
        <f t="shared" si="4"/>
        <v>0</v>
      </c>
      <c r="S134" s="166">
        <f t="shared" si="4"/>
        <v>0</v>
      </c>
      <c r="T134" s="166">
        <f t="shared" si="4"/>
        <v>0</v>
      </c>
      <c r="U134" s="166">
        <f t="shared" si="4"/>
        <v>0</v>
      </c>
      <c r="V134" s="166">
        <f t="shared" si="4"/>
        <v>0</v>
      </c>
      <c r="W134" s="166">
        <f t="shared" si="4"/>
        <v>0</v>
      </c>
      <c r="X134" s="166">
        <f t="shared" si="4"/>
        <v>0</v>
      </c>
      <c r="Y134" s="166">
        <f t="shared" si="4"/>
        <v>0</v>
      </c>
      <c r="Z134" s="166">
        <f t="shared" si="5"/>
        <v>0</v>
      </c>
      <c r="AA134" s="166">
        <f t="shared" si="6"/>
        <v>0</v>
      </c>
      <c r="AB134" s="166">
        <f t="shared" si="6"/>
        <v>0</v>
      </c>
      <c r="AC134" s="166">
        <f t="shared" si="6"/>
        <v>0</v>
      </c>
      <c r="AD134" s="166">
        <f t="shared" si="6"/>
        <v>0</v>
      </c>
      <c r="AE134" s="166">
        <f t="shared" si="6"/>
        <v>0</v>
      </c>
      <c r="AF134" s="166">
        <f t="shared" si="6"/>
        <v>0</v>
      </c>
      <c r="AG134" s="166">
        <f t="shared" si="6"/>
        <v>0</v>
      </c>
      <c r="AH134" s="166">
        <f t="shared" si="6"/>
        <v>0</v>
      </c>
      <c r="AI134" s="166">
        <f t="shared" si="6"/>
        <v>0</v>
      </c>
      <c r="AJ134" s="166">
        <f t="shared" si="6"/>
        <v>0</v>
      </c>
      <c r="AK134" s="160"/>
      <c r="AN134" s="162"/>
      <c r="AO134" s="162"/>
    </row>
    <row r="135" spans="2:41" ht="13.5" customHeight="1">
      <c r="B135" s="157"/>
      <c r="C135" s="163" t="s">
        <v>149</v>
      </c>
      <c r="D135" s="164"/>
      <c r="E135" s="140"/>
      <c r="F135" s="166">
        <f t="shared" si="3"/>
        <v>0</v>
      </c>
      <c r="G135" s="166">
        <f t="shared" si="3"/>
        <v>0</v>
      </c>
      <c r="H135" s="166">
        <f t="shared" si="3"/>
        <v>0</v>
      </c>
      <c r="I135" s="166">
        <f t="shared" si="3"/>
        <v>0</v>
      </c>
      <c r="J135" s="166">
        <f t="shared" si="3"/>
        <v>0</v>
      </c>
      <c r="K135" s="166">
        <f t="shared" si="3"/>
        <v>0</v>
      </c>
      <c r="L135" s="166">
        <f t="shared" si="3"/>
        <v>0</v>
      </c>
      <c r="M135" s="166">
        <f t="shared" si="3"/>
        <v>0</v>
      </c>
      <c r="N135" s="166">
        <f t="shared" si="3"/>
        <v>0</v>
      </c>
      <c r="O135" s="166">
        <f t="shared" si="3"/>
        <v>0</v>
      </c>
      <c r="P135" s="166">
        <f t="shared" si="4"/>
        <v>0</v>
      </c>
      <c r="Q135" s="166">
        <f t="shared" si="4"/>
        <v>0</v>
      </c>
      <c r="R135" s="166">
        <f t="shared" si="4"/>
        <v>0</v>
      </c>
      <c r="S135" s="166">
        <f t="shared" si="4"/>
        <v>0</v>
      </c>
      <c r="T135" s="166">
        <f t="shared" si="4"/>
        <v>0</v>
      </c>
      <c r="U135" s="166">
        <f t="shared" si="4"/>
        <v>0</v>
      </c>
      <c r="V135" s="166">
        <f t="shared" si="4"/>
        <v>0</v>
      </c>
      <c r="W135" s="166">
        <f t="shared" si="4"/>
        <v>0</v>
      </c>
      <c r="X135" s="166">
        <f t="shared" si="4"/>
        <v>0</v>
      </c>
      <c r="Y135" s="166">
        <f t="shared" si="4"/>
        <v>0</v>
      </c>
      <c r="Z135" s="166">
        <f t="shared" si="5"/>
        <v>0</v>
      </c>
      <c r="AA135" s="166">
        <f t="shared" si="6"/>
        <v>0</v>
      </c>
      <c r="AB135" s="166">
        <f t="shared" si="6"/>
        <v>0</v>
      </c>
      <c r="AC135" s="166">
        <f t="shared" si="6"/>
        <v>0</v>
      </c>
      <c r="AD135" s="166">
        <f t="shared" si="6"/>
        <v>0</v>
      </c>
      <c r="AE135" s="166">
        <f t="shared" si="6"/>
        <v>0</v>
      </c>
      <c r="AF135" s="166">
        <f t="shared" si="6"/>
        <v>0</v>
      </c>
      <c r="AG135" s="166">
        <f t="shared" si="6"/>
        <v>0</v>
      </c>
      <c r="AH135" s="166">
        <f t="shared" si="6"/>
        <v>0</v>
      </c>
      <c r="AI135" s="166">
        <f t="shared" si="6"/>
        <v>0</v>
      </c>
      <c r="AJ135" s="166">
        <f t="shared" si="6"/>
        <v>0</v>
      </c>
      <c r="AK135" s="160"/>
      <c r="AN135" s="162"/>
      <c r="AO135" s="162"/>
    </row>
    <row r="136" spans="2:41" ht="13.5" customHeight="1">
      <c r="B136" s="157"/>
      <c r="C136" s="163" t="s">
        <v>150</v>
      </c>
      <c r="D136" s="164"/>
      <c r="E136" s="140"/>
      <c r="F136" s="166">
        <f t="shared" si="3"/>
        <v>0</v>
      </c>
      <c r="G136" s="166">
        <f t="shared" si="3"/>
        <v>0</v>
      </c>
      <c r="H136" s="166">
        <f t="shared" si="3"/>
        <v>0</v>
      </c>
      <c r="I136" s="166">
        <f t="shared" si="3"/>
        <v>0</v>
      </c>
      <c r="J136" s="166">
        <f t="shared" si="3"/>
        <v>0</v>
      </c>
      <c r="K136" s="166">
        <f t="shared" si="3"/>
        <v>0</v>
      </c>
      <c r="L136" s="166">
        <f t="shared" si="3"/>
        <v>0</v>
      </c>
      <c r="M136" s="166">
        <f t="shared" si="3"/>
        <v>0</v>
      </c>
      <c r="N136" s="166">
        <f t="shared" si="3"/>
        <v>0</v>
      </c>
      <c r="O136" s="166">
        <f t="shared" si="3"/>
        <v>0</v>
      </c>
      <c r="P136" s="166">
        <f t="shared" si="4"/>
        <v>0</v>
      </c>
      <c r="Q136" s="166">
        <f t="shared" si="4"/>
        <v>0</v>
      </c>
      <c r="R136" s="166">
        <f t="shared" si="4"/>
        <v>0</v>
      </c>
      <c r="S136" s="166">
        <f t="shared" si="4"/>
        <v>0</v>
      </c>
      <c r="T136" s="166">
        <f t="shared" si="4"/>
        <v>0</v>
      </c>
      <c r="U136" s="166">
        <f t="shared" si="4"/>
        <v>0</v>
      </c>
      <c r="V136" s="166">
        <f t="shared" si="4"/>
        <v>0</v>
      </c>
      <c r="W136" s="166">
        <f t="shared" si="4"/>
        <v>0</v>
      </c>
      <c r="X136" s="166">
        <f t="shared" si="4"/>
        <v>0</v>
      </c>
      <c r="Y136" s="166">
        <f t="shared" si="4"/>
        <v>0</v>
      </c>
      <c r="Z136" s="166">
        <f t="shared" si="5"/>
        <v>0</v>
      </c>
      <c r="AA136" s="166">
        <f t="shared" si="6"/>
        <v>0</v>
      </c>
      <c r="AB136" s="166">
        <f t="shared" si="6"/>
        <v>0</v>
      </c>
      <c r="AC136" s="166">
        <f t="shared" si="6"/>
        <v>0</v>
      </c>
      <c r="AD136" s="166">
        <f t="shared" si="6"/>
        <v>0</v>
      </c>
      <c r="AE136" s="166">
        <f t="shared" si="6"/>
        <v>0</v>
      </c>
      <c r="AF136" s="166">
        <f t="shared" si="6"/>
        <v>0</v>
      </c>
      <c r="AG136" s="166">
        <f t="shared" si="6"/>
        <v>0</v>
      </c>
      <c r="AH136" s="166">
        <f t="shared" si="6"/>
        <v>0</v>
      </c>
      <c r="AI136" s="166">
        <f t="shared" si="6"/>
        <v>0</v>
      </c>
      <c r="AJ136" s="166">
        <f t="shared" si="6"/>
        <v>0</v>
      </c>
      <c r="AK136" s="160"/>
      <c r="AN136" s="162"/>
      <c r="AO136" s="162"/>
    </row>
    <row r="137" spans="2:41" ht="13.5" customHeight="1">
      <c r="B137" s="157"/>
      <c r="C137" s="163" t="s">
        <v>151</v>
      </c>
      <c r="D137" s="164"/>
      <c r="E137" s="140"/>
      <c r="F137" s="166">
        <f t="shared" si="3"/>
        <v>0</v>
      </c>
      <c r="G137" s="166">
        <f t="shared" si="3"/>
        <v>0</v>
      </c>
      <c r="H137" s="166">
        <f t="shared" si="3"/>
        <v>0</v>
      </c>
      <c r="I137" s="166">
        <f t="shared" si="3"/>
        <v>0</v>
      </c>
      <c r="J137" s="166">
        <f t="shared" si="3"/>
        <v>0</v>
      </c>
      <c r="K137" s="166">
        <f t="shared" si="3"/>
        <v>0</v>
      </c>
      <c r="L137" s="166">
        <f t="shared" si="3"/>
        <v>0</v>
      </c>
      <c r="M137" s="166">
        <f t="shared" si="3"/>
        <v>0</v>
      </c>
      <c r="N137" s="166">
        <f t="shared" si="3"/>
        <v>0</v>
      </c>
      <c r="O137" s="166">
        <f t="shared" si="3"/>
        <v>0</v>
      </c>
      <c r="P137" s="166">
        <f t="shared" si="4"/>
        <v>0</v>
      </c>
      <c r="Q137" s="166">
        <f t="shared" si="4"/>
        <v>0</v>
      </c>
      <c r="R137" s="166">
        <f t="shared" si="4"/>
        <v>0</v>
      </c>
      <c r="S137" s="166">
        <f t="shared" si="4"/>
        <v>0</v>
      </c>
      <c r="T137" s="166">
        <f t="shared" si="4"/>
        <v>0</v>
      </c>
      <c r="U137" s="166">
        <f t="shared" si="4"/>
        <v>0</v>
      </c>
      <c r="V137" s="166">
        <f t="shared" si="4"/>
        <v>0</v>
      </c>
      <c r="W137" s="166">
        <f t="shared" si="4"/>
        <v>0</v>
      </c>
      <c r="X137" s="166">
        <f t="shared" si="4"/>
        <v>0</v>
      </c>
      <c r="Y137" s="166">
        <f t="shared" si="4"/>
        <v>0</v>
      </c>
      <c r="Z137" s="166">
        <f t="shared" si="5"/>
        <v>0</v>
      </c>
      <c r="AA137" s="166">
        <f t="shared" si="6"/>
        <v>0</v>
      </c>
      <c r="AB137" s="166">
        <f t="shared" si="6"/>
        <v>0</v>
      </c>
      <c r="AC137" s="166">
        <f t="shared" si="6"/>
        <v>0</v>
      </c>
      <c r="AD137" s="166">
        <f t="shared" si="6"/>
        <v>0</v>
      </c>
      <c r="AE137" s="166">
        <f t="shared" si="6"/>
        <v>0</v>
      </c>
      <c r="AF137" s="166">
        <f t="shared" si="6"/>
        <v>0</v>
      </c>
      <c r="AG137" s="166">
        <f t="shared" si="6"/>
        <v>0</v>
      </c>
      <c r="AH137" s="166">
        <f t="shared" si="6"/>
        <v>0</v>
      </c>
      <c r="AI137" s="166">
        <f t="shared" si="6"/>
        <v>0</v>
      </c>
      <c r="AJ137" s="166">
        <f t="shared" si="6"/>
        <v>0</v>
      </c>
      <c r="AK137" s="160"/>
      <c r="AN137" s="162"/>
      <c r="AO137" s="162"/>
    </row>
    <row r="138" spans="2:41" ht="13.5" customHeight="1">
      <c r="B138" s="157"/>
      <c r="C138" s="163" t="s">
        <v>152</v>
      </c>
      <c r="D138" s="164"/>
      <c r="E138" s="140"/>
      <c r="F138" s="166">
        <f t="shared" si="3"/>
        <v>0</v>
      </c>
      <c r="G138" s="166">
        <f t="shared" si="3"/>
        <v>0</v>
      </c>
      <c r="H138" s="166">
        <f t="shared" si="3"/>
        <v>0</v>
      </c>
      <c r="I138" s="166">
        <f t="shared" si="3"/>
        <v>0</v>
      </c>
      <c r="J138" s="166">
        <f t="shared" si="3"/>
        <v>0</v>
      </c>
      <c r="K138" s="166">
        <f t="shared" si="3"/>
        <v>0</v>
      </c>
      <c r="L138" s="166">
        <f t="shared" si="3"/>
        <v>0</v>
      </c>
      <c r="M138" s="166">
        <f t="shared" si="3"/>
        <v>0</v>
      </c>
      <c r="N138" s="166">
        <f t="shared" si="3"/>
        <v>0</v>
      </c>
      <c r="O138" s="166">
        <f t="shared" si="3"/>
        <v>0</v>
      </c>
      <c r="P138" s="166">
        <f t="shared" si="4"/>
        <v>0</v>
      </c>
      <c r="Q138" s="166">
        <f t="shared" si="4"/>
        <v>0</v>
      </c>
      <c r="R138" s="166">
        <f t="shared" si="4"/>
        <v>0</v>
      </c>
      <c r="S138" s="166">
        <f t="shared" si="4"/>
        <v>0</v>
      </c>
      <c r="T138" s="166">
        <f t="shared" si="4"/>
        <v>0</v>
      </c>
      <c r="U138" s="166">
        <f t="shared" si="4"/>
        <v>0</v>
      </c>
      <c r="V138" s="166">
        <f t="shared" si="4"/>
        <v>0</v>
      </c>
      <c r="W138" s="166">
        <f t="shared" si="4"/>
        <v>0</v>
      </c>
      <c r="X138" s="166">
        <f t="shared" si="4"/>
        <v>0</v>
      </c>
      <c r="Y138" s="166">
        <f t="shared" si="4"/>
        <v>0</v>
      </c>
      <c r="Z138" s="166">
        <f t="shared" si="5"/>
        <v>0</v>
      </c>
      <c r="AA138" s="166">
        <f t="shared" si="6"/>
        <v>0</v>
      </c>
      <c r="AB138" s="166">
        <f t="shared" si="6"/>
        <v>0</v>
      </c>
      <c r="AC138" s="166">
        <f t="shared" si="6"/>
        <v>0</v>
      </c>
      <c r="AD138" s="166">
        <f t="shared" si="6"/>
        <v>0</v>
      </c>
      <c r="AE138" s="166">
        <f t="shared" si="6"/>
        <v>0</v>
      </c>
      <c r="AF138" s="166">
        <f t="shared" si="6"/>
        <v>0</v>
      </c>
      <c r="AG138" s="166">
        <f t="shared" si="6"/>
        <v>0</v>
      </c>
      <c r="AH138" s="166">
        <f t="shared" si="6"/>
        <v>0</v>
      </c>
      <c r="AI138" s="166">
        <f t="shared" si="6"/>
        <v>0</v>
      </c>
      <c r="AJ138" s="166">
        <f t="shared" si="6"/>
        <v>0</v>
      </c>
      <c r="AK138" s="160"/>
      <c r="AN138" s="162"/>
      <c r="AO138" s="162"/>
    </row>
    <row r="139" spans="2:41" ht="13.5" customHeight="1">
      <c r="B139" s="157"/>
      <c r="C139" s="167"/>
      <c r="D139" s="167"/>
      <c r="E139" s="140"/>
      <c r="F139" s="168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8"/>
      <c r="AK139" s="160"/>
      <c r="AN139" s="162"/>
      <c r="AO139" s="162"/>
    </row>
    <row r="140" spans="2:41" ht="21.75" customHeight="1">
      <c r="B140" s="157"/>
      <c r="C140" s="169" t="s">
        <v>156</v>
      </c>
      <c r="D140" s="170"/>
      <c r="E140" s="157"/>
      <c r="F140" s="171">
        <f t="shared" ref="F140:AJ140" si="7">+F129+F130+F131+F135</f>
        <v>2</v>
      </c>
      <c r="G140" s="171">
        <f t="shared" si="7"/>
        <v>0</v>
      </c>
      <c r="H140" s="171">
        <f t="shared" si="7"/>
        <v>5</v>
      </c>
      <c r="I140" s="171">
        <f t="shared" si="7"/>
        <v>5</v>
      </c>
      <c r="J140" s="171">
        <f t="shared" si="7"/>
        <v>5</v>
      </c>
      <c r="K140" s="171">
        <f t="shared" si="7"/>
        <v>5</v>
      </c>
      <c r="L140" s="171">
        <f t="shared" si="7"/>
        <v>0</v>
      </c>
      <c r="M140" s="171">
        <f t="shared" si="7"/>
        <v>0</v>
      </c>
      <c r="N140" s="171">
        <f t="shared" si="7"/>
        <v>5</v>
      </c>
      <c r="O140" s="171">
        <f t="shared" si="7"/>
        <v>4</v>
      </c>
      <c r="P140" s="171">
        <f t="shared" si="7"/>
        <v>5</v>
      </c>
      <c r="Q140" s="171">
        <f t="shared" si="7"/>
        <v>5</v>
      </c>
      <c r="R140" s="171">
        <f t="shared" si="7"/>
        <v>0</v>
      </c>
      <c r="S140" s="171">
        <f t="shared" si="7"/>
        <v>0</v>
      </c>
      <c r="T140" s="171">
        <f t="shared" si="7"/>
        <v>4</v>
      </c>
      <c r="U140" s="171">
        <f t="shared" si="7"/>
        <v>5</v>
      </c>
      <c r="V140" s="171">
        <f t="shared" si="7"/>
        <v>5</v>
      </c>
      <c r="W140" s="171">
        <f t="shared" si="7"/>
        <v>0</v>
      </c>
      <c r="X140" s="171">
        <f t="shared" si="7"/>
        <v>0</v>
      </c>
      <c r="Y140" s="171">
        <f t="shared" si="7"/>
        <v>0</v>
      </c>
      <c r="Z140" s="171">
        <f t="shared" si="7"/>
        <v>0</v>
      </c>
      <c r="AA140" s="171">
        <f t="shared" si="7"/>
        <v>0</v>
      </c>
      <c r="AB140" s="171">
        <f t="shared" si="7"/>
        <v>0</v>
      </c>
      <c r="AC140" s="171">
        <f t="shared" si="7"/>
        <v>0</v>
      </c>
      <c r="AD140" s="171">
        <f t="shared" si="7"/>
        <v>0</v>
      </c>
      <c r="AE140" s="171">
        <f t="shared" si="7"/>
        <v>0</v>
      </c>
      <c r="AF140" s="171">
        <f t="shared" si="7"/>
        <v>0</v>
      </c>
      <c r="AG140" s="171">
        <f t="shared" si="7"/>
        <v>0</v>
      </c>
      <c r="AH140" s="171">
        <f t="shared" si="7"/>
        <v>0</v>
      </c>
      <c r="AI140" s="171">
        <f t="shared" si="7"/>
        <v>0</v>
      </c>
      <c r="AJ140" s="171">
        <f t="shared" si="7"/>
        <v>0</v>
      </c>
      <c r="AK140" s="160"/>
      <c r="AM140" s="183">
        <v>0.5</v>
      </c>
      <c r="AN140" s="184"/>
      <c r="AO140" s="184"/>
    </row>
    <row r="141" spans="2:41" ht="21.75" customHeight="1">
      <c r="B141" s="631"/>
      <c r="C141" s="172" t="s">
        <v>157</v>
      </c>
      <c r="D141" s="173"/>
      <c r="E141" s="157"/>
      <c r="F141" s="174">
        <f t="shared" ref="F141:AJ141" si="8">SUM(F129:F138)-F140</f>
        <v>0</v>
      </c>
      <c r="G141" s="174">
        <f t="shared" si="8"/>
        <v>0</v>
      </c>
      <c r="H141" s="174">
        <f t="shared" si="8"/>
        <v>0</v>
      </c>
      <c r="I141" s="174">
        <f t="shared" si="8"/>
        <v>0</v>
      </c>
      <c r="J141" s="174">
        <f t="shared" si="8"/>
        <v>0</v>
      </c>
      <c r="K141" s="174">
        <f t="shared" si="8"/>
        <v>0</v>
      </c>
      <c r="L141" s="174">
        <f t="shared" si="8"/>
        <v>0</v>
      </c>
      <c r="M141" s="174">
        <f t="shared" si="8"/>
        <v>0</v>
      </c>
      <c r="N141" s="174">
        <f t="shared" si="8"/>
        <v>0</v>
      </c>
      <c r="O141" s="174">
        <f t="shared" si="8"/>
        <v>1</v>
      </c>
      <c r="P141" s="174">
        <f t="shared" si="8"/>
        <v>0</v>
      </c>
      <c r="Q141" s="174">
        <f t="shared" si="8"/>
        <v>0</v>
      </c>
      <c r="R141" s="174">
        <f t="shared" si="8"/>
        <v>0</v>
      </c>
      <c r="S141" s="174">
        <f t="shared" si="8"/>
        <v>0</v>
      </c>
      <c r="T141" s="174">
        <f t="shared" si="8"/>
        <v>1</v>
      </c>
      <c r="U141" s="174">
        <f t="shared" si="8"/>
        <v>0</v>
      </c>
      <c r="V141" s="174">
        <f t="shared" si="8"/>
        <v>0</v>
      </c>
      <c r="W141" s="174">
        <f t="shared" si="8"/>
        <v>0</v>
      </c>
      <c r="X141" s="174">
        <f t="shared" si="8"/>
        <v>0</v>
      </c>
      <c r="Y141" s="174">
        <f t="shared" si="8"/>
        <v>0</v>
      </c>
      <c r="Z141" s="174">
        <f t="shared" si="8"/>
        <v>0</v>
      </c>
      <c r="AA141" s="174">
        <f t="shared" si="8"/>
        <v>0</v>
      </c>
      <c r="AB141" s="174">
        <f t="shared" si="8"/>
        <v>0</v>
      </c>
      <c r="AC141" s="174">
        <f t="shared" si="8"/>
        <v>0</v>
      </c>
      <c r="AD141" s="174">
        <f t="shared" si="8"/>
        <v>0</v>
      </c>
      <c r="AE141" s="174">
        <f t="shared" si="8"/>
        <v>0</v>
      </c>
      <c r="AF141" s="174">
        <f t="shared" si="8"/>
        <v>0</v>
      </c>
      <c r="AG141" s="174">
        <f t="shared" si="8"/>
        <v>0</v>
      </c>
      <c r="AH141" s="174">
        <f t="shared" si="8"/>
        <v>0</v>
      </c>
      <c r="AI141" s="174">
        <f t="shared" si="8"/>
        <v>0</v>
      </c>
      <c r="AJ141" s="174">
        <f t="shared" si="8"/>
        <v>0</v>
      </c>
      <c r="AK141" s="160"/>
      <c r="AM141" s="183">
        <v>0.51041666666666696</v>
      </c>
      <c r="AN141" s="184"/>
      <c r="AO141" s="184"/>
    </row>
    <row r="142" spans="2:41" ht="13.5" hidden="1" customHeight="1">
      <c r="B142" s="631"/>
      <c r="C142" s="175" t="s">
        <v>158</v>
      </c>
      <c r="D142" s="176"/>
      <c r="E142" s="123"/>
      <c r="F142" s="619"/>
      <c r="G142" s="619"/>
      <c r="H142" s="619"/>
      <c r="I142" s="619"/>
      <c r="J142" s="619"/>
      <c r="K142" s="619"/>
      <c r="L142" s="619"/>
      <c r="M142" s="619"/>
      <c r="N142" s="619"/>
      <c r="O142" s="619"/>
      <c r="P142" s="619"/>
      <c r="Q142" s="619"/>
      <c r="R142" s="619"/>
      <c r="S142" s="619"/>
      <c r="T142" s="619"/>
      <c r="U142" s="619"/>
      <c r="V142" s="619"/>
      <c r="W142" s="619"/>
      <c r="X142" s="619"/>
      <c r="Y142" s="619"/>
      <c r="Z142" s="619"/>
      <c r="AA142" s="619"/>
      <c r="AB142" s="619"/>
      <c r="AC142" s="619"/>
      <c r="AD142" s="619"/>
      <c r="AE142" s="619"/>
      <c r="AF142" s="619"/>
      <c r="AG142" s="619"/>
      <c r="AH142" s="619"/>
      <c r="AI142" s="619"/>
      <c r="AJ142" s="619"/>
      <c r="AK142" s="185"/>
      <c r="AM142" s="621">
        <v>0.52083333333333304</v>
      </c>
      <c r="AN142" s="618"/>
      <c r="AO142" s="618"/>
    </row>
    <row r="143" spans="2:41" ht="13.5" hidden="1" customHeight="1">
      <c r="B143" s="123"/>
      <c r="C143" s="177"/>
      <c r="D143" s="178"/>
      <c r="E143" s="123"/>
      <c r="F143" s="619"/>
      <c r="G143" s="619"/>
      <c r="H143" s="619"/>
      <c r="I143" s="619"/>
      <c r="J143" s="619"/>
      <c r="K143" s="619"/>
      <c r="L143" s="619"/>
      <c r="M143" s="619"/>
      <c r="N143" s="619"/>
      <c r="O143" s="619"/>
      <c r="P143" s="619"/>
      <c r="Q143" s="619"/>
      <c r="R143" s="619"/>
      <c r="S143" s="619"/>
      <c r="T143" s="619"/>
      <c r="U143" s="619"/>
      <c r="V143" s="619"/>
      <c r="W143" s="619"/>
      <c r="X143" s="619"/>
      <c r="Y143" s="619"/>
      <c r="Z143" s="619"/>
      <c r="AA143" s="619"/>
      <c r="AB143" s="619"/>
      <c r="AC143" s="619"/>
      <c r="AD143" s="619"/>
      <c r="AE143" s="619"/>
      <c r="AF143" s="619"/>
      <c r="AG143" s="619"/>
      <c r="AH143" s="619"/>
      <c r="AI143" s="619"/>
      <c r="AJ143" s="619"/>
      <c r="AK143" s="185"/>
      <c r="AM143" s="621"/>
      <c r="AN143" s="618"/>
      <c r="AO143" s="618"/>
    </row>
    <row r="144" spans="2:41">
      <c r="B144" s="123"/>
      <c r="C144" s="179"/>
      <c r="D144" s="178"/>
      <c r="E144" s="123"/>
      <c r="F144" s="620"/>
      <c r="G144" s="620"/>
      <c r="H144" s="620"/>
      <c r="I144" s="620"/>
      <c r="J144" s="620"/>
      <c r="K144" s="620"/>
      <c r="L144" s="620"/>
      <c r="M144" s="620"/>
      <c r="N144" s="620"/>
      <c r="O144" s="620"/>
      <c r="P144" s="620"/>
      <c r="Q144" s="620"/>
      <c r="R144" s="620"/>
      <c r="S144" s="620"/>
      <c r="T144" s="620"/>
      <c r="U144" s="620"/>
      <c r="V144" s="620"/>
      <c r="W144" s="620"/>
      <c r="X144" s="620"/>
      <c r="Y144" s="620"/>
      <c r="Z144" s="620"/>
      <c r="AA144" s="620"/>
      <c r="AB144" s="620"/>
      <c r="AC144" s="620"/>
      <c r="AD144" s="620"/>
      <c r="AE144" s="620"/>
      <c r="AF144" s="620"/>
      <c r="AG144" s="620"/>
      <c r="AH144" s="620"/>
      <c r="AI144" s="620"/>
      <c r="AJ144" s="620"/>
      <c r="AK144" s="157"/>
    </row>
    <row r="145" spans="3:37">
      <c r="C145" s="178"/>
      <c r="D145" s="178"/>
      <c r="E145" s="123"/>
      <c r="F145" s="620"/>
      <c r="G145" s="620"/>
      <c r="H145" s="620"/>
      <c r="I145" s="620"/>
      <c r="J145" s="620"/>
      <c r="K145" s="620"/>
      <c r="L145" s="620"/>
      <c r="M145" s="620"/>
      <c r="N145" s="620"/>
      <c r="O145" s="620"/>
      <c r="P145" s="620"/>
      <c r="Q145" s="620"/>
      <c r="R145" s="620"/>
      <c r="S145" s="620"/>
      <c r="T145" s="620"/>
      <c r="U145" s="620"/>
      <c r="V145" s="620"/>
      <c r="W145" s="620"/>
      <c r="X145" s="620"/>
      <c r="Y145" s="620"/>
      <c r="Z145" s="620"/>
      <c r="AA145" s="620"/>
      <c r="AB145" s="620"/>
      <c r="AC145" s="620"/>
      <c r="AD145" s="620"/>
      <c r="AE145" s="620"/>
      <c r="AF145" s="620"/>
      <c r="AG145" s="620"/>
      <c r="AH145" s="620"/>
      <c r="AI145" s="620"/>
      <c r="AJ145" s="620"/>
      <c r="AK145" s="157"/>
    </row>
    <row r="146" spans="3:37">
      <c r="C146" s="180" t="s">
        <v>159</v>
      </c>
      <c r="D146" s="181"/>
      <c r="E146" s="123"/>
      <c r="F146" s="182">
        <f t="shared" ref="F146:AJ146" si="9">IF(F130+F131&gt;0,0,F140*8)</f>
        <v>0</v>
      </c>
      <c r="G146" s="182">
        <f t="shared" si="9"/>
        <v>0</v>
      </c>
      <c r="H146" s="182">
        <f t="shared" si="9"/>
        <v>0</v>
      </c>
      <c r="I146" s="182">
        <f t="shared" si="9"/>
        <v>0</v>
      </c>
      <c r="J146" s="182">
        <f t="shared" si="9"/>
        <v>0</v>
      </c>
      <c r="K146" s="182">
        <f t="shared" si="9"/>
        <v>0</v>
      </c>
      <c r="L146" s="182">
        <f t="shared" si="9"/>
        <v>0</v>
      </c>
      <c r="M146" s="182">
        <f t="shared" si="9"/>
        <v>0</v>
      </c>
      <c r="N146" s="182">
        <f t="shared" si="9"/>
        <v>0</v>
      </c>
      <c r="O146" s="182">
        <f t="shared" si="9"/>
        <v>0</v>
      </c>
      <c r="P146" s="182">
        <f t="shared" si="9"/>
        <v>0</v>
      </c>
      <c r="Q146" s="182">
        <f t="shared" si="9"/>
        <v>0</v>
      </c>
      <c r="R146" s="182">
        <f t="shared" si="9"/>
        <v>0</v>
      </c>
      <c r="S146" s="182">
        <f t="shared" si="9"/>
        <v>0</v>
      </c>
      <c r="T146" s="182">
        <f t="shared" si="9"/>
        <v>0</v>
      </c>
      <c r="U146" s="182">
        <f t="shared" si="9"/>
        <v>0</v>
      </c>
      <c r="V146" s="182">
        <f t="shared" si="9"/>
        <v>0</v>
      </c>
      <c r="W146" s="182">
        <f t="shared" si="9"/>
        <v>0</v>
      </c>
      <c r="X146" s="182">
        <f t="shared" si="9"/>
        <v>0</v>
      </c>
      <c r="Y146" s="182">
        <f t="shared" si="9"/>
        <v>0</v>
      </c>
      <c r="Z146" s="182">
        <f t="shared" si="9"/>
        <v>0</v>
      </c>
      <c r="AA146" s="182">
        <f t="shared" si="9"/>
        <v>0</v>
      </c>
      <c r="AB146" s="182">
        <f t="shared" si="9"/>
        <v>0</v>
      </c>
      <c r="AC146" s="182">
        <f t="shared" si="9"/>
        <v>0</v>
      </c>
      <c r="AD146" s="182">
        <f t="shared" si="9"/>
        <v>0</v>
      </c>
      <c r="AE146" s="182">
        <f t="shared" si="9"/>
        <v>0</v>
      </c>
      <c r="AF146" s="182">
        <f t="shared" si="9"/>
        <v>0</v>
      </c>
      <c r="AG146" s="182">
        <f t="shared" si="9"/>
        <v>0</v>
      </c>
      <c r="AH146" s="182">
        <f t="shared" si="9"/>
        <v>0</v>
      </c>
      <c r="AI146" s="182">
        <f t="shared" si="9"/>
        <v>0</v>
      </c>
      <c r="AJ146" s="182">
        <f t="shared" si="9"/>
        <v>0</v>
      </c>
      <c r="AK146" s="186">
        <f>+SUM(F146:AJ146)</f>
        <v>0</v>
      </c>
    </row>
    <row r="147" spans="3:37">
      <c r="C147" s="180" t="s">
        <v>14</v>
      </c>
      <c r="D147" s="181"/>
      <c r="E147" s="123"/>
      <c r="F147" s="182">
        <f t="shared" ref="F147:AJ147" si="10">IF(F130&gt;0,F127,0)</f>
        <v>0</v>
      </c>
      <c r="G147" s="182">
        <f t="shared" si="10"/>
        <v>0</v>
      </c>
      <c r="H147" s="182">
        <f t="shared" si="10"/>
        <v>7.5</v>
      </c>
      <c r="I147" s="182">
        <f t="shared" si="10"/>
        <v>7.5</v>
      </c>
      <c r="J147" s="182">
        <f t="shared" si="10"/>
        <v>7.5</v>
      </c>
      <c r="K147" s="182">
        <f t="shared" si="10"/>
        <v>7.5</v>
      </c>
      <c r="L147" s="182">
        <f t="shared" si="10"/>
        <v>0</v>
      </c>
      <c r="M147" s="182">
        <f t="shared" si="10"/>
        <v>0</v>
      </c>
      <c r="N147" s="182">
        <f t="shared" si="10"/>
        <v>7.5</v>
      </c>
      <c r="O147" s="182">
        <f t="shared" si="10"/>
        <v>6</v>
      </c>
      <c r="P147" s="182">
        <f t="shared" si="10"/>
        <v>7.5</v>
      </c>
      <c r="Q147" s="182">
        <f t="shared" si="10"/>
        <v>7.5</v>
      </c>
      <c r="R147" s="182">
        <f t="shared" si="10"/>
        <v>0</v>
      </c>
      <c r="S147" s="182">
        <f t="shared" si="10"/>
        <v>0</v>
      </c>
      <c r="T147" s="182">
        <f t="shared" si="10"/>
        <v>6</v>
      </c>
      <c r="U147" s="182">
        <f t="shared" si="10"/>
        <v>7.5</v>
      </c>
      <c r="V147" s="182">
        <f t="shared" si="10"/>
        <v>7.5</v>
      </c>
      <c r="W147" s="182">
        <f t="shared" si="10"/>
        <v>0</v>
      </c>
      <c r="X147" s="182">
        <f t="shared" si="10"/>
        <v>0</v>
      </c>
      <c r="Y147" s="182">
        <f t="shared" si="10"/>
        <v>0</v>
      </c>
      <c r="Z147" s="182">
        <f t="shared" si="10"/>
        <v>0</v>
      </c>
      <c r="AA147" s="182">
        <f t="shared" si="10"/>
        <v>0</v>
      </c>
      <c r="AB147" s="182">
        <f t="shared" si="10"/>
        <v>0</v>
      </c>
      <c r="AC147" s="182">
        <f t="shared" si="10"/>
        <v>0</v>
      </c>
      <c r="AD147" s="182">
        <f t="shared" si="10"/>
        <v>0</v>
      </c>
      <c r="AE147" s="182">
        <f t="shared" si="10"/>
        <v>0</v>
      </c>
      <c r="AF147" s="182">
        <f t="shared" si="10"/>
        <v>0</v>
      </c>
      <c r="AG147" s="182">
        <f t="shared" si="10"/>
        <v>0</v>
      </c>
      <c r="AH147" s="182">
        <f t="shared" si="10"/>
        <v>0</v>
      </c>
      <c r="AI147" s="182">
        <f t="shared" si="10"/>
        <v>0</v>
      </c>
      <c r="AJ147" s="182">
        <f t="shared" si="10"/>
        <v>0</v>
      </c>
      <c r="AK147" s="186">
        <f>+SUM(F147:AJ147)</f>
        <v>79.5</v>
      </c>
    </row>
    <row r="148" spans="3:37">
      <c r="C148" s="180" t="s">
        <v>15</v>
      </c>
      <c r="D148" s="181"/>
      <c r="E148" s="123"/>
      <c r="F148" s="182">
        <f t="shared" ref="F148:AJ148" si="11">IF(F131&gt;0,F127,0)</f>
        <v>16</v>
      </c>
      <c r="G148" s="182">
        <f t="shared" si="11"/>
        <v>0</v>
      </c>
      <c r="H148" s="182">
        <f t="shared" si="11"/>
        <v>0</v>
      </c>
      <c r="I148" s="182">
        <f t="shared" si="11"/>
        <v>0</v>
      </c>
      <c r="J148" s="182">
        <f t="shared" si="11"/>
        <v>0</v>
      </c>
      <c r="K148" s="182">
        <f t="shared" si="11"/>
        <v>0</v>
      </c>
      <c r="L148" s="182">
        <f t="shared" si="11"/>
        <v>0</v>
      </c>
      <c r="M148" s="182">
        <f t="shared" si="11"/>
        <v>0</v>
      </c>
      <c r="N148" s="182">
        <f t="shared" si="11"/>
        <v>0</v>
      </c>
      <c r="O148" s="182">
        <f t="shared" si="11"/>
        <v>0</v>
      </c>
      <c r="P148" s="182">
        <f t="shared" si="11"/>
        <v>0</v>
      </c>
      <c r="Q148" s="182">
        <f t="shared" si="11"/>
        <v>0</v>
      </c>
      <c r="R148" s="182">
        <f t="shared" si="11"/>
        <v>0</v>
      </c>
      <c r="S148" s="182">
        <f t="shared" si="11"/>
        <v>0</v>
      </c>
      <c r="T148" s="182">
        <f t="shared" si="11"/>
        <v>0</v>
      </c>
      <c r="U148" s="182">
        <f t="shared" si="11"/>
        <v>0</v>
      </c>
      <c r="V148" s="182">
        <f t="shared" si="11"/>
        <v>0</v>
      </c>
      <c r="W148" s="182">
        <f t="shared" si="11"/>
        <v>0</v>
      </c>
      <c r="X148" s="182">
        <f t="shared" si="11"/>
        <v>0</v>
      </c>
      <c r="Y148" s="182">
        <f t="shared" si="11"/>
        <v>0</v>
      </c>
      <c r="Z148" s="182">
        <f t="shared" si="11"/>
        <v>0</v>
      </c>
      <c r="AA148" s="182">
        <f t="shared" si="11"/>
        <v>0</v>
      </c>
      <c r="AB148" s="182">
        <f t="shared" si="11"/>
        <v>0</v>
      </c>
      <c r="AC148" s="182">
        <f t="shared" si="11"/>
        <v>0</v>
      </c>
      <c r="AD148" s="182">
        <f t="shared" si="11"/>
        <v>0</v>
      </c>
      <c r="AE148" s="182">
        <f t="shared" si="11"/>
        <v>0</v>
      </c>
      <c r="AF148" s="182">
        <f t="shared" si="11"/>
        <v>0</v>
      </c>
      <c r="AG148" s="182">
        <f t="shared" si="11"/>
        <v>0</v>
      </c>
      <c r="AH148" s="182">
        <f t="shared" si="11"/>
        <v>0</v>
      </c>
      <c r="AI148" s="182">
        <f t="shared" si="11"/>
        <v>0</v>
      </c>
      <c r="AJ148" s="182">
        <f t="shared" si="11"/>
        <v>0</v>
      </c>
      <c r="AK148" s="186">
        <f>+SUM(F148:AJ148)</f>
        <v>16</v>
      </c>
    </row>
  </sheetData>
  <mergeCells count="310">
    <mergeCell ref="A1:AE1"/>
    <mergeCell ref="A2:AE2"/>
    <mergeCell ref="A3:AE3"/>
    <mergeCell ref="A127:C127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41:B14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F142:F143"/>
    <mergeCell ref="F144:F145"/>
    <mergeCell ref="G142:G143"/>
    <mergeCell ref="G144:G145"/>
    <mergeCell ref="H142:H143"/>
    <mergeCell ref="H144:H145"/>
    <mergeCell ref="I142:I143"/>
    <mergeCell ref="I144:I145"/>
    <mergeCell ref="J142:J143"/>
    <mergeCell ref="J144:J145"/>
    <mergeCell ref="K142:K143"/>
    <mergeCell ref="K144:K145"/>
    <mergeCell ref="L142:L143"/>
    <mergeCell ref="L144:L145"/>
    <mergeCell ref="M142:M143"/>
    <mergeCell ref="M144:M145"/>
    <mergeCell ref="N142:N143"/>
    <mergeCell ref="N144:N145"/>
    <mergeCell ref="O142:O143"/>
    <mergeCell ref="O144:O145"/>
    <mergeCell ref="P142:P143"/>
    <mergeCell ref="P144:P145"/>
    <mergeCell ref="Q142:Q143"/>
    <mergeCell ref="Q144:Q145"/>
    <mergeCell ref="R142:R143"/>
    <mergeCell ref="R144:R145"/>
    <mergeCell ref="S142:S143"/>
    <mergeCell ref="S144:S145"/>
    <mergeCell ref="T142:T143"/>
    <mergeCell ref="T144:T145"/>
    <mergeCell ref="U142:U143"/>
    <mergeCell ref="U144:U145"/>
    <mergeCell ref="V142:V143"/>
    <mergeCell ref="V144:V145"/>
    <mergeCell ref="W142:W143"/>
    <mergeCell ref="W144:W145"/>
    <mergeCell ref="X142:X143"/>
    <mergeCell ref="X144:X145"/>
    <mergeCell ref="Y142:Y143"/>
    <mergeCell ref="Y144:Y145"/>
    <mergeCell ref="Z142:Z143"/>
    <mergeCell ref="Z144:Z145"/>
    <mergeCell ref="AA142:AA143"/>
    <mergeCell ref="AA144:AA145"/>
    <mergeCell ref="AB142:AB143"/>
    <mergeCell ref="AB144:AB145"/>
    <mergeCell ref="AC142:AC143"/>
    <mergeCell ref="AC144:AC145"/>
    <mergeCell ref="AD142:AD143"/>
    <mergeCell ref="AD144:AD145"/>
    <mergeCell ref="AE142:AE143"/>
    <mergeCell ref="AE144:AE145"/>
    <mergeCell ref="AF142:AF143"/>
    <mergeCell ref="AF144:AF145"/>
    <mergeCell ref="AN142:AN143"/>
    <mergeCell ref="AO142:AO143"/>
    <mergeCell ref="AG142:AG143"/>
    <mergeCell ref="AG144:AG145"/>
    <mergeCell ref="AH142:AH143"/>
    <mergeCell ref="AH144:AH145"/>
    <mergeCell ref="AI142:AI143"/>
    <mergeCell ref="AI144:AI145"/>
    <mergeCell ref="AJ142:AJ143"/>
    <mergeCell ref="AJ144:AJ145"/>
    <mergeCell ref="AM142:AM143"/>
  </mergeCells>
  <conditionalFormatting sqref="F6:AJ6">
    <cfRule type="expression" dxfId="25" priority="2">
      <formula>OR(TEXT(F$5,"ddd")="Sat",TEXT(F$5,"ddd")="Sun")</formula>
    </cfRule>
  </conditionalFormatting>
  <dataValidations count="1">
    <dataValidation type="list" allowBlank="1" showInputMessage="1" showErrorMessage="1" sqref="F125:AJ125 F29:AJ29 F31:AJ31 F33:AJ33 F35:AJ35 F37:AJ37 F39:AJ39 F41:AJ41 F43:AJ43 F45:AJ45 F47:AJ47 F49:AJ49 F51:AJ51 F53:AJ53 F55:AJ55 F57:AJ57 F59:AJ59 F61:AJ61 F63:AJ63 F65:AJ65 F67:AJ67 F69:AJ69 F71:AJ71 F73:AJ73 F75:AJ75 F77:AJ77 F79:AJ79 F81:AJ81 F83:AJ83 F85:AJ85 F87:AJ87 F89:AJ89 F91:AJ91 F93:AJ93 F95:AJ95 F97:AJ97 F99:AJ99 F101:AJ101 F103:AJ103 F105:AJ105 F107:AJ107 F109:AJ109 F111:AJ111 F113:AJ113 F115:AJ115 F117:AJ117 F119:AJ119 F121:AJ121 F123:AJ123 F27:AJ27 F25:AJ25 F23:AJ23 F17:AJ17 F19:AJ19 F21:AJ21 F11:AJ11 F9:AJ9 F15:AJ15 F13:AJ13 F7:AJ7">
      <formula1>$C$129:$C$138</formula1>
    </dataValidation>
  </dataValidations>
  <pageMargins left="0" right="0" top="0.5" bottom="0" header="0" footer="0"/>
  <pageSetup paperSize="9" scale="37" firstPageNumber="0" fitToHeight="0" orientation="landscape" useFirstPageNumber="1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CC"/>
  </sheetPr>
  <dimension ref="A1:AO148"/>
  <sheetViews>
    <sheetView showGridLines="0" zoomScale="85" zoomScaleNormal="85" workbookViewId="0">
      <pane xSplit="5" ySplit="6" topLeftCell="N7" activePane="bottomRight" state="frozen"/>
      <selection activeCell="F7" sqref="F7:AJ126"/>
      <selection pane="topRight" activeCell="F7" sqref="F7:AJ126"/>
      <selection pane="bottomLeft" activeCell="F7" sqref="F7:AJ126"/>
      <selection pane="bottomRight" activeCell="Q21" sqref="Q21"/>
    </sheetView>
  </sheetViews>
  <sheetFormatPr defaultColWidth="8.625" defaultRowHeight="14.25"/>
  <cols>
    <col min="1" max="1" width="3.5" style="121" customWidth="1"/>
    <col min="2" max="2" width="17.125" style="122" customWidth="1"/>
    <col min="3" max="3" width="22.875" style="122" customWidth="1"/>
    <col min="4" max="4" width="11.875" style="122" customWidth="1"/>
    <col min="5" max="5" width="8.625" style="122"/>
    <col min="6" max="11" width="10.625" style="122" customWidth="1"/>
    <col min="12" max="36" width="10.625" style="123" customWidth="1"/>
    <col min="37" max="37" width="5.625" style="123" customWidth="1"/>
    <col min="38" max="38" width="9.75" style="124" customWidth="1"/>
    <col min="39" max="39" width="9.25" style="124" customWidth="1"/>
    <col min="40" max="41" width="9" style="124" customWidth="1"/>
  </cols>
  <sheetData>
    <row r="1" spans="1:40" ht="50.45" customHeight="1">
      <c r="A1" s="669" t="s">
        <v>132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  <c r="AA1" s="669"/>
      <c r="AB1" s="669"/>
      <c r="AC1" s="669"/>
      <c r="AD1" s="669"/>
      <c r="AE1" s="669"/>
      <c r="AF1" s="137"/>
      <c r="AG1" s="137"/>
      <c r="AH1" s="137"/>
      <c r="AI1" s="137"/>
      <c r="AJ1" s="137"/>
      <c r="AK1" s="138"/>
    </row>
    <row r="2" spans="1:40" ht="50.45" customHeight="1">
      <c r="A2" s="670" t="str">
        <f>"LINE: "&amp;Summary!D2</f>
        <v>LINE: BF23 Main Assy TR1</v>
      </c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137"/>
      <c r="AG2" s="137"/>
      <c r="AH2" s="137"/>
      <c r="AI2" s="137"/>
      <c r="AJ2" s="137"/>
      <c r="AK2" s="138"/>
    </row>
    <row r="3" spans="1:40" ht="41.45" customHeight="1">
      <c r="A3" s="671" t="s">
        <v>4293</v>
      </c>
      <c r="B3" s="671"/>
      <c r="C3" s="671"/>
      <c r="D3" s="671"/>
      <c r="E3" s="671"/>
      <c r="F3" s="671"/>
      <c r="G3" s="671"/>
      <c r="H3" s="671"/>
      <c r="I3" s="671"/>
      <c r="J3" s="671"/>
      <c r="K3" s="671"/>
      <c r="L3" s="671"/>
      <c r="M3" s="671"/>
      <c r="N3" s="671"/>
      <c r="O3" s="671"/>
      <c r="P3" s="671"/>
      <c r="Q3" s="671"/>
      <c r="R3" s="671"/>
      <c r="S3" s="671"/>
      <c r="T3" s="671"/>
      <c r="U3" s="671"/>
      <c r="V3" s="671"/>
      <c r="W3" s="671"/>
      <c r="X3" s="671"/>
      <c r="Y3" s="671"/>
      <c r="Z3" s="671"/>
      <c r="AA3" s="671"/>
      <c r="AB3" s="671"/>
      <c r="AC3" s="671"/>
      <c r="AD3" s="671"/>
      <c r="AE3" s="671"/>
      <c r="AF3" s="137"/>
      <c r="AG3" s="137"/>
      <c r="AH3" s="137"/>
      <c r="AI3" s="137"/>
      <c r="AJ3" s="137"/>
      <c r="AK3" s="124"/>
    </row>
    <row r="4" spans="1:40" ht="6.75" hidden="1" customHeight="1">
      <c r="A4" s="125"/>
      <c r="B4" s="126"/>
      <c r="C4" s="127"/>
      <c r="D4" s="127"/>
      <c r="E4" s="127"/>
      <c r="F4" s="128" t="e">
        <f>#REF!</f>
        <v>#REF!</v>
      </c>
      <c r="G4" s="128" t="e">
        <f t="shared" ref="G4:AJ4" si="0">F4+1</f>
        <v>#REF!</v>
      </c>
      <c r="H4" s="128" t="e">
        <f t="shared" si="0"/>
        <v>#REF!</v>
      </c>
      <c r="I4" s="128" t="e">
        <f t="shared" si="0"/>
        <v>#REF!</v>
      </c>
      <c r="J4" s="128" t="e">
        <f t="shared" si="0"/>
        <v>#REF!</v>
      </c>
      <c r="K4" s="128" t="e">
        <f t="shared" si="0"/>
        <v>#REF!</v>
      </c>
      <c r="L4" s="136" t="e">
        <f t="shared" si="0"/>
        <v>#REF!</v>
      </c>
      <c r="M4" s="136" t="e">
        <f t="shared" si="0"/>
        <v>#REF!</v>
      </c>
      <c r="N4" s="136" t="e">
        <f t="shared" si="0"/>
        <v>#REF!</v>
      </c>
      <c r="O4" s="136" t="e">
        <f t="shared" si="0"/>
        <v>#REF!</v>
      </c>
      <c r="P4" s="136" t="e">
        <f t="shared" si="0"/>
        <v>#REF!</v>
      </c>
      <c r="Q4" s="136" t="e">
        <f t="shared" si="0"/>
        <v>#REF!</v>
      </c>
      <c r="R4" s="136" t="e">
        <f t="shared" si="0"/>
        <v>#REF!</v>
      </c>
      <c r="S4" s="136" t="e">
        <f t="shared" si="0"/>
        <v>#REF!</v>
      </c>
      <c r="T4" s="136" t="e">
        <f t="shared" si="0"/>
        <v>#REF!</v>
      </c>
      <c r="U4" s="136" t="e">
        <f t="shared" si="0"/>
        <v>#REF!</v>
      </c>
      <c r="V4" s="136" t="e">
        <f t="shared" si="0"/>
        <v>#REF!</v>
      </c>
      <c r="W4" s="136" t="e">
        <f t="shared" si="0"/>
        <v>#REF!</v>
      </c>
      <c r="X4" s="136" t="e">
        <f t="shared" si="0"/>
        <v>#REF!</v>
      </c>
      <c r="Y4" s="136" t="e">
        <f t="shared" si="0"/>
        <v>#REF!</v>
      </c>
      <c r="Z4" s="136" t="e">
        <f t="shared" si="0"/>
        <v>#REF!</v>
      </c>
      <c r="AA4" s="136" t="e">
        <f t="shared" si="0"/>
        <v>#REF!</v>
      </c>
      <c r="AB4" s="136" t="e">
        <f t="shared" si="0"/>
        <v>#REF!</v>
      </c>
      <c r="AC4" s="136" t="e">
        <f t="shared" si="0"/>
        <v>#REF!</v>
      </c>
      <c r="AD4" s="136" t="e">
        <f t="shared" si="0"/>
        <v>#REF!</v>
      </c>
      <c r="AE4" s="136" t="e">
        <f t="shared" si="0"/>
        <v>#REF!</v>
      </c>
      <c r="AF4" s="136" t="e">
        <f t="shared" si="0"/>
        <v>#REF!</v>
      </c>
      <c r="AG4" s="136" t="e">
        <f t="shared" si="0"/>
        <v>#REF!</v>
      </c>
      <c r="AH4" s="136" t="e">
        <f t="shared" si="0"/>
        <v>#REF!</v>
      </c>
      <c r="AI4" s="136" t="e">
        <f t="shared" si="0"/>
        <v>#REF!</v>
      </c>
      <c r="AJ4" s="136" t="e">
        <f t="shared" si="0"/>
        <v>#REF!</v>
      </c>
      <c r="AK4" s="139"/>
    </row>
    <row r="5" spans="1:40" ht="23.25" customHeight="1" thickBot="1">
      <c r="A5" s="125"/>
      <c r="B5" s="126"/>
      <c r="C5" s="127"/>
      <c r="D5" s="127"/>
      <c r="E5" s="127"/>
      <c r="F5" s="396">
        <f>'Input Data Shift B'!D5</f>
        <v>44255</v>
      </c>
      <c r="G5" s="396">
        <f>'Input Data Shift B'!E5</f>
        <v>44256</v>
      </c>
      <c r="H5" s="396">
        <f>'Input Data Shift B'!F5</f>
        <v>44257</v>
      </c>
      <c r="I5" s="396">
        <f>'Input Data Shift B'!G5</f>
        <v>44258</v>
      </c>
      <c r="J5" s="396">
        <f>'Input Data Shift B'!H5</f>
        <v>44259</v>
      </c>
      <c r="K5" s="396">
        <f>'Input Data Shift B'!I5</f>
        <v>44260</v>
      </c>
      <c r="L5" s="396">
        <f>'Input Data Shift B'!J5</f>
        <v>44261</v>
      </c>
      <c r="M5" s="396">
        <f>'Input Data Shift B'!K5</f>
        <v>44262</v>
      </c>
      <c r="N5" s="396">
        <f>'Input Data Shift B'!L5</f>
        <v>44263</v>
      </c>
      <c r="O5" s="396">
        <f>'Input Data Shift B'!M5</f>
        <v>44264</v>
      </c>
      <c r="P5" s="396">
        <f>'Input Data Shift B'!N5</f>
        <v>44265</v>
      </c>
      <c r="Q5" s="396">
        <f>'Input Data Shift B'!O5</f>
        <v>44266</v>
      </c>
      <c r="R5" s="396">
        <f>'Input Data Shift B'!P5</f>
        <v>44267</v>
      </c>
      <c r="S5" s="396">
        <f>'Input Data Shift B'!Q5</f>
        <v>44268</v>
      </c>
      <c r="T5" s="396">
        <f>'Input Data Shift B'!R5</f>
        <v>44269</v>
      </c>
      <c r="U5" s="396">
        <f>'Input Data Shift B'!S5</f>
        <v>44270</v>
      </c>
      <c r="V5" s="396">
        <f>'Input Data Shift B'!T5</f>
        <v>44271</v>
      </c>
      <c r="W5" s="396">
        <f>'Input Data Shift B'!U5</f>
        <v>44272</v>
      </c>
      <c r="X5" s="396">
        <f>'Input Data Shift B'!V5</f>
        <v>44273</v>
      </c>
      <c r="Y5" s="396">
        <f>'Input Data Shift B'!W5</f>
        <v>44274</v>
      </c>
      <c r="Z5" s="396">
        <f>'Input Data Shift B'!X5</f>
        <v>44275</v>
      </c>
      <c r="AA5" s="396">
        <f>'Input Data Shift B'!Y5</f>
        <v>44276</v>
      </c>
      <c r="AB5" s="396">
        <f>'Input Data Shift B'!Z5</f>
        <v>44277</v>
      </c>
      <c r="AC5" s="396">
        <f>'Input Data Shift B'!AA5</f>
        <v>44278</v>
      </c>
      <c r="AD5" s="396">
        <f>'Input Data Shift B'!AB5</f>
        <v>44279</v>
      </c>
      <c r="AE5" s="396">
        <f>'Input Data Shift B'!AC5</f>
        <v>44280</v>
      </c>
      <c r="AF5" s="396">
        <f>'Input Data Shift B'!AD5</f>
        <v>44281</v>
      </c>
      <c r="AG5" s="396">
        <f>'Input Data Shift B'!AE5</f>
        <v>44282</v>
      </c>
      <c r="AH5" s="396">
        <f>'Input Data Shift B'!AF5</f>
        <v>44283</v>
      </c>
      <c r="AI5" s="396">
        <f>'Input Data Shift B'!AG5</f>
        <v>44284</v>
      </c>
      <c r="AJ5" s="396">
        <f>'Input Data Shift B'!AH5</f>
        <v>44285</v>
      </c>
      <c r="AK5" s="139"/>
      <c r="AL5" s="124" t="s">
        <v>161</v>
      </c>
    </row>
    <row r="6" spans="1:40" s="120" customFormat="1" ht="23.25" customHeight="1" thickBot="1">
      <c r="A6" s="129" t="s">
        <v>134</v>
      </c>
      <c r="B6" s="130" t="s">
        <v>135</v>
      </c>
      <c r="C6" s="131" t="s">
        <v>136</v>
      </c>
      <c r="D6" s="131" t="s">
        <v>101</v>
      </c>
      <c r="E6" s="132"/>
      <c r="F6" s="397">
        <f t="shared" ref="F6:AJ6" si="1">F5</f>
        <v>44255</v>
      </c>
      <c r="G6" s="397">
        <f t="shared" si="1"/>
        <v>44256</v>
      </c>
      <c r="H6" s="397">
        <f t="shared" si="1"/>
        <v>44257</v>
      </c>
      <c r="I6" s="397">
        <f t="shared" si="1"/>
        <v>44258</v>
      </c>
      <c r="J6" s="397">
        <f t="shared" si="1"/>
        <v>44259</v>
      </c>
      <c r="K6" s="397">
        <f t="shared" si="1"/>
        <v>44260</v>
      </c>
      <c r="L6" s="397">
        <f t="shared" si="1"/>
        <v>44261</v>
      </c>
      <c r="M6" s="397">
        <f t="shared" si="1"/>
        <v>44262</v>
      </c>
      <c r="N6" s="397">
        <f t="shared" si="1"/>
        <v>44263</v>
      </c>
      <c r="O6" s="397">
        <f t="shared" si="1"/>
        <v>44264</v>
      </c>
      <c r="P6" s="397">
        <f t="shared" si="1"/>
        <v>44265</v>
      </c>
      <c r="Q6" s="397">
        <f t="shared" si="1"/>
        <v>44266</v>
      </c>
      <c r="R6" s="397">
        <f t="shared" si="1"/>
        <v>44267</v>
      </c>
      <c r="S6" s="397">
        <f t="shared" si="1"/>
        <v>44268</v>
      </c>
      <c r="T6" s="397">
        <f t="shared" si="1"/>
        <v>44269</v>
      </c>
      <c r="U6" s="397">
        <f t="shared" si="1"/>
        <v>44270</v>
      </c>
      <c r="V6" s="397">
        <f t="shared" si="1"/>
        <v>44271</v>
      </c>
      <c r="W6" s="397">
        <f t="shared" si="1"/>
        <v>44272</v>
      </c>
      <c r="X6" s="397">
        <f t="shared" si="1"/>
        <v>44273</v>
      </c>
      <c r="Y6" s="397">
        <f t="shared" si="1"/>
        <v>44274</v>
      </c>
      <c r="Z6" s="397">
        <f t="shared" si="1"/>
        <v>44275</v>
      </c>
      <c r="AA6" s="397">
        <f t="shared" si="1"/>
        <v>44276</v>
      </c>
      <c r="AB6" s="397">
        <f t="shared" si="1"/>
        <v>44277</v>
      </c>
      <c r="AC6" s="397">
        <f t="shared" si="1"/>
        <v>44278</v>
      </c>
      <c r="AD6" s="397">
        <f t="shared" si="1"/>
        <v>44279</v>
      </c>
      <c r="AE6" s="397">
        <f t="shared" si="1"/>
        <v>44280</v>
      </c>
      <c r="AF6" s="397">
        <f t="shared" si="1"/>
        <v>44281</v>
      </c>
      <c r="AG6" s="397">
        <f t="shared" si="1"/>
        <v>44282</v>
      </c>
      <c r="AH6" s="397">
        <f t="shared" si="1"/>
        <v>44283</v>
      </c>
      <c r="AI6" s="397">
        <f t="shared" si="1"/>
        <v>44284</v>
      </c>
      <c r="AJ6" s="397">
        <f t="shared" si="1"/>
        <v>44285</v>
      </c>
      <c r="AK6" s="140"/>
      <c r="AL6" s="124" t="s">
        <v>162</v>
      </c>
      <c r="AM6" s="141"/>
      <c r="AN6" s="141"/>
    </row>
    <row r="7" spans="1:40" ht="24.95" customHeight="1" thickBot="1">
      <c r="A7" s="672">
        <v>1</v>
      </c>
      <c r="B7" s="661" t="s">
        <v>548</v>
      </c>
      <c r="C7" s="652" t="str">
        <f>VLOOKUP(B7,'Database Karyawan'!$A$2:$B$10000,2,0)</f>
        <v>Purwadi</v>
      </c>
      <c r="D7" s="658" t="s">
        <v>3566</v>
      </c>
      <c r="E7" s="133" t="s">
        <v>138</v>
      </c>
      <c r="F7" s="480" t="s">
        <v>14</v>
      </c>
      <c r="G7" s="480" t="s">
        <v>14</v>
      </c>
      <c r="H7" s="480" t="s">
        <v>14</v>
      </c>
      <c r="I7" s="480" t="s">
        <v>14</v>
      </c>
      <c r="J7" s="515"/>
      <c r="K7" s="515"/>
      <c r="L7" s="480" t="s">
        <v>14</v>
      </c>
      <c r="M7" s="480" t="s">
        <v>14</v>
      </c>
      <c r="N7" s="480" t="s">
        <v>14</v>
      </c>
      <c r="O7" s="480" t="s">
        <v>14</v>
      </c>
      <c r="P7" s="515"/>
      <c r="Q7" s="515"/>
      <c r="R7" s="480" t="s">
        <v>14</v>
      </c>
      <c r="S7" s="480" t="s">
        <v>14</v>
      </c>
      <c r="T7" s="480" t="s">
        <v>14</v>
      </c>
      <c r="U7" s="480" t="s">
        <v>14</v>
      </c>
      <c r="V7" s="515" t="s">
        <v>15</v>
      </c>
      <c r="W7" s="515"/>
      <c r="X7" s="480"/>
      <c r="Y7" s="480"/>
      <c r="Z7" s="480"/>
      <c r="AA7" s="480"/>
      <c r="AB7" s="515"/>
      <c r="AC7" s="515"/>
      <c r="AD7" s="480"/>
      <c r="AE7" s="480"/>
      <c r="AF7" s="480"/>
      <c r="AG7" s="480"/>
      <c r="AH7" s="480"/>
      <c r="AI7" s="480"/>
      <c r="AJ7" s="481"/>
      <c r="AK7" s="142"/>
    </row>
    <row r="8" spans="1:40" ht="24.95" customHeight="1" thickBot="1">
      <c r="A8" s="672"/>
      <c r="B8" s="662"/>
      <c r="C8" s="653"/>
      <c r="D8" s="651"/>
      <c r="E8" s="260" t="s">
        <v>139</v>
      </c>
      <c r="F8" s="482">
        <v>1.5</v>
      </c>
      <c r="G8" s="482">
        <v>1.5</v>
      </c>
      <c r="H8" s="482">
        <v>1.5</v>
      </c>
      <c r="I8" s="482">
        <v>1.5</v>
      </c>
      <c r="J8" s="516"/>
      <c r="K8" s="516"/>
      <c r="L8" s="482">
        <v>1.5</v>
      </c>
      <c r="M8" s="482">
        <v>1.5</v>
      </c>
      <c r="N8" s="482">
        <v>1.5</v>
      </c>
      <c r="O8" s="482">
        <v>1.5</v>
      </c>
      <c r="P8" s="516"/>
      <c r="Q8" s="516"/>
      <c r="R8" s="482">
        <v>1.5</v>
      </c>
      <c r="S8" s="482">
        <v>1</v>
      </c>
      <c r="T8" s="482">
        <v>1.5</v>
      </c>
      <c r="U8" s="482">
        <v>1.5</v>
      </c>
      <c r="V8" s="516">
        <v>8</v>
      </c>
      <c r="W8" s="516"/>
      <c r="X8" s="482"/>
      <c r="Y8" s="482"/>
      <c r="Z8" s="482"/>
      <c r="AA8" s="482"/>
      <c r="AB8" s="516"/>
      <c r="AC8" s="516"/>
      <c r="AD8" s="482"/>
      <c r="AE8" s="482"/>
      <c r="AF8" s="482"/>
      <c r="AG8" s="482"/>
      <c r="AH8" s="482"/>
      <c r="AI8" s="482"/>
      <c r="AJ8" s="483"/>
      <c r="AK8" s="142"/>
      <c r="AL8" s="143"/>
      <c r="AM8" s="144"/>
      <c r="AN8" s="144"/>
    </row>
    <row r="9" spans="1:40" ht="24.95" customHeight="1" thickBot="1">
      <c r="A9" s="649">
        <v>2</v>
      </c>
      <c r="B9" s="666" t="s">
        <v>1207</v>
      </c>
      <c r="C9" s="652" t="str">
        <f>VLOOKUP(B9,'Database Karyawan'!$A$2:$B$10000,2,0)</f>
        <v>Nurhidayat</v>
      </c>
      <c r="D9" s="627" t="s">
        <v>3566</v>
      </c>
      <c r="E9" s="133" t="s">
        <v>138</v>
      </c>
      <c r="F9" s="480" t="s">
        <v>14</v>
      </c>
      <c r="G9" s="480" t="s">
        <v>14</v>
      </c>
      <c r="H9" s="480" t="s">
        <v>14</v>
      </c>
      <c r="I9" s="480" t="s">
        <v>14</v>
      </c>
      <c r="J9" s="515"/>
      <c r="K9" s="515"/>
      <c r="L9" s="480" t="s">
        <v>14</v>
      </c>
      <c r="M9" s="480" t="s">
        <v>14</v>
      </c>
      <c r="N9" s="480" t="s">
        <v>14</v>
      </c>
      <c r="O9" s="480" t="s">
        <v>14</v>
      </c>
      <c r="P9" s="515"/>
      <c r="Q9" s="515"/>
      <c r="R9" s="480" t="s">
        <v>14</v>
      </c>
      <c r="S9" s="480" t="s">
        <v>14</v>
      </c>
      <c r="T9" s="480" t="s">
        <v>14</v>
      </c>
      <c r="U9" s="480" t="s">
        <v>14</v>
      </c>
      <c r="V9" s="515"/>
      <c r="W9" s="515"/>
      <c r="X9" s="480"/>
      <c r="Y9" s="480"/>
      <c r="Z9" s="480"/>
      <c r="AA9" s="480"/>
      <c r="AB9" s="515"/>
      <c r="AC9" s="515"/>
      <c r="AD9" s="480"/>
      <c r="AE9" s="480"/>
      <c r="AF9" s="480"/>
      <c r="AG9" s="480"/>
      <c r="AH9" s="480"/>
      <c r="AI9" s="480"/>
      <c r="AJ9" s="481"/>
      <c r="AK9" s="145"/>
      <c r="AM9" s="69"/>
      <c r="AN9" s="146" t="s">
        <v>138</v>
      </c>
    </row>
    <row r="10" spans="1:40" ht="24.95" customHeight="1" thickBot="1">
      <c r="A10" s="649"/>
      <c r="B10" s="667"/>
      <c r="C10" s="653"/>
      <c r="D10" s="623"/>
      <c r="E10" s="260" t="s">
        <v>139</v>
      </c>
      <c r="F10" s="482">
        <v>1.5</v>
      </c>
      <c r="G10" s="482">
        <v>1.5</v>
      </c>
      <c r="H10" s="482">
        <v>1.5</v>
      </c>
      <c r="I10" s="482">
        <v>1.5</v>
      </c>
      <c r="J10" s="516"/>
      <c r="K10" s="516"/>
      <c r="L10" s="482">
        <v>1.5</v>
      </c>
      <c r="M10" s="482">
        <v>1.5</v>
      </c>
      <c r="N10" s="482">
        <v>1.5</v>
      </c>
      <c r="O10" s="482">
        <v>1.5</v>
      </c>
      <c r="P10" s="516"/>
      <c r="Q10" s="516"/>
      <c r="R10" s="482">
        <v>1.5</v>
      </c>
      <c r="S10" s="482">
        <v>1</v>
      </c>
      <c r="T10" s="482">
        <v>1.5</v>
      </c>
      <c r="U10" s="482">
        <v>1.5</v>
      </c>
      <c r="V10" s="516"/>
      <c r="W10" s="516"/>
      <c r="X10" s="482"/>
      <c r="Y10" s="482"/>
      <c r="Z10" s="482"/>
      <c r="AA10" s="482"/>
      <c r="AB10" s="516"/>
      <c r="AC10" s="516"/>
      <c r="AD10" s="482"/>
      <c r="AE10" s="482"/>
      <c r="AF10" s="482"/>
      <c r="AG10" s="482"/>
      <c r="AH10" s="482"/>
      <c r="AI10" s="482"/>
      <c r="AJ10" s="483"/>
      <c r="AK10" s="145"/>
      <c r="AM10" s="69"/>
      <c r="AN10" s="146" t="s">
        <v>14</v>
      </c>
    </row>
    <row r="11" spans="1:40" ht="24.95" customHeight="1" thickBot="1">
      <c r="A11" s="649">
        <v>3</v>
      </c>
      <c r="B11" s="661" t="s">
        <v>5490</v>
      </c>
      <c r="C11" s="652" t="str">
        <f>VLOOKUP(B11,'Database Karyawan'!$A$2:$B$10000,2,0)</f>
        <v>Adelia Dwi Haryanti</v>
      </c>
      <c r="D11" s="658" t="s">
        <v>3566</v>
      </c>
      <c r="E11" s="133" t="s">
        <v>138</v>
      </c>
      <c r="F11" s="480" t="s">
        <v>14</v>
      </c>
      <c r="G11" s="480" t="s">
        <v>14</v>
      </c>
      <c r="H11" s="480" t="s">
        <v>14</v>
      </c>
      <c r="I11" s="480" t="s">
        <v>14</v>
      </c>
      <c r="J11" s="515"/>
      <c r="K11" s="515"/>
      <c r="L11" s="480" t="s">
        <v>14</v>
      </c>
      <c r="M11" s="480" t="s">
        <v>14</v>
      </c>
      <c r="N11" s="480" t="s">
        <v>14</v>
      </c>
      <c r="O11" s="480" t="s">
        <v>14</v>
      </c>
      <c r="P11" s="515"/>
      <c r="Q11" s="515"/>
      <c r="R11" s="480" t="s">
        <v>14</v>
      </c>
      <c r="S11" s="480" t="s">
        <v>14</v>
      </c>
      <c r="T11" s="480" t="s">
        <v>14</v>
      </c>
      <c r="U11" s="480" t="s">
        <v>14</v>
      </c>
      <c r="V11" s="515"/>
      <c r="W11" s="515"/>
      <c r="X11" s="480"/>
      <c r="Y11" s="480"/>
      <c r="Z11" s="480"/>
      <c r="AA11" s="480"/>
      <c r="AB11" s="515"/>
      <c r="AC11" s="515"/>
      <c r="AD11" s="480"/>
      <c r="AE11" s="480"/>
      <c r="AF11" s="480"/>
      <c r="AG11" s="480"/>
      <c r="AH11" s="480"/>
      <c r="AI11" s="480"/>
      <c r="AJ11" s="481"/>
      <c r="AK11" s="142"/>
      <c r="AL11" s="147"/>
      <c r="AM11" s="69"/>
      <c r="AN11" s="69" t="s">
        <v>15</v>
      </c>
    </row>
    <row r="12" spans="1:40" ht="24.95" customHeight="1" thickBot="1">
      <c r="A12" s="649"/>
      <c r="B12" s="662"/>
      <c r="C12" s="653"/>
      <c r="D12" s="651"/>
      <c r="E12" s="260" t="s">
        <v>139</v>
      </c>
      <c r="F12" s="482">
        <v>1.5</v>
      </c>
      <c r="G12" s="482">
        <v>1.5</v>
      </c>
      <c r="H12" s="482">
        <v>1.5</v>
      </c>
      <c r="I12" s="482">
        <v>1.5</v>
      </c>
      <c r="J12" s="516"/>
      <c r="K12" s="516"/>
      <c r="L12" s="482">
        <v>1.5</v>
      </c>
      <c r="M12" s="482">
        <v>1.5</v>
      </c>
      <c r="N12" s="482">
        <v>1.5</v>
      </c>
      <c r="O12" s="482">
        <v>1.5</v>
      </c>
      <c r="P12" s="516"/>
      <c r="Q12" s="516"/>
      <c r="R12" s="482">
        <v>1.5</v>
      </c>
      <c r="S12" s="482">
        <v>1</v>
      </c>
      <c r="T12" s="482">
        <v>1.5</v>
      </c>
      <c r="U12" s="482">
        <v>1.5</v>
      </c>
      <c r="V12" s="516"/>
      <c r="W12" s="516"/>
      <c r="X12" s="482"/>
      <c r="Y12" s="482"/>
      <c r="Z12" s="482"/>
      <c r="AA12" s="482"/>
      <c r="AB12" s="516"/>
      <c r="AC12" s="516"/>
      <c r="AD12" s="482"/>
      <c r="AE12" s="482"/>
      <c r="AF12" s="482"/>
      <c r="AG12" s="482"/>
      <c r="AH12" s="482"/>
      <c r="AI12" s="482"/>
      <c r="AJ12" s="483"/>
      <c r="AK12" s="142"/>
      <c r="AM12" s="69"/>
      <c r="AN12" s="146" t="s">
        <v>144</v>
      </c>
    </row>
    <row r="13" spans="1:40" ht="24.95" customHeight="1" thickBot="1">
      <c r="A13" s="649">
        <v>4</v>
      </c>
      <c r="B13" s="673" t="s">
        <v>3859</v>
      </c>
      <c r="C13" s="652" t="str">
        <f>VLOOKUP(B13,'Database Karyawan'!$A$2:$B$10000,2,0)</f>
        <v xml:space="preserve">Galih Osamulya Laden </v>
      </c>
      <c r="D13" s="658" t="s">
        <v>3566</v>
      </c>
      <c r="E13" s="133" t="s">
        <v>138</v>
      </c>
      <c r="F13" s="480" t="s">
        <v>14</v>
      </c>
      <c r="G13" s="480" t="s">
        <v>14</v>
      </c>
      <c r="H13" s="480" t="s">
        <v>14</v>
      </c>
      <c r="I13" s="480" t="s">
        <v>14</v>
      </c>
      <c r="J13" s="515"/>
      <c r="K13" s="515"/>
      <c r="L13" s="480" t="s">
        <v>14</v>
      </c>
      <c r="M13" s="480" t="s">
        <v>14</v>
      </c>
      <c r="N13" s="480" t="s">
        <v>14</v>
      </c>
      <c r="O13" s="480" t="s">
        <v>14</v>
      </c>
      <c r="P13" s="515"/>
      <c r="Q13" s="515"/>
      <c r="R13" s="480" t="s">
        <v>14</v>
      </c>
      <c r="S13" s="480" t="s">
        <v>14</v>
      </c>
      <c r="T13" s="480" t="s">
        <v>14</v>
      </c>
      <c r="U13" s="480" t="s">
        <v>14</v>
      </c>
      <c r="V13" s="515"/>
      <c r="W13" s="515"/>
      <c r="X13" s="480"/>
      <c r="Y13" s="480"/>
      <c r="Z13" s="480"/>
      <c r="AA13" s="480"/>
      <c r="AB13" s="515"/>
      <c r="AC13" s="515"/>
      <c r="AD13" s="480"/>
      <c r="AE13" s="480"/>
      <c r="AF13" s="480"/>
      <c r="AG13" s="480"/>
      <c r="AH13" s="480"/>
      <c r="AI13" s="480"/>
      <c r="AJ13" s="481"/>
      <c r="AK13" s="145"/>
      <c r="AL13" s="148"/>
      <c r="AM13" s="69"/>
      <c r="AN13" s="146" t="s">
        <v>146</v>
      </c>
    </row>
    <row r="14" spans="1:40" ht="24.95" customHeight="1" thickBot="1">
      <c r="A14" s="649"/>
      <c r="B14" s="673"/>
      <c r="C14" s="653"/>
      <c r="D14" s="651"/>
      <c r="E14" s="260" t="s">
        <v>139</v>
      </c>
      <c r="F14" s="482">
        <v>1.5</v>
      </c>
      <c r="G14" s="482">
        <v>1.5</v>
      </c>
      <c r="H14" s="482">
        <v>1.5</v>
      </c>
      <c r="I14" s="482">
        <v>1.5</v>
      </c>
      <c r="J14" s="516"/>
      <c r="K14" s="516"/>
      <c r="L14" s="482">
        <v>1.5</v>
      </c>
      <c r="M14" s="482">
        <v>1.5</v>
      </c>
      <c r="N14" s="482">
        <v>1.5</v>
      </c>
      <c r="O14" s="482">
        <v>1.5</v>
      </c>
      <c r="P14" s="516"/>
      <c r="Q14" s="516"/>
      <c r="R14" s="482">
        <v>1.5</v>
      </c>
      <c r="S14" s="482">
        <v>1</v>
      </c>
      <c r="T14" s="482">
        <v>1.5</v>
      </c>
      <c r="U14" s="482">
        <v>1.5</v>
      </c>
      <c r="V14" s="516"/>
      <c r="W14" s="516"/>
      <c r="X14" s="482"/>
      <c r="Y14" s="482"/>
      <c r="Z14" s="482"/>
      <c r="AA14" s="482"/>
      <c r="AB14" s="516"/>
      <c r="AC14" s="516"/>
      <c r="AD14" s="482"/>
      <c r="AE14" s="482"/>
      <c r="AF14" s="482"/>
      <c r="AG14" s="482"/>
      <c r="AH14" s="482"/>
      <c r="AI14" s="482"/>
      <c r="AJ14" s="483"/>
      <c r="AK14" s="145"/>
      <c r="AL14" s="149"/>
      <c r="AN14" s="146" t="s">
        <v>147</v>
      </c>
    </row>
    <row r="15" spans="1:40" ht="24.95" customHeight="1" thickBot="1">
      <c r="A15" s="649">
        <v>5</v>
      </c>
      <c r="B15" s="666" t="s">
        <v>5591</v>
      </c>
      <c r="C15" s="663" t="s">
        <v>5592</v>
      </c>
      <c r="D15" s="658" t="s">
        <v>3566</v>
      </c>
      <c r="E15" s="133" t="s">
        <v>138</v>
      </c>
      <c r="F15" s="480" t="s">
        <v>14</v>
      </c>
      <c r="G15" s="480" t="s">
        <v>14</v>
      </c>
      <c r="H15" s="480" t="s">
        <v>14</v>
      </c>
      <c r="I15" s="480" t="s">
        <v>14</v>
      </c>
      <c r="J15" s="515"/>
      <c r="K15" s="515"/>
      <c r="L15" s="480" t="s">
        <v>14</v>
      </c>
      <c r="M15" s="480" t="s">
        <v>14</v>
      </c>
      <c r="N15" s="480" t="s">
        <v>14</v>
      </c>
      <c r="O15" s="480" t="s">
        <v>14</v>
      </c>
      <c r="P15" s="515"/>
      <c r="Q15" s="515"/>
      <c r="R15" s="480" t="s">
        <v>14</v>
      </c>
      <c r="S15" s="480" t="s">
        <v>14</v>
      </c>
      <c r="T15" s="480" t="s">
        <v>14</v>
      </c>
      <c r="U15" s="480" t="s">
        <v>14</v>
      </c>
      <c r="V15" s="515"/>
      <c r="W15" s="515"/>
      <c r="X15" s="480"/>
      <c r="Y15" s="480"/>
      <c r="Z15" s="480"/>
      <c r="AA15" s="480"/>
      <c r="AB15" s="515"/>
      <c r="AC15" s="515"/>
      <c r="AD15" s="480"/>
      <c r="AE15" s="480"/>
      <c r="AF15" s="480"/>
      <c r="AG15" s="480"/>
      <c r="AH15" s="480"/>
      <c r="AI15" s="480"/>
      <c r="AJ15" s="481"/>
      <c r="AK15" s="142"/>
      <c r="AL15"/>
      <c r="AN15" s="69" t="s">
        <v>149</v>
      </c>
    </row>
    <row r="16" spans="1:40" ht="24.95" customHeight="1" thickBot="1">
      <c r="A16" s="649"/>
      <c r="B16" s="667"/>
      <c r="C16" s="664"/>
      <c r="D16" s="651"/>
      <c r="E16" s="260" t="s">
        <v>139</v>
      </c>
      <c r="F16" s="482">
        <v>1.5</v>
      </c>
      <c r="G16" s="482">
        <v>1.5</v>
      </c>
      <c r="H16" s="482">
        <v>1.5</v>
      </c>
      <c r="I16" s="482">
        <v>1.5</v>
      </c>
      <c r="J16" s="516"/>
      <c r="K16" s="516"/>
      <c r="L16" s="482">
        <v>1.5</v>
      </c>
      <c r="M16" s="482">
        <v>1.5</v>
      </c>
      <c r="N16" s="482">
        <v>1.5</v>
      </c>
      <c r="O16" s="482">
        <v>1.5</v>
      </c>
      <c r="P16" s="516"/>
      <c r="Q16" s="516"/>
      <c r="R16" s="482">
        <v>1.5</v>
      </c>
      <c r="S16" s="482">
        <v>1</v>
      </c>
      <c r="T16" s="482">
        <v>1.5</v>
      </c>
      <c r="U16" s="482">
        <v>1.5</v>
      </c>
      <c r="V16" s="516"/>
      <c r="W16" s="516"/>
      <c r="X16" s="482"/>
      <c r="Y16" s="482"/>
      <c r="Z16" s="482"/>
      <c r="AA16" s="482"/>
      <c r="AB16" s="516"/>
      <c r="AC16" s="516"/>
      <c r="AD16" s="482"/>
      <c r="AE16" s="482"/>
      <c r="AF16" s="482"/>
      <c r="AG16" s="482"/>
      <c r="AH16" s="482"/>
      <c r="AI16" s="482"/>
      <c r="AJ16" s="483"/>
      <c r="AK16" s="142"/>
      <c r="AM16" s="148"/>
      <c r="AN16" s="69" t="s">
        <v>150</v>
      </c>
    </row>
    <row r="17" spans="1:40" ht="24.95" customHeight="1" thickBot="1">
      <c r="A17" s="649">
        <v>6</v>
      </c>
      <c r="B17" s="661"/>
      <c r="C17" s="652"/>
      <c r="D17" s="650"/>
      <c r="E17" s="133" t="s">
        <v>138</v>
      </c>
      <c r="F17" s="480"/>
      <c r="G17" s="480"/>
      <c r="H17" s="480"/>
      <c r="I17" s="258"/>
      <c r="J17" s="258"/>
      <c r="K17" s="480"/>
      <c r="L17" s="480"/>
      <c r="M17" s="480"/>
      <c r="N17" s="480"/>
      <c r="O17" s="480"/>
      <c r="P17" s="480"/>
      <c r="Q17" s="480"/>
      <c r="R17" s="480"/>
      <c r="S17" s="480"/>
      <c r="T17" s="480"/>
      <c r="U17" s="480"/>
      <c r="V17" s="480"/>
      <c r="W17" s="480"/>
      <c r="X17" s="480"/>
      <c r="Y17" s="480"/>
      <c r="Z17" s="480"/>
      <c r="AA17" s="480"/>
      <c r="AB17" s="480"/>
      <c r="AC17" s="480"/>
      <c r="AD17" s="480"/>
      <c r="AE17" s="480"/>
      <c r="AF17" s="480"/>
      <c r="AG17" s="480"/>
      <c r="AH17" s="480"/>
      <c r="AI17" s="480"/>
      <c r="AJ17" s="481"/>
      <c r="AK17" s="145"/>
      <c r="AL17" s="147"/>
      <c r="AM17" s="148"/>
      <c r="AN17" s="146" t="s">
        <v>151</v>
      </c>
    </row>
    <row r="18" spans="1:40" ht="24.95" customHeight="1" thickBot="1">
      <c r="A18" s="649"/>
      <c r="B18" s="662"/>
      <c r="C18" s="653"/>
      <c r="D18" s="651"/>
      <c r="E18" s="260" t="s">
        <v>139</v>
      </c>
      <c r="F18" s="482"/>
      <c r="G18" s="482"/>
      <c r="H18" s="482"/>
      <c r="I18" s="482"/>
      <c r="J18" s="482"/>
      <c r="K18" s="482"/>
      <c r="L18" s="482"/>
      <c r="M18" s="482"/>
      <c r="N18" s="482"/>
      <c r="O18" s="482"/>
      <c r="P18" s="482"/>
      <c r="Q18" s="482"/>
      <c r="R18" s="482"/>
      <c r="S18" s="482"/>
      <c r="T18" s="482"/>
      <c r="U18" s="482"/>
      <c r="V18" s="482"/>
      <c r="W18" s="482"/>
      <c r="X18" s="482"/>
      <c r="Y18" s="482"/>
      <c r="Z18" s="482"/>
      <c r="AA18" s="482"/>
      <c r="AB18" s="482"/>
      <c r="AC18" s="482"/>
      <c r="AD18" s="482"/>
      <c r="AE18" s="482"/>
      <c r="AF18" s="482"/>
      <c r="AG18" s="482"/>
      <c r="AH18" s="482"/>
      <c r="AI18" s="482"/>
      <c r="AJ18" s="483"/>
      <c r="AK18" s="145"/>
      <c r="AN18" s="69" t="s">
        <v>152</v>
      </c>
    </row>
    <row r="19" spans="1:40" ht="24.95" customHeight="1" thickBot="1">
      <c r="A19" s="649">
        <v>7</v>
      </c>
      <c r="B19" s="661"/>
      <c r="C19" s="652"/>
      <c r="D19" s="650"/>
      <c r="E19" s="133" t="s">
        <v>138</v>
      </c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  <c r="AA19" s="480"/>
      <c r="AB19" s="480"/>
      <c r="AC19" s="480"/>
      <c r="AD19" s="480"/>
      <c r="AE19" s="480"/>
      <c r="AF19" s="480"/>
      <c r="AG19" s="480"/>
      <c r="AH19" s="480"/>
      <c r="AI19" s="480"/>
      <c r="AJ19" s="481"/>
      <c r="AK19" s="142"/>
      <c r="AN19" s="69"/>
    </row>
    <row r="20" spans="1:40" ht="24.95" customHeight="1" thickBot="1">
      <c r="A20" s="649"/>
      <c r="B20" s="662"/>
      <c r="C20" s="653"/>
      <c r="D20" s="651"/>
      <c r="E20" s="260" t="s">
        <v>139</v>
      </c>
      <c r="F20" s="482"/>
      <c r="G20" s="482"/>
      <c r="H20" s="482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82"/>
      <c r="V20" s="482"/>
      <c r="W20" s="482"/>
      <c r="X20" s="482"/>
      <c r="Y20" s="482"/>
      <c r="Z20" s="482"/>
      <c r="AA20" s="482"/>
      <c r="AB20" s="482"/>
      <c r="AC20" s="482"/>
      <c r="AD20" s="482"/>
      <c r="AE20" s="482"/>
      <c r="AF20" s="482"/>
      <c r="AG20" s="482"/>
      <c r="AH20" s="482"/>
      <c r="AI20" s="482"/>
      <c r="AJ20" s="483"/>
      <c r="AK20" s="142"/>
      <c r="AM20"/>
    </row>
    <row r="21" spans="1:40" ht="24.95" customHeight="1" thickBot="1">
      <c r="A21" s="649">
        <v>8</v>
      </c>
      <c r="B21" s="661"/>
      <c r="C21" s="652"/>
      <c r="D21" s="650"/>
      <c r="E21" s="133" t="s">
        <v>138</v>
      </c>
      <c r="F21" s="480"/>
      <c r="G21" s="480"/>
      <c r="H21" s="480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  <c r="AA21" s="480"/>
      <c r="AB21" s="480"/>
      <c r="AC21" s="480"/>
      <c r="AD21" s="480"/>
      <c r="AE21" s="480"/>
      <c r="AF21" s="480"/>
      <c r="AG21" s="480"/>
      <c r="AH21" s="480"/>
      <c r="AI21" s="480"/>
      <c r="AJ21" s="481"/>
      <c r="AK21" s="145"/>
      <c r="AM21"/>
    </row>
    <row r="22" spans="1:40" ht="24.95" customHeight="1" thickBot="1">
      <c r="A22" s="649"/>
      <c r="B22" s="662"/>
      <c r="C22" s="653"/>
      <c r="D22" s="651"/>
      <c r="E22" s="260" t="s">
        <v>139</v>
      </c>
      <c r="F22" s="482"/>
      <c r="G22" s="482"/>
      <c r="H22" s="482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2"/>
      <c r="V22" s="482"/>
      <c r="W22" s="482"/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482"/>
      <c r="AI22" s="482"/>
      <c r="AJ22" s="483"/>
      <c r="AK22" s="145"/>
      <c r="AL22" s="150"/>
      <c r="AM22" s="148"/>
      <c r="AN22" s="150"/>
    </row>
    <row r="23" spans="1:40" ht="24.95" customHeight="1" thickBot="1">
      <c r="A23" s="649">
        <v>9</v>
      </c>
      <c r="B23" s="661"/>
      <c r="C23" s="652"/>
      <c r="D23" s="650"/>
      <c r="E23" s="133" t="s">
        <v>138</v>
      </c>
      <c r="F23" s="480"/>
      <c r="G23" s="480"/>
      <c r="H23" s="480"/>
      <c r="I23" s="480"/>
      <c r="J23" s="480"/>
      <c r="K23" s="480"/>
      <c r="L23" s="480"/>
      <c r="M23" s="480"/>
      <c r="N23" s="480"/>
      <c r="O23" s="480"/>
      <c r="P23" s="480"/>
      <c r="Q23" s="480"/>
      <c r="R23" s="480"/>
      <c r="S23" s="480"/>
      <c r="T23" s="480"/>
      <c r="U23" s="480"/>
      <c r="V23" s="480"/>
      <c r="W23" s="480"/>
      <c r="X23" s="480"/>
      <c r="Y23" s="480"/>
      <c r="Z23" s="480"/>
      <c r="AA23" s="480"/>
      <c r="AB23" s="480"/>
      <c r="AC23" s="480"/>
      <c r="AD23" s="480"/>
      <c r="AE23" s="480"/>
      <c r="AF23" s="480"/>
      <c r="AG23" s="480"/>
      <c r="AH23" s="480"/>
      <c r="AI23" s="480"/>
      <c r="AJ23" s="481"/>
      <c r="AK23" s="142"/>
      <c r="AL23"/>
    </row>
    <row r="24" spans="1:40" ht="24.95" customHeight="1" thickBot="1">
      <c r="A24" s="649"/>
      <c r="B24" s="662"/>
      <c r="C24" s="653"/>
      <c r="D24" s="651"/>
      <c r="E24" s="260" t="s">
        <v>139</v>
      </c>
      <c r="F24" s="482"/>
      <c r="G24" s="482"/>
      <c r="H24" s="482"/>
      <c r="I24" s="482"/>
      <c r="J24" s="482"/>
      <c r="K24" s="482"/>
      <c r="L24" s="482"/>
      <c r="M24" s="482"/>
      <c r="N24" s="482"/>
      <c r="O24" s="482"/>
      <c r="P24" s="482"/>
      <c r="Q24" s="482"/>
      <c r="R24" s="482"/>
      <c r="S24" s="482"/>
      <c r="T24" s="482"/>
      <c r="U24" s="482"/>
      <c r="V24" s="482"/>
      <c r="W24" s="482"/>
      <c r="X24" s="482"/>
      <c r="Y24" s="482"/>
      <c r="Z24" s="482"/>
      <c r="AA24" s="482"/>
      <c r="AB24" s="482"/>
      <c r="AC24" s="482"/>
      <c r="AD24" s="482"/>
      <c r="AE24" s="482"/>
      <c r="AF24" s="482"/>
      <c r="AG24" s="482"/>
      <c r="AH24" s="482"/>
      <c r="AI24" s="482"/>
      <c r="AJ24" s="483"/>
      <c r="AK24" s="142"/>
      <c r="AM24" s="147"/>
    </row>
    <row r="25" spans="1:40" ht="24.95" customHeight="1" thickBot="1">
      <c r="A25" s="649">
        <v>10</v>
      </c>
      <c r="B25" s="661"/>
      <c r="C25" s="652"/>
      <c r="D25" s="650"/>
      <c r="E25" s="133" t="s">
        <v>138</v>
      </c>
      <c r="F25" s="480"/>
      <c r="G25" s="480"/>
      <c r="H25" s="480"/>
      <c r="I25" s="480"/>
      <c r="J25" s="480"/>
      <c r="K25" s="480"/>
      <c r="L25" s="480"/>
      <c r="M25" s="480"/>
      <c r="N25" s="480"/>
      <c r="O25" s="480"/>
      <c r="P25" s="480"/>
      <c r="Q25" s="480"/>
      <c r="R25" s="480"/>
      <c r="S25" s="480"/>
      <c r="T25" s="480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1"/>
      <c r="AK25" s="145"/>
      <c r="AL25" s="150"/>
      <c r="AM25" s="150"/>
      <c r="AN25" s="150"/>
    </row>
    <row r="26" spans="1:40" ht="24.95" customHeight="1" thickBot="1">
      <c r="A26" s="649"/>
      <c r="B26" s="662"/>
      <c r="C26" s="653"/>
      <c r="D26" s="651"/>
      <c r="E26" s="260" t="s">
        <v>139</v>
      </c>
      <c r="F26" s="482"/>
      <c r="G26" s="482"/>
      <c r="H26" s="482"/>
      <c r="I26" s="482"/>
      <c r="J26" s="482"/>
      <c r="K26" s="482"/>
      <c r="L26" s="482"/>
      <c r="M26" s="482"/>
      <c r="N26" s="482"/>
      <c r="O26" s="482"/>
      <c r="P26" s="482"/>
      <c r="Q26" s="482"/>
      <c r="R26" s="482"/>
      <c r="S26" s="482"/>
      <c r="T26" s="482"/>
      <c r="U26" s="482"/>
      <c r="V26" s="482"/>
      <c r="W26" s="482"/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482"/>
      <c r="AJ26" s="483"/>
      <c r="AK26" s="145"/>
      <c r="AL26" s="150"/>
      <c r="AM26" s="150"/>
      <c r="AN26" s="150"/>
    </row>
    <row r="27" spans="1:40" ht="24.95" customHeight="1" thickBot="1">
      <c r="A27" s="649">
        <v>11</v>
      </c>
      <c r="B27" s="661"/>
      <c r="C27" s="652"/>
      <c r="D27" s="650"/>
      <c r="E27" s="133" t="s">
        <v>138</v>
      </c>
      <c r="F27" s="480"/>
      <c r="G27" s="480"/>
      <c r="H27" s="480"/>
      <c r="I27" s="480"/>
      <c r="J27" s="480"/>
      <c r="K27" s="480"/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  <c r="AA27" s="480"/>
      <c r="AB27" s="480"/>
      <c r="AC27" s="480"/>
      <c r="AD27" s="480"/>
      <c r="AE27" s="480"/>
      <c r="AF27" s="480"/>
      <c r="AG27" s="480"/>
      <c r="AH27" s="480"/>
      <c r="AI27" s="480"/>
      <c r="AJ27" s="481"/>
      <c r="AK27" s="142"/>
      <c r="AL27" s="147"/>
    </row>
    <row r="28" spans="1:40" ht="24.95" customHeight="1" thickBot="1">
      <c r="A28" s="649"/>
      <c r="B28" s="662"/>
      <c r="C28" s="653"/>
      <c r="D28" s="651"/>
      <c r="E28" s="260" t="s">
        <v>139</v>
      </c>
      <c r="F28" s="482"/>
      <c r="G28" s="482"/>
      <c r="H28" s="482"/>
      <c r="I28" s="482"/>
      <c r="J28" s="482"/>
      <c r="K28" s="482"/>
      <c r="L28" s="482"/>
      <c r="M28" s="482"/>
      <c r="N28" s="482"/>
      <c r="O28" s="482"/>
      <c r="P28" s="482"/>
      <c r="Q28" s="482"/>
      <c r="R28" s="482"/>
      <c r="S28" s="482"/>
      <c r="T28" s="482"/>
      <c r="U28" s="482"/>
      <c r="V28" s="482"/>
      <c r="W28" s="482"/>
      <c r="X28" s="482"/>
      <c r="Y28" s="482"/>
      <c r="Z28" s="482"/>
      <c r="AA28" s="482"/>
      <c r="AB28" s="482"/>
      <c r="AC28" s="482"/>
      <c r="AD28" s="482"/>
      <c r="AE28" s="482"/>
      <c r="AF28" s="482"/>
      <c r="AG28" s="482"/>
      <c r="AH28" s="482"/>
      <c r="AI28" s="482"/>
      <c r="AJ28" s="483"/>
      <c r="AK28" s="142"/>
    </row>
    <row r="29" spans="1:40" ht="24.95" customHeight="1" thickBot="1">
      <c r="A29" s="649">
        <v>12</v>
      </c>
      <c r="B29" s="661"/>
      <c r="C29" s="652"/>
      <c r="D29" s="650"/>
      <c r="E29" s="133" t="s">
        <v>138</v>
      </c>
      <c r="F29" s="480"/>
      <c r="G29" s="480"/>
      <c r="H29" s="480"/>
      <c r="I29" s="480"/>
      <c r="J29" s="480"/>
      <c r="K29" s="480"/>
      <c r="L29" s="480"/>
      <c r="M29" s="480"/>
      <c r="N29" s="480"/>
      <c r="O29" s="480"/>
      <c r="P29" s="480"/>
      <c r="Q29" s="480"/>
      <c r="R29" s="480"/>
      <c r="S29" s="480"/>
      <c r="T29" s="480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1"/>
      <c r="AK29" s="145"/>
      <c r="AL29" s="151"/>
      <c r="AM29" s="150"/>
      <c r="AN29" s="150"/>
    </row>
    <row r="30" spans="1:40" ht="24.95" customHeight="1" thickBot="1">
      <c r="A30" s="649"/>
      <c r="B30" s="662"/>
      <c r="C30" s="653"/>
      <c r="D30" s="651"/>
      <c r="E30" s="260" t="s">
        <v>139</v>
      </c>
      <c r="F30" s="482"/>
      <c r="G30" s="482"/>
      <c r="H30" s="482"/>
      <c r="I30" s="482"/>
      <c r="J30" s="482"/>
      <c r="K30" s="482"/>
      <c r="L30" s="482"/>
      <c r="M30" s="482"/>
      <c r="N30" s="482"/>
      <c r="O30" s="482"/>
      <c r="P30" s="482"/>
      <c r="Q30" s="482"/>
      <c r="R30" s="482"/>
      <c r="S30" s="482"/>
      <c r="T30" s="482"/>
      <c r="U30" s="482"/>
      <c r="V30" s="482"/>
      <c r="W30" s="482"/>
      <c r="X30" s="482"/>
      <c r="Y30" s="482"/>
      <c r="Z30" s="482"/>
      <c r="AA30" s="482"/>
      <c r="AB30" s="482"/>
      <c r="AC30" s="482"/>
      <c r="AD30" s="482"/>
      <c r="AE30" s="482"/>
      <c r="AF30" s="482"/>
      <c r="AG30" s="482"/>
      <c r="AH30" s="482"/>
      <c r="AI30" s="482"/>
      <c r="AJ30" s="483"/>
      <c r="AK30" s="145"/>
      <c r="AL30" s="150"/>
      <c r="AM30" s="150"/>
      <c r="AN30" s="150"/>
    </row>
    <row r="31" spans="1:40" ht="24.95" customHeight="1" thickBot="1">
      <c r="A31" s="649">
        <v>13</v>
      </c>
      <c r="B31" s="661"/>
      <c r="C31" s="652"/>
      <c r="D31" s="650"/>
      <c r="E31" s="133" t="s">
        <v>138</v>
      </c>
      <c r="F31" s="480"/>
      <c r="G31" s="480"/>
      <c r="H31" s="480"/>
      <c r="I31" s="480"/>
      <c r="J31" s="480"/>
      <c r="K31" s="480"/>
      <c r="L31" s="480"/>
      <c r="M31" s="480"/>
      <c r="N31" s="480"/>
      <c r="O31" s="480"/>
      <c r="P31" s="480"/>
      <c r="Q31" s="480"/>
      <c r="R31" s="480"/>
      <c r="S31" s="480"/>
      <c r="T31" s="480"/>
      <c r="U31" s="480"/>
      <c r="V31" s="480"/>
      <c r="W31" s="480"/>
      <c r="X31" s="480"/>
      <c r="Y31" s="480"/>
      <c r="Z31" s="480"/>
      <c r="AA31" s="480"/>
      <c r="AB31" s="480"/>
      <c r="AC31" s="480"/>
      <c r="AD31" s="480"/>
      <c r="AE31" s="480"/>
      <c r="AF31" s="480"/>
      <c r="AG31" s="480"/>
      <c r="AH31" s="480"/>
      <c r="AI31" s="480"/>
      <c r="AJ31" s="481"/>
      <c r="AK31" s="142"/>
      <c r="AM31" s="152"/>
    </row>
    <row r="32" spans="1:40" ht="24.95" customHeight="1" thickBot="1">
      <c r="A32" s="649"/>
      <c r="B32" s="662"/>
      <c r="C32" s="653"/>
      <c r="D32" s="651"/>
      <c r="E32" s="260" t="s">
        <v>139</v>
      </c>
      <c r="F32" s="482"/>
      <c r="G32" s="482"/>
      <c r="H32" s="482"/>
      <c r="I32" s="482"/>
      <c r="J32" s="482"/>
      <c r="K32" s="482"/>
      <c r="L32" s="482"/>
      <c r="M32" s="482"/>
      <c r="N32" s="482"/>
      <c r="O32" s="482"/>
      <c r="P32" s="482"/>
      <c r="Q32" s="482"/>
      <c r="R32" s="482"/>
      <c r="S32" s="482"/>
      <c r="T32" s="482"/>
      <c r="U32" s="482"/>
      <c r="V32" s="482"/>
      <c r="W32" s="482"/>
      <c r="X32" s="482"/>
      <c r="Y32" s="482"/>
      <c r="Z32" s="482"/>
      <c r="AA32" s="482"/>
      <c r="AB32" s="482"/>
      <c r="AC32" s="482"/>
      <c r="AD32" s="482"/>
      <c r="AE32" s="482"/>
      <c r="AF32" s="482"/>
      <c r="AG32" s="482"/>
      <c r="AH32" s="482"/>
      <c r="AI32" s="482"/>
      <c r="AJ32" s="483"/>
      <c r="AK32" s="142"/>
    </row>
    <row r="33" spans="1:36" ht="24.95" customHeight="1" thickBot="1">
      <c r="A33" s="649">
        <v>14</v>
      </c>
      <c r="B33" s="661"/>
      <c r="C33" s="652"/>
      <c r="D33" s="650"/>
      <c r="E33" s="133" t="s">
        <v>138</v>
      </c>
      <c r="F33" s="480"/>
      <c r="G33" s="480"/>
      <c r="H33" s="480"/>
      <c r="I33" s="480"/>
      <c r="J33" s="480"/>
      <c r="K33" s="480"/>
      <c r="L33" s="480"/>
      <c r="M33" s="480"/>
      <c r="N33" s="480"/>
      <c r="O33" s="480"/>
      <c r="P33" s="480"/>
      <c r="Q33" s="480"/>
      <c r="R33" s="480"/>
      <c r="S33" s="480"/>
      <c r="T33" s="480"/>
      <c r="U33" s="480"/>
      <c r="V33" s="480"/>
      <c r="W33" s="480"/>
      <c r="X33" s="480"/>
      <c r="Y33" s="480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1"/>
    </row>
    <row r="34" spans="1:36" ht="24.95" customHeight="1" thickBot="1">
      <c r="A34" s="649"/>
      <c r="B34" s="662"/>
      <c r="C34" s="653"/>
      <c r="D34" s="651"/>
      <c r="E34" s="260" t="s">
        <v>139</v>
      </c>
      <c r="F34" s="482"/>
      <c r="G34" s="482"/>
      <c r="H34" s="482"/>
      <c r="I34" s="482"/>
      <c r="J34" s="482"/>
      <c r="K34" s="482"/>
      <c r="L34" s="482"/>
      <c r="M34" s="482"/>
      <c r="N34" s="482"/>
      <c r="O34" s="482"/>
      <c r="P34" s="482"/>
      <c r="Q34" s="482"/>
      <c r="R34" s="482"/>
      <c r="S34" s="482"/>
      <c r="T34" s="482"/>
      <c r="U34" s="482"/>
      <c r="V34" s="482"/>
      <c r="W34" s="482"/>
      <c r="X34" s="482"/>
      <c r="Y34" s="482"/>
      <c r="Z34" s="482"/>
      <c r="AA34" s="482"/>
      <c r="AB34" s="482"/>
      <c r="AC34" s="482"/>
      <c r="AD34" s="482"/>
      <c r="AE34" s="482"/>
      <c r="AF34" s="482"/>
      <c r="AG34" s="482"/>
      <c r="AH34" s="482"/>
      <c r="AI34" s="482"/>
      <c r="AJ34" s="483"/>
    </row>
    <row r="35" spans="1:36" ht="24.95" customHeight="1" thickBot="1">
      <c r="A35" s="649">
        <v>15</v>
      </c>
      <c r="B35" s="661"/>
      <c r="C35" s="652"/>
      <c r="D35" s="650"/>
      <c r="E35" s="133" t="s">
        <v>138</v>
      </c>
      <c r="F35" s="480"/>
      <c r="G35" s="480"/>
      <c r="H35" s="480"/>
      <c r="I35" s="480"/>
      <c r="J35" s="480"/>
      <c r="K35" s="480"/>
      <c r="L35" s="480"/>
      <c r="M35" s="480"/>
      <c r="N35" s="480"/>
      <c r="O35" s="480"/>
      <c r="P35" s="480"/>
      <c r="Q35" s="480"/>
      <c r="R35" s="480"/>
      <c r="S35" s="480"/>
      <c r="T35" s="480"/>
      <c r="U35" s="480"/>
      <c r="V35" s="480"/>
      <c r="W35" s="480"/>
      <c r="X35" s="480"/>
      <c r="Y35" s="480"/>
      <c r="Z35" s="480"/>
      <c r="AA35" s="480"/>
      <c r="AB35" s="480"/>
      <c r="AC35" s="480"/>
      <c r="AD35" s="480"/>
      <c r="AE35" s="480"/>
      <c r="AF35" s="480"/>
      <c r="AG35" s="480"/>
      <c r="AH35" s="480"/>
      <c r="AI35" s="480"/>
      <c r="AJ35" s="481"/>
    </row>
    <row r="36" spans="1:36" ht="24.95" customHeight="1" thickBot="1">
      <c r="A36" s="649"/>
      <c r="B36" s="662"/>
      <c r="C36" s="653"/>
      <c r="D36" s="651"/>
      <c r="E36" s="260" t="s">
        <v>139</v>
      </c>
      <c r="F36" s="482"/>
      <c r="G36" s="482"/>
      <c r="H36" s="482"/>
      <c r="I36" s="482"/>
      <c r="J36" s="482"/>
      <c r="K36" s="482"/>
      <c r="L36" s="482"/>
      <c r="M36" s="482"/>
      <c r="N36" s="482"/>
      <c r="O36" s="482"/>
      <c r="P36" s="482"/>
      <c r="Q36" s="482"/>
      <c r="R36" s="482"/>
      <c r="S36" s="482"/>
      <c r="T36" s="482"/>
      <c r="U36" s="482"/>
      <c r="V36" s="482"/>
      <c r="W36" s="482"/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482"/>
      <c r="AI36" s="482"/>
      <c r="AJ36" s="483"/>
    </row>
    <row r="37" spans="1:36" ht="24.95" customHeight="1" thickBot="1">
      <c r="A37" s="649">
        <v>16</v>
      </c>
      <c r="B37" s="661"/>
      <c r="C37" s="652"/>
      <c r="D37" s="650"/>
      <c r="E37" s="133" t="s">
        <v>138</v>
      </c>
      <c r="F37" s="480"/>
      <c r="G37" s="480"/>
      <c r="H37" s="480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  <c r="AA37" s="480"/>
      <c r="AB37" s="480"/>
      <c r="AC37" s="480"/>
      <c r="AD37" s="480"/>
      <c r="AE37" s="480"/>
      <c r="AF37" s="480"/>
      <c r="AG37" s="480"/>
      <c r="AH37" s="480"/>
      <c r="AI37" s="480"/>
      <c r="AJ37" s="481"/>
    </row>
    <row r="38" spans="1:36" ht="24.95" customHeight="1" thickBot="1">
      <c r="A38" s="649"/>
      <c r="B38" s="662"/>
      <c r="C38" s="653"/>
      <c r="D38" s="651"/>
      <c r="E38" s="260" t="s">
        <v>139</v>
      </c>
      <c r="F38" s="482"/>
      <c r="G38" s="482"/>
      <c r="H38" s="482"/>
      <c r="I38" s="482"/>
      <c r="J38" s="482"/>
      <c r="K38" s="482"/>
      <c r="L38" s="482"/>
      <c r="M38" s="482"/>
      <c r="N38" s="482"/>
      <c r="O38" s="482"/>
      <c r="P38" s="482"/>
      <c r="Q38" s="482"/>
      <c r="R38" s="482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3"/>
    </row>
    <row r="39" spans="1:36" ht="24.95" customHeight="1" thickBot="1">
      <c r="A39" s="649">
        <v>17</v>
      </c>
      <c r="B39" s="661"/>
      <c r="C39" s="652"/>
      <c r="D39" s="650"/>
      <c r="E39" s="133" t="s">
        <v>138</v>
      </c>
      <c r="F39" s="480"/>
      <c r="G39" s="480"/>
      <c r="H39" s="480"/>
      <c r="I39" s="480"/>
      <c r="J39" s="480"/>
      <c r="K39" s="480"/>
      <c r="L39" s="480"/>
      <c r="M39" s="480"/>
      <c r="N39" s="480"/>
      <c r="O39" s="480"/>
      <c r="P39" s="480"/>
      <c r="Q39" s="480"/>
      <c r="R39" s="480"/>
      <c r="S39" s="480"/>
      <c r="T39" s="480"/>
      <c r="U39" s="480"/>
      <c r="V39" s="480"/>
      <c r="W39" s="480"/>
      <c r="X39" s="480"/>
      <c r="Y39" s="480"/>
      <c r="Z39" s="480"/>
      <c r="AA39" s="480"/>
      <c r="AB39" s="480"/>
      <c r="AC39" s="480"/>
      <c r="AD39" s="480"/>
      <c r="AE39" s="480"/>
      <c r="AF39" s="480"/>
      <c r="AG39" s="480"/>
      <c r="AH39" s="480"/>
      <c r="AI39" s="480"/>
      <c r="AJ39" s="481"/>
    </row>
    <row r="40" spans="1:36" ht="24.95" customHeight="1" thickBot="1">
      <c r="A40" s="649"/>
      <c r="B40" s="662"/>
      <c r="C40" s="653"/>
      <c r="D40" s="651"/>
      <c r="E40" s="260" t="s">
        <v>139</v>
      </c>
      <c r="F40" s="482"/>
      <c r="G40" s="482"/>
      <c r="H40" s="482"/>
      <c r="I40" s="482"/>
      <c r="J40" s="482"/>
      <c r="K40" s="482"/>
      <c r="L40" s="482"/>
      <c r="M40" s="482"/>
      <c r="N40" s="482"/>
      <c r="O40" s="482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3"/>
    </row>
    <row r="41" spans="1:36" ht="24.95" customHeight="1" thickBot="1">
      <c r="A41" s="649">
        <v>18</v>
      </c>
      <c r="B41" s="661"/>
      <c r="C41" s="652"/>
      <c r="D41" s="650"/>
      <c r="E41" s="133" t="s">
        <v>138</v>
      </c>
      <c r="F41" s="480"/>
      <c r="G41" s="480"/>
      <c r="H41" s="480"/>
      <c r="I41" s="480"/>
      <c r="J41" s="480"/>
      <c r="K41" s="480"/>
      <c r="L41" s="480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  <c r="AA41" s="480"/>
      <c r="AB41" s="480"/>
      <c r="AC41" s="480"/>
      <c r="AD41" s="480"/>
      <c r="AE41" s="480"/>
      <c r="AF41" s="480"/>
      <c r="AG41" s="480"/>
      <c r="AH41" s="480"/>
      <c r="AI41" s="480"/>
      <c r="AJ41" s="481"/>
    </row>
    <row r="42" spans="1:36" ht="24.95" customHeight="1" thickBot="1">
      <c r="A42" s="649"/>
      <c r="B42" s="662"/>
      <c r="C42" s="653"/>
      <c r="D42" s="651"/>
      <c r="E42" s="260" t="s">
        <v>139</v>
      </c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  <c r="R42" s="482"/>
      <c r="S42" s="482"/>
      <c r="T42" s="482"/>
      <c r="U42" s="482"/>
      <c r="V42" s="482"/>
      <c r="W42" s="482"/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3"/>
    </row>
    <row r="43" spans="1:36" ht="24.95" customHeight="1" thickBot="1">
      <c r="A43" s="649">
        <v>19</v>
      </c>
      <c r="B43" s="661"/>
      <c r="C43" s="652"/>
      <c r="D43" s="650"/>
      <c r="E43" s="133" t="s">
        <v>138</v>
      </c>
      <c r="F43" s="480"/>
      <c r="G43" s="480"/>
      <c r="H43" s="480"/>
      <c r="I43" s="480"/>
      <c r="J43" s="480"/>
      <c r="K43" s="480"/>
      <c r="L43" s="480"/>
      <c r="M43" s="480"/>
      <c r="N43" s="480"/>
      <c r="O43" s="480"/>
      <c r="P43" s="480"/>
      <c r="Q43" s="480"/>
      <c r="R43" s="480"/>
      <c r="S43" s="480"/>
      <c r="T43" s="480"/>
      <c r="U43" s="480"/>
      <c r="V43" s="480"/>
      <c r="W43" s="480"/>
      <c r="X43" s="480"/>
      <c r="Y43" s="480"/>
      <c r="Z43" s="480"/>
      <c r="AA43" s="480"/>
      <c r="AB43" s="480"/>
      <c r="AC43" s="480"/>
      <c r="AD43" s="480"/>
      <c r="AE43" s="480"/>
      <c r="AF43" s="480"/>
      <c r="AG43" s="480"/>
      <c r="AH43" s="480"/>
      <c r="AI43" s="480"/>
      <c r="AJ43" s="481"/>
    </row>
    <row r="44" spans="1:36" ht="24.95" customHeight="1" thickBot="1">
      <c r="A44" s="649"/>
      <c r="B44" s="662"/>
      <c r="C44" s="653"/>
      <c r="D44" s="651"/>
      <c r="E44" s="260" t="s">
        <v>139</v>
      </c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2"/>
      <c r="Z44" s="482"/>
      <c r="AA44" s="482"/>
      <c r="AB44" s="482"/>
      <c r="AC44" s="482"/>
      <c r="AD44" s="482"/>
      <c r="AE44" s="482"/>
      <c r="AF44" s="482"/>
      <c r="AG44" s="482"/>
      <c r="AH44" s="482"/>
      <c r="AI44" s="482"/>
      <c r="AJ44" s="483"/>
    </row>
    <row r="45" spans="1:36" ht="24.95" customHeight="1" thickBot="1">
      <c r="A45" s="649">
        <v>20</v>
      </c>
      <c r="B45" s="661"/>
      <c r="C45" s="652"/>
      <c r="D45" s="650"/>
      <c r="E45" s="133" t="s">
        <v>138</v>
      </c>
      <c r="F45" s="480"/>
      <c r="G45" s="480"/>
      <c r="H45" s="480"/>
      <c r="I45" s="480"/>
      <c r="J45" s="480"/>
      <c r="K45" s="480"/>
      <c r="L45" s="480"/>
      <c r="M45" s="480"/>
      <c r="N45" s="480"/>
      <c r="O45" s="480"/>
      <c r="P45" s="480"/>
      <c r="Q45" s="480"/>
      <c r="R45" s="480"/>
      <c r="S45" s="480"/>
      <c r="T45" s="480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1"/>
    </row>
    <row r="46" spans="1:36" ht="24.95" customHeight="1" thickBot="1">
      <c r="A46" s="649"/>
      <c r="B46" s="662"/>
      <c r="C46" s="653"/>
      <c r="D46" s="651"/>
      <c r="E46" s="260" t="s">
        <v>139</v>
      </c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2"/>
      <c r="Z46" s="482"/>
      <c r="AA46" s="482"/>
      <c r="AB46" s="482"/>
      <c r="AC46" s="482"/>
      <c r="AD46" s="482"/>
      <c r="AE46" s="482"/>
      <c r="AF46" s="482"/>
      <c r="AG46" s="482"/>
      <c r="AH46" s="482"/>
      <c r="AI46" s="482"/>
      <c r="AJ46" s="483"/>
    </row>
    <row r="47" spans="1:36" ht="24.95" customHeight="1" thickBot="1">
      <c r="A47" s="649">
        <v>21</v>
      </c>
      <c r="B47" s="661"/>
      <c r="C47" s="652"/>
      <c r="D47" s="650"/>
      <c r="E47" s="133" t="s">
        <v>138</v>
      </c>
      <c r="F47" s="480"/>
      <c r="G47" s="480"/>
      <c r="H47" s="480"/>
      <c r="I47" s="480"/>
      <c r="J47" s="480"/>
      <c r="K47" s="480"/>
      <c r="L47" s="480"/>
      <c r="M47" s="480"/>
      <c r="N47" s="480"/>
      <c r="O47" s="480"/>
      <c r="P47" s="480"/>
      <c r="Q47" s="480"/>
      <c r="R47" s="480"/>
      <c r="S47" s="480"/>
      <c r="T47" s="480"/>
      <c r="U47" s="480"/>
      <c r="V47" s="480"/>
      <c r="W47" s="480"/>
      <c r="X47" s="480"/>
      <c r="Y47" s="480"/>
      <c r="Z47" s="480"/>
      <c r="AA47" s="480"/>
      <c r="AB47" s="480"/>
      <c r="AC47" s="480"/>
      <c r="AD47" s="480"/>
      <c r="AE47" s="480"/>
      <c r="AF47" s="480"/>
      <c r="AG47" s="480"/>
      <c r="AH47" s="480"/>
      <c r="AI47" s="480"/>
      <c r="AJ47" s="481"/>
    </row>
    <row r="48" spans="1:36" ht="24.95" customHeight="1" thickBot="1">
      <c r="A48" s="649"/>
      <c r="B48" s="662"/>
      <c r="C48" s="653"/>
      <c r="D48" s="651"/>
      <c r="E48" s="260" t="s">
        <v>139</v>
      </c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  <c r="R48" s="482"/>
      <c r="S48" s="482"/>
      <c r="T48" s="482"/>
      <c r="U48" s="482"/>
      <c r="V48" s="482"/>
      <c r="W48" s="482"/>
      <c r="X48" s="482"/>
      <c r="Y48" s="482"/>
      <c r="Z48" s="482"/>
      <c r="AA48" s="482"/>
      <c r="AB48" s="482"/>
      <c r="AC48" s="482"/>
      <c r="AD48" s="482"/>
      <c r="AE48" s="482"/>
      <c r="AF48" s="482"/>
      <c r="AG48" s="482"/>
      <c r="AH48" s="482"/>
      <c r="AI48" s="482"/>
      <c r="AJ48" s="483"/>
    </row>
    <row r="49" spans="1:36" ht="24.95" customHeight="1" thickBot="1">
      <c r="A49" s="649">
        <v>22</v>
      </c>
      <c r="B49" s="661"/>
      <c r="C49" s="652"/>
      <c r="D49" s="650"/>
      <c r="E49" s="133" t="s">
        <v>138</v>
      </c>
      <c r="F49" s="480"/>
      <c r="G49" s="480"/>
      <c r="H49" s="480"/>
      <c r="I49" s="480"/>
      <c r="J49" s="480"/>
      <c r="K49" s="480"/>
      <c r="L49" s="480"/>
      <c r="M49" s="480"/>
      <c r="N49" s="480"/>
      <c r="O49" s="480"/>
      <c r="P49" s="480"/>
      <c r="Q49" s="480"/>
      <c r="R49" s="480"/>
      <c r="S49" s="480"/>
      <c r="T49" s="480"/>
      <c r="U49" s="480"/>
      <c r="V49" s="480"/>
      <c r="W49" s="480"/>
      <c r="X49" s="480"/>
      <c r="Y49" s="480"/>
      <c r="Z49" s="480"/>
      <c r="AA49" s="480"/>
      <c r="AB49" s="480"/>
      <c r="AC49" s="480"/>
      <c r="AD49" s="480"/>
      <c r="AE49" s="480"/>
      <c r="AF49" s="480"/>
      <c r="AG49" s="480"/>
      <c r="AH49" s="480"/>
      <c r="AI49" s="480"/>
      <c r="AJ49" s="481"/>
    </row>
    <row r="50" spans="1:36" ht="24.95" customHeight="1" thickBot="1">
      <c r="A50" s="649"/>
      <c r="B50" s="662"/>
      <c r="C50" s="653"/>
      <c r="D50" s="651"/>
      <c r="E50" s="260" t="s">
        <v>139</v>
      </c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  <c r="R50" s="482"/>
      <c r="S50" s="482"/>
      <c r="T50" s="482"/>
      <c r="U50" s="482"/>
      <c r="V50" s="482"/>
      <c r="W50" s="482"/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3"/>
    </row>
    <row r="51" spans="1:36" ht="24.95" customHeight="1" thickBot="1">
      <c r="A51" s="649">
        <v>23</v>
      </c>
      <c r="B51" s="661"/>
      <c r="C51" s="652"/>
      <c r="D51" s="650"/>
      <c r="E51" s="133" t="s">
        <v>138</v>
      </c>
      <c r="F51" s="480"/>
      <c r="G51" s="480"/>
      <c r="H51" s="480"/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480"/>
      <c r="AA51" s="480"/>
      <c r="AB51" s="480"/>
      <c r="AC51" s="480"/>
      <c r="AD51" s="480"/>
      <c r="AE51" s="480"/>
      <c r="AF51" s="480"/>
      <c r="AG51" s="480"/>
      <c r="AH51" s="480"/>
      <c r="AI51" s="480"/>
      <c r="AJ51" s="481"/>
    </row>
    <row r="52" spans="1:36" ht="24.95" customHeight="1" thickBot="1">
      <c r="A52" s="649"/>
      <c r="B52" s="662"/>
      <c r="C52" s="653"/>
      <c r="D52" s="651"/>
      <c r="E52" s="260" t="s">
        <v>139</v>
      </c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482"/>
      <c r="AA52" s="482"/>
      <c r="AB52" s="482"/>
      <c r="AC52" s="482"/>
      <c r="AD52" s="482"/>
      <c r="AE52" s="482"/>
      <c r="AF52" s="482"/>
      <c r="AG52" s="482"/>
      <c r="AH52" s="482"/>
      <c r="AI52" s="482"/>
      <c r="AJ52" s="483"/>
    </row>
    <row r="53" spans="1:36" ht="24.95" customHeight="1" thickBot="1">
      <c r="A53" s="649">
        <v>24</v>
      </c>
      <c r="B53" s="661"/>
      <c r="C53" s="652"/>
      <c r="D53" s="650"/>
      <c r="E53" s="133" t="s">
        <v>138</v>
      </c>
      <c r="F53" s="480"/>
      <c r="G53" s="480"/>
      <c r="H53" s="480"/>
      <c r="I53" s="480"/>
      <c r="J53" s="480"/>
      <c r="K53" s="480"/>
      <c r="L53" s="480"/>
      <c r="M53" s="480"/>
      <c r="N53" s="480"/>
      <c r="O53" s="480"/>
      <c r="P53" s="480"/>
      <c r="Q53" s="480"/>
      <c r="R53" s="480"/>
      <c r="S53" s="480"/>
      <c r="T53" s="480"/>
      <c r="U53" s="480"/>
      <c r="V53" s="480"/>
      <c r="W53" s="480"/>
      <c r="X53" s="480"/>
      <c r="Y53" s="480"/>
      <c r="Z53" s="480"/>
      <c r="AA53" s="480"/>
      <c r="AB53" s="480"/>
      <c r="AC53" s="480"/>
      <c r="AD53" s="480"/>
      <c r="AE53" s="480"/>
      <c r="AF53" s="480"/>
      <c r="AG53" s="480"/>
      <c r="AH53" s="480"/>
      <c r="AI53" s="480"/>
      <c r="AJ53" s="481"/>
    </row>
    <row r="54" spans="1:36" ht="24.95" customHeight="1" thickBot="1">
      <c r="A54" s="649"/>
      <c r="B54" s="662"/>
      <c r="C54" s="653"/>
      <c r="D54" s="651"/>
      <c r="E54" s="260" t="s">
        <v>139</v>
      </c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482"/>
      <c r="V54" s="482"/>
      <c r="W54" s="482"/>
      <c r="X54" s="482"/>
      <c r="Y54" s="482"/>
      <c r="Z54" s="482"/>
      <c r="AA54" s="482"/>
      <c r="AB54" s="482"/>
      <c r="AC54" s="482"/>
      <c r="AD54" s="482"/>
      <c r="AE54" s="482"/>
      <c r="AF54" s="482"/>
      <c r="AG54" s="482"/>
      <c r="AH54" s="482"/>
      <c r="AI54" s="482"/>
      <c r="AJ54" s="483"/>
    </row>
    <row r="55" spans="1:36" ht="24.95" customHeight="1" thickBot="1">
      <c r="A55" s="649">
        <v>25</v>
      </c>
      <c r="B55" s="661"/>
      <c r="C55" s="652"/>
      <c r="D55" s="650"/>
      <c r="E55" s="133" t="s">
        <v>138</v>
      </c>
      <c r="F55" s="480"/>
      <c r="G55" s="480"/>
      <c r="H55" s="480"/>
      <c r="I55" s="480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0"/>
      <c r="AA55" s="480"/>
      <c r="AB55" s="480"/>
      <c r="AC55" s="480"/>
      <c r="AD55" s="480"/>
      <c r="AE55" s="480"/>
      <c r="AF55" s="480"/>
      <c r="AG55" s="480"/>
      <c r="AH55" s="480"/>
      <c r="AI55" s="480"/>
      <c r="AJ55" s="481"/>
    </row>
    <row r="56" spans="1:36" ht="24.95" customHeight="1" thickBot="1">
      <c r="A56" s="649"/>
      <c r="B56" s="662"/>
      <c r="C56" s="653"/>
      <c r="D56" s="651"/>
      <c r="E56" s="260" t="s">
        <v>139</v>
      </c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2"/>
      <c r="AA56" s="482"/>
      <c r="AB56" s="482"/>
      <c r="AC56" s="482"/>
      <c r="AD56" s="482"/>
      <c r="AE56" s="482"/>
      <c r="AF56" s="482"/>
      <c r="AG56" s="482"/>
      <c r="AH56" s="482"/>
      <c r="AI56" s="482"/>
      <c r="AJ56" s="483"/>
    </row>
    <row r="57" spans="1:36" ht="24.95" customHeight="1" thickBot="1">
      <c r="A57" s="649">
        <v>26</v>
      </c>
      <c r="B57" s="661"/>
      <c r="C57" s="652"/>
      <c r="D57" s="650"/>
      <c r="E57" s="133" t="s">
        <v>138</v>
      </c>
      <c r="F57" s="480"/>
      <c r="G57" s="480"/>
      <c r="H57" s="480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0"/>
      <c r="AA57" s="480"/>
      <c r="AB57" s="480"/>
      <c r="AC57" s="480"/>
      <c r="AD57" s="480"/>
      <c r="AE57" s="480"/>
      <c r="AF57" s="480"/>
      <c r="AG57" s="480"/>
      <c r="AH57" s="480"/>
      <c r="AI57" s="480"/>
      <c r="AJ57" s="481"/>
    </row>
    <row r="58" spans="1:36" ht="24.95" customHeight="1" thickBot="1">
      <c r="A58" s="649"/>
      <c r="B58" s="662"/>
      <c r="C58" s="653"/>
      <c r="D58" s="651"/>
      <c r="E58" s="260" t="s">
        <v>139</v>
      </c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482"/>
      <c r="AI58" s="482"/>
      <c r="AJ58" s="483"/>
    </row>
    <row r="59" spans="1:36" ht="24.95" customHeight="1" thickBot="1">
      <c r="A59" s="649">
        <v>27</v>
      </c>
      <c r="B59" s="661"/>
      <c r="C59" s="652"/>
      <c r="D59" s="650"/>
      <c r="E59" s="133" t="s">
        <v>138</v>
      </c>
      <c r="F59" s="480"/>
      <c r="G59" s="480"/>
      <c r="H59" s="480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  <c r="AA59" s="480"/>
      <c r="AB59" s="480"/>
      <c r="AC59" s="480"/>
      <c r="AD59" s="480"/>
      <c r="AE59" s="480"/>
      <c r="AF59" s="480"/>
      <c r="AG59" s="480"/>
      <c r="AH59" s="480"/>
      <c r="AI59" s="480"/>
      <c r="AJ59" s="481"/>
    </row>
    <row r="60" spans="1:36" ht="24.95" customHeight="1" thickBot="1">
      <c r="A60" s="649"/>
      <c r="B60" s="662"/>
      <c r="C60" s="653"/>
      <c r="D60" s="651"/>
      <c r="E60" s="260" t="s">
        <v>139</v>
      </c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483"/>
    </row>
    <row r="61" spans="1:36" ht="24.95" customHeight="1" thickBot="1">
      <c r="A61" s="649">
        <v>28</v>
      </c>
      <c r="B61" s="661"/>
      <c r="C61" s="652"/>
      <c r="D61" s="650"/>
      <c r="E61" s="133" t="s">
        <v>138</v>
      </c>
      <c r="F61" s="480"/>
      <c r="G61" s="480"/>
      <c r="H61" s="480"/>
      <c r="I61" s="480"/>
      <c r="J61" s="480"/>
      <c r="K61" s="480"/>
      <c r="L61" s="480"/>
      <c r="M61" s="480"/>
      <c r="N61" s="480"/>
      <c r="O61" s="480"/>
      <c r="P61" s="480"/>
      <c r="Q61" s="480"/>
      <c r="R61" s="480"/>
      <c r="S61" s="480"/>
      <c r="T61" s="480"/>
      <c r="U61" s="480"/>
      <c r="V61" s="480"/>
      <c r="W61" s="480"/>
      <c r="X61" s="480"/>
      <c r="Y61" s="480"/>
      <c r="Z61" s="480"/>
      <c r="AA61" s="480"/>
      <c r="AB61" s="480"/>
      <c r="AC61" s="480"/>
      <c r="AD61" s="480"/>
      <c r="AE61" s="480"/>
      <c r="AF61" s="480"/>
      <c r="AG61" s="480"/>
      <c r="AH61" s="480"/>
      <c r="AI61" s="480"/>
      <c r="AJ61" s="481"/>
    </row>
    <row r="62" spans="1:36" ht="24.95" customHeight="1" thickBot="1">
      <c r="A62" s="649"/>
      <c r="B62" s="662"/>
      <c r="C62" s="653"/>
      <c r="D62" s="651"/>
      <c r="E62" s="260" t="s">
        <v>139</v>
      </c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482"/>
      <c r="AJ62" s="483"/>
    </row>
    <row r="63" spans="1:36" ht="24.95" customHeight="1" thickBot="1">
      <c r="A63" s="649">
        <v>29</v>
      </c>
      <c r="B63" s="661"/>
      <c r="C63" s="652"/>
      <c r="D63" s="650"/>
      <c r="E63" s="133" t="s">
        <v>138</v>
      </c>
      <c r="F63" s="480"/>
      <c r="G63" s="480"/>
      <c r="H63" s="480"/>
      <c r="I63" s="480"/>
      <c r="J63" s="480"/>
      <c r="K63" s="480"/>
      <c r="L63" s="480"/>
      <c r="M63" s="480"/>
      <c r="N63" s="480"/>
      <c r="O63" s="480"/>
      <c r="P63" s="480"/>
      <c r="Q63" s="480"/>
      <c r="R63" s="480"/>
      <c r="S63" s="480"/>
      <c r="T63" s="480"/>
      <c r="U63" s="480"/>
      <c r="V63" s="480"/>
      <c r="W63" s="480"/>
      <c r="X63" s="480"/>
      <c r="Y63" s="480"/>
      <c r="Z63" s="480"/>
      <c r="AA63" s="480"/>
      <c r="AB63" s="480"/>
      <c r="AC63" s="480"/>
      <c r="AD63" s="480"/>
      <c r="AE63" s="480"/>
      <c r="AF63" s="480"/>
      <c r="AG63" s="480"/>
      <c r="AH63" s="480"/>
      <c r="AI63" s="480"/>
      <c r="AJ63" s="481"/>
    </row>
    <row r="64" spans="1:36" ht="24.95" customHeight="1" thickBot="1">
      <c r="A64" s="649"/>
      <c r="B64" s="662"/>
      <c r="C64" s="653"/>
      <c r="D64" s="651"/>
      <c r="E64" s="260" t="s">
        <v>139</v>
      </c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482"/>
      <c r="AA64" s="482"/>
      <c r="AB64" s="482"/>
      <c r="AC64" s="482"/>
      <c r="AD64" s="482"/>
      <c r="AE64" s="482"/>
      <c r="AF64" s="482"/>
      <c r="AG64" s="482"/>
      <c r="AH64" s="482"/>
      <c r="AI64" s="482"/>
      <c r="AJ64" s="483"/>
    </row>
    <row r="65" spans="1:36" ht="24.95" customHeight="1" thickBot="1">
      <c r="A65" s="649">
        <v>30</v>
      </c>
      <c r="B65" s="661"/>
      <c r="C65" s="652"/>
      <c r="D65" s="650"/>
      <c r="E65" s="133" t="s">
        <v>138</v>
      </c>
      <c r="F65" s="480"/>
      <c r="G65" s="480"/>
      <c r="H65" s="480"/>
      <c r="I65" s="480"/>
      <c r="J65" s="480"/>
      <c r="K65" s="480"/>
      <c r="L65" s="480"/>
      <c r="M65" s="480"/>
      <c r="N65" s="480"/>
      <c r="O65" s="480"/>
      <c r="P65" s="480"/>
      <c r="Q65" s="480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0"/>
      <c r="AC65" s="480"/>
      <c r="AD65" s="480"/>
      <c r="AE65" s="480"/>
      <c r="AF65" s="480"/>
      <c r="AG65" s="480"/>
      <c r="AH65" s="480"/>
      <c r="AI65" s="480"/>
      <c r="AJ65" s="481"/>
    </row>
    <row r="66" spans="1:36" ht="24.95" customHeight="1" thickBot="1">
      <c r="A66" s="649"/>
      <c r="B66" s="662"/>
      <c r="C66" s="653"/>
      <c r="D66" s="651"/>
      <c r="E66" s="260" t="s">
        <v>139</v>
      </c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482"/>
      <c r="AA66" s="482"/>
      <c r="AB66" s="482"/>
      <c r="AC66" s="482"/>
      <c r="AD66" s="482"/>
      <c r="AE66" s="482"/>
      <c r="AF66" s="482"/>
      <c r="AG66" s="482"/>
      <c r="AH66" s="482"/>
      <c r="AI66" s="482"/>
      <c r="AJ66" s="483"/>
    </row>
    <row r="67" spans="1:36" ht="24.95" customHeight="1" thickBot="1">
      <c r="A67" s="649">
        <v>31</v>
      </c>
      <c r="B67" s="661"/>
      <c r="C67" s="652"/>
      <c r="D67" s="650"/>
      <c r="E67" s="133" t="s">
        <v>138</v>
      </c>
      <c r="F67" s="480"/>
      <c r="G67" s="480"/>
      <c r="H67" s="480"/>
      <c r="I67" s="480"/>
      <c r="J67" s="480"/>
      <c r="K67" s="480"/>
      <c r="L67" s="480"/>
      <c r="M67" s="480"/>
      <c r="N67" s="480"/>
      <c r="O67" s="480"/>
      <c r="P67" s="480"/>
      <c r="Q67" s="480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80"/>
      <c r="AC67" s="480"/>
      <c r="AD67" s="480"/>
      <c r="AE67" s="480"/>
      <c r="AF67" s="480"/>
      <c r="AG67" s="480"/>
      <c r="AH67" s="480"/>
      <c r="AI67" s="480"/>
      <c r="AJ67" s="481"/>
    </row>
    <row r="68" spans="1:36" ht="24.95" customHeight="1" thickBot="1">
      <c r="A68" s="649"/>
      <c r="B68" s="662"/>
      <c r="C68" s="653"/>
      <c r="D68" s="651"/>
      <c r="E68" s="260" t="s">
        <v>139</v>
      </c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482"/>
      <c r="AA68" s="482"/>
      <c r="AB68" s="482"/>
      <c r="AC68" s="482"/>
      <c r="AD68" s="482"/>
      <c r="AE68" s="482"/>
      <c r="AF68" s="482"/>
      <c r="AG68" s="482"/>
      <c r="AH68" s="482"/>
      <c r="AI68" s="482"/>
      <c r="AJ68" s="483"/>
    </row>
    <row r="69" spans="1:36" ht="24.95" customHeight="1" thickBot="1">
      <c r="A69" s="649">
        <v>32</v>
      </c>
      <c r="B69" s="661"/>
      <c r="C69" s="652"/>
      <c r="D69" s="650"/>
      <c r="E69" s="133" t="s">
        <v>138</v>
      </c>
      <c r="F69" s="480"/>
      <c r="G69" s="480"/>
      <c r="H69" s="480"/>
      <c r="I69" s="480"/>
      <c r="J69" s="480"/>
      <c r="K69" s="480"/>
      <c r="L69" s="480"/>
      <c r="M69" s="480"/>
      <c r="N69" s="480"/>
      <c r="O69" s="480"/>
      <c r="P69" s="480"/>
      <c r="Q69" s="480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80"/>
      <c r="AC69" s="480"/>
      <c r="AD69" s="480"/>
      <c r="AE69" s="480"/>
      <c r="AF69" s="480"/>
      <c r="AG69" s="480"/>
      <c r="AH69" s="480"/>
      <c r="AI69" s="480"/>
      <c r="AJ69" s="481"/>
    </row>
    <row r="70" spans="1:36" ht="24.95" customHeight="1" thickBot="1">
      <c r="A70" s="649"/>
      <c r="B70" s="662"/>
      <c r="C70" s="653"/>
      <c r="D70" s="651"/>
      <c r="E70" s="260" t="s">
        <v>139</v>
      </c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  <c r="R70" s="482"/>
      <c r="S70" s="482"/>
      <c r="T70" s="482"/>
      <c r="U70" s="482"/>
      <c r="V70" s="482"/>
      <c r="W70" s="482"/>
      <c r="X70" s="482"/>
      <c r="Y70" s="482"/>
      <c r="Z70" s="482"/>
      <c r="AA70" s="482"/>
      <c r="AB70" s="482"/>
      <c r="AC70" s="482"/>
      <c r="AD70" s="482"/>
      <c r="AE70" s="482"/>
      <c r="AF70" s="482"/>
      <c r="AG70" s="482"/>
      <c r="AH70" s="482"/>
      <c r="AI70" s="482"/>
      <c r="AJ70" s="483"/>
    </row>
    <row r="71" spans="1:36" ht="24.95" customHeight="1" thickBot="1">
      <c r="A71" s="649">
        <v>33</v>
      </c>
      <c r="B71" s="661"/>
      <c r="C71" s="652"/>
      <c r="D71" s="650"/>
      <c r="E71" s="133" t="s">
        <v>138</v>
      </c>
      <c r="F71" s="480"/>
      <c r="G71" s="480"/>
      <c r="H71" s="480"/>
      <c r="I71" s="480"/>
      <c r="J71" s="480"/>
      <c r="K71" s="480"/>
      <c r="L71" s="480"/>
      <c r="M71" s="480"/>
      <c r="N71" s="480"/>
      <c r="O71" s="480"/>
      <c r="P71" s="480"/>
      <c r="Q71" s="480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80"/>
      <c r="AC71" s="480"/>
      <c r="AD71" s="480"/>
      <c r="AE71" s="480"/>
      <c r="AF71" s="480"/>
      <c r="AG71" s="480"/>
      <c r="AH71" s="480"/>
      <c r="AI71" s="480"/>
      <c r="AJ71" s="481"/>
    </row>
    <row r="72" spans="1:36" ht="24.95" customHeight="1" thickBot="1">
      <c r="A72" s="649"/>
      <c r="B72" s="662"/>
      <c r="C72" s="653"/>
      <c r="D72" s="651"/>
      <c r="E72" s="260" t="s">
        <v>139</v>
      </c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482"/>
      <c r="AA72" s="482"/>
      <c r="AB72" s="482"/>
      <c r="AC72" s="482"/>
      <c r="AD72" s="482"/>
      <c r="AE72" s="482"/>
      <c r="AF72" s="482"/>
      <c r="AG72" s="482"/>
      <c r="AH72" s="482"/>
      <c r="AI72" s="482"/>
      <c r="AJ72" s="483"/>
    </row>
    <row r="73" spans="1:36" ht="24.95" customHeight="1" thickBot="1">
      <c r="A73" s="649">
        <v>34</v>
      </c>
      <c r="B73" s="661"/>
      <c r="C73" s="652"/>
      <c r="D73" s="650"/>
      <c r="E73" s="133" t="s">
        <v>138</v>
      </c>
      <c r="F73" s="480"/>
      <c r="G73" s="480"/>
      <c r="H73" s="480"/>
      <c r="I73" s="480"/>
      <c r="J73" s="480"/>
      <c r="K73" s="480"/>
      <c r="L73" s="480"/>
      <c r="M73" s="480"/>
      <c r="N73" s="480"/>
      <c r="O73" s="480"/>
      <c r="P73" s="480"/>
      <c r="Q73" s="480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80"/>
      <c r="AC73" s="480"/>
      <c r="AD73" s="480"/>
      <c r="AE73" s="480"/>
      <c r="AF73" s="480"/>
      <c r="AG73" s="480"/>
      <c r="AH73" s="480"/>
      <c r="AI73" s="480"/>
      <c r="AJ73" s="481"/>
    </row>
    <row r="74" spans="1:36" ht="24.95" customHeight="1" thickBot="1">
      <c r="A74" s="649"/>
      <c r="B74" s="662"/>
      <c r="C74" s="653"/>
      <c r="D74" s="651"/>
      <c r="E74" s="260" t="s">
        <v>139</v>
      </c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  <c r="R74" s="482"/>
      <c r="S74" s="482"/>
      <c r="T74" s="482"/>
      <c r="U74" s="482"/>
      <c r="V74" s="482"/>
      <c r="W74" s="482"/>
      <c r="X74" s="482"/>
      <c r="Y74" s="482"/>
      <c r="Z74" s="482"/>
      <c r="AA74" s="482"/>
      <c r="AB74" s="482"/>
      <c r="AC74" s="482"/>
      <c r="AD74" s="482"/>
      <c r="AE74" s="482"/>
      <c r="AF74" s="482"/>
      <c r="AG74" s="482"/>
      <c r="AH74" s="482"/>
      <c r="AI74" s="482"/>
      <c r="AJ74" s="483"/>
    </row>
    <row r="75" spans="1:36" ht="24.95" customHeight="1" thickBot="1">
      <c r="A75" s="649">
        <v>35</v>
      </c>
      <c r="B75" s="661"/>
      <c r="C75" s="652"/>
      <c r="D75" s="650"/>
      <c r="E75" s="133" t="s">
        <v>138</v>
      </c>
      <c r="F75" s="480"/>
      <c r="G75" s="480"/>
      <c r="H75" s="480"/>
      <c r="I75" s="480"/>
      <c r="J75" s="480"/>
      <c r="K75" s="480"/>
      <c r="L75" s="480"/>
      <c r="M75" s="480"/>
      <c r="N75" s="480"/>
      <c r="O75" s="480"/>
      <c r="P75" s="480"/>
      <c r="Q75" s="480"/>
      <c r="R75" s="480"/>
      <c r="S75" s="480"/>
      <c r="T75" s="480"/>
      <c r="U75" s="480"/>
      <c r="V75" s="480"/>
      <c r="W75" s="480"/>
      <c r="X75" s="480"/>
      <c r="Y75" s="480"/>
      <c r="Z75" s="480"/>
      <c r="AA75" s="480"/>
      <c r="AB75" s="480"/>
      <c r="AC75" s="480"/>
      <c r="AD75" s="480"/>
      <c r="AE75" s="480"/>
      <c r="AF75" s="480"/>
      <c r="AG75" s="480"/>
      <c r="AH75" s="480"/>
      <c r="AI75" s="480"/>
      <c r="AJ75" s="481"/>
    </row>
    <row r="76" spans="1:36" ht="24.95" customHeight="1" thickBot="1">
      <c r="A76" s="649"/>
      <c r="B76" s="662"/>
      <c r="C76" s="653"/>
      <c r="D76" s="651"/>
      <c r="E76" s="260" t="s">
        <v>139</v>
      </c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  <c r="R76" s="482"/>
      <c r="S76" s="482"/>
      <c r="T76" s="482"/>
      <c r="U76" s="482"/>
      <c r="V76" s="482"/>
      <c r="W76" s="482"/>
      <c r="X76" s="482"/>
      <c r="Y76" s="482"/>
      <c r="Z76" s="482"/>
      <c r="AA76" s="482"/>
      <c r="AB76" s="482"/>
      <c r="AC76" s="482"/>
      <c r="AD76" s="482"/>
      <c r="AE76" s="482"/>
      <c r="AF76" s="482"/>
      <c r="AG76" s="482"/>
      <c r="AH76" s="482"/>
      <c r="AI76" s="482"/>
      <c r="AJ76" s="483"/>
    </row>
    <row r="77" spans="1:36" ht="24.95" customHeight="1" thickBot="1">
      <c r="A77" s="649">
        <v>36</v>
      </c>
      <c r="B77" s="661"/>
      <c r="C77" s="652"/>
      <c r="D77" s="650"/>
      <c r="E77" s="133" t="s">
        <v>138</v>
      </c>
      <c r="F77" s="480"/>
      <c r="G77" s="480"/>
      <c r="H77" s="480"/>
      <c r="I77" s="480"/>
      <c r="J77" s="480"/>
      <c r="K77" s="480"/>
      <c r="L77" s="480"/>
      <c r="M77" s="480"/>
      <c r="N77" s="480"/>
      <c r="O77" s="480"/>
      <c r="P77" s="480"/>
      <c r="Q77" s="480"/>
      <c r="R77" s="480"/>
      <c r="S77" s="480"/>
      <c r="T77" s="480"/>
      <c r="U77" s="480"/>
      <c r="V77" s="480"/>
      <c r="W77" s="480"/>
      <c r="X77" s="480"/>
      <c r="Y77" s="480"/>
      <c r="Z77" s="480"/>
      <c r="AA77" s="480"/>
      <c r="AB77" s="480"/>
      <c r="AC77" s="480"/>
      <c r="AD77" s="480"/>
      <c r="AE77" s="480"/>
      <c r="AF77" s="480"/>
      <c r="AG77" s="480"/>
      <c r="AH77" s="480"/>
      <c r="AI77" s="480"/>
      <c r="AJ77" s="481"/>
    </row>
    <row r="78" spans="1:36" ht="24.95" customHeight="1" thickBot="1">
      <c r="A78" s="649"/>
      <c r="B78" s="662"/>
      <c r="C78" s="653"/>
      <c r="D78" s="651"/>
      <c r="E78" s="260" t="s">
        <v>139</v>
      </c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2"/>
      <c r="AA78" s="482"/>
      <c r="AB78" s="482"/>
      <c r="AC78" s="482"/>
      <c r="AD78" s="482"/>
      <c r="AE78" s="482"/>
      <c r="AF78" s="482"/>
      <c r="AG78" s="482"/>
      <c r="AH78" s="482"/>
      <c r="AI78" s="482"/>
      <c r="AJ78" s="483"/>
    </row>
    <row r="79" spans="1:36" ht="24.95" customHeight="1" thickBot="1">
      <c r="A79" s="649">
        <v>37</v>
      </c>
      <c r="B79" s="661"/>
      <c r="C79" s="652"/>
      <c r="D79" s="650"/>
      <c r="E79" s="133" t="s">
        <v>138</v>
      </c>
      <c r="F79" s="480"/>
      <c r="G79" s="480"/>
      <c r="H79" s="480"/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0"/>
      <c r="AA79" s="480"/>
      <c r="AB79" s="480"/>
      <c r="AC79" s="480"/>
      <c r="AD79" s="480"/>
      <c r="AE79" s="480"/>
      <c r="AF79" s="480"/>
      <c r="AG79" s="480"/>
      <c r="AH79" s="480"/>
      <c r="AI79" s="480"/>
      <c r="AJ79" s="481"/>
    </row>
    <row r="80" spans="1:36" ht="24.95" customHeight="1" thickBot="1">
      <c r="A80" s="649"/>
      <c r="B80" s="662"/>
      <c r="C80" s="653"/>
      <c r="D80" s="651"/>
      <c r="E80" s="260" t="s">
        <v>139</v>
      </c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  <c r="R80" s="482"/>
      <c r="S80" s="482"/>
      <c r="T80" s="482"/>
      <c r="U80" s="482"/>
      <c r="V80" s="482"/>
      <c r="W80" s="482"/>
      <c r="X80" s="482"/>
      <c r="Y80" s="482"/>
      <c r="Z80" s="482"/>
      <c r="AA80" s="482"/>
      <c r="AB80" s="482"/>
      <c r="AC80" s="482"/>
      <c r="AD80" s="482"/>
      <c r="AE80" s="482"/>
      <c r="AF80" s="482"/>
      <c r="AG80" s="482"/>
      <c r="AH80" s="482"/>
      <c r="AI80" s="482"/>
      <c r="AJ80" s="483"/>
    </row>
    <row r="81" spans="1:36" ht="24.95" customHeight="1" thickBot="1">
      <c r="A81" s="649">
        <v>38</v>
      </c>
      <c r="B81" s="661"/>
      <c r="C81" s="652"/>
      <c r="D81" s="650"/>
      <c r="E81" s="133" t="s">
        <v>138</v>
      </c>
      <c r="F81" s="480"/>
      <c r="G81" s="480"/>
      <c r="H81" s="480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  <c r="AA81" s="480"/>
      <c r="AB81" s="480"/>
      <c r="AC81" s="480"/>
      <c r="AD81" s="480"/>
      <c r="AE81" s="480"/>
      <c r="AF81" s="480"/>
      <c r="AG81" s="480"/>
      <c r="AH81" s="480"/>
      <c r="AI81" s="480"/>
      <c r="AJ81" s="481"/>
    </row>
    <row r="82" spans="1:36" ht="24.95" customHeight="1" thickBot="1">
      <c r="A82" s="649"/>
      <c r="B82" s="662"/>
      <c r="C82" s="653"/>
      <c r="D82" s="651"/>
      <c r="E82" s="260" t="s">
        <v>139</v>
      </c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  <c r="R82" s="482"/>
      <c r="S82" s="482"/>
      <c r="T82" s="482"/>
      <c r="U82" s="482"/>
      <c r="V82" s="482"/>
      <c r="W82" s="482"/>
      <c r="X82" s="482"/>
      <c r="Y82" s="482"/>
      <c r="Z82" s="482"/>
      <c r="AA82" s="482"/>
      <c r="AB82" s="482"/>
      <c r="AC82" s="482"/>
      <c r="AD82" s="482"/>
      <c r="AE82" s="482"/>
      <c r="AF82" s="482"/>
      <c r="AG82" s="482"/>
      <c r="AH82" s="482"/>
      <c r="AI82" s="482"/>
      <c r="AJ82" s="483"/>
    </row>
    <row r="83" spans="1:36" ht="24.95" customHeight="1" thickBot="1">
      <c r="A83" s="649">
        <v>39</v>
      </c>
      <c r="B83" s="661"/>
      <c r="C83" s="652"/>
      <c r="D83" s="650"/>
      <c r="E83" s="133" t="s">
        <v>138</v>
      </c>
      <c r="F83" s="480"/>
      <c r="G83" s="480"/>
      <c r="H83" s="480"/>
      <c r="I83" s="480"/>
      <c r="J83" s="480"/>
      <c r="K83" s="480"/>
      <c r="L83" s="480"/>
      <c r="M83" s="480"/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  <c r="AA83" s="480"/>
      <c r="AB83" s="480"/>
      <c r="AC83" s="480"/>
      <c r="AD83" s="480"/>
      <c r="AE83" s="480"/>
      <c r="AF83" s="480"/>
      <c r="AG83" s="480"/>
      <c r="AH83" s="480"/>
      <c r="AI83" s="480"/>
      <c r="AJ83" s="481"/>
    </row>
    <row r="84" spans="1:36" ht="24.95" customHeight="1" thickBot="1">
      <c r="A84" s="649"/>
      <c r="B84" s="662"/>
      <c r="C84" s="653"/>
      <c r="D84" s="651"/>
      <c r="E84" s="260" t="s">
        <v>139</v>
      </c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  <c r="R84" s="482"/>
      <c r="S84" s="482"/>
      <c r="T84" s="482"/>
      <c r="U84" s="482"/>
      <c r="V84" s="482"/>
      <c r="W84" s="482"/>
      <c r="X84" s="482"/>
      <c r="Y84" s="482"/>
      <c r="Z84" s="482"/>
      <c r="AA84" s="482"/>
      <c r="AB84" s="482"/>
      <c r="AC84" s="482"/>
      <c r="AD84" s="482"/>
      <c r="AE84" s="482"/>
      <c r="AF84" s="482"/>
      <c r="AG84" s="482"/>
      <c r="AH84" s="482"/>
      <c r="AI84" s="482"/>
      <c r="AJ84" s="483"/>
    </row>
    <row r="85" spans="1:36" ht="24.95" customHeight="1" thickBot="1">
      <c r="A85" s="649">
        <v>40</v>
      </c>
      <c r="B85" s="661"/>
      <c r="C85" s="652"/>
      <c r="D85" s="650"/>
      <c r="E85" s="133" t="s">
        <v>138</v>
      </c>
      <c r="F85" s="480"/>
      <c r="G85" s="480"/>
      <c r="H85" s="480"/>
      <c r="I85" s="480"/>
      <c r="J85" s="480"/>
      <c r="K85" s="480"/>
      <c r="L85" s="480"/>
      <c r="M85" s="480"/>
      <c r="N85" s="480"/>
      <c r="O85" s="480"/>
      <c r="P85" s="480"/>
      <c r="Q85" s="480"/>
      <c r="R85" s="480"/>
      <c r="S85" s="480"/>
      <c r="T85" s="480"/>
      <c r="U85" s="480"/>
      <c r="V85" s="480"/>
      <c r="W85" s="480"/>
      <c r="X85" s="480"/>
      <c r="Y85" s="480"/>
      <c r="Z85" s="480"/>
      <c r="AA85" s="480"/>
      <c r="AB85" s="480"/>
      <c r="AC85" s="480"/>
      <c r="AD85" s="480"/>
      <c r="AE85" s="480"/>
      <c r="AF85" s="480"/>
      <c r="AG85" s="480"/>
      <c r="AH85" s="480"/>
      <c r="AI85" s="480"/>
      <c r="AJ85" s="481"/>
    </row>
    <row r="86" spans="1:36" ht="24.95" customHeight="1" thickBot="1">
      <c r="A86" s="649"/>
      <c r="B86" s="662"/>
      <c r="C86" s="653"/>
      <c r="D86" s="651"/>
      <c r="E86" s="260" t="s">
        <v>139</v>
      </c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  <c r="R86" s="482"/>
      <c r="S86" s="482"/>
      <c r="T86" s="482"/>
      <c r="U86" s="482"/>
      <c r="V86" s="482"/>
      <c r="W86" s="482"/>
      <c r="X86" s="482"/>
      <c r="Y86" s="482"/>
      <c r="Z86" s="482"/>
      <c r="AA86" s="482"/>
      <c r="AB86" s="482"/>
      <c r="AC86" s="482"/>
      <c r="AD86" s="482"/>
      <c r="AE86" s="482"/>
      <c r="AF86" s="482"/>
      <c r="AG86" s="482"/>
      <c r="AH86" s="482"/>
      <c r="AI86" s="482"/>
      <c r="AJ86" s="483"/>
    </row>
    <row r="87" spans="1:36" ht="24.95" customHeight="1" thickBot="1">
      <c r="A87" s="649">
        <v>41</v>
      </c>
      <c r="B87" s="661"/>
      <c r="C87" s="652"/>
      <c r="D87" s="650"/>
      <c r="E87" s="133" t="s">
        <v>138</v>
      </c>
      <c r="F87" s="480"/>
      <c r="G87" s="480"/>
      <c r="H87" s="480"/>
      <c r="I87" s="480"/>
      <c r="J87" s="480"/>
      <c r="K87" s="480"/>
      <c r="L87" s="480"/>
      <c r="M87" s="480"/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1"/>
    </row>
    <row r="88" spans="1:36" ht="24.95" customHeight="1" thickBot="1">
      <c r="A88" s="649"/>
      <c r="B88" s="662"/>
      <c r="C88" s="653"/>
      <c r="D88" s="651"/>
      <c r="E88" s="260" t="s">
        <v>139</v>
      </c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483"/>
    </row>
    <row r="89" spans="1:36" ht="24.95" customHeight="1" thickBot="1">
      <c r="A89" s="649">
        <v>42</v>
      </c>
      <c r="B89" s="661"/>
      <c r="C89" s="652"/>
      <c r="D89" s="650"/>
      <c r="E89" s="133" t="s">
        <v>138</v>
      </c>
      <c r="F89" s="480"/>
      <c r="G89" s="480"/>
      <c r="H89" s="480"/>
      <c r="I89" s="480"/>
      <c r="J89" s="480"/>
      <c r="K89" s="480"/>
      <c r="L89" s="480"/>
      <c r="M89" s="480"/>
      <c r="N89" s="480"/>
      <c r="O89" s="480"/>
      <c r="P89" s="480"/>
      <c r="Q89" s="480"/>
      <c r="R89" s="480"/>
      <c r="S89" s="480"/>
      <c r="T89" s="480"/>
      <c r="U89" s="480"/>
      <c r="V89" s="480"/>
      <c r="W89" s="480"/>
      <c r="X89" s="480"/>
      <c r="Y89" s="480"/>
      <c r="Z89" s="480"/>
      <c r="AA89" s="480"/>
      <c r="AB89" s="480"/>
      <c r="AC89" s="480"/>
      <c r="AD89" s="480"/>
      <c r="AE89" s="480"/>
      <c r="AF89" s="480"/>
      <c r="AG89" s="480"/>
      <c r="AH89" s="480"/>
      <c r="AI89" s="480"/>
      <c r="AJ89" s="481"/>
    </row>
    <row r="90" spans="1:36" ht="24.95" customHeight="1" thickBot="1">
      <c r="A90" s="649"/>
      <c r="B90" s="662"/>
      <c r="C90" s="653"/>
      <c r="D90" s="651"/>
      <c r="E90" s="260" t="s">
        <v>139</v>
      </c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  <c r="R90" s="482"/>
      <c r="S90" s="482"/>
      <c r="T90" s="482"/>
      <c r="U90" s="482"/>
      <c r="V90" s="482"/>
      <c r="W90" s="482"/>
      <c r="X90" s="482"/>
      <c r="Y90" s="482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483"/>
    </row>
    <row r="91" spans="1:36" ht="24.95" customHeight="1" thickBot="1">
      <c r="A91" s="649">
        <v>43</v>
      </c>
      <c r="B91" s="661"/>
      <c r="C91" s="652"/>
      <c r="D91" s="650"/>
      <c r="E91" s="133" t="s">
        <v>138</v>
      </c>
      <c r="F91" s="480"/>
      <c r="G91" s="480"/>
      <c r="H91" s="480"/>
      <c r="I91" s="480"/>
      <c r="J91" s="480"/>
      <c r="K91" s="480"/>
      <c r="L91" s="480"/>
      <c r="M91" s="480"/>
      <c r="N91" s="480"/>
      <c r="O91" s="480"/>
      <c r="P91" s="480"/>
      <c r="Q91" s="480"/>
      <c r="R91" s="480"/>
      <c r="S91" s="480"/>
      <c r="T91" s="480"/>
      <c r="U91" s="480"/>
      <c r="V91" s="480"/>
      <c r="W91" s="480"/>
      <c r="X91" s="480"/>
      <c r="Y91" s="480"/>
      <c r="Z91" s="480"/>
      <c r="AA91" s="480"/>
      <c r="AB91" s="480"/>
      <c r="AC91" s="480"/>
      <c r="AD91" s="480"/>
      <c r="AE91" s="480"/>
      <c r="AF91" s="480"/>
      <c r="AG91" s="480"/>
      <c r="AH91" s="480"/>
      <c r="AI91" s="480"/>
      <c r="AJ91" s="481"/>
    </row>
    <row r="92" spans="1:36" ht="24.95" customHeight="1" thickBot="1">
      <c r="A92" s="649"/>
      <c r="B92" s="662"/>
      <c r="C92" s="653"/>
      <c r="D92" s="651"/>
      <c r="E92" s="260" t="s">
        <v>139</v>
      </c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  <c r="R92" s="482"/>
      <c r="S92" s="482"/>
      <c r="T92" s="482"/>
      <c r="U92" s="482"/>
      <c r="V92" s="482"/>
      <c r="W92" s="482"/>
      <c r="X92" s="482"/>
      <c r="Y92" s="482"/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483"/>
    </row>
    <row r="93" spans="1:36" ht="24.95" customHeight="1" thickBot="1">
      <c r="A93" s="649">
        <v>44</v>
      </c>
      <c r="B93" s="661"/>
      <c r="C93" s="652"/>
      <c r="D93" s="650"/>
      <c r="E93" s="133" t="s">
        <v>138</v>
      </c>
      <c r="F93" s="480"/>
      <c r="G93" s="480"/>
      <c r="H93" s="480"/>
      <c r="I93" s="480"/>
      <c r="J93" s="480"/>
      <c r="K93" s="480"/>
      <c r="L93" s="480"/>
      <c r="M93" s="480"/>
      <c r="N93" s="480"/>
      <c r="O93" s="480"/>
      <c r="P93" s="480"/>
      <c r="Q93" s="480"/>
      <c r="R93" s="480"/>
      <c r="S93" s="480"/>
      <c r="T93" s="480"/>
      <c r="U93" s="480"/>
      <c r="V93" s="480"/>
      <c r="W93" s="480"/>
      <c r="X93" s="480"/>
      <c r="Y93" s="480"/>
      <c r="Z93" s="480"/>
      <c r="AA93" s="480"/>
      <c r="AB93" s="480"/>
      <c r="AC93" s="480"/>
      <c r="AD93" s="480"/>
      <c r="AE93" s="480"/>
      <c r="AF93" s="480"/>
      <c r="AG93" s="480"/>
      <c r="AH93" s="480"/>
      <c r="AI93" s="480"/>
      <c r="AJ93" s="481"/>
    </row>
    <row r="94" spans="1:36" ht="24.95" customHeight="1" thickBot="1">
      <c r="A94" s="649"/>
      <c r="B94" s="662"/>
      <c r="C94" s="653"/>
      <c r="D94" s="651"/>
      <c r="E94" s="260" t="s">
        <v>139</v>
      </c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  <c r="R94" s="482"/>
      <c r="S94" s="482"/>
      <c r="T94" s="482"/>
      <c r="U94" s="482"/>
      <c r="V94" s="482"/>
      <c r="W94" s="482"/>
      <c r="X94" s="482"/>
      <c r="Y94" s="482"/>
      <c r="Z94" s="482"/>
      <c r="AA94" s="482"/>
      <c r="AB94" s="482"/>
      <c r="AC94" s="482"/>
      <c r="AD94" s="482"/>
      <c r="AE94" s="482"/>
      <c r="AF94" s="482"/>
      <c r="AG94" s="482"/>
      <c r="AH94" s="482"/>
      <c r="AI94" s="482"/>
      <c r="AJ94" s="483"/>
    </row>
    <row r="95" spans="1:36" ht="24.95" customHeight="1" thickBot="1">
      <c r="A95" s="649">
        <v>45</v>
      </c>
      <c r="B95" s="661"/>
      <c r="C95" s="652"/>
      <c r="D95" s="650"/>
      <c r="E95" s="133" t="s">
        <v>138</v>
      </c>
      <c r="F95" s="480"/>
      <c r="G95" s="480"/>
      <c r="H95" s="480"/>
      <c r="I95" s="480"/>
      <c r="J95" s="480"/>
      <c r="K95" s="480"/>
      <c r="L95" s="480"/>
      <c r="M95" s="480"/>
      <c r="N95" s="480"/>
      <c r="O95" s="480"/>
      <c r="P95" s="480"/>
      <c r="Q95" s="480"/>
      <c r="R95" s="480"/>
      <c r="S95" s="480"/>
      <c r="T95" s="480"/>
      <c r="U95" s="480"/>
      <c r="V95" s="480"/>
      <c r="W95" s="480"/>
      <c r="X95" s="480"/>
      <c r="Y95" s="480"/>
      <c r="Z95" s="480"/>
      <c r="AA95" s="480"/>
      <c r="AB95" s="480"/>
      <c r="AC95" s="480"/>
      <c r="AD95" s="480"/>
      <c r="AE95" s="480"/>
      <c r="AF95" s="480"/>
      <c r="AG95" s="480"/>
      <c r="AH95" s="480"/>
      <c r="AI95" s="480"/>
      <c r="AJ95" s="481"/>
    </row>
    <row r="96" spans="1:36" ht="24.95" customHeight="1" thickBot="1">
      <c r="A96" s="649"/>
      <c r="B96" s="662"/>
      <c r="C96" s="653"/>
      <c r="D96" s="651"/>
      <c r="E96" s="260" t="s">
        <v>139</v>
      </c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  <c r="R96" s="482"/>
      <c r="S96" s="482"/>
      <c r="T96" s="482"/>
      <c r="U96" s="482"/>
      <c r="V96" s="482"/>
      <c r="W96" s="482"/>
      <c r="X96" s="482"/>
      <c r="Y96" s="482"/>
      <c r="Z96" s="482"/>
      <c r="AA96" s="482"/>
      <c r="AB96" s="482"/>
      <c r="AC96" s="482"/>
      <c r="AD96" s="482"/>
      <c r="AE96" s="482"/>
      <c r="AF96" s="482"/>
      <c r="AG96" s="482"/>
      <c r="AH96" s="482"/>
      <c r="AI96" s="482"/>
      <c r="AJ96" s="483"/>
    </row>
    <row r="97" spans="1:36" ht="24.95" customHeight="1" thickBot="1">
      <c r="A97" s="649">
        <v>46</v>
      </c>
      <c r="B97" s="661"/>
      <c r="C97" s="652"/>
      <c r="D97" s="650"/>
      <c r="E97" s="133" t="s">
        <v>138</v>
      </c>
      <c r="F97" s="480"/>
      <c r="G97" s="480"/>
      <c r="H97" s="480"/>
      <c r="I97" s="480"/>
      <c r="J97" s="480"/>
      <c r="K97" s="480"/>
      <c r="L97" s="480"/>
      <c r="M97" s="480"/>
      <c r="N97" s="480"/>
      <c r="O97" s="480"/>
      <c r="P97" s="480"/>
      <c r="Q97" s="480"/>
      <c r="R97" s="480"/>
      <c r="S97" s="480"/>
      <c r="T97" s="480"/>
      <c r="U97" s="480"/>
      <c r="V97" s="480"/>
      <c r="W97" s="480"/>
      <c r="X97" s="480"/>
      <c r="Y97" s="480"/>
      <c r="Z97" s="480"/>
      <c r="AA97" s="480"/>
      <c r="AB97" s="480"/>
      <c r="AC97" s="480"/>
      <c r="AD97" s="480"/>
      <c r="AE97" s="480"/>
      <c r="AF97" s="480"/>
      <c r="AG97" s="480"/>
      <c r="AH97" s="480"/>
      <c r="AI97" s="480"/>
      <c r="AJ97" s="481"/>
    </row>
    <row r="98" spans="1:36" ht="24.95" customHeight="1" thickBot="1">
      <c r="A98" s="649"/>
      <c r="B98" s="662"/>
      <c r="C98" s="653"/>
      <c r="D98" s="651"/>
      <c r="E98" s="260" t="s">
        <v>139</v>
      </c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  <c r="R98" s="482"/>
      <c r="S98" s="482"/>
      <c r="T98" s="482"/>
      <c r="U98" s="482"/>
      <c r="V98" s="482"/>
      <c r="W98" s="482"/>
      <c r="X98" s="482"/>
      <c r="Y98" s="482"/>
      <c r="Z98" s="482"/>
      <c r="AA98" s="482"/>
      <c r="AB98" s="482"/>
      <c r="AC98" s="482"/>
      <c r="AD98" s="482"/>
      <c r="AE98" s="482"/>
      <c r="AF98" s="482"/>
      <c r="AG98" s="482"/>
      <c r="AH98" s="482"/>
      <c r="AI98" s="482"/>
      <c r="AJ98" s="483"/>
    </row>
    <row r="99" spans="1:36" ht="24.95" customHeight="1" thickBot="1">
      <c r="A99" s="649">
        <v>47</v>
      </c>
      <c r="B99" s="661"/>
      <c r="C99" s="652"/>
      <c r="D99" s="650"/>
      <c r="E99" s="133" t="s">
        <v>138</v>
      </c>
      <c r="F99" s="480"/>
      <c r="G99" s="480"/>
      <c r="H99" s="480"/>
      <c r="I99" s="480"/>
      <c r="J99" s="480"/>
      <c r="K99" s="480"/>
      <c r="L99" s="480"/>
      <c r="M99" s="480"/>
      <c r="N99" s="480"/>
      <c r="O99" s="480"/>
      <c r="P99" s="480"/>
      <c r="Q99" s="480"/>
      <c r="R99" s="480"/>
      <c r="S99" s="480"/>
      <c r="T99" s="480"/>
      <c r="U99" s="480"/>
      <c r="V99" s="480"/>
      <c r="W99" s="480"/>
      <c r="X99" s="480"/>
      <c r="Y99" s="480"/>
      <c r="Z99" s="480"/>
      <c r="AA99" s="480"/>
      <c r="AB99" s="480"/>
      <c r="AC99" s="480"/>
      <c r="AD99" s="480"/>
      <c r="AE99" s="480"/>
      <c r="AF99" s="480"/>
      <c r="AG99" s="480"/>
      <c r="AH99" s="480"/>
      <c r="AI99" s="480"/>
      <c r="AJ99" s="481"/>
    </row>
    <row r="100" spans="1:36" ht="24.95" customHeight="1" thickBot="1">
      <c r="A100" s="649"/>
      <c r="B100" s="662"/>
      <c r="C100" s="653"/>
      <c r="D100" s="651"/>
      <c r="E100" s="260" t="s">
        <v>139</v>
      </c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  <c r="R100" s="482"/>
      <c r="S100" s="482"/>
      <c r="T100" s="482"/>
      <c r="U100" s="482"/>
      <c r="V100" s="482"/>
      <c r="W100" s="482"/>
      <c r="X100" s="482"/>
      <c r="Y100" s="482"/>
      <c r="Z100" s="482"/>
      <c r="AA100" s="482"/>
      <c r="AB100" s="482"/>
      <c r="AC100" s="482"/>
      <c r="AD100" s="482"/>
      <c r="AE100" s="482"/>
      <c r="AF100" s="482"/>
      <c r="AG100" s="482"/>
      <c r="AH100" s="482"/>
      <c r="AI100" s="482"/>
      <c r="AJ100" s="483"/>
    </row>
    <row r="101" spans="1:36" ht="24.95" customHeight="1" thickBot="1">
      <c r="A101" s="649">
        <v>48</v>
      </c>
      <c r="B101" s="661"/>
      <c r="C101" s="652"/>
      <c r="D101" s="650"/>
      <c r="E101" s="133" t="s">
        <v>138</v>
      </c>
      <c r="F101" s="480"/>
      <c r="G101" s="480"/>
      <c r="H101" s="480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  <c r="AA101" s="480"/>
      <c r="AB101" s="480"/>
      <c r="AC101" s="480"/>
      <c r="AD101" s="480"/>
      <c r="AE101" s="480"/>
      <c r="AF101" s="480"/>
      <c r="AG101" s="480"/>
      <c r="AH101" s="480"/>
      <c r="AI101" s="480"/>
      <c r="AJ101" s="481"/>
    </row>
    <row r="102" spans="1:36" ht="24.95" customHeight="1" thickBot="1">
      <c r="A102" s="649"/>
      <c r="B102" s="662"/>
      <c r="C102" s="653"/>
      <c r="D102" s="651"/>
      <c r="E102" s="260" t="s">
        <v>139</v>
      </c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  <c r="R102" s="482"/>
      <c r="S102" s="482"/>
      <c r="T102" s="482"/>
      <c r="U102" s="482"/>
      <c r="V102" s="482"/>
      <c r="W102" s="482"/>
      <c r="X102" s="482"/>
      <c r="Y102" s="482"/>
      <c r="Z102" s="482"/>
      <c r="AA102" s="482"/>
      <c r="AB102" s="482"/>
      <c r="AC102" s="482"/>
      <c r="AD102" s="482"/>
      <c r="AE102" s="482"/>
      <c r="AF102" s="482"/>
      <c r="AG102" s="482"/>
      <c r="AH102" s="482"/>
      <c r="AI102" s="482"/>
      <c r="AJ102" s="483"/>
    </row>
    <row r="103" spans="1:36" ht="24.95" customHeight="1" thickBot="1">
      <c r="A103" s="649">
        <v>49</v>
      </c>
      <c r="B103" s="661"/>
      <c r="C103" s="652"/>
      <c r="D103" s="650"/>
      <c r="E103" s="133" t="s">
        <v>138</v>
      </c>
      <c r="F103" s="480"/>
      <c r="G103" s="480"/>
      <c r="H103" s="480"/>
      <c r="I103" s="480"/>
      <c r="J103" s="480"/>
      <c r="K103" s="480"/>
      <c r="L103" s="480"/>
      <c r="M103" s="480"/>
      <c r="N103" s="480"/>
      <c r="O103" s="480"/>
      <c r="P103" s="480"/>
      <c r="Q103" s="480"/>
      <c r="R103" s="480"/>
      <c r="S103" s="480"/>
      <c r="T103" s="480"/>
      <c r="U103" s="480"/>
      <c r="V103" s="480"/>
      <c r="W103" s="480"/>
      <c r="X103" s="480"/>
      <c r="Y103" s="480"/>
      <c r="Z103" s="480"/>
      <c r="AA103" s="480"/>
      <c r="AB103" s="480"/>
      <c r="AC103" s="480"/>
      <c r="AD103" s="480"/>
      <c r="AE103" s="480"/>
      <c r="AF103" s="480"/>
      <c r="AG103" s="480"/>
      <c r="AH103" s="480"/>
      <c r="AI103" s="480"/>
      <c r="AJ103" s="481"/>
    </row>
    <row r="104" spans="1:36" ht="24.95" customHeight="1" thickBot="1">
      <c r="A104" s="649"/>
      <c r="B104" s="662"/>
      <c r="C104" s="653"/>
      <c r="D104" s="651"/>
      <c r="E104" s="260" t="s">
        <v>139</v>
      </c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  <c r="R104" s="482"/>
      <c r="S104" s="482"/>
      <c r="T104" s="482"/>
      <c r="U104" s="482"/>
      <c r="V104" s="482"/>
      <c r="W104" s="482"/>
      <c r="X104" s="482"/>
      <c r="Y104" s="482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482"/>
      <c r="AJ104" s="483"/>
    </row>
    <row r="105" spans="1:36" ht="24.95" customHeight="1" thickBot="1">
      <c r="A105" s="649">
        <v>50</v>
      </c>
      <c r="B105" s="661"/>
      <c r="C105" s="652"/>
      <c r="D105" s="650"/>
      <c r="E105" s="133" t="s">
        <v>138</v>
      </c>
      <c r="F105" s="480"/>
      <c r="G105" s="480"/>
      <c r="H105" s="480"/>
      <c r="I105" s="480"/>
      <c r="J105" s="480"/>
      <c r="K105" s="480"/>
      <c r="L105" s="480"/>
      <c r="M105" s="480"/>
      <c r="N105" s="480"/>
      <c r="O105" s="480"/>
      <c r="P105" s="480"/>
      <c r="Q105" s="480"/>
      <c r="R105" s="480"/>
      <c r="S105" s="480"/>
      <c r="T105" s="480"/>
      <c r="U105" s="480"/>
      <c r="V105" s="480"/>
      <c r="W105" s="480"/>
      <c r="X105" s="480"/>
      <c r="Y105" s="480"/>
      <c r="Z105" s="480"/>
      <c r="AA105" s="480"/>
      <c r="AB105" s="480"/>
      <c r="AC105" s="480"/>
      <c r="AD105" s="480"/>
      <c r="AE105" s="480"/>
      <c r="AF105" s="480"/>
      <c r="AG105" s="480"/>
      <c r="AH105" s="480"/>
      <c r="AI105" s="480"/>
      <c r="AJ105" s="481"/>
    </row>
    <row r="106" spans="1:36" ht="24.95" customHeight="1" thickBot="1">
      <c r="A106" s="649"/>
      <c r="B106" s="662"/>
      <c r="C106" s="653"/>
      <c r="D106" s="651"/>
      <c r="E106" s="260" t="s">
        <v>139</v>
      </c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  <c r="R106" s="482"/>
      <c r="S106" s="482"/>
      <c r="T106" s="482"/>
      <c r="U106" s="482"/>
      <c r="V106" s="482"/>
      <c r="W106" s="482"/>
      <c r="X106" s="482"/>
      <c r="Y106" s="482"/>
      <c r="Z106" s="482"/>
      <c r="AA106" s="482"/>
      <c r="AB106" s="482"/>
      <c r="AC106" s="482"/>
      <c r="AD106" s="482"/>
      <c r="AE106" s="482"/>
      <c r="AF106" s="482"/>
      <c r="AG106" s="482"/>
      <c r="AH106" s="482"/>
      <c r="AI106" s="482"/>
      <c r="AJ106" s="483"/>
    </row>
    <row r="107" spans="1:36" ht="24.95" customHeight="1" thickBot="1">
      <c r="A107" s="649">
        <v>51</v>
      </c>
      <c r="B107" s="661"/>
      <c r="C107" s="652"/>
      <c r="D107" s="650"/>
      <c r="E107" s="133" t="s">
        <v>138</v>
      </c>
      <c r="F107" s="480"/>
      <c r="G107" s="480"/>
      <c r="H107" s="480"/>
      <c r="I107" s="480"/>
      <c r="J107" s="480"/>
      <c r="K107" s="480"/>
      <c r="L107" s="480"/>
      <c r="M107" s="480"/>
      <c r="N107" s="480"/>
      <c r="O107" s="480"/>
      <c r="P107" s="480"/>
      <c r="Q107" s="480"/>
      <c r="R107" s="480"/>
      <c r="S107" s="480"/>
      <c r="T107" s="480"/>
      <c r="U107" s="480"/>
      <c r="V107" s="480"/>
      <c r="W107" s="480"/>
      <c r="X107" s="480"/>
      <c r="Y107" s="480"/>
      <c r="Z107" s="480"/>
      <c r="AA107" s="480"/>
      <c r="AB107" s="480"/>
      <c r="AC107" s="480"/>
      <c r="AD107" s="480"/>
      <c r="AE107" s="480"/>
      <c r="AF107" s="480"/>
      <c r="AG107" s="480"/>
      <c r="AH107" s="480"/>
      <c r="AI107" s="480"/>
      <c r="AJ107" s="481"/>
    </row>
    <row r="108" spans="1:36" ht="24.95" customHeight="1" thickBot="1">
      <c r="A108" s="649"/>
      <c r="B108" s="662"/>
      <c r="C108" s="653"/>
      <c r="D108" s="651"/>
      <c r="E108" s="260" t="s">
        <v>139</v>
      </c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  <c r="R108" s="482"/>
      <c r="S108" s="482"/>
      <c r="T108" s="482"/>
      <c r="U108" s="482"/>
      <c r="V108" s="482"/>
      <c r="W108" s="482"/>
      <c r="X108" s="482"/>
      <c r="Y108" s="482"/>
      <c r="Z108" s="482"/>
      <c r="AA108" s="482"/>
      <c r="AB108" s="482"/>
      <c r="AC108" s="482"/>
      <c r="AD108" s="482"/>
      <c r="AE108" s="482"/>
      <c r="AF108" s="482"/>
      <c r="AG108" s="482"/>
      <c r="AH108" s="482"/>
      <c r="AI108" s="482"/>
      <c r="AJ108" s="483"/>
    </row>
    <row r="109" spans="1:36" ht="24.95" customHeight="1" thickBot="1">
      <c r="A109" s="649">
        <v>52</v>
      </c>
      <c r="B109" s="661"/>
      <c r="C109" s="652"/>
      <c r="D109" s="650"/>
      <c r="E109" s="133" t="s">
        <v>138</v>
      </c>
      <c r="F109" s="480"/>
      <c r="G109" s="480"/>
      <c r="H109" s="480"/>
      <c r="I109" s="480"/>
      <c r="J109" s="480"/>
      <c r="K109" s="480"/>
      <c r="L109" s="480"/>
      <c r="M109" s="480"/>
      <c r="N109" s="480"/>
      <c r="O109" s="480"/>
      <c r="P109" s="480"/>
      <c r="Q109" s="480"/>
      <c r="R109" s="480"/>
      <c r="S109" s="480"/>
      <c r="T109" s="480"/>
      <c r="U109" s="480"/>
      <c r="V109" s="480"/>
      <c r="W109" s="480"/>
      <c r="X109" s="480"/>
      <c r="Y109" s="480"/>
      <c r="Z109" s="480"/>
      <c r="AA109" s="480"/>
      <c r="AB109" s="480"/>
      <c r="AC109" s="480"/>
      <c r="AD109" s="480"/>
      <c r="AE109" s="480"/>
      <c r="AF109" s="480"/>
      <c r="AG109" s="480"/>
      <c r="AH109" s="480"/>
      <c r="AI109" s="480"/>
      <c r="AJ109" s="481"/>
    </row>
    <row r="110" spans="1:36" ht="24.95" customHeight="1" thickBot="1">
      <c r="A110" s="649"/>
      <c r="B110" s="662"/>
      <c r="C110" s="653"/>
      <c r="D110" s="651"/>
      <c r="E110" s="260" t="s">
        <v>139</v>
      </c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3"/>
    </row>
    <row r="111" spans="1:36" ht="24.95" customHeight="1" thickBot="1">
      <c r="A111" s="649">
        <v>53</v>
      </c>
      <c r="B111" s="661"/>
      <c r="C111" s="652"/>
      <c r="D111" s="650"/>
      <c r="E111" s="133" t="s">
        <v>138</v>
      </c>
      <c r="F111" s="480"/>
      <c r="G111" s="480"/>
      <c r="H111" s="480"/>
      <c r="I111" s="480"/>
      <c r="J111" s="480"/>
      <c r="K111" s="480"/>
      <c r="L111" s="480"/>
      <c r="M111" s="480"/>
      <c r="N111" s="480"/>
      <c r="O111" s="480"/>
      <c r="P111" s="480"/>
      <c r="Q111" s="480"/>
      <c r="R111" s="480"/>
      <c r="S111" s="480"/>
      <c r="T111" s="480"/>
      <c r="U111" s="480"/>
      <c r="V111" s="480"/>
      <c r="W111" s="480"/>
      <c r="X111" s="480"/>
      <c r="Y111" s="480"/>
      <c r="Z111" s="480"/>
      <c r="AA111" s="480"/>
      <c r="AB111" s="480"/>
      <c r="AC111" s="480"/>
      <c r="AD111" s="480"/>
      <c r="AE111" s="480"/>
      <c r="AF111" s="480"/>
      <c r="AG111" s="480"/>
      <c r="AH111" s="480"/>
      <c r="AI111" s="480"/>
      <c r="AJ111" s="481"/>
    </row>
    <row r="112" spans="1:36" ht="24.95" customHeight="1" thickBot="1">
      <c r="A112" s="649"/>
      <c r="B112" s="662"/>
      <c r="C112" s="653"/>
      <c r="D112" s="651"/>
      <c r="E112" s="260" t="s">
        <v>139</v>
      </c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3"/>
    </row>
    <row r="113" spans="1:41" ht="24.95" customHeight="1" thickBot="1">
      <c r="A113" s="649">
        <v>54</v>
      </c>
      <c r="B113" s="661"/>
      <c r="C113" s="652"/>
      <c r="D113" s="650"/>
      <c r="E113" s="133" t="s">
        <v>138</v>
      </c>
      <c r="F113" s="480"/>
      <c r="G113" s="480"/>
      <c r="H113" s="480"/>
      <c r="I113" s="480"/>
      <c r="J113" s="480"/>
      <c r="K113" s="480"/>
      <c r="L113" s="480"/>
      <c r="M113" s="480"/>
      <c r="N113" s="480"/>
      <c r="O113" s="480"/>
      <c r="P113" s="480"/>
      <c r="Q113" s="480"/>
      <c r="R113" s="480"/>
      <c r="S113" s="480"/>
      <c r="T113" s="480"/>
      <c r="U113" s="480"/>
      <c r="V113" s="480"/>
      <c r="W113" s="480"/>
      <c r="X113" s="480"/>
      <c r="Y113" s="480"/>
      <c r="Z113" s="480"/>
      <c r="AA113" s="480"/>
      <c r="AB113" s="480"/>
      <c r="AC113" s="480"/>
      <c r="AD113" s="480"/>
      <c r="AE113" s="480"/>
      <c r="AF113" s="480"/>
      <c r="AG113" s="480"/>
      <c r="AH113" s="480"/>
      <c r="AI113" s="480"/>
      <c r="AJ113" s="481"/>
      <c r="AK113" s="145"/>
      <c r="AL113" s="150"/>
      <c r="AM113" s="148"/>
      <c r="AN113" s="150"/>
      <c r="AO113" s="150"/>
    </row>
    <row r="114" spans="1:41" ht="24.95" customHeight="1" thickBot="1">
      <c r="A114" s="649"/>
      <c r="B114" s="662"/>
      <c r="C114" s="653"/>
      <c r="D114" s="651"/>
      <c r="E114" s="260" t="s">
        <v>139</v>
      </c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  <c r="R114" s="482"/>
      <c r="S114" s="482"/>
      <c r="T114" s="482"/>
      <c r="U114" s="482"/>
      <c r="V114" s="482"/>
      <c r="W114" s="482"/>
      <c r="X114" s="482"/>
      <c r="Y114" s="482"/>
      <c r="Z114" s="482"/>
      <c r="AA114" s="482"/>
      <c r="AB114" s="482"/>
      <c r="AC114" s="482"/>
      <c r="AD114" s="482"/>
      <c r="AE114" s="482"/>
      <c r="AF114" s="482"/>
      <c r="AG114" s="482"/>
      <c r="AH114" s="482"/>
      <c r="AI114" s="482"/>
      <c r="AJ114" s="483"/>
      <c r="AK114" s="145"/>
      <c r="AL114" s="150"/>
      <c r="AM114" s="148"/>
      <c r="AN114" s="150"/>
      <c r="AO114" s="150"/>
    </row>
    <row r="115" spans="1:41" ht="24.95" customHeight="1" thickBot="1">
      <c r="A115" s="649">
        <v>55</v>
      </c>
      <c r="B115" s="661"/>
      <c r="C115" s="652"/>
      <c r="D115" s="650"/>
      <c r="E115" s="133" t="s">
        <v>138</v>
      </c>
      <c r="F115" s="480"/>
      <c r="G115" s="480"/>
      <c r="H115" s="480"/>
      <c r="I115" s="480"/>
      <c r="J115" s="480"/>
      <c r="K115" s="480"/>
      <c r="L115" s="480"/>
      <c r="M115" s="480"/>
      <c r="N115" s="480"/>
      <c r="O115" s="480"/>
      <c r="P115" s="480"/>
      <c r="Q115" s="480"/>
      <c r="R115" s="480"/>
      <c r="S115" s="480"/>
      <c r="T115" s="480"/>
      <c r="U115" s="480"/>
      <c r="V115" s="480"/>
      <c r="W115" s="480"/>
      <c r="X115" s="480"/>
      <c r="Y115" s="480"/>
      <c r="Z115" s="480"/>
      <c r="AA115" s="480"/>
      <c r="AB115" s="480"/>
      <c r="AC115" s="480"/>
      <c r="AD115" s="480"/>
      <c r="AE115" s="480"/>
      <c r="AF115" s="480"/>
      <c r="AG115" s="480"/>
      <c r="AH115" s="480"/>
      <c r="AI115" s="480"/>
      <c r="AJ115" s="481"/>
      <c r="AK115" s="142"/>
      <c r="AL115" s="150"/>
      <c r="AM115" s="148"/>
      <c r="AN115" s="150"/>
      <c r="AO115" s="150"/>
    </row>
    <row r="116" spans="1:41" ht="24.95" customHeight="1" thickBot="1">
      <c r="A116" s="649"/>
      <c r="B116" s="662"/>
      <c r="C116" s="653"/>
      <c r="D116" s="651"/>
      <c r="E116" s="260" t="s">
        <v>139</v>
      </c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3"/>
      <c r="AK116" s="142"/>
      <c r="AL116" s="150"/>
      <c r="AM116" s="148"/>
      <c r="AN116" s="150"/>
      <c r="AO116" s="150"/>
    </row>
    <row r="117" spans="1:41" ht="24.95" customHeight="1" thickBot="1">
      <c r="A117" s="649">
        <v>56</v>
      </c>
      <c r="B117" s="661"/>
      <c r="C117" s="652"/>
      <c r="D117" s="650"/>
      <c r="E117" s="133" t="s">
        <v>138</v>
      </c>
      <c r="F117" s="480"/>
      <c r="G117" s="480"/>
      <c r="H117" s="480"/>
      <c r="I117" s="480"/>
      <c r="J117" s="480"/>
      <c r="K117" s="480"/>
      <c r="L117" s="480"/>
      <c r="M117" s="480"/>
      <c r="N117" s="480"/>
      <c r="O117" s="480"/>
      <c r="P117" s="480"/>
      <c r="Q117" s="480"/>
      <c r="R117" s="480"/>
      <c r="S117" s="480"/>
      <c r="T117" s="480"/>
      <c r="U117" s="480"/>
      <c r="V117" s="480"/>
      <c r="W117" s="480"/>
      <c r="X117" s="480"/>
      <c r="Y117" s="480"/>
      <c r="Z117" s="480"/>
      <c r="AA117" s="480"/>
      <c r="AB117" s="480"/>
      <c r="AC117" s="480"/>
      <c r="AD117" s="480"/>
      <c r="AE117" s="480"/>
      <c r="AF117" s="480"/>
      <c r="AG117" s="480"/>
      <c r="AH117" s="480"/>
      <c r="AI117" s="480"/>
      <c r="AJ117" s="481"/>
      <c r="AK117" s="145"/>
      <c r="AL117" s="150"/>
      <c r="AM117" s="148"/>
      <c r="AN117" s="150"/>
      <c r="AO117" s="150"/>
    </row>
    <row r="118" spans="1:41" ht="24.95" customHeight="1" thickBot="1">
      <c r="A118" s="649"/>
      <c r="B118" s="662"/>
      <c r="C118" s="653"/>
      <c r="D118" s="651"/>
      <c r="E118" s="260" t="s">
        <v>139</v>
      </c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  <c r="R118" s="482"/>
      <c r="S118" s="482"/>
      <c r="T118" s="482"/>
      <c r="U118" s="482"/>
      <c r="V118" s="482"/>
      <c r="W118" s="482"/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482"/>
      <c r="AJ118" s="483"/>
      <c r="AK118" s="145"/>
      <c r="AL118" s="150"/>
      <c r="AM118" s="148"/>
      <c r="AN118" s="150"/>
      <c r="AO118" s="150"/>
    </row>
    <row r="119" spans="1:41" ht="24.95" customHeight="1" thickBot="1">
      <c r="A119" s="649">
        <v>57</v>
      </c>
      <c r="B119" s="661"/>
      <c r="C119" s="652"/>
      <c r="D119" s="650"/>
      <c r="E119" s="133" t="s">
        <v>138</v>
      </c>
      <c r="F119" s="480"/>
      <c r="G119" s="480"/>
      <c r="H119" s="480"/>
      <c r="I119" s="480"/>
      <c r="J119" s="480"/>
      <c r="K119" s="480"/>
      <c r="L119" s="480"/>
      <c r="M119" s="480"/>
      <c r="N119" s="480"/>
      <c r="O119" s="480"/>
      <c r="P119" s="480"/>
      <c r="Q119" s="480"/>
      <c r="R119" s="480"/>
      <c r="S119" s="480"/>
      <c r="T119" s="480"/>
      <c r="U119" s="480"/>
      <c r="V119" s="480"/>
      <c r="W119" s="480"/>
      <c r="X119" s="480"/>
      <c r="Y119" s="480"/>
      <c r="Z119" s="480"/>
      <c r="AA119" s="480"/>
      <c r="AB119" s="480"/>
      <c r="AC119" s="480"/>
      <c r="AD119" s="480"/>
      <c r="AE119" s="480"/>
      <c r="AF119" s="480"/>
      <c r="AG119" s="480"/>
      <c r="AH119" s="480"/>
      <c r="AI119" s="480"/>
      <c r="AJ119" s="481"/>
      <c r="AK119" s="142"/>
      <c r="AL119" s="150"/>
      <c r="AM119" s="148"/>
      <c r="AN119" s="150"/>
      <c r="AO119" s="150"/>
    </row>
    <row r="120" spans="1:41" ht="24.95" customHeight="1" thickBot="1">
      <c r="A120" s="649"/>
      <c r="B120" s="662"/>
      <c r="C120" s="653"/>
      <c r="D120" s="651"/>
      <c r="E120" s="260" t="s">
        <v>139</v>
      </c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  <c r="R120" s="482"/>
      <c r="S120" s="482"/>
      <c r="T120" s="482"/>
      <c r="U120" s="482"/>
      <c r="V120" s="482"/>
      <c r="W120" s="482"/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3"/>
      <c r="AK120" s="142"/>
      <c r="AL120" s="150"/>
      <c r="AM120" s="148"/>
      <c r="AN120" s="150"/>
      <c r="AO120" s="150"/>
    </row>
    <row r="121" spans="1:41" ht="24.95" customHeight="1" thickBot="1">
      <c r="A121" s="649">
        <v>58</v>
      </c>
      <c r="B121" s="661"/>
      <c r="C121" s="652"/>
      <c r="D121" s="650"/>
      <c r="E121" s="133" t="s">
        <v>138</v>
      </c>
      <c r="F121" s="480"/>
      <c r="G121" s="480"/>
      <c r="H121" s="480"/>
      <c r="I121" s="480"/>
      <c r="J121" s="480"/>
      <c r="K121" s="480"/>
      <c r="L121" s="480"/>
      <c r="M121" s="480"/>
      <c r="N121" s="480"/>
      <c r="O121" s="480"/>
      <c r="P121" s="480"/>
      <c r="Q121" s="480"/>
      <c r="R121" s="480"/>
      <c r="S121" s="480"/>
      <c r="T121" s="480"/>
      <c r="U121" s="480"/>
      <c r="V121" s="480"/>
      <c r="W121" s="480"/>
      <c r="X121" s="480"/>
      <c r="Y121" s="480"/>
      <c r="Z121" s="480"/>
      <c r="AA121" s="480"/>
      <c r="AB121" s="480"/>
      <c r="AC121" s="480"/>
      <c r="AD121" s="480"/>
      <c r="AE121" s="480"/>
      <c r="AF121" s="480"/>
      <c r="AG121" s="480"/>
      <c r="AH121" s="480"/>
      <c r="AI121" s="480"/>
      <c r="AJ121" s="481"/>
      <c r="AK121" s="145"/>
      <c r="AL121" s="150"/>
      <c r="AM121" s="148"/>
      <c r="AN121" s="150"/>
      <c r="AO121" s="150"/>
    </row>
    <row r="122" spans="1:41" ht="24.95" customHeight="1" thickBot="1">
      <c r="A122" s="649"/>
      <c r="B122" s="662"/>
      <c r="C122" s="653"/>
      <c r="D122" s="651"/>
      <c r="E122" s="260" t="s">
        <v>139</v>
      </c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  <c r="R122" s="482"/>
      <c r="S122" s="482"/>
      <c r="T122" s="482"/>
      <c r="U122" s="482"/>
      <c r="V122" s="482"/>
      <c r="W122" s="482"/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482"/>
      <c r="AI122" s="482"/>
      <c r="AJ122" s="483"/>
      <c r="AK122" s="145"/>
      <c r="AL122" s="150"/>
      <c r="AM122" s="148"/>
      <c r="AN122" s="150"/>
      <c r="AO122" s="150"/>
    </row>
    <row r="123" spans="1:41" ht="24.95" customHeight="1" thickBot="1">
      <c r="A123" s="649">
        <v>59</v>
      </c>
      <c r="B123" s="661"/>
      <c r="C123" s="652"/>
      <c r="D123" s="650"/>
      <c r="E123" s="133" t="s">
        <v>138</v>
      </c>
      <c r="F123" s="480"/>
      <c r="G123" s="480"/>
      <c r="H123" s="480"/>
      <c r="I123" s="480"/>
      <c r="J123" s="480"/>
      <c r="K123" s="480"/>
      <c r="L123" s="480"/>
      <c r="M123" s="480"/>
      <c r="N123" s="480"/>
      <c r="O123" s="480"/>
      <c r="P123" s="480"/>
      <c r="Q123" s="480"/>
      <c r="R123" s="480"/>
      <c r="S123" s="480"/>
      <c r="T123" s="480"/>
      <c r="U123" s="480"/>
      <c r="V123" s="480"/>
      <c r="W123" s="480"/>
      <c r="X123" s="480"/>
      <c r="Y123" s="480"/>
      <c r="Z123" s="480"/>
      <c r="AA123" s="480"/>
      <c r="AB123" s="480"/>
      <c r="AC123" s="480"/>
      <c r="AD123" s="480"/>
      <c r="AE123" s="480"/>
      <c r="AF123" s="480"/>
      <c r="AG123" s="480"/>
      <c r="AH123" s="480"/>
      <c r="AI123" s="480"/>
      <c r="AJ123" s="481"/>
      <c r="AK123" s="142"/>
      <c r="AL123" s="150"/>
      <c r="AM123" s="148"/>
      <c r="AN123" s="150"/>
      <c r="AO123" s="150"/>
    </row>
    <row r="124" spans="1:41" ht="24.95" customHeight="1" thickBot="1">
      <c r="A124" s="649"/>
      <c r="B124" s="662"/>
      <c r="C124" s="653"/>
      <c r="D124" s="651"/>
      <c r="E124" s="260" t="s">
        <v>139</v>
      </c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482"/>
      <c r="AI124" s="482"/>
      <c r="AJ124" s="483"/>
      <c r="AK124" s="142"/>
      <c r="AL124" s="150"/>
      <c r="AM124" s="148"/>
      <c r="AN124" s="150"/>
      <c r="AO124" s="150"/>
    </row>
    <row r="125" spans="1:41" ht="24.95" customHeight="1" thickBot="1">
      <c r="A125" s="649">
        <v>60</v>
      </c>
      <c r="B125" s="661"/>
      <c r="C125" s="652"/>
      <c r="D125" s="650"/>
      <c r="E125" s="133" t="s">
        <v>138</v>
      </c>
      <c r="F125" s="480"/>
      <c r="G125" s="480"/>
      <c r="H125" s="480"/>
      <c r="I125" s="480"/>
      <c r="J125" s="480"/>
      <c r="K125" s="480"/>
      <c r="L125" s="480"/>
      <c r="M125" s="480"/>
      <c r="N125" s="480"/>
      <c r="O125" s="480"/>
      <c r="P125" s="480"/>
      <c r="Q125" s="480"/>
      <c r="R125" s="480"/>
      <c r="S125" s="480"/>
      <c r="T125" s="480"/>
      <c r="U125" s="480"/>
      <c r="V125" s="480"/>
      <c r="W125" s="480"/>
      <c r="X125" s="480"/>
      <c r="Y125" s="480"/>
      <c r="Z125" s="480"/>
      <c r="AA125" s="480"/>
      <c r="AB125" s="480"/>
      <c r="AC125" s="480"/>
      <c r="AD125" s="480"/>
      <c r="AE125" s="480"/>
      <c r="AF125" s="480"/>
      <c r="AG125" s="480"/>
      <c r="AH125" s="480"/>
      <c r="AI125" s="480"/>
      <c r="AJ125" s="481"/>
      <c r="AK125" s="145"/>
      <c r="AL125" s="150"/>
      <c r="AM125" s="148"/>
      <c r="AN125" s="150"/>
      <c r="AO125" s="150"/>
    </row>
    <row r="126" spans="1:41" ht="24.95" customHeight="1" thickBot="1">
      <c r="A126" s="649"/>
      <c r="B126" s="662"/>
      <c r="C126" s="653"/>
      <c r="D126" s="651"/>
      <c r="E126" s="260" t="s">
        <v>139</v>
      </c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  <c r="AA126" s="482"/>
      <c r="AB126" s="482"/>
      <c r="AC126" s="482"/>
      <c r="AD126" s="482"/>
      <c r="AE126" s="482"/>
      <c r="AF126" s="482"/>
      <c r="AG126" s="482"/>
      <c r="AH126" s="482"/>
      <c r="AI126" s="482"/>
      <c r="AJ126" s="483"/>
      <c r="AK126" s="145"/>
      <c r="AL126" s="150"/>
      <c r="AM126" s="148"/>
      <c r="AN126" s="150"/>
      <c r="AO126" s="150"/>
    </row>
    <row r="127" spans="1:41" ht="35.25" customHeight="1" thickBot="1">
      <c r="A127" s="648" t="s">
        <v>153</v>
      </c>
      <c r="B127" s="648"/>
      <c r="C127" s="648"/>
      <c r="D127" s="155"/>
      <c r="E127" s="135" t="s">
        <v>139</v>
      </c>
      <c r="F127" s="156">
        <f t="shared" ref="F127:AJ127" si="2">SUMIF($E$7:$E$126,$E127,F$7:F$126)</f>
        <v>7.5</v>
      </c>
      <c r="G127" s="156">
        <f t="shared" si="2"/>
        <v>7.5</v>
      </c>
      <c r="H127" s="156">
        <f t="shared" si="2"/>
        <v>7.5</v>
      </c>
      <c r="I127" s="156">
        <f t="shared" si="2"/>
        <v>7.5</v>
      </c>
      <c r="J127" s="156">
        <f t="shared" si="2"/>
        <v>0</v>
      </c>
      <c r="K127" s="156">
        <f t="shared" si="2"/>
        <v>0</v>
      </c>
      <c r="L127" s="156">
        <f t="shared" si="2"/>
        <v>7.5</v>
      </c>
      <c r="M127" s="156">
        <f t="shared" si="2"/>
        <v>7.5</v>
      </c>
      <c r="N127" s="156">
        <f t="shared" si="2"/>
        <v>7.5</v>
      </c>
      <c r="O127" s="156">
        <f t="shared" si="2"/>
        <v>7.5</v>
      </c>
      <c r="P127" s="156">
        <f t="shared" si="2"/>
        <v>0</v>
      </c>
      <c r="Q127" s="156">
        <f t="shared" si="2"/>
        <v>0</v>
      </c>
      <c r="R127" s="156">
        <f t="shared" si="2"/>
        <v>7.5</v>
      </c>
      <c r="S127" s="156">
        <f t="shared" si="2"/>
        <v>5</v>
      </c>
      <c r="T127" s="156">
        <f t="shared" si="2"/>
        <v>7.5</v>
      </c>
      <c r="U127" s="156">
        <f t="shared" si="2"/>
        <v>7.5</v>
      </c>
      <c r="V127" s="156">
        <f t="shared" si="2"/>
        <v>8</v>
      </c>
      <c r="W127" s="156">
        <f t="shared" si="2"/>
        <v>0</v>
      </c>
      <c r="X127" s="156">
        <f t="shared" si="2"/>
        <v>0</v>
      </c>
      <c r="Y127" s="156">
        <f t="shared" si="2"/>
        <v>0</v>
      </c>
      <c r="Z127" s="156">
        <f t="shared" si="2"/>
        <v>0</v>
      </c>
      <c r="AA127" s="156">
        <f t="shared" si="2"/>
        <v>0</v>
      </c>
      <c r="AB127" s="156">
        <f t="shared" si="2"/>
        <v>0</v>
      </c>
      <c r="AC127" s="156">
        <f t="shared" si="2"/>
        <v>0</v>
      </c>
      <c r="AD127" s="156">
        <f t="shared" si="2"/>
        <v>0</v>
      </c>
      <c r="AE127" s="156">
        <f t="shared" si="2"/>
        <v>0</v>
      </c>
      <c r="AF127" s="156">
        <f t="shared" si="2"/>
        <v>0</v>
      </c>
      <c r="AG127" s="156">
        <f t="shared" si="2"/>
        <v>0</v>
      </c>
      <c r="AH127" s="156">
        <f t="shared" si="2"/>
        <v>0</v>
      </c>
      <c r="AI127" s="156">
        <f t="shared" si="2"/>
        <v>0</v>
      </c>
      <c r="AJ127" s="156">
        <f t="shared" si="2"/>
        <v>0</v>
      </c>
      <c r="AK127" s="160"/>
      <c r="AL127" s="150"/>
      <c r="AM127" s="150"/>
      <c r="AN127" s="161" t="s">
        <v>154</v>
      </c>
      <c r="AO127" s="161" t="s">
        <v>155</v>
      </c>
    </row>
    <row r="129" spans="2:41" ht="13.5" customHeight="1">
      <c r="B129" s="157"/>
      <c r="C129" s="163" t="s">
        <v>138</v>
      </c>
      <c r="D129" s="164"/>
      <c r="E129" s="140"/>
      <c r="F129" s="165">
        <f t="shared" ref="F129:U138" si="3">COUNTIF(F$7:F$126,$C129)</f>
        <v>0</v>
      </c>
      <c r="G129" s="165">
        <f t="shared" si="3"/>
        <v>0</v>
      </c>
      <c r="H129" s="165">
        <f t="shared" si="3"/>
        <v>0</v>
      </c>
      <c r="I129" s="165">
        <f t="shared" si="3"/>
        <v>0</v>
      </c>
      <c r="J129" s="165">
        <f t="shared" si="3"/>
        <v>0</v>
      </c>
      <c r="K129" s="165">
        <f t="shared" si="3"/>
        <v>0</v>
      </c>
      <c r="L129" s="165">
        <f t="shared" si="3"/>
        <v>0</v>
      </c>
      <c r="M129" s="165">
        <f t="shared" si="3"/>
        <v>0</v>
      </c>
      <c r="N129" s="165">
        <f t="shared" si="3"/>
        <v>0</v>
      </c>
      <c r="O129" s="165">
        <f t="shared" si="3"/>
        <v>0</v>
      </c>
      <c r="P129" s="165">
        <f t="shared" si="3"/>
        <v>0</v>
      </c>
      <c r="Q129" s="165">
        <f t="shared" si="3"/>
        <v>0</v>
      </c>
      <c r="R129" s="165">
        <f t="shared" si="3"/>
        <v>0</v>
      </c>
      <c r="S129" s="165">
        <f t="shared" si="3"/>
        <v>0</v>
      </c>
      <c r="T129" s="165">
        <f t="shared" si="3"/>
        <v>0</v>
      </c>
      <c r="U129" s="165">
        <f t="shared" si="3"/>
        <v>0</v>
      </c>
      <c r="V129" s="165">
        <f t="shared" ref="V129:AJ138" si="4">COUNTIF(V$7:V$126,$C129)</f>
        <v>0</v>
      </c>
      <c r="W129" s="166">
        <f t="shared" si="4"/>
        <v>0</v>
      </c>
      <c r="X129" s="166">
        <f t="shared" si="4"/>
        <v>0</v>
      </c>
      <c r="Y129" s="166">
        <f t="shared" si="4"/>
        <v>0</v>
      </c>
      <c r="Z129" s="166">
        <f t="shared" si="4"/>
        <v>0</v>
      </c>
      <c r="AA129" s="166">
        <f t="shared" si="4"/>
        <v>0</v>
      </c>
      <c r="AB129" s="166">
        <f t="shared" si="4"/>
        <v>0</v>
      </c>
      <c r="AC129" s="166">
        <f t="shared" si="4"/>
        <v>0</v>
      </c>
      <c r="AD129" s="166">
        <f t="shared" si="4"/>
        <v>0</v>
      </c>
      <c r="AE129" s="166">
        <f t="shared" si="4"/>
        <v>0</v>
      </c>
      <c r="AF129" s="166">
        <f t="shared" si="4"/>
        <v>0</v>
      </c>
      <c r="AG129" s="166">
        <f t="shared" si="4"/>
        <v>0</v>
      </c>
      <c r="AH129" s="166">
        <f t="shared" si="4"/>
        <v>0</v>
      </c>
      <c r="AI129" s="166">
        <f t="shared" si="4"/>
        <v>0</v>
      </c>
      <c r="AJ129" s="166">
        <f t="shared" si="4"/>
        <v>0</v>
      </c>
      <c r="AK129" s="160"/>
      <c r="AN129" s="162"/>
      <c r="AO129" s="162"/>
    </row>
    <row r="130" spans="2:41" ht="13.5" customHeight="1">
      <c r="B130" s="157"/>
      <c r="C130" s="163" t="s">
        <v>14</v>
      </c>
      <c r="D130" s="164"/>
      <c r="E130" s="140"/>
      <c r="F130" s="166">
        <f t="shared" si="3"/>
        <v>5</v>
      </c>
      <c r="G130" s="166">
        <f t="shared" si="3"/>
        <v>5</v>
      </c>
      <c r="H130" s="166">
        <f t="shared" si="3"/>
        <v>5</v>
      </c>
      <c r="I130" s="166">
        <f t="shared" si="3"/>
        <v>5</v>
      </c>
      <c r="J130" s="166">
        <f t="shared" si="3"/>
        <v>0</v>
      </c>
      <c r="K130" s="166">
        <f t="shared" si="3"/>
        <v>0</v>
      </c>
      <c r="L130" s="166">
        <f t="shared" si="3"/>
        <v>5</v>
      </c>
      <c r="M130" s="166">
        <f t="shared" si="3"/>
        <v>5</v>
      </c>
      <c r="N130" s="166">
        <f t="shared" si="3"/>
        <v>5</v>
      </c>
      <c r="O130" s="166">
        <f t="shared" si="3"/>
        <v>5</v>
      </c>
      <c r="P130" s="166">
        <f t="shared" si="3"/>
        <v>0</v>
      </c>
      <c r="Q130" s="166">
        <f t="shared" si="3"/>
        <v>0</v>
      </c>
      <c r="R130" s="166">
        <f t="shared" si="3"/>
        <v>5</v>
      </c>
      <c r="S130" s="166">
        <f t="shared" si="3"/>
        <v>5</v>
      </c>
      <c r="T130" s="166">
        <f t="shared" si="3"/>
        <v>5</v>
      </c>
      <c r="U130" s="166">
        <f t="shared" si="3"/>
        <v>5</v>
      </c>
      <c r="V130" s="166">
        <f t="shared" si="4"/>
        <v>0</v>
      </c>
      <c r="W130" s="166">
        <f t="shared" si="4"/>
        <v>0</v>
      </c>
      <c r="X130" s="166">
        <f t="shared" si="4"/>
        <v>0</v>
      </c>
      <c r="Y130" s="166">
        <f t="shared" si="4"/>
        <v>0</v>
      </c>
      <c r="Z130" s="166">
        <f t="shared" si="4"/>
        <v>0</v>
      </c>
      <c r="AA130" s="166">
        <f t="shared" si="4"/>
        <v>0</v>
      </c>
      <c r="AB130" s="166">
        <f t="shared" si="4"/>
        <v>0</v>
      </c>
      <c r="AC130" s="166">
        <f t="shared" si="4"/>
        <v>0</v>
      </c>
      <c r="AD130" s="166">
        <f t="shared" si="4"/>
        <v>0</v>
      </c>
      <c r="AE130" s="166">
        <f t="shared" si="4"/>
        <v>0</v>
      </c>
      <c r="AF130" s="166">
        <f t="shared" si="4"/>
        <v>0</v>
      </c>
      <c r="AG130" s="166">
        <f t="shared" si="4"/>
        <v>0</v>
      </c>
      <c r="AH130" s="166">
        <f t="shared" si="4"/>
        <v>0</v>
      </c>
      <c r="AI130" s="166">
        <f t="shared" si="4"/>
        <v>0</v>
      </c>
      <c r="AJ130" s="166">
        <f t="shared" si="4"/>
        <v>0</v>
      </c>
      <c r="AK130" s="160"/>
      <c r="AN130" s="162"/>
      <c r="AO130" s="162"/>
    </row>
    <row r="131" spans="2:41" ht="13.5" customHeight="1">
      <c r="B131" s="157"/>
      <c r="C131" s="163" t="s">
        <v>15</v>
      </c>
      <c r="D131" s="164"/>
      <c r="E131" s="140"/>
      <c r="F131" s="166">
        <f t="shared" si="3"/>
        <v>0</v>
      </c>
      <c r="G131" s="166">
        <f t="shared" si="3"/>
        <v>0</v>
      </c>
      <c r="H131" s="166">
        <f t="shared" si="3"/>
        <v>0</v>
      </c>
      <c r="I131" s="166">
        <f t="shared" si="3"/>
        <v>0</v>
      </c>
      <c r="J131" s="166">
        <f t="shared" si="3"/>
        <v>0</v>
      </c>
      <c r="K131" s="166">
        <f t="shared" si="3"/>
        <v>0</v>
      </c>
      <c r="L131" s="166">
        <f t="shared" si="3"/>
        <v>0</v>
      </c>
      <c r="M131" s="166">
        <f t="shared" si="3"/>
        <v>0</v>
      </c>
      <c r="N131" s="166">
        <f t="shared" si="3"/>
        <v>0</v>
      </c>
      <c r="O131" s="166">
        <f t="shared" si="3"/>
        <v>0</v>
      </c>
      <c r="P131" s="166">
        <f t="shared" si="3"/>
        <v>0</v>
      </c>
      <c r="Q131" s="166">
        <f t="shared" si="3"/>
        <v>0</v>
      </c>
      <c r="R131" s="166">
        <f t="shared" si="3"/>
        <v>0</v>
      </c>
      <c r="S131" s="166">
        <f t="shared" si="3"/>
        <v>0</v>
      </c>
      <c r="T131" s="166">
        <f t="shared" si="3"/>
        <v>0</v>
      </c>
      <c r="U131" s="166">
        <f t="shared" si="3"/>
        <v>0</v>
      </c>
      <c r="V131" s="166">
        <f t="shared" si="4"/>
        <v>1</v>
      </c>
      <c r="W131" s="166">
        <f t="shared" si="4"/>
        <v>0</v>
      </c>
      <c r="X131" s="166">
        <f t="shared" si="4"/>
        <v>0</v>
      </c>
      <c r="Y131" s="166">
        <f t="shared" si="4"/>
        <v>0</v>
      </c>
      <c r="Z131" s="166">
        <f t="shared" si="4"/>
        <v>0</v>
      </c>
      <c r="AA131" s="166">
        <f t="shared" si="4"/>
        <v>0</v>
      </c>
      <c r="AB131" s="166">
        <f t="shared" si="4"/>
        <v>0</v>
      </c>
      <c r="AC131" s="166">
        <f t="shared" si="4"/>
        <v>0</v>
      </c>
      <c r="AD131" s="166">
        <f t="shared" si="4"/>
        <v>0</v>
      </c>
      <c r="AE131" s="166">
        <f t="shared" si="4"/>
        <v>0</v>
      </c>
      <c r="AF131" s="166">
        <f t="shared" si="4"/>
        <v>0</v>
      </c>
      <c r="AG131" s="166">
        <f t="shared" si="4"/>
        <v>0</v>
      </c>
      <c r="AH131" s="166">
        <f t="shared" si="4"/>
        <v>0</v>
      </c>
      <c r="AI131" s="166">
        <f t="shared" si="4"/>
        <v>0</v>
      </c>
      <c r="AJ131" s="166">
        <f t="shared" si="4"/>
        <v>0</v>
      </c>
      <c r="AK131" s="160"/>
      <c r="AN131" s="162"/>
      <c r="AO131" s="162"/>
    </row>
    <row r="132" spans="2:41" ht="13.5" customHeight="1">
      <c r="B132" s="157"/>
      <c r="C132" s="163" t="s">
        <v>144</v>
      </c>
      <c r="D132" s="164"/>
      <c r="E132" s="140"/>
      <c r="F132" s="166">
        <f t="shared" si="3"/>
        <v>0</v>
      </c>
      <c r="G132" s="166">
        <f t="shared" si="3"/>
        <v>0</v>
      </c>
      <c r="H132" s="166">
        <f t="shared" si="3"/>
        <v>0</v>
      </c>
      <c r="I132" s="166">
        <f t="shared" si="3"/>
        <v>0</v>
      </c>
      <c r="J132" s="166">
        <f t="shared" si="3"/>
        <v>0</v>
      </c>
      <c r="K132" s="166">
        <f t="shared" si="3"/>
        <v>0</v>
      </c>
      <c r="L132" s="166">
        <f t="shared" si="3"/>
        <v>0</v>
      </c>
      <c r="M132" s="166">
        <f t="shared" si="3"/>
        <v>0</v>
      </c>
      <c r="N132" s="166">
        <f t="shared" si="3"/>
        <v>0</v>
      </c>
      <c r="O132" s="166">
        <f t="shared" si="3"/>
        <v>0</v>
      </c>
      <c r="P132" s="166">
        <f t="shared" si="3"/>
        <v>0</v>
      </c>
      <c r="Q132" s="166">
        <f t="shared" si="3"/>
        <v>0</v>
      </c>
      <c r="R132" s="166">
        <f t="shared" si="3"/>
        <v>0</v>
      </c>
      <c r="S132" s="166">
        <f t="shared" si="3"/>
        <v>0</v>
      </c>
      <c r="T132" s="166">
        <f t="shared" si="3"/>
        <v>0</v>
      </c>
      <c r="U132" s="166">
        <f t="shared" si="3"/>
        <v>0</v>
      </c>
      <c r="V132" s="166">
        <f t="shared" si="4"/>
        <v>0</v>
      </c>
      <c r="W132" s="166">
        <f t="shared" si="4"/>
        <v>0</v>
      </c>
      <c r="X132" s="166">
        <f t="shared" si="4"/>
        <v>0</v>
      </c>
      <c r="Y132" s="166">
        <f t="shared" si="4"/>
        <v>0</v>
      </c>
      <c r="Z132" s="166">
        <f t="shared" si="4"/>
        <v>0</v>
      </c>
      <c r="AA132" s="166">
        <f t="shared" si="4"/>
        <v>0</v>
      </c>
      <c r="AB132" s="166">
        <f t="shared" si="4"/>
        <v>0</v>
      </c>
      <c r="AC132" s="166">
        <f t="shared" si="4"/>
        <v>0</v>
      </c>
      <c r="AD132" s="166">
        <f t="shared" si="4"/>
        <v>0</v>
      </c>
      <c r="AE132" s="166">
        <f t="shared" si="4"/>
        <v>0</v>
      </c>
      <c r="AF132" s="166">
        <f t="shared" si="4"/>
        <v>0</v>
      </c>
      <c r="AG132" s="166">
        <f t="shared" si="4"/>
        <v>0</v>
      </c>
      <c r="AH132" s="166">
        <f t="shared" si="4"/>
        <v>0</v>
      </c>
      <c r="AI132" s="166">
        <f t="shared" si="4"/>
        <v>0</v>
      </c>
      <c r="AJ132" s="166">
        <f t="shared" si="4"/>
        <v>0</v>
      </c>
      <c r="AK132" s="160"/>
      <c r="AN132" s="162"/>
      <c r="AO132" s="162"/>
    </row>
    <row r="133" spans="2:41" ht="13.5" customHeight="1">
      <c r="B133" s="157"/>
      <c r="C133" s="163" t="s">
        <v>146</v>
      </c>
      <c r="D133" s="164"/>
      <c r="E133" s="140"/>
      <c r="F133" s="166">
        <f t="shared" si="3"/>
        <v>0</v>
      </c>
      <c r="G133" s="166">
        <f t="shared" si="3"/>
        <v>0</v>
      </c>
      <c r="H133" s="166">
        <f t="shared" si="3"/>
        <v>0</v>
      </c>
      <c r="I133" s="166">
        <f t="shared" si="3"/>
        <v>0</v>
      </c>
      <c r="J133" s="166">
        <f t="shared" si="3"/>
        <v>0</v>
      </c>
      <c r="K133" s="166">
        <f t="shared" si="3"/>
        <v>0</v>
      </c>
      <c r="L133" s="166">
        <f t="shared" si="3"/>
        <v>0</v>
      </c>
      <c r="M133" s="166">
        <f t="shared" si="3"/>
        <v>0</v>
      </c>
      <c r="N133" s="166">
        <f t="shared" si="3"/>
        <v>0</v>
      </c>
      <c r="O133" s="166">
        <f t="shared" si="3"/>
        <v>0</v>
      </c>
      <c r="P133" s="166">
        <f t="shared" si="3"/>
        <v>0</v>
      </c>
      <c r="Q133" s="166">
        <f t="shared" si="3"/>
        <v>0</v>
      </c>
      <c r="R133" s="166">
        <f t="shared" si="3"/>
        <v>0</v>
      </c>
      <c r="S133" s="166">
        <f t="shared" si="3"/>
        <v>0</v>
      </c>
      <c r="T133" s="166">
        <f t="shared" si="3"/>
        <v>0</v>
      </c>
      <c r="U133" s="166">
        <f t="shared" si="3"/>
        <v>0</v>
      </c>
      <c r="V133" s="166">
        <f t="shared" si="4"/>
        <v>0</v>
      </c>
      <c r="W133" s="166">
        <f t="shared" si="4"/>
        <v>0</v>
      </c>
      <c r="X133" s="166">
        <f t="shared" si="4"/>
        <v>0</v>
      </c>
      <c r="Y133" s="166">
        <f t="shared" si="4"/>
        <v>0</v>
      </c>
      <c r="Z133" s="166">
        <f t="shared" si="4"/>
        <v>0</v>
      </c>
      <c r="AA133" s="166">
        <f t="shared" si="4"/>
        <v>0</v>
      </c>
      <c r="AB133" s="166">
        <f t="shared" si="4"/>
        <v>0</v>
      </c>
      <c r="AC133" s="166">
        <f t="shared" si="4"/>
        <v>0</v>
      </c>
      <c r="AD133" s="166">
        <f t="shared" si="4"/>
        <v>0</v>
      </c>
      <c r="AE133" s="166">
        <f t="shared" si="4"/>
        <v>0</v>
      </c>
      <c r="AF133" s="166">
        <f t="shared" si="4"/>
        <v>0</v>
      </c>
      <c r="AG133" s="166">
        <f t="shared" si="4"/>
        <v>0</v>
      </c>
      <c r="AH133" s="166">
        <f t="shared" si="4"/>
        <v>0</v>
      </c>
      <c r="AI133" s="166">
        <f t="shared" si="4"/>
        <v>0</v>
      </c>
      <c r="AJ133" s="166">
        <f t="shared" si="4"/>
        <v>0</v>
      </c>
      <c r="AK133" s="160"/>
      <c r="AN133" s="162"/>
      <c r="AO133" s="162"/>
    </row>
    <row r="134" spans="2:41" ht="13.5" customHeight="1">
      <c r="B134" s="157"/>
      <c r="C134" s="163" t="s">
        <v>147</v>
      </c>
      <c r="D134" s="164"/>
      <c r="E134" s="140"/>
      <c r="F134" s="166">
        <f t="shared" si="3"/>
        <v>0</v>
      </c>
      <c r="G134" s="166">
        <f t="shared" si="3"/>
        <v>0</v>
      </c>
      <c r="H134" s="166">
        <f t="shared" si="3"/>
        <v>0</v>
      </c>
      <c r="I134" s="166">
        <f t="shared" si="3"/>
        <v>0</v>
      </c>
      <c r="J134" s="166">
        <f t="shared" si="3"/>
        <v>0</v>
      </c>
      <c r="K134" s="166">
        <f t="shared" si="3"/>
        <v>0</v>
      </c>
      <c r="L134" s="166">
        <f t="shared" si="3"/>
        <v>0</v>
      </c>
      <c r="M134" s="166">
        <f t="shared" si="3"/>
        <v>0</v>
      </c>
      <c r="N134" s="166">
        <f t="shared" si="3"/>
        <v>0</v>
      </c>
      <c r="O134" s="166">
        <f t="shared" si="3"/>
        <v>0</v>
      </c>
      <c r="P134" s="166">
        <f t="shared" si="3"/>
        <v>0</v>
      </c>
      <c r="Q134" s="166">
        <f t="shared" si="3"/>
        <v>0</v>
      </c>
      <c r="R134" s="166">
        <f t="shared" si="3"/>
        <v>0</v>
      </c>
      <c r="S134" s="166">
        <f t="shared" si="3"/>
        <v>0</v>
      </c>
      <c r="T134" s="166">
        <f t="shared" si="3"/>
        <v>0</v>
      </c>
      <c r="U134" s="166">
        <f t="shared" si="3"/>
        <v>0</v>
      </c>
      <c r="V134" s="166">
        <f t="shared" si="4"/>
        <v>0</v>
      </c>
      <c r="W134" s="166">
        <f t="shared" si="4"/>
        <v>0</v>
      </c>
      <c r="X134" s="166">
        <f t="shared" si="4"/>
        <v>0</v>
      </c>
      <c r="Y134" s="166">
        <f t="shared" si="4"/>
        <v>0</v>
      </c>
      <c r="Z134" s="166">
        <f t="shared" si="4"/>
        <v>0</v>
      </c>
      <c r="AA134" s="166">
        <f t="shared" si="4"/>
        <v>0</v>
      </c>
      <c r="AB134" s="166">
        <f t="shared" si="4"/>
        <v>0</v>
      </c>
      <c r="AC134" s="166">
        <f t="shared" si="4"/>
        <v>0</v>
      </c>
      <c r="AD134" s="166">
        <f t="shared" si="4"/>
        <v>0</v>
      </c>
      <c r="AE134" s="166">
        <f t="shared" si="4"/>
        <v>0</v>
      </c>
      <c r="AF134" s="166">
        <f t="shared" si="4"/>
        <v>0</v>
      </c>
      <c r="AG134" s="166">
        <f t="shared" si="4"/>
        <v>0</v>
      </c>
      <c r="AH134" s="166">
        <f t="shared" si="4"/>
        <v>0</v>
      </c>
      <c r="AI134" s="166">
        <f t="shared" si="4"/>
        <v>0</v>
      </c>
      <c r="AJ134" s="166">
        <f t="shared" si="4"/>
        <v>0</v>
      </c>
      <c r="AK134" s="160"/>
      <c r="AN134" s="162"/>
      <c r="AO134" s="162"/>
    </row>
    <row r="135" spans="2:41" ht="13.5" customHeight="1">
      <c r="B135" s="157"/>
      <c r="C135" s="163" t="s">
        <v>149</v>
      </c>
      <c r="D135" s="164"/>
      <c r="E135" s="140"/>
      <c r="F135" s="166">
        <f t="shared" si="3"/>
        <v>0</v>
      </c>
      <c r="G135" s="166">
        <f t="shared" si="3"/>
        <v>0</v>
      </c>
      <c r="H135" s="166">
        <f t="shared" si="3"/>
        <v>0</v>
      </c>
      <c r="I135" s="166">
        <f t="shared" si="3"/>
        <v>0</v>
      </c>
      <c r="J135" s="166">
        <f t="shared" si="3"/>
        <v>0</v>
      </c>
      <c r="K135" s="166">
        <f t="shared" si="3"/>
        <v>0</v>
      </c>
      <c r="L135" s="166">
        <f t="shared" si="3"/>
        <v>0</v>
      </c>
      <c r="M135" s="166">
        <f t="shared" si="3"/>
        <v>0</v>
      </c>
      <c r="N135" s="166">
        <f t="shared" si="3"/>
        <v>0</v>
      </c>
      <c r="O135" s="166">
        <f t="shared" si="3"/>
        <v>0</v>
      </c>
      <c r="P135" s="166">
        <f t="shared" si="3"/>
        <v>0</v>
      </c>
      <c r="Q135" s="166">
        <f t="shared" si="3"/>
        <v>0</v>
      </c>
      <c r="R135" s="166">
        <f t="shared" si="3"/>
        <v>0</v>
      </c>
      <c r="S135" s="166">
        <f t="shared" si="3"/>
        <v>0</v>
      </c>
      <c r="T135" s="166">
        <f t="shared" si="3"/>
        <v>0</v>
      </c>
      <c r="U135" s="166">
        <f t="shared" si="3"/>
        <v>0</v>
      </c>
      <c r="V135" s="166">
        <f t="shared" si="4"/>
        <v>0</v>
      </c>
      <c r="W135" s="166">
        <f t="shared" si="4"/>
        <v>0</v>
      </c>
      <c r="X135" s="166">
        <f t="shared" si="4"/>
        <v>0</v>
      </c>
      <c r="Y135" s="166">
        <f t="shared" si="4"/>
        <v>0</v>
      </c>
      <c r="Z135" s="166">
        <f t="shared" si="4"/>
        <v>0</v>
      </c>
      <c r="AA135" s="166">
        <f t="shared" si="4"/>
        <v>0</v>
      </c>
      <c r="AB135" s="166">
        <f t="shared" si="4"/>
        <v>0</v>
      </c>
      <c r="AC135" s="166">
        <f t="shared" si="4"/>
        <v>0</v>
      </c>
      <c r="AD135" s="166">
        <f t="shared" si="4"/>
        <v>0</v>
      </c>
      <c r="AE135" s="166">
        <f t="shared" si="4"/>
        <v>0</v>
      </c>
      <c r="AF135" s="166">
        <f t="shared" si="4"/>
        <v>0</v>
      </c>
      <c r="AG135" s="166">
        <f t="shared" si="4"/>
        <v>0</v>
      </c>
      <c r="AH135" s="166">
        <f t="shared" si="4"/>
        <v>0</v>
      </c>
      <c r="AI135" s="166">
        <f t="shared" si="4"/>
        <v>0</v>
      </c>
      <c r="AJ135" s="166">
        <f t="shared" si="4"/>
        <v>0</v>
      </c>
      <c r="AK135" s="160"/>
      <c r="AN135" s="162"/>
      <c r="AO135" s="162"/>
    </row>
    <row r="136" spans="2:41" ht="13.5" customHeight="1">
      <c r="B136" s="157"/>
      <c r="C136" s="163" t="s">
        <v>150</v>
      </c>
      <c r="D136" s="164"/>
      <c r="E136" s="140"/>
      <c r="F136" s="166">
        <f t="shared" si="3"/>
        <v>0</v>
      </c>
      <c r="G136" s="166">
        <f t="shared" si="3"/>
        <v>0</v>
      </c>
      <c r="H136" s="166">
        <f t="shared" si="3"/>
        <v>0</v>
      </c>
      <c r="I136" s="166">
        <f t="shared" si="3"/>
        <v>0</v>
      </c>
      <c r="J136" s="166">
        <f t="shared" si="3"/>
        <v>0</v>
      </c>
      <c r="K136" s="166">
        <f t="shared" si="3"/>
        <v>0</v>
      </c>
      <c r="L136" s="166">
        <f t="shared" si="3"/>
        <v>0</v>
      </c>
      <c r="M136" s="166">
        <f t="shared" si="3"/>
        <v>0</v>
      </c>
      <c r="N136" s="166">
        <f t="shared" si="3"/>
        <v>0</v>
      </c>
      <c r="O136" s="166">
        <f t="shared" si="3"/>
        <v>0</v>
      </c>
      <c r="P136" s="166">
        <f t="shared" si="3"/>
        <v>0</v>
      </c>
      <c r="Q136" s="166">
        <f t="shared" si="3"/>
        <v>0</v>
      </c>
      <c r="R136" s="166">
        <f t="shared" si="3"/>
        <v>0</v>
      </c>
      <c r="S136" s="166">
        <f t="shared" si="3"/>
        <v>0</v>
      </c>
      <c r="T136" s="166">
        <f t="shared" si="3"/>
        <v>0</v>
      </c>
      <c r="U136" s="166">
        <f t="shared" si="3"/>
        <v>0</v>
      </c>
      <c r="V136" s="166">
        <f t="shared" si="4"/>
        <v>0</v>
      </c>
      <c r="W136" s="166">
        <f t="shared" si="4"/>
        <v>0</v>
      </c>
      <c r="X136" s="166">
        <f t="shared" si="4"/>
        <v>0</v>
      </c>
      <c r="Y136" s="166">
        <f t="shared" si="4"/>
        <v>0</v>
      </c>
      <c r="Z136" s="166">
        <f t="shared" si="4"/>
        <v>0</v>
      </c>
      <c r="AA136" s="166">
        <f t="shared" si="4"/>
        <v>0</v>
      </c>
      <c r="AB136" s="166">
        <f t="shared" si="4"/>
        <v>0</v>
      </c>
      <c r="AC136" s="166">
        <f t="shared" si="4"/>
        <v>0</v>
      </c>
      <c r="AD136" s="166">
        <f t="shared" si="4"/>
        <v>0</v>
      </c>
      <c r="AE136" s="166">
        <f t="shared" si="4"/>
        <v>0</v>
      </c>
      <c r="AF136" s="166">
        <f t="shared" si="4"/>
        <v>0</v>
      </c>
      <c r="AG136" s="166">
        <f t="shared" si="4"/>
        <v>0</v>
      </c>
      <c r="AH136" s="166">
        <f t="shared" si="4"/>
        <v>0</v>
      </c>
      <c r="AI136" s="166">
        <f t="shared" si="4"/>
        <v>0</v>
      </c>
      <c r="AJ136" s="166">
        <f t="shared" si="4"/>
        <v>0</v>
      </c>
      <c r="AK136" s="160"/>
      <c r="AN136" s="162"/>
      <c r="AO136" s="162"/>
    </row>
    <row r="137" spans="2:41" ht="13.5" customHeight="1">
      <c r="B137" s="157"/>
      <c r="C137" s="163" t="s">
        <v>151</v>
      </c>
      <c r="D137" s="164"/>
      <c r="E137" s="140"/>
      <c r="F137" s="166">
        <f t="shared" si="3"/>
        <v>0</v>
      </c>
      <c r="G137" s="166">
        <f t="shared" si="3"/>
        <v>0</v>
      </c>
      <c r="H137" s="166">
        <f t="shared" si="3"/>
        <v>0</v>
      </c>
      <c r="I137" s="166">
        <f t="shared" si="3"/>
        <v>0</v>
      </c>
      <c r="J137" s="166">
        <f t="shared" si="3"/>
        <v>0</v>
      </c>
      <c r="K137" s="166">
        <f t="shared" si="3"/>
        <v>0</v>
      </c>
      <c r="L137" s="166">
        <f t="shared" si="3"/>
        <v>0</v>
      </c>
      <c r="M137" s="166">
        <f t="shared" si="3"/>
        <v>0</v>
      </c>
      <c r="N137" s="166">
        <f t="shared" si="3"/>
        <v>0</v>
      </c>
      <c r="O137" s="166">
        <f t="shared" si="3"/>
        <v>0</v>
      </c>
      <c r="P137" s="166">
        <f t="shared" si="3"/>
        <v>0</v>
      </c>
      <c r="Q137" s="166">
        <f t="shared" si="3"/>
        <v>0</v>
      </c>
      <c r="R137" s="166">
        <f t="shared" si="3"/>
        <v>0</v>
      </c>
      <c r="S137" s="166">
        <f t="shared" si="3"/>
        <v>0</v>
      </c>
      <c r="T137" s="166">
        <f t="shared" si="3"/>
        <v>0</v>
      </c>
      <c r="U137" s="166">
        <f t="shared" si="3"/>
        <v>0</v>
      </c>
      <c r="V137" s="166">
        <f t="shared" si="4"/>
        <v>0</v>
      </c>
      <c r="W137" s="166">
        <f t="shared" si="4"/>
        <v>0</v>
      </c>
      <c r="X137" s="166">
        <f t="shared" si="4"/>
        <v>0</v>
      </c>
      <c r="Y137" s="166">
        <f t="shared" si="4"/>
        <v>0</v>
      </c>
      <c r="Z137" s="166">
        <f t="shared" si="4"/>
        <v>0</v>
      </c>
      <c r="AA137" s="166">
        <f t="shared" si="4"/>
        <v>0</v>
      </c>
      <c r="AB137" s="166">
        <f t="shared" si="4"/>
        <v>0</v>
      </c>
      <c r="AC137" s="166">
        <f t="shared" si="4"/>
        <v>0</v>
      </c>
      <c r="AD137" s="166">
        <f t="shared" si="4"/>
        <v>0</v>
      </c>
      <c r="AE137" s="166">
        <f t="shared" si="4"/>
        <v>0</v>
      </c>
      <c r="AF137" s="166">
        <f t="shared" si="4"/>
        <v>0</v>
      </c>
      <c r="AG137" s="166">
        <f t="shared" si="4"/>
        <v>0</v>
      </c>
      <c r="AH137" s="166">
        <f t="shared" si="4"/>
        <v>0</v>
      </c>
      <c r="AI137" s="166">
        <f t="shared" si="4"/>
        <v>0</v>
      </c>
      <c r="AJ137" s="166">
        <f t="shared" si="4"/>
        <v>0</v>
      </c>
      <c r="AK137" s="160"/>
      <c r="AN137" s="162"/>
      <c r="AO137" s="162"/>
    </row>
    <row r="138" spans="2:41" ht="13.5" customHeight="1">
      <c r="B138" s="157"/>
      <c r="C138" s="163" t="s">
        <v>152</v>
      </c>
      <c r="D138" s="164"/>
      <c r="E138" s="140"/>
      <c r="F138" s="166">
        <f t="shared" si="3"/>
        <v>0</v>
      </c>
      <c r="G138" s="166">
        <f t="shared" si="3"/>
        <v>0</v>
      </c>
      <c r="H138" s="166">
        <f t="shared" si="3"/>
        <v>0</v>
      </c>
      <c r="I138" s="166">
        <f t="shared" si="3"/>
        <v>0</v>
      </c>
      <c r="J138" s="166">
        <f t="shared" si="3"/>
        <v>0</v>
      </c>
      <c r="K138" s="166">
        <f t="shared" si="3"/>
        <v>0</v>
      </c>
      <c r="L138" s="166">
        <f t="shared" si="3"/>
        <v>0</v>
      </c>
      <c r="M138" s="166">
        <f t="shared" si="3"/>
        <v>0</v>
      </c>
      <c r="N138" s="166">
        <f t="shared" si="3"/>
        <v>0</v>
      </c>
      <c r="O138" s="166">
        <f t="shared" si="3"/>
        <v>0</v>
      </c>
      <c r="P138" s="166">
        <f t="shared" si="3"/>
        <v>0</v>
      </c>
      <c r="Q138" s="166">
        <f t="shared" si="3"/>
        <v>0</v>
      </c>
      <c r="R138" s="166">
        <f t="shared" si="3"/>
        <v>0</v>
      </c>
      <c r="S138" s="166">
        <f t="shared" si="3"/>
        <v>0</v>
      </c>
      <c r="T138" s="166">
        <f t="shared" si="3"/>
        <v>0</v>
      </c>
      <c r="U138" s="166">
        <f t="shared" si="3"/>
        <v>0</v>
      </c>
      <c r="V138" s="166">
        <f t="shared" si="4"/>
        <v>0</v>
      </c>
      <c r="W138" s="166">
        <f t="shared" si="4"/>
        <v>0</v>
      </c>
      <c r="X138" s="166">
        <f t="shared" si="4"/>
        <v>0</v>
      </c>
      <c r="Y138" s="166">
        <f t="shared" si="4"/>
        <v>0</v>
      </c>
      <c r="Z138" s="166">
        <f t="shared" si="4"/>
        <v>0</v>
      </c>
      <c r="AA138" s="166">
        <f t="shared" si="4"/>
        <v>0</v>
      </c>
      <c r="AB138" s="166">
        <f t="shared" si="4"/>
        <v>0</v>
      </c>
      <c r="AC138" s="166">
        <f t="shared" si="4"/>
        <v>0</v>
      </c>
      <c r="AD138" s="166">
        <f t="shared" si="4"/>
        <v>0</v>
      </c>
      <c r="AE138" s="166">
        <f t="shared" si="4"/>
        <v>0</v>
      </c>
      <c r="AF138" s="166">
        <f t="shared" si="4"/>
        <v>0</v>
      </c>
      <c r="AG138" s="166">
        <f t="shared" si="4"/>
        <v>0</v>
      </c>
      <c r="AH138" s="166">
        <f t="shared" si="4"/>
        <v>0</v>
      </c>
      <c r="AI138" s="166">
        <f t="shared" si="4"/>
        <v>0</v>
      </c>
      <c r="AJ138" s="166">
        <f t="shared" si="4"/>
        <v>0</v>
      </c>
      <c r="AK138" s="160"/>
      <c r="AN138" s="162"/>
      <c r="AO138" s="162"/>
    </row>
    <row r="139" spans="2:41" ht="13.5" customHeight="1">
      <c r="B139" s="157"/>
      <c r="C139" s="167"/>
      <c r="D139" s="167"/>
      <c r="E139" s="140"/>
      <c r="F139" s="168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8"/>
      <c r="AK139" s="160"/>
      <c r="AN139" s="162"/>
      <c r="AO139" s="162"/>
    </row>
    <row r="140" spans="2:41" ht="21.75" customHeight="1">
      <c r="B140" s="157"/>
      <c r="C140" s="169" t="s">
        <v>156</v>
      </c>
      <c r="D140" s="170"/>
      <c r="E140" s="157"/>
      <c r="F140" s="171">
        <f t="shared" ref="F140:AJ140" si="5">+F129+F130+F131+F135</f>
        <v>5</v>
      </c>
      <c r="G140" s="171">
        <f t="shared" si="5"/>
        <v>5</v>
      </c>
      <c r="H140" s="171">
        <f t="shared" si="5"/>
        <v>5</v>
      </c>
      <c r="I140" s="171">
        <f t="shared" si="5"/>
        <v>5</v>
      </c>
      <c r="J140" s="171">
        <f t="shared" si="5"/>
        <v>0</v>
      </c>
      <c r="K140" s="171">
        <f t="shared" si="5"/>
        <v>0</v>
      </c>
      <c r="L140" s="171">
        <f t="shared" si="5"/>
        <v>5</v>
      </c>
      <c r="M140" s="171">
        <f t="shared" si="5"/>
        <v>5</v>
      </c>
      <c r="N140" s="171">
        <f t="shared" si="5"/>
        <v>5</v>
      </c>
      <c r="O140" s="171">
        <f t="shared" si="5"/>
        <v>5</v>
      </c>
      <c r="P140" s="171">
        <f t="shared" si="5"/>
        <v>0</v>
      </c>
      <c r="Q140" s="171">
        <f t="shared" si="5"/>
        <v>0</v>
      </c>
      <c r="R140" s="171">
        <f t="shared" si="5"/>
        <v>5</v>
      </c>
      <c r="S140" s="171">
        <f t="shared" si="5"/>
        <v>5</v>
      </c>
      <c r="T140" s="171">
        <f t="shared" si="5"/>
        <v>5</v>
      </c>
      <c r="U140" s="171">
        <f t="shared" si="5"/>
        <v>5</v>
      </c>
      <c r="V140" s="171">
        <f t="shared" si="5"/>
        <v>1</v>
      </c>
      <c r="W140" s="171">
        <f t="shared" si="5"/>
        <v>0</v>
      </c>
      <c r="X140" s="171">
        <f t="shared" si="5"/>
        <v>0</v>
      </c>
      <c r="Y140" s="171">
        <f t="shared" si="5"/>
        <v>0</v>
      </c>
      <c r="Z140" s="171">
        <f t="shared" si="5"/>
        <v>0</v>
      </c>
      <c r="AA140" s="171">
        <f t="shared" si="5"/>
        <v>0</v>
      </c>
      <c r="AB140" s="171">
        <f t="shared" si="5"/>
        <v>0</v>
      </c>
      <c r="AC140" s="171">
        <f t="shared" si="5"/>
        <v>0</v>
      </c>
      <c r="AD140" s="171">
        <f t="shared" si="5"/>
        <v>0</v>
      </c>
      <c r="AE140" s="171">
        <f t="shared" si="5"/>
        <v>0</v>
      </c>
      <c r="AF140" s="171">
        <f t="shared" si="5"/>
        <v>0</v>
      </c>
      <c r="AG140" s="171">
        <f t="shared" si="5"/>
        <v>0</v>
      </c>
      <c r="AH140" s="171">
        <f t="shared" si="5"/>
        <v>0</v>
      </c>
      <c r="AI140" s="171">
        <f t="shared" si="5"/>
        <v>0</v>
      </c>
      <c r="AJ140" s="171">
        <f t="shared" si="5"/>
        <v>0</v>
      </c>
      <c r="AK140" s="160"/>
      <c r="AM140" s="183">
        <v>0.5</v>
      </c>
      <c r="AN140" s="184"/>
      <c r="AO140" s="184"/>
    </row>
    <row r="141" spans="2:41" ht="21.75" customHeight="1">
      <c r="B141" s="631"/>
      <c r="C141" s="172" t="s">
        <v>157</v>
      </c>
      <c r="D141" s="173"/>
      <c r="E141" s="157"/>
      <c r="F141" s="174">
        <f t="shared" ref="F141:AJ141" si="6">SUM(F129:F138)-F140</f>
        <v>0</v>
      </c>
      <c r="G141" s="174">
        <f t="shared" si="6"/>
        <v>0</v>
      </c>
      <c r="H141" s="174">
        <f t="shared" si="6"/>
        <v>0</v>
      </c>
      <c r="I141" s="174">
        <f t="shared" si="6"/>
        <v>0</v>
      </c>
      <c r="J141" s="174">
        <f t="shared" si="6"/>
        <v>0</v>
      </c>
      <c r="K141" s="174">
        <f t="shared" si="6"/>
        <v>0</v>
      </c>
      <c r="L141" s="174">
        <f t="shared" si="6"/>
        <v>0</v>
      </c>
      <c r="M141" s="174">
        <f t="shared" si="6"/>
        <v>0</v>
      </c>
      <c r="N141" s="174">
        <f t="shared" si="6"/>
        <v>0</v>
      </c>
      <c r="O141" s="174">
        <f t="shared" si="6"/>
        <v>0</v>
      </c>
      <c r="P141" s="174">
        <f t="shared" si="6"/>
        <v>0</v>
      </c>
      <c r="Q141" s="174">
        <f t="shared" si="6"/>
        <v>0</v>
      </c>
      <c r="R141" s="174">
        <f t="shared" si="6"/>
        <v>0</v>
      </c>
      <c r="S141" s="174">
        <f t="shared" si="6"/>
        <v>0</v>
      </c>
      <c r="T141" s="174">
        <f t="shared" si="6"/>
        <v>0</v>
      </c>
      <c r="U141" s="174">
        <f t="shared" si="6"/>
        <v>0</v>
      </c>
      <c r="V141" s="174">
        <f t="shared" si="6"/>
        <v>0</v>
      </c>
      <c r="W141" s="174">
        <f t="shared" si="6"/>
        <v>0</v>
      </c>
      <c r="X141" s="174">
        <f t="shared" si="6"/>
        <v>0</v>
      </c>
      <c r="Y141" s="174">
        <f t="shared" si="6"/>
        <v>0</v>
      </c>
      <c r="Z141" s="174">
        <f t="shared" si="6"/>
        <v>0</v>
      </c>
      <c r="AA141" s="174">
        <f t="shared" si="6"/>
        <v>0</v>
      </c>
      <c r="AB141" s="174">
        <f t="shared" si="6"/>
        <v>0</v>
      </c>
      <c r="AC141" s="174">
        <f t="shared" si="6"/>
        <v>0</v>
      </c>
      <c r="AD141" s="174">
        <f t="shared" si="6"/>
        <v>0</v>
      </c>
      <c r="AE141" s="174">
        <f t="shared" si="6"/>
        <v>0</v>
      </c>
      <c r="AF141" s="174">
        <f t="shared" si="6"/>
        <v>0</v>
      </c>
      <c r="AG141" s="174">
        <f t="shared" si="6"/>
        <v>0</v>
      </c>
      <c r="AH141" s="174">
        <f t="shared" si="6"/>
        <v>0</v>
      </c>
      <c r="AI141" s="174">
        <f t="shared" si="6"/>
        <v>0</v>
      </c>
      <c r="AJ141" s="174">
        <f t="shared" si="6"/>
        <v>0</v>
      </c>
      <c r="AK141" s="160"/>
      <c r="AM141" s="183">
        <v>0.51041666666666696</v>
      </c>
      <c r="AN141" s="184"/>
      <c r="AO141" s="184"/>
    </row>
    <row r="142" spans="2:41" ht="13.5" hidden="1" customHeight="1">
      <c r="B142" s="631"/>
      <c r="C142" s="175" t="s">
        <v>158</v>
      </c>
      <c r="D142" s="176"/>
      <c r="E142" s="123"/>
      <c r="F142" s="619"/>
      <c r="G142" s="619"/>
      <c r="H142" s="619"/>
      <c r="I142" s="619"/>
      <c r="J142" s="619"/>
      <c r="K142" s="619"/>
      <c r="L142" s="619"/>
      <c r="M142" s="619"/>
      <c r="N142" s="619"/>
      <c r="O142" s="619"/>
      <c r="P142" s="619"/>
      <c r="Q142" s="619"/>
      <c r="R142" s="619"/>
      <c r="S142" s="619"/>
      <c r="T142" s="619"/>
      <c r="U142" s="619"/>
      <c r="V142" s="619"/>
      <c r="W142" s="619"/>
      <c r="X142" s="619"/>
      <c r="Y142" s="619"/>
      <c r="Z142" s="619"/>
      <c r="AA142" s="619"/>
      <c r="AB142" s="619"/>
      <c r="AC142" s="619"/>
      <c r="AD142" s="619"/>
      <c r="AE142" s="619"/>
      <c r="AF142" s="619"/>
      <c r="AG142" s="619"/>
      <c r="AH142" s="619"/>
      <c r="AI142" s="619"/>
      <c r="AJ142" s="619"/>
      <c r="AK142" s="185"/>
      <c r="AM142" s="621">
        <v>0.52083333333333304</v>
      </c>
      <c r="AN142" s="618"/>
      <c r="AO142" s="618"/>
    </row>
    <row r="143" spans="2:41" ht="13.5" hidden="1" customHeight="1">
      <c r="B143" s="123"/>
      <c r="C143" s="177"/>
      <c r="D143" s="178"/>
      <c r="E143" s="123"/>
      <c r="F143" s="619"/>
      <c r="G143" s="619"/>
      <c r="H143" s="619"/>
      <c r="I143" s="619"/>
      <c r="J143" s="619"/>
      <c r="K143" s="619"/>
      <c r="L143" s="619"/>
      <c r="M143" s="619"/>
      <c r="N143" s="619"/>
      <c r="O143" s="619"/>
      <c r="P143" s="619"/>
      <c r="Q143" s="619"/>
      <c r="R143" s="619"/>
      <c r="S143" s="619"/>
      <c r="T143" s="619"/>
      <c r="U143" s="619"/>
      <c r="V143" s="619"/>
      <c r="W143" s="619"/>
      <c r="X143" s="619"/>
      <c r="Y143" s="619"/>
      <c r="Z143" s="619"/>
      <c r="AA143" s="619"/>
      <c r="AB143" s="619"/>
      <c r="AC143" s="619"/>
      <c r="AD143" s="619"/>
      <c r="AE143" s="619"/>
      <c r="AF143" s="619"/>
      <c r="AG143" s="619"/>
      <c r="AH143" s="619"/>
      <c r="AI143" s="619"/>
      <c r="AJ143" s="619"/>
      <c r="AK143" s="185"/>
      <c r="AM143" s="621"/>
      <c r="AN143" s="618"/>
      <c r="AO143" s="618"/>
    </row>
    <row r="144" spans="2:41">
      <c r="B144" s="123"/>
      <c r="C144" s="179"/>
      <c r="D144" s="178"/>
      <c r="E144" s="123"/>
      <c r="F144" s="620"/>
      <c r="G144" s="620"/>
      <c r="H144" s="620"/>
      <c r="I144" s="620"/>
      <c r="J144" s="620"/>
      <c r="K144" s="620"/>
      <c r="L144" s="620"/>
      <c r="M144" s="620"/>
      <c r="N144" s="620"/>
      <c r="O144" s="620"/>
      <c r="P144" s="620"/>
      <c r="Q144" s="620"/>
      <c r="R144" s="620"/>
      <c r="S144" s="620"/>
      <c r="T144" s="620"/>
      <c r="U144" s="620"/>
      <c r="V144" s="620"/>
      <c r="W144" s="620"/>
      <c r="X144" s="620"/>
      <c r="Y144" s="620"/>
      <c r="Z144" s="620"/>
      <c r="AA144" s="620"/>
      <c r="AB144" s="620"/>
      <c r="AC144" s="620"/>
      <c r="AD144" s="620"/>
      <c r="AE144" s="620"/>
      <c r="AF144" s="620"/>
      <c r="AG144" s="620"/>
      <c r="AH144" s="620"/>
      <c r="AI144" s="620"/>
      <c r="AJ144" s="620"/>
      <c r="AK144" s="157"/>
    </row>
    <row r="145" spans="3:37">
      <c r="C145" s="178"/>
      <c r="D145" s="178"/>
      <c r="E145" s="123"/>
      <c r="F145" s="620"/>
      <c r="G145" s="620"/>
      <c r="H145" s="620"/>
      <c r="I145" s="620"/>
      <c r="J145" s="620"/>
      <c r="K145" s="620"/>
      <c r="L145" s="620"/>
      <c r="M145" s="620"/>
      <c r="N145" s="620"/>
      <c r="O145" s="620"/>
      <c r="P145" s="620"/>
      <c r="Q145" s="620"/>
      <c r="R145" s="620"/>
      <c r="S145" s="620"/>
      <c r="T145" s="620"/>
      <c r="U145" s="620"/>
      <c r="V145" s="620"/>
      <c r="W145" s="620"/>
      <c r="X145" s="620"/>
      <c r="Y145" s="620"/>
      <c r="Z145" s="620"/>
      <c r="AA145" s="620"/>
      <c r="AB145" s="620"/>
      <c r="AC145" s="620"/>
      <c r="AD145" s="620"/>
      <c r="AE145" s="620"/>
      <c r="AF145" s="620"/>
      <c r="AG145" s="620"/>
      <c r="AH145" s="620"/>
      <c r="AI145" s="620"/>
      <c r="AJ145" s="620"/>
      <c r="AK145" s="157"/>
    </row>
    <row r="146" spans="3:37">
      <c r="C146" s="180" t="s">
        <v>159</v>
      </c>
      <c r="D146" s="181"/>
      <c r="E146" s="123"/>
      <c r="F146" s="182">
        <f t="shared" ref="F146:AJ146" si="7">IF(F130+F131&gt;0,0,F140*8)</f>
        <v>0</v>
      </c>
      <c r="G146" s="182">
        <f t="shared" si="7"/>
        <v>0</v>
      </c>
      <c r="H146" s="182">
        <f t="shared" si="7"/>
        <v>0</v>
      </c>
      <c r="I146" s="182">
        <f t="shared" si="7"/>
        <v>0</v>
      </c>
      <c r="J146" s="182">
        <f t="shared" si="7"/>
        <v>0</v>
      </c>
      <c r="K146" s="182">
        <f t="shared" si="7"/>
        <v>0</v>
      </c>
      <c r="L146" s="182">
        <f t="shared" si="7"/>
        <v>0</v>
      </c>
      <c r="M146" s="182">
        <f t="shared" si="7"/>
        <v>0</v>
      </c>
      <c r="N146" s="182">
        <f t="shared" si="7"/>
        <v>0</v>
      </c>
      <c r="O146" s="182">
        <f t="shared" si="7"/>
        <v>0</v>
      </c>
      <c r="P146" s="182">
        <f t="shared" si="7"/>
        <v>0</v>
      </c>
      <c r="Q146" s="182">
        <f t="shared" si="7"/>
        <v>0</v>
      </c>
      <c r="R146" s="182">
        <f t="shared" si="7"/>
        <v>0</v>
      </c>
      <c r="S146" s="182">
        <f t="shared" si="7"/>
        <v>0</v>
      </c>
      <c r="T146" s="182">
        <f t="shared" si="7"/>
        <v>0</v>
      </c>
      <c r="U146" s="182">
        <f t="shared" si="7"/>
        <v>0</v>
      </c>
      <c r="V146" s="182">
        <f t="shared" si="7"/>
        <v>0</v>
      </c>
      <c r="W146" s="182">
        <f t="shared" si="7"/>
        <v>0</v>
      </c>
      <c r="X146" s="182">
        <f t="shared" si="7"/>
        <v>0</v>
      </c>
      <c r="Y146" s="182">
        <f t="shared" si="7"/>
        <v>0</v>
      </c>
      <c r="Z146" s="182">
        <f t="shared" si="7"/>
        <v>0</v>
      </c>
      <c r="AA146" s="182">
        <f t="shared" si="7"/>
        <v>0</v>
      </c>
      <c r="AB146" s="182">
        <f t="shared" si="7"/>
        <v>0</v>
      </c>
      <c r="AC146" s="182">
        <f t="shared" si="7"/>
        <v>0</v>
      </c>
      <c r="AD146" s="182">
        <f t="shared" si="7"/>
        <v>0</v>
      </c>
      <c r="AE146" s="182">
        <f t="shared" si="7"/>
        <v>0</v>
      </c>
      <c r="AF146" s="182">
        <f t="shared" si="7"/>
        <v>0</v>
      </c>
      <c r="AG146" s="182">
        <f t="shared" si="7"/>
        <v>0</v>
      </c>
      <c r="AH146" s="182">
        <f t="shared" si="7"/>
        <v>0</v>
      </c>
      <c r="AI146" s="182">
        <f t="shared" si="7"/>
        <v>0</v>
      </c>
      <c r="AJ146" s="182">
        <f t="shared" si="7"/>
        <v>0</v>
      </c>
      <c r="AK146" s="186">
        <f>+SUM(F146:AJ146)</f>
        <v>0</v>
      </c>
    </row>
    <row r="147" spans="3:37">
      <c r="C147" s="180" t="s">
        <v>14</v>
      </c>
      <c r="D147" s="181"/>
      <c r="E147" s="123"/>
      <c r="F147" s="182">
        <f t="shared" ref="F147:AJ147" si="8">IF(F130&gt;0,F127,0)</f>
        <v>7.5</v>
      </c>
      <c r="G147" s="182">
        <f t="shared" si="8"/>
        <v>7.5</v>
      </c>
      <c r="H147" s="182">
        <f t="shared" si="8"/>
        <v>7.5</v>
      </c>
      <c r="I147" s="182">
        <f t="shared" si="8"/>
        <v>7.5</v>
      </c>
      <c r="J147" s="182">
        <f t="shared" si="8"/>
        <v>0</v>
      </c>
      <c r="K147" s="182">
        <f t="shared" si="8"/>
        <v>0</v>
      </c>
      <c r="L147" s="182">
        <f t="shared" si="8"/>
        <v>7.5</v>
      </c>
      <c r="M147" s="182">
        <f t="shared" si="8"/>
        <v>7.5</v>
      </c>
      <c r="N147" s="182">
        <f t="shared" si="8"/>
        <v>7.5</v>
      </c>
      <c r="O147" s="182">
        <f t="shared" si="8"/>
        <v>7.5</v>
      </c>
      <c r="P147" s="182">
        <f t="shared" si="8"/>
        <v>0</v>
      </c>
      <c r="Q147" s="182">
        <f t="shared" si="8"/>
        <v>0</v>
      </c>
      <c r="R147" s="182">
        <f t="shared" si="8"/>
        <v>7.5</v>
      </c>
      <c r="S147" s="182">
        <f t="shared" si="8"/>
        <v>5</v>
      </c>
      <c r="T147" s="182">
        <f t="shared" si="8"/>
        <v>7.5</v>
      </c>
      <c r="U147" s="182">
        <f t="shared" si="8"/>
        <v>7.5</v>
      </c>
      <c r="V147" s="182">
        <f t="shared" si="8"/>
        <v>0</v>
      </c>
      <c r="W147" s="182">
        <f t="shared" si="8"/>
        <v>0</v>
      </c>
      <c r="X147" s="182">
        <f t="shared" si="8"/>
        <v>0</v>
      </c>
      <c r="Y147" s="182">
        <f t="shared" si="8"/>
        <v>0</v>
      </c>
      <c r="Z147" s="182">
        <f t="shared" si="8"/>
        <v>0</v>
      </c>
      <c r="AA147" s="182">
        <f t="shared" si="8"/>
        <v>0</v>
      </c>
      <c r="AB147" s="182">
        <f t="shared" si="8"/>
        <v>0</v>
      </c>
      <c r="AC147" s="182">
        <f t="shared" si="8"/>
        <v>0</v>
      </c>
      <c r="AD147" s="182">
        <f t="shared" si="8"/>
        <v>0</v>
      </c>
      <c r="AE147" s="182">
        <f t="shared" si="8"/>
        <v>0</v>
      </c>
      <c r="AF147" s="182">
        <f t="shared" si="8"/>
        <v>0</v>
      </c>
      <c r="AG147" s="182">
        <f t="shared" si="8"/>
        <v>0</v>
      </c>
      <c r="AH147" s="182">
        <f t="shared" si="8"/>
        <v>0</v>
      </c>
      <c r="AI147" s="182">
        <f t="shared" si="8"/>
        <v>0</v>
      </c>
      <c r="AJ147" s="182">
        <f t="shared" si="8"/>
        <v>0</v>
      </c>
      <c r="AK147" s="186">
        <f>+SUM(F147:AJ147)</f>
        <v>87.5</v>
      </c>
    </row>
    <row r="148" spans="3:37">
      <c r="C148" s="180" t="s">
        <v>15</v>
      </c>
      <c r="D148" s="181"/>
      <c r="E148" s="123"/>
      <c r="F148" s="182">
        <f t="shared" ref="F148:AJ148" si="9">IF(F131&gt;0,F127,0)</f>
        <v>0</v>
      </c>
      <c r="G148" s="182">
        <f t="shared" si="9"/>
        <v>0</v>
      </c>
      <c r="H148" s="182">
        <f t="shared" si="9"/>
        <v>0</v>
      </c>
      <c r="I148" s="182">
        <f t="shared" si="9"/>
        <v>0</v>
      </c>
      <c r="J148" s="182">
        <f t="shared" si="9"/>
        <v>0</v>
      </c>
      <c r="K148" s="182">
        <f t="shared" si="9"/>
        <v>0</v>
      </c>
      <c r="L148" s="182">
        <f t="shared" si="9"/>
        <v>0</v>
      </c>
      <c r="M148" s="182">
        <f t="shared" si="9"/>
        <v>0</v>
      </c>
      <c r="N148" s="182">
        <f t="shared" si="9"/>
        <v>0</v>
      </c>
      <c r="O148" s="182">
        <f t="shared" si="9"/>
        <v>0</v>
      </c>
      <c r="P148" s="182">
        <f t="shared" si="9"/>
        <v>0</v>
      </c>
      <c r="Q148" s="182">
        <f t="shared" si="9"/>
        <v>0</v>
      </c>
      <c r="R148" s="182">
        <f t="shared" si="9"/>
        <v>0</v>
      </c>
      <c r="S148" s="182">
        <f t="shared" si="9"/>
        <v>0</v>
      </c>
      <c r="T148" s="182">
        <f t="shared" si="9"/>
        <v>0</v>
      </c>
      <c r="U148" s="182">
        <f t="shared" si="9"/>
        <v>0</v>
      </c>
      <c r="V148" s="182">
        <f t="shared" si="9"/>
        <v>8</v>
      </c>
      <c r="W148" s="182">
        <f t="shared" si="9"/>
        <v>0</v>
      </c>
      <c r="X148" s="182">
        <f t="shared" si="9"/>
        <v>0</v>
      </c>
      <c r="Y148" s="182">
        <f t="shared" si="9"/>
        <v>0</v>
      </c>
      <c r="Z148" s="182">
        <f t="shared" si="9"/>
        <v>0</v>
      </c>
      <c r="AA148" s="182">
        <f t="shared" si="9"/>
        <v>0</v>
      </c>
      <c r="AB148" s="182">
        <f t="shared" si="9"/>
        <v>0</v>
      </c>
      <c r="AC148" s="182">
        <f t="shared" si="9"/>
        <v>0</v>
      </c>
      <c r="AD148" s="182">
        <f t="shared" si="9"/>
        <v>0</v>
      </c>
      <c r="AE148" s="182">
        <f t="shared" si="9"/>
        <v>0</v>
      </c>
      <c r="AF148" s="182">
        <f t="shared" si="9"/>
        <v>0</v>
      </c>
      <c r="AG148" s="182">
        <f t="shared" si="9"/>
        <v>0</v>
      </c>
      <c r="AH148" s="182">
        <f t="shared" si="9"/>
        <v>0</v>
      </c>
      <c r="AI148" s="182">
        <f t="shared" si="9"/>
        <v>0</v>
      </c>
      <c r="AJ148" s="182">
        <f t="shared" si="9"/>
        <v>0</v>
      </c>
      <c r="AK148" s="186">
        <f>+SUM(F148:AJ148)</f>
        <v>8</v>
      </c>
    </row>
  </sheetData>
  <mergeCells count="310">
    <mergeCell ref="AJ144:AJ145"/>
    <mergeCell ref="AD144:AD145"/>
    <mergeCell ref="AE144:AE145"/>
    <mergeCell ref="AF144:AF145"/>
    <mergeCell ref="AG144:AG145"/>
    <mergeCell ref="AH144:AH145"/>
    <mergeCell ref="AI144:AI145"/>
    <mergeCell ref="X144:X145"/>
    <mergeCell ref="Y144:Y145"/>
    <mergeCell ref="Z144:Z145"/>
    <mergeCell ref="AA144:AA145"/>
    <mergeCell ref="AB144:AB145"/>
    <mergeCell ref="AC144:AC145"/>
    <mergeCell ref="R144:R145"/>
    <mergeCell ref="S144:S145"/>
    <mergeCell ref="T144:T145"/>
    <mergeCell ref="U144:U145"/>
    <mergeCell ref="V144:V145"/>
    <mergeCell ref="W144:W145"/>
    <mergeCell ref="L144:L145"/>
    <mergeCell ref="M144:M145"/>
    <mergeCell ref="N144:N145"/>
    <mergeCell ref="O144:O145"/>
    <mergeCell ref="P144:P145"/>
    <mergeCell ref="Q144:Q145"/>
    <mergeCell ref="AJ142:AJ143"/>
    <mergeCell ref="AM142:AM143"/>
    <mergeCell ref="AN142:AN143"/>
    <mergeCell ref="AO142:AO143"/>
    <mergeCell ref="F144:F145"/>
    <mergeCell ref="G144:G145"/>
    <mergeCell ref="H144:H145"/>
    <mergeCell ref="I144:I145"/>
    <mergeCell ref="J144:J145"/>
    <mergeCell ref="K144:K145"/>
    <mergeCell ref="AD142:AD143"/>
    <mergeCell ref="AE142:AE143"/>
    <mergeCell ref="AF142:AF143"/>
    <mergeCell ref="AG142:AG143"/>
    <mergeCell ref="AH142:AH143"/>
    <mergeCell ref="AI142:AI143"/>
    <mergeCell ref="X142:X143"/>
    <mergeCell ref="Y142:Y143"/>
    <mergeCell ref="Z142:Z143"/>
    <mergeCell ref="AA142:AA143"/>
    <mergeCell ref="AB142:AB143"/>
    <mergeCell ref="AC142:AC143"/>
    <mergeCell ref="R142:R143"/>
    <mergeCell ref="S142:S143"/>
    <mergeCell ref="T142:T143"/>
    <mergeCell ref="U142:U143"/>
    <mergeCell ref="V142:V143"/>
    <mergeCell ref="W142:W143"/>
    <mergeCell ref="L142:L143"/>
    <mergeCell ref="M142:M143"/>
    <mergeCell ref="N142:N143"/>
    <mergeCell ref="O142:O143"/>
    <mergeCell ref="P142:P143"/>
    <mergeCell ref="Q142:Q143"/>
    <mergeCell ref="F142:F143"/>
    <mergeCell ref="G142:G143"/>
    <mergeCell ref="H142:H143"/>
    <mergeCell ref="I142:I143"/>
    <mergeCell ref="J142:J143"/>
    <mergeCell ref="K142:K143"/>
    <mergeCell ref="A125:A126"/>
    <mergeCell ref="B125:B126"/>
    <mergeCell ref="C125:C126"/>
    <mergeCell ref="D125:D126"/>
    <mergeCell ref="A127:C127"/>
    <mergeCell ref="B141:B142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1:AE1"/>
    <mergeCell ref="A2:AE2"/>
    <mergeCell ref="A3:AE3"/>
    <mergeCell ref="A7:A8"/>
    <mergeCell ref="B7:B8"/>
    <mergeCell ref="C7:C8"/>
    <mergeCell ref="D7:D8"/>
  </mergeCells>
  <conditionalFormatting sqref="F6:AJ6">
    <cfRule type="expression" dxfId="24" priority="1">
      <formula>OR(TEXT(F$5,"ddd")="Sat",TEXT(F$5,"ddd")="Sun")</formula>
    </cfRule>
  </conditionalFormatting>
  <dataValidations count="1">
    <dataValidation type="list" allowBlank="1" showInputMessage="1" showErrorMessage="1" sqref="F125:AJ125 F17:AJ17 F19:AJ19 F29:AJ29 F31:AJ31 F33:AJ33 F35:AJ35 F37:AJ37 F39:AJ39 F41:AJ41 F43:AJ43 F45:AJ45 F47:AJ47 F49:AJ49 F51:AJ51 F53:AJ53 F55:AJ55 F57:AJ57 F59:AJ59 F61:AJ61 F63:AJ63 F65:AJ65 F67:AJ67 F69:AJ69 F71:AJ71 F73:AJ73 F75:AJ75 F77:AJ77 F79:AJ79 F81:AJ81 F83:AJ83 F85:AJ85 F87:AJ87 F89:AJ89 F91:AJ91 F93:AJ93 F95:AJ95 F97:AJ97 F99:AJ99 F101:AJ101 F103:AJ103 F105:AJ105 F107:AJ107 F109:AJ109 F111:AJ111 F113:AJ113 F115:AJ115 F117:AJ117 F119:AJ119 F121:AJ121 F123:AJ123 F27:AJ27 F21:AJ21 F23:AJ23 F25:AJ25 F7:AJ7 F11:AJ11 F9:AJ9 F13:AJ13 F15:AJ15">
      <formula1>$C$129:$C$138</formula1>
    </dataValidation>
  </dataValidations>
  <pageMargins left="0" right="0" top="0.5" bottom="0" header="0" footer="0"/>
  <pageSetup paperSize="9" scale="37" firstPageNumber="0" fitToHeight="0" orientation="landscape" useFirstPageNumber="1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600"/>
  <sheetViews>
    <sheetView topLeftCell="A944" zoomScale="115" zoomScaleNormal="115" workbookViewId="0">
      <selection activeCell="A952" sqref="A952:B952"/>
    </sheetView>
  </sheetViews>
  <sheetFormatPr defaultColWidth="8.625" defaultRowHeight="13.5"/>
  <cols>
    <col min="1" max="1" width="10.5" customWidth="1"/>
    <col min="2" max="2" width="31.5" customWidth="1"/>
  </cols>
  <sheetData>
    <row r="1" spans="1:2">
      <c r="A1" s="258" t="s">
        <v>2214</v>
      </c>
      <c r="B1" s="258" t="s">
        <v>2215</v>
      </c>
    </row>
    <row r="2" spans="1:2">
      <c r="A2" s="258" t="s">
        <v>2794</v>
      </c>
      <c r="B2" s="258" t="s">
        <v>2795</v>
      </c>
    </row>
    <row r="3" spans="1:2">
      <c r="A3" s="258" t="s">
        <v>998</v>
      </c>
      <c r="B3" s="258" t="s">
        <v>999</v>
      </c>
    </row>
    <row r="4" spans="1:2">
      <c r="A4" s="258" t="s">
        <v>1521</v>
      </c>
      <c r="B4" s="258" t="s">
        <v>1522</v>
      </c>
    </row>
    <row r="5" spans="1:2">
      <c r="A5" s="258" t="s">
        <v>2721</v>
      </c>
      <c r="B5" s="258" t="s">
        <v>5100</v>
      </c>
    </row>
    <row r="6" spans="1:2">
      <c r="A6" s="258" t="s">
        <v>394</v>
      </c>
      <c r="B6" s="258" t="s">
        <v>395</v>
      </c>
    </row>
    <row r="7" spans="1:2">
      <c r="A7" s="258" t="s">
        <v>1756</v>
      </c>
      <c r="B7" s="258" t="s">
        <v>1757</v>
      </c>
    </row>
    <row r="8" spans="1:2">
      <c r="A8" s="258" t="s">
        <v>2516</v>
      </c>
      <c r="B8" s="258" t="s">
        <v>2517</v>
      </c>
    </row>
    <row r="9" spans="1:2">
      <c r="A9" s="258" t="s">
        <v>2512</v>
      </c>
      <c r="B9" s="258" t="s">
        <v>2513</v>
      </c>
    </row>
    <row r="10" spans="1:2">
      <c r="A10" s="258" t="s">
        <v>4389</v>
      </c>
      <c r="B10" s="258" t="s">
        <v>3886</v>
      </c>
    </row>
    <row r="11" spans="1:2">
      <c r="A11" s="258" t="s">
        <v>1313</v>
      </c>
      <c r="B11" s="258" t="s">
        <v>1314</v>
      </c>
    </row>
    <row r="12" spans="1:2">
      <c r="A12" s="258" t="s">
        <v>3936</v>
      </c>
      <c r="B12" s="258" t="s">
        <v>3937</v>
      </c>
    </row>
    <row r="13" spans="1:2">
      <c r="A13" s="258" t="s">
        <v>5488</v>
      </c>
      <c r="B13" s="258" t="s">
        <v>5489</v>
      </c>
    </row>
    <row r="14" spans="1:2">
      <c r="A14" s="258" t="s">
        <v>1011</v>
      </c>
      <c r="B14" s="258" t="s">
        <v>1012</v>
      </c>
    </row>
    <row r="15" spans="1:2">
      <c r="A15" s="258" t="s">
        <v>3726</v>
      </c>
      <c r="B15" s="258" t="s">
        <v>3727</v>
      </c>
    </row>
    <row r="16" spans="1:2">
      <c r="A16" s="258" t="s">
        <v>3938</v>
      </c>
      <c r="B16" s="258" t="s">
        <v>3939</v>
      </c>
    </row>
    <row r="17" spans="1:2">
      <c r="A17" s="258" t="s">
        <v>4847</v>
      </c>
      <c r="B17" s="258" t="s">
        <v>4848</v>
      </c>
    </row>
    <row r="18" spans="1:2">
      <c r="A18" s="258" t="s">
        <v>165</v>
      </c>
      <c r="B18" s="258" t="s">
        <v>1395</v>
      </c>
    </row>
    <row r="19" spans="1:2">
      <c r="A19" s="258" t="s">
        <v>1527</v>
      </c>
      <c r="B19" s="258" t="s">
        <v>1528</v>
      </c>
    </row>
    <row r="20" spans="1:2">
      <c r="A20" s="258" t="s">
        <v>1542</v>
      </c>
      <c r="B20" s="258" t="s">
        <v>1543</v>
      </c>
    </row>
    <row r="21" spans="1:2">
      <c r="A21" s="258" t="s">
        <v>3498</v>
      </c>
      <c r="B21" s="258" t="s">
        <v>3499</v>
      </c>
    </row>
    <row r="22" spans="1:2">
      <c r="A22" s="258" t="s">
        <v>1808</v>
      </c>
      <c r="B22" s="258" t="s">
        <v>1809</v>
      </c>
    </row>
    <row r="23" spans="1:2">
      <c r="A23" s="258" t="s">
        <v>1864</v>
      </c>
      <c r="B23" s="258" t="s">
        <v>1865</v>
      </c>
    </row>
    <row r="24" spans="1:2">
      <c r="A24" s="258" t="s">
        <v>3261</v>
      </c>
      <c r="B24" s="258" t="s">
        <v>5214</v>
      </c>
    </row>
    <row r="25" spans="1:2">
      <c r="A25" s="258" t="s">
        <v>2850</v>
      </c>
      <c r="B25" s="258" t="s">
        <v>2851</v>
      </c>
    </row>
    <row r="26" spans="1:2">
      <c r="A26" s="258" t="s">
        <v>4811</v>
      </c>
      <c r="B26" s="258" t="s">
        <v>4812</v>
      </c>
    </row>
    <row r="27" spans="1:2">
      <c r="A27" s="258" t="s">
        <v>4533</v>
      </c>
      <c r="B27" s="258" t="s">
        <v>4764</v>
      </c>
    </row>
    <row r="28" spans="1:2">
      <c r="A28" s="258" t="s">
        <v>4813</v>
      </c>
      <c r="B28" s="258" t="s">
        <v>4814</v>
      </c>
    </row>
    <row r="29" spans="1:2">
      <c r="A29" s="258" t="s">
        <v>1689</v>
      </c>
      <c r="B29" s="258" t="s">
        <v>1690</v>
      </c>
    </row>
    <row r="30" spans="1:2">
      <c r="A30" s="258" t="s">
        <v>1257</v>
      </c>
      <c r="B30" s="258" t="s">
        <v>1258</v>
      </c>
    </row>
    <row r="31" spans="1:2">
      <c r="A31" s="258" t="s">
        <v>1648</v>
      </c>
      <c r="B31" s="258" t="s">
        <v>1649</v>
      </c>
    </row>
    <row r="32" spans="1:2">
      <c r="A32" s="258" t="s">
        <v>709</v>
      </c>
      <c r="B32" s="258" t="s">
        <v>710</v>
      </c>
    </row>
    <row r="33" spans="1:2">
      <c r="A33" s="258" t="s">
        <v>2216</v>
      </c>
      <c r="B33" s="258" t="s">
        <v>2217</v>
      </c>
    </row>
    <row r="34" spans="1:2">
      <c r="A34" s="258" t="s">
        <v>1339</v>
      </c>
      <c r="B34" s="258" t="s">
        <v>1340</v>
      </c>
    </row>
    <row r="35" spans="1:2">
      <c r="A35" s="258" t="s">
        <v>3728</v>
      </c>
      <c r="B35" s="258" t="s">
        <v>3729</v>
      </c>
    </row>
    <row r="36" spans="1:2">
      <c r="A36" s="258" t="s">
        <v>1513</v>
      </c>
      <c r="B36" s="258" t="s">
        <v>1514</v>
      </c>
    </row>
    <row r="37" spans="1:2">
      <c r="A37" s="258" t="s">
        <v>4346</v>
      </c>
      <c r="B37" s="258" t="s">
        <v>3396</v>
      </c>
    </row>
    <row r="38" spans="1:2">
      <c r="A38" s="258" t="s">
        <v>5357</v>
      </c>
      <c r="B38" s="258" t="s">
        <v>5358</v>
      </c>
    </row>
    <row r="39" spans="1:2">
      <c r="A39" s="258" t="s">
        <v>4596</v>
      </c>
      <c r="B39" s="258" t="s">
        <v>4597</v>
      </c>
    </row>
    <row r="40" spans="1:2">
      <c r="A40" s="258" t="s">
        <v>3820</v>
      </c>
      <c r="B40" s="258" t="s">
        <v>3821</v>
      </c>
    </row>
    <row r="41" spans="1:2">
      <c r="A41" s="258" t="s">
        <v>1493</v>
      </c>
      <c r="B41" s="258" t="s">
        <v>1494</v>
      </c>
    </row>
    <row r="42" spans="1:2">
      <c r="A42" s="258" t="s">
        <v>3897</v>
      </c>
      <c r="B42" s="258" t="s">
        <v>4084</v>
      </c>
    </row>
    <row r="43" spans="1:2">
      <c r="A43" s="258" t="s">
        <v>1840</v>
      </c>
      <c r="B43" s="258" t="s">
        <v>5050</v>
      </c>
    </row>
    <row r="44" spans="1:2">
      <c r="A44" s="258" t="s">
        <v>4088</v>
      </c>
      <c r="B44" s="258" t="s">
        <v>4089</v>
      </c>
    </row>
    <row r="45" spans="1:2">
      <c r="A45" s="258" t="s">
        <v>408</v>
      </c>
      <c r="B45" s="258" t="s">
        <v>409</v>
      </c>
    </row>
    <row r="46" spans="1:2">
      <c r="A46" s="258" t="s">
        <v>1485</v>
      </c>
      <c r="B46" s="258" t="s">
        <v>1486</v>
      </c>
    </row>
    <row r="47" spans="1:2">
      <c r="A47" s="258" t="s">
        <v>4724</v>
      </c>
      <c r="B47" s="258" t="s">
        <v>4725</v>
      </c>
    </row>
    <row r="48" spans="1:2">
      <c r="A48" s="258" t="s">
        <v>2796</v>
      </c>
      <c r="B48" s="258" t="s">
        <v>5122</v>
      </c>
    </row>
    <row r="49" spans="1:2">
      <c r="A49" s="258" t="s">
        <v>1231</v>
      </c>
      <c r="B49" s="258" t="s">
        <v>1232</v>
      </c>
    </row>
    <row r="50" spans="1:2">
      <c r="A50" s="258" t="s">
        <v>1451</v>
      </c>
      <c r="B50" s="258" t="s">
        <v>1452</v>
      </c>
    </row>
    <row r="51" spans="1:2">
      <c r="A51" s="258" t="s">
        <v>711</v>
      </c>
      <c r="B51" s="258" t="s">
        <v>712</v>
      </c>
    </row>
    <row r="52" spans="1:2">
      <c r="A52" s="258" t="s">
        <v>1190</v>
      </c>
      <c r="B52" s="258" t="s">
        <v>1191</v>
      </c>
    </row>
    <row r="53" spans="1:2">
      <c r="A53" s="258" t="s">
        <v>2055</v>
      </c>
      <c r="B53" s="258" t="s">
        <v>2056</v>
      </c>
    </row>
    <row r="54" spans="1:2">
      <c r="A54" s="258" t="s">
        <v>4917</v>
      </c>
      <c r="B54" s="258" t="s">
        <v>5254</v>
      </c>
    </row>
    <row r="55" spans="1:2">
      <c r="A55" s="258" t="s">
        <v>5490</v>
      </c>
      <c r="B55" s="258" t="s">
        <v>5491</v>
      </c>
    </row>
    <row r="56" spans="1:2">
      <c r="A56" s="258" t="s">
        <v>1685</v>
      </c>
      <c r="B56" s="258" t="s">
        <v>1686</v>
      </c>
    </row>
    <row r="57" spans="1:2">
      <c r="A57" s="258" t="s">
        <v>2057</v>
      </c>
      <c r="B57" s="258" t="s">
        <v>2058</v>
      </c>
    </row>
    <row r="58" spans="1:2">
      <c r="A58" s="258" t="s">
        <v>3125</v>
      </c>
      <c r="B58" s="258" t="s">
        <v>5202</v>
      </c>
    </row>
    <row r="59" spans="1:2">
      <c r="A59" s="258" t="s">
        <v>2377</v>
      </c>
      <c r="B59" s="258" t="s">
        <v>2378</v>
      </c>
    </row>
    <row r="60" spans="1:2">
      <c r="A60" s="258" t="s">
        <v>4717</v>
      </c>
      <c r="B60" s="258" t="s">
        <v>4718</v>
      </c>
    </row>
    <row r="61" spans="1:2">
      <c r="A61" s="258" t="s">
        <v>2518</v>
      </c>
      <c r="B61" s="258" t="s">
        <v>2519</v>
      </c>
    </row>
    <row r="62" spans="1:2">
      <c r="A62" s="258" t="s">
        <v>3712</v>
      </c>
      <c r="B62" s="258" t="s">
        <v>3713</v>
      </c>
    </row>
    <row r="63" spans="1:2">
      <c r="A63" s="258" t="s">
        <v>459</v>
      </c>
      <c r="B63" s="258" t="s">
        <v>460</v>
      </c>
    </row>
    <row r="64" spans="1:2">
      <c r="A64" s="258" t="s">
        <v>1319</v>
      </c>
      <c r="B64" s="258" t="s">
        <v>1320</v>
      </c>
    </row>
    <row r="65" spans="1:2">
      <c r="A65" s="258" t="s">
        <v>1994</v>
      </c>
      <c r="B65" s="258" t="s">
        <v>1995</v>
      </c>
    </row>
    <row r="66" spans="1:2">
      <c r="A66" s="258" t="s">
        <v>539</v>
      </c>
      <c r="B66" s="258" t="s">
        <v>540</v>
      </c>
    </row>
    <row r="67" spans="1:2">
      <c r="A67" s="258" t="s">
        <v>856</v>
      </c>
      <c r="B67" s="258" t="s">
        <v>857</v>
      </c>
    </row>
    <row r="68" spans="1:2">
      <c r="A68" s="258" t="s">
        <v>1402</v>
      </c>
      <c r="B68" s="258" t="s">
        <v>1403</v>
      </c>
    </row>
    <row r="69" spans="1:2">
      <c r="A69" s="258" t="s">
        <v>1188</v>
      </c>
      <c r="B69" s="258" t="s">
        <v>1189</v>
      </c>
    </row>
    <row r="70" spans="1:2">
      <c r="A70" s="258" t="s">
        <v>2520</v>
      </c>
      <c r="B70" s="258" t="s">
        <v>2521</v>
      </c>
    </row>
    <row r="71" spans="1:2">
      <c r="A71" s="258" t="s">
        <v>1675</v>
      </c>
      <c r="B71" s="258" t="s">
        <v>1676</v>
      </c>
    </row>
    <row r="72" spans="1:2">
      <c r="A72" s="258" t="s">
        <v>3095</v>
      </c>
      <c r="B72" s="258" t="s">
        <v>3096</v>
      </c>
    </row>
    <row r="73" spans="1:2">
      <c r="A73" s="258" t="s">
        <v>4297</v>
      </c>
      <c r="B73" s="258" t="s">
        <v>4298</v>
      </c>
    </row>
    <row r="74" spans="1:2">
      <c r="A74" s="258" t="s">
        <v>2479</v>
      </c>
      <c r="B74" s="258" t="s">
        <v>2480</v>
      </c>
    </row>
    <row r="75" spans="1:2">
      <c r="A75" s="258" t="s">
        <v>1936</v>
      </c>
      <c r="B75" s="258" t="s">
        <v>1937</v>
      </c>
    </row>
    <row r="76" spans="1:2">
      <c r="A76" s="258" t="s">
        <v>2047</v>
      </c>
      <c r="B76" s="258" t="s">
        <v>2048</v>
      </c>
    </row>
    <row r="77" spans="1:2">
      <c r="A77" s="258" t="s">
        <v>3416</v>
      </c>
      <c r="B77" s="258" t="s">
        <v>3417</v>
      </c>
    </row>
    <row r="78" spans="1:2">
      <c r="A78" s="258" t="s">
        <v>862</v>
      </c>
      <c r="B78" s="258" t="s">
        <v>863</v>
      </c>
    </row>
    <row r="79" spans="1:2">
      <c r="A79" s="258" t="s">
        <v>4204</v>
      </c>
      <c r="B79" s="258" t="s">
        <v>4205</v>
      </c>
    </row>
    <row r="80" spans="1:2">
      <c r="A80" s="258" t="s">
        <v>2059</v>
      </c>
      <c r="B80" s="258" t="s">
        <v>2060</v>
      </c>
    </row>
    <row r="81" spans="1:2">
      <c r="A81" s="258" t="s">
        <v>3275</v>
      </c>
      <c r="B81" s="258" t="s">
        <v>3276</v>
      </c>
    </row>
    <row r="82" spans="1:2">
      <c r="A82" s="258" t="s">
        <v>2686</v>
      </c>
      <c r="B82" s="258" t="s">
        <v>5085</v>
      </c>
    </row>
    <row r="83" spans="1:2">
      <c r="A83" s="258" t="s">
        <v>2379</v>
      </c>
      <c r="B83" s="258" t="s">
        <v>2380</v>
      </c>
    </row>
    <row r="84" spans="1:2">
      <c r="A84" s="258" t="s">
        <v>1158</v>
      </c>
      <c r="B84" s="258" t="s">
        <v>1159</v>
      </c>
    </row>
    <row r="85" spans="1:2">
      <c r="A85" s="258" t="s">
        <v>1329</v>
      </c>
      <c r="B85" s="258" t="s">
        <v>1330</v>
      </c>
    </row>
    <row r="86" spans="1:2">
      <c r="A86" s="258" t="s">
        <v>4445</v>
      </c>
      <c r="B86" s="258" t="s">
        <v>4446</v>
      </c>
    </row>
    <row r="87" spans="1:2">
      <c r="A87" s="258" t="s">
        <v>4815</v>
      </c>
      <c r="B87" s="258" t="s">
        <v>4816</v>
      </c>
    </row>
    <row r="88" spans="1:2">
      <c r="A88" s="258" t="s">
        <v>4918</v>
      </c>
      <c r="B88" s="258" t="s">
        <v>5255</v>
      </c>
    </row>
    <row r="89" spans="1:2">
      <c r="A89" s="258" t="s">
        <v>846</v>
      </c>
      <c r="B89" s="258" t="s">
        <v>847</v>
      </c>
    </row>
    <row r="90" spans="1:2">
      <c r="A90" s="258" t="s">
        <v>2970</v>
      </c>
      <c r="B90" s="258" t="s">
        <v>5167</v>
      </c>
    </row>
    <row r="91" spans="1:2">
      <c r="A91" s="258" t="s">
        <v>410</v>
      </c>
      <c r="B91" s="258" t="s">
        <v>411</v>
      </c>
    </row>
    <row r="92" spans="1:2">
      <c r="A92" s="258" t="s">
        <v>3429</v>
      </c>
      <c r="B92" s="258" t="s">
        <v>5220</v>
      </c>
    </row>
    <row r="93" spans="1:2">
      <c r="A93" s="258" t="s">
        <v>3082</v>
      </c>
      <c r="B93" s="258" t="s">
        <v>5192</v>
      </c>
    </row>
    <row r="94" spans="1:2">
      <c r="A94" s="258" t="s">
        <v>2356</v>
      </c>
      <c r="B94" s="258" t="s">
        <v>2357</v>
      </c>
    </row>
    <row r="95" spans="1:2">
      <c r="A95" s="258" t="s">
        <v>3074</v>
      </c>
      <c r="B95" s="258" t="s">
        <v>3075</v>
      </c>
    </row>
    <row r="96" spans="1:2">
      <c r="A96" s="258" t="s">
        <v>2061</v>
      </c>
      <c r="B96" s="258" t="s">
        <v>2062</v>
      </c>
    </row>
    <row r="97" spans="1:2">
      <c r="A97" s="258" t="s">
        <v>5492</v>
      </c>
      <c r="B97" s="258" t="s">
        <v>5493</v>
      </c>
    </row>
    <row r="98" spans="1:2">
      <c r="A98" s="258" t="s">
        <v>4971</v>
      </c>
      <c r="B98" s="258" t="s">
        <v>4972</v>
      </c>
    </row>
    <row r="99" spans="1:2">
      <c r="A99" s="258" t="s">
        <v>2797</v>
      </c>
      <c r="B99" s="258" t="s">
        <v>5123</v>
      </c>
    </row>
    <row r="100" spans="1:2">
      <c r="A100" s="258" t="s">
        <v>5359</v>
      </c>
      <c r="B100" s="258" t="s">
        <v>5360</v>
      </c>
    </row>
    <row r="101" spans="1:2">
      <c r="A101" s="258" t="s">
        <v>992</v>
      </c>
      <c r="B101" s="258" t="s">
        <v>993</v>
      </c>
    </row>
    <row r="102" spans="1:2">
      <c r="A102" s="258" t="s">
        <v>1092</v>
      </c>
      <c r="B102" s="258" t="s">
        <v>1093</v>
      </c>
    </row>
    <row r="103" spans="1:2">
      <c r="A103" s="258" t="s">
        <v>3083</v>
      </c>
      <c r="B103" s="258" t="s">
        <v>5193</v>
      </c>
    </row>
    <row r="104" spans="1:2">
      <c r="A104" s="258" t="s">
        <v>4390</v>
      </c>
      <c r="B104" s="258" t="s">
        <v>3887</v>
      </c>
    </row>
    <row r="105" spans="1:2">
      <c r="A105" s="258" t="s">
        <v>2522</v>
      </c>
      <c r="B105" s="258" t="s">
        <v>2523</v>
      </c>
    </row>
    <row r="106" spans="1:2">
      <c r="A106" s="258" t="s">
        <v>3730</v>
      </c>
      <c r="B106" s="258" t="s">
        <v>3731</v>
      </c>
    </row>
    <row r="107" spans="1:2">
      <c r="A107" s="258" t="s">
        <v>2596</v>
      </c>
      <c r="B107" s="258" t="s">
        <v>2597</v>
      </c>
    </row>
    <row r="108" spans="1:2">
      <c r="A108" s="258" t="s">
        <v>3732</v>
      </c>
      <c r="B108" s="258" t="s">
        <v>3733</v>
      </c>
    </row>
    <row r="109" spans="1:2">
      <c r="A109" s="258" t="s">
        <v>2014</v>
      </c>
      <c r="B109" s="258" t="s">
        <v>2015</v>
      </c>
    </row>
    <row r="110" spans="1:2">
      <c r="A110" s="258" t="s">
        <v>4361</v>
      </c>
      <c r="B110" s="258" t="s">
        <v>4362</v>
      </c>
    </row>
    <row r="111" spans="1:2">
      <c r="A111" s="258" t="s">
        <v>2998</v>
      </c>
      <c r="B111" s="258" t="s">
        <v>2999</v>
      </c>
    </row>
    <row r="112" spans="1:2">
      <c r="A112" s="258" t="s">
        <v>3277</v>
      </c>
      <c r="B112" s="258" t="s">
        <v>3278</v>
      </c>
    </row>
    <row r="113" spans="1:2">
      <c r="A113" s="258" t="s">
        <v>3940</v>
      </c>
      <c r="B113" s="258" t="s">
        <v>3941</v>
      </c>
    </row>
    <row r="114" spans="1:2">
      <c r="A114" s="258" t="s">
        <v>384</v>
      </c>
      <c r="B114" s="258" t="s">
        <v>385</v>
      </c>
    </row>
    <row r="115" spans="1:2">
      <c r="A115" s="258" t="s">
        <v>286</v>
      </c>
      <c r="B115" s="258" t="s">
        <v>287</v>
      </c>
    </row>
    <row r="116" spans="1:2">
      <c r="A116" s="258" t="s">
        <v>4464</v>
      </c>
      <c r="B116" s="258" t="s">
        <v>4465</v>
      </c>
    </row>
    <row r="117" spans="1:2">
      <c r="A117" s="258" t="s">
        <v>4973</v>
      </c>
      <c r="B117" s="258" t="s">
        <v>4974</v>
      </c>
    </row>
    <row r="118" spans="1:2">
      <c r="A118" s="258" t="s">
        <v>1826</v>
      </c>
      <c r="B118" s="258" t="s">
        <v>1827</v>
      </c>
    </row>
    <row r="119" spans="1:2">
      <c r="A119" s="258" t="s">
        <v>2852</v>
      </c>
      <c r="B119" s="258" t="s">
        <v>2853</v>
      </c>
    </row>
    <row r="120" spans="1:2">
      <c r="A120" s="258" t="s">
        <v>1385</v>
      </c>
      <c r="B120" s="258" t="s">
        <v>1386</v>
      </c>
    </row>
    <row r="121" spans="1:2">
      <c r="A121" s="258" t="s">
        <v>780</v>
      </c>
      <c r="B121" s="258" t="s">
        <v>781</v>
      </c>
    </row>
    <row r="122" spans="1:2">
      <c r="A122" s="258" t="s">
        <v>1505</v>
      </c>
      <c r="B122" s="258" t="s">
        <v>1506</v>
      </c>
    </row>
    <row r="123" spans="1:2">
      <c r="A123" s="258" t="s">
        <v>4518</v>
      </c>
      <c r="B123" s="258" t="s">
        <v>4519</v>
      </c>
    </row>
    <row r="124" spans="1:2">
      <c r="A124" s="258" t="s">
        <v>461</v>
      </c>
      <c r="B124" s="258" t="s">
        <v>462</v>
      </c>
    </row>
    <row r="125" spans="1:2">
      <c r="A125" s="258" t="s">
        <v>675</v>
      </c>
      <c r="B125" s="258" t="s">
        <v>676</v>
      </c>
    </row>
    <row r="126" spans="1:2">
      <c r="A126" s="258" t="s">
        <v>3461</v>
      </c>
      <c r="B126" s="258" t="s">
        <v>3462</v>
      </c>
    </row>
    <row r="127" spans="1:2">
      <c r="A127" s="258" t="s">
        <v>1855</v>
      </c>
      <c r="B127" s="258" t="s">
        <v>1856</v>
      </c>
    </row>
    <row r="128" spans="1:2">
      <c r="A128" s="258" t="s">
        <v>2729</v>
      </c>
      <c r="B128" s="258" t="s">
        <v>5104</v>
      </c>
    </row>
    <row r="129" spans="1:2">
      <c r="A129" s="258" t="s">
        <v>1223</v>
      </c>
      <c r="B129" s="258" t="s">
        <v>1224</v>
      </c>
    </row>
    <row r="130" spans="1:2">
      <c r="A130" s="258" t="s">
        <v>2798</v>
      </c>
      <c r="B130" s="258" t="s">
        <v>2799</v>
      </c>
    </row>
    <row r="131" spans="1:2">
      <c r="A131" s="258" t="s">
        <v>613</v>
      </c>
      <c r="B131" s="258" t="s">
        <v>614</v>
      </c>
    </row>
    <row r="132" spans="1:2">
      <c r="A132" s="258" t="s">
        <v>1525</v>
      </c>
      <c r="B132" s="258" t="s">
        <v>1526</v>
      </c>
    </row>
    <row r="133" spans="1:2">
      <c r="A133" s="258" t="s">
        <v>1140</v>
      </c>
      <c r="B133" s="258" t="s">
        <v>1141</v>
      </c>
    </row>
    <row r="134" spans="1:2">
      <c r="A134" s="258" t="s">
        <v>3960</v>
      </c>
      <c r="B134" s="258" t="s">
        <v>3961</v>
      </c>
    </row>
    <row r="135" spans="1:2">
      <c r="A135" s="258" t="s">
        <v>4520</v>
      </c>
      <c r="B135" s="258" t="s">
        <v>4521</v>
      </c>
    </row>
    <row r="136" spans="1:2">
      <c r="A136" s="258" t="s">
        <v>1307</v>
      </c>
      <c r="B136" s="258" t="s">
        <v>1308</v>
      </c>
    </row>
    <row r="137" spans="1:2">
      <c r="A137" s="258" t="s">
        <v>4497</v>
      </c>
      <c r="B137" s="258" t="s">
        <v>2932</v>
      </c>
    </row>
    <row r="138" spans="1:2">
      <c r="A138" s="258" t="s">
        <v>3441</v>
      </c>
      <c r="B138" s="258" t="s">
        <v>3442</v>
      </c>
    </row>
    <row r="139" spans="1:2">
      <c r="A139" s="258" t="s">
        <v>3952</v>
      </c>
      <c r="B139" s="258" t="s">
        <v>3953</v>
      </c>
    </row>
    <row r="140" spans="1:2">
      <c r="A140" s="258" t="s">
        <v>2921</v>
      </c>
      <c r="B140" s="258" t="s">
        <v>2922</v>
      </c>
    </row>
    <row r="141" spans="1:2">
      <c r="A141" s="258" t="s">
        <v>632</v>
      </c>
      <c r="B141" s="258" t="s">
        <v>633</v>
      </c>
    </row>
    <row r="142" spans="1:2">
      <c r="A142" s="258" t="s">
        <v>2971</v>
      </c>
      <c r="B142" s="258" t="s">
        <v>2972</v>
      </c>
    </row>
    <row r="143" spans="1:2">
      <c r="A143" s="258" t="s">
        <v>2800</v>
      </c>
      <c r="B143" s="258" t="s">
        <v>5124</v>
      </c>
    </row>
    <row r="144" spans="1:2">
      <c r="A144" s="258" t="s">
        <v>870</v>
      </c>
      <c r="B144" s="258" t="s">
        <v>871</v>
      </c>
    </row>
    <row r="145" spans="1:2">
      <c r="A145" s="258" t="s">
        <v>804</v>
      </c>
      <c r="B145" s="258" t="s">
        <v>805</v>
      </c>
    </row>
    <row r="146" spans="1:2">
      <c r="A146" s="258" t="s">
        <v>2218</v>
      </c>
      <c r="B146" s="258" t="s">
        <v>805</v>
      </c>
    </row>
    <row r="147" spans="1:2">
      <c r="A147" s="258" t="s">
        <v>2785</v>
      </c>
      <c r="B147" s="258" t="s">
        <v>805</v>
      </c>
    </row>
    <row r="148" spans="1:2">
      <c r="A148" s="258" t="s">
        <v>2973</v>
      </c>
      <c r="B148" s="258" t="s">
        <v>4007</v>
      </c>
    </row>
    <row r="149" spans="1:2">
      <c r="A149" s="258" t="s">
        <v>2524</v>
      </c>
      <c r="B149" s="258" t="s">
        <v>2525</v>
      </c>
    </row>
    <row r="150" spans="1:2">
      <c r="A150" s="258" t="s">
        <v>4568</v>
      </c>
      <c r="B150" s="258" t="s">
        <v>4569</v>
      </c>
    </row>
    <row r="151" spans="1:2">
      <c r="A151" s="258" t="s">
        <v>1738</v>
      </c>
      <c r="B151" s="258" t="s">
        <v>1739</v>
      </c>
    </row>
    <row r="152" spans="1:2">
      <c r="A152" s="258" t="s">
        <v>1433</v>
      </c>
      <c r="B152" s="258" t="s">
        <v>1434</v>
      </c>
    </row>
    <row r="153" spans="1:2">
      <c r="A153" s="258" t="s">
        <v>1335</v>
      </c>
      <c r="B153" s="258" t="s">
        <v>1336</v>
      </c>
    </row>
    <row r="154" spans="1:2">
      <c r="A154" s="258" t="s">
        <v>4975</v>
      </c>
      <c r="B154" s="258" t="s">
        <v>4976</v>
      </c>
    </row>
    <row r="155" spans="1:2">
      <c r="A155" s="258" t="s">
        <v>2937</v>
      </c>
      <c r="B155" s="258" t="s">
        <v>2938</v>
      </c>
    </row>
    <row r="156" spans="1:2">
      <c r="A156" s="258" t="s">
        <v>1004</v>
      </c>
      <c r="B156" s="258" t="s">
        <v>1005</v>
      </c>
    </row>
    <row r="157" spans="1:2">
      <c r="A157" s="258" t="s">
        <v>1761</v>
      </c>
      <c r="B157" s="258" t="s">
        <v>1762</v>
      </c>
    </row>
    <row r="158" spans="1:2">
      <c r="A158" s="258" t="s">
        <v>5309</v>
      </c>
      <c r="B158" s="258" t="s">
        <v>5310</v>
      </c>
    </row>
    <row r="159" spans="1:2">
      <c r="A159" s="258" t="s">
        <v>4740</v>
      </c>
      <c r="B159" s="258" t="s">
        <v>4741</v>
      </c>
    </row>
    <row r="160" spans="1:2">
      <c r="A160" s="258" t="s">
        <v>2689</v>
      </c>
      <c r="B160" s="258" t="s">
        <v>5088</v>
      </c>
    </row>
    <row r="161" spans="1:2">
      <c r="A161" s="258" t="s">
        <v>2219</v>
      </c>
      <c r="B161" s="258" t="s">
        <v>2220</v>
      </c>
    </row>
    <row r="162" spans="1:2">
      <c r="A162" s="258" t="s">
        <v>2063</v>
      </c>
      <c r="B162" s="258" t="s">
        <v>2064</v>
      </c>
    </row>
    <row r="163" spans="1:2">
      <c r="A163" s="258" t="s">
        <v>1309</v>
      </c>
      <c r="B163" s="258" t="s">
        <v>1310</v>
      </c>
    </row>
    <row r="164" spans="1:2">
      <c r="A164" s="258" t="s">
        <v>4347</v>
      </c>
      <c r="B164" s="258" t="s">
        <v>3397</v>
      </c>
    </row>
    <row r="165" spans="1:2">
      <c r="A165" s="258" t="s">
        <v>4522</v>
      </c>
      <c r="B165" s="258" t="s">
        <v>4523</v>
      </c>
    </row>
    <row r="166" spans="1:2">
      <c r="A166" s="258" t="s">
        <v>5453</v>
      </c>
      <c r="B166" s="258" t="s">
        <v>5454</v>
      </c>
    </row>
    <row r="167" spans="1:2">
      <c r="A167" s="258" t="s">
        <v>4029</v>
      </c>
      <c r="B167" s="258" t="s">
        <v>4030</v>
      </c>
    </row>
    <row r="168" spans="1:2">
      <c r="A168" s="258" t="s">
        <v>1134</v>
      </c>
      <c r="B168" s="258" t="s">
        <v>1135</v>
      </c>
    </row>
    <row r="169" spans="1:2">
      <c r="A169" s="258" t="s">
        <v>980</v>
      </c>
      <c r="B169" s="258" t="s">
        <v>981</v>
      </c>
    </row>
    <row r="170" spans="1:2">
      <c r="A170" s="258" t="s">
        <v>2016</v>
      </c>
      <c r="B170" s="258" t="s">
        <v>2017</v>
      </c>
    </row>
    <row r="171" spans="1:2">
      <c r="A171" s="258" t="s">
        <v>1996</v>
      </c>
      <c r="B171" s="258" t="s">
        <v>1997</v>
      </c>
    </row>
    <row r="172" spans="1:2">
      <c r="A172" s="258" t="s">
        <v>5535</v>
      </c>
      <c r="B172" s="258" t="s">
        <v>5536</v>
      </c>
    </row>
    <row r="173" spans="1:2">
      <c r="A173" s="258" t="s">
        <v>3854</v>
      </c>
      <c r="B173" s="258" t="s">
        <v>4076</v>
      </c>
    </row>
    <row r="174" spans="1:2">
      <c r="A174" s="258" t="s">
        <v>3126</v>
      </c>
      <c r="B174" s="258" t="s">
        <v>5203</v>
      </c>
    </row>
    <row r="175" spans="1:2">
      <c r="A175" s="258" t="s">
        <v>4534</v>
      </c>
      <c r="B175" s="258" t="s">
        <v>4535</v>
      </c>
    </row>
    <row r="176" spans="1:2">
      <c r="A176" s="258" t="s">
        <v>4206</v>
      </c>
      <c r="B176" s="258" t="s">
        <v>4207</v>
      </c>
    </row>
    <row r="177" spans="1:2">
      <c r="A177" s="258" t="s">
        <v>3032</v>
      </c>
      <c r="B177" s="258" t="s">
        <v>3033</v>
      </c>
    </row>
    <row r="178" spans="1:2">
      <c r="A178" s="258" t="s">
        <v>4208</v>
      </c>
      <c r="B178" s="258" t="s">
        <v>4209</v>
      </c>
    </row>
    <row r="179" spans="1:2">
      <c r="A179" s="258" t="s">
        <v>2481</v>
      </c>
      <c r="B179" s="258" t="s">
        <v>2482</v>
      </c>
    </row>
    <row r="180" spans="1:2">
      <c r="A180" s="258" t="s">
        <v>4919</v>
      </c>
      <c r="B180" s="258" t="s">
        <v>4920</v>
      </c>
    </row>
    <row r="181" spans="1:2">
      <c r="A181" s="258" t="s">
        <v>137</v>
      </c>
      <c r="B181" s="258" t="s">
        <v>1059</v>
      </c>
    </row>
    <row r="182" spans="1:2">
      <c r="A182" s="258" t="s">
        <v>2514</v>
      </c>
      <c r="B182" s="258" t="s">
        <v>2515</v>
      </c>
    </row>
    <row r="183" spans="1:2">
      <c r="A183" s="258" t="s">
        <v>972</v>
      </c>
      <c r="B183" s="258" t="s">
        <v>973</v>
      </c>
    </row>
    <row r="184" spans="1:2">
      <c r="A184" s="258" t="s">
        <v>2939</v>
      </c>
      <c r="B184" s="258" t="s">
        <v>2940</v>
      </c>
    </row>
    <row r="185" spans="1:2">
      <c r="A185" s="258" t="s">
        <v>4977</v>
      </c>
      <c r="B185" s="258" t="s">
        <v>4978</v>
      </c>
    </row>
    <row r="186" spans="1:2">
      <c r="A186" s="258" t="s">
        <v>3430</v>
      </c>
      <c r="B186" s="258" t="s">
        <v>3431</v>
      </c>
    </row>
    <row r="187" spans="1:2">
      <c r="A187" s="258" t="s">
        <v>4690</v>
      </c>
      <c r="B187" s="258" t="s">
        <v>4691</v>
      </c>
    </row>
    <row r="188" spans="1:2">
      <c r="A188" s="258" t="s">
        <v>3734</v>
      </c>
      <c r="B188" s="258" t="s">
        <v>3735</v>
      </c>
    </row>
    <row r="189" spans="1:2">
      <c r="A189" s="258" t="s">
        <v>541</v>
      </c>
      <c r="B189" s="258" t="s">
        <v>542</v>
      </c>
    </row>
    <row r="190" spans="1:2">
      <c r="A190" s="258" t="s">
        <v>1650</v>
      </c>
      <c r="B190" s="258" t="s">
        <v>1651</v>
      </c>
    </row>
    <row r="191" spans="1:2">
      <c r="A191" s="258" t="s">
        <v>2941</v>
      </c>
      <c r="B191" s="258" t="s">
        <v>2942</v>
      </c>
    </row>
    <row r="192" spans="1:2">
      <c r="A192" s="258" t="s">
        <v>782</v>
      </c>
      <c r="B192" s="258" t="s">
        <v>783</v>
      </c>
    </row>
    <row r="193" spans="1:2">
      <c r="A193" s="258" t="s">
        <v>4258</v>
      </c>
      <c r="B193" s="258" t="s">
        <v>4259</v>
      </c>
    </row>
    <row r="194" spans="1:2">
      <c r="A194" s="258" t="s">
        <v>990</v>
      </c>
      <c r="B194" s="258" t="s">
        <v>991</v>
      </c>
    </row>
    <row r="195" spans="1:2">
      <c r="A195" s="258" t="s">
        <v>1337</v>
      </c>
      <c r="B195" s="258" t="s">
        <v>1338</v>
      </c>
    </row>
    <row r="196" spans="1:2">
      <c r="A196" s="258" t="s">
        <v>5361</v>
      </c>
      <c r="B196" s="258" t="s">
        <v>5362</v>
      </c>
    </row>
    <row r="197" spans="1:2">
      <c r="A197" s="258" t="s">
        <v>4712</v>
      </c>
      <c r="B197" s="258" t="s">
        <v>5046</v>
      </c>
    </row>
    <row r="198" spans="1:2">
      <c r="A198" s="258" t="s">
        <v>3034</v>
      </c>
      <c r="B198" s="258" t="s">
        <v>3035</v>
      </c>
    </row>
    <row r="199" spans="1:2">
      <c r="A199" s="258" t="s">
        <v>4210</v>
      </c>
      <c r="B199" s="258" t="s">
        <v>4211</v>
      </c>
    </row>
    <row r="200" spans="1:2">
      <c r="A200" s="258" t="s">
        <v>792</v>
      </c>
      <c r="B200" s="258" t="s">
        <v>793</v>
      </c>
    </row>
    <row r="201" spans="1:2">
      <c r="A201" s="258" t="s">
        <v>1773</v>
      </c>
      <c r="B201" s="258" t="s">
        <v>1774</v>
      </c>
    </row>
    <row r="202" spans="1:2">
      <c r="A202" s="258" t="s">
        <v>3172</v>
      </c>
      <c r="B202" s="258" t="s">
        <v>4028</v>
      </c>
    </row>
    <row r="203" spans="1:2">
      <c r="A203" s="258" t="s">
        <v>2801</v>
      </c>
      <c r="B203" s="258" t="s">
        <v>5125</v>
      </c>
    </row>
    <row r="204" spans="1:2">
      <c r="A204" s="258" t="s">
        <v>2802</v>
      </c>
      <c r="B204" s="258" t="s">
        <v>5126</v>
      </c>
    </row>
    <row r="205" spans="1:2">
      <c r="A205" s="258" t="s">
        <v>4447</v>
      </c>
      <c r="B205" s="258" t="s">
        <v>4448</v>
      </c>
    </row>
    <row r="206" spans="1:2">
      <c r="A206" s="258" t="s">
        <v>2381</v>
      </c>
      <c r="B206" s="258" t="s">
        <v>2382</v>
      </c>
    </row>
    <row r="207" spans="1:2">
      <c r="A207" s="258" t="s">
        <v>4199</v>
      </c>
      <c r="B207" s="258" t="s">
        <v>1670</v>
      </c>
    </row>
    <row r="208" spans="1:2">
      <c r="A208" s="258" t="s">
        <v>5271</v>
      </c>
      <c r="B208" s="258" t="s">
        <v>5272</v>
      </c>
    </row>
    <row r="209" spans="1:2">
      <c r="A209" s="258" t="s">
        <v>2383</v>
      </c>
      <c r="B209" s="258" t="s">
        <v>2384</v>
      </c>
    </row>
    <row r="210" spans="1:2">
      <c r="A210" s="258" t="s">
        <v>4570</v>
      </c>
      <c r="B210" s="258" t="s">
        <v>4571</v>
      </c>
    </row>
    <row r="211" spans="1:2">
      <c r="A211" s="258" t="s">
        <v>4642</v>
      </c>
      <c r="B211" s="258" t="s">
        <v>4643</v>
      </c>
    </row>
    <row r="212" spans="1:2">
      <c r="A212" s="258" t="s">
        <v>3463</v>
      </c>
      <c r="B212" s="258" t="s">
        <v>3464</v>
      </c>
    </row>
    <row r="213" spans="1:2">
      <c r="A213" s="258" t="s">
        <v>3370</v>
      </c>
      <c r="B213" s="258" t="s">
        <v>3371</v>
      </c>
    </row>
    <row r="214" spans="1:2">
      <c r="A214" s="258" t="s">
        <v>2483</v>
      </c>
      <c r="B214" s="258" t="s">
        <v>2484</v>
      </c>
    </row>
    <row r="215" spans="1:2">
      <c r="A215" s="258" t="s">
        <v>3930</v>
      </c>
      <c r="B215" s="258" t="s">
        <v>3931</v>
      </c>
    </row>
    <row r="216" spans="1:2">
      <c r="A216" s="258" t="s">
        <v>5273</v>
      </c>
      <c r="B216" s="258" t="s">
        <v>5274</v>
      </c>
    </row>
    <row r="217" spans="1:2">
      <c r="A217" s="258" t="s">
        <v>5363</v>
      </c>
      <c r="B217" s="258" t="s">
        <v>5364</v>
      </c>
    </row>
    <row r="218" spans="1:2">
      <c r="A218" s="258" t="s">
        <v>2747</v>
      </c>
      <c r="B218" s="258" t="s">
        <v>5110</v>
      </c>
    </row>
    <row r="219" spans="1:2">
      <c r="A219" s="258" t="s">
        <v>1393</v>
      </c>
      <c r="B219" s="258" t="s">
        <v>1394</v>
      </c>
    </row>
    <row r="220" spans="1:2">
      <c r="A220" s="258" t="s">
        <v>784</v>
      </c>
      <c r="B220" s="258" t="s">
        <v>785</v>
      </c>
    </row>
    <row r="221" spans="1:2">
      <c r="A221" s="258" t="s">
        <v>2803</v>
      </c>
      <c r="B221" s="258" t="s">
        <v>2804</v>
      </c>
    </row>
    <row r="222" spans="1:2">
      <c r="A222" s="258" t="s">
        <v>3076</v>
      </c>
      <c r="B222" s="258" t="s">
        <v>3077</v>
      </c>
    </row>
    <row r="223" spans="1:2">
      <c r="A223" s="258" t="s">
        <v>3036</v>
      </c>
      <c r="B223" s="258" t="s">
        <v>5182</v>
      </c>
    </row>
    <row r="224" spans="1:2">
      <c r="A224" s="258" t="s">
        <v>3173</v>
      </c>
      <c r="B224" s="258" t="s">
        <v>3174</v>
      </c>
    </row>
    <row r="225" spans="1:2">
      <c r="A225" s="258" t="s">
        <v>3037</v>
      </c>
      <c r="B225" s="258" t="s">
        <v>3038</v>
      </c>
    </row>
    <row r="226" spans="1:2">
      <c r="A226" s="258" t="s">
        <v>3673</v>
      </c>
      <c r="B226" s="258" t="s">
        <v>3674</v>
      </c>
    </row>
    <row r="227" spans="1:2">
      <c r="A227" s="258" t="s">
        <v>3279</v>
      </c>
      <c r="B227" s="258" t="s">
        <v>3280</v>
      </c>
    </row>
    <row r="228" spans="1:2">
      <c r="A228" s="258" t="s">
        <v>3736</v>
      </c>
      <c r="B228" s="258" t="s">
        <v>3737</v>
      </c>
    </row>
    <row r="229" spans="1:2">
      <c r="A229" s="258" t="s">
        <v>1740</v>
      </c>
      <c r="B229" s="258" t="s">
        <v>1741</v>
      </c>
    </row>
    <row r="230" spans="1:2">
      <c r="A230" s="258" t="s">
        <v>2645</v>
      </c>
      <c r="B230" s="258" t="s">
        <v>2646</v>
      </c>
    </row>
    <row r="231" spans="1:2">
      <c r="A231" s="258" t="s">
        <v>4678</v>
      </c>
      <c r="B231" s="258" t="s">
        <v>4679</v>
      </c>
    </row>
    <row r="232" spans="1:2">
      <c r="A232" s="258" t="s">
        <v>2805</v>
      </c>
      <c r="B232" s="258" t="s">
        <v>2806</v>
      </c>
    </row>
    <row r="233" spans="1:2">
      <c r="A233" s="258" t="s">
        <v>2674</v>
      </c>
      <c r="B233" s="258" t="s">
        <v>2675</v>
      </c>
    </row>
    <row r="234" spans="1:2">
      <c r="A234" s="258" t="s">
        <v>3281</v>
      </c>
      <c r="B234" s="258" t="s">
        <v>3282</v>
      </c>
    </row>
    <row r="235" spans="1:2">
      <c r="A235" s="258" t="s">
        <v>2807</v>
      </c>
      <c r="B235" s="258" t="s">
        <v>5127</v>
      </c>
    </row>
    <row r="236" spans="1:2">
      <c r="A236" s="258" t="s">
        <v>4466</v>
      </c>
      <c r="B236" s="258" t="s">
        <v>4467</v>
      </c>
    </row>
    <row r="237" spans="1:2">
      <c r="A237" s="258" t="s">
        <v>4498</v>
      </c>
      <c r="B237" s="258" t="s">
        <v>2933</v>
      </c>
    </row>
    <row r="238" spans="1:2">
      <c r="A238" s="258" t="s">
        <v>2049</v>
      </c>
      <c r="B238" s="258" t="s">
        <v>2050</v>
      </c>
    </row>
    <row r="239" spans="1:2">
      <c r="A239" s="258" t="s">
        <v>3714</v>
      </c>
      <c r="B239" s="258" t="s">
        <v>3715</v>
      </c>
    </row>
    <row r="240" spans="1:2">
      <c r="A240" s="258" t="s">
        <v>4783</v>
      </c>
      <c r="B240" s="258" t="s">
        <v>4784</v>
      </c>
    </row>
    <row r="241" spans="1:2">
      <c r="A241" s="258" t="s">
        <v>1876</v>
      </c>
      <c r="B241" s="258" t="s">
        <v>1877</v>
      </c>
    </row>
    <row r="242" spans="1:2">
      <c r="A242" s="258" t="s">
        <v>2845</v>
      </c>
      <c r="B242" s="258" t="s">
        <v>5140</v>
      </c>
    </row>
    <row r="243" spans="1:2">
      <c r="A243" s="258" t="s">
        <v>1009</v>
      </c>
      <c r="B243" s="258" t="s">
        <v>1010</v>
      </c>
    </row>
    <row r="244" spans="1:2">
      <c r="A244" s="258" t="s">
        <v>2676</v>
      </c>
      <c r="B244" s="258" t="s">
        <v>2677</v>
      </c>
    </row>
    <row r="245" spans="1:2">
      <c r="A245" s="258" t="s">
        <v>2526</v>
      </c>
      <c r="B245" s="258" t="s">
        <v>2527</v>
      </c>
    </row>
    <row r="246" spans="1:2">
      <c r="A246" s="258" t="s">
        <v>3962</v>
      </c>
      <c r="B246" s="258" t="s">
        <v>5227</v>
      </c>
    </row>
    <row r="247" spans="1:2">
      <c r="A247" s="258" t="s">
        <v>3963</v>
      </c>
      <c r="B247" s="258" t="s">
        <v>5228</v>
      </c>
    </row>
    <row r="248" spans="1:2">
      <c r="A248" s="258" t="s">
        <v>3039</v>
      </c>
      <c r="B248" s="258" t="s">
        <v>3040</v>
      </c>
    </row>
    <row r="249" spans="1:2">
      <c r="A249" s="258" t="s">
        <v>2065</v>
      </c>
      <c r="B249" s="258" t="s">
        <v>2066</v>
      </c>
    </row>
    <row r="250" spans="1:2">
      <c r="A250" s="258" t="s">
        <v>1110</v>
      </c>
      <c r="B250" s="258" t="s">
        <v>1111</v>
      </c>
    </row>
    <row r="251" spans="1:2">
      <c r="A251" s="258" t="s">
        <v>412</v>
      </c>
      <c r="B251" s="258" t="s">
        <v>413</v>
      </c>
    </row>
    <row r="252" spans="1:2">
      <c r="A252" s="258" t="s">
        <v>5311</v>
      </c>
      <c r="B252" s="258" t="s">
        <v>5312</v>
      </c>
    </row>
    <row r="253" spans="1:2">
      <c r="A253" s="258" t="s">
        <v>1998</v>
      </c>
      <c r="B253" s="258" t="s">
        <v>5061</v>
      </c>
    </row>
    <row r="254" spans="1:2">
      <c r="A254" s="258" t="s">
        <v>3283</v>
      </c>
      <c r="B254" s="258" t="s">
        <v>3284</v>
      </c>
    </row>
    <row r="255" spans="1:2">
      <c r="A255" s="258" t="s">
        <v>3229</v>
      </c>
      <c r="B255" s="258" t="s">
        <v>3230</v>
      </c>
    </row>
    <row r="256" spans="1:2">
      <c r="A256" s="258" t="s">
        <v>1347</v>
      </c>
      <c r="B256" s="258" t="s">
        <v>1348</v>
      </c>
    </row>
    <row r="257" spans="1:2">
      <c r="A257" s="258" t="s">
        <v>2974</v>
      </c>
      <c r="B257" s="258" t="s">
        <v>5168</v>
      </c>
    </row>
    <row r="258" spans="1:2">
      <c r="A258" s="258" t="s">
        <v>3341</v>
      </c>
      <c r="B258" s="258" t="s">
        <v>5215</v>
      </c>
    </row>
    <row r="259" spans="1:2">
      <c r="A259" s="258" t="s">
        <v>1752</v>
      </c>
      <c r="B259" s="258" t="s">
        <v>1753</v>
      </c>
    </row>
    <row r="260" spans="1:2">
      <c r="A260" s="258" t="s">
        <v>2649</v>
      </c>
      <c r="B260" s="258" t="s">
        <v>2650</v>
      </c>
    </row>
    <row r="261" spans="1:2">
      <c r="A261" s="258" t="s">
        <v>1758</v>
      </c>
      <c r="B261" s="258" t="s">
        <v>5048</v>
      </c>
    </row>
    <row r="262" spans="1:2">
      <c r="A262" s="258" t="s">
        <v>4817</v>
      </c>
      <c r="B262" s="258" t="s">
        <v>4818</v>
      </c>
    </row>
    <row r="263" spans="1:2">
      <c r="A263" s="258" t="s">
        <v>3041</v>
      </c>
      <c r="B263" s="258" t="s">
        <v>3042</v>
      </c>
    </row>
    <row r="264" spans="1:2">
      <c r="A264" s="258" t="s">
        <v>3001</v>
      </c>
      <c r="B264" s="258" t="s">
        <v>5176</v>
      </c>
    </row>
    <row r="265" spans="1:2">
      <c r="A265" s="258" t="s">
        <v>2221</v>
      </c>
      <c r="B265" s="258" t="s">
        <v>2222</v>
      </c>
    </row>
    <row r="266" spans="1:2">
      <c r="A266" s="258" t="s">
        <v>3285</v>
      </c>
      <c r="B266" s="258" t="s">
        <v>3286</v>
      </c>
    </row>
    <row r="267" spans="1:2">
      <c r="A267" s="258" t="s">
        <v>4785</v>
      </c>
      <c r="B267" s="258" t="s">
        <v>4786</v>
      </c>
    </row>
    <row r="268" spans="1:2">
      <c r="A268" s="258" t="s">
        <v>4499</v>
      </c>
      <c r="B268" s="258" t="s">
        <v>5243</v>
      </c>
    </row>
    <row r="269" spans="1:2">
      <c r="A269" s="258" t="s">
        <v>3138</v>
      </c>
      <c r="B269" s="258" t="s">
        <v>4025</v>
      </c>
    </row>
    <row r="270" spans="1:2">
      <c r="A270" s="258" t="s">
        <v>4979</v>
      </c>
      <c r="B270" s="258" t="s">
        <v>5258</v>
      </c>
    </row>
    <row r="271" spans="1:2">
      <c r="A271" s="258" t="s">
        <v>5455</v>
      </c>
      <c r="B271" s="258" t="s">
        <v>5456</v>
      </c>
    </row>
    <row r="272" spans="1:2">
      <c r="A272" s="258" t="s">
        <v>463</v>
      </c>
      <c r="B272" s="258" t="s">
        <v>464</v>
      </c>
    </row>
    <row r="273" spans="1:2">
      <c r="A273" s="258" t="s">
        <v>1479</v>
      </c>
      <c r="B273" s="258" t="s">
        <v>1480</v>
      </c>
    </row>
    <row r="274" spans="1:2">
      <c r="A274" s="258" t="s">
        <v>3993</v>
      </c>
      <c r="B274" s="258" t="s">
        <v>3994</v>
      </c>
    </row>
    <row r="275" spans="1:2">
      <c r="A275" s="258" t="s">
        <v>4736</v>
      </c>
      <c r="B275" s="258" t="s">
        <v>4737</v>
      </c>
    </row>
    <row r="276" spans="1:2">
      <c r="A276" s="258" t="s">
        <v>3675</v>
      </c>
      <c r="B276" s="258" t="s">
        <v>3676</v>
      </c>
    </row>
    <row r="277" spans="1:2">
      <c r="A277" s="258" t="s">
        <v>1882</v>
      </c>
      <c r="B277" s="258" t="s">
        <v>1883</v>
      </c>
    </row>
    <row r="278" spans="1:2">
      <c r="A278" s="258" t="s">
        <v>414</v>
      </c>
      <c r="B278" s="258" t="s">
        <v>415</v>
      </c>
    </row>
    <row r="279" spans="1:2">
      <c r="A279" s="258" t="s">
        <v>396</v>
      </c>
      <c r="B279" s="258" t="s">
        <v>397</v>
      </c>
    </row>
    <row r="280" spans="1:2">
      <c r="A280" s="258" t="s">
        <v>4500</v>
      </c>
      <c r="B280" s="258" t="s">
        <v>5244</v>
      </c>
    </row>
    <row r="281" spans="1:2">
      <c r="A281" s="258" t="s">
        <v>743</v>
      </c>
      <c r="B281" s="258" t="s">
        <v>744</v>
      </c>
    </row>
    <row r="282" spans="1:2">
      <c r="A282" s="258" t="s">
        <v>621</v>
      </c>
      <c r="B282" s="258" t="s">
        <v>622</v>
      </c>
    </row>
    <row r="283" spans="1:2">
      <c r="A283" s="258" t="s">
        <v>2067</v>
      </c>
      <c r="B283" s="258" t="s">
        <v>2068</v>
      </c>
    </row>
    <row r="284" spans="1:2">
      <c r="A284" s="258" t="s">
        <v>2069</v>
      </c>
      <c r="B284" s="258" t="s">
        <v>2070</v>
      </c>
    </row>
    <row r="285" spans="1:2">
      <c r="A285" s="258" t="s">
        <v>830</v>
      </c>
      <c r="B285" s="258" t="s">
        <v>831</v>
      </c>
    </row>
    <row r="286" spans="1:2">
      <c r="A286" s="258" t="s">
        <v>1249</v>
      </c>
      <c r="B286" s="258" t="s">
        <v>1250</v>
      </c>
    </row>
    <row r="287" spans="1:2">
      <c r="A287" s="258" t="s">
        <v>2467</v>
      </c>
      <c r="B287" s="258" t="s">
        <v>2468</v>
      </c>
    </row>
    <row r="288" spans="1:2">
      <c r="A288" s="258" t="s">
        <v>1251</v>
      </c>
      <c r="B288" s="258" t="s">
        <v>1252</v>
      </c>
    </row>
    <row r="289" spans="1:2">
      <c r="A289" s="258" t="s">
        <v>3517</v>
      </c>
      <c r="B289" s="258" t="s">
        <v>3518</v>
      </c>
    </row>
    <row r="290" spans="1:2">
      <c r="A290" s="258" t="s">
        <v>1243</v>
      </c>
      <c r="B290" s="258" t="s">
        <v>1244</v>
      </c>
    </row>
    <row r="291" spans="1:2">
      <c r="A291" s="258" t="s">
        <v>2018</v>
      </c>
      <c r="B291" s="258" t="s">
        <v>5065</v>
      </c>
    </row>
    <row r="292" spans="1:2">
      <c r="A292" s="258" t="s">
        <v>2528</v>
      </c>
      <c r="B292" s="258" t="s">
        <v>2529</v>
      </c>
    </row>
    <row r="293" spans="1:2">
      <c r="A293" s="258" t="s">
        <v>1938</v>
      </c>
      <c r="B293" s="258" t="s">
        <v>1939</v>
      </c>
    </row>
    <row r="294" spans="1:2">
      <c r="A294" s="258" t="s">
        <v>1573</v>
      </c>
      <c r="B294" s="258" t="s">
        <v>1574</v>
      </c>
    </row>
    <row r="295" spans="1:2">
      <c r="A295" s="258" t="s">
        <v>2071</v>
      </c>
      <c r="B295" s="258" t="s">
        <v>5068</v>
      </c>
    </row>
    <row r="296" spans="1:2">
      <c r="A296" s="258" t="s">
        <v>2908</v>
      </c>
      <c r="B296" s="258" t="s">
        <v>2909</v>
      </c>
    </row>
    <row r="297" spans="1:2">
      <c r="A297" s="258" t="s">
        <v>3175</v>
      </c>
      <c r="B297" s="258" t="s">
        <v>3176</v>
      </c>
    </row>
    <row r="298" spans="1:2">
      <c r="A298" s="258" t="s">
        <v>1349</v>
      </c>
      <c r="B298" s="258" t="s">
        <v>1350</v>
      </c>
    </row>
    <row r="299" spans="1:2">
      <c r="A299" s="258" t="s">
        <v>374</v>
      </c>
      <c r="B299" s="258" t="s">
        <v>375</v>
      </c>
    </row>
    <row r="300" spans="1:2">
      <c r="A300" s="258" t="s">
        <v>3043</v>
      </c>
      <c r="B300" s="258" t="s">
        <v>3044</v>
      </c>
    </row>
    <row r="301" spans="1:2">
      <c r="A301" s="258" t="s">
        <v>2072</v>
      </c>
      <c r="B301" s="258" t="s">
        <v>2073</v>
      </c>
    </row>
    <row r="302" spans="1:2">
      <c r="A302" s="258" t="s">
        <v>2711</v>
      </c>
      <c r="B302" s="258" t="s">
        <v>2712</v>
      </c>
    </row>
    <row r="303" spans="1:2">
      <c r="A303" s="258" t="s">
        <v>3824</v>
      </c>
      <c r="B303" s="258" t="s">
        <v>3825</v>
      </c>
    </row>
    <row r="304" spans="1:2">
      <c r="A304" s="258" t="s">
        <v>372</v>
      </c>
      <c r="B304" s="258" t="s">
        <v>373</v>
      </c>
    </row>
    <row r="305" spans="1:2">
      <c r="A305" s="258" t="s">
        <v>3912</v>
      </c>
      <c r="B305" s="258" t="s">
        <v>3913</v>
      </c>
    </row>
    <row r="306" spans="1:2">
      <c r="A306" s="258" t="s">
        <v>4980</v>
      </c>
      <c r="B306" s="258" t="s">
        <v>4981</v>
      </c>
    </row>
    <row r="307" spans="1:2">
      <c r="A307" s="258" t="s">
        <v>1507</v>
      </c>
      <c r="B307" s="258" t="s">
        <v>1508</v>
      </c>
    </row>
    <row r="308" spans="1:2">
      <c r="A308" s="258" t="s">
        <v>4849</v>
      </c>
      <c r="B308" s="258" t="s">
        <v>4850</v>
      </c>
    </row>
    <row r="309" spans="1:2">
      <c r="A309" s="258" t="s">
        <v>3738</v>
      </c>
      <c r="B309" s="258" t="s">
        <v>3739</v>
      </c>
    </row>
    <row r="310" spans="1:2">
      <c r="A310" s="258" t="s">
        <v>4644</v>
      </c>
      <c r="B310" s="258" t="s">
        <v>4645</v>
      </c>
    </row>
    <row r="311" spans="1:2">
      <c r="A311" s="258" t="s">
        <v>3418</v>
      </c>
      <c r="B311" s="258" t="s">
        <v>3419</v>
      </c>
    </row>
    <row r="312" spans="1:2">
      <c r="A312" s="258" t="s">
        <v>1626</v>
      </c>
      <c r="B312" s="258" t="s">
        <v>1627</v>
      </c>
    </row>
    <row r="313" spans="1:2">
      <c r="A313" s="258" t="s">
        <v>1999</v>
      </c>
      <c r="B313" s="258" t="s">
        <v>5062</v>
      </c>
    </row>
    <row r="314" spans="1:2">
      <c r="A314" s="258" t="s">
        <v>3500</v>
      </c>
      <c r="B314" s="258" t="s">
        <v>3657</v>
      </c>
    </row>
    <row r="315" spans="1:2">
      <c r="A315" s="258" t="s">
        <v>1096</v>
      </c>
      <c r="B315" s="258" t="s">
        <v>1097</v>
      </c>
    </row>
    <row r="316" spans="1:2">
      <c r="A316" s="258" t="s">
        <v>2329</v>
      </c>
      <c r="B316" s="258" t="s">
        <v>5070</v>
      </c>
    </row>
    <row r="317" spans="1:2">
      <c r="A317" s="258" t="s">
        <v>3223</v>
      </c>
      <c r="B317" s="258" t="s">
        <v>3224</v>
      </c>
    </row>
    <row r="318" spans="1:2">
      <c r="A318" s="258" t="s">
        <v>4536</v>
      </c>
      <c r="B318" s="258" t="s">
        <v>4537</v>
      </c>
    </row>
    <row r="319" spans="1:2">
      <c r="A319" s="258" t="s">
        <v>2485</v>
      </c>
      <c r="B319" s="258" t="s">
        <v>2486</v>
      </c>
    </row>
    <row r="320" spans="1:2">
      <c r="A320" s="258" t="s">
        <v>3097</v>
      </c>
      <c r="B320" s="258" t="s">
        <v>3098</v>
      </c>
    </row>
    <row r="321" spans="1:2">
      <c r="A321" s="258" t="s">
        <v>1599</v>
      </c>
      <c r="B321" s="258" t="s">
        <v>1600</v>
      </c>
    </row>
    <row r="322" spans="1:2">
      <c r="A322" s="258" t="s">
        <v>3262</v>
      </c>
      <c r="B322" s="258" t="s">
        <v>3263</v>
      </c>
    </row>
    <row r="323" spans="1:2">
      <c r="A323" s="258" t="s">
        <v>4295</v>
      </c>
      <c r="B323" s="258" t="s">
        <v>4356</v>
      </c>
    </row>
    <row r="324" spans="1:2">
      <c r="A324" s="258" t="s">
        <v>1146</v>
      </c>
      <c r="B324" s="258" t="s">
        <v>1147</v>
      </c>
    </row>
    <row r="325" spans="1:2">
      <c r="A325" s="258" t="s">
        <v>648</v>
      </c>
      <c r="B325" s="258" t="s">
        <v>649</v>
      </c>
    </row>
    <row r="326" spans="1:2">
      <c r="A326" s="258" t="s">
        <v>868</v>
      </c>
      <c r="B326" s="258" t="s">
        <v>869</v>
      </c>
    </row>
    <row r="327" spans="1:2">
      <c r="A327" s="258" t="s">
        <v>261</v>
      </c>
      <c r="B327" s="258" t="s">
        <v>262</v>
      </c>
    </row>
    <row r="328" spans="1:2">
      <c r="A328" s="258" t="s">
        <v>3995</v>
      </c>
      <c r="B328" s="258" t="s">
        <v>4101</v>
      </c>
    </row>
    <row r="329" spans="1:2">
      <c r="A329" s="258" t="s">
        <v>2684</v>
      </c>
      <c r="B329" s="258" t="s">
        <v>2685</v>
      </c>
    </row>
    <row r="330" spans="1:2">
      <c r="A330" s="258" t="s">
        <v>3900</v>
      </c>
      <c r="B330" s="258" t="s">
        <v>3901</v>
      </c>
    </row>
    <row r="331" spans="1:2">
      <c r="A331" s="258" t="s">
        <v>2598</v>
      </c>
      <c r="B331" s="258" t="s">
        <v>2599</v>
      </c>
    </row>
    <row r="332" spans="1:2">
      <c r="A332" s="258" t="s">
        <v>3002</v>
      </c>
      <c r="B332" s="258" t="s">
        <v>3003</v>
      </c>
    </row>
    <row r="333" spans="1:2">
      <c r="A333" s="258" t="s">
        <v>2690</v>
      </c>
      <c r="B333" s="258" t="s">
        <v>5089</v>
      </c>
    </row>
    <row r="334" spans="1:2">
      <c r="A334" s="258" t="s">
        <v>4299</v>
      </c>
      <c r="B334" s="258" t="s">
        <v>5248</v>
      </c>
    </row>
    <row r="335" spans="1:2">
      <c r="A335" s="258" t="s">
        <v>2975</v>
      </c>
      <c r="B335" s="258" t="s">
        <v>5169</v>
      </c>
    </row>
    <row r="336" spans="1:2">
      <c r="A336" s="258" t="s">
        <v>2808</v>
      </c>
      <c r="B336" s="258" t="s">
        <v>5128</v>
      </c>
    </row>
    <row r="337" spans="1:2">
      <c r="A337" s="258" t="s">
        <v>1940</v>
      </c>
      <c r="B337" s="258" t="s">
        <v>1941</v>
      </c>
    </row>
    <row r="338" spans="1:2">
      <c r="A338" s="258" t="s">
        <v>2704</v>
      </c>
      <c r="B338" s="258" t="s">
        <v>2705</v>
      </c>
    </row>
    <row r="339" spans="1:2">
      <c r="A339" s="258" t="s">
        <v>1612</v>
      </c>
      <c r="B339" s="258" t="s">
        <v>1613</v>
      </c>
    </row>
    <row r="340" spans="1:2">
      <c r="A340" s="258" t="s">
        <v>3139</v>
      </c>
      <c r="B340" s="258" t="s">
        <v>3140</v>
      </c>
    </row>
    <row r="341" spans="1:2">
      <c r="A341" s="258" t="s">
        <v>4921</v>
      </c>
      <c r="B341" s="258" t="s">
        <v>4922</v>
      </c>
    </row>
    <row r="342" spans="1:2">
      <c r="A342" s="258" t="s">
        <v>880</v>
      </c>
      <c r="B342" s="258" t="s">
        <v>881</v>
      </c>
    </row>
    <row r="343" spans="1:2">
      <c r="A343" s="258" t="s">
        <v>4232</v>
      </c>
      <c r="B343" s="258" t="s">
        <v>4233</v>
      </c>
    </row>
    <row r="344" spans="1:2">
      <c r="A344" s="258" t="s">
        <v>2076</v>
      </c>
      <c r="B344" s="258" t="s">
        <v>2077</v>
      </c>
    </row>
    <row r="345" spans="1:2">
      <c r="A345" s="258" t="s">
        <v>2385</v>
      </c>
      <c r="B345" s="258" t="s">
        <v>2386</v>
      </c>
    </row>
    <row r="346" spans="1:2">
      <c r="A346" s="258" t="s">
        <v>2000</v>
      </c>
      <c r="B346" s="258" t="s">
        <v>5063</v>
      </c>
    </row>
    <row r="347" spans="1:2">
      <c r="A347" s="258" t="s">
        <v>4598</v>
      </c>
      <c r="B347" s="258" t="s">
        <v>4599</v>
      </c>
    </row>
    <row r="348" spans="1:2">
      <c r="A348" s="258" t="s">
        <v>4600</v>
      </c>
      <c r="B348" s="258" t="s">
        <v>4601</v>
      </c>
    </row>
    <row r="349" spans="1:2">
      <c r="A349" s="258" t="s">
        <v>4923</v>
      </c>
      <c r="B349" s="258" t="s">
        <v>4924</v>
      </c>
    </row>
    <row r="350" spans="1:2">
      <c r="A350" s="258" t="s">
        <v>2673</v>
      </c>
      <c r="B350" s="258" t="s">
        <v>5080</v>
      </c>
    </row>
    <row r="351" spans="1:2">
      <c r="A351" s="258" t="s">
        <v>5494</v>
      </c>
      <c r="B351" s="258" t="s">
        <v>5495</v>
      </c>
    </row>
    <row r="352" spans="1:2">
      <c r="A352" s="258" t="s">
        <v>4646</v>
      </c>
      <c r="B352" s="258" t="s">
        <v>4647</v>
      </c>
    </row>
    <row r="353" spans="1:2">
      <c r="A353" s="258" t="s">
        <v>465</v>
      </c>
      <c r="B353" s="258" t="s">
        <v>466</v>
      </c>
    </row>
    <row r="354" spans="1:2">
      <c r="A354" s="258" t="s">
        <v>3443</v>
      </c>
      <c r="B354" s="258" t="s">
        <v>3444</v>
      </c>
    </row>
    <row r="355" spans="1:2">
      <c r="A355" s="258" t="s">
        <v>1942</v>
      </c>
      <c r="B355" s="258" t="s">
        <v>1943</v>
      </c>
    </row>
    <row r="356" spans="1:2">
      <c r="A356" s="258" t="s">
        <v>493</v>
      </c>
      <c r="B356" s="258" t="s">
        <v>494</v>
      </c>
    </row>
    <row r="357" spans="1:2">
      <c r="A357" s="258" t="s">
        <v>1006</v>
      </c>
      <c r="B357" s="258" t="s">
        <v>1007</v>
      </c>
    </row>
    <row r="358" spans="1:2">
      <c r="A358" s="258" t="s">
        <v>3898</v>
      </c>
      <c r="B358" s="258" t="s">
        <v>4085</v>
      </c>
    </row>
    <row r="359" spans="1:2">
      <c r="A359" s="258" t="s">
        <v>4468</v>
      </c>
      <c r="B359" s="258" t="s">
        <v>4469</v>
      </c>
    </row>
    <row r="360" spans="1:2">
      <c r="A360" s="258" t="s">
        <v>656</v>
      </c>
      <c r="B360" s="258" t="s">
        <v>657</v>
      </c>
    </row>
    <row r="361" spans="1:2">
      <c r="A361" s="258" t="s">
        <v>5496</v>
      </c>
      <c r="B361" s="258" t="s">
        <v>5497</v>
      </c>
    </row>
    <row r="362" spans="1:2">
      <c r="A362" s="258" t="s">
        <v>3099</v>
      </c>
      <c r="B362" s="258" t="s">
        <v>5197</v>
      </c>
    </row>
    <row r="363" spans="1:2">
      <c r="A363" s="258" t="s">
        <v>4212</v>
      </c>
      <c r="B363" s="258" t="s">
        <v>4213</v>
      </c>
    </row>
    <row r="364" spans="1:2">
      <c r="A364" s="258" t="s">
        <v>4348</v>
      </c>
      <c r="B364" s="258" t="s">
        <v>3398</v>
      </c>
    </row>
    <row r="365" spans="1:2">
      <c r="A365" s="258" t="s">
        <v>1915</v>
      </c>
      <c r="B365" s="258" t="s">
        <v>1916</v>
      </c>
    </row>
    <row r="366" spans="1:2">
      <c r="A366" s="258" t="s">
        <v>2330</v>
      </c>
      <c r="B366" s="258" t="s">
        <v>2331</v>
      </c>
    </row>
    <row r="367" spans="1:2">
      <c r="A367" s="258" t="s">
        <v>2600</v>
      </c>
      <c r="B367" s="258" t="s">
        <v>2601</v>
      </c>
    </row>
    <row r="368" spans="1:2">
      <c r="A368" s="258" t="s">
        <v>2766</v>
      </c>
      <c r="B368" s="258" t="s">
        <v>2767</v>
      </c>
    </row>
    <row r="369" spans="1:2">
      <c r="A369" s="258" t="s">
        <v>3113</v>
      </c>
      <c r="B369" s="258" t="s">
        <v>3114</v>
      </c>
    </row>
    <row r="370" spans="1:2">
      <c r="A370" s="258" t="s">
        <v>467</v>
      </c>
      <c r="B370" s="258" t="s">
        <v>468</v>
      </c>
    </row>
    <row r="371" spans="1:2">
      <c r="A371" s="258" t="s">
        <v>495</v>
      </c>
      <c r="B371" s="258" t="s">
        <v>496</v>
      </c>
    </row>
    <row r="372" spans="1:2">
      <c r="A372" s="258" t="s">
        <v>4925</v>
      </c>
      <c r="B372" s="258" t="s">
        <v>4926</v>
      </c>
    </row>
    <row r="373" spans="1:2">
      <c r="A373" s="258" t="s">
        <v>4400</v>
      </c>
      <c r="B373" s="258" t="s">
        <v>4401</v>
      </c>
    </row>
    <row r="374" spans="1:2">
      <c r="A374" s="258" t="s">
        <v>1275</v>
      </c>
      <c r="B374" s="258" t="s">
        <v>1276</v>
      </c>
    </row>
    <row r="375" spans="1:2">
      <c r="A375" s="258" t="s">
        <v>2530</v>
      </c>
      <c r="B375" s="258" t="s">
        <v>2531</v>
      </c>
    </row>
    <row r="376" spans="1:2">
      <c r="A376" s="258" t="s">
        <v>2332</v>
      </c>
      <c r="B376" s="258" t="s">
        <v>2333</v>
      </c>
    </row>
    <row r="377" spans="1:2">
      <c r="A377" s="258" t="s">
        <v>1785</v>
      </c>
      <c r="B377" s="258" t="s">
        <v>1786</v>
      </c>
    </row>
    <row r="378" spans="1:2">
      <c r="A378" s="258" t="s">
        <v>434</v>
      </c>
      <c r="B378" s="258" t="s">
        <v>435</v>
      </c>
    </row>
    <row r="379" spans="1:2">
      <c r="A379" s="258" t="s">
        <v>1417</v>
      </c>
      <c r="B379" s="258" t="s">
        <v>1418</v>
      </c>
    </row>
    <row r="380" spans="1:2">
      <c r="A380" s="258" t="s">
        <v>1172</v>
      </c>
      <c r="B380" s="258" t="s">
        <v>1173</v>
      </c>
    </row>
    <row r="381" spans="1:2">
      <c r="A381" s="258" t="s">
        <v>1884</v>
      </c>
      <c r="B381" s="258" t="s">
        <v>1885</v>
      </c>
    </row>
    <row r="382" spans="1:2">
      <c r="A382" s="258" t="s">
        <v>1529</v>
      </c>
      <c r="B382" s="258" t="s">
        <v>1530</v>
      </c>
    </row>
    <row r="383" spans="1:2">
      <c r="A383" s="258" t="s">
        <v>4214</v>
      </c>
      <c r="B383" s="258" t="s">
        <v>4215</v>
      </c>
    </row>
    <row r="384" spans="1:2">
      <c r="A384" s="258" t="s">
        <v>3354</v>
      </c>
      <c r="B384" s="258" t="s">
        <v>3355</v>
      </c>
    </row>
    <row r="385" spans="1:2">
      <c r="A385" s="258" t="s">
        <v>914</v>
      </c>
      <c r="B385" s="258" t="s">
        <v>915</v>
      </c>
    </row>
    <row r="386" spans="1:2">
      <c r="A386" s="258" t="s">
        <v>1795</v>
      </c>
      <c r="B386" s="258" t="s">
        <v>1796</v>
      </c>
    </row>
    <row r="387" spans="1:2">
      <c r="A387" s="258" t="s">
        <v>3119</v>
      </c>
      <c r="B387" s="258" t="s">
        <v>4019</v>
      </c>
    </row>
    <row r="388" spans="1:2">
      <c r="A388" s="258" t="s">
        <v>1886</v>
      </c>
      <c r="B388" s="258" t="s">
        <v>1887</v>
      </c>
    </row>
    <row r="389" spans="1:2">
      <c r="A389" s="258" t="s">
        <v>4216</v>
      </c>
      <c r="B389" s="258" t="s">
        <v>4217</v>
      </c>
    </row>
    <row r="390" spans="1:2">
      <c r="A390" s="258" t="s">
        <v>1277</v>
      </c>
      <c r="B390" s="258" t="s">
        <v>1278</v>
      </c>
    </row>
    <row r="391" spans="1:2">
      <c r="A391" s="258" t="s">
        <v>3465</v>
      </c>
      <c r="B391" s="258" t="s">
        <v>3466</v>
      </c>
    </row>
    <row r="392" spans="1:2">
      <c r="A392" s="258" t="s">
        <v>1793</v>
      </c>
      <c r="B392" s="258" t="s">
        <v>1794</v>
      </c>
    </row>
    <row r="393" spans="1:2">
      <c r="A393" s="258" t="s">
        <v>3467</v>
      </c>
      <c r="B393" s="258" t="s">
        <v>3468</v>
      </c>
    </row>
    <row r="394" spans="1:2">
      <c r="A394" s="258" t="s">
        <v>4538</v>
      </c>
      <c r="B394" s="258" t="s">
        <v>4765</v>
      </c>
    </row>
    <row r="395" spans="1:2">
      <c r="A395" s="258" t="s">
        <v>600</v>
      </c>
      <c r="B395" s="258" t="s">
        <v>601</v>
      </c>
    </row>
    <row r="396" spans="1:2">
      <c r="A396" s="258" t="s">
        <v>1666</v>
      </c>
      <c r="B396" s="258" t="s">
        <v>1667</v>
      </c>
    </row>
    <row r="397" spans="1:2">
      <c r="A397" s="258" t="s">
        <v>2713</v>
      </c>
      <c r="B397" s="258" t="s">
        <v>2714</v>
      </c>
    </row>
    <row r="398" spans="1:2">
      <c r="A398" s="258" t="s">
        <v>3954</v>
      </c>
      <c r="B398" s="258" t="s">
        <v>3955</v>
      </c>
    </row>
    <row r="399" spans="1:2">
      <c r="A399" s="258" t="s">
        <v>906</v>
      </c>
      <c r="B399" s="258" t="s">
        <v>907</v>
      </c>
    </row>
    <row r="400" spans="1:2">
      <c r="A400" s="258" t="s">
        <v>2809</v>
      </c>
      <c r="B400" s="258" t="s">
        <v>5129</v>
      </c>
    </row>
    <row r="401" spans="1:2">
      <c r="A401" s="258" t="s">
        <v>4648</v>
      </c>
      <c r="B401" s="258" t="s">
        <v>4649</v>
      </c>
    </row>
    <row r="402" spans="1:2">
      <c r="A402" s="258" t="s">
        <v>3127</v>
      </c>
      <c r="B402" s="258" t="s">
        <v>3128</v>
      </c>
    </row>
    <row r="403" spans="1:2">
      <c r="A403" s="258" t="s">
        <v>3932</v>
      </c>
      <c r="B403" s="258" t="s">
        <v>3933</v>
      </c>
    </row>
    <row r="404" spans="1:2">
      <c r="A404" s="258" t="s">
        <v>5498</v>
      </c>
      <c r="B404" s="258" t="s">
        <v>5499</v>
      </c>
    </row>
    <row r="405" spans="1:2">
      <c r="A405" s="258" t="s">
        <v>4787</v>
      </c>
      <c r="B405" s="258" t="s">
        <v>4788</v>
      </c>
    </row>
    <row r="406" spans="1:2">
      <c r="A406" s="258" t="s">
        <v>2810</v>
      </c>
      <c r="B406" s="258" t="s">
        <v>2811</v>
      </c>
    </row>
    <row r="407" spans="1:2">
      <c r="A407" s="258" t="s">
        <v>3469</v>
      </c>
      <c r="B407" s="258" t="s">
        <v>4048</v>
      </c>
    </row>
    <row r="408" spans="1:2">
      <c r="A408" s="258" t="s">
        <v>4501</v>
      </c>
      <c r="B408" s="258" t="s">
        <v>5245</v>
      </c>
    </row>
    <row r="409" spans="1:2">
      <c r="A409" s="258" t="s">
        <v>900</v>
      </c>
      <c r="B409" s="258" t="s">
        <v>901</v>
      </c>
    </row>
    <row r="410" spans="1:2">
      <c r="A410" s="258" t="s">
        <v>703</v>
      </c>
      <c r="B410" s="258" t="s">
        <v>704</v>
      </c>
    </row>
    <row r="411" spans="1:2">
      <c r="A411" s="258" t="s">
        <v>904</v>
      </c>
      <c r="B411" s="258" t="s">
        <v>905</v>
      </c>
    </row>
    <row r="412" spans="1:2">
      <c r="A412" s="258" t="s">
        <v>318</v>
      </c>
      <c r="B412" s="258" t="s">
        <v>319</v>
      </c>
    </row>
    <row r="413" spans="1:2">
      <c r="A413" s="258" t="s">
        <v>796</v>
      </c>
      <c r="B413" s="258" t="s">
        <v>797</v>
      </c>
    </row>
    <row r="414" spans="1:2">
      <c r="A414" s="258" t="s">
        <v>3677</v>
      </c>
      <c r="B414" s="258" t="s">
        <v>3678</v>
      </c>
    </row>
    <row r="415" spans="1:2">
      <c r="A415" s="258" t="s">
        <v>810</v>
      </c>
      <c r="B415" s="258" t="s">
        <v>811</v>
      </c>
    </row>
    <row r="416" spans="1:2">
      <c r="A416" s="258" t="s">
        <v>436</v>
      </c>
      <c r="B416" s="258" t="s">
        <v>437</v>
      </c>
    </row>
    <row r="417" spans="1:2">
      <c r="A417" s="258" t="s">
        <v>469</v>
      </c>
      <c r="B417" s="258" t="s">
        <v>470</v>
      </c>
    </row>
    <row r="418" spans="1:2">
      <c r="A418" s="258" t="s">
        <v>471</v>
      </c>
      <c r="B418" s="258" t="s">
        <v>472</v>
      </c>
    </row>
    <row r="419" spans="1:2">
      <c r="A419" s="258" t="s">
        <v>2715</v>
      </c>
      <c r="B419" s="258" t="s">
        <v>2716</v>
      </c>
    </row>
    <row r="420" spans="1:2">
      <c r="A420" s="258" t="s">
        <v>3287</v>
      </c>
      <c r="B420" s="258" t="s">
        <v>3288</v>
      </c>
    </row>
    <row r="421" spans="1:2">
      <c r="A421" s="258" t="s">
        <v>3964</v>
      </c>
      <c r="B421" s="258" t="s">
        <v>5229</v>
      </c>
    </row>
    <row r="422" spans="1:2">
      <c r="A422" s="258" t="s">
        <v>2506</v>
      </c>
      <c r="B422" s="258" t="s">
        <v>5074</v>
      </c>
    </row>
    <row r="423" spans="1:2">
      <c r="A423" s="258" t="s">
        <v>4470</v>
      </c>
      <c r="B423" s="258" t="s">
        <v>4471</v>
      </c>
    </row>
    <row r="424" spans="1:2">
      <c r="A424" s="258" t="s">
        <v>4472</v>
      </c>
      <c r="B424" s="258" t="s">
        <v>4752</v>
      </c>
    </row>
    <row r="425" spans="1:2">
      <c r="A425" s="258" t="s">
        <v>2223</v>
      </c>
      <c r="B425" s="258" t="s">
        <v>2224</v>
      </c>
    </row>
    <row r="426" spans="1:2">
      <c r="A426" s="258" t="s">
        <v>1662</v>
      </c>
      <c r="B426" s="258" t="s">
        <v>1663</v>
      </c>
    </row>
    <row r="427" spans="1:2">
      <c r="A427" s="258" t="s">
        <v>4234</v>
      </c>
      <c r="B427" s="258" t="s">
        <v>4235</v>
      </c>
    </row>
    <row r="428" spans="1:2">
      <c r="A428" s="258" t="s">
        <v>4493</v>
      </c>
      <c r="B428" s="258" t="s">
        <v>4494</v>
      </c>
    </row>
    <row r="429" spans="1:2">
      <c r="A429" s="258" t="s">
        <v>5537</v>
      </c>
      <c r="B429" s="258" t="s">
        <v>5538</v>
      </c>
    </row>
    <row r="430" spans="1:2">
      <c r="A430" s="258" t="s">
        <v>4260</v>
      </c>
      <c r="B430" s="258" t="s">
        <v>4261</v>
      </c>
    </row>
    <row r="431" spans="1:2">
      <c r="A431" s="258" t="s">
        <v>4927</v>
      </c>
      <c r="B431" s="258" t="s">
        <v>4928</v>
      </c>
    </row>
    <row r="432" spans="1:2">
      <c r="A432" s="258" t="s">
        <v>1357</v>
      </c>
      <c r="B432" s="258" t="s">
        <v>1358</v>
      </c>
    </row>
    <row r="433" spans="1:2">
      <c r="A433" s="258" t="s">
        <v>4982</v>
      </c>
      <c r="B433" s="258" t="s">
        <v>4983</v>
      </c>
    </row>
    <row r="434" spans="1:2">
      <c r="A434" s="258" t="s">
        <v>2387</v>
      </c>
      <c r="B434" s="258" t="s">
        <v>2388</v>
      </c>
    </row>
    <row r="435" spans="1:2">
      <c r="A435" s="258" t="s">
        <v>2175</v>
      </c>
      <c r="B435" s="258" t="s">
        <v>3998</v>
      </c>
    </row>
    <row r="436" spans="1:2">
      <c r="A436" s="258" t="s">
        <v>1387</v>
      </c>
      <c r="B436" s="258" t="s">
        <v>1388</v>
      </c>
    </row>
    <row r="437" spans="1:2">
      <c r="A437" s="258" t="s">
        <v>2602</v>
      </c>
      <c r="B437" s="258" t="s">
        <v>5078</v>
      </c>
    </row>
    <row r="438" spans="1:2">
      <c r="A438" s="258" t="s">
        <v>4409</v>
      </c>
      <c r="B438" s="258" t="s">
        <v>4410</v>
      </c>
    </row>
    <row r="439" spans="1:2">
      <c r="A439" s="258" t="s">
        <v>4300</v>
      </c>
      <c r="B439" s="258" t="s">
        <v>4301</v>
      </c>
    </row>
    <row r="440" spans="1:2">
      <c r="A440" s="258" t="s">
        <v>263</v>
      </c>
      <c r="B440" s="258" t="s">
        <v>264</v>
      </c>
    </row>
    <row r="441" spans="1:2">
      <c r="A441" s="258" t="s">
        <v>2709</v>
      </c>
      <c r="B441" s="258" t="s">
        <v>5096</v>
      </c>
    </row>
    <row r="442" spans="1:2">
      <c r="A442" s="258" t="s">
        <v>2976</v>
      </c>
      <c r="B442" s="258" t="s">
        <v>2977</v>
      </c>
    </row>
    <row r="443" spans="1:2">
      <c r="A443" s="258" t="s">
        <v>2532</v>
      </c>
      <c r="B443" s="258" t="s">
        <v>2533</v>
      </c>
    </row>
    <row r="444" spans="1:2">
      <c r="A444" s="258" t="s">
        <v>1728</v>
      </c>
      <c r="B444" s="258" t="s">
        <v>5047</v>
      </c>
    </row>
    <row r="445" spans="1:2">
      <c r="A445" s="258" t="s">
        <v>2812</v>
      </c>
      <c r="B445" s="258" t="s">
        <v>2813</v>
      </c>
    </row>
    <row r="446" spans="1:2">
      <c r="A446" s="258" t="s">
        <v>2078</v>
      </c>
      <c r="B446" s="258" t="s">
        <v>2079</v>
      </c>
    </row>
    <row r="447" spans="1:2">
      <c r="A447" s="258" t="s">
        <v>5365</v>
      </c>
      <c r="B447" s="258" t="s">
        <v>5366</v>
      </c>
    </row>
    <row r="448" spans="1:2">
      <c r="A448" s="258" t="s">
        <v>4878</v>
      </c>
      <c r="B448" s="258" t="s">
        <v>4879</v>
      </c>
    </row>
    <row r="449" spans="1:2">
      <c r="A449" s="258" t="s">
        <v>3855</v>
      </c>
      <c r="B449" s="258" t="s">
        <v>3856</v>
      </c>
    </row>
    <row r="450" spans="1:2">
      <c r="A450" s="258" t="s">
        <v>4236</v>
      </c>
      <c r="B450" s="258" t="s">
        <v>4237</v>
      </c>
    </row>
    <row r="451" spans="1:2">
      <c r="A451" s="258" t="s">
        <v>5367</v>
      </c>
      <c r="B451" s="258" t="s">
        <v>5368</v>
      </c>
    </row>
    <row r="452" spans="1:2">
      <c r="A452" s="258" t="s">
        <v>2534</v>
      </c>
      <c r="B452" s="258" t="s">
        <v>2535</v>
      </c>
    </row>
    <row r="453" spans="1:2">
      <c r="A453" s="258" t="s">
        <v>5539</v>
      </c>
      <c r="B453" s="258" t="s">
        <v>5540</v>
      </c>
    </row>
    <row r="454" spans="1:2">
      <c r="A454" s="258" t="s">
        <v>3679</v>
      </c>
      <c r="B454" s="258" t="s">
        <v>3680</v>
      </c>
    </row>
    <row r="455" spans="1:2">
      <c r="A455" s="258" t="s">
        <v>2720</v>
      </c>
      <c r="B455" s="258" t="s">
        <v>5099</v>
      </c>
    </row>
    <row r="456" spans="1:2">
      <c r="A456" s="258" t="s">
        <v>4984</v>
      </c>
      <c r="B456" s="258" t="s">
        <v>4985</v>
      </c>
    </row>
    <row r="457" spans="1:2">
      <c r="A457" s="258" t="s">
        <v>3956</v>
      </c>
      <c r="B457" s="258" t="s">
        <v>3957</v>
      </c>
    </row>
    <row r="458" spans="1:2">
      <c r="A458" s="258" t="s">
        <v>2472</v>
      </c>
      <c r="B458" s="258" t="s">
        <v>5072</v>
      </c>
    </row>
    <row r="459" spans="1:2">
      <c r="A459" s="258" t="s">
        <v>4349</v>
      </c>
      <c r="B459" s="258" t="s">
        <v>5239</v>
      </c>
    </row>
    <row r="460" spans="1:2">
      <c r="A460" s="258" t="s">
        <v>2225</v>
      </c>
      <c r="B460" s="258" t="s">
        <v>2226</v>
      </c>
    </row>
    <row r="461" spans="1:2">
      <c r="A461" s="258" t="s">
        <v>1775</v>
      </c>
      <c r="B461" s="258" t="s">
        <v>1776</v>
      </c>
    </row>
    <row r="462" spans="1:2">
      <c r="A462" s="258" t="s">
        <v>3177</v>
      </c>
      <c r="B462" s="258" t="s">
        <v>3178</v>
      </c>
    </row>
    <row r="463" spans="1:2">
      <c r="A463" s="258" t="s">
        <v>1944</v>
      </c>
      <c r="B463" s="258" t="s">
        <v>1945</v>
      </c>
    </row>
    <row r="464" spans="1:2">
      <c r="A464" s="258" t="s">
        <v>1722</v>
      </c>
      <c r="B464" s="258" t="s">
        <v>1723</v>
      </c>
    </row>
    <row r="465" spans="1:2">
      <c r="A465" s="258" t="s">
        <v>4411</v>
      </c>
      <c r="B465" s="258" t="s">
        <v>4412</v>
      </c>
    </row>
    <row r="466" spans="1:2">
      <c r="A466" s="258" t="s">
        <v>142</v>
      </c>
      <c r="B466" s="258" t="s">
        <v>1697</v>
      </c>
    </row>
    <row r="467" spans="1:2">
      <c r="A467" s="258" t="s">
        <v>3693</v>
      </c>
      <c r="B467" s="258" t="s">
        <v>3694</v>
      </c>
    </row>
    <row r="468" spans="1:2">
      <c r="A468" s="258" t="s">
        <v>1341</v>
      </c>
      <c r="B468" s="258" t="s">
        <v>1342</v>
      </c>
    </row>
    <row r="469" spans="1:2">
      <c r="A469" s="258" t="s">
        <v>685</v>
      </c>
      <c r="B469" s="258" t="s">
        <v>686</v>
      </c>
    </row>
    <row r="470" spans="1:2">
      <c r="A470" s="258" t="s">
        <v>5345</v>
      </c>
      <c r="B470" s="258" t="s">
        <v>5346</v>
      </c>
    </row>
    <row r="471" spans="1:2">
      <c r="A471" s="258" t="s">
        <v>1593</v>
      </c>
      <c r="B471" s="258" t="s">
        <v>1594</v>
      </c>
    </row>
    <row r="472" spans="1:2">
      <c r="A472" s="258" t="s">
        <v>733</v>
      </c>
      <c r="B472" s="258" t="s">
        <v>734</v>
      </c>
    </row>
    <row r="473" spans="1:2">
      <c r="A473" s="258" t="s">
        <v>3401</v>
      </c>
      <c r="B473" s="258" t="s">
        <v>5218</v>
      </c>
    </row>
    <row r="474" spans="1:2">
      <c r="A474" s="258" t="s">
        <v>362</v>
      </c>
      <c r="B474" s="258" t="s">
        <v>363</v>
      </c>
    </row>
    <row r="475" spans="1:2">
      <c r="A475" s="258" t="s">
        <v>948</v>
      </c>
      <c r="B475" s="258" t="s">
        <v>949</v>
      </c>
    </row>
    <row r="476" spans="1:2">
      <c r="A476" s="258" t="s">
        <v>4502</v>
      </c>
      <c r="B476" s="258" t="s">
        <v>2934</v>
      </c>
    </row>
    <row r="477" spans="1:2">
      <c r="A477" s="258" t="s">
        <v>179</v>
      </c>
      <c r="B477" s="258" t="s">
        <v>180</v>
      </c>
    </row>
    <row r="478" spans="1:2">
      <c r="A478" s="258" t="s">
        <v>2943</v>
      </c>
      <c r="B478" s="258" t="s">
        <v>5161</v>
      </c>
    </row>
    <row r="479" spans="1:2">
      <c r="A479" s="258" t="s">
        <v>3445</v>
      </c>
      <c r="B479" s="258" t="s">
        <v>3446</v>
      </c>
    </row>
    <row r="480" spans="1:2">
      <c r="A480" s="258" t="s">
        <v>1219</v>
      </c>
      <c r="B480" s="258" t="s">
        <v>1220</v>
      </c>
    </row>
    <row r="481" spans="1:2">
      <c r="A481" s="258" t="s">
        <v>5541</v>
      </c>
      <c r="B481" s="258" t="s">
        <v>5542</v>
      </c>
    </row>
    <row r="482" spans="1:2">
      <c r="A482" s="258" t="s">
        <v>5500</v>
      </c>
      <c r="B482" s="258" t="s">
        <v>5501</v>
      </c>
    </row>
    <row r="483" spans="1:2">
      <c r="A483" s="258" t="s">
        <v>2536</v>
      </c>
      <c r="B483" s="258" t="s">
        <v>2537</v>
      </c>
    </row>
    <row r="484" spans="1:2">
      <c r="A484" s="258" t="s">
        <v>3802</v>
      </c>
      <c r="B484" s="258" t="s">
        <v>4071</v>
      </c>
    </row>
    <row r="485" spans="1:2">
      <c r="A485" s="258" t="s">
        <v>838</v>
      </c>
      <c r="B485" s="258" t="s">
        <v>839</v>
      </c>
    </row>
    <row r="486" spans="1:2">
      <c r="A486" s="258" t="s">
        <v>1120</v>
      </c>
      <c r="B486" s="258" t="s">
        <v>1121</v>
      </c>
    </row>
    <row r="487" spans="1:2">
      <c r="A487" s="258" t="s">
        <v>4929</v>
      </c>
      <c r="B487" s="258" t="s">
        <v>4930</v>
      </c>
    </row>
    <row r="488" spans="1:2">
      <c r="A488" s="258" t="s">
        <v>3857</v>
      </c>
      <c r="B488" s="258" t="s">
        <v>4077</v>
      </c>
    </row>
    <row r="489" spans="1:2">
      <c r="A489" s="258" t="s">
        <v>2080</v>
      </c>
      <c r="B489" s="258" t="s">
        <v>2081</v>
      </c>
    </row>
    <row r="490" spans="1:2">
      <c r="A490" s="258" t="s">
        <v>4102</v>
      </c>
      <c r="B490" s="258" t="s">
        <v>4103</v>
      </c>
    </row>
    <row r="491" spans="1:2">
      <c r="A491" s="258" t="s">
        <v>5313</v>
      </c>
      <c r="B491" s="258" t="s">
        <v>5314</v>
      </c>
    </row>
    <row r="492" spans="1:2">
      <c r="A492" s="258" t="s">
        <v>4713</v>
      </c>
      <c r="B492" s="258" t="s">
        <v>4714</v>
      </c>
    </row>
    <row r="493" spans="1:2">
      <c r="A493" s="258" t="s">
        <v>882</v>
      </c>
      <c r="B493" s="258" t="s">
        <v>883</v>
      </c>
    </row>
    <row r="494" spans="1:2">
      <c r="A494" s="258" t="s">
        <v>3157</v>
      </c>
      <c r="B494" s="258" t="s">
        <v>4026</v>
      </c>
    </row>
    <row r="495" spans="1:2">
      <c r="A495" s="258" t="s">
        <v>1247</v>
      </c>
      <c r="B495" s="258" t="s">
        <v>1248</v>
      </c>
    </row>
    <row r="496" spans="1:2">
      <c r="A496" s="258" t="s">
        <v>818</v>
      </c>
      <c r="B496" s="258" t="s">
        <v>819</v>
      </c>
    </row>
    <row r="497" spans="1:2">
      <c r="A497" s="258" t="s">
        <v>2923</v>
      </c>
      <c r="B497" s="258" t="s">
        <v>4006</v>
      </c>
    </row>
    <row r="498" spans="1:2">
      <c r="A498" s="258" t="s">
        <v>4931</v>
      </c>
      <c r="B498" s="258" t="s">
        <v>4932</v>
      </c>
    </row>
    <row r="499" spans="1:2">
      <c r="A499" s="258" t="s">
        <v>231</v>
      </c>
      <c r="B499" s="258" t="s">
        <v>232</v>
      </c>
    </row>
    <row r="500" spans="1:2">
      <c r="A500" s="258" t="s">
        <v>768</v>
      </c>
      <c r="B500" s="258" t="s">
        <v>769</v>
      </c>
    </row>
    <row r="501" spans="1:2">
      <c r="A501" s="258" t="s">
        <v>2538</v>
      </c>
      <c r="B501" s="258" t="s">
        <v>5076</v>
      </c>
    </row>
    <row r="502" spans="1:2">
      <c r="A502" s="258" t="s">
        <v>4524</v>
      </c>
      <c r="B502" s="258" t="s">
        <v>4759</v>
      </c>
    </row>
    <row r="503" spans="1:2">
      <c r="A503" s="258" t="s">
        <v>4572</v>
      </c>
      <c r="B503" s="258" t="s">
        <v>4573</v>
      </c>
    </row>
    <row r="504" spans="1:2">
      <c r="A504" s="258" t="s">
        <v>5543</v>
      </c>
      <c r="B504" s="258" t="s">
        <v>5544</v>
      </c>
    </row>
    <row r="505" spans="1:2">
      <c r="A505" s="258" t="s">
        <v>902</v>
      </c>
      <c r="B505" s="258" t="s">
        <v>903</v>
      </c>
    </row>
    <row r="506" spans="1:2">
      <c r="A506" s="258" t="s">
        <v>2848</v>
      </c>
      <c r="B506" s="258" t="s">
        <v>5143</v>
      </c>
    </row>
    <row r="507" spans="1:2">
      <c r="A507" s="258" t="s">
        <v>3902</v>
      </c>
      <c r="B507" s="258" t="s">
        <v>3903</v>
      </c>
    </row>
    <row r="508" spans="1:2">
      <c r="A508" s="258" t="s">
        <v>4539</v>
      </c>
      <c r="B508" s="258" t="s">
        <v>4766</v>
      </c>
    </row>
    <row r="509" spans="1:2">
      <c r="A509" s="258" t="s">
        <v>3716</v>
      </c>
      <c r="B509" s="258" t="s">
        <v>3717</v>
      </c>
    </row>
    <row r="510" spans="1:2">
      <c r="A510" s="258" t="s">
        <v>324</v>
      </c>
      <c r="B510" s="258" t="s">
        <v>325</v>
      </c>
    </row>
    <row r="511" spans="1:2">
      <c r="A511" s="258" t="s">
        <v>1539</v>
      </c>
      <c r="B511" s="258" t="s">
        <v>325</v>
      </c>
    </row>
    <row r="512" spans="1:2">
      <c r="A512" s="258" t="s">
        <v>2032</v>
      </c>
      <c r="B512" s="258" t="s">
        <v>2033</v>
      </c>
    </row>
    <row r="513" spans="1:2">
      <c r="A513" s="258" t="s">
        <v>1568</v>
      </c>
      <c r="B513" s="258" t="s">
        <v>1569</v>
      </c>
    </row>
    <row r="514" spans="1:2">
      <c r="A514" s="258" t="s">
        <v>2227</v>
      </c>
      <c r="B514" s="258" t="s">
        <v>2228</v>
      </c>
    </row>
    <row r="515" spans="1:2">
      <c r="A515" s="258" t="s">
        <v>1847</v>
      </c>
      <c r="B515" s="258" t="s">
        <v>1848</v>
      </c>
    </row>
    <row r="516" spans="1:2">
      <c r="A516" s="258" t="s">
        <v>4473</v>
      </c>
      <c r="B516" s="258" t="s">
        <v>4753</v>
      </c>
    </row>
    <row r="517" spans="1:2">
      <c r="A517" s="258" t="s">
        <v>3740</v>
      </c>
      <c r="B517" s="258" t="s">
        <v>3741</v>
      </c>
    </row>
    <row r="518" spans="1:2">
      <c r="A518" s="258" t="s">
        <v>3914</v>
      </c>
      <c r="B518" s="258" t="s">
        <v>3915</v>
      </c>
    </row>
    <row r="519" spans="1:2">
      <c r="A519" s="258" t="s">
        <v>3289</v>
      </c>
      <c r="B519" s="258" t="s">
        <v>3290</v>
      </c>
    </row>
    <row r="520" spans="1:2">
      <c r="A520" s="258" t="s">
        <v>2814</v>
      </c>
      <c r="B520" s="258" t="s">
        <v>5130</v>
      </c>
    </row>
    <row r="521" spans="1:2">
      <c r="A521" s="258" t="s">
        <v>2229</v>
      </c>
      <c r="B521" s="258" t="s">
        <v>2230</v>
      </c>
    </row>
    <row r="522" spans="1:2">
      <c r="A522" s="258" t="s">
        <v>2317</v>
      </c>
      <c r="B522" s="258" t="s">
        <v>2318</v>
      </c>
    </row>
    <row r="523" spans="1:2">
      <c r="A523" s="258" t="s">
        <v>4851</v>
      </c>
      <c r="B523" s="258" t="s">
        <v>4852</v>
      </c>
    </row>
    <row r="524" spans="1:2">
      <c r="A524" s="258" t="s">
        <v>5502</v>
      </c>
      <c r="B524" s="258" t="s">
        <v>5503</v>
      </c>
    </row>
    <row r="525" spans="1:2">
      <c r="A525" s="258" t="s">
        <v>1888</v>
      </c>
      <c r="B525" s="258" t="s">
        <v>1889</v>
      </c>
    </row>
    <row r="526" spans="1:2">
      <c r="A526" s="258" t="s">
        <v>3858</v>
      </c>
      <c r="B526" s="258" t="s">
        <v>4078</v>
      </c>
    </row>
    <row r="527" spans="1:2">
      <c r="A527" s="258" t="s">
        <v>1720</v>
      </c>
      <c r="B527" s="258" t="s">
        <v>1721</v>
      </c>
    </row>
    <row r="528" spans="1:2">
      <c r="A528" s="258" t="s">
        <v>2710</v>
      </c>
      <c r="B528" s="258" t="s">
        <v>5097</v>
      </c>
    </row>
    <row r="529" spans="1:2">
      <c r="A529" s="258" t="s">
        <v>2539</v>
      </c>
      <c r="B529" s="258" t="s">
        <v>2540</v>
      </c>
    </row>
    <row r="530" spans="1:2">
      <c r="A530" s="258" t="s">
        <v>217</v>
      </c>
      <c r="B530" s="258" t="s">
        <v>218</v>
      </c>
    </row>
    <row r="531" spans="1:2">
      <c r="A531" s="258" t="s">
        <v>4742</v>
      </c>
      <c r="B531" s="258" t="s">
        <v>5119</v>
      </c>
    </row>
    <row r="532" spans="1:2">
      <c r="A532" s="258" t="s">
        <v>5545</v>
      </c>
      <c r="B532" s="258" t="s">
        <v>5546</v>
      </c>
    </row>
    <row r="533" spans="1:2">
      <c r="A533" s="258" t="s">
        <v>2391</v>
      </c>
      <c r="B533" s="258" t="s">
        <v>2392</v>
      </c>
    </row>
    <row r="534" spans="1:2">
      <c r="A534" s="258" t="s">
        <v>1946</v>
      </c>
      <c r="B534" s="258" t="s">
        <v>1947</v>
      </c>
    </row>
    <row r="535" spans="1:2">
      <c r="A535" s="258" t="s">
        <v>2854</v>
      </c>
      <c r="B535" s="258" t="s">
        <v>2855</v>
      </c>
    </row>
    <row r="536" spans="1:2">
      <c r="A536" s="258" t="s">
        <v>754</v>
      </c>
      <c r="B536" s="258" t="s">
        <v>755</v>
      </c>
    </row>
    <row r="537" spans="1:2">
      <c r="A537" s="258" t="s">
        <v>3120</v>
      </c>
      <c r="B537" s="258" t="s">
        <v>4020</v>
      </c>
    </row>
    <row r="538" spans="1:2">
      <c r="A538" s="258" t="s">
        <v>3100</v>
      </c>
      <c r="B538" s="258" t="s">
        <v>5198</v>
      </c>
    </row>
    <row r="539" spans="1:2">
      <c r="A539" s="258" t="s">
        <v>5275</v>
      </c>
      <c r="B539" s="258" t="s">
        <v>5276</v>
      </c>
    </row>
    <row r="540" spans="1:2">
      <c r="A540" s="258" t="s">
        <v>615</v>
      </c>
      <c r="B540" s="258" t="s">
        <v>616</v>
      </c>
    </row>
    <row r="541" spans="1:2">
      <c r="A541" s="258" t="s">
        <v>2815</v>
      </c>
      <c r="B541" s="258" t="s">
        <v>2816</v>
      </c>
    </row>
    <row r="542" spans="1:2">
      <c r="A542" s="258" t="s">
        <v>2717</v>
      </c>
      <c r="B542" s="258" t="s">
        <v>2718</v>
      </c>
    </row>
    <row r="543" spans="1:2">
      <c r="A543" s="258" t="s">
        <v>1112</v>
      </c>
      <c r="B543" s="258" t="s">
        <v>1113</v>
      </c>
    </row>
    <row r="544" spans="1:2">
      <c r="A544" s="258" t="s">
        <v>1702</v>
      </c>
      <c r="B544" s="258" t="s">
        <v>1703</v>
      </c>
    </row>
    <row r="545" spans="1:2">
      <c r="A545" s="258" t="s">
        <v>2082</v>
      </c>
      <c r="B545" s="258" t="s">
        <v>2083</v>
      </c>
    </row>
    <row r="546" spans="1:2">
      <c r="A546" s="258" t="s">
        <v>2603</v>
      </c>
      <c r="B546" s="258" t="s">
        <v>2604</v>
      </c>
    </row>
    <row r="547" spans="1:2">
      <c r="A547" s="258" t="s">
        <v>491</v>
      </c>
      <c r="B547" s="258" t="s">
        <v>492</v>
      </c>
    </row>
    <row r="548" spans="1:2">
      <c r="A548" s="258" t="s">
        <v>2231</v>
      </c>
      <c r="B548" s="258" t="s">
        <v>2232</v>
      </c>
    </row>
    <row r="549" spans="1:2">
      <c r="A549" s="258" t="s">
        <v>4296</v>
      </c>
      <c r="B549" s="258" t="s">
        <v>4357</v>
      </c>
    </row>
    <row r="550" spans="1:2">
      <c r="A550" s="258" t="s">
        <v>416</v>
      </c>
      <c r="B550" s="258" t="s">
        <v>417</v>
      </c>
    </row>
    <row r="551" spans="1:2">
      <c r="A551" s="258" t="s">
        <v>664</v>
      </c>
      <c r="B551" s="258" t="s">
        <v>665</v>
      </c>
    </row>
    <row r="552" spans="1:2">
      <c r="A552" s="258" t="s">
        <v>1595</v>
      </c>
      <c r="B552" s="258" t="s">
        <v>1596</v>
      </c>
    </row>
    <row r="553" spans="1:2">
      <c r="A553" s="258" t="s">
        <v>1142</v>
      </c>
      <c r="B553" s="258" t="s">
        <v>1143</v>
      </c>
    </row>
    <row r="554" spans="1:2">
      <c r="A554" s="258" t="s">
        <v>1041</v>
      </c>
      <c r="B554" s="258" t="s">
        <v>1042</v>
      </c>
    </row>
    <row r="555" spans="1:2">
      <c r="A555" s="258" t="s">
        <v>4986</v>
      </c>
      <c r="B555" s="258" t="s">
        <v>4987</v>
      </c>
    </row>
    <row r="556" spans="1:2">
      <c r="A556" s="258" t="s">
        <v>4391</v>
      </c>
      <c r="B556" s="258" t="s">
        <v>3888</v>
      </c>
    </row>
    <row r="557" spans="1:2">
      <c r="A557" s="258" t="s">
        <v>4540</v>
      </c>
      <c r="B557" s="258" t="s">
        <v>4767</v>
      </c>
    </row>
    <row r="558" spans="1:2">
      <c r="A558" s="258" t="s">
        <v>3342</v>
      </c>
      <c r="B558" s="258" t="s">
        <v>3343</v>
      </c>
    </row>
    <row r="559" spans="1:2">
      <c r="A559" s="258" t="s">
        <v>3681</v>
      </c>
      <c r="B559" s="258" t="s">
        <v>3682</v>
      </c>
    </row>
    <row r="560" spans="1:2">
      <c r="A560" s="258" t="s">
        <v>253</v>
      </c>
      <c r="B560" s="258" t="s">
        <v>254</v>
      </c>
    </row>
    <row r="561" spans="1:2">
      <c r="A561" s="258" t="s">
        <v>376</v>
      </c>
      <c r="B561" s="258" t="s">
        <v>377</v>
      </c>
    </row>
    <row r="562" spans="1:2">
      <c r="A562" s="258" t="s">
        <v>1221</v>
      </c>
      <c r="B562" s="258" t="s">
        <v>1222</v>
      </c>
    </row>
    <row r="563" spans="1:2">
      <c r="A563" s="258" t="s">
        <v>3510</v>
      </c>
      <c r="B563" s="258" t="s">
        <v>3511</v>
      </c>
    </row>
    <row r="564" spans="1:2">
      <c r="A564" s="258" t="s">
        <v>2334</v>
      </c>
      <c r="B564" s="258" t="s">
        <v>2335</v>
      </c>
    </row>
    <row r="565" spans="1:2">
      <c r="A565" s="258" t="s">
        <v>4339</v>
      </c>
      <c r="B565" s="258" t="s">
        <v>4358</v>
      </c>
    </row>
    <row r="566" spans="1:2">
      <c r="A566" s="258" t="s">
        <v>3873</v>
      </c>
      <c r="B566" s="258" t="s">
        <v>3874</v>
      </c>
    </row>
    <row r="567" spans="1:2">
      <c r="A567" s="258" t="s">
        <v>3179</v>
      </c>
      <c r="B567" s="258" t="s">
        <v>3180</v>
      </c>
    </row>
    <row r="568" spans="1:2">
      <c r="A568" s="258" t="s">
        <v>3826</v>
      </c>
      <c r="B568" s="258" t="s">
        <v>3180</v>
      </c>
    </row>
    <row r="569" spans="1:2">
      <c r="A569" s="258" t="s">
        <v>1013</v>
      </c>
      <c r="B569" s="258" t="s">
        <v>1014</v>
      </c>
    </row>
    <row r="570" spans="1:2">
      <c r="A570" s="258" t="s">
        <v>2233</v>
      </c>
      <c r="B570" s="258" t="s">
        <v>2234</v>
      </c>
    </row>
    <row r="571" spans="1:2">
      <c r="A571" s="258" t="s">
        <v>3084</v>
      </c>
      <c r="B571" s="258" t="s">
        <v>3085</v>
      </c>
    </row>
    <row r="572" spans="1:2">
      <c r="A572" s="258" t="s">
        <v>4302</v>
      </c>
      <c r="B572" s="258" t="s">
        <v>4303</v>
      </c>
    </row>
    <row r="573" spans="1:2">
      <c r="A573" s="258" t="s">
        <v>3519</v>
      </c>
      <c r="B573" s="258" t="s">
        <v>3520</v>
      </c>
    </row>
    <row r="574" spans="1:2">
      <c r="A574" s="258" t="s">
        <v>2084</v>
      </c>
      <c r="B574" s="258" t="s">
        <v>2085</v>
      </c>
    </row>
    <row r="575" spans="1:2">
      <c r="A575" s="258" t="s">
        <v>4104</v>
      </c>
      <c r="B575" s="258" t="s">
        <v>4105</v>
      </c>
    </row>
    <row r="576" spans="1:2">
      <c r="A576" s="258" t="s">
        <v>3045</v>
      </c>
      <c r="B576" s="258" t="s">
        <v>3046</v>
      </c>
    </row>
    <row r="577" spans="1:2">
      <c r="A577" s="258" t="s">
        <v>3181</v>
      </c>
      <c r="B577" s="258" t="s">
        <v>3182</v>
      </c>
    </row>
    <row r="578" spans="1:2">
      <c r="A578" s="258" t="s">
        <v>1412</v>
      </c>
      <c r="B578" s="258" t="s">
        <v>1413</v>
      </c>
    </row>
    <row r="579" spans="1:2">
      <c r="A579" s="258" t="s">
        <v>288</v>
      </c>
      <c r="B579" s="258" t="s">
        <v>289</v>
      </c>
    </row>
    <row r="580" spans="1:2">
      <c r="A580" s="258" t="s">
        <v>1225</v>
      </c>
      <c r="B580" s="258" t="s">
        <v>1226</v>
      </c>
    </row>
    <row r="581" spans="1:2">
      <c r="A581" s="258" t="s">
        <v>3344</v>
      </c>
      <c r="B581" s="258" t="s">
        <v>3345</v>
      </c>
    </row>
    <row r="582" spans="1:2">
      <c r="A582" s="258" t="s">
        <v>1698</v>
      </c>
      <c r="B582" s="258" t="s">
        <v>1699</v>
      </c>
    </row>
    <row r="583" spans="1:2">
      <c r="A583" s="258" t="s">
        <v>5347</v>
      </c>
      <c r="B583" s="258" t="s">
        <v>5348</v>
      </c>
    </row>
    <row r="584" spans="1:2">
      <c r="A584" s="258" t="s">
        <v>3402</v>
      </c>
      <c r="B584" s="258" t="s">
        <v>4039</v>
      </c>
    </row>
    <row r="585" spans="1:2">
      <c r="A585" s="258" t="s">
        <v>1714</v>
      </c>
      <c r="B585" s="258" t="s">
        <v>1715</v>
      </c>
    </row>
    <row r="586" spans="1:2">
      <c r="A586" s="258" t="s">
        <v>3436</v>
      </c>
      <c r="B586" s="258" t="s">
        <v>5221</v>
      </c>
    </row>
    <row r="587" spans="1:2">
      <c r="A587" s="258" t="s">
        <v>1919</v>
      </c>
      <c r="B587" s="258" t="s">
        <v>1920</v>
      </c>
    </row>
    <row r="588" spans="1:2">
      <c r="A588" s="258" t="s">
        <v>2086</v>
      </c>
      <c r="B588" s="258" t="s">
        <v>1920</v>
      </c>
    </row>
    <row r="589" spans="1:2">
      <c r="A589" s="258" t="s">
        <v>4304</v>
      </c>
      <c r="B589" s="258" t="s">
        <v>5249</v>
      </c>
    </row>
    <row r="590" spans="1:2">
      <c r="A590" s="258" t="s">
        <v>2719</v>
      </c>
      <c r="B590" s="258" t="s">
        <v>5098</v>
      </c>
    </row>
    <row r="591" spans="1:2">
      <c r="A591" s="258" t="s">
        <v>1023</v>
      </c>
      <c r="B591" s="258" t="s">
        <v>1024</v>
      </c>
    </row>
    <row r="592" spans="1:2">
      <c r="A592" s="258" t="s">
        <v>364</v>
      </c>
      <c r="B592" s="258" t="s">
        <v>365</v>
      </c>
    </row>
    <row r="593" spans="1:2">
      <c r="A593" s="258" t="s">
        <v>1068</v>
      </c>
      <c r="B593" s="258" t="s">
        <v>1069</v>
      </c>
    </row>
    <row r="594" spans="1:2">
      <c r="A594" s="258" t="s">
        <v>1164</v>
      </c>
      <c r="B594" s="258" t="s">
        <v>1165</v>
      </c>
    </row>
    <row r="595" spans="1:2">
      <c r="A595" s="258" t="s">
        <v>731</v>
      </c>
      <c r="B595" s="258" t="s">
        <v>732</v>
      </c>
    </row>
    <row r="596" spans="1:2">
      <c r="A596" s="258" t="s">
        <v>1351</v>
      </c>
      <c r="B596" s="258" t="s">
        <v>1352</v>
      </c>
    </row>
    <row r="597" spans="1:2">
      <c r="A597" s="258" t="s">
        <v>1104</v>
      </c>
      <c r="B597" s="258" t="s">
        <v>1105</v>
      </c>
    </row>
    <row r="598" spans="1:2">
      <c r="A598" s="258" t="s">
        <v>3101</v>
      </c>
      <c r="B598" s="258" t="s">
        <v>3102</v>
      </c>
    </row>
    <row r="599" spans="1:2">
      <c r="A599" s="258" t="s">
        <v>1070</v>
      </c>
      <c r="B599" s="258" t="s">
        <v>1071</v>
      </c>
    </row>
    <row r="600" spans="1:2">
      <c r="A600" s="258" t="s">
        <v>1691</v>
      </c>
      <c r="B600" s="258" t="s">
        <v>1692</v>
      </c>
    </row>
    <row r="601" spans="1:2">
      <c r="A601" s="258" t="s">
        <v>1015</v>
      </c>
      <c r="B601" s="258" t="s">
        <v>1016</v>
      </c>
    </row>
    <row r="602" spans="1:2">
      <c r="A602" s="258" t="s">
        <v>1279</v>
      </c>
      <c r="B602" s="258" t="s">
        <v>1280</v>
      </c>
    </row>
    <row r="603" spans="1:2">
      <c r="A603" s="258" t="s">
        <v>4413</v>
      </c>
      <c r="B603" s="258" t="s">
        <v>4414</v>
      </c>
    </row>
    <row r="604" spans="1:2">
      <c r="A604" s="258" t="s">
        <v>966</v>
      </c>
      <c r="B604" s="258" t="s">
        <v>967</v>
      </c>
    </row>
    <row r="605" spans="1:2">
      <c r="A605" s="258" t="s">
        <v>2748</v>
      </c>
      <c r="B605" s="258" t="s">
        <v>2749</v>
      </c>
    </row>
    <row r="606" spans="1:2">
      <c r="A606" s="258" t="s">
        <v>3183</v>
      </c>
      <c r="B606" s="258" t="s">
        <v>3184</v>
      </c>
    </row>
    <row r="607" spans="1:2">
      <c r="A607" s="258" t="s">
        <v>1343</v>
      </c>
      <c r="B607" s="258" t="s">
        <v>1344</v>
      </c>
    </row>
    <row r="608" spans="1:2">
      <c r="A608" s="258" t="s">
        <v>2336</v>
      </c>
      <c r="B608" s="258" t="s">
        <v>2337</v>
      </c>
    </row>
    <row r="609" spans="1:2">
      <c r="A609" s="258" t="s">
        <v>884</v>
      </c>
      <c r="B609" s="258" t="s">
        <v>885</v>
      </c>
    </row>
    <row r="610" spans="1:2">
      <c r="A610" s="258" t="s">
        <v>636</v>
      </c>
      <c r="B610" s="258" t="s">
        <v>637</v>
      </c>
    </row>
    <row r="611" spans="1:2">
      <c r="A611" s="258" t="s">
        <v>5369</v>
      </c>
      <c r="B611" s="258" t="s">
        <v>5370</v>
      </c>
    </row>
    <row r="612" spans="1:2">
      <c r="A612" s="258" t="s">
        <v>1184</v>
      </c>
      <c r="B612" s="258" t="s">
        <v>1185</v>
      </c>
    </row>
    <row r="613" spans="1:2">
      <c r="A613" s="258" t="s">
        <v>3470</v>
      </c>
      <c r="B613" s="258" t="s">
        <v>4049</v>
      </c>
    </row>
    <row r="614" spans="1:2">
      <c r="A614" s="258" t="s">
        <v>1735</v>
      </c>
      <c r="B614" s="258" t="s">
        <v>1736</v>
      </c>
    </row>
    <row r="615" spans="1:2">
      <c r="A615" s="258" t="s">
        <v>3742</v>
      </c>
      <c r="B615" s="258" t="s">
        <v>3743</v>
      </c>
    </row>
    <row r="616" spans="1:2">
      <c r="A616" s="258" t="s">
        <v>3803</v>
      </c>
      <c r="B616" s="258" t="s">
        <v>3804</v>
      </c>
    </row>
    <row r="617" spans="1:2">
      <c r="A617" s="258" t="s">
        <v>1983</v>
      </c>
      <c r="B617" s="258" t="s">
        <v>1984</v>
      </c>
    </row>
    <row r="618" spans="1:2">
      <c r="A618" s="258" t="s">
        <v>766</v>
      </c>
      <c r="B618" s="258" t="s">
        <v>767</v>
      </c>
    </row>
    <row r="619" spans="1:2">
      <c r="A619" s="258" t="s">
        <v>4933</v>
      </c>
      <c r="B619" s="258" t="s">
        <v>4934</v>
      </c>
    </row>
    <row r="620" spans="1:2">
      <c r="A620" s="258" t="s">
        <v>860</v>
      </c>
      <c r="B620" s="258" t="s">
        <v>861</v>
      </c>
    </row>
    <row r="621" spans="1:2">
      <c r="A621" s="258" t="s">
        <v>910</v>
      </c>
      <c r="B621" s="258" t="s">
        <v>911</v>
      </c>
    </row>
    <row r="622" spans="1:2">
      <c r="A622" s="258" t="s">
        <v>2087</v>
      </c>
      <c r="B622" s="258" t="s">
        <v>2088</v>
      </c>
    </row>
    <row r="623" spans="1:2">
      <c r="A623" s="258" t="s">
        <v>1791</v>
      </c>
      <c r="B623" s="258" t="s">
        <v>1792</v>
      </c>
    </row>
    <row r="624" spans="1:2">
      <c r="A624" s="258" t="s">
        <v>5371</v>
      </c>
      <c r="B624" s="258" t="s">
        <v>5372</v>
      </c>
    </row>
    <row r="625" spans="1:2">
      <c r="A625" s="258" t="s">
        <v>1467</v>
      </c>
      <c r="B625" s="258" t="s">
        <v>1468</v>
      </c>
    </row>
    <row r="626" spans="1:2">
      <c r="A626" s="258" t="s">
        <v>2089</v>
      </c>
      <c r="B626" s="258" t="s">
        <v>2090</v>
      </c>
    </row>
    <row r="627" spans="1:2">
      <c r="A627" s="258" t="s">
        <v>1043</v>
      </c>
      <c r="B627" s="258" t="s">
        <v>1044</v>
      </c>
    </row>
    <row r="628" spans="1:2">
      <c r="A628" s="258" t="s">
        <v>1681</v>
      </c>
      <c r="B628" s="258" t="s">
        <v>1682</v>
      </c>
    </row>
    <row r="629" spans="1:2">
      <c r="A629" s="258" t="s">
        <v>3695</v>
      </c>
      <c r="B629" s="258" t="s">
        <v>3696</v>
      </c>
    </row>
    <row r="630" spans="1:2">
      <c r="A630" s="258" t="s">
        <v>3291</v>
      </c>
      <c r="B630" s="258" t="s">
        <v>3292</v>
      </c>
    </row>
    <row r="631" spans="1:2">
      <c r="A631" s="258" t="s">
        <v>473</v>
      </c>
      <c r="B631" s="258" t="s">
        <v>474</v>
      </c>
    </row>
    <row r="632" spans="1:2">
      <c r="A632" s="258" t="s">
        <v>1383</v>
      </c>
      <c r="B632" s="258" t="s">
        <v>1384</v>
      </c>
    </row>
    <row r="633" spans="1:2">
      <c r="A633" s="258" t="s">
        <v>2235</v>
      </c>
      <c r="B633" s="258" t="s">
        <v>2236</v>
      </c>
    </row>
    <row r="634" spans="1:2">
      <c r="A634" s="258" t="s">
        <v>3982</v>
      </c>
      <c r="B634" s="258" t="s">
        <v>3983</v>
      </c>
    </row>
    <row r="635" spans="1:2">
      <c r="A635" s="258" t="s">
        <v>4415</v>
      </c>
      <c r="B635" s="258" t="s">
        <v>4416</v>
      </c>
    </row>
    <row r="636" spans="1:2">
      <c r="A636" s="258" t="s">
        <v>5339</v>
      </c>
      <c r="B636" s="258" t="s">
        <v>5340</v>
      </c>
    </row>
    <row r="637" spans="1:2">
      <c r="A637" s="258" t="s">
        <v>2237</v>
      </c>
      <c r="B637" s="258" t="s">
        <v>2238</v>
      </c>
    </row>
    <row r="638" spans="1:2">
      <c r="A638" s="258" t="s">
        <v>2750</v>
      </c>
      <c r="B638" s="258" t="s">
        <v>5111</v>
      </c>
    </row>
    <row r="639" spans="1:2">
      <c r="A639" s="258" t="s">
        <v>3744</v>
      </c>
      <c r="B639" s="258" t="s">
        <v>3745</v>
      </c>
    </row>
    <row r="640" spans="1:2">
      <c r="A640" s="258" t="s">
        <v>2365</v>
      </c>
      <c r="B640" s="258" t="s">
        <v>2366</v>
      </c>
    </row>
    <row r="641" spans="1:2">
      <c r="A641" s="258" t="s">
        <v>2751</v>
      </c>
      <c r="B641" s="258" t="s">
        <v>5112</v>
      </c>
    </row>
    <row r="642" spans="1:2">
      <c r="A642" s="258" t="s">
        <v>2319</v>
      </c>
      <c r="B642" s="258" t="s">
        <v>2320</v>
      </c>
    </row>
    <row r="643" spans="1:2">
      <c r="A643" s="258" t="s">
        <v>2731</v>
      </c>
      <c r="B643" s="258" t="s">
        <v>2732</v>
      </c>
    </row>
    <row r="644" spans="1:2">
      <c r="A644" s="258" t="s">
        <v>2722</v>
      </c>
      <c r="B644" s="258" t="s">
        <v>2723</v>
      </c>
    </row>
    <row r="645" spans="1:2">
      <c r="A645" s="258" t="s">
        <v>2817</v>
      </c>
      <c r="B645" s="258" t="s">
        <v>2818</v>
      </c>
    </row>
    <row r="646" spans="1:2">
      <c r="A646" s="258" t="s">
        <v>515</v>
      </c>
      <c r="B646" s="258" t="s">
        <v>516</v>
      </c>
    </row>
    <row r="647" spans="1:2">
      <c r="A647" s="258" t="s">
        <v>3356</v>
      </c>
      <c r="B647" s="258" t="s">
        <v>3357</v>
      </c>
    </row>
    <row r="648" spans="1:2">
      <c r="A648" s="258" t="s">
        <v>3904</v>
      </c>
      <c r="B648" s="258" t="s">
        <v>3905</v>
      </c>
    </row>
    <row r="649" spans="1:2">
      <c r="A649" s="258" t="s">
        <v>1948</v>
      </c>
      <c r="B649" s="258" t="s">
        <v>1949</v>
      </c>
    </row>
    <row r="650" spans="1:2">
      <c r="A650" s="258" t="s">
        <v>2605</v>
      </c>
      <c r="B650" s="258" t="s">
        <v>2606</v>
      </c>
    </row>
    <row r="651" spans="1:2">
      <c r="A651" s="258" t="s">
        <v>2239</v>
      </c>
      <c r="B651" s="258" t="s">
        <v>2240</v>
      </c>
    </row>
    <row r="652" spans="1:2">
      <c r="A652" s="258" t="s">
        <v>223</v>
      </c>
      <c r="B652" s="258" t="s">
        <v>224</v>
      </c>
    </row>
    <row r="653" spans="1:2">
      <c r="A653" s="258" t="s">
        <v>4880</v>
      </c>
      <c r="B653" s="258" t="s">
        <v>4881</v>
      </c>
    </row>
    <row r="654" spans="1:2">
      <c r="A654" s="258" t="s">
        <v>840</v>
      </c>
      <c r="B654" s="258" t="s">
        <v>841</v>
      </c>
    </row>
    <row r="655" spans="1:2">
      <c r="A655" s="258" t="s">
        <v>5547</v>
      </c>
      <c r="B655" s="258" t="s">
        <v>5548</v>
      </c>
    </row>
    <row r="656" spans="1:2">
      <c r="A656" s="258" t="s">
        <v>5277</v>
      </c>
      <c r="B656" s="258" t="s">
        <v>5278</v>
      </c>
    </row>
    <row r="657" spans="1:2">
      <c r="A657" s="258" t="s">
        <v>4935</v>
      </c>
      <c r="B657" s="258" t="s">
        <v>4936</v>
      </c>
    </row>
    <row r="658" spans="1:2">
      <c r="A658" s="258" t="s">
        <v>2469</v>
      </c>
      <c r="B658" s="258" t="s">
        <v>5071</v>
      </c>
    </row>
    <row r="659" spans="1:2">
      <c r="A659" s="258" t="s">
        <v>164</v>
      </c>
      <c r="B659" s="258" t="s">
        <v>2241</v>
      </c>
    </row>
    <row r="660" spans="1:2">
      <c r="A660" s="258" t="s">
        <v>1281</v>
      </c>
      <c r="B660" s="258" t="s">
        <v>1282</v>
      </c>
    </row>
    <row r="661" spans="1:2">
      <c r="A661" s="258" t="s">
        <v>3264</v>
      </c>
      <c r="B661" s="258" t="s">
        <v>3265</v>
      </c>
    </row>
    <row r="662" spans="1:2">
      <c r="A662" s="258" t="s">
        <v>842</v>
      </c>
      <c r="B662" s="258" t="s">
        <v>843</v>
      </c>
    </row>
    <row r="663" spans="1:2">
      <c r="A663" s="258" t="s">
        <v>1575</v>
      </c>
      <c r="B663" s="258" t="s">
        <v>1576</v>
      </c>
    </row>
    <row r="664" spans="1:2">
      <c r="A664" s="258" t="s">
        <v>1359</v>
      </c>
      <c r="B664" s="258" t="s">
        <v>1360</v>
      </c>
    </row>
    <row r="665" spans="1:2">
      <c r="A665" s="258" t="s">
        <v>2728</v>
      </c>
      <c r="B665" s="258" t="s">
        <v>5103</v>
      </c>
    </row>
    <row r="666" spans="1:2">
      <c r="A666" s="258" t="s">
        <v>2541</v>
      </c>
      <c r="B666" s="258" t="s">
        <v>2542</v>
      </c>
    </row>
    <row r="667" spans="1:2">
      <c r="A667" s="258" t="s">
        <v>976</v>
      </c>
      <c r="B667" s="258" t="s">
        <v>977</v>
      </c>
    </row>
    <row r="668" spans="1:2">
      <c r="A668" s="258" t="s">
        <v>3746</v>
      </c>
      <c r="B668" s="258" t="s">
        <v>3747</v>
      </c>
    </row>
    <row r="669" spans="1:2">
      <c r="A669" s="258" t="s">
        <v>2930</v>
      </c>
      <c r="B669" s="258" t="s">
        <v>2931</v>
      </c>
    </row>
    <row r="670" spans="1:2">
      <c r="A670" s="258" t="s">
        <v>2091</v>
      </c>
      <c r="B670" s="258" t="s">
        <v>2092</v>
      </c>
    </row>
    <row r="671" spans="1:2">
      <c r="A671" s="258" t="s">
        <v>958</v>
      </c>
      <c r="B671" s="258" t="s">
        <v>959</v>
      </c>
    </row>
    <row r="672" spans="1:2">
      <c r="A672" s="258" t="s">
        <v>3683</v>
      </c>
      <c r="B672" s="258" t="s">
        <v>3684</v>
      </c>
    </row>
    <row r="673" spans="1:2">
      <c r="A673" s="258" t="s">
        <v>4106</v>
      </c>
      <c r="B673" s="258" t="s">
        <v>4107</v>
      </c>
    </row>
    <row r="674" spans="1:2">
      <c r="A674" s="258" t="s">
        <v>2093</v>
      </c>
      <c r="B674" s="258" t="s">
        <v>2094</v>
      </c>
    </row>
    <row r="675" spans="1:2">
      <c r="A675" s="258" t="s">
        <v>4602</v>
      </c>
      <c r="B675" s="258" t="s">
        <v>4603</v>
      </c>
    </row>
    <row r="676" spans="1:2">
      <c r="A676" s="258" t="s">
        <v>3266</v>
      </c>
      <c r="B676" s="258" t="s">
        <v>4036</v>
      </c>
    </row>
    <row r="677" spans="1:2">
      <c r="A677" s="258" t="s">
        <v>4853</v>
      </c>
      <c r="B677" s="258" t="s">
        <v>4854</v>
      </c>
    </row>
    <row r="678" spans="1:2">
      <c r="A678" s="258" t="s">
        <v>3659</v>
      </c>
      <c r="B678" s="258" t="s">
        <v>4060</v>
      </c>
    </row>
    <row r="679" spans="1:2">
      <c r="A679" s="258" t="s">
        <v>4305</v>
      </c>
      <c r="B679" s="258" t="s">
        <v>5250</v>
      </c>
    </row>
    <row r="680" spans="1:2">
      <c r="A680" s="258" t="s">
        <v>5373</v>
      </c>
      <c r="B680" s="258" t="s">
        <v>5374</v>
      </c>
    </row>
    <row r="681" spans="1:2">
      <c r="A681" s="258" t="s">
        <v>4855</v>
      </c>
      <c r="B681" s="258" t="s">
        <v>4856</v>
      </c>
    </row>
    <row r="682" spans="1:2">
      <c r="A682" s="258" t="s">
        <v>4748</v>
      </c>
      <c r="B682" s="258" t="s">
        <v>4749</v>
      </c>
    </row>
    <row r="683" spans="1:2">
      <c r="A683" s="258" t="s">
        <v>658</v>
      </c>
      <c r="B683" s="258" t="s">
        <v>659</v>
      </c>
    </row>
    <row r="684" spans="1:2">
      <c r="A684" s="258" t="s">
        <v>4319</v>
      </c>
      <c r="B684" s="258" t="s">
        <v>4320</v>
      </c>
    </row>
    <row r="685" spans="1:2">
      <c r="A685" s="258" t="s">
        <v>4262</v>
      </c>
      <c r="B685" s="258" t="s">
        <v>4263</v>
      </c>
    </row>
    <row r="686" spans="1:2">
      <c r="A686" s="258" t="s">
        <v>3437</v>
      </c>
      <c r="B686" s="258" t="s">
        <v>3438</v>
      </c>
    </row>
    <row r="687" spans="1:2">
      <c r="A687" s="258" t="s">
        <v>3471</v>
      </c>
      <c r="B687" s="258" t="s">
        <v>3472</v>
      </c>
    </row>
    <row r="688" spans="1:2">
      <c r="A688" s="258" t="s">
        <v>3697</v>
      </c>
      <c r="B688" s="258" t="s">
        <v>4062</v>
      </c>
    </row>
    <row r="689" spans="1:2">
      <c r="A689" s="258" t="s">
        <v>5375</v>
      </c>
      <c r="B689" s="258" t="s">
        <v>5376</v>
      </c>
    </row>
    <row r="690" spans="1:2">
      <c r="A690" s="258" t="s">
        <v>5549</v>
      </c>
      <c r="B690" s="258" t="s">
        <v>5550</v>
      </c>
    </row>
    <row r="691" spans="1:2">
      <c r="A691" s="258" t="s">
        <v>2242</v>
      </c>
      <c r="B691" s="258" t="s">
        <v>2243</v>
      </c>
    </row>
    <row r="692" spans="1:2">
      <c r="A692" s="258" t="s">
        <v>4306</v>
      </c>
      <c r="B692" s="258" t="s">
        <v>4307</v>
      </c>
    </row>
    <row r="693" spans="1:2">
      <c r="A693" s="258" t="s">
        <v>1414</v>
      </c>
      <c r="B693" s="258" t="s">
        <v>1415</v>
      </c>
    </row>
    <row r="694" spans="1:2">
      <c r="A694" s="258" t="s">
        <v>1419</v>
      </c>
      <c r="B694" s="258" t="s">
        <v>1420</v>
      </c>
    </row>
    <row r="695" spans="1:2">
      <c r="A695" s="258" t="s">
        <v>2244</v>
      </c>
      <c r="B695" s="258" t="s">
        <v>2245</v>
      </c>
    </row>
    <row r="696" spans="1:2">
      <c r="A696" s="258" t="s">
        <v>2891</v>
      </c>
      <c r="B696" s="258" t="s">
        <v>5152</v>
      </c>
    </row>
    <row r="697" spans="1:2">
      <c r="A697" s="258" t="s">
        <v>705</v>
      </c>
      <c r="B697" s="258" t="s">
        <v>706</v>
      </c>
    </row>
    <row r="698" spans="1:2">
      <c r="A698" s="258" t="s">
        <v>4541</v>
      </c>
      <c r="B698" s="258" t="s">
        <v>4542</v>
      </c>
    </row>
    <row r="699" spans="1:2">
      <c r="A699" s="258" t="s">
        <v>1841</v>
      </c>
      <c r="B699" s="258" t="s">
        <v>1842</v>
      </c>
    </row>
    <row r="700" spans="1:2">
      <c r="A700" s="258" t="s">
        <v>5377</v>
      </c>
      <c r="B700" s="258" t="s">
        <v>5378</v>
      </c>
    </row>
    <row r="701" spans="1:2">
      <c r="A701" s="258" t="s">
        <v>2034</v>
      </c>
      <c r="B701" s="258" t="s">
        <v>2035</v>
      </c>
    </row>
    <row r="702" spans="1:2">
      <c r="A702" s="258" t="s">
        <v>4543</v>
      </c>
      <c r="B702" s="258" t="s">
        <v>4768</v>
      </c>
    </row>
    <row r="703" spans="1:2">
      <c r="A703" s="258" t="s">
        <v>1765</v>
      </c>
      <c r="B703" s="258" t="s">
        <v>1766</v>
      </c>
    </row>
    <row r="704" spans="1:2">
      <c r="A704" s="258" t="s">
        <v>1878</v>
      </c>
      <c r="B704" s="258" t="s">
        <v>1879</v>
      </c>
    </row>
    <row r="705" spans="1:2">
      <c r="A705" s="258" t="s">
        <v>3346</v>
      </c>
      <c r="B705" s="258" t="s">
        <v>3347</v>
      </c>
    </row>
    <row r="706" spans="1:2">
      <c r="A706" s="258" t="s">
        <v>1577</v>
      </c>
      <c r="B706" s="258" t="s">
        <v>1578</v>
      </c>
    </row>
    <row r="707" spans="1:2">
      <c r="A707" s="258" t="s">
        <v>2095</v>
      </c>
      <c r="B707" s="258" t="s">
        <v>2096</v>
      </c>
    </row>
    <row r="708" spans="1:2">
      <c r="A708" s="258" t="s">
        <v>3942</v>
      </c>
      <c r="B708" s="258" t="s">
        <v>3943</v>
      </c>
    </row>
    <row r="709" spans="1:2">
      <c r="A709" s="258" t="s">
        <v>1355</v>
      </c>
      <c r="B709" s="258" t="s">
        <v>1356</v>
      </c>
    </row>
    <row r="710" spans="1:2">
      <c r="A710" s="258" t="s">
        <v>2856</v>
      </c>
      <c r="B710" s="258" t="s">
        <v>5145</v>
      </c>
    </row>
    <row r="711" spans="1:2">
      <c r="A711" s="258" t="s">
        <v>378</v>
      </c>
      <c r="B711" s="258" t="s">
        <v>379</v>
      </c>
    </row>
    <row r="712" spans="1:2">
      <c r="A712" s="258" t="s">
        <v>4988</v>
      </c>
      <c r="B712" s="258" t="s">
        <v>4989</v>
      </c>
    </row>
    <row r="713" spans="1:2">
      <c r="A713" s="258" t="s">
        <v>662</v>
      </c>
      <c r="B713" s="258" t="s">
        <v>663</v>
      </c>
    </row>
    <row r="714" spans="1:2">
      <c r="A714" s="258" t="s">
        <v>5504</v>
      </c>
      <c r="B714" s="258" t="s">
        <v>5505</v>
      </c>
    </row>
    <row r="715" spans="1:2">
      <c r="A715" s="258" t="s">
        <v>741</v>
      </c>
      <c r="B715" s="258" t="s">
        <v>742</v>
      </c>
    </row>
    <row r="716" spans="1:2">
      <c r="A716" s="258" t="s">
        <v>790</v>
      </c>
      <c r="B716" s="258" t="s">
        <v>791</v>
      </c>
    </row>
    <row r="717" spans="1:2">
      <c r="A717" s="258" t="s">
        <v>304</v>
      </c>
      <c r="B717" s="258" t="s">
        <v>305</v>
      </c>
    </row>
    <row r="718" spans="1:2">
      <c r="A718" s="258" t="s">
        <v>1664</v>
      </c>
      <c r="B718" s="258" t="s">
        <v>1665</v>
      </c>
    </row>
    <row r="719" spans="1:2">
      <c r="A719" s="258" t="s">
        <v>3004</v>
      </c>
      <c r="B719" s="258" t="s">
        <v>4009</v>
      </c>
    </row>
    <row r="720" spans="1:2">
      <c r="A720" s="258" t="s">
        <v>2543</v>
      </c>
      <c r="B720" s="258" t="s">
        <v>2544</v>
      </c>
    </row>
    <row r="721" spans="1:2">
      <c r="A721" s="258" t="s">
        <v>5506</v>
      </c>
      <c r="B721" s="258" t="s">
        <v>5507</v>
      </c>
    </row>
    <row r="722" spans="1:2">
      <c r="A722" s="258" t="s">
        <v>4108</v>
      </c>
      <c r="B722" s="258" t="s">
        <v>4109</v>
      </c>
    </row>
    <row r="723" spans="1:2">
      <c r="A723" s="258" t="s">
        <v>2651</v>
      </c>
      <c r="B723" s="258" t="s">
        <v>2652</v>
      </c>
    </row>
    <row r="724" spans="1:2">
      <c r="A724" s="258" t="s">
        <v>3185</v>
      </c>
      <c r="B724" s="258" t="s">
        <v>3186</v>
      </c>
    </row>
    <row r="725" spans="1:2">
      <c r="A725" s="258" t="s">
        <v>2724</v>
      </c>
      <c r="B725" s="258" t="s">
        <v>5101</v>
      </c>
    </row>
    <row r="726" spans="1:2">
      <c r="A726" s="258" t="s">
        <v>4990</v>
      </c>
      <c r="B726" s="258" t="s">
        <v>4991</v>
      </c>
    </row>
    <row r="727" spans="1:2">
      <c r="A727" s="258" t="s">
        <v>4650</v>
      </c>
      <c r="B727" s="258" t="s">
        <v>4651</v>
      </c>
    </row>
    <row r="728" spans="1:2">
      <c r="A728" s="258" t="s">
        <v>225</v>
      </c>
      <c r="B728" s="258" t="s">
        <v>226</v>
      </c>
    </row>
    <row r="729" spans="1:2">
      <c r="A729" s="258" t="s">
        <v>1866</v>
      </c>
      <c r="B729" s="258" t="s">
        <v>1867</v>
      </c>
    </row>
    <row r="730" spans="1:2">
      <c r="A730" s="258" t="s">
        <v>721</v>
      </c>
      <c r="B730" s="258" t="s">
        <v>722</v>
      </c>
    </row>
    <row r="731" spans="1:2">
      <c r="A731" s="258" t="s">
        <v>3698</v>
      </c>
      <c r="B731" s="258" t="s">
        <v>3699</v>
      </c>
    </row>
    <row r="732" spans="1:2">
      <c r="A732" s="258" t="s">
        <v>4819</v>
      </c>
      <c r="B732" s="258" t="s">
        <v>4820</v>
      </c>
    </row>
    <row r="733" spans="1:2">
      <c r="A733" s="258" t="s">
        <v>2819</v>
      </c>
      <c r="B733" s="258" t="s">
        <v>2820</v>
      </c>
    </row>
    <row r="734" spans="1:2">
      <c r="A734" s="258" t="s">
        <v>2487</v>
      </c>
      <c r="B734" s="258" t="s">
        <v>2488</v>
      </c>
    </row>
    <row r="735" spans="1:2">
      <c r="A735" s="258" t="s">
        <v>752</v>
      </c>
      <c r="B735" s="258" t="s">
        <v>753</v>
      </c>
    </row>
    <row r="736" spans="1:2">
      <c r="A736" s="258" t="s">
        <v>4130</v>
      </c>
      <c r="B736" s="258" t="s">
        <v>4131</v>
      </c>
    </row>
    <row r="737" spans="1:2">
      <c r="A737" s="258" t="s">
        <v>824</v>
      </c>
      <c r="B737" s="258" t="s">
        <v>825</v>
      </c>
    </row>
    <row r="738" spans="1:2">
      <c r="A738" s="258" t="s">
        <v>1066</v>
      </c>
      <c r="B738" s="258" t="s">
        <v>1067</v>
      </c>
    </row>
    <row r="739" spans="1:2">
      <c r="A739" s="258" t="s">
        <v>916</v>
      </c>
      <c r="B739" s="258" t="s">
        <v>917</v>
      </c>
    </row>
    <row r="740" spans="1:2">
      <c r="A740" s="258" t="s">
        <v>558</v>
      </c>
      <c r="B740" s="258" t="s">
        <v>559</v>
      </c>
    </row>
    <row r="741" spans="1:2">
      <c r="A741" s="258" t="s">
        <v>5379</v>
      </c>
      <c r="B741" s="258" t="s">
        <v>5380</v>
      </c>
    </row>
    <row r="742" spans="1:2">
      <c r="A742" s="258" t="s">
        <v>2821</v>
      </c>
      <c r="B742" s="258" t="s">
        <v>2822</v>
      </c>
    </row>
    <row r="743" spans="1:2">
      <c r="A743" s="258" t="s">
        <v>932</v>
      </c>
      <c r="B743" s="258" t="s">
        <v>933</v>
      </c>
    </row>
    <row r="744" spans="1:2">
      <c r="A744" s="258" t="s">
        <v>560</v>
      </c>
      <c r="B744" s="258" t="s">
        <v>561</v>
      </c>
    </row>
    <row r="745" spans="1:2">
      <c r="A745" s="258" t="s">
        <v>3158</v>
      </c>
      <c r="B745" s="258" t="s">
        <v>3159</v>
      </c>
    </row>
    <row r="746" spans="1:2">
      <c r="A746" s="258" t="s">
        <v>2823</v>
      </c>
      <c r="B746" s="258" t="s">
        <v>4003</v>
      </c>
    </row>
    <row r="747" spans="1:2">
      <c r="A747" s="258" t="s">
        <v>1283</v>
      </c>
      <c r="B747" s="258" t="s">
        <v>1284</v>
      </c>
    </row>
    <row r="748" spans="1:2">
      <c r="A748" s="258" t="s">
        <v>4417</v>
      </c>
      <c r="B748" s="258" t="s">
        <v>4418</v>
      </c>
    </row>
    <row r="749" spans="1:2">
      <c r="A749" s="258" t="s">
        <v>3187</v>
      </c>
      <c r="B749" s="258" t="s">
        <v>3188</v>
      </c>
    </row>
    <row r="750" spans="1:2">
      <c r="A750" s="258" t="s">
        <v>2944</v>
      </c>
      <c r="B750" s="258" t="s">
        <v>2945</v>
      </c>
    </row>
    <row r="751" spans="1:2">
      <c r="A751" s="258" t="s">
        <v>4544</v>
      </c>
      <c r="B751" s="258" t="s">
        <v>4769</v>
      </c>
    </row>
    <row r="752" spans="1:2">
      <c r="A752" s="258" t="s">
        <v>1537</v>
      </c>
      <c r="B752" s="258" t="s">
        <v>1538</v>
      </c>
    </row>
    <row r="753" spans="1:2">
      <c r="A753" s="258" t="s">
        <v>2725</v>
      </c>
      <c r="B753" s="258" t="s">
        <v>2726</v>
      </c>
    </row>
    <row r="754" spans="1:2">
      <c r="A754" s="258" t="s">
        <v>984</v>
      </c>
      <c r="B754" s="258" t="s">
        <v>985</v>
      </c>
    </row>
    <row r="755" spans="1:2">
      <c r="A755" s="258" t="s">
        <v>1531</v>
      </c>
      <c r="B755" s="258" t="s">
        <v>1532</v>
      </c>
    </row>
    <row r="756" spans="1:2">
      <c r="A756" s="258" t="s">
        <v>366</v>
      </c>
      <c r="B756" s="258" t="s">
        <v>367</v>
      </c>
    </row>
    <row r="757" spans="1:2">
      <c r="A757" s="258" t="s">
        <v>290</v>
      </c>
      <c r="B757" s="258" t="s">
        <v>291</v>
      </c>
    </row>
    <row r="758" spans="1:2">
      <c r="A758" s="258" t="s">
        <v>1088</v>
      </c>
      <c r="B758" s="258" t="s">
        <v>1089</v>
      </c>
    </row>
    <row r="759" spans="1:2">
      <c r="A759" s="258" t="s">
        <v>438</v>
      </c>
      <c r="B759" s="258" t="s">
        <v>3881</v>
      </c>
    </row>
    <row r="760" spans="1:2">
      <c r="A760" s="258" t="s">
        <v>439</v>
      </c>
      <c r="B760" s="258" t="s">
        <v>440</v>
      </c>
    </row>
    <row r="761" spans="1:2">
      <c r="A761" s="258" t="s">
        <v>2097</v>
      </c>
      <c r="B761" s="258" t="s">
        <v>440</v>
      </c>
    </row>
    <row r="762" spans="1:2">
      <c r="A762" s="258" t="s">
        <v>2176</v>
      </c>
      <c r="B762" s="258" t="s">
        <v>2177</v>
      </c>
    </row>
    <row r="763" spans="1:2">
      <c r="A763" s="258" t="s">
        <v>306</v>
      </c>
      <c r="B763" s="258" t="s">
        <v>307</v>
      </c>
    </row>
    <row r="764" spans="1:2">
      <c r="A764" s="258" t="s">
        <v>4789</v>
      </c>
      <c r="B764" s="258" t="s">
        <v>4790</v>
      </c>
    </row>
    <row r="765" spans="1:2">
      <c r="A765" s="258" t="s">
        <v>4604</v>
      </c>
      <c r="B765" s="258" t="s">
        <v>4605</v>
      </c>
    </row>
    <row r="766" spans="1:2">
      <c r="A766" s="258" t="s">
        <v>543</v>
      </c>
      <c r="B766" s="258" t="s">
        <v>544</v>
      </c>
    </row>
    <row r="767" spans="1:2">
      <c r="A767" s="258" t="s">
        <v>2393</v>
      </c>
      <c r="B767" s="258" t="s">
        <v>2394</v>
      </c>
    </row>
    <row r="768" spans="1:2">
      <c r="A768" s="258" t="s">
        <v>3748</v>
      </c>
      <c r="B768" s="258" t="s">
        <v>5223</v>
      </c>
    </row>
    <row r="769" spans="1:2">
      <c r="A769" s="258" t="s">
        <v>4218</v>
      </c>
      <c r="B769" s="258" t="s">
        <v>4219</v>
      </c>
    </row>
    <row r="770" spans="1:2">
      <c r="A770" s="258" t="s">
        <v>4791</v>
      </c>
      <c r="B770" s="258" t="s">
        <v>4792</v>
      </c>
    </row>
    <row r="771" spans="1:2">
      <c r="A771" s="258" t="s">
        <v>1461</v>
      </c>
      <c r="B771" s="258" t="s">
        <v>1462</v>
      </c>
    </row>
    <row r="772" spans="1:2">
      <c r="A772" s="258" t="s">
        <v>3372</v>
      </c>
      <c r="B772" s="258" t="s">
        <v>3373</v>
      </c>
    </row>
    <row r="773" spans="1:2">
      <c r="A773" s="258" t="s">
        <v>2246</v>
      </c>
      <c r="B773" s="258" t="s">
        <v>2247</v>
      </c>
    </row>
    <row r="774" spans="1:2">
      <c r="A774" s="258" t="s">
        <v>2752</v>
      </c>
      <c r="B774" s="258" t="s">
        <v>2753</v>
      </c>
    </row>
    <row r="775" spans="1:2">
      <c r="A775" s="258" t="s">
        <v>2489</v>
      </c>
      <c r="B775" s="258" t="s">
        <v>2490</v>
      </c>
    </row>
    <row r="776" spans="1:2">
      <c r="A776" s="258" t="s">
        <v>1950</v>
      </c>
      <c r="B776" s="258" t="s">
        <v>1951</v>
      </c>
    </row>
    <row r="777" spans="1:2">
      <c r="A777" s="258" t="s">
        <v>4264</v>
      </c>
      <c r="B777" s="258" t="s">
        <v>4265</v>
      </c>
    </row>
    <row r="778" spans="1:2">
      <c r="A778" s="258" t="s">
        <v>4545</v>
      </c>
      <c r="B778" s="258" t="s">
        <v>4770</v>
      </c>
    </row>
    <row r="779" spans="1:2">
      <c r="A779" s="258" t="s">
        <v>3025</v>
      </c>
      <c r="B779" s="258" t="s">
        <v>3026</v>
      </c>
    </row>
    <row r="780" spans="1:2">
      <c r="A780" s="258" t="s">
        <v>249</v>
      </c>
      <c r="B780" s="258" t="s">
        <v>250</v>
      </c>
    </row>
    <row r="781" spans="1:2">
      <c r="A781" s="258" t="s">
        <v>277</v>
      </c>
      <c r="B781" s="258" t="s">
        <v>278</v>
      </c>
    </row>
    <row r="782" spans="1:2">
      <c r="A782" s="258" t="s">
        <v>386</v>
      </c>
      <c r="B782" s="258" t="s">
        <v>387</v>
      </c>
    </row>
    <row r="783" spans="1:2">
      <c r="A783" s="258" t="s">
        <v>545</v>
      </c>
      <c r="B783" s="258" t="s">
        <v>3882</v>
      </c>
    </row>
    <row r="784" spans="1:2">
      <c r="A784" s="258" t="s">
        <v>920</v>
      </c>
      <c r="B784" s="258" t="s">
        <v>921</v>
      </c>
    </row>
    <row r="785" spans="1:2">
      <c r="A785" s="258" t="s">
        <v>912</v>
      </c>
      <c r="B785" s="258" t="s">
        <v>913</v>
      </c>
    </row>
    <row r="786" spans="1:2">
      <c r="A786" s="258" t="s">
        <v>398</v>
      </c>
      <c r="B786" s="258" t="s">
        <v>399</v>
      </c>
    </row>
    <row r="787" spans="1:2">
      <c r="A787" s="258" t="s">
        <v>2395</v>
      </c>
      <c r="B787" s="258" t="s">
        <v>2396</v>
      </c>
    </row>
    <row r="788" spans="1:2">
      <c r="A788" s="258" t="s">
        <v>4515</v>
      </c>
      <c r="B788" s="258" t="s">
        <v>4754</v>
      </c>
    </row>
    <row r="789" spans="1:2">
      <c r="A789" s="258" t="s">
        <v>1683</v>
      </c>
      <c r="B789" s="258" t="s">
        <v>1684</v>
      </c>
    </row>
    <row r="790" spans="1:2">
      <c r="A790" s="258" t="s">
        <v>2470</v>
      </c>
      <c r="B790" s="258" t="s">
        <v>2471</v>
      </c>
    </row>
    <row r="791" spans="1:2">
      <c r="A791" s="258" t="s">
        <v>1447</v>
      </c>
      <c r="B791" s="258" t="s">
        <v>1448</v>
      </c>
    </row>
    <row r="792" spans="1:2">
      <c r="A792" s="258" t="s">
        <v>3420</v>
      </c>
      <c r="B792" s="258" t="s">
        <v>3421</v>
      </c>
    </row>
    <row r="793" spans="1:2">
      <c r="A793" s="258" t="s">
        <v>4419</v>
      </c>
      <c r="B793" s="258" t="s">
        <v>4420</v>
      </c>
    </row>
    <row r="794" spans="1:2">
      <c r="A794" s="258" t="s">
        <v>2653</v>
      </c>
      <c r="B794" s="258" t="s">
        <v>2654</v>
      </c>
    </row>
    <row r="795" spans="1:2">
      <c r="A795" s="258" t="s">
        <v>1540</v>
      </c>
      <c r="B795" s="258" t="s">
        <v>1541</v>
      </c>
    </row>
    <row r="796" spans="1:2">
      <c r="A796" s="258" t="s">
        <v>1194</v>
      </c>
      <c r="B796" s="258" t="s">
        <v>1195</v>
      </c>
    </row>
    <row r="797" spans="1:2">
      <c r="A797" s="258" t="s">
        <v>4266</v>
      </c>
      <c r="B797" s="258" t="s">
        <v>4267</v>
      </c>
    </row>
    <row r="798" spans="1:2">
      <c r="A798" s="258" t="s">
        <v>3293</v>
      </c>
      <c r="B798" s="258" t="s">
        <v>3294</v>
      </c>
    </row>
    <row r="799" spans="1:2">
      <c r="A799" s="258" t="s">
        <v>1076</v>
      </c>
      <c r="B799" s="258" t="s">
        <v>1077</v>
      </c>
    </row>
    <row r="800" spans="1:2">
      <c r="A800" s="258" t="s">
        <v>3403</v>
      </c>
      <c r="B800" s="258" t="s">
        <v>3404</v>
      </c>
    </row>
    <row r="801" spans="1:2">
      <c r="A801" s="258" t="s">
        <v>562</v>
      </c>
      <c r="B801" s="258" t="s">
        <v>563</v>
      </c>
    </row>
    <row r="802" spans="1:2">
      <c r="A802" s="258" t="s">
        <v>3348</v>
      </c>
      <c r="B802" s="258" t="s">
        <v>3349</v>
      </c>
    </row>
    <row r="803" spans="1:2">
      <c r="A803" s="258" t="s">
        <v>4793</v>
      </c>
      <c r="B803" s="258" t="s">
        <v>4794</v>
      </c>
    </row>
    <row r="804" spans="1:2">
      <c r="A804" s="258" t="s">
        <v>4546</v>
      </c>
      <c r="B804" s="258" t="s">
        <v>4771</v>
      </c>
    </row>
    <row r="805" spans="1:2">
      <c r="A805" s="258" t="s">
        <v>4857</v>
      </c>
      <c r="B805" s="258" t="s">
        <v>4858</v>
      </c>
    </row>
    <row r="806" spans="1:2">
      <c r="A806" s="258" t="s">
        <v>4634</v>
      </c>
      <c r="B806" s="258" t="s">
        <v>4635</v>
      </c>
    </row>
    <row r="807" spans="1:2">
      <c r="A807" s="258" t="s">
        <v>3965</v>
      </c>
      <c r="B807" s="258" t="s">
        <v>5230</v>
      </c>
    </row>
    <row r="808" spans="1:2">
      <c r="A808" s="258" t="s">
        <v>4132</v>
      </c>
      <c r="B808" s="258" t="s">
        <v>4133</v>
      </c>
    </row>
    <row r="809" spans="1:2">
      <c r="A809" s="258" t="s">
        <v>3121</v>
      </c>
      <c r="B809" s="258" t="s">
        <v>4021</v>
      </c>
    </row>
    <row r="810" spans="1:2">
      <c r="A810" s="258" t="s">
        <v>1952</v>
      </c>
      <c r="B810" s="258" t="s">
        <v>1953</v>
      </c>
    </row>
    <row r="811" spans="1:2">
      <c r="A811" s="258" t="s">
        <v>4398</v>
      </c>
      <c r="B811" s="258" t="s">
        <v>4399</v>
      </c>
    </row>
    <row r="812" spans="1:2">
      <c r="A812" s="258" t="s">
        <v>4321</v>
      </c>
      <c r="B812" s="258" t="s">
        <v>4322</v>
      </c>
    </row>
    <row r="813" spans="1:2">
      <c r="A813" s="258" t="s">
        <v>844</v>
      </c>
      <c r="B813" s="258" t="s">
        <v>845</v>
      </c>
    </row>
    <row r="814" spans="1:2">
      <c r="A814" s="258" t="s">
        <v>3655</v>
      </c>
      <c r="B814" s="258" t="s">
        <v>1607</v>
      </c>
    </row>
    <row r="815" spans="1:2">
      <c r="A815" s="258" t="s">
        <v>3966</v>
      </c>
      <c r="B815" s="258" t="s">
        <v>5231</v>
      </c>
    </row>
    <row r="816" spans="1:2">
      <c r="A816" s="258" t="s">
        <v>4308</v>
      </c>
      <c r="B816" s="258" t="s">
        <v>4309</v>
      </c>
    </row>
    <row r="817" spans="1:2">
      <c r="A817" s="258" t="s">
        <v>3967</v>
      </c>
      <c r="B817" s="258" t="s">
        <v>5232</v>
      </c>
    </row>
    <row r="818" spans="1:2">
      <c r="A818" s="258" t="s">
        <v>1327</v>
      </c>
      <c r="B818" s="258" t="s">
        <v>1328</v>
      </c>
    </row>
    <row r="819" spans="1:2">
      <c r="A819" s="258" t="s">
        <v>677</v>
      </c>
      <c r="B819" s="258" t="s">
        <v>678</v>
      </c>
    </row>
    <row r="820" spans="1:2">
      <c r="A820" s="258" t="s">
        <v>3141</v>
      </c>
      <c r="B820" s="258" t="s">
        <v>3142</v>
      </c>
    </row>
    <row r="821" spans="1:2">
      <c r="A821" s="258" t="s">
        <v>4110</v>
      </c>
      <c r="B821" s="258" t="s">
        <v>4111</v>
      </c>
    </row>
    <row r="822" spans="1:2">
      <c r="A822" s="258" t="s">
        <v>4516</v>
      </c>
      <c r="B822" s="258" t="s">
        <v>4517</v>
      </c>
    </row>
    <row r="823" spans="1:2">
      <c r="A823" s="258" t="s">
        <v>3473</v>
      </c>
      <c r="B823" s="258" t="s">
        <v>4050</v>
      </c>
    </row>
    <row r="824" spans="1:2">
      <c r="A824" s="258" t="s">
        <v>1487</v>
      </c>
      <c r="B824" s="258" t="s">
        <v>1488</v>
      </c>
    </row>
    <row r="825" spans="1:2">
      <c r="A825" s="258" t="s">
        <v>3516</v>
      </c>
      <c r="B825" s="258" t="s">
        <v>3658</v>
      </c>
    </row>
    <row r="826" spans="1:2">
      <c r="A826" s="258" t="s">
        <v>4772</v>
      </c>
      <c r="B826" s="258" t="s">
        <v>4773</v>
      </c>
    </row>
    <row r="827" spans="1:2">
      <c r="A827" s="258" t="s">
        <v>3474</v>
      </c>
      <c r="B827" s="258" t="s">
        <v>4051</v>
      </c>
    </row>
    <row r="828" spans="1:2">
      <c r="A828" s="258" t="s">
        <v>4525</v>
      </c>
      <c r="B828" s="258" t="s">
        <v>4760</v>
      </c>
    </row>
    <row r="829" spans="1:2">
      <c r="A829" s="258" t="s">
        <v>5279</v>
      </c>
      <c r="B829" s="258" t="s">
        <v>5280</v>
      </c>
    </row>
    <row r="830" spans="1:2">
      <c r="A830" s="258" t="s">
        <v>2338</v>
      </c>
      <c r="B830" s="258" t="s">
        <v>2339</v>
      </c>
    </row>
    <row r="831" spans="1:2">
      <c r="A831" s="258" t="s">
        <v>233</v>
      </c>
      <c r="B831" s="258" t="s">
        <v>234</v>
      </c>
    </row>
    <row r="832" spans="1:2">
      <c r="A832" s="258" t="s">
        <v>2249</v>
      </c>
      <c r="B832" s="258" t="s">
        <v>2250</v>
      </c>
    </row>
    <row r="833" spans="1:2">
      <c r="A833" s="258" t="s">
        <v>265</v>
      </c>
      <c r="B833" s="258" t="s">
        <v>266</v>
      </c>
    </row>
    <row r="834" spans="1:2">
      <c r="A834" s="258" t="s">
        <v>564</v>
      </c>
      <c r="B834" s="258" t="s">
        <v>565</v>
      </c>
    </row>
    <row r="835" spans="1:2">
      <c r="A835" s="258" t="s">
        <v>292</v>
      </c>
      <c r="B835" s="258" t="s">
        <v>293</v>
      </c>
    </row>
    <row r="836" spans="1:2">
      <c r="A836" s="258" t="s">
        <v>3374</v>
      </c>
      <c r="B836" s="258" t="s">
        <v>3375</v>
      </c>
    </row>
    <row r="837" spans="1:2">
      <c r="A837" s="258" t="s">
        <v>4403</v>
      </c>
      <c r="B837" s="258" t="s">
        <v>4404</v>
      </c>
    </row>
    <row r="838" spans="1:2">
      <c r="A838" s="258" t="s">
        <v>3447</v>
      </c>
      <c r="B838" s="258" t="s">
        <v>3448</v>
      </c>
    </row>
    <row r="839" spans="1:2">
      <c r="A839" s="258" t="s">
        <v>2001</v>
      </c>
      <c r="B839" s="258" t="s">
        <v>5064</v>
      </c>
    </row>
    <row r="840" spans="1:2">
      <c r="A840" s="258" t="s">
        <v>3405</v>
      </c>
      <c r="B840" s="258" t="s">
        <v>4040</v>
      </c>
    </row>
    <row r="841" spans="1:2">
      <c r="A841" s="258" t="s">
        <v>4680</v>
      </c>
      <c r="B841" s="258" t="s">
        <v>4681</v>
      </c>
    </row>
    <row r="842" spans="1:2">
      <c r="A842" s="258" t="s">
        <v>1628</v>
      </c>
      <c r="B842" s="258" t="s">
        <v>1629</v>
      </c>
    </row>
    <row r="843" spans="1:2">
      <c r="A843" s="258" t="s">
        <v>4992</v>
      </c>
      <c r="B843" s="258" t="s">
        <v>4993</v>
      </c>
    </row>
    <row r="844" spans="1:2">
      <c r="A844" s="258" t="s">
        <v>1921</v>
      </c>
      <c r="B844" s="258" t="s">
        <v>1922</v>
      </c>
    </row>
    <row r="845" spans="1:2">
      <c r="A845" s="258" t="s">
        <v>4606</v>
      </c>
      <c r="B845" s="258" t="s">
        <v>4607</v>
      </c>
    </row>
    <row r="846" spans="1:2">
      <c r="A846" s="258" t="s">
        <v>2340</v>
      </c>
      <c r="B846" s="258" t="s">
        <v>2341</v>
      </c>
    </row>
    <row r="847" spans="1:2">
      <c r="A847" s="258" t="s">
        <v>1988</v>
      </c>
      <c r="B847" s="258" t="s">
        <v>5056</v>
      </c>
    </row>
    <row r="848" spans="1:2">
      <c r="A848" s="258" t="s">
        <v>1491</v>
      </c>
      <c r="B848" s="258" t="s">
        <v>1492</v>
      </c>
    </row>
    <row r="849" spans="1:2">
      <c r="A849" s="258" t="s">
        <v>3749</v>
      </c>
      <c r="B849" s="258" t="s">
        <v>3750</v>
      </c>
    </row>
    <row r="850" spans="1:2">
      <c r="A850" s="258" t="s">
        <v>5551</v>
      </c>
      <c r="B850" s="258" t="s">
        <v>5552</v>
      </c>
    </row>
    <row r="851" spans="1:2">
      <c r="A851" s="258" t="s">
        <v>2946</v>
      </c>
      <c r="B851" s="258" t="s">
        <v>2947</v>
      </c>
    </row>
    <row r="852" spans="1:2">
      <c r="A852" s="258" t="s">
        <v>4574</v>
      </c>
      <c r="B852" s="258" t="s">
        <v>4575</v>
      </c>
    </row>
    <row r="853" spans="1:2">
      <c r="A853" s="258" t="s">
        <v>3376</v>
      </c>
      <c r="B853" s="258" t="s">
        <v>3377</v>
      </c>
    </row>
    <row r="854" spans="1:2">
      <c r="A854" s="258" t="s">
        <v>4526</v>
      </c>
      <c r="B854" s="258" t="s">
        <v>4527</v>
      </c>
    </row>
    <row r="855" spans="1:2">
      <c r="A855" s="258" t="s">
        <v>4576</v>
      </c>
      <c r="B855" s="258" t="s">
        <v>4577</v>
      </c>
    </row>
    <row r="856" spans="1:2">
      <c r="A856" s="258" t="s">
        <v>4937</v>
      </c>
      <c r="B856" s="258" t="s">
        <v>4938</v>
      </c>
    </row>
    <row r="857" spans="1:2">
      <c r="A857" s="258" t="s">
        <v>2098</v>
      </c>
      <c r="B857" s="258" t="s">
        <v>2099</v>
      </c>
    </row>
    <row r="858" spans="1:2">
      <c r="A858" s="258" t="s">
        <v>2786</v>
      </c>
      <c r="B858" s="258" t="s">
        <v>2787</v>
      </c>
    </row>
    <row r="859" spans="1:2">
      <c r="A859" s="258" t="s">
        <v>5553</v>
      </c>
      <c r="B859" s="258" t="s">
        <v>5554</v>
      </c>
    </row>
    <row r="860" spans="1:2">
      <c r="A860" s="258" t="s">
        <v>5315</v>
      </c>
      <c r="B860" s="258" t="s">
        <v>5316</v>
      </c>
    </row>
    <row r="861" spans="1:2">
      <c r="A861" s="258" t="s">
        <v>4706</v>
      </c>
      <c r="B861" s="258" t="s">
        <v>4707</v>
      </c>
    </row>
    <row r="862" spans="1:2">
      <c r="A862" s="258" t="s">
        <v>1235</v>
      </c>
      <c r="B862" s="258" t="s">
        <v>1236</v>
      </c>
    </row>
    <row r="863" spans="1:2">
      <c r="A863" s="258" t="s">
        <v>2100</v>
      </c>
      <c r="B863" s="258" t="s">
        <v>2101</v>
      </c>
    </row>
    <row r="864" spans="1:2">
      <c r="A864" s="258" t="s">
        <v>2678</v>
      </c>
      <c r="B864" s="258" t="s">
        <v>5081</v>
      </c>
    </row>
    <row r="865" spans="1:2">
      <c r="A865" s="258" t="s">
        <v>1985</v>
      </c>
      <c r="B865" s="258" t="s">
        <v>1986</v>
      </c>
    </row>
    <row r="866" spans="1:2">
      <c r="A866" s="258" t="s">
        <v>2978</v>
      </c>
      <c r="B866" s="258" t="s">
        <v>5170</v>
      </c>
    </row>
    <row r="867" spans="1:2">
      <c r="A867" s="258" t="s">
        <v>2342</v>
      </c>
      <c r="B867" s="258" t="s">
        <v>2343</v>
      </c>
    </row>
    <row r="868" spans="1:2">
      <c r="A868" s="258" t="s">
        <v>634</v>
      </c>
      <c r="B868" s="258" t="s">
        <v>635</v>
      </c>
    </row>
    <row r="869" spans="1:2">
      <c r="A869" s="258" t="s">
        <v>1828</v>
      </c>
      <c r="B869" s="258" t="s">
        <v>1829</v>
      </c>
    </row>
    <row r="870" spans="1:2">
      <c r="A870" s="258" t="s">
        <v>1579</v>
      </c>
      <c r="B870" s="258" t="s">
        <v>1580</v>
      </c>
    </row>
    <row r="871" spans="1:2">
      <c r="A871" s="258" t="s">
        <v>2371</v>
      </c>
      <c r="B871" s="258" t="s">
        <v>2372</v>
      </c>
    </row>
    <row r="872" spans="1:2">
      <c r="A872" s="258" t="s">
        <v>3968</v>
      </c>
      <c r="B872" s="258" t="s">
        <v>3969</v>
      </c>
    </row>
    <row r="873" spans="1:2">
      <c r="A873" s="258" t="s">
        <v>1954</v>
      </c>
      <c r="B873" s="258" t="s">
        <v>3997</v>
      </c>
    </row>
    <row r="874" spans="1:2">
      <c r="A874" s="258" t="s">
        <v>4112</v>
      </c>
      <c r="B874" s="258" t="s">
        <v>4113</v>
      </c>
    </row>
    <row r="875" spans="1:2">
      <c r="A875" s="258" t="s">
        <v>2607</v>
      </c>
      <c r="B875" s="258" t="s">
        <v>2608</v>
      </c>
    </row>
    <row r="876" spans="1:2">
      <c r="A876" s="258" t="s">
        <v>808</v>
      </c>
      <c r="B876" s="258" t="s">
        <v>809</v>
      </c>
    </row>
    <row r="877" spans="1:2">
      <c r="A877" s="258" t="s">
        <v>4578</v>
      </c>
      <c r="B877" s="258" t="s">
        <v>4579</v>
      </c>
    </row>
    <row r="878" spans="1:2">
      <c r="A878" s="258" t="s">
        <v>4421</v>
      </c>
      <c r="B878" s="258" t="s">
        <v>4422</v>
      </c>
    </row>
    <row r="879" spans="1:2">
      <c r="A879" s="258" t="s">
        <v>3970</v>
      </c>
      <c r="B879" s="258" t="s">
        <v>5233</v>
      </c>
    </row>
    <row r="880" spans="1:2">
      <c r="A880" s="258" t="s">
        <v>2102</v>
      </c>
      <c r="B880" s="258" t="s">
        <v>2103</v>
      </c>
    </row>
    <row r="881" spans="1:2">
      <c r="A881" s="258" t="s">
        <v>4795</v>
      </c>
      <c r="B881" s="258" t="s">
        <v>4796</v>
      </c>
    </row>
    <row r="882" spans="1:2">
      <c r="A882" s="258" t="s">
        <v>2727</v>
      </c>
      <c r="B882" s="258" t="s">
        <v>5102</v>
      </c>
    </row>
    <row r="883" spans="1:2">
      <c r="A883" s="258" t="s">
        <v>3490</v>
      </c>
      <c r="B883" s="258" t="s">
        <v>4056</v>
      </c>
    </row>
    <row r="884" spans="1:2">
      <c r="A884" s="258" t="s">
        <v>745</v>
      </c>
      <c r="B884" s="258" t="s">
        <v>746</v>
      </c>
    </row>
    <row r="885" spans="1:2">
      <c r="A885" s="258" t="s">
        <v>2892</v>
      </c>
      <c r="B885" s="258" t="s">
        <v>2893</v>
      </c>
    </row>
    <row r="886" spans="1:2">
      <c r="A886" s="258" t="s">
        <v>5381</v>
      </c>
      <c r="B886" s="258" t="s">
        <v>5382</v>
      </c>
    </row>
    <row r="887" spans="1:2">
      <c r="A887" s="258" t="s">
        <v>1509</v>
      </c>
      <c r="B887" s="258" t="s">
        <v>1510</v>
      </c>
    </row>
    <row r="888" spans="1:2">
      <c r="A888" s="258" t="s">
        <v>3358</v>
      </c>
      <c r="B888" s="258" t="s">
        <v>3359</v>
      </c>
    </row>
    <row r="889" spans="1:2">
      <c r="A889" s="258" t="s">
        <v>1371</v>
      </c>
      <c r="B889" s="258" t="s">
        <v>1372</v>
      </c>
    </row>
    <row r="890" spans="1:2">
      <c r="A890" s="258" t="s">
        <v>3971</v>
      </c>
      <c r="B890" s="258" t="s">
        <v>3972</v>
      </c>
    </row>
    <row r="891" spans="1:2">
      <c r="A891" s="258" t="s">
        <v>1265</v>
      </c>
      <c r="B891" s="258" t="s">
        <v>1266</v>
      </c>
    </row>
    <row r="892" spans="1:2">
      <c r="A892" s="258" t="s">
        <v>4608</v>
      </c>
      <c r="B892" s="258" t="s">
        <v>4609</v>
      </c>
    </row>
    <row r="893" spans="1:2">
      <c r="A893" s="258" t="s">
        <v>3973</v>
      </c>
      <c r="B893" s="258" t="s">
        <v>3974</v>
      </c>
    </row>
    <row r="894" spans="1:2">
      <c r="A894" s="258" t="s">
        <v>2344</v>
      </c>
      <c r="B894" s="258" t="s">
        <v>2345</v>
      </c>
    </row>
    <row r="895" spans="1:2">
      <c r="A895" s="258" t="s">
        <v>3360</v>
      </c>
      <c r="B895" s="258" t="s">
        <v>3361</v>
      </c>
    </row>
    <row r="896" spans="1:2">
      <c r="A896" s="258" t="s">
        <v>2655</v>
      </c>
      <c r="B896" s="258" t="s">
        <v>2656</v>
      </c>
    </row>
    <row r="897" spans="1:2">
      <c r="A897" s="258" t="s">
        <v>2657</v>
      </c>
      <c r="B897" s="258" t="s">
        <v>2658</v>
      </c>
    </row>
    <row r="898" spans="1:2">
      <c r="A898" s="258" t="s">
        <v>2924</v>
      </c>
      <c r="B898" s="258" t="s">
        <v>5159</v>
      </c>
    </row>
    <row r="899" spans="1:2">
      <c r="A899" s="258" t="s">
        <v>4224</v>
      </c>
      <c r="B899" s="258" t="s">
        <v>4225</v>
      </c>
    </row>
    <row r="900" spans="1:2">
      <c r="A900" s="258" t="s">
        <v>2509</v>
      </c>
      <c r="B900" s="258" t="s">
        <v>5075</v>
      </c>
    </row>
    <row r="901" spans="1:2">
      <c r="A901" s="258" t="s">
        <v>2104</v>
      </c>
      <c r="B901" s="258" t="s">
        <v>2105</v>
      </c>
    </row>
    <row r="902" spans="1:2">
      <c r="A902" s="258" t="s">
        <v>1777</v>
      </c>
      <c r="B902" s="258" t="s">
        <v>1778</v>
      </c>
    </row>
    <row r="903" spans="1:2">
      <c r="A903" s="258" t="s">
        <v>1797</v>
      </c>
      <c r="B903" s="258" t="s">
        <v>1798</v>
      </c>
    </row>
    <row r="904" spans="1:2">
      <c r="A904" s="258" t="s">
        <v>3129</v>
      </c>
      <c r="B904" s="258" t="s">
        <v>5204</v>
      </c>
    </row>
    <row r="905" spans="1:2">
      <c r="A905" s="258" t="s">
        <v>2397</v>
      </c>
      <c r="B905" s="258" t="s">
        <v>2398</v>
      </c>
    </row>
    <row r="906" spans="1:2">
      <c r="A906" s="258" t="s">
        <v>566</v>
      </c>
      <c r="B906" s="258" t="s">
        <v>567</v>
      </c>
    </row>
    <row r="907" spans="1:2">
      <c r="A907" s="258" t="s">
        <v>3916</v>
      </c>
      <c r="B907" s="258" t="s">
        <v>3917</v>
      </c>
    </row>
    <row r="908" spans="1:2">
      <c r="A908" s="258" t="s">
        <v>5383</v>
      </c>
      <c r="B908" s="258" t="s">
        <v>5384</v>
      </c>
    </row>
    <row r="909" spans="1:2">
      <c r="A909" s="258" t="s">
        <v>4134</v>
      </c>
      <c r="B909" s="258" t="s">
        <v>4135</v>
      </c>
    </row>
    <row r="910" spans="1:2">
      <c r="A910" s="258" t="s">
        <v>4474</v>
      </c>
      <c r="B910" s="258" t="s">
        <v>4755</v>
      </c>
    </row>
    <row r="911" spans="1:2">
      <c r="A911" s="258" t="s">
        <v>4745</v>
      </c>
      <c r="B911" s="258" t="s">
        <v>5212</v>
      </c>
    </row>
    <row r="912" spans="1:2">
      <c r="A912" s="258" t="s">
        <v>5555</v>
      </c>
      <c r="B912" s="258" t="s">
        <v>5556</v>
      </c>
    </row>
    <row r="913" spans="1:2">
      <c r="A913" s="258" t="s">
        <v>1205</v>
      </c>
      <c r="B913" s="258" t="s">
        <v>1206</v>
      </c>
    </row>
    <row r="914" spans="1:2">
      <c r="A914" s="258" t="s">
        <v>2857</v>
      </c>
      <c r="B914" s="258" t="s">
        <v>2858</v>
      </c>
    </row>
    <row r="915" spans="1:2">
      <c r="A915" s="258" t="s">
        <v>308</v>
      </c>
      <c r="B915" s="258" t="s">
        <v>309</v>
      </c>
    </row>
    <row r="916" spans="1:2">
      <c r="A916" s="258" t="s">
        <v>4136</v>
      </c>
      <c r="B916" s="258" t="s">
        <v>309</v>
      </c>
    </row>
    <row r="917" spans="1:2">
      <c r="A917" s="258" t="s">
        <v>2106</v>
      </c>
      <c r="B917" s="258" t="s">
        <v>2107</v>
      </c>
    </row>
    <row r="918" spans="1:2">
      <c r="A918" s="258" t="s">
        <v>1429</v>
      </c>
      <c r="B918" s="258" t="s">
        <v>1430</v>
      </c>
    </row>
    <row r="919" spans="1:2">
      <c r="A919" s="258" t="s">
        <v>2108</v>
      </c>
      <c r="B919" s="258" t="s">
        <v>2109</v>
      </c>
    </row>
    <row r="920" spans="1:2">
      <c r="A920" s="258" t="s">
        <v>5457</v>
      </c>
      <c r="B920" s="258" t="s">
        <v>5458</v>
      </c>
    </row>
    <row r="921" spans="1:2">
      <c r="A921" s="258" t="s">
        <v>4310</v>
      </c>
      <c r="B921" s="258" t="s">
        <v>4311</v>
      </c>
    </row>
    <row r="922" spans="1:2">
      <c r="A922" s="258" t="s">
        <v>2825</v>
      </c>
      <c r="B922" s="258" t="s">
        <v>2826</v>
      </c>
    </row>
    <row r="923" spans="1:2">
      <c r="A923" s="258" t="s">
        <v>2110</v>
      </c>
      <c r="B923" s="258" t="s">
        <v>2111</v>
      </c>
    </row>
    <row r="924" spans="1:2">
      <c r="A924" s="258" t="s">
        <v>3047</v>
      </c>
      <c r="B924" s="258" t="s">
        <v>4010</v>
      </c>
    </row>
    <row r="925" spans="1:2">
      <c r="A925" s="258" t="s">
        <v>4475</v>
      </c>
      <c r="B925" s="258" t="s">
        <v>4476</v>
      </c>
    </row>
    <row r="926" spans="1:2">
      <c r="A926" s="258" t="s">
        <v>5557</v>
      </c>
      <c r="B926" s="258" t="s">
        <v>5558</v>
      </c>
    </row>
    <row r="927" spans="1:2">
      <c r="A927" s="258" t="s">
        <v>3521</v>
      </c>
      <c r="B927" s="258" t="s">
        <v>3522</v>
      </c>
    </row>
    <row r="928" spans="1:2">
      <c r="A928" s="258" t="s">
        <v>3975</v>
      </c>
      <c r="B928" s="258" t="s">
        <v>3976</v>
      </c>
    </row>
    <row r="929" spans="1:2">
      <c r="A929" s="258" t="s">
        <v>3751</v>
      </c>
      <c r="B929" s="258" t="s">
        <v>3752</v>
      </c>
    </row>
    <row r="930" spans="1:2">
      <c r="A930" s="258" t="s">
        <v>4676</v>
      </c>
      <c r="B930" s="258" t="s">
        <v>4677</v>
      </c>
    </row>
    <row r="931" spans="1:2">
      <c r="A931" s="258" t="s">
        <v>3899</v>
      </c>
      <c r="B931" s="258" t="s">
        <v>4086</v>
      </c>
    </row>
    <row r="932" spans="1:2">
      <c r="A932" s="258" t="s">
        <v>1511</v>
      </c>
      <c r="B932" s="258" t="s">
        <v>1512</v>
      </c>
    </row>
    <row r="933" spans="1:2">
      <c r="A933" s="258" t="s">
        <v>2609</v>
      </c>
      <c r="B933" s="258" t="s">
        <v>5079</v>
      </c>
    </row>
    <row r="934" spans="1:2">
      <c r="A934" s="258" t="s">
        <v>3753</v>
      </c>
      <c r="B934" s="258" t="s">
        <v>3754</v>
      </c>
    </row>
    <row r="935" spans="1:2">
      <c r="A935" s="258" t="s">
        <v>2788</v>
      </c>
      <c r="B935" s="258" t="s">
        <v>2789</v>
      </c>
    </row>
    <row r="936" spans="1:2">
      <c r="A936" s="258" t="s">
        <v>3491</v>
      </c>
      <c r="B936" s="258" t="s">
        <v>3492</v>
      </c>
    </row>
    <row r="937" spans="1:2">
      <c r="A937" s="258" t="s">
        <v>2979</v>
      </c>
      <c r="B937" s="258" t="s">
        <v>2980</v>
      </c>
    </row>
    <row r="938" spans="1:2">
      <c r="A938" s="258" t="s">
        <v>1849</v>
      </c>
      <c r="B938" s="258" t="s">
        <v>1850</v>
      </c>
    </row>
    <row r="939" spans="1:2">
      <c r="A939" s="258" t="s">
        <v>5508</v>
      </c>
      <c r="B939" s="258" t="s">
        <v>5509</v>
      </c>
    </row>
    <row r="940" spans="1:2">
      <c r="A940" s="258" t="s">
        <v>2473</v>
      </c>
      <c r="B940" s="258" t="s">
        <v>2474</v>
      </c>
    </row>
    <row r="941" spans="1:2">
      <c r="A941" s="258" t="s">
        <v>3189</v>
      </c>
      <c r="B941" s="258" t="s">
        <v>3190</v>
      </c>
    </row>
    <row r="942" spans="1:2">
      <c r="A942" s="258" t="s">
        <v>3350</v>
      </c>
      <c r="B942" s="258" t="s">
        <v>3351</v>
      </c>
    </row>
    <row r="943" spans="1:2">
      <c r="A943" s="258" t="s">
        <v>1868</v>
      </c>
      <c r="B943" s="258" t="s">
        <v>1869</v>
      </c>
    </row>
    <row r="944" spans="1:2">
      <c r="A944" s="258" t="s">
        <v>2545</v>
      </c>
      <c r="B944" s="258" t="s">
        <v>2546</v>
      </c>
    </row>
    <row r="945" spans="1:2">
      <c r="A945" s="258" t="s">
        <v>4710</v>
      </c>
      <c r="B945" s="258" t="s">
        <v>4711</v>
      </c>
    </row>
    <row r="946" spans="1:2">
      <c r="A946" s="258" t="s">
        <v>4114</v>
      </c>
      <c r="B946" s="258" t="s">
        <v>4115</v>
      </c>
    </row>
    <row r="947" spans="1:2">
      <c r="A947" s="258" t="s">
        <v>3885</v>
      </c>
      <c r="B947" s="258" t="s">
        <v>1857</v>
      </c>
    </row>
    <row r="948" spans="1:2">
      <c r="A948" s="258" t="s">
        <v>892</v>
      </c>
      <c r="B948" s="258" t="s">
        <v>893</v>
      </c>
    </row>
    <row r="949" spans="1:2">
      <c r="A949" s="258" t="s">
        <v>739</v>
      </c>
      <c r="B949" s="258" t="s">
        <v>740</v>
      </c>
    </row>
    <row r="950" spans="1:2">
      <c r="A950" s="258" t="s">
        <v>1771</v>
      </c>
      <c r="B950" s="258" t="s">
        <v>1772</v>
      </c>
    </row>
    <row r="951" spans="1:2">
      <c r="A951" s="258" t="s">
        <v>3432</v>
      </c>
      <c r="B951" s="258" t="s">
        <v>3433</v>
      </c>
    </row>
    <row r="952" spans="1:2">
      <c r="A952" s="258" t="s">
        <v>3859</v>
      </c>
      <c r="B952" s="258" t="s">
        <v>4079</v>
      </c>
    </row>
    <row r="953" spans="1:2">
      <c r="A953" s="258" t="s">
        <v>3449</v>
      </c>
      <c r="B953" s="258" t="s">
        <v>4044</v>
      </c>
    </row>
    <row r="954" spans="1:2">
      <c r="A954" s="258" t="s">
        <v>1473</v>
      </c>
      <c r="B954" s="258" t="s">
        <v>1474</v>
      </c>
    </row>
    <row r="955" spans="1:2">
      <c r="A955" s="258" t="s">
        <v>3115</v>
      </c>
      <c r="B955" s="258" t="s">
        <v>4016</v>
      </c>
    </row>
    <row r="956" spans="1:2">
      <c r="A956" s="258" t="s">
        <v>535</v>
      </c>
      <c r="B956" s="258" t="s">
        <v>536</v>
      </c>
    </row>
    <row r="957" spans="1:2">
      <c r="A957" s="258" t="s">
        <v>2321</v>
      </c>
      <c r="B957" s="258" t="s">
        <v>2322</v>
      </c>
    </row>
    <row r="958" spans="1:2">
      <c r="A958" s="258" t="s">
        <v>4137</v>
      </c>
      <c r="B958" s="258" t="s">
        <v>4138</v>
      </c>
    </row>
    <row r="959" spans="1:2">
      <c r="A959" s="258" t="s">
        <v>713</v>
      </c>
      <c r="B959" s="258" t="s">
        <v>714</v>
      </c>
    </row>
    <row r="960" spans="1:2">
      <c r="A960" s="258" t="s">
        <v>2827</v>
      </c>
      <c r="B960" s="258" t="s">
        <v>5132</v>
      </c>
    </row>
    <row r="961" spans="1:2">
      <c r="A961" s="258" t="s">
        <v>2373</v>
      </c>
      <c r="B961" s="258" t="s">
        <v>2374</v>
      </c>
    </row>
    <row r="962" spans="1:2">
      <c r="A962" s="258" t="s">
        <v>2547</v>
      </c>
      <c r="B962" s="258" t="s">
        <v>2548</v>
      </c>
    </row>
    <row r="963" spans="1:2">
      <c r="A963" s="258" t="s">
        <v>4547</v>
      </c>
      <c r="B963" s="258" t="s">
        <v>4774</v>
      </c>
    </row>
    <row r="964" spans="1:2">
      <c r="A964" s="258" t="s">
        <v>3827</v>
      </c>
      <c r="B964" s="258" t="s">
        <v>3828</v>
      </c>
    </row>
    <row r="965" spans="1:2">
      <c r="A965" s="258" t="s">
        <v>4730</v>
      </c>
      <c r="B965" s="258" t="s">
        <v>4731</v>
      </c>
    </row>
    <row r="966" spans="1:2">
      <c r="A966" s="258" t="s">
        <v>3048</v>
      </c>
      <c r="B966" s="258" t="s">
        <v>5183</v>
      </c>
    </row>
    <row r="967" spans="1:2">
      <c r="A967" s="258" t="s">
        <v>3906</v>
      </c>
      <c r="B967" s="258" t="s">
        <v>3907</v>
      </c>
    </row>
    <row r="968" spans="1:2">
      <c r="A968" s="258" t="s">
        <v>4238</v>
      </c>
      <c r="B968" s="258" t="s">
        <v>4239</v>
      </c>
    </row>
    <row r="969" spans="1:2">
      <c r="A969" s="258" t="s">
        <v>4939</v>
      </c>
      <c r="B969" s="258" t="s">
        <v>4940</v>
      </c>
    </row>
    <row r="970" spans="1:2">
      <c r="A970" s="258" t="s">
        <v>4139</v>
      </c>
      <c r="B970" s="258" t="s">
        <v>4140</v>
      </c>
    </row>
    <row r="971" spans="1:2">
      <c r="A971" s="258" t="s">
        <v>1799</v>
      </c>
      <c r="B971" s="258" t="s">
        <v>5049</v>
      </c>
    </row>
    <row r="972" spans="1:2">
      <c r="A972" s="258" t="s">
        <v>5385</v>
      </c>
      <c r="B972" s="258" t="s">
        <v>5386</v>
      </c>
    </row>
    <row r="973" spans="1:2">
      <c r="A973" s="258" t="s">
        <v>2251</v>
      </c>
      <c r="B973" s="258" t="s">
        <v>2252</v>
      </c>
    </row>
    <row r="974" spans="1:2">
      <c r="A974" s="258" t="s">
        <v>4548</v>
      </c>
      <c r="B974" s="258" t="s">
        <v>4549</v>
      </c>
    </row>
    <row r="975" spans="1:2">
      <c r="A975" s="258" t="s">
        <v>4859</v>
      </c>
      <c r="B975" s="258" t="s">
        <v>4860</v>
      </c>
    </row>
    <row r="976" spans="1:2">
      <c r="A976" s="258" t="s">
        <v>3829</v>
      </c>
      <c r="B976" s="258" t="s">
        <v>3830</v>
      </c>
    </row>
    <row r="977" spans="1:2">
      <c r="A977" s="258" t="s">
        <v>1820</v>
      </c>
      <c r="B977" s="258" t="s">
        <v>1821</v>
      </c>
    </row>
    <row r="978" spans="1:2">
      <c r="A978" s="258" t="s">
        <v>2002</v>
      </c>
      <c r="B978" s="258" t="s">
        <v>2003</v>
      </c>
    </row>
    <row r="979" spans="1:2">
      <c r="A979" s="258" t="s">
        <v>3005</v>
      </c>
      <c r="B979" s="258" t="s">
        <v>3006</v>
      </c>
    </row>
    <row r="980" spans="1:2">
      <c r="A980" s="258" t="s">
        <v>727</v>
      </c>
      <c r="B980" s="258" t="s">
        <v>728</v>
      </c>
    </row>
    <row r="981" spans="1:2">
      <c r="A981" s="258" t="s">
        <v>3049</v>
      </c>
      <c r="B981" s="258" t="s">
        <v>5184</v>
      </c>
    </row>
    <row r="982" spans="1:2">
      <c r="A982" s="258" t="s">
        <v>1102</v>
      </c>
      <c r="B982" s="258" t="s">
        <v>1103</v>
      </c>
    </row>
    <row r="983" spans="1:2">
      <c r="A983" s="258" t="s">
        <v>2659</v>
      </c>
      <c r="B983" s="258" t="s">
        <v>2660</v>
      </c>
    </row>
    <row r="984" spans="1:2">
      <c r="A984" s="258" t="s">
        <v>1267</v>
      </c>
      <c r="B984" s="258" t="s">
        <v>1268</v>
      </c>
    </row>
    <row r="985" spans="1:2">
      <c r="A985" s="258" t="s">
        <v>3378</v>
      </c>
      <c r="B985" s="258" t="s">
        <v>3379</v>
      </c>
    </row>
    <row r="986" spans="1:2">
      <c r="A986" s="258" t="s">
        <v>1000</v>
      </c>
      <c r="B986" s="258" t="s">
        <v>1001</v>
      </c>
    </row>
    <row r="987" spans="1:2">
      <c r="A987" s="258" t="s">
        <v>4652</v>
      </c>
      <c r="B987" s="258" t="s">
        <v>4653</v>
      </c>
    </row>
    <row r="988" spans="1:2">
      <c r="A988" s="258" t="s">
        <v>4610</v>
      </c>
      <c r="B988" s="258" t="s">
        <v>4611</v>
      </c>
    </row>
    <row r="989" spans="1:2">
      <c r="A989" s="258" t="s">
        <v>2112</v>
      </c>
      <c r="B989" s="258" t="s">
        <v>2113</v>
      </c>
    </row>
    <row r="990" spans="1:2">
      <c r="A990" s="258" t="s">
        <v>4994</v>
      </c>
      <c r="B990" s="258" t="s">
        <v>4995</v>
      </c>
    </row>
    <row r="991" spans="1:2">
      <c r="A991" s="258" t="s">
        <v>2475</v>
      </c>
      <c r="B991" s="258" t="s">
        <v>2476</v>
      </c>
    </row>
    <row r="992" spans="1:2">
      <c r="A992" s="258" t="s">
        <v>3755</v>
      </c>
      <c r="B992" s="258" t="s">
        <v>3756</v>
      </c>
    </row>
    <row r="993" spans="1:2">
      <c r="A993" s="258" t="s">
        <v>1196</v>
      </c>
      <c r="B993" s="258" t="s">
        <v>1197</v>
      </c>
    </row>
    <row r="994" spans="1:2">
      <c r="A994" s="258" t="s">
        <v>1449</v>
      </c>
      <c r="B994" s="258" t="s">
        <v>1450</v>
      </c>
    </row>
    <row r="995" spans="1:2">
      <c r="A995" s="258" t="s">
        <v>1122</v>
      </c>
      <c r="B995" s="258" t="s">
        <v>1123</v>
      </c>
    </row>
    <row r="996" spans="1:2">
      <c r="A996" s="258" t="s">
        <v>4821</v>
      </c>
      <c r="B996" s="258" t="s">
        <v>4822</v>
      </c>
    </row>
    <row r="997" spans="1:2">
      <c r="A997" s="258" t="s">
        <v>1742</v>
      </c>
      <c r="B997" s="258" t="s">
        <v>1743</v>
      </c>
    </row>
    <row r="998" spans="1:2">
      <c r="A998" s="258" t="s">
        <v>4550</v>
      </c>
      <c r="B998" s="258" t="s">
        <v>4551</v>
      </c>
    </row>
    <row r="999" spans="1:2">
      <c r="A999" s="258" t="s">
        <v>3160</v>
      </c>
      <c r="B999" s="258" t="s">
        <v>3161</v>
      </c>
    </row>
    <row r="1000" spans="1:2">
      <c r="A1000" s="258" t="s">
        <v>5317</v>
      </c>
      <c r="B1000" s="258" t="s">
        <v>5318</v>
      </c>
    </row>
    <row r="1001" spans="1:2">
      <c r="A1001" s="258" t="s">
        <v>2793</v>
      </c>
      <c r="B1001" s="258" t="s">
        <v>5121</v>
      </c>
    </row>
    <row r="1002" spans="1:2">
      <c r="A1002" s="258" t="s">
        <v>3295</v>
      </c>
      <c r="B1002" s="258" t="s">
        <v>3296</v>
      </c>
    </row>
    <row r="1003" spans="1:2">
      <c r="A1003" s="258" t="s">
        <v>2768</v>
      </c>
      <c r="B1003" s="258" t="s">
        <v>2769</v>
      </c>
    </row>
    <row r="1004" spans="1:2">
      <c r="A1004" s="258" t="s">
        <v>3171</v>
      </c>
      <c r="B1004" s="258" t="s">
        <v>5211</v>
      </c>
    </row>
    <row r="1005" spans="1:2">
      <c r="A1005" s="258" t="s">
        <v>4941</v>
      </c>
      <c r="B1005" s="258" t="s">
        <v>4942</v>
      </c>
    </row>
    <row r="1006" spans="1:2">
      <c r="A1006" s="258" t="s">
        <v>2549</v>
      </c>
      <c r="B1006" s="258" t="s">
        <v>2550</v>
      </c>
    </row>
    <row r="1007" spans="1:2">
      <c r="A1007" s="258" t="s">
        <v>2730</v>
      </c>
      <c r="B1007" s="258" t="s">
        <v>5105</v>
      </c>
    </row>
    <row r="1008" spans="1:2">
      <c r="A1008" s="258" t="s">
        <v>2828</v>
      </c>
      <c r="B1008" s="258" t="s">
        <v>5133</v>
      </c>
    </row>
    <row r="1009" spans="1:2">
      <c r="A1009" s="258" t="s">
        <v>4943</v>
      </c>
      <c r="B1009" s="258" t="s">
        <v>4944</v>
      </c>
    </row>
    <row r="1010" spans="1:2">
      <c r="A1010" s="258" t="s">
        <v>4200</v>
      </c>
      <c r="B1010" s="258" t="s">
        <v>1955</v>
      </c>
    </row>
    <row r="1011" spans="1:2">
      <c r="A1011" s="258" t="s">
        <v>623</v>
      </c>
      <c r="B1011" s="258" t="s">
        <v>624</v>
      </c>
    </row>
    <row r="1012" spans="1:2">
      <c r="A1012" s="258" t="s">
        <v>1285</v>
      </c>
      <c r="B1012" s="258" t="s">
        <v>1286</v>
      </c>
    </row>
    <row r="1013" spans="1:2">
      <c r="A1013" s="258" t="s">
        <v>4449</v>
      </c>
      <c r="B1013" s="258" t="s">
        <v>4450</v>
      </c>
    </row>
    <row r="1014" spans="1:2">
      <c r="A1014" s="258" t="s">
        <v>4423</v>
      </c>
      <c r="B1014" s="258" t="s">
        <v>4424</v>
      </c>
    </row>
    <row r="1015" spans="1:2">
      <c r="A1015" s="258" t="s">
        <v>858</v>
      </c>
      <c r="B1015" s="258" t="s">
        <v>859</v>
      </c>
    </row>
    <row r="1016" spans="1:2">
      <c r="A1016" s="258" t="s">
        <v>1608</v>
      </c>
      <c r="B1016" s="258" t="s">
        <v>1609</v>
      </c>
    </row>
    <row r="1017" spans="1:2">
      <c r="A1017" s="258" t="s">
        <v>517</v>
      </c>
      <c r="B1017" s="258" t="s">
        <v>518</v>
      </c>
    </row>
    <row r="1018" spans="1:2">
      <c r="A1018" s="258" t="s">
        <v>1989</v>
      </c>
      <c r="B1018" s="258" t="s">
        <v>518</v>
      </c>
    </row>
    <row r="1019" spans="1:2">
      <c r="A1019" s="258" t="s">
        <v>5459</v>
      </c>
      <c r="B1019" s="258" t="s">
        <v>518</v>
      </c>
    </row>
    <row r="1020" spans="1:2">
      <c r="A1020" s="258" t="s">
        <v>1019</v>
      </c>
      <c r="B1020" s="258" t="s">
        <v>1020</v>
      </c>
    </row>
    <row r="1021" spans="1:2">
      <c r="A1021" s="258" t="s">
        <v>2346</v>
      </c>
      <c r="B1021" s="258" t="s">
        <v>2347</v>
      </c>
    </row>
    <row r="1022" spans="1:2">
      <c r="A1022" s="258" t="s">
        <v>1519</v>
      </c>
      <c r="B1022" s="258" t="s">
        <v>1520</v>
      </c>
    </row>
    <row r="1023" spans="1:2">
      <c r="A1023" s="258" t="s">
        <v>2367</v>
      </c>
      <c r="B1023" s="258" t="s">
        <v>2368</v>
      </c>
    </row>
    <row r="1024" spans="1:2">
      <c r="A1024" s="258" t="s">
        <v>497</v>
      </c>
      <c r="B1024" s="258" t="s">
        <v>498</v>
      </c>
    </row>
    <row r="1025" spans="1:2">
      <c r="A1025" s="258" t="s">
        <v>568</v>
      </c>
      <c r="B1025" s="258" t="s">
        <v>569</v>
      </c>
    </row>
    <row r="1026" spans="1:2">
      <c r="A1026" s="258" t="s">
        <v>3710</v>
      </c>
      <c r="B1026" s="258" t="s">
        <v>3711</v>
      </c>
    </row>
    <row r="1027" spans="1:2">
      <c r="A1027" s="258" t="s">
        <v>4116</v>
      </c>
      <c r="B1027" s="258" t="s">
        <v>4117</v>
      </c>
    </row>
    <row r="1028" spans="1:2">
      <c r="A1028" s="258" t="s">
        <v>687</v>
      </c>
      <c r="B1028" s="258" t="s">
        <v>688</v>
      </c>
    </row>
    <row r="1029" spans="1:2">
      <c r="A1029" s="258" t="s">
        <v>3822</v>
      </c>
      <c r="B1029" s="258" t="s">
        <v>3823</v>
      </c>
    </row>
    <row r="1030" spans="1:2">
      <c r="A1030" s="258" t="s">
        <v>418</v>
      </c>
      <c r="B1030" s="258" t="s">
        <v>419</v>
      </c>
    </row>
    <row r="1031" spans="1:2">
      <c r="A1031" s="258" t="s">
        <v>822</v>
      </c>
      <c r="B1031" s="258" t="s">
        <v>823</v>
      </c>
    </row>
    <row r="1032" spans="1:2">
      <c r="A1032" s="258" t="s">
        <v>1890</v>
      </c>
      <c r="B1032" s="258" t="s">
        <v>1891</v>
      </c>
    </row>
    <row r="1033" spans="1:2">
      <c r="A1033" s="258" t="s">
        <v>3984</v>
      </c>
      <c r="B1033" s="258" t="s">
        <v>3985</v>
      </c>
    </row>
    <row r="1034" spans="1:2">
      <c r="A1034" s="258" t="s">
        <v>4495</v>
      </c>
      <c r="B1034" s="258" t="s">
        <v>4496</v>
      </c>
    </row>
    <row r="1035" spans="1:2">
      <c r="A1035" s="258" t="s">
        <v>1400</v>
      </c>
      <c r="B1035" s="258" t="s">
        <v>1401</v>
      </c>
    </row>
    <row r="1036" spans="1:2">
      <c r="A1036" s="258" t="s">
        <v>4694</v>
      </c>
      <c r="B1036" s="258" t="s">
        <v>4695</v>
      </c>
    </row>
    <row r="1037" spans="1:2">
      <c r="A1037" s="258" t="s">
        <v>794</v>
      </c>
      <c r="B1037" s="258" t="s">
        <v>795</v>
      </c>
    </row>
    <row r="1038" spans="1:2">
      <c r="A1038" s="258" t="s">
        <v>2551</v>
      </c>
      <c r="B1038" s="258" t="s">
        <v>2552</v>
      </c>
    </row>
    <row r="1039" spans="1:2">
      <c r="A1039" s="258" t="s">
        <v>1047</v>
      </c>
      <c r="B1039" s="258" t="s">
        <v>1048</v>
      </c>
    </row>
    <row r="1040" spans="1:2">
      <c r="A1040" s="258" t="s">
        <v>320</v>
      </c>
      <c r="B1040" s="258" t="s">
        <v>321</v>
      </c>
    </row>
    <row r="1041" spans="1:2">
      <c r="A1041" s="258" t="s">
        <v>2399</v>
      </c>
      <c r="B1041" s="258" t="s">
        <v>2400</v>
      </c>
    </row>
    <row r="1042" spans="1:2">
      <c r="A1042" s="258" t="s">
        <v>1287</v>
      </c>
      <c r="B1042" s="258" t="s">
        <v>1288</v>
      </c>
    </row>
    <row r="1043" spans="1:2">
      <c r="A1043" s="258" t="s">
        <v>195</v>
      </c>
      <c r="B1043" s="258" t="s">
        <v>196</v>
      </c>
    </row>
    <row r="1044" spans="1:2">
      <c r="A1044" s="258" t="s">
        <v>2253</v>
      </c>
      <c r="B1044" s="258" t="s">
        <v>2254</v>
      </c>
    </row>
    <row r="1045" spans="1:2">
      <c r="A1045" s="258" t="s">
        <v>310</v>
      </c>
      <c r="B1045" s="258" t="s">
        <v>311</v>
      </c>
    </row>
    <row r="1046" spans="1:2">
      <c r="A1046" s="258" t="s">
        <v>1581</v>
      </c>
      <c r="B1046" s="258" t="s">
        <v>1582</v>
      </c>
    </row>
    <row r="1047" spans="1:2">
      <c r="A1047" s="258" t="s">
        <v>4704</v>
      </c>
      <c r="B1047" s="258" t="s">
        <v>4705</v>
      </c>
    </row>
    <row r="1048" spans="1:2">
      <c r="A1048" s="258" t="s">
        <v>2553</v>
      </c>
      <c r="B1048" s="258" t="s">
        <v>2554</v>
      </c>
    </row>
    <row r="1049" spans="1:2">
      <c r="A1049" s="258" t="s">
        <v>4996</v>
      </c>
      <c r="B1049" s="258" t="s">
        <v>4997</v>
      </c>
    </row>
    <row r="1050" spans="1:2">
      <c r="A1050" s="258" t="s">
        <v>834</v>
      </c>
      <c r="B1050" s="258" t="s">
        <v>835</v>
      </c>
    </row>
    <row r="1051" spans="1:2">
      <c r="A1051" s="258" t="s">
        <v>546</v>
      </c>
      <c r="B1051" s="258" t="s">
        <v>547</v>
      </c>
    </row>
    <row r="1052" spans="1:2">
      <c r="A1052" s="258" t="s">
        <v>3297</v>
      </c>
      <c r="B1052" s="258" t="s">
        <v>3298</v>
      </c>
    </row>
    <row r="1053" spans="1:2">
      <c r="A1053" s="258" t="s">
        <v>3757</v>
      </c>
      <c r="B1053" s="258" t="s">
        <v>3758</v>
      </c>
    </row>
    <row r="1054" spans="1:2">
      <c r="A1054" s="258" t="s">
        <v>1361</v>
      </c>
      <c r="B1054" s="258" t="s">
        <v>1362</v>
      </c>
    </row>
    <row r="1055" spans="1:2">
      <c r="A1055" s="258" t="s">
        <v>936</v>
      </c>
      <c r="B1055" s="258" t="s">
        <v>937</v>
      </c>
    </row>
    <row r="1056" spans="1:2">
      <c r="A1056" s="258" t="s">
        <v>3494</v>
      </c>
      <c r="B1056" s="258" t="s">
        <v>3495</v>
      </c>
    </row>
    <row r="1057" spans="1:2">
      <c r="A1057" s="258" t="s">
        <v>770</v>
      </c>
      <c r="B1057" s="258" t="s">
        <v>771</v>
      </c>
    </row>
    <row r="1058" spans="1:2">
      <c r="A1058" s="258" t="s">
        <v>1174</v>
      </c>
      <c r="B1058" s="258" t="s">
        <v>1175</v>
      </c>
    </row>
    <row r="1059" spans="1:2">
      <c r="A1059" s="258" t="s">
        <v>2555</v>
      </c>
      <c r="B1059" s="258" t="s">
        <v>2556</v>
      </c>
    </row>
    <row r="1060" spans="1:2">
      <c r="A1060" s="258" t="s">
        <v>3191</v>
      </c>
      <c r="B1060" s="258" t="s">
        <v>3192</v>
      </c>
    </row>
    <row r="1061" spans="1:2">
      <c r="A1061" s="258" t="s">
        <v>3759</v>
      </c>
      <c r="B1061" s="258" t="s">
        <v>3760</v>
      </c>
    </row>
    <row r="1062" spans="1:2">
      <c r="A1062" s="258" t="s">
        <v>177</v>
      </c>
      <c r="B1062" s="258" t="s">
        <v>178</v>
      </c>
    </row>
    <row r="1063" spans="1:2">
      <c r="A1063" s="258" t="s">
        <v>5460</v>
      </c>
      <c r="B1063" s="258" t="s">
        <v>5461</v>
      </c>
    </row>
    <row r="1064" spans="1:2">
      <c r="A1064" s="258" t="s">
        <v>764</v>
      </c>
      <c r="B1064" s="258" t="s">
        <v>765</v>
      </c>
    </row>
    <row r="1065" spans="1:2">
      <c r="A1065" s="258" t="s">
        <v>2981</v>
      </c>
      <c r="B1065" s="258" t="s">
        <v>2982</v>
      </c>
    </row>
    <row r="1066" spans="1:2">
      <c r="A1066" s="258" t="s">
        <v>2369</v>
      </c>
      <c r="B1066" s="258" t="s">
        <v>2370</v>
      </c>
    </row>
    <row r="1067" spans="1:2">
      <c r="A1067" s="258" t="s">
        <v>940</v>
      </c>
      <c r="B1067" s="258" t="s">
        <v>941</v>
      </c>
    </row>
    <row r="1068" spans="1:2">
      <c r="A1068" s="258" t="s">
        <v>4197</v>
      </c>
      <c r="B1068" s="258" t="s">
        <v>4198</v>
      </c>
    </row>
    <row r="1069" spans="1:2">
      <c r="A1069" s="258" t="s">
        <v>2868</v>
      </c>
      <c r="B1069" s="258" t="s">
        <v>4004</v>
      </c>
    </row>
    <row r="1070" spans="1:2">
      <c r="A1070" s="258" t="s">
        <v>2401</v>
      </c>
      <c r="B1070" s="258" t="s">
        <v>2402</v>
      </c>
    </row>
    <row r="1071" spans="1:2">
      <c r="A1071" s="258" t="s">
        <v>668</v>
      </c>
      <c r="B1071" s="258" t="s">
        <v>669</v>
      </c>
    </row>
    <row r="1072" spans="1:2">
      <c r="A1072" s="258" t="s">
        <v>749</v>
      </c>
      <c r="B1072" s="258" t="s">
        <v>750</v>
      </c>
    </row>
    <row r="1073" spans="1:2">
      <c r="A1073" s="258" t="s">
        <v>2114</v>
      </c>
      <c r="B1073" s="258" t="s">
        <v>2115</v>
      </c>
    </row>
    <row r="1074" spans="1:2">
      <c r="A1074" s="258" t="s">
        <v>3299</v>
      </c>
      <c r="B1074" s="258" t="s">
        <v>3300</v>
      </c>
    </row>
    <row r="1075" spans="1:2">
      <c r="A1075" s="258" t="s">
        <v>4945</v>
      </c>
      <c r="B1075" s="258" t="s">
        <v>5256</v>
      </c>
    </row>
    <row r="1076" spans="1:2">
      <c r="A1076" s="258" t="s">
        <v>3831</v>
      </c>
      <c r="B1076" s="258" t="s">
        <v>3832</v>
      </c>
    </row>
    <row r="1077" spans="1:2">
      <c r="A1077" s="258" t="s">
        <v>1072</v>
      </c>
      <c r="B1077" s="258" t="s">
        <v>1073</v>
      </c>
    </row>
    <row r="1078" spans="1:2">
      <c r="A1078" s="258" t="s">
        <v>638</v>
      </c>
      <c r="B1078" s="258" t="s">
        <v>639</v>
      </c>
    </row>
    <row r="1079" spans="1:2">
      <c r="A1079" s="258" t="s">
        <v>326</v>
      </c>
      <c r="B1079" s="258" t="s">
        <v>327</v>
      </c>
    </row>
    <row r="1080" spans="1:2">
      <c r="A1080" s="258" t="s">
        <v>4674</v>
      </c>
      <c r="B1080" s="258" t="s">
        <v>4675</v>
      </c>
    </row>
    <row r="1081" spans="1:2">
      <c r="A1081" s="258" t="s">
        <v>251</v>
      </c>
      <c r="B1081" s="258" t="s">
        <v>252</v>
      </c>
    </row>
    <row r="1082" spans="1:2">
      <c r="A1082" s="258" t="s">
        <v>5462</v>
      </c>
      <c r="B1082" s="258" t="s">
        <v>5463</v>
      </c>
    </row>
    <row r="1083" spans="1:2">
      <c r="A1083" s="258" t="s">
        <v>5281</v>
      </c>
      <c r="B1083" s="258" t="s">
        <v>5282</v>
      </c>
    </row>
    <row r="1084" spans="1:2">
      <c r="A1084" s="258" t="s">
        <v>2389</v>
      </c>
      <c r="B1084" s="258" t="s">
        <v>2390</v>
      </c>
    </row>
    <row r="1085" spans="1:2">
      <c r="A1085" s="258" t="s">
        <v>239</v>
      </c>
      <c r="B1085" s="258" t="s">
        <v>240</v>
      </c>
    </row>
    <row r="1086" spans="1:2">
      <c r="A1086" s="258" t="s">
        <v>5510</v>
      </c>
      <c r="B1086" s="258" t="s">
        <v>5511</v>
      </c>
    </row>
    <row r="1087" spans="1:2">
      <c r="A1087" s="258" t="s">
        <v>681</v>
      </c>
      <c r="B1087" s="258" t="s">
        <v>682</v>
      </c>
    </row>
    <row r="1088" spans="1:2">
      <c r="A1088" s="258" t="s">
        <v>4946</v>
      </c>
      <c r="B1088" s="258" t="s">
        <v>4947</v>
      </c>
    </row>
    <row r="1089" spans="1:2">
      <c r="A1089" s="258" t="s">
        <v>2557</v>
      </c>
      <c r="B1089" s="258" t="s">
        <v>2558</v>
      </c>
    </row>
    <row r="1090" spans="1:2">
      <c r="A1090" s="258" t="s">
        <v>4312</v>
      </c>
      <c r="B1090" s="258" t="s">
        <v>4313</v>
      </c>
    </row>
    <row r="1091" spans="1:2">
      <c r="A1091" s="258" t="s">
        <v>2742</v>
      </c>
      <c r="B1091" s="258" t="s">
        <v>2743</v>
      </c>
    </row>
    <row r="1092" spans="1:2">
      <c r="A1092" s="258" t="s">
        <v>1375</v>
      </c>
      <c r="B1092" s="258" t="s">
        <v>1376</v>
      </c>
    </row>
    <row r="1093" spans="1:2">
      <c r="A1093" s="258" t="s">
        <v>4141</v>
      </c>
      <c r="B1093" s="258" t="s">
        <v>4142</v>
      </c>
    </row>
    <row r="1094" spans="1:2">
      <c r="A1094" s="258" t="s">
        <v>441</v>
      </c>
      <c r="B1094" s="258" t="s">
        <v>442</v>
      </c>
    </row>
    <row r="1095" spans="1:2">
      <c r="A1095" s="258" t="s">
        <v>4402</v>
      </c>
      <c r="B1095" s="258" t="s">
        <v>3889</v>
      </c>
    </row>
    <row r="1096" spans="1:2">
      <c r="A1096" s="258" t="s">
        <v>4715</v>
      </c>
      <c r="B1096" s="258" t="s">
        <v>4716</v>
      </c>
    </row>
    <row r="1097" spans="1:2">
      <c r="A1097" s="258" t="s">
        <v>1289</v>
      </c>
      <c r="B1097" s="258" t="s">
        <v>1290</v>
      </c>
    </row>
    <row r="1098" spans="1:2">
      <c r="A1098" s="258" t="s">
        <v>2859</v>
      </c>
      <c r="B1098" s="258" t="s">
        <v>2860</v>
      </c>
    </row>
    <row r="1099" spans="1:2">
      <c r="A1099" s="258" t="s">
        <v>328</v>
      </c>
      <c r="B1099" s="258" t="s">
        <v>329</v>
      </c>
    </row>
    <row r="1100" spans="1:2">
      <c r="A1100" s="258" t="s">
        <v>1731</v>
      </c>
      <c r="B1100" s="258" t="s">
        <v>1732</v>
      </c>
    </row>
    <row r="1101" spans="1:2">
      <c r="A1101" s="258" t="s">
        <v>2754</v>
      </c>
      <c r="B1101" s="258" t="s">
        <v>2755</v>
      </c>
    </row>
    <row r="1102" spans="1:2">
      <c r="A1102" s="258" t="s">
        <v>3718</v>
      </c>
      <c r="B1102" s="258" t="s">
        <v>3719</v>
      </c>
    </row>
    <row r="1103" spans="1:2">
      <c r="A1103" s="258" t="s">
        <v>3761</v>
      </c>
      <c r="B1103" s="258" t="s">
        <v>3762</v>
      </c>
    </row>
    <row r="1104" spans="1:2">
      <c r="A1104" s="258" t="s">
        <v>3267</v>
      </c>
      <c r="B1104" s="258" t="s">
        <v>3268</v>
      </c>
    </row>
    <row r="1105" spans="1:2">
      <c r="A1105" s="258" t="s">
        <v>2116</v>
      </c>
      <c r="B1105" s="258" t="s">
        <v>2117</v>
      </c>
    </row>
    <row r="1106" spans="1:2">
      <c r="A1106" s="258" t="s">
        <v>2375</v>
      </c>
      <c r="B1106" s="258" t="s">
        <v>2376</v>
      </c>
    </row>
    <row r="1107" spans="1:2">
      <c r="A1107" s="258" t="s">
        <v>2829</v>
      </c>
      <c r="B1107" s="258" t="s">
        <v>5134</v>
      </c>
    </row>
    <row r="1108" spans="1:2">
      <c r="A1108" s="258" t="s">
        <v>1377</v>
      </c>
      <c r="B1108" s="258" t="s">
        <v>1378</v>
      </c>
    </row>
    <row r="1109" spans="1:2">
      <c r="A1109" s="258" t="s">
        <v>4118</v>
      </c>
      <c r="B1109" s="258" t="s">
        <v>4119</v>
      </c>
    </row>
    <row r="1110" spans="1:2">
      <c r="A1110" s="258" t="s">
        <v>1176</v>
      </c>
      <c r="B1110" s="258" t="s">
        <v>1177</v>
      </c>
    </row>
    <row r="1111" spans="1:2">
      <c r="A1111" s="258" t="s">
        <v>3103</v>
      </c>
      <c r="B1111" s="258" t="s">
        <v>3104</v>
      </c>
    </row>
    <row r="1112" spans="1:2">
      <c r="A1112" s="258" t="s">
        <v>4477</v>
      </c>
      <c r="B1112" s="258" t="s">
        <v>4756</v>
      </c>
    </row>
    <row r="1113" spans="1:2">
      <c r="A1113" s="258" t="s">
        <v>3496</v>
      </c>
      <c r="B1113" s="258" t="s">
        <v>4058</v>
      </c>
    </row>
    <row r="1114" spans="1:2">
      <c r="A1114" s="258" t="s">
        <v>4240</v>
      </c>
      <c r="B1114" s="258" t="s">
        <v>4241</v>
      </c>
    </row>
    <row r="1115" spans="1:2">
      <c r="A1115" s="258" t="s">
        <v>2830</v>
      </c>
      <c r="B1115" s="258" t="s">
        <v>5135</v>
      </c>
    </row>
    <row r="1116" spans="1:2">
      <c r="A1116" s="258" t="s">
        <v>1086</v>
      </c>
      <c r="B1116" s="258" t="s">
        <v>1087</v>
      </c>
    </row>
    <row r="1117" spans="1:2">
      <c r="A1117" s="258" t="s">
        <v>2559</v>
      </c>
      <c r="B1117" s="258" t="s">
        <v>2560</v>
      </c>
    </row>
    <row r="1118" spans="1:2">
      <c r="A1118" s="258" t="s">
        <v>4143</v>
      </c>
      <c r="B1118" s="258" t="s">
        <v>2560</v>
      </c>
    </row>
    <row r="1119" spans="1:2">
      <c r="A1119" s="258" t="s">
        <v>2206</v>
      </c>
      <c r="B1119" s="258" t="s">
        <v>2207</v>
      </c>
    </row>
    <row r="1120" spans="1:2">
      <c r="A1120" s="258" t="s">
        <v>2255</v>
      </c>
      <c r="B1120" s="258" t="s">
        <v>2256</v>
      </c>
    </row>
    <row r="1121" spans="1:2">
      <c r="A1121" s="258" t="s">
        <v>683</v>
      </c>
      <c r="B1121" s="258" t="s">
        <v>684</v>
      </c>
    </row>
    <row r="1122" spans="1:2">
      <c r="A1122" s="258" t="s">
        <v>3763</v>
      </c>
      <c r="B1122" s="258" t="s">
        <v>5224</v>
      </c>
    </row>
    <row r="1123" spans="1:2">
      <c r="A1123" s="258" t="s">
        <v>2004</v>
      </c>
      <c r="B1123" s="258" t="s">
        <v>2005</v>
      </c>
    </row>
    <row r="1124" spans="1:2">
      <c r="A1124" s="258" t="s">
        <v>3691</v>
      </c>
      <c r="B1124" s="258" t="s">
        <v>3692</v>
      </c>
    </row>
    <row r="1125" spans="1:2">
      <c r="A1125" s="258" t="s">
        <v>3805</v>
      </c>
      <c r="B1125" s="258" t="s">
        <v>3806</v>
      </c>
    </row>
    <row r="1126" spans="1:2">
      <c r="A1126" s="258" t="s">
        <v>2118</v>
      </c>
      <c r="B1126" s="258" t="s">
        <v>2119</v>
      </c>
    </row>
    <row r="1127" spans="1:2">
      <c r="A1127" s="258" t="s">
        <v>3660</v>
      </c>
      <c r="B1127" s="258" t="s">
        <v>3661</v>
      </c>
    </row>
    <row r="1128" spans="1:2">
      <c r="A1128" s="258" t="s">
        <v>5464</v>
      </c>
      <c r="B1128" s="258" t="s">
        <v>5465</v>
      </c>
    </row>
    <row r="1129" spans="1:2">
      <c r="A1129" s="258" t="s">
        <v>1211</v>
      </c>
      <c r="B1129" s="258" t="s">
        <v>1212</v>
      </c>
    </row>
    <row r="1130" spans="1:2">
      <c r="A1130" s="258" t="s">
        <v>729</v>
      </c>
      <c r="B1130" s="258" t="s">
        <v>730</v>
      </c>
    </row>
    <row r="1131" spans="1:2">
      <c r="A1131" s="258" t="s">
        <v>4120</v>
      </c>
      <c r="B1131" s="258" t="s">
        <v>4121</v>
      </c>
    </row>
    <row r="1132" spans="1:2">
      <c r="A1132" s="258" t="s">
        <v>3301</v>
      </c>
      <c r="B1132" s="258" t="s">
        <v>3302</v>
      </c>
    </row>
    <row r="1133" spans="1:2">
      <c r="A1133" s="258" t="s">
        <v>1548</v>
      </c>
      <c r="B1133" s="258" t="s">
        <v>1549</v>
      </c>
    </row>
    <row r="1134" spans="1:2">
      <c r="A1134" s="258" t="s">
        <v>3193</v>
      </c>
      <c r="B1134" s="258" t="s">
        <v>3194</v>
      </c>
    </row>
    <row r="1135" spans="1:2">
      <c r="A1135" s="258" t="s">
        <v>2861</v>
      </c>
      <c r="B1135" s="258" t="s">
        <v>5146</v>
      </c>
    </row>
    <row r="1136" spans="1:2">
      <c r="A1136" s="258" t="s">
        <v>2348</v>
      </c>
      <c r="B1136" s="258" t="s">
        <v>2349</v>
      </c>
    </row>
    <row r="1137" spans="1:2">
      <c r="A1137" s="258" t="s">
        <v>2257</v>
      </c>
      <c r="B1137" s="258" t="s">
        <v>2258</v>
      </c>
    </row>
    <row r="1138" spans="1:2">
      <c r="A1138" s="258" t="s">
        <v>4122</v>
      </c>
      <c r="B1138" s="258" t="s">
        <v>4123</v>
      </c>
    </row>
    <row r="1139" spans="1:2">
      <c r="A1139" s="258" t="s">
        <v>1956</v>
      </c>
      <c r="B1139" s="258" t="s">
        <v>1957</v>
      </c>
    </row>
    <row r="1140" spans="1:2">
      <c r="A1140" s="258" t="s">
        <v>5283</v>
      </c>
      <c r="B1140" s="258" t="s">
        <v>5284</v>
      </c>
    </row>
    <row r="1141" spans="1:2">
      <c r="A1141" s="258" t="s">
        <v>2733</v>
      </c>
      <c r="B1141" s="258" t="s">
        <v>5106</v>
      </c>
    </row>
    <row r="1142" spans="1:2">
      <c r="A1142" s="258" t="s">
        <v>2770</v>
      </c>
      <c r="B1142" s="258" t="s">
        <v>5115</v>
      </c>
    </row>
    <row r="1143" spans="1:2">
      <c r="A1143" s="258" t="s">
        <v>918</v>
      </c>
      <c r="B1143" s="258" t="s">
        <v>919</v>
      </c>
    </row>
    <row r="1144" spans="1:2">
      <c r="A1144" s="258" t="s">
        <v>772</v>
      </c>
      <c r="B1144" s="258" t="s">
        <v>773</v>
      </c>
    </row>
    <row r="1145" spans="1:2">
      <c r="A1145" s="258" t="s">
        <v>1892</v>
      </c>
      <c r="B1145" s="258" t="s">
        <v>1893</v>
      </c>
    </row>
    <row r="1146" spans="1:2">
      <c r="A1146" s="258" t="s">
        <v>3653</v>
      </c>
      <c r="B1146" s="258" t="s">
        <v>3654</v>
      </c>
    </row>
    <row r="1147" spans="1:2">
      <c r="A1147" s="258" t="s">
        <v>2259</v>
      </c>
      <c r="B1147" s="258" t="s">
        <v>2260</v>
      </c>
    </row>
    <row r="1148" spans="1:2">
      <c r="A1148" s="258" t="s">
        <v>2120</v>
      </c>
      <c r="B1148" s="258" t="s">
        <v>2121</v>
      </c>
    </row>
    <row r="1149" spans="1:2">
      <c r="A1149" s="258" t="s">
        <v>3241</v>
      </c>
      <c r="B1149" s="258" t="s">
        <v>4033</v>
      </c>
    </row>
    <row r="1150" spans="1:2">
      <c r="A1150" s="258" t="s">
        <v>1958</v>
      </c>
      <c r="B1150" s="258" t="s">
        <v>1959</v>
      </c>
    </row>
    <row r="1151" spans="1:2">
      <c r="A1151" s="258" t="s">
        <v>1960</v>
      </c>
      <c r="B1151" s="258" t="s">
        <v>1961</v>
      </c>
    </row>
    <row r="1152" spans="1:2">
      <c r="A1152" s="258" t="s">
        <v>1843</v>
      </c>
      <c r="B1152" s="258" t="s">
        <v>1844</v>
      </c>
    </row>
    <row r="1153" spans="1:2">
      <c r="A1153" s="258" t="s">
        <v>2491</v>
      </c>
      <c r="B1153" s="258" t="s">
        <v>2492</v>
      </c>
    </row>
    <row r="1154" spans="1:2">
      <c r="A1154" s="258" t="s">
        <v>2610</v>
      </c>
      <c r="B1154" s="258" t="s">
        <v>2611</v>
      </c>
    </row>
    <row r="1155" spans="1:2">
      <c r="A1155" s="258" t="s">
        <v>4124</v>
      </c>
      <c r="B1155" s="258" t="s">
        <v>4125</v>
      </c>
    </row>
    <row r="1156" spans="1:2">
      <c r="A1156" s="258" t="s">
        <v>3833</v>
      </c>
      <c r="B1156" s="258" t="s">
        <v>3834</v>
      </c>
    </row>
    <row r="1157" spans="1:2">
      <c r="A1157" s="258" t="s">
        <v>3242</v>
      </c>
      <c r="B1157" s="258" t="s">
        <v>3243</v>
      </c>
    </row>
    <row r="1158" spans="1:2">
      <c r="A1158" s="258" t="s">
        <v>2261</v>
      </c>
      <c r="B1158" s="258" t="s">
        <v>2262</v>
      </c>
    </row>
    <row r="1159" spans="1:2">
      <c r="A1159" s="258" t="s">
        <v>3720</v>
      </c>
      <c r="B1159" s="258" t="s">
        <v>4064</v>
      </c>
    </row>
    <row r="1160" spans="1:2">
      <c r="A1160" s="258" t="s">
        <v>3918</v>
      </c>
      <c r="B1160" s="258" t="s">
        <v>3919</v>
      </c>
    </row>
    <row r="1161" spans="1:2">
      <c r="A1161" s="258" t="s">
        <v>4682</v>
      </c>
      <c r="B1161" s="258" t="s">
        <v>4683</v>
      </c>
    </row>
    <row r="1162" spans="1:2">
      <c r="A1162" s="258" t="s">
        <v>4692</v>
      </c>
      <c r="B1162" s="258" t="s">
        <v>4693</v>
      </c>
    </row>
    <row r="1163" spans="1:2">
      <c r="A1163" s="258" t="s">
        <v>4144</v>
      </c>
      <c r="B1163" s="258" t="s">
        <v>4145</v>
      </c>
    </row>
    <row r="1164" spans="1:2">
      <c r="A1164" s="258" t="s">
        <v>2925</v>
      </c>
      <c r="B1164" s="258" t="s">
        <v>2926</v>
      </c>
    </row>
    <row r="1165" spans="1:2">
      <c r="A1165" s="258" t="s">
        <v>4226</v>
      </c>
      <c r="B1165" s="258" t="s">
        <v>4227</v>
      </c>
    </row>
    <row r="1166" spans="1:2">
      <c r="A1166" s="258" t="s">
        <v>3860</v>
      </c>
      <c r="B1166" s="258" t="s">
        <v>3861</v>
      </c>
    </row>
    <row r="1167" spans="1:2">
      <c r="A1167" s="258" t="s">
        <v>3764</v>
      </c>
      <c r="B1167" s="258" t="s">
        <v>3765</v>
      </c>
    </row>
    <row r="1168" spans="1:2">
      <c r="A1168" s="258" t="s">
        <v>1870</v>
      </c>
      <c r="B1168" s="258" t="s">
        <v>1871</v>
      </c>
    </row>
    <row r="1169" spans="1:2">
      <c r="A1169" s="258" t="s">
        <v>4998</v>
      </c>
      <c r="B1169" s="258" t="s">
        <v>4999</v>
      </c>
    </row>
    <row r="1170" spans="1:2">
      <c r="A1170" s="258" t="s">
        <v>2824</v>
      </c>
      <c r="B1170" s="258" t="s">
        <v>5131</v>
      </c>
    </row>
    <row r="1171" spans="1:2">
      <c r="A1171" s="258" t="s">
        <v>1845</v>
      </c>
      <c r="B1171" s="258" t="s">
        <v>3996</v>
      </c>
    </row>
    <row r="1172" spans="1:2">
      <c r="A1172" s="258" t="s">
        <v>2831</v>
      </c>
      <c r="B1172" s="258" t="s">
        <v>2832</v>
      </c>
    </row>
    <row r="1173" spans="1:2">
      <c r="A1173" s="258" t="s">
        <v>3977</v>
      </c>
      <c r="B1173" s="258" t="s">
        <v>5234</v>
      </c>
    </row>
    <row r="1174" spans="1:2">
      <c r="A1174" s="258" t="s">
        <v>4738</v>
      </c>
      <c r="B1174" s="258" t="s">
        <v>4739</v>
      </c>
    </row>
    <row r="1175" spans="1:2">
      <c r="A1175" s="258" t="s">
        <v>4340</v>
      </c>
      <c r="B1175" s="258" t="s">
        <v>4341</v>
      </c>
    </row>
    <row r="1176" spans="1:2">
      <c r="A1176" s="258" t="s">
        <v>1049</v>
      </c>
      <c r="B1176" s="258" t="s">
        <v>1050</v>
      </c>
    </row>
    <row r="1177" spans="1:2">
      <c r="A1177" s="258" t="s">
        <v>330</v>
      </c>
      <c r="B1177" s="258" t="s">
        <v>331</v>
      </c>
    </row>
    <row r="1178" spans="1:2">
      <c r="A1178" s="258" t="s">
        <v>2612</v>
      </c>
      <c r="B1178" s="258" t="s">
        <v>2613</v>
      </c>
    </row>
    <row r="1179" spans="1:2">
      <c r="A1179" s="258" t="s">
        <v>2764</v>
      </c>
      <c r="B1179" s="258" t="s">
        <v>2765</v>
      </c>
    </row>
    <row r="1180" spans="1:2">
      <c r="A1180" s="258" t="s">
        <v>4861</v>
      </c>
      <c r="B1180" s="258" t="s">
        <v>4862</v>
      </c>
    </row>
    <row r="1181" spans="1:2">
      <c r="A1181" s="258" t="s">
        <v>1630</v>
      </c>
      <c r="B1181" s="258" t="s">
        <v>1631</v>
      </c>
    </row>
    <row r="1182" spans="1:2">
      <c r="A1182" s="258" t="s">
        <v>2561</v>
      </c>
      <c r="B1182" s="258" t="s">
        <v>2562</v>
      </c>
    </row>
    <row r="1183" spans="1:2">
      <c r="A1183" s="258" t="s">
        <v>2208</v>
      </c>
      <c r="B1183" s="258" t="s">
        <v>2209</v>
      </c>
    </row>
    <row r="1184" spans="1:2">
      <c r="A1184" s="258" t="s">
        <v>332</v>
      </c>
      <c r="B1184" s="258" t="s">
        <v>333</v>
      </c>
    </row>
    <row r="1185" spans="1:2">
      <c r="A1185" s="258" t="s">
        <v>1373</v>
      </c>
      <c r="B1185" s="258" t="s">
        <v>1374</v>
      </c>
    </row>
    <row r="1186" spans="1:2">
      <c r="A1186" s="258" t="s">
        <v>4552</v>
      </c>
      <c r="B1186" s="258" t="s">
        <v>4775</v>
      </c>
    </row>
    <row r="1187" spans="1:2">
      <c r="A1187" s="258" t="s">
        <v>4126</v>
      </c>
      <c r="B1187" s="258" t="s">
        <v>4127</v>
      </c>
    </row>
    <row r="1188" spans="1:2">
      <c r="A1188" s="258" t="s">
        <v>1830</v>
      </c>
      <c r="B1188" s="258" t="s">
        <v>1831</v>
      </c>
    </row>
    <row r="1189" spans="1:2">
      <c r="A1189" s="258" t="s">
        <v>1700</v>
      </c>
      <c r="B1189" s="258" t="s">
        <v>1701</v>
      </c>
    </row>
    <row r="1190" spans="1:2">
      <c r="A1190" s="258" t="s">
        <v>1094</v>
      </c>
      <c r="B1190" s="258" t="s">
        <v>1095</v>
      </c>
    </row>
    <row r="1191" spans="1:2">
      <c r="A1191" s="258" t="s">
        <v>1227</v>
      </c>
      <c r="B1191" s="258" t="s">
        <v>1228</v>
      </c>
    </row>
    <row r="1192" spans="1:2">
      <c r="A1192" s="258" t="s">
        <v>2833</v>
      </c>
      <c r="B1192" s="258" t="s">
        <v>2834</v>
      </c>
    </row>
    <row r="1193" spans="1:2">
      <c r="A1193" s="258" t="s">
        <v>4654</v>
      </c>
      <c r="B1193" s="258" t="s">
        <v>4655</v>
      </c>
    </row>
    <row r="1194" spans="1:2">
      <c r="A1194" s="258" t="s">
        <v>1894</v>
      </c>
      <c r="B1194" s="258" t="s">
        <v>1895</v>
      </c>
    </row>
    <row r="1195" spans="1:2">
      <c r="A1195" s="258" t="s">
        <v>2493</v>
      </c>
      <c r="B1195" s="258" t="s">
        <v>2494</v>
      </c>
    </row>
    <row r="1196" spans="1:2">
      <c r="A1196" s="258" t="s">
        <v>2983</v>
      </c>
      <c r="B1196" s="258" t="s">
        <v>2984</v>
      </c>
    </row>
    <row r="1197" spans="1:2">
      <c r="A1197" s="258" t="s">
        <v>1323</v>
      </c>
      <c r="B1197" s="258" t="s">
        <v>1324</v>
      </c>
    </row>
    <row r="1198" spans="1:2">
      <c r="A1198" s="258" t="s">
        <v>3422</v>
      </c>
      <c r="B1198" s="258" t="s">
        <v>3423</v>
      </c>
    </row>
    <row r="1199" spans="1:2">
      <c r="A1199" s="258" t="s">
        <v>598</v>
      </c>
      <c r="B1199" s="258" t="s">
        <v>599</v>
      </c>
    </row>
    <row r="1200" spans="1:2">
      <c r="A1200" s="258" t="s">
        <v>3766</v>
      </c>
      <c r="B1200" s="258" t="s">
        <v>3767</v>
      </c>
    </row>
    <row r="1201" spans="1:2">
      <c r="A1201" s="258" t="s">
        <v>519</v>
      </c>
      <c r="B1201" s="258" t="s">
        <v>520</v>
      </c>
    </row>
    <row r="1202" spans="1:2">
      <c r="A1202" s="258" t="s">
        <v>1039</v>
      </c>
      <c r="B1202" s="258" t="s">
        <v>1040</v>
      </c>
    </row>
    <row r="1203" spans="1:2">
      <c r="A1203" s="258" t="s">
        <v>5466</v>
      </c>
      <c r="B1203" s="258" t="s">
        <v>5467</v>
      </c>
    </row>
    <row r="1204" spans="1:2">
      <c r="A1204" s="258" t="s">
        <v>608</v>
      </c>
      <c r="B1204" s="258" t="s">
        <v>609</v>
      </c>
    </row>
    <row r="1205" spans="1:2">
      <c r="A1205" s="258" t="s">
        <v>3835</v>
      </c>
      <c r="B1205" s="258" t="s">
        <v>3836</v>
      </c>
    </row>
    <row r="1206" spans="1:2">
      <c r="A1206" s="258" t="s">
        <v>2734</v>
      </c>
      <c r="B1206" s="258" t="s">
        <v>5107</v>
      </c>
    </row>
    <row r="1207" spans="1:2">
      <c r="A1207" s="258" t="s">
        <v>1746</v>
      </c>
      <c r="B1207" s="258" t="s">
        <v>1747</v>
      </c>
    </row>
    <row r="1208" spans="1:2">
      <c r="A1208" s="258" t="s">
        <v>1237</v>
      </c>
      <c r="B1208" s="258" t="s">
        <v>1238</v>
      </c>
    </row>
    <row r="1209" spans="1:2">
      <c r="A1209" s="258" t="s">
        <v>3195</v>
      </c>
      <c r="B1209" s="258" t="s">
        <v>3196</v>
      </c>
    </row>
    <row r="1210" spans="1:2">
      <c r="A1210" s="258" t="s">
        <v>2869</v>
      </c>
      <c r="B1210" s="258" t="s">
        <v>2870</v>
      </c>
    </row>
    <row r="1211" spans="1:2">
      <c r="A1211" s="258" t="s">
        <v>3862</v>
      </c>
      <c r="B1211" s="258" t="s">
        <v>4080</v>
      </c>
    </row>
    <row r="1212" spans="1:2">
      <c r="A1212" s="258" t="s">
        <v>3807</v>
      </c>
      <c r="B1212" s="258" t="s">
        <v>4072</v>
      </c>
    </row>
    <row r="1213" spans="1:2">
      <c r="A1213" s="258" t="s">
        <v>475</v>
      </c>
      <c r="B1213" s="258" t="s">
        <v>476</v>
      </c>
    </row>
    <row r="1214" spans="1:2">
      <c r="A1214" s="258" t="s">
        <v>3863</v>
      </c>
      <c r="B1214" s="258" t="s">
        <v>4081</v>
      </c>
    </row>
    <row r="1215" spans="1:2">
      <c r="A1215" s="258" t="s">
        <v>1192</v>
      </c>
      <c r="B1215" s="258" t="s">
        <v>1193</v>
      </c>
    </row>
    <row r="1216" spans="1:2">
      <c r="A1216" s="258" t="s">
        <v>2871</v>
      </c>
      <c r="B1216" s="258" t="s">
        <v>2872</v>
      </c>
    </row>
    <row r="1217" spans="1:2">
      <c r="A1217" s="258" t="s">
        <v>499</v>
      </c>
      <c r="B1217" s="258" t="s">
        <v>500</v>
      </c>
    </row>
    <row r="1218" spans="1:2">
      <c r="A1218" s="258" t="s">
        <v>1325</v>
      </c>
      <c r="B1218" s="258" t="s">
        <v>1326</v>
      </c>
    </row>
    <row r="1219" spans="1:2">
      <c r="A1219" s="258" t="s">
        <v>5387</v>
      </c>
      <c r="B1219" s="258" t="s">
        <v>5388</v>
      </c>
    </row>
    <row r="1220" spans="1:2">
      <c r="A1220" s="258" t="s">
        <v>1671</v>
      </c>
      <c r="B1220" s="258" t="s">
        <v>1672</v>
      </c>
    </row>
    <row r="1221" spans="1:2">
      <c r="A1221" s="258" t="s">
        <v>4396</v>
      </c>
      <c r="B1221" s="258" t="s">
        <v>4397</v>
      </c>
    </row>
    <row r="1222" spans="1:2">
      <c r="A1222" s="258" t="s">
        <v>4948</v>
      </c>
      <c r="B1222" s="258" t="s">
        <v>4949</v>
      </c>
    </row>
    <row r="1223" spans="1:2">
      <c r="A1223" s="258" t="s">
        <v>5319</v>
      </c>
      <c r="B1223" s="258" t="s">
        <v>5320</v>
      </c>
    </row>
    <row r="1224" spans="1:2">
      <c r="A1224" s="258" t="s">
        <v>1213</v>
      </c>
      <c r="B1224" s="258" t="s">
        <v>1214</v>
      </c>
    </row>
    <row r="1225" spans="1:2">
      <c r="A1225" s="258" t="s">
        <v>3986</v>
      </c>
      <c r="B1225" s="258" t="s">
        <v>3987</v>
      </c>
    </row>
    <row r="1226" spans="1:2">
      <c r="A1226" s="258" t="s">
        <v>1423</v>
      </c>
      <c r="B1226" s="258" t="s">
        <v>1424</v>
      </c>
    </row>
    <row r="1227" spans="1:2">
      <c r="A1227" s="258" t="s">
        <v>723</v>
      </c>
      <c r="B1227" s="258" t="s">
        <v>724</v>
      </c>
    </row>
    <row r="1228" spans="1:2">
      <c r="A1228" s="258" t="s">
        <v>420</v>
      </c>
      <c r="B1228" s="258" t="s">
        <v>421</v>
      </c>
    </row>
    <row r="1229" spans="1:2">
      <c r="A1229" s="258" t="s">
        <v>193</v>
      </c>
      <c r="B1229" s="258" t="s">
        <v>194</v>
      </c>
    </row>
    <row r="1230" spans="1:2">
      <c r="A1230" s="258" t="s">
        <v>4636</v>
      </c>
      <c r="B1230" s="258" t="s">
        <v>4637</v>
      </c>
    </row>
    <row r="1231" spans="1:2">
      <c r="A1231" s="258" t="s">
        <v>1652</v>
      </c>
      <c r="B1231" s="258" t="s">
        <v>1653</v>
      </c>
    </row>
    <row r="1232" spans="1:2">
      <c r="A1232" s="258" t="s">
        <v>2477</v>
      </c>
      <c r="B1232" s="258" t="s">
        <v>2478</v>
      </c>
    </row>
    <row r="1233" spans="1:2">
      <c r="A1233" s="258" t="s">
        <v>3981</v>
      </c>
      <c r="B1233" s="258" t="s">
        <v>5236</v>
      </c>
    </row>
    <row r="1234" spans="1:2">
      <c r="A1234" s="258" t="s">
        <v>5389</v>
      </c>
      <c r="B1234" s="258" t="s">
        <v>5390</v>
      </c>
    </row>
    <row r="1235" spans="1:2">
      <c r="A1235" s="258" t="s">
        <v>1217</v>
      </c>
      <c r="B1235" s="258" t="s">
        <v>1218</v>
      </c>
    </row>
    <row r="1236" spans="1:2">
      <c r="A1236" s="258" t="s">
        <v>3197</v>
      </c>
      <c r="B1236" s="258" t="s">
        <v>3198</v>
      </c>
    </row>
    <row r="1237" spans="1:2">
      <c r="A1237" s="258" t="s">
        <v>3920</v>
      </c>
      <c r="B1237" s="258" t="s">
        <v>3921</v>
      </c>
    </row>
    <row r="1238" spans="1:2">
      <c r="A1238" s="258" t="s">
        <v>4146</v>
      </c>
      <c r="B1238" s="258" t="s">
        <v>4147</v>
      </c>
    </row>
    <row r="1239" spans="1:2">
      <c r="A1239" s="258" t="s">
        <v>954</v>
      </c>
      <c r="B1239" s="258" t="s">
        <v>955</v>
      </c>
    </row>
    <row r="1240" spans="1:2">
      <c r="A1240" s="258" t="s">
        <v>3252</v>
      </c>
      <c r="B1240" s="258" t="s">
        <v>3253</v>
      </c>
    </row>
    <row r="1241" spans="1:2">
      <c r="A1241" s="258" t="s">
        <v>1583</v>
      </c>
      <c r="B1241" s="258" t="s">
        <v>1584</v>
      </c>
    </row>
    <row r="1242" spans="1:2">
      <c r="A1242" s="258" t="s">
        <v>2495</v>
      </c>
      <c r="B1242" s="258" t="s">
        <v>2496</v>
      </c>
    </row>
    <row r="1243" spans="1:2">
      <c r="A1243" s="258" t="s">
        <v>1990</v>
      </c>
      <c r="B1243" s="258" t="s">
        <v>5057</v>
      </c>
    </row>
    <row r="1244" spans="1:2">
      <c r="A1244" s="258" t="s">
        <v>960</v>
      </c>
      <c r="B1244" s="258" t="s">
        <v>961</v>
      </c>
    </row>
    <row r="1245" spans="1:2">
      <c r="A1245" s="258" t="s">
        <v>3244</v>
      </c>
      <c r="B1245" s="258" t="s">
        <v>4034</v>
      </c>
    </row>
    <row r="1246" spans="1:2">
      <c r="A1246" s="258" t="s">
        <v>922</v>
      </c>
      <c r="B1246" s="258" t="s">
        <v>923</v>
      </c>
    </row>
    <row r="1247" spans="1:2">
      <c r="A1247" s="258" t="s">
        <v>4656</v>
      </c>
      <c r="B1247" s="258" t="s">
        <v>4657</v>
      </c>
    </row>
    <row r="1248" spans="1:2">
      <c r="A1248" s="258" t="s">
        <v>4823</v>
      </c>
      <c r="B1248" s="258" t="s">
        <v>4824</v>
      </c>
    </row>
    <row r="1249" spans="1:2">
      <c r="A1249" s="258" t="s">
        <v>725</v>
      </c>
      <c r="B1249" s="258" t="s">
        <v>726</v>
      </c>
    </row>
    <row r="1250" spans="1:2">
      <c r="A1250" s="258" t="s">
        <v>928</v>
      </c>
      <c r="B1250" s="258" t="s">
        <v>929</v>
      </c>
    </row>
    <row r="1251" spans="1:2">
      <c r="A1251" s="258" t="s">
        <v>625</v>
      </c>
      <c r="B1251" s="258" t="s">
        <v>626</v>
      </c>
    </row>
    <row r="1252" spans="1:2">
      <c r="A1252" s="258" t="s">
        <v>1291</v>
      </c>
      <c r="B1252" s="258" t="s">
        <v>1292</v>
      </c>
    </row>
    <row r="1253" spans="1:2">
      <c r="A1253" s="258" t="s">
        <v>826</v>
      </c>
      <c r="B1253" s="258" t="s">
        <v>827</v>
      </c>
    </row>
    <row r="1254" spans="1:2">
      <c r="A1254" s="258" t="s">
        <v>2350</v>
      </c>
      <c r="B1254" s="258" t="s">
        <v>2351</v>
      </c>
    </row>
    <row r="1255" spans="1:2">
      <c r="A1255" s="258" t="s">
        <v>1160</v>
      </c>
      <c r="B1255" s="258" t="s">
        <v>1161</v>
      </c>
    </row>
    <row r="1256" spans="1:2">
      <c r="A1256" s="258" t="s">
        <v>521</v>
      </c>
      <c r="B1256" s="258" t="s">
        <v>522</v>
      </c>
    </row>
    <row r="1257" spans="1:2">
      <c r="A1257" s="258" t="s">
        <v>570</v>
      </c>
      <c r="B1257" s="258" t="s">
        <v>571</v>
      </c>
    </row>
    <row r="1258" spans="1:2">
      <c r="A1258" s="258" t="s">
        <v>2790</v>
      </c>
      <c r="B1258" s="258" t="s">
        <v>2791</v>
      </c>
    </row>
    <row r="1259" spans="1:2">
      <c r="A1259" s="258" t="s">
        <v>2661</v>
      </c>
      <c r="B1259" s="258" t="s">
        <v>2662</v>
      </c>
    </row>
    <row r="1260" spans="1:2">
      <c r="A1260" s="258" t="s">
        <v>1051</v>
      </c>
      <c r="B1260" s="258" t="s">
        <v>1052</v>
      </c>
    </row>
    <row r="1261" spans="1:2">
      <c r="A1261" s="258" t="s">
        <v>322</v>
      </c>
      <c r="B1261" s="258" t="s">
        <v>323</v>
      </c>
    </row>
    <row r="1262" spans="1:2">
      <c r="A1262" s="258" t="s">
        <v>1090</v>
      </c>
      <c r="B1262" s="258" t="s">
        <v>1091</v>
      </c>
    </row>
    <row r="1263" spans="1:2">
      <c r="A1263" s="258" t="s">
        <v>4503</v>
      </c>
      <c r="B1263" s="258" t="s">
        <v>2935</v>
      </c>
    </row>
    <row r="1264" spans="1:2">
      <c r="A1264" s="258" t="s">
        <v>171</v>
      </c>
      <c r="B1264" s="258" t="s">
        <v>172</v>
      </c>
    </row>
    <row r="1265" spans="1:2">
      <c r="A1265" s="258" t="s">
        <v>4148</v>
      </c>
      <c r="B1265" s="258" t="s">
        <v>4149</v>
      </c>
    </row>
    <row r="1266" spans="1:2">
      <c r="A1266" s="258" t="s">
        <v>5353</v>
      </c>
      <c r="B1266" s="258" t="s">
        <v>5354</v>
      </c>
    </row>
    <row r="1267" spans="1:2">
      <c r="A1267" s="258" t="s">
        <v>4732</v>
      </c>
      <c r="B1267" s="258" t="s">
        <v>4733</v>
      </c>
    </row>
    <row r="1268" spans="1:2">
      <c r="A1268" s="258" t="s">
        <v>4638</v>
      </c>
      <c r="B1268" s="258" t="s">
        <v>4639</v>
      </c>
    </row>
    <row r="1269" spans="1:2">
      <c r="A1269" s="258" t="s">
        <v>4507</v>
      </c>
      <c r="B1269" s="258" t="s">
        <v>4508</v>
      </c>
    </row>
    <row r="1270" spans="1:2">
      <c r="A1270" s="258" t="s">
        <v>2403</v>
      </c>
      <c r="B1270" s="258" t="s">
        <v>2404</v>
      </c>
    </row>
    <row r="1271" spans="1:2">
      <c r="A1271" s="258" t="s">
        <v>1363</v>
      </c>
      <c r="B1271" s="258" t="s">
        <v>1364</v>
      </c>
    </row>
    <row r="1272" spans="1:2">
      <c r="A1272" s="258" t="s">
        <v>187</v>
      </c>
      <c r="B1272" s="258" t="s">
        <v>188</v>
      </c>
    </row>
    <row r="1273" spans="1:2">
      <c r="A1273" s="258" t="s">
        <v>4553</v>
      </c>
      <c r="B1273" s="258" t="s">
        <v>4776</v>
      </c>
    </row>
    <row r="1274" spans="1:2">
      <c r="A1274" s="258" t="s">
        <v>2592</v>
      </c>
      <c r="B1274" s="258" t="s">
        <v>2593</v>
      </c>
    </row>
    <row r="1275" spans="1:2">
      <c r="A1275" s="258" t="s">
        <v>1585</v>
      </c>
      <c r="B1275" s="258" t="s">
        <v>1586</v>
      </c>
    </row>
    <row r="1276" spans="1:2">
      <c r="A1276" s="258" t="s">
        <v>2756</v>
      </c>
      <c r="B1276" s="258" t="s">
        <v>5113</v>
      </c>
    </row>
    <row r="1277" spans="1:2">
      <c r="A1277" s="258" t="s">
        <v>3380</v>
      </c>
      <c r="B1277" s="258" t="s">
        <v>3381</v>
      </c>
    </row>
    <row r="1278" spans="1:2">
      <c r="A1278" s="258" t="s">
        <v>2405</v>
      </c>
      <c r="B1278" s="258" t="s">
        <v>2406</v>
      </c>
    </row>
    <row r="1279" spans="1:2">
      <c r="A1279" s="258" t="s">
        <v>2352</v>
      </c>
      <c r="B1279" s="258" t="s">
        <v>2353</v>
      </c>
    </row>
    <row r="1280" spans="1:2">
      <c r="A1280" s="258" t="s">
        <v>4150</v>
      </c>
      <c r="B1280" s="258" t="s">
        <v>4151</v>
      </c>
    </row>
    <row r="1281" spans="1:2">
      <c r="A1281" s="258" t="s">
        <v>4863</v>
      </c>
      <c r="B1281" s="258" t="s">
        <v>4864</v>
      </c>
    </row>
    <row r="1282" spans="1:2">
      <c r="A1282" s="258" t="s">
        <v>4658</v>
      </c>
      <c r="B1282" s="258" t="s">
        <v>4659</v>
      </c>
    </row>
    <row r="1283" spans="1:2">
      <c r="A1283" s="258" t="s">
        <v>2019</v>
      </c>
      <c r="B1283" s="258" t="s">
        <v>2020</v>
      </c>
    </row>
    <row r="1284" spans="1:2">
      <c r="A1284" s="258" t="s">
        <v>3050</v>
      </c>
      <c r="B1284" s="258" t="s">
        <v>3051</v>
      </c>
    </row>
    <row r="1285" spans="1:2">
      <c r="A1285" s="258" t="s">
        <v>3162</v>
      </c>
      <c r="B1285" s="258" t="s">
        <v>5209</v>
      </c>
    </row>
    <row r="1286" spans="1:2">
      <c r="A1286" s="258" t="s">
        <v>1804</v>
      </c>
      <c r="B1286" s="258" t="s">
        <v>1805</v>
      </c>
    </row>
    <row r="1287" spans="1:2">
      <c r="A1287" s="258" t="s">
        <v>3700</v>
      </c>
      <c r="B1287" s="258" t="s">
        <v>5222</v>
      </c>
    </row>
    <row r="1288" spans="1:2">
      <c r="A1288" s="258" t="s">
        <v>3475</v>
      </c>
      <c r="B1288" s="258" t="s">
        <v>3476</v>
      </c>
    </row>
    <row r="1289" spans="1:2">
      <c r="A1289" s="258" t="s">
        <v>1106</v>
      </c>
      <c r="B1289" s="258" t="s">
        <v>1107</v>
      </c>
    </row>
    <row r="1290" spans="1:2">
      <c r="A1290" s="258" t="s">
        <v>888</v>
      </c>
      <c r="B1290" s="258" t="s">
        <v>889</v>
      </c>
    </row>
    <row r="1291" spans="1:2">
      <c r="A1291" s="258" t="s">
        <v>2407</v>
      </c>
      <c r="B1291" s="258" t="s">
        <v>2408</v>
      </c>
    </row>
    <row r="1292" spans="1:2">
      <c r="A1292" s="258" t="s">
        <v>2985</v>
      </c>
      <c r="B1292" s="258" t="s">
        <v>2986</v>
      </c>
    </row>
    <row r="1293" spans="1:2">
      <c r="A1293" s="258" t="s">
        <v>3808</v>
      </c>
      <c r="B1293" s="258" t="s">
        <v>4073</v>
      </c>
    </row>
    <row r="1294" spans="1:2">
      <c r="A1294" s="258" t="s">
        <v>4797</v>
      </c>
      <c r="B1294" s="258" t="s">
        <v>4798</v>
      </c>
    </row>
    <row r="1295" spans="1:2">
      <c r="A1295" s="258" t="s">
        <v>523</v>
      </c>
      <c r="B1295" s="258" t="s">
        <v>524</v>
      </c>
    </row>
    <row r="1296" spans="1:2">
      <c r="A1296" s="258" t="s">
        <v>267</v>
      </c>
      <c r="B1296" s="258" t="s">
        <v>268</v>
      </c>
    </row>
    <row r="1297" spans="1:2">
      <c r="A1297" s="258" t="s">
        <v>1404</v>
      </c>
      <c r="B1297" s="258" t="s">
        <v>1405</v>
      </c>
    </row>
    <row r="1298" spans="1:2">
      <c r="A1298" s="258" t="s">
        <v>2210</v>
      </c>
      <c r="B1298" s="258" t="s">
        <v>2211</v>
      </c>
    </row>
    <row r="1299" spans="1:2">
      <c r="A1299" s="258" t="s">
        <v>422</v>
      </c>
      <c r="B1299" s="258" t="s">
        <v>423</v>
      </c>
    </row>
    <row r="1300" spans="1:2">
      <c r="A1300" s="258" t="s">
        <v>1114</v>
      </c>
      <c r="B1300" s="258" t="s">
        <v>1115</v>
      </c>
    </row>
    <row r="1301" spans="1:2">
      <c r="A1301" s="258" t="s">
        <v>3662</v>
      </c>
      <c r="B1301" s="258" t="s">
        <v>3663</v>
      </c>
    </row>
    <row r="1302" spans="1:2">
      <c r="A1302" s="258" t="s">
        <v>788</v>
      </c>
      <c r="B1302" s="258" t="s">
        <v>789</v>
      </c>
    </row>
    <row r="1303" spans="1:2">
      <c r="A1303" s="258" t="s">
        <v>334</v>
      </c>
      <c r="B1303" s="258" t="s">
        <v>335</v>
      </c>
    </row>
    <row r="1304" spans="1:2">
      <c r="A1304" s="258" t="s">
        <v>380</v>
      </c>
      <c r="B1304" s="258" t="s">
        <v>381</v>
      </c>
    </row>
    <row r="1305" spans="1:2">
      <c r="A1305" s="258" t="s">
        <v>5285</v>
      </c>
      <c r="B1305" s="258" t="s">
        <v>5286</v>
      </c>
    </row>
    <row r="1306" spans="1:2">
      <c r="A1306" s="258" t="s">
        <v>1025</v>
      </c>
      <c r="B1306" s="258" t="s">
        <v>1026</v>
      </c>
    </row>
    <row r="1307" spans="1:2">
      <c r="A1307" s="258" t="s">
        <v>3105</v>
      </c>
      <c r="B1307" s="258" t="s">
        <v>3106</v>
      </c>
    </row>
    <row r="1308" spans="1:2">
      <c r="A1308" s="258" t="s">
        <v>1687</v>
      </c>
      <c r="B1308" s="258" t="s">
        <v>1688</v>
      </c>
    </row>
    <row r="1309" spans="1:2">
      <c r="A1309" s="258" t="s">
        <v>2354</v>
      </c>
      <c r="B1309" s="258" t="s">
        <v>2355</v>
      </c>
    </row>
    <row r="1310" spans="1:2">
      <c r="A1310" s="258" t="s">
        <v>2873</v>
      </c>
      <c r="B1310" s="258" t="s">
        <v>2874</v>
      </c>
    </row>
    <row r="1311" spans="1:2">
      <c r="A1311" s="258" t="s">
        <v>1080</v>
      </c>
      <c r="B1311" s="258" t="s">
        <v>1081</v>
      </c>
    </row>
    <row r="1312" spans="1:2">
      <c r="A1312" s="258" t="s">
        <v>3382</v>
      </c>
      <c r="B1312" s="258" t="s">
        <v>3383</v>
      </c>
    </row>
    <row r="1313" spans="1:2">
      <c r="A1313" s="258" t="s">
        <v>2051</v>
      </c>
      <c r="B1313" s="258" t="s">
        <v>2052</v>
      </c>
    </row>
    <row r="1314" spans="1:2">
      <c r="A1314" s="258" t="s">
        <v>2835</v>
      </c>
      <c r="B1314" s="258" t="s">
        <v>5136</v>
      </c>
    </row>
    <row r="1315" spans="1:2">
      <c r="A1315" s="258" t="s">
        <v>1261</v>
      </c>
      <c r="B1315" s="258" t="s">
        <v>1262</v>
      </c>
    </row>
    <row r="1316" spans="1:2">
      <c r="A1316" s="258" t="s">
        <v>1186</v>
      </c>
      <c r="B1316" s="258" t="s">
        <v>1187</v>
      </c>
    </row>
    <row r="1317" spans="1:2">
      <c r="A1317" s="258" t="s">
        <v>1733</v>
      </c>
      <c r="B1317" s="258" t="s">
        <v>1734</v>
      </c>
    </row>
    <row r="1318" spans="1:2">
      <c r="A1318" s="258" t="s">
        <v>5036</v>
      </c>
      <c r="B1318" s="258" t="s">
        <v>5037</v>
      </c>
    </row>
    <row r="1319" spans="1:2">
      <c r="A1319" s="258" t="s">
        <v>312</v>
      </c>
      <c r="B1319" s="258" t="s">
        <v>313</v>
      </c>
    </row>
    <row r="1320" spans="1:2">
      <c r="A1320" s="258" t="s">
        <v>2757</v>
      </c>
      <c r="B1320" s="258" t="s">
        <v>2758</v>
      </c>
    </row>
    <row r="1321" spans="1:2">
      <c r="A1321" s="258" t="s">
        <v>2759</v>
      </c>
      <c r="B1321" s="258" t="s">
        <v>2760</v>
      </c>
    </row>
    <row r="1322" spans="1:2">
      <c r="A1322" s="258" t="s">
        <v>2836</v>
      </c>
      <c r="B1322" s="258" t="s">
        <v>2837</v>
      </c>
    </row>
    <row r="1323" spans="1:2">
      <c r="A1323" s="258" t="s">
        <v>1880</v>
      </c>
      <c r="B1323" s="258" t="s">
        <v>1881</v>
      </c>
    </row>
    <row r="1324" spans="1:2">
      <c r="A1324" s="258" t="s">
        <v>4128</v>
      </c>
      <c r="B1324" s="258" t="s">
        <v>4129</v>
      </c>
    </row>
    <row r="1325" spans="1:2">
      <c r="A1325" s="258" t="s">
        <v>968</v>
      </c>
      <c r="B1325" s="258" t="s">
        <v>969</v>
      </c>
    </row>
    <row r="1326" spans="1:2">
      <c r="A1326" s="258" t="s">
        <v>2838</v>
      </c>
      <c r="B1326" s="258" t="s">
        <v>5137</v>
      </c>
    </row>
    <row r="1327" spans="1:2">
      <c r="A1327" s="258" t="s">
        <v>5468</v>
      </c>
      <c r="B1327" s="258" t="s">
        <v>5469</v>
      </c>
    </row>
    <row r="1328" spans="1:2">
      <c r="A1328" s="258" t="s">
        <v>1610</v>
      </c>
      <c r="B1328" s="258" t="s">
        <v>1611</v>
      </c>
    </row>
    <row r="1329" spans="1:2">
      <c r="A1329" s="258" t="s">
        <v>2614</v>
      </c>
      <c r="B1329" s="258" t="s">
        <v>2615</v>
      </c>
    </row>
    <row r="1330" spans="1:2">
      <c r="A1330" s="258" t="s">
        <v>4478</v>
      </c>
      <c r="B1330" s="258" t="s">
        <v>4479</v>
      </c>
    </row>
    <row r="1331" spans="1:2">
      <c r="A1331" s="258" t="s">
        <v>294</v>
      </c>
      <c r="B1331" s="258" t="s">
        <v>295</v>
      </c>
    </row>
    <row r="1332" spans="1:2">
      <c r="A1332" s="258" t="s">
        <v>2122</v>
      </c>
      <c r="B1332" s="258" t="s">
        <v>2123</v>
      </c>
    </row>
    <row r="1333" spans="1:2">
      <c r="A1333" s="258" t="s">
        <v>1706</v>
      </c>
      <c r="B1333" s="258" t="s">
        <v>1707</v>
      </c>
    </row>
    <row r="1334" spans="1:2">
      <c r="A1334" s="258" t="s">
        <v>3685</v>
      </c>
      <c r="B1334" s="258" t="s">
        <v>3686</v>
      </c>
    </row>
    <row r="1335" spans="1:2">
      <c r="A1335" s="258" t="s">
        <v>368</v>
      </c>
      <c r="B1335" s="258" t="s">
        <v>369</v>
      </c>
    </row>
    <row r="1336" spans="1:2">
      <c r="A1336" s="258" t="s">
        <v>2409</v>
      </c>
      <c r="B1336" s="258" t="s">
        <v>2410</v>
      </c>
    </row>
    <row r="1337" spans="1:2">
      <c r="A1337" s="258" t="s">
        <v>1021</v>
      </c>
      <c r="B1337" s="258" t="s">
        <v>1022</v>
      </c>
    </row>
    <row r="1338" spans="1:2">
      <c r="A1338" s="258" t="s">
        <v>5512</v>
      </c>
      <c r="B1338" s="258" t="s">
        <v>5513</v>
      </c>
    </row>
    <row r="1339" spans="1:2">
      <c r="A1339" s="258" t="s">
        <v>908</v>
      </c>
      <c r="B1339" s="258" t="s">
        <v>909</v>
      </c>
    </row>
    <row r="1340" spans="1:2">
      <c r="A1340" s="258" t="s">
        <v>1962</v>
      </c>
      <c r="B1340" s="258" t="s">
        <v>1963</v>
      </c>
    </row>
    <row r="1341" spans="1:2">
      <c r="A1341" s="258" t="s">
        <v>4950</v>
      </c>
      <c r="B1341" s="258" t="s">
        <v>4951</v>
      </c>
    </row>
    <row r="1342" spans="1:2">
      <c r="A1342" s="258" t="s">
        <v>1587</v>
      </c>
      <c r="B1342" s="258" t="s">
        <v>1588</v>
      </c>
    </row>
    <row r="1343" spans="1:2">
      <c r="A1343" s="258" t="s">
        <v>1836</v>
      </c>
      <c r="B1343" s="258" t="s">
        <v>1837</v>
      </c>
    </row>
    <row r="1344" spans="1:2">
      <c r="A1344" s="258" t="s">
        <v>2905</v>
      </c>
      <c r="B1344" s="258" t="s">
        <v>4005</v>
      </c>
    </row>
    <row r="1345" spans="1:2">
      <c r="A1345" s="258" t="s">
        <v>3269</v>
      </c>
      <c r="B1345" s="258" t="s">
        <v>3270</v>
      </c>
    </row>
    <row r="1346" spans="1:2">
      <c r="A1346" s="258" t="s">
        <v>2616</v>
      </c>
      <c r="B1346" s="258" t="s">
        <v>2617</v>
      </c>
    </row>
    <row r="1347" spans="1:2">
      <c r="A1347" s="258" t="s">
        <v>3245</v>
      </c>
      <c r="B1347" s="258" t="s">
        <v>3246</v>
      </c>
    </row>
    <row r="1348" spans="1:2">
      <c r="A1348" s="258" t="s">
        <v>4640</v>
      </c>
      <c r="B1348" s="258" t="s">
        <v>4641</v>
      </c>
    </row>
    <row r="1349" spans="1:2">
      <c r="A1349" s="258" t="s">
        <v>2027</v>
      </c>
      <c r="B1349" s="258" t="s">
        <v>2028</v>
      </c>
    </row>
    <row r="1350" spans="1:2">
      <c r="A1350" s="258" t="s">
        <v>2762</v>
      </c>
      <c r="B1350" s="258" t="s">
        <v>2763</v>
      </c>
    </row>
    <row r="1351" spans="1:2">
      <c r="A1351" s="258" t="s">
        <v>3052</v>
      </c>
      <c r="B1351" s="258" t="s">
        <v>4011</v>
      </c>
    </row>
    <row r="1352" spans="1:2">
      <c r="A1352" s="258" t="s">
        <v>1779</v>
      </c>
      <c r="B1352" s="258" t="s">
        <v>1780</v>
      </c>
    </row>
    <row r="1353" spans="1:2">
      <c r="A1353" s="258" t="s">
        <v>1550</v>
      </c>
      <c r="B1353" s="258" t="s">
        <v>1551</v>
      </c>
    </row>
    <row r="1354" spans="1:2">
      <c r="A1354" s="258" t="s">
        <v>4580</v>
      </c>
      <c r="B1354" s="258" t="s">
        <v>4581</v>
      </c>
    </row>
    <row r="1355" spans="1:2">
      <c r="A1355" s="258" t="s">
        <v>4152</v>
      </c>
      <c r="B1355" s="258" t="s">
        <v>4153</v>
      </c>
    </row>
    <row r="1356" spans="1:2">
      <c r="A1356" s="258" t="s">
        <v>1673</v>
      </c>
      <c r="B1356" s="258" t="s">
        <v>1674</v>
      </c>
    </row>
    <row r="1357" spans="1:2">
      <c r="A1357" s="258" t="s">
        <v>2563</v>
      </c>
      <c r="B1357" s="258" t="s">
        <v>2564</v>
      </c>
    </row>
    <row r="1358" spans="1:2">
      <c r="A1358" s="258" t="s">
        <v>3944</v>
      </c>
      <c r="B1358" s="258" t="s">
        <v>3945</v>
      </c>
    </row>
    <row r="1359" spans="1:2">
      <c r="A1359" s="258" t="s">
        <v>1614</v>
      </c>
      <c r="B1359" s="258" t="s">
        <v>1615</v>
      </c>
    </row>
    <row r="1360" spans="1:2">
      <c r="A1360" s="258" t="s">
        <v>1053</v>
      </c>
      <c r="B1360" s="258" t="s">
        <v>1054</v>
      </c>
    </row>
    <row r="1361" spans="1:2">
      <c r="A1361" s="258" t="s">
        <v>269</v>
      </c>
      <c r="B1361" s="258" t="s">
        <v>270</v>
      </c>
    </row>
    <row r="1362" spans="1:2">
      <c r="A1362" s="258" t="s">
        <v>5391</v>
      </c>
      <c r="B1362" s="258" t="s">
        <v>5392</v>
      </c>
    </row>
    <row r="1363" spans="1:2">
      <c r="A1363" s="258" t="s">
        <v>1027</v>
      </c>
      <c r="B1363" s="258" t="s">
        <v>1028</v>
      </c>
    </row>
    <row r="1364" spans="1:2">
      <c r="A1364" s="258" t="s">
        <v>3384</v>
      </c>
      <c r="B1364" s="258" t="s">
        <v>3385</v>
      </c>
    </row>
    <row r="1365" spans="1:2">
      <c r="A1365" s="258" t="s">
        <v>1116</v>
      </c>
      <c r="B1365" s="258" t="s">
        <v>1117</v>
      </c>
    </row>
    <row r="1366" spans="1:2">
      <c r="A1366" s="258" t="s">
        <v>3053</v>
      </c>
      <c r="B1366" s="258" t="s">
        <v>3054</v>
      </c>
    </row>
    <row r="1367" spans="1:2">
      <c r="A1367" s="258" t="s">
        <v>3988</v>
      </c>
      <c r="B1367" s="258" t="s">
        <v>3989</v>
      </c>
    </row>
    <row r="1368" spans="1:2">
      <c r="A1368" s="258" t="s">
        <v>271</v>
      </c>
      <c r="B1368" s="258" t="s">
        <v>272</v>
      </c>
    </row>
    <row r="1369" spans="1:2">
      <c r="A1369" s="258" t="s">
        <v>1812</v>
      </c>
      <c r="B1369" s="258" t="s">
        <v>1813</v>
      </c>
    </row>
    <row r="1370" spans="1:2">
      <c r="A1370" s="258" t="s">
        <v>1806</v>
      </c>
      <c r="B1370" s="258" t="s">
        <v>1807</v>
      </c>
    </row>
    <row r="1371" spans="1:2">
      <c r="A1371" s="258" t="s">
        <v>3116</v>
      </c>
      <c r="B1371" s="258" t="s">
        <v>5201</v>
      </c>
    </row>
    <row r="1372" spans="1:2">
      <c r="A1372" s="258" t="s">
        <v>4612</v>
      </c>
      <c r="B1372" s="258" t="s">
        <v>4613</v>
      </c>
    </row>
    <row r="1373" spans="1:2">
      <c r="A1373" s="258" t="s">
        <v>2679</v>
      </c>
      <c r="B1373" s="258" t="s">
        <v>5082</v>
      </c>
    </row>
    <row r="1374" spans="1:2">
      <c r="A1374" s="258" t="s">
        <v>630</v>
      </c>
      <c r="B1374" s="258" t="s">
        <v>631</v>
      </c>
    </row>
    <row r="1375" spans="1:2">
      <c r="A1375" s="258" t="s">
        <v>2323</v>
      </c>
      <c r="B1375" s="258" t="s">
        <v>2324</v>
      </c>
    </row>
    <row r="1376" spans="1:2">
      <c r="A1376" s="258" t="s">
        <v>1098</v>
      </c>
      <c r="B1376" s="258" t="s">
        <v>1099</v>
      </c>
    </row>
    <row r="1377" spans="1:2">
      <c r="A1377" s="258" t="s">
        <v>173</v>
      </c>
      <c r="B1377" s="258" t="s">
        <v>174</v>
      </c>
    </row>
    <row r="1378" spans="1:2">
      <c r="A1378" s="258" t="s">
        <v>3768</v>
      </c>
      <c r="B1378" s="258" t="s">
        <v>3769</v>
      </c>
    </row>
    <row r="1379" spans="1:2">
      <c r="A1379" s="258" t="s">
        <v>336</v>
      </c>
      <c r="B1379" s="258" t="s">
        <v>337</v>
      </c>
    </row>
    <row r="1380" spans="1:2">
      <c r="A1380" s="258" t="s">
        <v>1787</v>
      </c>
      <c r="B1380" s="258" t="s">
        <v>1788</v>
      </c>
    </row>
    <row r="1381" spans="1:2">
      <c r="A1381" s="258" t="s">
        <v>572</v>
      </c>
      <c r="B1381" s="258" t="s">
        <v>573</v>
      </c>
    </row>
    <row r="1382" spans="1:2">
      <c r="A1382" s="258" t="s">
        <v>201</v>
      </c>
      <c r="B1382" s="258" t="s">
        <v>202</v>
      </c>
    </row>
    <row r="1383" spans="1:2">
      <c r="A1383" s="258" t="s">
        <v>2124</v>
      </c>
      <c r="B1383" s="258" t="s">
        <v>2125</v>
      </c>
    </row>
    <row r="1384" spans="1:2">
      <c r="A1384" s="258" t="s">
        <v>1269</v>
      </c>
      <c r="B1384" s="258" t="s">
        <v>1270</v>
      </c>
    </row>
    <row r="1385" spans="1:2">
      <c r="A1385" s="258" t="s">
        <v>3664</v>
      </c>
      <c r="B1385" s="258" t="s">
        <v>3665</v>
      </c>
    </row>
    <row r="1386" spans="1:2">
      <c r="A1386" s="258" t="s">
        <v>4865</v>
      </c>
      <c r="B1386" s="258" t="s">
        <v>4866</v>
      </c>
    </row>
    <row r="1387" spans="1:2">
      <c r="A1387" s="258" t="s">
        <v>296</v>
      </c>
      <c r="B1387" s="258" t="s">
        <v>297</v>
      </c>
    </row>
    <row r="1388" spans="1:2">
      <c r="A1388" s="258" t="s">
        <v>2178</v>
      </c>
      <c r="B1388" s="258" t="s">
        <v>2179</v>
      </c>
    </row>
    <row r="1389" spans="1:2">
      <c r="A1389" s="258" t="s">
        <v>4825</v>
      </c>
      <c r="B1389" s="258" t="s">
        <v>4826</v>
      </c>
    </row>
    <row r="1390" spans="1:2">
      <c r="A1390" s="258" t="s">
        <v>3027</v>
      </c>
      <c r="B1390" s="258" t="s">
        <v>3028</v>
      </c>
    </row>
    <row r="1391" spans="1:2">
      <c r="A1391" s="258" t="s">
        <v>189</v>
      </c>
      <c r="B1391" s="258" t="s">
        <v>190</v>
      </c>
    </row>
    <row r="1392" spans="1:2">
      <c r="A1392" s="258" t="s">
        <v>876</v>
      </c>
      <c r="B1392" s="258" t="s">
        <v>877</v>
      </c>
    </row>
    <row r="1393" spans="1:2">
      <c r="A1393" s="258" t="s">
        <v>1317</v>
      </c>
      <c r="B1393" s="258" t="s">
        <v>1318</v>
      </c>
    </row>
    <row r="1394" spans="1:2">
      <c r="A1394" s="258" t="s">
        <v>1964</v>
      </c>
      <c r="B1394" s="258" t="s">
        <v>1965</v>
      </c>
    </row>
    <row r="1395" spans="1:2">
      <c r="A1395" s="258" t="s">
        <v>864</v>
      </c>
      <c r="B1395" s="258" t="s">
        <v>865</v>
      </c>
    </row>
    <row r="1396" spans="1:2">
      <c r="A1396" s="258" t="s">
        <v>3143</v>
      </c>
      <c r="B1396" s="258" t="s">
        <v>3144</v>
      </c>
    </row>
    <row r="1397" spans="1:2">
      <c r="A1397" s="258" t="s">
        <v>735</v>
      </c>
      <c r="B1397" s="258" t="s">
        <v>736</v>
      </c>
    </row>
    <row r="1398" spans="1:2">
      <c r="A1398" s="258" t="s">
        <v>241</v>
      </c>
      <c r="B1398" s="258" t="s">
        <v>242</v>
      </c>
    </row>
    <row r="1399" spans="1:2">
      <c r="A1399" s="258" t="s">
        <v>4254</v>
      </c>
      <c r="B1399" s="258" t="s">
        <v>4255</v>
      </c>
    </row>
    <row r="1400" spans="1:2">
      <c r="A1400" s="258" t="s">
        <v>574</v>
      </c>
      <c r="B1400" s="258" t="s">
        <v>575</v>
      </c>
    </row>
    <row r="1401" spans="1:2">
      <c r="A1401" s="258" t="s">
        <v>610</v>
      </c>
      <c r="B1401" s="258" t="s">
        <v>575</v>
      </c>
    </row>
    <row r="1402" spans="1:2">
      <c r="A1402" s="258" t="s">
        <v>1201</v>
      </c>
      <c r="B1402" s="258" t="s">
        <v>1202</v>
      </c>
    </row>
    <row r="1403" spans="1:2">
      <c r="A1403" s="258" t="s">
        <v>477</v>
      </c>
      <c r="B1403" s="258" t="s">
        <v>478</v>
      </c>
    </row>
    <row r="1404" spans="1:2">
      <c r="A1404" s="258" t="s">
        <v>3650</v>
      </c>
      <c r="B1404" s="258" t="s">
        <v>3651</v>
      </c>
    </row>
    <row r="1405" spans="1:2">
      <c r="A1405" s="258" t="s">
        <v>1082</v>
      </c>
      <c r="B1405" s="258" t="s">
        <v>1083</v>
      </c>
    </row>
    <row r="1406" spans="1:2">
      <c r="A1406" s="258" t="s">
        <v>4031</v>
      </c>
      <c r="B1406" s="258" t="s">
        <v>4032</v>
      </c>
    </row>
    <row r="1407" spans="1:2">
      <c r="A1407" s="258" t="s">
        <v>1754</v>
      </c>
      <c r="B1407" s="258" t="s">
        <v>1755</v>
      </c>
    </row>
    <row r="1408" spans="1:2">
      <c r="A1408" s="258" t="s">
        <v>3477</v>
      </c>
      <c r="B1408" s="258" t="s">
        <v>3478</v>
      </c>
    </row>
    <row r="1409" spans="1:2">
      <c r="A1409" s="258" t="s">
        <v>5000</v>
      </c>
      <c r="B1409" s="258" t="s">
        <v>5001</v>
      </c>
    </row>
    <row r="1410" spans="1:2">
      <c r="A1410" s="258" t="s">
        <v>3145</v>
      </c>
      <c r="B1410" s="258" t="s">
        <v>3146</v>
      </c>
    </row>
    <row r="1411" spans="1:2">
      <c r="A1411" s="258" t="s">
        <v>2411</v>
      </c>
      <c r="B1411" s="258" t="s">
        <v>2412</v>
      </c>
    </row>
    <row r="1412" spans="1:2">
      <c r="A1412" s="258" t="s">
        <v>3352</v>
      </c>
      <c r="B1412" s="258" t="s">
        <v>5216</v>
      </c>
    </row>
    <row r="1413" spans="1:2">
      <c r="A1413" s="258" t="s">
        <v>3837</v>
      </c>
      <c r="B1413" s="258" t="s">
        <v>3838</v>
      </c>
    </row>
    <row r="1414" spans="1:2">
      <c r="A1414" s="258" t="s">
        <v>1923</v>
      </c>
      <c r="B1414" s="258" t="s">
        <v>1924</v>
      </c>
    </row>
    <row r="1415" spans="1:2">
      <c r="A1415" s="258" t="s">
        <v>2680</v>
      </c>
      <c r="B1415" s="258" t="s">
        <v>5083</v>
      </c>
    </row>
    <row r="1416" spans="1:2">
      <c r="A1416" s="258" t="s">
        <v>273</v>
      </c>
      <c r="B1416" s="258" t="s">
        <v>274</v>
      </c>
    </row>
    <row r="1417" spans="1:2">
      <c r="A1417" s="258" t="s">
        <v>2681</v>
      </c>
      <c r="B1417" s="258" t="s">
        <v>2682</v>
      </c>
    </row>
    <row r="1418" spans="1:2">
      <c r="A1418" s="258" t="s">
        <v>2325</v>
      </c>
      <c r="B1418" s="258" t="s">
        <v>2326</v>
      </c>
    </row>
    <row r="1419" spans="1:2">
      <c r="A1419" s="258" t="s">
        <v>2683</v>
      </c>
      <c r="B1419" s="258" t="s">
        <v>5084</v>
      </c>
    </row>
    <row r="1420" spans="1:2">
      <c r="A1420" s="258" t="s">
        <v>2691</v>
      </c>
      <c r="B1420" s="258" t="s">
        <v>5090</v>
      </c>
    </row>
    <row r="1421" spans="1:2">
      <c r="A1421" s="258" t="s">
        <v>3479</v>
      </c>
      <c r="B1421" s="258" t="s">
        <v>4052</v>
      </c>
    </row>
    <row r="1422" spans="1:2">
      <c r="A1422" s="258" t="s">
        <v>1597</v>
      </c>
      <c r="B1422" s="258" t="s">
        <v>1598</v>
      </c>
    </row>
    <row r="1423" spans="1:2">
      <c r="A1423" s="258" t="s">
        <v>756</v>
      </c>
      <c r="B1423" s="258" t="s">
        <v>757</v>
      </c>
    </row>
    <row r="1424" spans="1:2">
      <c r="A1424" s="258" t="s">
        <v>2692</v>
      </c>
      <c r="B1424" s="258" t="s">
        <v>2693</v>
      </c>
    </row>
    <row r="1425" spans="1:2">
      <c r="A1425" s="258" t="s">
        <v>3666</v>
      </c>
      <c r="B1425" s="258" t="s">
        <v>3667</v>
      </c>
    </row>
    <row r="1426" spans="1:2">
      <c r="A1426" s="258" t="s">
        <v>3199</v>
      </c>
      <c r="B1426" s="258" t="s">
        <v>3200</v>
      </c>
    </row>
    <row r="1427" spans="1:2">
      <c r="A1427" s="258" t="s">
        <v>3078</v>
      </c>
      <c r="B1427" s="258" t="s">
        <v>5190</v>
      </c>
    </row>
    <row r="1428" spans="1:2">
      <c r="A1428" s="258" t="s">
        <v>2504</v>
      </c>
      <c r="B1428" s="258" t="s">
        <v>2505</v>
      </c>
    </row>
    <row r="1429" spans="1:2">
      <c r="A1429" s="258" t="s">
        <v>5470</v>
      </c>
      <c r="B1429" s="258" t="s">
        <v>5471</v>
      </c>
    </row>
    <row r="1430" spans="1:2">
      <c r="A1430" s="258" t="s">
        <v>1381</v>
      </c>
      <c r="B1430" s="258" t="s">
        <v>1382</v>
      </c>
    </row>
    <row r="1431" spans="1:2">
      <c r="A1431" s="258" t="s">
        <v>424</v>
      </c>
      <c r="B1431" s="258" t="s">
        <v>425</v>
      </c>
    </row>
    <row r="1432" spans="1:2">
      <c r="A1432" s="258" t="s">
        <v>2839</v>
      </c>
      <c r="B1432" s="258" t="s">
        <v>5138</v>
      </c>
    </row>
    <row r="1433" spans="1:2">
      <c r="A1433" s="258" t="s">
        <v>1789</v>
      </c>
      <c r="B1433" s="258" t="s">
        <v>1790</v>
      </c>
    </row>
    <row r="1434" spans="1:2">
      <c r="A1434" s="258" t="s">
        <v>3701</v>
      </c>
      <c r="B1434" s="258" t="s">
        <v>3702</v>
      </c>
    </row>
    <row r="1435" spans="1:2">
      <c r="A1435" s="258" t="s">
        <v>1729</v>
      </c>
      <c r="B1435" s="258" t="s">
        <v>1730</v>
      </c>
    </row>
    <row r="1436" spans="1:2">
      <c r="A1436" s="258" t="s">
        <v>4726</v>
      </c>
      <c r="B1436" s="258" t="s">
        <v>4727</v>
      </c>
    </row>
    <row r="1437" spans="1:2">
      <c r="A1437" s="258" t="s">
        <v>3770</v>
      </c>
      <c r="B1437" s="258" t="s">
        <v>3771</v>
      </c>
    </row>
    <row r="1438" spans="1:2">
      <c r="A1438" s="258" t="s">
        <v>4660</v>
      </c>
      <c r="B1438" s="258" t="s">
        <v>4661</v>
      </c>
    </row>
    <row r="1439" spans="1:2">
      <c r="A1439" s="258" t="s">
        <v>3303</v>
      </c>
      <c r="B1439" s="258" t="s">
        <v>3304</v>
      </c>
    </row>
    <row r="1440" spans="1:2">
      <c r="A1440" s="258" t="s">
        <v>2663</v>
      </c>
      <c r="B1440" s="258" t="s">
        <v>2664</v>
      </c>
    </row>
    <row r="1441" spans="1:2">
      <c r="A1441" s="258" t="s">
        <v>2987</v>
      </c>
      <c r="B1441" s="258" t="s">
        <v>5171</v>
      </c>
    </row>
    <row r="1442" spans="1:2">
      <c r="A1442" s="258" t="s">
        <v>338</v>
      </c>
      <c r="B1442" s="258" t="s">
        <v>339</v>
      </c>
    </row>
    <row r="1443" spans="1:2">
      <c r="A1443" s="258" t="s">
        <v>650</v>
      </c>
      <c r="B1443" s="258" t="s">
        <v>651</v>
      </c>
    </row>
    <row r="1444" spans="1:2">
      <c r="A1444" s="258" t="s">
        <v>1552</v>
      </c>
      <c r="B1444" s="258" t="s">
        <v>1553</v>
      </c>
    </row>
    <row r="1445" spans="1:2">
      <c r="A1445" s="258" t="s">
        <v>2126</v>
      </c>
      <c r="B1445" s="258" t="s">
        <v>2127</v>
      </c>
    </row>
    <row r="1446" spans="1:2">
      <c r="A1446" s="258" t="s">
        <v>5355</v>
      </c>
      <c r="B1446" s="258" t="s">
        <v>5356</v>
      </c>
    </row>
    <row r="1447" spans="1:2">
      <c r="A1447" s="258" t="s">
        <v>5002</v>
      </c>
      <c r="B1447" s="258" t="s">
        <v>5003</v>
      </c>
    </row>
    <row r="1448" spans="1:2">
      <c r="A1448" s="258" t="s">
        <v>4154</v>
      </c>
      <c r="B1448" s="258" t="s">
        <v>4155</v>
      </c>
    </row>
    <row r="1449" spans="1:2">
      <c r="A1449" s="258" t="s">
        <v>2875</v>
      </c>
      <c r="B1449" s="258" t="s">
        <v>5147</v>
      </c>
    </row>
    <row r="1450" spans="1:2">
      <c r="A1450" s="258" t="s">
        <v>1554</v>
      </c>
      <c r="B1450" s="258" t="s">
        <v>1555</v>
      </c>
    </row>
    <row r="1451" spans="1:2">
      <c r="A1451" s="258" t="s">
        <v>5004</v>
      </c>
      <c r="B1451" s="258" t="s">
        <v>5005</v>
      </c>
    </row>
    <row r="1452" spans="1:2">
      <c r="A1452" s="258" t="s">
        <v>4504</v>
      </c>
      <c r="B1452" s="258" t="s">
        <v>5246</v>
      </c>
    </row>
    <row r="1453" spans="1:2">
      <c r="A1453" s="258" t="s">
        <v>4952</v>
      </c>
      <c r="B1453" s="258" t="s">
        <v>4953</v>
      </c>
    </row>
    <row r="1454" spans="1:2">
      <c r="A1454" s="258" t="s">
        <v>3122</v>
      </c>
      <c r="B1454" s="258" t="s">
        <v>4022</v>
      </c>
    </row>
    <row r="1455" spans="1:2">
      <c r="A1455" s="258" t="s">
        <v>2910</v>
      </c>
      <c r="B1455" s="258" t="s">
        <v>5156</v>
      </c>
    </row>
    <row r="1456" spans="1:2">
      <c r="A1456" s="258" t="s">
        <v>1345</v>
      </c>
      <c r="B1456" s="258" t="s">
        <v>1346</v>
      </c>
    </row>
    <row r="1457" spans="1:2">
      <c r="A1457" s="258" t="s">
        <v>896</v>
      </c>
      <c r="B1457" s="258" t="s">
        <v>897</v>
      </c>
    </row>
    <row r="1458" spans="1:2">
      <c r="A1458" s="258" t="s">
        <v>4425</v>
      </c>
      <c r="B1458" s="258" t="s">
        <v>4426</v>
      </c>
    </row>
    <row r="1459" spans="1:2">
      <c r="A1459" s="258" t="s">
        <v>3450</v>
      </c>
      <c r="B1459" s="258" t="s">
        <v>3451</v>
      </c>
    </row>
    <row r="1460" spans="1:2">
      <c r="A1460" s="258" t="s">
        <v>4662</v>
      </c>
      <c r="B1460" s="258" t="s">
        <v>4663</v>
      </c>
    </row>
    <row r="1461" spans="1:2">
      <c r="A1461" s="258" t="s">
        <v>1834</v>
      </c>
      <c r="B1461" s="258" t="s">
        <v>1835</v>
      </c>
    </row>
    <row r="1462" spans="1:2">
      <c r="A1462" s="258" t="s">
        <v>1562</v>
      </c>
      <c r="B1462" s="258" t="s">
        <v>1563</v>
      </c>
    </row>
    <row r="1463" spans="1:2">
      <c r="A1463" s="258" t="s">
        <v>3163</v>
      </c>
      <c r="B1463" s="258" t="s">
        <v>3164</v>
      </c>
    </row>
    <row r="1464" spans="1:2">
      <c r="A1464" s="258" t="s">
        <v>5559</v>
      </c>
      <c r="B1464" s="258" t="s">
        <v>5560</v>
      </c>
    </row>
    <row r="1465" spans="1:2">
      <c r="A1465" s="258" t="s">
        <v>3772</v>
      </c>
      <c r="B1465" s="258" t="s">
        <v>5225</v>
      </c>
    </row>
    <row r="1466" spans="1:2">
      <c r="A1466" s="258" t="s">
        <v>4582</v>
      </c>
      <c r="B1466" s="258" t="s">
        <v>4583</v>
      </c>
    </row>
    <row r="1467" spans="1:2">
      <c r="A1467" s="258" t="s">
        <v>4614</v>
      </c>
      <c r="B1467" s="258" t="s">
        <v>4615</v>
      </c>
    </row>
    <row r="1468" spans="1:2">
      <c r="A1468" s="258" t="s">
        <v>3703</v>
      </c>
      <c r="B1468" s="258" t="s">
        <v>3704</v>
      </c>
    </row>
    <row r="1469" spans="1:2">
      <c r="A1469" s="258" t="s">
        <v>2128</v>
      </c>
      <c r="B1469" s="258" t="s">
        <v>2129</v>
      </c>
    </row>
    <row r="1470" spans="1:2">
      <c r="A1470" s="258" t="s">
        <v>2263</v>
      </c>
      <c r="B1470" s="258" t="s">
        <v>2264</v>
      </c>
    </row>
    <row r="1471" spans="1:2">
      <c r="A1471" s="258" t="s">
        <v>5305</v>
      </c>
      <c r="B1471" s="258" t="s">
        <v>5306</v>
      </c>
    </row>
    <row r="1472" spans="1:2">
      <c r="A1472" s="258" t="s">
        <v>4342</v>
      </c>
      <c r="B1472" s="258" t="s">
        <v>4343</v>
      </c>
    </row>
    <row r="1473" spans="1:2">
      <c r="A1473" s="258" t="s">
        <v>3123</v>
      </c>
      <c r="B1473" s="258" t="s">
        <v>4023</v>
      </c>
    </row>
    <row r="1474" spans="1:2">
      <c r="A1474" s="258" t="s">
        <v>2995</v>
      </c>
      <c r="B1474" s="258" t="s">
        <v>5174</v>
      </c>
    </row>
    <row r="1475" spans="1:2">
      <c r="A1475" s="258" t="s">
        <v>1632</v>
      </c>
      <c r="B1475" s="258" t="s">
        <v>1633</v>
      </c>
    </row>
    <row r="1476" spans="1:2">
      <c r="A1476" s="258" t="s">
        <v>2771</v>
      </c>
      <c r="B1476" s="258" t="s">
        <v>5116</v>
      </c>
    </row>
    <row r="1477" spans="1:2">
      <c r="A1477" s="258" t="s">
        <v>3501</v>
      </c>
      <c r="B1477" s="258" t="s">
        <v>4059</v>
      </c>
    </row>
    <row r="1478" spans="1:2">
      <c r="A1478" s="258" t="s">
        <v>4156</v>
      </c>
      <c r="B1478" s="258" t="s">
        <v>4157</v>
      </c>
    </row>
    <row r="1479" spans="1:2">
      <c r="A1479" s="258" t="s">
        <v>4702</v>
      </c>
      <c r="B1479" s="258" t="s">
        <v>4703</v>
      </c>
    </row>
    <row r="1480" spans="1:2">
      <c r="A1480" s="258" t="s">
        <v>4708</v>
      </c>
      <c r="B1480" s="258" t="s">
        <v>5042</v>
      </c>
    </row>
    <row r="1481" spans="1:2">
      <c r="A1481" s="258" t="s">
        <v>3839</v>
      </c>
      <c r="B1481" s="258" t="s">
        <v>3840</v>
      </c>
    </row>
    <row r="1482" spans="1:2">
      <c r="A1482" s="258" t="s">
        <v>5393</v>
      </c>
      <c r="B1482" s="258" t="s">
        <v>5394</v>
      </c>
    </row>
    <row r="1483" spans="1:2">
      <c r="A1483" s="258" t="s">
        <v>3079</v>
      </c>
      <c r="B1483" s="258" t="s">
        <v>5191</v>
      </c>
    </row>
    <row r="1484" spans="1:2">
      <c r="A1484" s="258" t="s">
        <v>4664</v>
      </c>
      <c r="B1484" s="258" t="s">
        <v>4665</v>
      </c>
    </row>
    <row r="1485" spans="1:2">
      <c r="A1485" s="258" t="s">
        <v>3227</v>
      </c>
      <c r="B1485" s="258" t="s">
        <v>3228</v>
      </c>
    </row>
    <row r="1486" spans="1:2">
      <c r="A1486" s="258" t="s">
        <v>4528</v>
      </c>
      <c r="B1486" s="258" t="s">
        <v>4761</v>
      </c>
    </row>
    <row r="1487" spans="1:2">
      <c r="A1487" s="258" t="s">
        <v>3406</v>
      </c>
      <c r="B1487" s="258" t="s">
        <v>4041</v>
      </c>
    </row>
    <row r="1488" spans="1:2">
      <c r="A1488" s="258" t="s">
        <v>2130</v>
      </c>
      <c r="B1488" s="258" t="s">
        <v>2131</v>
      </c>
    </row>
    <row r="1489" spans="1:2">
      <c r="A1489" s="258" t="s">
        <v>4427</v>
      </c>
      <c r="B1489" s="258" t="s">
        <v>4428</v>
      </c>
    </row>
    <row r="1490" spans="1:2">
      <c r="A1490" s="258" t="s">
        <v>4242</v>
      </c>
      <c r="B1490" s="258" t="s">
        <v>4243</v>
      </c>
    </row>
    <row r="1491" spans="1:2">
      <c r="A1491" s="258" t="s">
        <v>3502</v>
      </c>
      <c r="B1491" s="258" t="s">
        <v>3503</v>
      </c>
    </row>
    <row r="1492" spans="1:2">
      <c r="A1492" s="258" t="s">
        <v>4827</v>
      </c>
      <c r="B1492" s="258" t="s">
        <v>4828</v>
      </c>
    </row>
    <row r="1493" spans="1:2">
      <c r="A1493" s="258" t="s">
        <v>786</v>
      </c>
      <c r="B1493" s="258" t="s">
        <v>787</v>
      </c>
    </row>
    <row r="1494" spans="1:2">
      <c r="A1494" s="258" t="s">
        <v>340</v>
      </c>
      <c r="B1494" s="258" t="s">
        <v>341</v>
      </c>
    </row>
    <row r="1495" spans="1:2">
      <c r="A1495" s="258" t="s">
        <v>3305</v>
      </c>
      <c r="B1495" s="258" t="s">
        <v>3306</v>
      </c>
    </row>
    <row r="1496" spans="1:2">
      <c r="A1496" s="258" t="s">
        <v>3668</v>
      </c>
      <c r="B1496" s="258" t="s">
        <v>3669</v>
      </c>
    </row>
    <row r="1497" spans="1:2">
      <c r="A1497" s="258" t="s">
        <v>2132</v>
      </c>
      <c r="B1497" s="258" t="s">
        <v>2133</v>
      </c>
    </row>
    <row r="1498" spans="1:2">
      <c r="A1498" s="258" t="s">
        <v>3864</v>
      </c>
      <c r="B1498" s="258" t="s">
        <v>3865</v>
      </c>
    </row>
    <row r="1499" spans="1:2">
      <c r="A1499" s="258" t="s">
        <v>2036</v>
      </c>
      <c r="B1499" s="258" t="s">
        <v>2037</v>
      </c>
    </row>
    <row r="1500" spans="1:2">
      <c r="A1500" s="258" t="s">
        <v>594</v>
      </c>
      <c r="B1500" s="258" t="s">
        <v>595</v>
      </c>
    </row>
    <row r="1501" spans="1:2">
      <c r="A1501" s="258" t="s">
        <v>3493</v>
      </c>
      <c r="B1501" s="258" t="s">
        <v>4057</v>
      </c>
    </row>
    <row r="1502" spans="1:2">
      <c r="A1502" s="258" t="s">
        <v>2840</v>
      </c>
      <c r="B1502" s="258" t="s">
        <v>5139</v>
      </c>
    </row>
    <row r="1503" spans="1:2">
      <c r="A1503" s="258" t="s">
        <v>1748</v>
      </c>
      <c r="B1503" s="258" t="s">
        <v>1749</v>
      </c>
    </row>
    <row r="1504" spans="1:2">
      <c r="A1504" s="258" t="s">
        <v>3656</v>
      </c>
      <c r="B1504" s="258" t="s">
        <v>1737</v>
      </c>
    </row>
    <row r="1505" spans="1:2">
      <c r="A1505" s="258" t="s">
        <v>5287</v>
      </c>
      <c r="B1505" s="258" t="s">
        <v>5288</v>
      </c>
    </row>
    <row r="1506" spans="1:2">
      <c r="A1506" s="258" t="s">
        <v>1469</v>
      </c>
      <c r="B1506" s="258" t="s">
        <v>1470</v>
      </c>
    </row>
    <row r="1507" spans="1:2">
      <c r="A1507" s="258" t="s">
        <v>1832</v>
      </c>
      <c r="B1507" s="258" t="s">
        <v>1833</v>
      </c>
    </row>
    <row r="1508" spans="1:2">
      <c r="A1508" s="258" t="s">
        <v>886</v>
      </c>
      <c r="B1508" s="258" t="s">
        <v>887</v>
      </c>
    </row>
    <row r="1509" spans="1:2">
      <c r="A1509" s="258" t="s">
        <v>1966</v>
      </c>
      <c r="B1509" s="258" t="s">
        <v>1967</v>
      </c>
    </row>
    <row r="1510" spans="1:2">
      <c r="A1510" s="258" t="s">
        <v>774</v>
      </c>
      <c r="B1510" s="258" t="s">
        <v>775</v>
      </c>
    </row>
    <row r="1511" spans="1:2">
      <c r="A1511" s="258" t="s">
        <v>1439</v>
      </c>
      <c r="B1511" s="258" t="s">
        <v>1440</v>
      </c>
    </row>
    <row r="1512" spans="1:2">
      <c r="A1512" s="258" t="s">
        <v>4698</v>
      </c>
      <c r="B1512" s="258" t="s">
        <v>4699</v>
      </c>
    </row>
    <row r="1513" spans="1:2">
      <c r="A1513" s="258" t="s">
        <v>652</v>
      </c>
      <c r="B1513" s="258" t="s">
        <v>653</v>
      </c>
    </row>
    <row r="1514" spans="1:2">
      <c r="A1514" s="258" t="s">
        <v>4584</v>
      </c>
      <c r="B1514" s="258" t="s">
        <v>4585</v>
      </c>
    </row>
    <row r="1515" spans="1:2">
      <c r="A1515" s="258" t="s">
        <v>5561</v>
      </c>
      <c r="B1515" s="258" t="s">
        <v>5562</v>
      </c>
    </row>
    <row r="1516" spans="1:2">
      <c r="A1516" s="258" t="s">
        <v>2038</v>
      </c>
      <c r="B1516" s="258" t="s">
        <v>2039</v>
      </c>
    </row>
    <row r="1517" spans="1:2">
      <c r="A1517" s="258" t="s">
        <v>3201</v>
      </c>
      <c r="B1517" s="258" t="s">
        <v>3202</v>
      </c>
    </row>
    <row r="1518" spans="1:2">
      <c r="A1518" s="258" t="s">
        <v>4429</v>
      </c>
      <c r="B1518" s="258" t="s">
        <v>4430</v>
      </c>
    </row>
    <row r="1519" spans="1:2">
      <c r="A1519" s="258" t="s">
        <v>4554</v>
      </c>
      <c r="B1519" s="258" t="s">
        <v>4777</v>
      </c>
    </row>
    <row r="1520" spans="1:2">
      <c r="A1520" s="258" t="s">
        <v>4480</v>
      </c>
      <c r="B1520" s="258" t="s">
        <v>4481</v>
      </c>
    </row>
    <row r="1521" spans="1:2">
      <c r="A1521" s="258" t="s">
        <v>5472</v>
      </c>
      <c r="B1521" s="258" t="s">
        <v>5473</v>
      </c>
    </row>
    <row r="1522" spans="1:2">
      <c r="A1522" s="258" t="s">
        <v>4586</v>
      </c>
      <c r="B1522" s="258" t="s">
        <v>4587</v>
      </c>
    </row>
    <row r="1523" spans="1:2">
      <c r="A1523" s="258" t="s">
        <v>5395</v>
      </c>
      <c r="B1523" s="258" t="s">
        <v>5396</v>
      </c>
    </row>
    <row r="1524" spans="1:2">
      <c r="A1524" s="258" t="s">
        <v>4090</v>
      </c>
      <c r="B1524" s="258" t="s">
        <v>5237</v>
      </c>
    </row>
    <row r="1525" spans="1:2">
      <c r="A1525" s="258" t="s">
        <v>3407</v>
      </c>
      <c r="B1525" s="258" t="s">
        <v>5219</v>
      </c>
    </row>
    <row r="1526" spans="1:2">
      <c r="A1526" s="258" t="s">
        <v>3055</v>
      </c>
      <c r="B1526" s="258" t="s">
        <v>4012</v>
      </c>
    </row>
    <row r="1527" spans="1:2">
      <c r="A1527" s="258" t="s">
        <v>1495</v>
      </c>
      <c r="B1527" s="258" t="s">
        <v>1496</v>
      </c>
    </row>
    <row r="1528" spans="1:2">
      <c r="A1528" s="258" t="s">
        <v>5006</v>
      </c>
      <c r="B1528" s="258" t="s">
        <v>5007</v>
      </c>
    </row>
    <row r="1529" spans="1:2">
      <c r="A1529" s="258" t="s">
        <v>2265</v>
      </c>
      <c r="B1529" s="258" t="s">
        <v>2266</v>
      </c>
    </row>
    <row r="1530" spans="1:2">
      <c r="A1530" s="258" t="s">
        <v>1546</v>
      </c>
      <c r="B1530" s="258" t="s">
        <v>1547</v>
      </c>
    </row>
    <row r="1531" spans="1:2">
      <c r="A1531" s="258" t="s">
        <v>3890</v>
      </c>
      <c r="B1531" s="258" t="s">
        <v>3891</v>
      </c>
    </row>
    <row r="1532" spans="1:2">
      <c r="A1532" s="258" t="s">
        <v>3203</v>
      </c>
      <c r="B1532" s="258" t="s">
        <v>3204</v>
      </c>
    </row>
    <row r="1533" spans="1:2">
      <c r="A1533" s="258" t="s">
        <v>4158</v>
      </c>
      <c r="B1533" s="258" t="s">
        <v>4159</v>
      </c>
    </row>
    <row r="1534" spans="1:2">
      <c r="A1534" s="258" t="s">
        <v>1858</v>
      </c>
      <c r="B1534" s="258" t="s">
        <v>1859</v>
      </c>
    </row>
    <row r="1535" spans="1:2">
      <c r="A1535" s="258" t="s">
        <v>3773</v>
      </c>
      <c r="B1535" s="258" t="s">
        <v>3774</v>
      </c>
    </row>
    <row r="1536" spans="1:2">
      <c r="A1536" s="258" t="s">
        <v>1693</v>
      </c>
      <c r="B1536" s="258" t="s">
        <v>1694</v>
      </c>
    </row>
    <row r="1537" spans="1:2">
      <c r="A1537" s="258" t="s">
        <v>4882</v>
      </c>
      <c r="B1537" s="258" t="s">
        <v>4883</v>
      </c>
    </row>
    <row r="1538" spans="1:2">
      <c r="A1538" s="258" t="s">
        <v>3775</v>
      </c>
      <c r="B1538" s="258" t="s">
        <v>4066</v>
      </c>
    </row>
    <row r="1539" spans="1:2">
      <c r="A1539" s="258" t="s">
        <v>3721</v>
      </c>
      <c r="B1539" s="258" t="s">
        <v>3722</v>
      </c>
    </row>
    <row r="1540" spans="1:2">
      <c r="A1540" s="258" t="s">
        <v>4666</v>
      </c>
      <c r="B1540" s="258" t="s">
        <v>4667</v>
      </c>
    </row>
    <row r="1541" spans="1:2">
      <c r="A1541" s="258" t="s">
        <v>4700</v>
      </c>
      <c r="B1541" s="258" t="s">
        <v>4701</v>
      </c>
    </row>
    <row r="1542" spans="1:2">
      <c r="A1542" s="258" t="s">
        <v>4392</v>
      </c>
      <c r="B1542" s="258" t="s">
        <v>3892</v>
      </c>
    </row>
    <row r="1543" spans="1:2">
      <c r="A1543" s="258" t="s">
        <v>1389</v>
      </c>
      <c r="B1543" s="258" t="s">
        <v>1390</v>
      </c>
    </row>
    <row r="1544" spans="1:2">
      <c r="A1544" s="258" t="s">
        <v>1968</v>
      </c>
      <c r="B1544" s="258" t="s">
        <v>1969</v>
      </c>
    </row>
    <row r="1545" spans="1:2">
      <c r="A1545" s="258" t="s">
        <v>1435</v>
      </c>
      <c r="B1545" s="258" t="s">
        <v>1436</v>
      </c>
    </row>
    <row r="1546" spans="1:2">
      <c r="A1546" s="258" t="s">
        <v>2911</v>
      </c>
      <c r="B1546" s="258" t="s">
        <v>5157</v>
      </c>
    </row>
    <row r="1547" spans="1:2">
      <c r="A1547" s="258" t="s">
        <v>2267</v>
      </c>
      <c r="B1547" s="258" t="s">
        <v>2268</v>
      </c>
    </row>
    <row r="1548" spans="1:2">
      <c r="A1548" s="258" t="s">
        <v>4160</v>
      </c>
      <c r="B1548" s="258" t="s">
        <v>4161</v>
      </c>
    </row>
    <row r="1549" spans="1:2">
      <c r="A1549" s="258" t="s">
        <v>5321</v>
      </c>
      <c r="B1549" s="258" t="s">
        <v>5322</v>
      </c>
    </row>
    <row r="1550" spans="1:2">
      <c r="A1550" s="258" t="s">
        <v>1503</v>
      </c>
      <c r="B1550" s="258" t="s">
        <v>1504</v>
      </c>
    </row>
    <row r="1551" spans="1:2">
      <c r="A1551" s="258" t="s">
        <v>4867</v>
      </c>
      <c r="B1551" s="258" t="s">
        <v>4868</v>
      </c>
    </row>
    <row r="1552" spans="1:2">
      <c r="A1552" s="258" t="s">
        <v>1017</v>
      </c>
      <c r="B1552" s="258" t="s">
        <v>1018</v>
      </c>
    </row>
    <row r="1553" spans="1:2">
      <c r="A1553" s="258" t="s">
        <v>5514</v>
      </c>
      <c r="B1553" s="258" t="s">
        <v>5515</v>
      </c>
    </row>
    <row r="1554" spans="1:2">
      <c r="A1554" s="258" t="s">
        <v>802</v>
      </c>
      <c r="B1554" s="258" t="s">
        <v>803</v>
      </c>
    </row>
    <row r="1555" spans="1:2">
      <c r="A1555" s="258" t="s">
        <v>3117</v>
      </c>
      <c r="B1555" s="258" t="s">
        <v>4017</v>
      </c>
    </row>
    <row r="1556" spans="1:2">
      <c r="A1556" s="258" t="s">
        <v>2988</v>
      </c>
      <c r="B1556" s="258" t="s">
        <v>5172</v>
      </c>
    </row>
    <row r="1557" spans="1:2">
      <c r="A1557" s="258" t="s">
        <v>4555</v>
      </c>
      <c r="B1557" s="258" t="s">
        <v>4778</v>
      </c>
    </row>
    <row r="1558" spans="1:2">
      <c r="A1558" s="258" t="s">
        <v>2327</v>
      </c>
      <c r="B1558" s="258" t="s">
        <v>2328</v>
      </c>
    </row>
    <row r="1559" spans="1:2">
      <c r="A1559" s="258" t="s">
        <v>5516</v>
      </c>
      <c r="B1559" s="258" t="s">
        <v>5517</v>
      </c>
    </row>
    <row r="1560" spans="1:2">
      <c r="A1560" s="258" t="s">
        <v>243</v>
      </c>
      <c r="B1560" s="258" t="s">
        <v>244</v>
      </c>
    </row>
    <row r="1561" spans="1:2">
      <c r="A1561" s="258" t="s">
        <v>3205</v>
      </c>
      <c r="B1561" s="258" t="s">
        <v>3206</v>
      </c>
    </row>
    <row r="1562" spans="1:2">
      <c r="A1562" s="258" t="s">
        <v>4588</v>
      </c>
      <c r="B1562" s="258" t="s">
        <v>4589</v>
      </c>
    </row>
    <row r="1563" spans="1:2">
      <c r="A1563" s="258" t="s">
        <v>4616</v>
      </c>
      <c r="B1563" s="258" t="s">
        <v>4617</v>
      </c>
    </row>
    <row r="1564" spans="1:2">
      <c r="A1564" s="258" t="s">
        <v>1708</v>
      </c>
      <c r="B1564" s="258" t="s">
        <v>1709</v>
      </c>
    </row>
    <row r="1565" spans="1:2">
      <c r="A1565" s="258" t="s">
        <v>5008</v>
      </c>
      <c r="B1565" s="258" t="s">
        <v>5009</v>
      </c>
    </row>
    <row r="1566" spans="1:2">
      <c r="A1566" s="258" t="s">
        <v>2594</v>
      </c>
      <c r="B1566" s="258" t="s">
        <v>2595</v>
      </c>
    </row>
    <row r="1567" spans="1:2">
      <c r="A1567" s="258" t="s">
        <v>3362</v>
      </c>
      <c r="B1567" s="258" t="s">
        <v>4037</v>
      </c>
    </row>
    <row r="1568" spans="1:2">
      <c r="A1568" s="258" t="s">
        <v>3207</v>
      </c>
      <c r="B1568" s="258" t="s">
        <v>3208</v>
      </c>
    </row>
    <row r="1569" spans="1:2">
      <c r="A1569" s="258" t="s">
        <v>3776</v>
      </c>
      <c r="B1569" s="258" t="s">
        <v>3777</v>
      </c>
    </row>
    <row r="1570" spans="1:2">
      <c r="A1570" s="258" t="s">
        <v>3231</v>
      </c>
      <c r="B1570" s="258" t="s">
        <v>3232</v>
      </c>
    </row>
    <row r="1571" spans="1:2">
      <c r="A1571" s="258" t="s">
        <v>3778</v>
      </c>
      <c r="B1571" s="258" t="s">
        <v>4067</v>
      </c>
    </row>
    <row r="1572" spans="1:2">
      <c r="A1572" s="258" t="s">
        <v>3386</v>
      </c>
      <c r="B1572" s="258" t="s">
        <v>3387</v>
      </c>
    </row>
    <row r="1573" spans="1:2">
      <c r="A1573" s="258" t="s">
        <v>1716</v>
      </c>
      <c r="B1573" s="258" t="s">
        <v>5043</v>
      </c>
    </row>
    <row r="1574" spans="1:2">
      <c r="A1574" s="258" t="s">
        <v>5010</v>
      </c>
      <c r="B1574" s="258" t="s">
        <v>5011</v>
      </c>
    </row>
    <row r="1575" spans="1:2">
      <c r="A1575" s="258" t="s">
        <v>3388</v>
      </c>
      <c r="B1575" s="258" t="s">
        <v>3389</v>
      </c>
    </row>
    <row r="1576" spans="1:2">
      <c r="A1576" s="258" t="s">
        <v>2134</v>
      </c>
      <c r="B1576" s="258" t="s">
        <v>2135</v>
      </c>
    </row>
    <row r="1577" spans="1:2">
      <c r="A1577" s="258" t="s">
        <v>4954</v>
      </c>
      <c r="B1577" s="258" t="s">
        <v>4955</v>
      </c>
    </row>
    <row r="1578" spans="1:2">
      <c r="A1578" s="258" t="s">
        <v>3779</v>
      </c>
      <c r="B1578" s="258" t="s">
        <v>3780</v>
      </c>
    </row>
    <row r="1579" spans="1:2">
      <c r="A1579" s="258" t="s">
        <v>4162</v>
      </c>
      <c r="B1579" s="258" t="s">
        <v>4163</v>
      </c>
    </row>
    <row r="1580" spans="1:2">
      <c r="A1580" s="258" t="s">
        <v>5563</v>
      </c>
      <c r="B1580" s="258" t="s">
        <v>5564</v>
      </c>
    </row>
    <row r="1581" spans="1:2">
      <c r="A1581" s="258" t="s">
        <v>3107</v>
      </c>
      <c r="B1581" s="258" t="s">
        <v>3108</v>
      </c>
    </row>
    <row r="1582" spans="1:2">
      <c r="A1582" s="258" t="s">
        <v>4091</v>
      </c>
      <c r="B1582" s="258" t="s">
        <v>4092</v>
      </c>
    </row>
    <row r="1583" spans="1:2">
      <c r="A1583" s="258" t="s">
        <v>1255</v>
      </c>
      <c r="B1583" s="258" t="s">
        <v>1256</v>
      </c>
    </row>
    <row r="1584" spans="1:2">
      <c r="A1584" s="258" t="s">
        <v>2567</v>
      </c>
      <c r="B1584" s="258" t="s">
        <v>2568</v>
      </c>
    </row>
    <row r="1585" spans="1:2">
      <c r="A1585" s="258" t="s">
        <v>4344</v>
      </c>
      <c r="B1585" s="258" t="s">
        <v>4359</v>
      </c>
    </row>
    <row r="1586" spans="1:2">
      <c r="A1586" s="258" t="s">
        <v>4323</v>
      </c>
      <c r="B1586" s="258" t="s">
        <v>4324</v>
      </c>
    </row>
    <row r="1587" spans="1:2">
      <c r="A1587" s="258" t="s">
        <v>1896</v>
      </c>
      <c r="B1587" s="258" t="s">
        <v>1897</v>
      </c>
    </row>
    <row r="1588" spans="1:2">
      <c r="A1588" s="258" t="s">
        <v>2569</v>
      </c>
      <c r="B1588" s="258" t="s">
        <v>2570</v>
      </c>
    </row>
    <row r="1589" spans="1:2">
      <c r="A1589" s="258" t="s">
        <v>3073</v>
      </c>
      <c r="B1589" s="258" t="s">
        <v>5189</v>
      </c>
    </row>
    <row r="1590" spans="1:2">
      <c r="A1590" s="258" t="s">
        <v>1800</v>
      </c>
      <c r="B1590" s="258" t="s">
        <v>1801</v>
      </c>
    </row>
    <row r="1591" spans="1:2">
      <c r="A1591" s="258" t="s">
        <v>1802</v>
      </c>
      <c r="B1591" s="258" t="s">
        <v>1803</v>
      </c>
    </row>
    <row r="1592" spans="1:2">
      <c r="A1592" s="258" t="s">
        <v>3424</v>
      </c>
      <c r="B1592" s="258" t="s">
        <v>3425</v>
      </c>
    </row>
    <row r="1593" spans="1:2">
      <c r="A1593" s="258" t="s">
        <v>1991</v>
      </c>
      <c r="B1593" s="258" t="s">
        <v>5058</v>
      </c>
    </row>
    <row r="1594" spans="1:2">
      <c r="A1594" s="258" t="s">
        <v>2772</v>
      </c>
      <c r="B1594" s="258" t="s">
        <v>2773</v>
      </c>
    </row>
    <row r="1595" spans="1:2">
      <c r="A1595" s="258" t="s">
        <v>1321</v>
      </c>
      <c r="B1595" s="258" t="s">
        <v>1322</v>
      </c>
    </row>
    <row r="1596" spans="1:2">
      <c r="A1596" s="258" t="s">
        <v>1717</v>
      </c>
      <c r="B1596" s="258" t="s">
        <v>1718</v>
      </c>
    </row>
    <row r="1597" spans="1:2">
      <c r="A1597" s="258" t="s">
        <v>4668</v>
      </c>
      <c r="B1597" s="258" t="s">
        <v>4669</v>
      </c>
    </row>
    <row r="1598" spans="1:2">
      <c r="A1598" s="258" t="s">
        <v>4354</v>
      </c>
      <c r="B1598" s="258" t="s">
        <v>4355</v>
      </c>
    </row>
    <row r="1599" spans="1:2">
      <c r="A1599" s="258" t="s">
        <v>1781</v>
      </c>
      <c r="B1599" s="258" t="s">
        <v>1782</v>
      </c>
    </row>
    <row r="1600" spans="1:2">
      <c r="A1600" s="258" t="s">
        <v>1913</v>
      </c>
      <c r="B1600" s="258" t="s">
        <v>1914</v>
      </c>
    </row>
    <row r="1601" spans="1:2">
      <c r="A1601" s="258" t="s">
        <v>4325</v>
      </c>
      <c r="B1601" s="258" t="s">
        <v>4326</v>
      </c>
    </row>
    <row r="1602" spans="1:2">
      <c r="A1602" s="258" t="s">
        <v>2180</v>
      </c>
      <c r="B1602" s="258" t="s">
        <v>2181</v>
      </c>
    </row>
    <row r="1603" spans="1:2">
      <c r="A1603" s="258" t="s">
        <v>576</v>
      </c>
      <c r="B1603" s="258" t="s">
        <v>577</v>
      </c>
    </row>
    <row r="1604" spans="1:2">
      <c r="A1604" s="258" t="s">
        <v>1124</v>
      </c>
      <c r="B1604" s="258" t="s">
        <v>1125</v>
      </c>
    </row>
    <row r="1605" spans="1:2">
      <c r="A1605" s="258" t="s">
        <v>3124</v>
      </c>
      <c r="B1605" s="258" t="s">
        <v>4024</v>
      </c>
    </row>
    <row r="1606" spans="1:2">
      <c r="A1606" s="258" t="s">
        <v>4884</v>
      </c>
      <c r="B1606" s="258" t="s">
        <v>4885</v>
      </c>
    </row>
    <row r="1607" spans="1:2">
      <c r="A1607" s="258" t="s">
        <v>5323</v>
      </c>
      <c r="B1607" s="258" t="s">
        <v>5324</v>
      </c>
    </row>
    <row r="1608" spans="1:2">
      <c r="A1608" s="258" t="s">
        <v>3687</v>
      </c>
      <c r="B1608" s="258" t="s">
        <v>3688</v>
      </c>
    </row>
    <row r="1609" spans="1:2">
      <c r="A1609" s="258" t="s">
        <v>5397</v>
      </c>
      <c r="B1609" s="258" t="s">
        <v>5398</v>
      </c>
    </row>
    <row r="1610" spans="1:2">
      <c r="A1610" s="258" t="s">
        <v>4164</v>
      </c>
      <c r="B1610" s="258" t="s">
        <v>4165</v>
      </c>
    </row>
    <row r="1611" spans="1:2">
      <c r="A1611" s="258" t="s">
        <v>2182</v>
      </c>
      <c r="B1611" s="258" t="s">
        <v>2183</v>
      </c>
    </row>
    <row r="1612" spans="1:2">
      <c r="A1612" s="258" t="s">
        <v>1634</v>
      </c>
      <c r="B1612" s="258" t="s">
        <v>1635</v>
      </c>
    </row>
    <row r="1613" spans="1:2">
      <c r="A1613" s="258" t="s">
        <v>1814</v>
      </c>
      <c r="B1613" s="258" t="s">
        <v>1815</v>
      </c>
    </row>
    <row r="1614" spans="1:2">
      <c r="A1614" s="258" t="s">
        <v>4956</v>
      </c>
      <c r="B1614" s="258" t="s">
        <v>4957</v>
      </c>
    </row>
    <row r="1615" spans="1:2">
      <c r="A1615" s="258" t="s">
        <v>5565</v>
      </c>
      <c r="B1615" s="258" t="s">
        <v>5566</v>
      </c>
    </row>
    <row r="1616" spans="1:2">
      <c r="A1616" s="258" t="s">
        <v>5012</v>
      </c>
      <c r="B1616" s="258" t="s">
        <v>5013</v>
      </c>
    </row>
    <row r="1617" spans="1:2">
      <c r="A1617" s="258" t="s">
        <v>2413</v>
      </c>
      <c r="B1617" s="258" t="s">
        <v>2414</v>
      </c>
    </row>
    <row r="1618" spans="1:2">
      <c r="A1618" s="258" t="s">
        <v>2571</v>
      </c>
      <c r="B1618" s="258" t="s">
        <v>2572</v>
      </c>
    </row>
    <row r="1619" spans="1:2">
      <c r="A1619" s="258" t="s">
        <v>3233</v>
      </c>
      <c r="B1619" s="258" t="s">
        <v>3234</v>
      </c>
    </row>
    <row r="1620" spans="1:2">
      <c r="A1620" s="258" t="s">
        <v>2841</v>
      </c>
      <c r="B1620" s="258" t="s">
        <v>2842</v>
      </c>
    </row>
    <row r="1621" spans="1:2">
      <c r="A1621" s="258" t="s">
        <v>4294</v>
      </c>
      <c r="B1621" s="258" t="s">
        <v>2842</v>
      </c>
    </row>
    <row r="1622" spans="1:2">
      <c r="A1622" s="258" t="s">
        <v>5567</v>
      </c>
      <c r="B1622" s="258" t="s">
        <v>5568</v>
      </c>
    </row>
    <row r="1623" spans="1:2">
      <c r="A1623" s="258" t="s">
        <v>2912</v>
      </c>
      <c r="B1623" s="258" t="s">
        <v>5158</v>
      </c>
    </row>
    <row r="1624" spans="1:2">
      <c r="A1624" s="258" t="s">
        <v>3781</v>
      </c>
      <c r="B1624" s="258" t="s">
        <v>3782</v>
      </c>
    </row>
    <row r="1625" spans="1:2">
      <c r="A1625" s="258" t="s">
        <v>1783</v>
      </c>
      <c r="B1625" s="258" t="s">
        <v>1784</v>
      </c>
    </row>
    <row r="1626" spans="1:2">
      <c r="A1626" s="258" t="s">
        <v>4509</v>
      </c>
      <c r="B1626" s="258" t="s">
        <v>4510</v>
      </c>
    </row>
    <row r="1627" spans="1:2">
      <c r="A1627" s="258" t="s">
        <v>4869</v>
      </c>
      <c r="B1627" s="258" t="s">
        <v>4510</v>
      </c>
    </row>
    <row r="1628" spans="1:2">
      <c r="A1628" s="258" t="s">
        <v>5014</v>
      </c>
      <c r="B1628" s="258" t="s">
        <v>4510</v>
      </c>
    </row>
    <row r="1629" spans="1:2">
      <c r="A1629" s="258" t="s">
        <v>3809</v>
      </c>
      <c r="B1629" s="258" t="s">
        <v>5226</v>
      </c>
    </row>
    <row r="1630" spans="1:2">
      <c r="A1630" s="258" t="s">
        <v>4870</v>
      </c>
      <c r="B1630" s="258" t="s">
        <v>4871</v>
      </c>
    </row>
    <row r="1631" spans="1:2">
      <c r="A1631" s="258" t="s">
        <v>3086</v>
      </c>
      <c r="B1631" s="258" t="s">
        <v>5194</v>
      </c>
    </row>
    <row r="1632" spans="1:2">
      <c r="A1632" s="258" t="s">
        <v>1810</v>
      </c>
      <c r="B1632" s="258" t="s">
        <v>1811</v>
      </c>
    </row>
    <row r="1633" spans="1:2">
      <c r="A1633" s="258" t="s">
        <v>1838</v>
      </c>
      <c r="B1633" s="258" t="s">
        <v>1839</v>
      </c>
    </row>
    <row r="1634" spans="1:2">
      <c r="A1634" s="258" t="s">
        <v>2948</v>
      </c>
      <c r="B1634" s="258" t="s">
        <v>2949</v>
      </c>
    </row>
    <row r="1635" spans="1:2">
      <c r="A1635" s="258" t="s">
        <v>1589</v>
      </c>
      <c r="B1635" s="258" t="s">
        <v>1590</v>
      </c>
    </row>
    <row r="1636" spans="1:2">
      <c r="A1636" s="258" t="s">
        <v>3209</v>
      </c>
      <c r="B1636" s="258" t="s">
        <v>3210</v>
      </c>
    </row>
    <row r="1637" spans="1:2">
      <c r="A1637" s="258" t="s">
        <v>2573</v>
      </c>
      <c r="B1637" s="258" t="s">
        <v>2574</v>
      </c>
    </row>
    <row r="1638" spans="1:2">
      <c r="A1638" s="258" t="s">
        <v>3363</v>
      </c>
      <c r="B1638" s="258" t="s">
        <v>3364</v>
      </c>
    </row>
    <row r="1639" spans="1:2">
      <c r="A1639" s="258" t="s">
        <v>2136</v>
      </c>
      <c r="B1639" s="258" t="s">
        <v>2137</v>
      </c>
    </row>
    <row r="1640" spans="1:2">
      <c r="A1640" s="258" t="s">
        <v>2301</v>
      </c>
      <c r="B1640" s="258" t="s">
        <v>2302</v>
      </c>
    </row>
    <row r="1641" spans="1:2">
      <c r="A1641" s="258" t="s">
        <v>5569</v>
      </c>
      <c r="B1641" s="258" t="s">
        <v>5570</v>
      </c>
    </row>
    <row r="1642" spans="1:2">
      <c r="A1642" s="258" t="s">
        <v>3087</v>
      </c>
      <c r="B1642" s="258" t="s">
        <v>3088</v>
      </c>
    </row>
    <row r="1643" spans="1:2">
      <c r="A1643" s="258" t="s">
        <v>3235</v>
      </c>
      <c r="B1643" s="258" t="s">
        <v>3236</v>
      </c>
    </row>
    <row r="1644" spans="1:2">
      <c r="A1644" s="258" t="s">
        <v>5474</v>
      </c>
      <c r="B1644" s="258" t="s">
        <v>5475</v>
      </c>
    </row>
    <row r="1645" spans="1:2">
      <c r="A1645" s="258" t="s">
        <v>3504</v>
      </c>
      <c r="B1645" s="258" t="s">
        <v>3505</v>
      </c>
    </row>
    <row r="1646" spans="1:2">
      <c r="A1646" s="258" t="s">
        <v>1618</v>
      </c>
      <c r="B1646" s="258" t="s">
        <v>1619</v>
      </c>
    </row>
    <row r="1647" spans="1:2">
      <c r="A1647" s="258" t="s">
        <v>1437</v>
      </c>
      <c r="B1647" s="258" t="s">
        <v>1438</v>
      </c>
    </row>
    <row r="1648" spans="1:2">
      <c r="A1648" s="258" t="s">
        <v>5015</v>
      </c>
      <c r="B1648" s="258" t="s">
        <v>5016</v>
      </c>
    </row>
    <row r="1649" spans="1:2">
      <c r="A1649" s="258" t="s">
        <v>203</v>
      </c>
      <c r="B1649" s="258" t="s">
        <v>204</v>
      </c>
    </row>
    <row r="1650" spans="1:2">
      <c r="A1650" s="258" t="s">
        <v>1002</v>
      </c>
      <c r="B1650" s="258" t="s">
        <v>1003</v>
      </c>
    </row>
    <row r="1651" spans="1:2">
      <c r="A1651" s="258" t="s">
        <v>199</v>
      </c>
      <c r="B1651" s="258" t="s">
        <v>200</v>
      </c>
    </row>
    <row r="1652" spans="1:2">
      <c r="A1652" s="258" t="s">
        <v>1078</v>
      </c>
      <c r="B1652" s="258" t="s">
        <v>1079</v>
      </c>
    </row>
    <row r="1653" spans="1:2">
      <c r="A1653" s="258" t="s">
        <v>3506</v>
      </c>
      <c r="B1653" s="258" t="s">
        <v>3507</v>
      </c>
    </row>
    <row r="1654" spans="1:2">
      <c r="A1654" s="258" t="s">
        <v>2950</v>
      </c>
      <c r="B1654" s="258" t="s">
        <v>5162</v>
      </c>
    </row>
    <row r="1655" spans="1:2">
      <c r="A1655" s="258" t="s">
        <v>2876</v>
      </c>
      <c r="B1655" s="258" t="s">
        <v>2877</v>
      </c>
    </row>
    <row r="1656" spans="1:2">
      <c r="A1656" s="258" t="s">
        <v>666</v>
      </c>
      <c r="B1656" s="258" t="s">
        <v>667</v>
      </c>
    </row>
    <row r="1657" spans="1:2">
      <c r="A1657" s="258" t="s">
        <v>197</v>
      </c>
      <c r="B1657" s="258" t="s">
        <v>198</v>
      </c>
    </row>
    <row r="1658" spans="1:2">
      <c r="A1658" s="258" t="s">
        <v>501</v>
      </c>
      <c r="B1658" s="258" t="s">
        <v>198</v>
      </c>
    </row>
    <row r="1659" spans="1:2">
      <c r="A1659" s="258" t="s">
        <v>627</v>
      </c>
      <c r="B1659" s="258" t="s">
        <v>198</v>
      </c>
    </row>
    <row r="1660" spans="1:2">
      <c r="A1660" s="258" t="s">
        <v>163</v>
      </c>
      <c r="B1660" s="258" t="s">
        <v>198</v>
      </c>
    </row>
    <row r="1661" spans="1:2">
      <c r="A1661" s="258" t="s">
        <v>213</v>
      </c>
      <c r="B1661" s="258" t="s">
        <v>214</v>
      </c>
    </row>
    <row r="1662" spans="1:2">
      <c r="A1662" s="258" t="s">
        <v>930</v>
      </c>
      <c r="B1662" s="258" t="s">
        <v>931</v>
      </c>
    </row>
    <row r="1663" spans="1:2">
      <c r="A1663" s="258" t="s">
        <v>1560</v>
      </c>
      <c r="B1663" s="258" t="s">
        <v>1561</v>
      </c>
    </row>
    <row r="1664" spans="1:2">
      <c r="A1664" s="258" t="s">
        <v>4556</v>
      </c>
      <c r="B1664" s="258" t="s">
        <v>4557</v>
      </c>
    </row>
    <row r="1665" spans="1:2">
      <c r="A1665" s="258" t="s">
        <v>3978</v>
      </c>
      <c r="B1665" s="258" t="s">
        <v>3979</v>
      </c>
    </row>
    <row r="1666" spans="1:2">
      <c r="A1666" s="258" t="s">
        <v>3165</v>
      </c>
      <c r="B1666" s="258" t="s">
        <v>4027</v>
      </c>
    </row>
    <row r="1667" spans="1:2">
      <c r="A1667" s="258" t="s">
        <v>2269</v>
      </c>
      <c r="B1667" s="258" t="s">
        <v>2270</v>
      </c>
    </row>
    <row r="1668" spans="1:2">
      <c r="A1668" s="258" t="s">
        <v>3408</v>
      </c>
      <c r="B1668" s="258" t="s">
        <v>3409</v>
      </c>
    </row>
    <row r="1669" spans="1:2">
      <c r="A1669" s="258" t="s">
        <v>3307</v>
      </c>
      <c r="B1669" s="258" t="s">
        <v>3308</v>
      </c>
    </row>
    <row r="1670" spans="1:2">
      <c r="A1670" s="258" t="s">
        <v>3783</v>
      </c>
      <c r="B1670" s="258" t="s">
        <v>3784</v>
      </c>
    </row>
    <row r="1671" spans="1:2">
      <c r="A1671" s="258" t="s">
        <v>2618</v>
      </c>
      <c r="B1671" s="258" t="s">
        <v>2619</v>
      </c>
    </row>
    <row r="1672" spans="1:2">
      <c r="A1672" s="258" t="s">
        <v>4166</v>
      </c>
      <c r="B1672" s="258" t="s">
        <v>4167</v>
      </c>
    </row>
    <row r="1673" spans="1:2">
      <c r="A1673" s="258" t="s">
        <v>4618</v>
      </c>
      <c r="B1673" s="258" t="s">
        <v>4619</v>
      </c>
    </row>
    <row r="1674" spans="1:2">
      <c r="A1674" s="258" t="s">
        <v>2138</v>
      </c>
      <c r="B1674" s="258" t="s">
        <v>2139</v>
      </c>
    </row>
    <row r="1675" spans="1:2">
      <c r="A1675" s="258" t="s">
        <v>3410</v>
      </c>
      <c r="B1675" s="258" t="s">
        <v>3411</v>
      </c>
    </row>
    <row r="1676" spans="1:2">
      <c r="A1676" s="258" t="s">
        <v>3785</v>
      </c>
      <c r="B1676" s="258" t="s">
        <v>3786</v>
      </c>
    </row>
    <row r="1677" spans="1:2">
      <c r="A1677" s="258" t="s">
        <v>2271</v>
      </c>
      <c r="B1677" s="258" t="s">
        <v>2272</v>
      </c>
    </row>
    <row r="1678" spans="1:2">
      <c r="A1678" s="258" t="s">
        <v>4958</v>
      </c>
      <c r="B1678" s="258" t="s">
        <v>4959</v>
      </c>
    </row>
    <row r="1679" spans="1:2">
      <c r="A1679" s="258" t="s">
        <v>4431</v>
      </c>
      <c r="B1679" s="258" t="s">
        <v>4432</v>
      </c>
    </row>
    <row r="1680" spans="1:2">
      <c r="A1680" s="258" t="s">
        <v>3007</v>
      </c>
      <c r="B1680" s="258" t="s">
        <v>5177</v>
      </c>
    </row>
    <row r="1681" spans="1:2">
      <c r="A1681" s="258" t="s">
        <v>1767</v>
      </c>
      <c r="B1681" s="258" t="s">
        <v>1768</v>
      </c>
    </row>
    <row r="1682" spans="1:2">
      <c r="A1682" s="258" t="s">
        <v>2694</v>
      </c>
      <c r="B1682" s="258" t="s">
        <v>5091</v>
      </c>
    </row>
    <row r="1683" spans="1:2">
      <c r="A1683" s="258" t="s">
        <v>4433</v>
      </c>
      <c r="B1683" s="258" t="s">
        <v>4434</v>
      </c>
    </row>
    <row r="1684" spans="1:2">
      <c r="A1684" s="258" t="s">
        <v>2695</v>
      </c>
      <c r="B1684" s="258" t="s">
        <v>5092</v>
      </c>
    </row>
    <row r="1685" spans="1:2">
      <c r="A1685" s="258" t="s">
        <v>5399</v>
      </c>
      <c r="B1685" s="258" t="s">
        <v>5400</v>
      </c>
    </row>
    <row r="1686" spans="1:2">
      <c r="A1686" s="258" t="s">
        <v>5017</v>
      </c>
      <c r="B1686" s="258" t="s">
        <v>5018</v>
      </c>
    </row>
    <row r="1687" spans="1:2">
      <c r="A1687" s="258" t="s">
        <v>1293</v>
      </c>
      <c r="B1687" s="258" t="s">
        <v>1294</v>
      </c>
    </row>
    <row r="1688" spans="1:2">
      <c r="A1688" s="258" t="s">
        <v>578</v>
      </c>
      <c r="B1688" s="258" t="s">
        <v>579</v>
      </c>
    </row>
    <row r="1689" spans="1:2">
      <c r="A1689" s="258" t="s">
        <v>4620</v>
      </c>
      <c r="B1689" s="258" t="s">
        <v>4621</v>
      </c>
    </row>
    <row r="1690" spans="1:2">
      <c r="A1690" s="258" t="s">
        <v>4829</v>
      </c>
      <c r="B1690" s="258" t="s">
        <v>4830</v>
      </c>
    </row>
    <row r="1691" spans="1:2">
      <c r="A1691" s="258" t="s">
        <v>167</v>
      </c>
      <c r="B1691" s="258" t="s">
        <v>168</v>
      </c>
    </row>
    <row r="1692" spans="1:2">
      <c r="A1692" s="258" t="s">
        <v>2273</v>
      </c>
      <c r="B1692" s="258" t="s">
        <v>2274</v>
      </c>
    </row>
    <row r="1693" spans="1:2">
      <c r="A1693" s="258" t="s">
        <v>1365</v>
      </c>
      <c r="B1693" s="258" t="s">
        <v>1366</v>
      </c>
    </row>
    <row r="1694" spans="1:2">
      <c r="A1694" s="258" t="s">
        <v>2919</v>
      </c>
      <c r="B1694" s="258" t="s">
        <v>2920</v>
      </c>
    </row>
    <row r="1695" spans="1:2">
      <c r="A1695" s="258" t="s">
        <v>3089</v>
      </c>
      <c r="B1695" s="258" t="s">
        <v>5195</v>
      </c>
    </row>
    <row r="1696" spans="1:2">
      <c r="A1696" s="258" t="s">
        <v>3452</v>
      </c>
      <c r="B1696" s="258" t="s">
        <v>4045</v>
      </c>
    </row>
    <row r="1697" spans="1:2">
      <c r="A1697" s="258" t="s">
        <v>4168</v>
      </c>
      <c r="B1697" s="258" t="s">
        <v>4169</v>
      </c>
    </row>
    <row r="1698" spans="1:2">
      <c r="A1698" s="258" t="s">
        <v>3130</v>
      </c>
      <c r="B1698" s="258" t="s">
        <v>5205</v>
      </c>
    </row>
    <row r="1699" spans="1:2">
      <c r="A1699" s="258" t="s">
        <v>2415</v>
      </c>
      <c r="B1699" s="258" t="s">
        <v>2416</v>
      </c>
    </row>
    <row r="1700" spans="1:2">
      <c r="A1700" s="258" t="s">
        <v>994</v>
      </c>
      <c r="B1700" s="258" t="s">
        <v>995</v>
      </c>
    </row>
    <row r="1701" spans="1:2">
      <c r="A1701" s="258" t="s">
        <v>382</v>
      </c>
      <c r="B1701" s="258" t="s">
        <v>383</v>
      </c>
    </row>
    <row r="1702" spans="1:2">
      <c r="A1702" s="258" t="s">
        <v>1333</v>
      </c>
      <c r="B1702" s="258" t="s">
        <v>1334</v>
      </c>
    </row>
    <row r="1703" spans="1:2">
      <c r="A1703" s="258" t="s">
        <v>5019</v>
      </c>
      <c r="B1703" s="258" t="s">
        <v>5020</v>
      </c>
    </row>
    <row r="1704" spans="1:2">
      <c r="A1704" s="258" t="s">
        <v>479</v>
      </c>
      <c r="B1704" s="258" t="s">
        <v>480</v>
      </c>
    </row>
    <row r="1705" spans="1:2">
      <c r="A1705" s="258" t="s">
        <v>3841</v>
      </c>
      <c r="B1705" s="258" t="s">
        <v>3842</v>
      </c>
    </row>
    <row r="1706" spans="1:2">
      <c r="A1706" s="258" t="s">
        <v>2275</v>
      </c>
      <c r="B1706" s="258" t="s">
        <v>2276</v>
      </c>
    </row>
    <row r="1707" spans="1:2">
      <c r="A1707" s="258" t="s">
        <v>1564</v>
      </c>
      <c r="B1707" s="258" t="s">
        <v>1565</v>
      </c>
    </row>
    <row r="1708" spans="1:2">
      <c r="A1708" s="258" t="s">
        <v>5476</v>
      </c>
      <c r="B1708" s="258" t="s">
        <v>5477</v>
      </c>
    </row>
    <row r="1709" spans="1:2">
      <c r="A1709" s="258" t="s">
        <v>5325</v>
      </c>
      <c r="B1709" s="258" t="s">
        <v>5326</v>
      </c>
    </row>
    <row r="1710" spans="1:2">
      <c r="A1710" s="258" t="s">
        <v>5401</v>
      </c>
      <c r="B1710" s="258" t="s">
        <v>5402</v>
      </c>
    </row>
    <row r="1711" spans="1:2">
      <c r="A1711" s="258" t="s">
        <v>2620</v>
      </c>
      <c r="B1711" s="258" t="s">
        <v>2621</v>
      </c>
    </row>
    <row r="1712" spans="1:2">
      <c r="A1712" s="258" t="s">
        <v>4960</v>
      </c>
      <c r="B1712" s="258" t="s">
        <v>5257</v>
      </c>
    </row>
    <row r="1713" spans="1:2">
      <c r="A1713" s="258" t="s">
        <v>5289</v>
      </c>
      <c r="B1713" s="258" t="s">
        <v>5290</v>
      </c>
    </row>
    <row r="1714" spans="1:2">
      <c r="A1714" s="258" t="s">
        <v>5021</v>
      </c>
      <c r="B1714" s="258" t="s">
        <v>5022</v>
      </c>
    </row>
    <row r="1715" spans="1:2">
      <c r="A1715" s="258" t="s">
        <v>221</v>
      </c>
      <c r="B1715" s="258" t="s">
        <v>222</v>
      </c>
    </row>
    <row r="1716" spans="1:2">
      <c r="A1716" s="258" t="s">
        <v>1591</v>
      </c>
      <c r="B1716" s="258" t="s">
        <v>1592</v>
      </c>
    </row>
    <row r="1717" spans="1:2">
      <c r="A1717" s="258" t="s">
        <v>2696</v>
      </c>
      <c r="B1717" s="258" t="s">
        <v>5093</v>
      </c>
    </row>
    <row r="1718" spans="1:2">
      <c r="A1718" s="258" t="s">
        <v>3147</v>
      </c>
      <c r="B1718" s="258" t="s">
        <v>3148</v>
      </c>
    </row>
    <row r="1719" spans="1:2">
      <c r="A1719" s="258" t="s">
        <v>4327</v>
      </c>
      <c r="B1719" s="258" t="s">
        <v>4328</v>
      </c>
    </row>
    <row r="1720" spans="1:2">
      <c r="A1720" s="258" t="s">
        <v>279</v>
      </c>
      <c r="B1720" s="258" t="s">
        <v>280</v>
      </c>
    </row>
    <row r="1721" spans="1:2">
      <c r="A1721" s="258" t="s">
        <v>525</v>
      </c>
      <c r="B1721" s="258" t="s">
        <v>526</v>
      </c>
    </row>
    <row r="1722" spans="1:2">
      <c r="A1722" s="258" t="s">
        <v>211</v>
      </c>
      <c r="B1722" s="258" t="s">
        <v>212</v>
      </c>
    </row>
    <row r="1723" spans="1:2">
      <c r="A1723" s="258" t="s">
        <v>3787</v>
      </c>
      <c r="B1723" s="258" t="s">
        <v>3788</v>
      </c>
    </row>
    <row r="1724" spans="1:2">
      <c r="A1724" s="258" t="s">
        <v>5571</v>
      </c>
      <c r="B1724" s="258" t="s">
        <v>5572</v>
      </c>
    </row>
    <row r="1725" spans="1:2">
      <c r="A1725" s="258" t="s">
        <v>4435</v>
      </c>
      <c r="B1725" s="258" t="s">
        <v>4436</v>
      </c>
    </row>
    <row r="1726" spans="1:2">
      <c r="A1726" s="258" t="s">
        <v>4670</v>
      </c>
      <c r="B1726" s="258" t="s">
        <v>4671</v>
      </c>
    </row>
    <row r="1727" spans="1:2">
      <c r="A1727" s="258" t="s">
        <v>3149</v>
      </c>
      <c r="B1727" s="258" t="s">
        <v>3150</v>
      </c>
    </row>
    <row r="1728" spans="1:2">
      <c r="A1728" s="258" t="s">
        <v>2989</v>
      </c>
      <c r="B1728" s="258" t="s">
        <v>4008</v>
      </c>
    </row>
    <row r="1729" spans="1:2">
      <c r="A1729" s="258" t="s">
        <v>1535</v>
      </c>
      <c r="B1729" s="258" t="s">
        <v>1536</v>
      </c>
    </row>
    <row r="1730" spans="1:2">
      <c r="A1730" s="258" t="s">
        <v>3309</v>
      </c>
      <c r="B1730" s="258" t="s">
        <v>3310</v>
      </c>
    </row>
    <row r="1731" spans="1:2">
      <c r="A1731" s="258" t="s">
        <v>3958</v>
      </c>
      <c r="B1731" s="258" t="s">
        <v>3959</v>
      </c>
    </row>
    <row r="1732" spans="1:2">
      <c r="A1732" s="258" t="s">
        <v>2697</v>
      </c>
      <c r="B1732" s="258" t="s">
        <v>2698</v>
      </c>
    </row>
    <row r="1733" spans="1:2">
      <c r="A1733" s="258" t="s">
        <v>275</v>
      </c>
      <c r="B1733" s="258" t="s">
        <v>276</v>
      </c>
    </row>
    <row r="1734" spans="1:2">
      <c r="A1734" s="258" t="s">
        <v>1636</v>
      </c>
      <c r="B1734" s="258" t="s">
        <v>1637</v>
      </c>
    </row>
    <row r="1735" spans="1:2">
      <c r="A1735" s="258" t="s">
        <v>2951</v>
      </c>
      <c r="B1735" s="258" t="s">
        <v>5163</v>
      </c>
    </row>
    <row r="1736" spans="1:2">
      <c r="A1736" s="258" t="s">
        <v>1544</v>
      </c>
      <c r="B1736" s="258" t="s">
        <v>1545</v>
      </c>
    </row>
    <row r="1737" spans="1:2">
      <c r="A1737" s="258" t="s">
        <v>1263</v>
      </c>
      <c r="B1737" s="258" t="s">
        <v>1264</v>
      </c>
    </row>
    <row r="1738" spans="1:2">
      <c r="A1738" s="258" t="s">
        <v>2140</v>
      </c>
      <c r="B1738" s="258" t="s">
        <v>2141</v>
      </c>
    </row>
    <row r="1739" spans="1:2">
      <c r="A1739" s="258" t="s">
        <v>2687</v>
      </c>
      <c r="B1739" s="258" t="s">
        <v>5086</v>
      </c>
    </row>
    <row r="1740" spans="1:2">
      <c r="A1740" s="258" t="s">
        <v>4170</v>
      </c>
      <c r="B1740" s="258" t="s">
        <v>4171</v>
      </c>
    </row>
    <row r="1741" spans="1:2">
      <c r="A1741" s="258" t="s">
        <v>1118</v>
      </c>
      <c r="B1741" s="258" t="s">
        <v>1119</v>
      </c>
    </row>
    <row r="1742" spans="1:2">
      <c r="A1742" s="258" t="s">
        <v>4405</v>
      </c>
      <c r="B1742" s="258" t="s">
        <v>4406</v>
      </c>
    </row>
    <row r="1743" spans="1:2">
      <c r="A1743" s="258" t="s">
        <v>3879</v>
      </c>
      <c r="B1743" s="258" t="s">
        <v>3880</v>
      </c>
    </row>
    <row r="1744" spans="1:2">
      <c r="A1744" s="258" t="s">
        <v>5349</v>
      </c>
      <c r="B1744" s="258" t="s">
        <v>5350</v>
      </c>
    </row>
    <row r="1745" spans="1:2">
      <c r="A1745" s="258" t="s">
        <v>3311</v>
      </c>
      <c r="B1745" s="258" t="s">
        <v>3312</v>
      </c>
    </row>
    <row r="1746" spans="1:2">
      <c r="A1746" s="258" t="s">
        <v>3412</v>
      </c>
      <c r="B1746" s="258" t="s">
        <v>4042</v>
      </c>
    </row>
    <row r="1747" spans="1:2">
      <c r="A1747" s="258" t="s">
        <v>2952</v>
      </c>
      <c r="B1747" s="258" t="s">
        <v>2953</v>
      </c>
    </row>
    <row r="1748" spans="1:2">
      <c r="A1748" s="258" t="s">
        <v>342</v>
      </c>
      <c r="B1748" s="258" t="s">
        <v>343</v>
      </c>
    </row>
    <row r="1749" spans="1:2">
      <c r="A1749" s="258" t="s">
        <v>4491</v>
      </c>
      <c r="B1749" s="258" t="s">
        <v>4492</v>
      </c>
    </row>
    <row r="1750" spans="1:2">
      <c r="A1750" s="258" t="s">
        <v>181</v>
      </c>
      <c r="B1750" s="258" t="s">
        <v>182</v>
      </c>
    </row>
    <row r="1751" spans="1:2">
      <c r="A1751" s="258" t="s">
        <v>2927</v>
      </c>
      <c r="B1751" s="258" t="s">
        <v>5160</v>
      </c>
    </row>
    <row r="1752" spans="1:2">
      <c r="A1752" s="258" t="s">
        <v>3090</v>
      </c>
      <c r="B1752" s="258" t="s">
        <v>5196</v>
      </c>
    </row>
    <row r="1753" spans="1:2">
      <c r="A1753" s="258" t="s">
        <v>1379</v>
      </c>
      <c r="B1753" s="258" t="s">
        <v>1380</v>
      </c>
    </row>
    <row r="1754" spans="1:2">
      <c r="A1754" s="258" t="s">
        <v>5478</v>
      </c>
      <c r="B1754" s="258" t="s">
        <v>5479</v>
      </c>
    </row>
    <row r="1755" spans="1:2">
      <c r="A1755" s="258" t="s">
        <v>2417</v>
      </c>
      <c r="B1755" s="258" t="s">
        <v>2418</v>
      </c>
    </row>
    <row r="1756" spans="1:2">
      <c r="A1756" s="258" t="s">
        <v>1846</v>
      </c>
      <c r="B1756" s="258" t="s">
        <v>5051</v>
      </c>
    </row>
    <row r="1757" spans="1:2">
      <c r="A1757" s="258" t="s">
        <v>2021</v>
      </c>
      <c r="B1757" s="258" t="s">
        <v>2022</v>
      </c>
    </row>
    <row r="1758" spans="1:2">
      <c r="A1758" s="258" t="s">
        <v>5480</v>
      </c>
      <c r="B1758" s="258" t="s">
        <v>5481</v>
      </c>
    </row>
    <row r="1759" spans="1:2">
      <c r="A1759" s="258" t="s">
        <v>986</v>
      </c>
      <c r="B1759" s="258" t="s">
        <v>987</v>
      </c>
    </row>
    <row r="1760" spans="1:2">
      <c r="A1760" s="258" t="s">
        <v>5023</v>
      </c>
      <c r="B1760" s="258" t="s">
        <v>5024</v>
      </c>
    </row>
    <row r="1761" spans="1:2">
      <c r="A1761" s="258" t="s">
        <v>3723</v>
      </c>
      <c r="B1761" s="258" t="s">
        <v>4065</v>
      </c>
    </row>
    <row r="1762" spans="1:2">
      <c r="A1762" s="258" t="s">
        <v>596</v>
      </c>
      <c r="B1762" s="258" t="s">
        <v>597</v>
      </c>
    </row>
    <row r="1763" spans="1:2">
      <c r="A1763" s="258" t="s">
        <v>3254</v>
      </c>
      <c r="B1763" s="258" t="s">
        <v>4035</v>
      </c>
    </row>
    <row r="1764" spans="1:2">
      <c r="A1764" s="258" t="s">
        <v>2575</v>
      </c>
      <c r="B1764" s="258" t="s">
        <v>2576</v>
      </c>
    </row>
    <row r="1765" spans="1:2">
      <c r="A1765" s="258" t="s">
        <v>2740</v>
      </c>
      <c r="B1765" s="258" t="s">
        <v>2741</v>
      </c>
    </row>
    <row r="1766" spans="1:2">
      <c r="A1766" s="258" t="s">
        <v>1556</v>
      </c>
      <c r="B1766" s="258" t="s">
        <v>1557</v>
      </c>
    </row>
    <row r="1767" spans="1:2">
      <c r="A1767" s="258" t="s">
        <v>2622</v>
      </c>
      <c r="B1767" s="258" t="s">
        <v>2623</v>
      </c>
    </row>
    <row r="1768" spans="1:2">
      <c r="A1768" s="258" t="s">
        <v>4256</v>
      </c>
      <c r="B1768" s="258" t="s">
        <v>4257</v>
      </c>
    </row>
    <row r="1769" spans="1:2">
      <c r="A1769" s="258" t="s">
        <v>898</v>
      </c>
      <c r="B1769" s="258" t="s">
        <v>899</v>
      </c>
    </row>
    <row r="1770" spans="1:2">
      <c r="A1770" s="258" t="s">
        <v>2290</v>
      </c>
      <c r="B1770" s="258" t="s">
        <v>2291</v>
      </c>
    </row>
    <row r="1771" spans="1:2">
      <c r="A1771" s="258" t="s">
        <v>2902</v>
      </c>
      <c r="B1771" s="258" t="s">
        <v>2903</v>
      </c>
    </row>
    <row r="1772" spans="1:2">
      <c r="A1772" s="258" t="s">
        <v>3008</v>
      </c>
      <c r="B1772" s="258" t="s">
        <v>5178</v>
      </c>
    </row>
    <row r="1773" spans="1:2">
      <c r="A1773" s="258" t="s">
        <v>1391</v>
      </c>
      <c r="B1773" s="258" t="s">
        <v>1392</v>
      </c>
    </row>
    <row r="1774" spans="1:2">
      <c r="A1774" s="258" t="s">
        <v>1443</v>
      </c>
      <c r="B1774" s="258" t="s">
        <v>1444</v>
      </c>
    </row>
    <row r="1775" spans="1:2">
      <c r="A1775" s="258" t="s">
        <v>2277</v>
      </c>
      <c r="B1775" s="258" t="s">
        <v>1444</v>
      </c>
    </row>
    <row r="1776" spans="1:2">
      <c r="A1776" s="258" t="s">
        <v>3670</v>
      </c>
      <c r="B1776" s="258" t="s">
        <v>3671</v>
      </c>
    </row>
    <row r="1777" spans="1:2">
      <c r="A1777" s="258" t="s">
        <v>970</v>
      </c>
      <c r="B1777" s="258" t="s">
        <v>971</v>
      </c>
    </row>
    <row r="1778" spans="1:2">
      <c r="A1778" s="258" t="s">
        <v>1152</v>
      </c>
      <c r="B1778" s="258" t="s">
        <v>1153</v>
      </c>
    </row>
    <row r="1779" spans="1:2">
      <c r="A1779" s="258" t="s">
        <v>2624</v>
      </c>
      <c r="B1779" s="258" t="s">
        <v>2625</v>
      </c>
    </row>
    <row r="1780" spans="1:2">
      <c r="A1780" s="258" t="s">
        <v>255</v>
      </c>
      <c r="B1780" s="258" t="s">
        <v>256</v>
      </c>
    </row>
    <row r="1781" spans="1:2">
      <c r="A1781" s="258" t="s">
        <v>4696</v>
      </c>
      <c r="B1781" s="258" t="s">
        <v>4697</v>
      </c>
    </row>
    <row r="1782" spans="1:2">
      <c r="A1782" s="258" t="s">
        <v>2358</v>
      </c>
      <c r="B1782" s="258" t="s">
        <v>2359</v>
      </c>
    </row>
    <row r="1783" spans="1:2">
      <c r="A1783" s="258" t="s">
        <v>3247</v>
      </c>
      <c r="B1783" s="258" t="s">
        <v>3248</v>
      </c>
    </row>
    <row r="1784" spans="1:2">
      <c r="A1784" s="258" t="s">
        <v>3866</v>
      </c>
      <c r="B1784" s="258" t="s">
        <v>3867</v>
      </c>
    </row>
    <row r="1785" spans="1:2">
      <c r="A1785" s="258" t="s">
        <v>2990</v>
      </c>
      <c r="B1785" s="258" t="s">
        <v>2991</v>
      </c>
    </row>
    <row r="1786" spans="1:2">
      <c r="A1786" s="258" t="s">
        <v>1872</v>
      </c>
      <c r="B1786" s="258" t="s">
        <v>1873</v>
      </c>
    </row>
    <row r="1787" spans="1:2">
      <c r="A1787" s="258" t="s">
        <v>1515</v>
      </c>
      <c r="B1787" s="258" t="s">
        <v>1516</v>
      </c>
    </row>
    <row r="1788" spans="1:2">
      <c r="A1788" s="258" t="s">
        <v>2878</v>
      </c>
      <c r="B1788" s="258" t="s">
        <v>2879</v>
      </c>
    </row>
    <row r="1789" spans="1:2">
      <c r="A1789" s="258" t="s">
        <v>4723</v>
      </c>
      <c r="B1789" s="258" t="s">
        <v>5053</v>
      </c>
    </row>
    <row r="1790" spans="1:2">
      <c r="A1790" s="258" t="s">
        <v>2699</v>
      </c>
      <c r="B1790" s="258" t="s">
        <v>5094</v>
      </c>
    </row>
    <row r="1791" spans="1:2">
      <c r="A1791" s="258" t="s">
        <v>4314</v>
      </c>
      <c r="B1791" s="258" t="s">
        <v>5251</v>
      </c>
    </row>
    <row r="1792" spans="1:2">
      <c r="A1792" s="258" t="s">
        <v>3009</v>
      </c>
      <c r="B1792" s="258" t="s">
        <v>3010</v>
      </c>
    </row>
    <row r="1793" spans="1:2">
      <c r="A1793" s="258" t="s">
        <v>2278</v>
      </c>
      <c r="B1793" s="258" t="s">
        <v>2279</v>
      </c>
    </row>
    <row r="1794" spans="1:2">
      <c r="A1794" s="258" t="s">
        <v>3480</v>
      </c>
      <c r="B1794" s="258" t="s">
        <v>3481</v>
      </c>
    </row>
    <row r="1795" spans="1:2">
      <c r="A1795" s="258" t="s">
        <v>2626</v>
      </c>
      <c r="B1795" s="258" t="s">
        <v>2627</v>
      </c>
    </row>
    <row r="1796" spans="1:2">
      <c r="A1796" s="258" t="s">
        <v>5573</v>
      </c>
      <c r="B1796" s="258" t="s">
        <v>5574</v>
      </c>
    </row>
    <row r="1797" spans="1:2">
      <c r="A1797" s="258" t="s">
        <v>3151</v>
      </c>
      <c r="B1797" s="258" t="s">
        <v>3152</v>
      </c>
    </row>
    <row r="1798" spans="1:2">
      <c r="A1798" s="258" t="s">
        <v>2142</v>
      </c>
      <c r="B1798" s="258" t="s">
        <v>2143</v>
      </c>
    </row>
    <row r="1799" spans="1:2">
      <c r="A1799" s="258" t="s">
        <v>974</v>
      </c>
      <c r="B1799" s="258" t="s">
        <v>975</v>
      </c>
    </row>
    <row r="1800" spans="1:2">
      <c r="A1800" s="258" t="s">
        <v>2700</v>
      </c>
      <c r="B1800" s="258" t="s">
        <v>5095</v>
      </c>
    </row>
    <row r="1801" spans="1:2">
      <c r="A1801" s="258" t="s">
        <v>3056</v>
      </c>
      <c r="B1801" s="258" t="s">
        <v>4013</v>
      </c>
    </row>
    <row r="1802" spans="1:2">
      <c r="A1802" s="258" t="s">
        <v>1207</v>
      </c>
      <c r="B1802" s="258" t="s">
        <v>1208</v>
      </c>
    </row>
    <row r="1803" spans="1:2">
      <c r="A1803" s="258" t="s">
        <v>2006</v>
      </c>
      <c r="B1803" s="258" t="s">
        <v>2007</v>
      </c>
    </row>
    <row r="1804" spans="1:2">
      <c r="A1804" s="258" t="s">
        <v>1900</v>
      </c>
      <c r="B1804" s="258" t="s">
        <v>5052</v>
      </c>
    </row>
    <row r="1805" spans="1:2">
      <c r="A1805" s="258" t="s">
        <v>5403</v>
      </c>
      <c r="B1805" s="258" t="s">
        <v>5404</v>
      </c>
    </row>
    <row r="1806" spans="1:2">
      <c r="A1806" s="258" t="s">
        <v>3875</v>
      </c>
      <c r="B1806" s="258" t="s">
        <v>3876</v>
      </c>
    </row>
    <row r="1807" spans="1:2">
      <c r="A1807" s="258" t="s">
        <v>3453</v>
      </c>
      <c r="B1807" s="258" t="s">
        <v>4046</v>
      </c>
    </row>
    <row r="1808" spans="1:2">
      <c r="A1808" s="258" t="s">
        <v>298</v>
      </c>
      <c r="B1808" s="258" t="s">
        <v>299</v>
      </c>
    </row>
    <row r="1809" spans="1:2">
      <c r="A1809" s="258" t="s">
        <v>2894</v>
      </c>
      <c r="B1809" s="258" t="s">
        <v>5153</v>
      </c>
    </row>
    <row r="1810" spans="1:2">
      <c r="A1810" s="258" t="s">
        <v>5341</v>
      </c>
      <c r="B1810" s="258" t="s">
        <v>5342</v>
      </c>
    </row>
    <row r="1811" spans="1:2">
      <c r="A1811" s="258" t="s">
        <v>2996</v>
      </c>
      <c r="B1811" s="258" t="s">
        <v>2997</v>
      </c>
    </row>
    <row r="1812" spans="1:2">
      <c r="A1812" s="258" t="s">
        <v>2895</v>
      </c>
      <c r="B1812" s="258" t="s">
        <v>2896</v>
      </c>
    </row>
    <row r="1813" spans="1:2">
      <c r="A1813" s="258" t="s">
        <v>3057</v>
      </c>
      <c r="B1813" s="258" t="s">
        <v>3058</v>
      </c>
    </row>
    <row r="1814" spans="1:2">
      <c r="A1814" s="258" t="s">
        <v>1459</v>
      </c>
      <c r="B1814" s="258" t="s">
        <v>1460</v>
      </c>
    </row>
    <row r="1815" spans="1:2">
      <c r="A1815" s="258" t="s">
        <v>1295</v>
      </c>
      <c r="B1815" s="258" t="s">
        <v>1296</v>
      </c>
    </row>
    <row r="1816" spans="1:2">
      <c r="A1816" s="258" t="s">
        <v>3482</v>
      </c>
      <c r="B1816" s="258" t="s">
        <v>1296</v>
      </c>
    </row>
    <row r="1817" spans="1:2">
      <c r="A1817" s="258" t="s">
        <v>3883</v>
      </c>
      <c r="B1817" s="258" t="s">
        <v>3884</v>
      </c>
    </row>
    <row r="1818" spans="1:2">
      <c r="A1818" s="258" t="s">
        <v>166</v>
      </c>
      <c r="B1818" s="258" t="s">
        <v>5164</v>
      </c>
    </row>
    <row r="1819" spans="1:2">
      <c r="A1819" s="258" t="s">
        <v>2419</v>
      </c>
      <c r="B1819" s="258" t="s">
        <v>2420</v>
      </c>
    </row>
    <row r="1820" spans="1:2">
      <c r="A1820" s="258" t="s">
        <v>3313</v>
      </c>
      <c r="B1820" s="258" t="s">
        <v>3314</v>
      </c>
    </row>
    <row r="1821" spans="1:2">
      <c r="A1821" s="258" t="s">
        <v>2701</v>
      </c>
      <c r="B1821" s="258" t="s">
        <v>4000</v>
      </c>
    </row>
    <row r="1822" spans="1:2">
      <c r="A1822" s="258" t="s">
        <v>4684</v>
      </c>
      <c r="B1822" s="258" t="s">
        <v>4685</v>
      </c>
    </row>
    <row r="1823" spans="1:2">
      <c r="A1823" s="258" t="s">
        <v>481</v>
      </c>
      <c r="B1823" s="258" t="s">
        <v>482</v>
      </c>
    </row>
    <row r="1824" spans="1:2">
      <c r="A1824" s="258" t="s">
        <v>370</v>
      </c>
      <c r="B1824" s="258" t="s">
        <v>371</v>
      </c>
    </row>
    <row r="1825" spans="1:2">
      <c r="A1825" s="258" t="s">
        <v>4172</v>
      </c>
      <c r="B1825" s="258" t="s">
        <v>4173</v>
      </c>
    </row>
    <row r="1826" spans="1:2">
      <c r="A1826" s="258" t="s">
        <v>2843</v>
      </c>
      <c r="B1826" s="258" t="s">
        <v>2844</v>
      </c>
    </row>
    <row r="1827" spans="1:2">
      <c r="A1827" s="258" t="s">
        <v>2144</v>
      </c>
      <c r="B1827" s="258" t="s">
        <v>2145</v>
      </c>
    </row>
    <row r="1828" spans="1:2">
      <c r="A1828" s="258" t="s">
        <v>2421</v>
      </c>
      <c r="B1828" s="258" t="s">
        <v>2422</v>
      </c>
    </row>
    <row r="1829" spans="1:2">
      <c r="A1829" s="258" t="s">
        <v>1927</v>
      </c>
      <c r="B1829" s="258" t="s">
        <v>1928</v>
      </c>
    </row>
    <row r="1830" spans="1:2">
      <c r="A1830" s="258" t="s">
        <v>1638</v>
      </c>
      <c r="B1830" s="258" t="s">
        <v>1639</v>
      </c>
    </row>
    <row r="1831" spans="1:2">
      <c r="A1831" s="258" t="s">
        <v>982</v>
      </c>
      <c r="B1831" s="258" t="s">
        <v>983</v>
      </c>
    </row>
    <row r="1832" spans="1:2">
      <c r="A1832" s="258" t="s">
        <v>5025</v>
      </c>
      <c r="B1832" s="258" t="s">
        <v>5026</v>
      </c>
    </row>
    <row r="1833" spans="1:2">
      <c r="A1833" s="258" t="s">
        <v>3672</v>
      </c>
      <c r="B1833" s="258" t="s">
        <v>4061</v>
      </c>
    </row>
    <row r="1834" spans="1:2">
      <c r="A1834" s="258" t="s">
        <v>1533</v>
      </c>
      <c r="B1834" s="258" t="s">
        <v>1534</v>
      </c>
    </row>
    <row r="1835" spans="1:2">
      <c r="A1835" s="258" t="s">
        <v>3059</v>
      </c>
      <c r="B1835" s="258" t="s">
        <v>5185</v>
      </c>
    </row>
    <row r="1836" spans="1:2">
      <c r="A1836" s="258" t="s">
        <v>4511</v>
      </c>
      <c r="B1836" s="258" t="s">
        <v>4512</v>
      </c>
    </row>
    <row r="1837" spans="1:2">
      <c r="A1837" s="258" t="s">
        <v>2702</v>
      </c>
      <c r="B1837" s="258" t="s">
        <v>2703</v>
      </c>
    </row>
    <row r="1838" spans="1:2">
      <c r="A1838" s="258" t="s">
        <v>4961</v>
      </c>
      <c r="B1838" s="258" t="s">
        <v>4962</v>
      </c>
    </row>
    <row r="1839" spans="1:2">
      <c r="A1839" s="258" t="s">
        <v>2862</v>
      </c>
      <c r="B1839" s="258" t="s">
        <v>2863</v>
      </c>
    </row>
    <row r="1840" spans="1:2">
      <c r="A1840" s="258" t="s">
        <v>1057</v>
      </c>
      <c r="B1840" s="258" t="s">
        <v>1058</v>
      </c>
    </row>
    <row r="1841" spans="1:2">
      <c r="A1841" s="258" t="s">
        <v>4268</v>
      </c>
      <c r="B1841" s="258" t="s">
        <v>4269</v>
      </c>
    </row>
    <row r="1842" spans="1:2">
      <c r="A1842" s="258" t="s">
        <v>776</v>
      </c>
      <c r="B1842" s="258" t="s">
        <v>777</v>
      </c>
    </row>
    <row r="1843" spans="1:2">
      <c r="A1843" s="258" t="s">
        <v>5482</v>
      </c>
      <c r="B1843" s="258" t="s">
        <v>5483</v>
      </c>
    </row>
    <row r="1844" spans="1:2">
      <c r="A1844" s="258" t="s">
        <v>3934</v>
      </c>
      <c r="B1844" s="258" t="s">
        <v>3935</v>
      </c>
    </row>
    <row r="1845" spans="1:2">
      <c r="A1845" s="258" t="s">
        <v>2023</v>
      </c>
      <c r="B1845" s="258" t="s">
        <v>2024</v>
      </c>
    </row>
    <row r="1846" spans="1:2">
      <c r="A1846" s="258" t="s">
        <v>5518</v>
      </c>
      <c r="B1846" s="258" t="s">
        <v>5519</v>
      </c>
    </row>
    <row r="1847" spans="1:2">
      <c r="A1847" s="258" t="s">
        <v>344</v>
      </c>
      <c r="B1847" s="258" t="s">
        <v>345</v>
      </c>
    </row>
    <row r="1848" spans="1:2">
      <c r="A1848" s="258" t="s">
        <v>2577</v>
      </c>
      <c r="B1848" s="258" t="s">
        <v>2578</v>
      </c>
    </row>
    <row r="1849" spans="1:2">
      <c r="A1849" s="258" t="s">
        <v>924</v>
      </c>
      <c r="B1849" s="258" t="s">
        <v>925</v>
      </c>
    </row>
    <row r="1850" spans="1:2">
      <c r="A1850" s="258" t="s">
        <v>3843</v>
      </c>
      <c r="B1850" s="258" t="s">
        <v>3844</v>
      </c>
    </row>
    <row r="1851" spans="1:2">
      <c r="A1851" s="258" t="s">
        <v>1970</v>
      </c>
      <c r="B1851" s="258" t="s">
        <v>1971</v>
      </c>
    </row>
    <row r="1852" spans="1:2">
      <c r="A1852" s="258" t="s">
        <v>1677</v>
      </c>
      <c r="B1852" s="258" t="s">
        <v>1678</v>
      </c>
    </row>
    <row r="1853" spans="1:2">
      <c r="A1853" s="258" t="s">
        <v>3011</v>
      </c>
      <c r="B1853" s="258" t="s">
        <v>5179</v>
      </c>
    </row>
    <row r="1854" spans="1:2">
      <c r="A1854" s="258" t="s">
        <v>3434</v>
      </c>
      <c r="B1854" s="258" t="s">
        <v>3435</v>
      </c>
    </row>
    <row r="1855" spans="1:2">
      <c r="A1855" s="258" t="s">
        <v>1769</v>
      </c>
      <c r="B1855" s="258" t="s">
        <v>1770</v>
      </c>
    </row>
    <row r="1856" spans="1:2">
      <c r="A1856" s="258" t="s">
        <v>1601</v>
      </c>
      <c r="B1856" s="258" t="s">
        <v>1602</v>
      </c>
    </row>
    <row r="1857" spans="1:2">
      <c r="A1857" s="258" t="s">
        <v>3029</v>
      </c>
      <c r="B1857" s="258" t="s">
        <v>3030</v>
      </c>
    </row>
    <row r="1858" spans="1:2">
      <c r="A1858" s="258" t="s">
        <v>1170</v>
      </c>
      <c r="B1858" s="258" t="s">
        <v>1171</v>
      </c>
    </row>
    <row r="1859" spans="1:2">
      <c r="A1859" s="258" t="s">
        <v>1297</v>
      </c>
      <c r="B1859" s="258" t="s">
        <v>1298</v>
      </c>
    </row>
    <row r="1860" spans="1:2">
      <c r="A1860" s="258" t="s">
        <v>952</v>
      </c>
      <c r="B1860" s="258" t="s">
        <v>953</v>
      </c>
    </row>
    <row r="1861" spans="1:2">
      <c r="A1861" s="258" t="s">
        <v>1203</v>
      </c>
      <c r="B1861" s="258" t="s">
        <v>1204</v>
      </c>
    </row>
    <row r="1862" spans="1:2">
      <c r="A1862" s="258" t="s">
        <v>3483</v>
      </c>
      <c r="B1862" s="258" t="s">
        <v>3484</v>
      </c>
    </row>
    <row r="1863" spans="1:2">
      <c r="A1863" s="258" t="s">
        <v>2628</v>
      </c>
      <c r="B1863" s="258" t="s">
        <v>2629</v>
      </c>
    </row>
    <row r="1864" spans="1:2">
      <c r="A1864" s="258" t="s">
        <v>2043</v>
      </c>
      <c r="B1864" s="258" t="s">
        <v>2044</v>
      </c>
    </row>
    <row r="1865" spans="1:2">
      <c r="A1865" s="258" t="s">
        <v>3427</v>
      </c>
      <c r="B1865" s="258" t="s">
        <v>3428</v>
      </c>
    </row>
    <row r="1866" spans="1:2">
      <c r="A1866" s="258" t="s">
        <v>548</v>
      </c>
      <c r="B1866" s="258" t="s">
        <v>549</v>
      </c>
    </row>
    <row r="1867" spans="1:2">
      <c r="A1867" s="258" t="s">
        <v>1972</v>
      </c>
      <c r="B1867" s="258" t="s">
        <v>1973</v>
      </c>
    </row>
    <row r="1868" spans="1:2">
      <c r="A1868" s="258" t="s">
        <v>300</v>
      </c>
      <c r="B1868" s="258" t="s">
        <v>301</v>
      </c>
    </row>
    <row r="1869" spans="1:2">
      <c r="A1869" s="258" t="s">
        <v>1029</v>
      </c>
      <c r="B1869" s="258" t="s">
        <v>1030</v>
      </c>
    </row>
    <row r="1870" spans="1:2">
      <c r="A1870" s="258" t="s">
        <v>4393</v>
      </c>
      <c r="B1870" s="258" t="s">
        <v>3893</v>
      </c>
    </row>
    <row r="1871" spans="1:2">
      <c r="A1871" s="258" t="s">
        <v>4672</v>
      </c>
      <c r="B1871" s="258" t="s">
        <v>4673</v>
      </c>
    </row>
    <row r="1872" spans="1:2">
      <c r="A1872" s="258" t="s">
        <v>5027</v>
      </c>
      <c r="B1872" s="258" t="s">
        <v>5028</v>
      </c>
    </row>
    <row r="1873" spans="1:2">
      <c r="A1873" s="258" t="s">
        <v>4315</v>
      </c>
      <c r="B1873" s="258" t="s">
        <v>5252</v>
      </c>
    </row>
    <row r="1874" spans="1:2">
      <c r="A1874" s="258" t="s">
        <v>2510</v>
      </c>
      <c r="B1874" s="258" t="s">
        <v>2511</v>
      </c>
    </row>
    <row r="1875" spans="1:2">
      <c r="A1875" s="258" t="s">
        <v>2146</v>
      </c>
      <c r="B1875" s="258" t="s">
        <v>2147</v>
      </c>
    </row>
    <row r="1876" spans="1:2">
      <c r="A1876" s="258" t="s">
        <v>3877</v>
      </c>
      <c r="B1876" s="258" t="s">
        <v>4083</v>
      </c>
    </row>
    <row r="1877" spans="1:2">
      <c r="A1877" s="258" t="s">
        <v>5405</v>
      </c>
      <c r="B1877" s="258" t="s">
        <v>5406</v>
      </c>
    </row>
    <row r="1878" spans="1:2">
      <c r="A1878" s="258" t="s">
        <v>3922</v>
      </c>
      <c r="B1878" s="258" t="s">
        <v>3923</v>
      </c>
    </row>
    <row r="1879" spans="1:2">
      <c r="A1879" s="258" t="s">
        <v>3060</v>
      </c>
      <c r="B1879" s="258" t="s">
        <v>4014</v>
      </c>
    </row>
    <row r="1880" spans="1:2">
      <c r="A1880" s="258" t="s">
        <v>2423</v>
      </c>
      <c r="B1880" s="258" t="s">
        <v>2424</v>
      </c>
    </row>
    <row r="1881" spans="1:2">
      <c r="A1881" s="258" t="s">
        <v>1471</v>
      </c>
      <c r="B1881" s="258" t="s">
        <v>1472</v>
      </c>
    </row>
    <row r="1882" spans="1:2">
      <c r="A1882" s="258" t="s">
        <v>3315</v>
      </c>
      <c r="B1882" s="258" t="s">
        <v>3316</v>
      </c>
    </row>
    <row r="1883" spans="1:2">
      <c r="A1883" s="258" t="s">
        <v>1929</v>
      </c>
      <c r="B1883" s="258" t="s">
        <v>1930</v>
      </c>
    </row>
    <row r="1884" spans="1:2">
      <c r="A1884" s="258" t="s">
        <v>2497</v>
      </c>
      <c r="B1884" s="258" t="s">
        <v>5073</v>
      </c>
    </row>
    <row r="1885" spans="1:2">
      <c r="A1885" s="258" t="s">
        <v>1453</v>
      </c>
      <c r="B1885" s="258" t="s">
        <v>1454</v>
      </c>
    </row>
    <row r="1886" spans="1:2">
      <c r="A1886" s="258" t="s">
        <v>3317</v>
      </c>
      <c r="B1886" s="258" t="s">
        <v>3318</v>
      </c>
    </row>
    <row r="1887" spans="1:2">
      <c r="A1887" s="258" t="s">
        <v>4270</v>
      </c>
      <c r="B1887" s="258" t="s">
        <v>4271</v>
      </c>
    </row>
    <row r="1888" spans="1:2">
      <c r="A1888" s="258" t="s">
        <v>3319</v>
      </c>
      <c r="B1888" s="258" t="s">
        <v>3320</v>
      </c>
    </row>
    <row r="1889" spans="1:2">
      <c r="A1889" s="258" t="s">
        <v>3908</v>
      </c>
      <c r="B1889" s="258" t="s">
        <v>3909</v>
      </c>
    </row>
    <row r="1890" spans="1:2">
      <c r="A1890" s="258" t="s">
        <v>3512</v>
      </c>
      <c r="B1890" s="258" t="s">
        <v>3513</v>
      </c>
    </row>
    <row r="1891" spans="1:2">
      <c r="A1891" s="258" t="s">
        <v>2665</v>
      </c>
      <c r="B1891" s="258" t="s">
        <v>2666</v>
      </c>
    </row>
    <row r="1892" spans="1:2">
      <c r="A1892" s="258" t="s">
        <v>4174</v>
      </c>
      <c r="B1892" s="258" t="s">
        <v>4175</v>
      </c>
    </row>
    <row r="1893" spans="1:2">
      <c r="A1893" s="258" t="s">
        <v>3061</v>
      </c>
      <c r="B1893" s="258" t="s">
        <v>3062</v>
      </c>
    </row>
    <row r="1894" spans="1:2">
      <c r="A1894" s="258" t="s">
        <v>3980</v>
      </c>
      <c r="B1894" s="258" t="s">
        <v>5235</v>
      </c>
    </row>
    <row r="1895" spans="1:2">
      <c r="A1895" s="258" t="s">
        <v>4622</v>
      </c>
      <c r="B1895" s="258" t="s">
        <v>4623</v>
      </c>
    </row>
    <row r="1896" spans="1:2">
      <c r="A1896" s="258" t="s">
        <v>4624</v>
      </c>
      <c r="B1896" s="258" t="s">
        <v>4625</v>
      </c>
    </row>
    <row r="1897" spans="1:2">
      <c r="A1897" s="258" t="s">
        <v>2425</v>
      </c>
      <c r="B1897" s="258" t="s">
        <v>2426</v>
      </c>
    </row>
    <row r="1898" spans="1:2">
      <c r="A1898" s="258" t="s">
        <v>4350</v>
      </c>
      <c r="B1898" s="258" t="s">
        <v>3399</v>
      </c>
    </row>
    <row r="1899" spans="1:2">
      <c r="A1899" s="258" t="s">
        <v>4558</v>
      </c>
      <c r="B1899" s="258" t="s">
        <v>4779</v>
      </c>
    </row>
    <row r="1900" spans="1:2">
      <c r="A1900" s="258" t="s">
        <v>1851</v>
      </c>
      <c r="B1900" s="258" t="s">
        <v>1852</v>
      </c>
    </row>
    <row r="1901" spans="1:2">
      <c r="A1901" s="258" t="s">
        <v>2498</v>
      </c>
      <c r="B1901" s="258" t="s">
        <v>2499</v>
      </c>
    </row>
    <row r="1902" spans="1:2">
      <c r="A1902" s="258" t="s">
        <v>4093</v>
      </c>
      <c r="B1902" s="258" t="s">
        <v>4094</v>
      </c>
    </row>
    <row r="1903" spans="1:2">
      <c r="A1903" s="258" t="s">
        <v>4329</v>
      </c>
      <c r="B1903" s="258" t="s">
        <v>4330</v>
      </c>
    </row>
    <row r="1904" spans="1:2">
      <c r="A1904" s="258" t="s">
        <v>4272</v>
      </c>
      <c r="B1904" s="258" t="s">
        <v>4273</v>
      </c>
    </row>
    <row r="1905" spans="1:2">
      <c r="A1905" s="258" t="s">
        <v>3131</v>
      </c>
      <c r="B1905" s="258" t="s">
        <v>5206</v>
      </c>
    </row>
    <row r="1906" spans="1:2">
      <c r="A1906" s="258" t="s">
        <v>3485</v>
      </c>
      <c r="B1906" s="258" t="s">
        <v>3486</v>
      </c>
    </row>
    <row r="1907" spans="1:2">
      <c r="A1907" s="258" t="s">
        <v>2280</v>
      </c>
      <c r="B1907" s="258" t="s">
        <v>2281</v>
      </c>
    </row>
    <row r="1908" spans="1:2">
      <c r="A1908" s="258" t="s">
        <v>4228</v>
      </c>
      <c r="B1908" s="258" t="s">
        <v>4229</v>
      </c>
    </row>
    <row r="1909" spans="1:2">
      <c r="A1909" s="258" t="s">
        <v>2667</v>
      </c>
      <c r="B1909" s="258" t="s">
        <v>2668</v>
      </c>
    </row>
    <row r="1910" spans="1:2">
      <c r="A1910" s="258" t="s">
        <v>617</v>
      </c>
      <c r="B1910" s="258" t="s">
        <v>618</v>
      </c>
    </row>
    <row r="1911" spans="1:2">
      <c r="A1911" s="258" t="s">
        <v>1483</v>
      </c>
      <c r="B1911" s="258" t="s">
        <v>1484</v>
      </c>
    </row>
    <row r="1912" spans="1:2">
      <c r="A1912" s="258" t="s">
        <v>1033</v>
      </c>
      <c r="B1912" s="258" t="s">
        <v>1034</v>
      </c>
    </row>
    <row r="1913" spans="1:2">
      <c r="A1913" s="258" t="s">
        <v>4176</v>
      </c>
      <c r="B1913" s="258" t="s">
        <v>4177</v>
      </c>
    </row>
    <row r="1914" spans="1:2">
      <c r="A1914" s="258" t="s">
        <v>5575</v>
      </c>
      <c r="B1914" s="258" t="s">
        <v>4177</v>
      </c>
    </row>
    <row r="1915" spans="1:2">
      <c r="A1915" s="258" t="s">
        <v>3132</v>
      </c>
      <c r="B1915" s="258" t="s">
        <v>5207</v>
      </c>
    </row>
    <row r="1916" spans="1:2">
      <c r="A1916" s="258" t="s">
        <v>4394</v>
      </c>
      <c r="B1916" s="258" t="s">
        <v>3894</v>
      </c>
    </row>
    <row r="1917" spans="1:2">
      <c r="A1917" s="258" t="s">
        <v>628</v>
      </c>
      <c r="B1917" s="258" t="s">
        <v>629</v>
      </c>
    </row>
    <row r="1918" spans="1:2">
      <c r="A1918" s="258" t="s">
        <v>1679</v>
      </c>
      <c r="B1918" s="258" t="s">
        <v>1680</v>
      </c>
    </row>
    <row r="1919" spans="1:2">
      <c r="A1919" s="258" t="s">
        <v>1695</v>
      </c>
      <c r="B1919" s="258" t="s">
        <v>1696</v>
      </c>
    </row>
    <row r="1920" spans="1:2">
      <c r="A1920" s="258" t="s">
        <v>3321</v>
      </c>
      <c r="B1920" s="258" t="s">
        <v>3322</v>
      </c>
    </row>
    <row r="1921" spans="1:2">
      <c r="A1921" s="258" t="s">
        <v>4316</v>
      </c>
      <c r="B1921" s="258" t="s">
        <v>5253</v>
      </c>
    </row>
    <row r="1922" spans="1:2">
      <c r="A1922" s="258" t="s">
        <v>836</v>
      </c>
      <c r="B1922" s="258" t="s">
        <v>837</v>
      </c>
    </row>
    <row r="1923" spans="1:2">
      <c r="A1923" s="258" t="s">
        <v>4437</v>
      </c>
      <c r="B1923" s="258" t="s">
        <v>4438</v>
      </c>
    </row>
    <row r="1924" spans="1:2">
      <c r="A1924" s="258" t="s">
        <v>4351</v>
      </c>
      <c r="B1924" s="258" t="s">
        <v>5240</v>
      </c>
    </row>
    <row r="1925" spans="1:2">
      <c r="A1925" s="258" t="s">
        <v>4529</v>
      </c>
      <c r="B1925" s="258" t="s">
        <v>4530</v>
      </c>
    </row>
    <row r="1926" spans="1:2">
      <c r="A1926" s="258" t="s">
        <v>5291</v>
      </c>
      <c r="B1926" s="258" t="s">
        <v>5292</v>
      </c>
    </row>
    <row r="1927" spans="1:2">
      <c r="A1927" s="258" t="s">
        <v>1898</v>
      </c>
      <c r="B1927" s="258" t="s">
        <v>1899</v>
      </c>
    </row>
    <row r="1928" spans="1:2">
      <c r="A1928" s="258" t="s">
        <v>3109</v>
      </c>
      <c r="B1928" s="258" t="s">
        <v>3110</v>
      </c>
    </row>
    <row r="1929" spans="1:2">
      <c r="A1929" s="258" t="s">
        <v>1668</v>
      </c>
      <c r="B1929" s="258" t="s">
        <v>1669</v>
      </c>
    </row>
    <row r="1930" spans="1:2">
      <c r="A1930" s="258" t="s">
        <v>1457</v>
      </c>
      <c r="B1930" s="258" t="s">
        <v>1458</v>
      </c>
    </row>
    <row r="1931" spans="1:2">
      <c r="A1931" s="258" t="s">
        <v>4178</v>
      </c>
      <c r="B1931" s="258" t="s">
        <v>4179</v>
      </c>
    </row>
    <row r="1932" spans="1:2">
      <c r="A1932" s="258" t="s">
        <v>455</v>
      </c>
      <c r="B1932" s="258" t="s">
        <v>456</v>
      </c>
    </row>
    <row r="1933" spans="1:2">
      <c r="A1933" s="258" t="s">
        <v>1974</v>
      </c>
      <c r="B1933" s="258" t="s">
        <v>1975</v>
      </c>
    </row>
    <row r="1934" spans="1:2">
      <c r="A1934" s="258" t="s">
        <v>3012</v>
      </c>
      <c r="B1934" s="258" t="s">
        <v>3013</v>
      </c>
    </row>
    <row r="1935" spans="1:2">
      <c r="A1935" s="258" t="s">
        <v>3323</v>
      </c>
      <c r="B1935" s="258" t="s">
        <v>3324</v>
      </c>
    </row>
    <row r="1936" spans="1:2">
      <c r="A1936" s="258" t="s">
        <v>4451</v>
      </c>
      <c r="B1936" s="258" t="s">
        <v>4452</v>
      </c>
    </row>
    <row r="1937" spans="1:2">
      <c r="A1937" s="258" t="s">
        <v>5038</v>
      </c>
      <c r="B1937" s="258" t="s">
        <v>5039</v>
      </c>
    </row>
    <row r="1938" spans="1:2">
      <c r="A1938" s="258" t="s">
        <v>527</v>
      </c>
      <c r="B1938" s="258" t="s">
        <v>528</v>
      </c>
    </row>
    <row r="1939" spans="1:2">
      <c r="A1939" s="258" t="s">
        <v>5293</v>
      </c>
      <c r="B1939" s="258" t="s">
        <v>5294</v>
      </c>
    </row>
    <row r="1940" spans="1:2">
      <c r="A1940" s="258" t="s">
        <v>5576</v>
      </c>
      <c r="B1940" s="258" t="s">
        <v>5577</v>
      </c>
    </row>
    <row r="1941" spans="1:2">
      <c r="A1941" s="258" t="s">
        <v>2045</v>
      </c>
      <c r="B1941" s="258" t="s">
        <v>2046</v>
      </c>
    </row>
    <row r="1942" spans="1:2">
      <c r="A1942" s="258" t="s">
        <v>2928</v>
      </c>
      <c r="B1942" s="258" t="s">
        <v>2929</v>
      </c>
    </row>
    <row r="1943" spans="1:2">
      <c r="A1943" s="258" t="s">
        <v>3237</v>
      </c>
      <c r="B1943" s="258" t="s">
        <v>3238</v>
      </c>
    </row>
    <row r="1944" spans="1:2">
      <c r="A1944" s="258" t="s">
        <v>2282</v>
      </c>
      <c r="B1944" s="258" t="s">
        <v>2283</v>
      </c>
    </row>
    <row r="1945" spans="1:2">
      <c r="A1945" s="258" t="s">
        <v>245</v>
      </c>
      <c r="B1945" s="258" t="s">
        <v>246</v>
      </c>
    </row>
    <row r="1946" spans="1:2">
      <c r="A1946" s="258" t="s">
        <v>4963</v>
      </c>
      <c r="B1946" s="258" t="s">
        <v>4964</v>
      </c>
    </row>
    <row r="1947" spans="1:2">
      <c r="A1947" s="258" t="s">
        <v>3225</v>
      </c>
      <c r="B1947" s="258" t="s">
        <v>3226</v>
      </c>
    </row>
    <row r="1948" spans="1:2">
      <c r="A1948" s="258" t="s">
        <v>4201</v>
      </c>
      <c r="B1948" s="258" t="s">
        <v>1572</v>
      </c>
    </row>
    <row r="1949" spans="1:2">
      <c r="A1949" s="258" t="s">
        <v>2284</v>
      </c>
      <c r="B1949" s="258" t="s">
        <v>2285</v>
      </c>
    </row>
    <row r="1950" spans="1:2">
      <c r="A1950" s="258" t="s">
        <v>4244</v>
      </c>
      <c r="B1950" s="258" t="s">
        <v>4245</v>
      </c>
    </row>
    <row r="1951" spans="1:2">
      <c r="A1951" s="258" t="s">
        <v>4831</v>
      </c>
      <c r="B1951" s="258" t="s">
        <v>4832</v>
      </c>
    </row>
    <row r="1952" spans="1:2">
      <c r="A1952" s="258" t="s">
        <v>3924</v>
      </c>
      <c r="B1952" s="258" t="s">
        <v>3925</v>
      </c>
    </row>
    <row r="1953" spans="1:2">
      <c r="A1953" s="258" t="s">
        <v>1570</v>
      </c>
      <c r="B1953" s="258" t="s">
        <v>1571</v>
      </c>
    </row>
    <row r="1954" spans="1:2">
      <c r="A1954" s="258" t="s">
        <v>3325</v>
      </c>
      <c r="B1954" s="258" t="s">
        <v>3326</v>
      </c>
    </row>
    <row r="1955" spans="1:2">
      <c r="A1955" s="258" t="s">
        <v>3327</v>
      </c>
      <c r="B1955" s="258" t="s">
        <v>3328</v>
      </c>
    </row>
    <row r="1956" spans="1:2">
      <c r="A1956" s="258" t="s">
        <v>2360</v>
      </c>
      <c r="B1956" s="258" t="s">
        <v>2361</v>
      </c>
    </row>
    <row r="1957" spans="1:2">
      <c r="A1957" s="258" t="s">
        <v>2992</v>
      </c>
      <c r="B1957" s="258" t="s">
        <v>5173</v>
      </c>
    </row>
    <row r="1958" spans="1:2">
      <c r="A1958" s="258" t="s">
        <v>2880</v>
      </c>
      <c r="B1958" s="258" t="s">
        <v>5148</v>
      </c>
    </row>
    <row r="1959" spans="1:2">
      <c r="A1959" s="258" t="s">
        <v>4965</v>
      </c>
      <c r="B1959" s="258" t="s">
        <v>4966</v>
      </c>
    </row>
    <row r="1960" spans="1:2">
      <c r="A1960" s="258" t="s">
        <v>4872</v>
      </c>
      <c r="B1960" s="258" t="s">
        <v>4873</v>
      </c>
    </row>
    <row r="1961" spans="1:2">
      <c r="A1961" s="258" t="s">
        <v>4799</v>
      </c>
      <c r="B1961" s="258" t="s">
        <v>4800</v>
      </c>
    </row>
    <row r="1962" spans="1:2">
      <c r="A1962" s="258" t="s">
        <v>2025</v>
      </c>
      <c r="B1962" s="258" t="s">
        <v>2026</v>
      </c>
    </row>
    <row r="1963" spans="1:2">
      <c r="A1963" s="258" t="s">
        <v>3133</v>
      </c>
      <c r="B1963" s="258" t="s">
        <v>3134</v>
      </c>
    </row>
    <row r="1964" spans="1:2">
      <c r="A1964" s="258" t="s">
        <v>2427</v>
      </c>
      <c r="B1964" s="258" t="s">
        <v>2428</v>
      </c>
    </row>
    <row r="1965" spans="1:2">
      <c r="A1965" s="258" t="s">
        <v>3810</v>
      </c>
      <c r="B1965" s="258" t="s">
        <v>3811</v>
      </c>
    </row>
    <row r="1966" spans="1:2">
      <c r="A1966" s="258" t="s">
        <v>3135</v>
      </c>
      <c r="B1966" s="258" t="s">
        <v>5208</v>
      </c>
    </row>
    <row r="1967" spans="1:2">
      <c r="A1967" s="258" t="s">
        <v>5578</v>
      </c>
      <c r="B1967" s="258" t="s">
        <v>5579</v>
      </c>
    </row>
    <row r="1968" spans="1:2">
      <c r="A1968" s="258" t="s">
        <v>3454</v>
      </c>
      <c r="B1968" s="258" t="s">
        <v>3455</v>
      </c>
    </row>
    <row r="1969" spans="1:2">
      <c r="A1969" s="258" t="s">
        <v>1463</v>
      </c>
      <c r="B1969" s="258" t="s">
        <v>1464</v>
      </c>
    </row>
    <row r="1970" spans="1:2">
      <c r="A1970" s="258" t="s">
        <v>1299</v>
      </c>
      <c r="B1970" s="258" t="s">
        <v>1300</v>
      </c>
    </row>
    <row r="1971" spans="1:2">
      <c r="A1971" s="258" t="s">
        <v>3329</v>
      </c>
      <c r="B1971" s="258" t="s">
        <v>3330</v>
      </c>
    </row>
    <row r="1972" spans="1:2">
      <c r="A1972" s="258" t="s">
        <v>3845</v>
      </c>
      <c r="B1972" s="258" t="s">
        <v>3846</v>
      </c>
    </row>
    <row r="1973" spans="1:2">
      <c r="A1973" s="258" t="s">
        <v>2913</v>
      </c>
      <c r="B1973" s="258" t="s">
        <v>2914</v>
      </c>
    </row>
    <row r="1974" spans="1:2">
      <c r="A1974" s="258" t="s">
        <v>2706</v>
      </c>
      <c r="B1974" s="258" t="s">
        <v>4001</v>
      </c>
    </row>
    <row r="1975" spans="1:2">
      <c r="A1975" s="258" t="s">
        <v>4590</v>
      </c>
      <c r="B1975" s="258" t="s">
        <v>4591</v>
      </c>
    </row>
    <row r="1976" spans="1:2">
      <c r="A1976" s="258" t="s">
        <v>5327</v>
      </c>
      <c r="B1976" s="258" t="s">
        <v>5328</v>
      </c>
    </row>
    <row r="1977" spans="1:2">
      <c r="A1977" s="258" t="s">
        <v>5329</v>
      </c>
      <c r="B1977" s="258" t="s">
        <v>5330</v>
      </c>
    </row>
    <row r="1978" spans="1:2">
      <c r="A1978" s="258" t="s">
        <v>4439</v>
      </c>
      <c r="B1978" s="258" t="s">
        <v>4440</v>
      </c>
    </row>
    <row r="1979" spans="1:2">
      <c r="A1979" s="258" t="s">
        <v>2286</v>
      </c>
      <c r="B1979" s="258" t="s">
        <v>2287</v>
      </c>
    </row>
    <row r="1980" spans="1:2">
      <c r="A1980" s="258" t="s">
        <v>4352</v>
      </c>
      <c r="B1980" s="258" t="s">
        <v>3400</v>
      </c>
    </row>
    <row r="1981" spans="1:2">
      <c r="A1981" s="258" t="s">
        <v>3724</v>
      </c>
      <c r="B1981" s="258" t="s">
        <v>3725</v>
      </c>
    </row>
    <row r="1982" spans="1:2">
      <c r="A1982" s="258" t="s">
        <v>4505</v>
      </c>
      <c r="B1982" s="258" t="s">
        <v>5247</v>
      </c>
    </row>
    <row r="1983" spans="1:2">
      <c r="A1983" s="258" t="s">
        <v>3487</v>
      </c>
      <c r="B1983" s="258" t="s">
        <v>4053</v>
      </c>
    </row>
    <row r="1984" spans="1:2">
      <c r="A1984" s="258" t="s">
        <v>2288</v>
      </c>
      <c r="B1984" s="258" t="s">
        <v>2289</v>
      </c>
    </row>
    <row r="1985" spans="1:2">
      <c r="A1985" s="258" t="s">
        <v>2429</v>
      </c>
      <c r="B1985" s="258" t="s">
        <v>2430</v>
      </c>
    </row>
    <row r="1986" spans="1:2">
      <c r="A1986" s="258" t="s">
        <v>1481</v>
      </c>
      <c r="B1986" s="258" t="s">
        <v>1482</v>
      </c>
    </row>
    <row r="1987" spans="1:2">
      <c r="A1987" s="258" t="s">
        <v>5295</v>
      </c>
      <c r="B1987" s="258" t="s">
        <v>5296</v>
      </c>
    </row>
    <row r="1988" spans="1:2">
      <c r="A1988" s="258" t="s">
        <v>4686</v>
      </c>
      <c r="B1988" s="258" t="s">
        <v>4687</v>
      </c>
    </row>
    <row r="1989" spans="1:2">
      <c r="A1989" s="258" t="s">
        <v>3705</v>
      </c>
      <c r="B1989" s="258" t="s">
        <v>4063</v>
      </c>
    </row>
    <row r="1990" spans="1:2">
      <c r="A1990" s="258" t="s">
        <v>4395</v>
      </c>
      <c r="B1990" s="258" t="s">
        <v>5242</v>
      </c>
    </row>
    <row r="1991" spans="1:2">
      <c r="A1991" s="258" t="s">
        <v>2248</v>
      </c>
      <c r="B1991" s="258" t="s">
        <v>5069</v>
      </c>
    </row>
    <row r="1992" spans="1:2">
      <c r="A1992" s="258" t="s">
        <v>1367</v>
      </c>
      <c r="B1992" s="258" t="s">
        <v>1368</v>
      </c>
    </row>
    <row r="1993" spans="1:2">
      <c r="A1993" s="258" t="s">
        <v>2362</v>
      </c>
      <c r="B1993" s="258" t="s">
        <v>1368</v>
      </c>
    </row>
    <row r="1994" spans="1:2">
      <c r="A1994" s="258" t="s">
        <v>1233</v>
      </c>
      <c r="B1994" s="258" t="s">
        <v>1234</v>
      </c>
    </row>
    <row r="1995" spans="1:2">
      <c r="A1995" s="258" t="s">
        <v>5343</v>
      </c>
      <c r="B1995" s="258" t="s">
        <v>5344</v>
      </c>
    </row>
    <row r="1996" spans="1:2">
      <c r="A1996" s="258" t="s">
        <v>2184</v>
      </c>
      <c r="B1996" s="258" t="s">
        <v>2185</v>
      </c>
    </row>
    <row r="1997" spans="1:2">
      <c r="A1997" s="258" t="s">
        <v>2737</v>
      </c>
      <c r="B1997" s="258" t="s">
        <v>5108</v>
      </c>
    </row>
    <row r="1998" spans="1:2">
      <c r="A1998" s="258" t="s">
        <v>1860</v>
      </c>
      <c r="B1998" s="258" t="s">
        <v>1861</v>
      </c>
    </row>
    <row r="1999" spans="1:2">
      <c r="A1999" s="258" t="s">
        <v>5407</v>
      </c>
      <c r="B1999" s="258" t="s">
        <v>5408</v>
      </c>
    </row>
    <row r="2000" spans="1:2">
      <c r="A2000" s="258" t="s">
        <v>1558</v>
      </c>
      <c r="B2000" s="258" t="s">
        <v>1559</v>
      </c>
    </row>
    <row r="2001" spans="1:2">
      <c r="A2001" s="258" t="s">
        <v>5409</v>
      </c>
      <c r="B2001" s="258" t="s">
        <v>5410</v>
      </c>
    </row>
    <row r="2002" spans="1:2">
      <c r="A2002" s="258" t="s">
        <v>2292</v>
      </c>
      <c r="B2002" s="258" t="s">
        <v>2293</v>
      </c>
    </row>
    <row r="2003" spans="1:2">
      <c r="A2003" s="258" t="s">
        <v>1644</v>
      </c>
      <c r="B2003" s="258" t="s">
        <v>1645</v>
      </c>
    </row>
    <row r="2004" spans="1:2">
      <c r="A2004" s="258" t="s">
        <v>2746</v>
      </c>
      <c r="B2004" s="258" t="s">
        <v>5109</v>
      </c>
    </row>
    <row r="2005" spans="1:2">
      <c r="A2005" s="258" t="s">
        <v>1724</v>
      </c>
      <c r="B2005" s="258" t="s">
        <v>1725</v>
      </c>
    </row>
    <row r="2006" spans="1:2">
      <c r="A2006" s="258" t="s">
        <v>1166</v>
      </c>
      <c r="B2006" s="258" t="s">
        <v>1167</v>
      </c>
    </row>
    <row r="2007" spans="1:2">
      <c r="A2007" s="258" t="s">
        <v>1719</v>
      </c>
      <c r="B2007" s="258" t="s">
        <v>5044</v>
      </c>
    </row>
    <row r="2008" spans="1:2">
      <c r="A2008" s="258" t="s">
        <v>5580</v>
      </c>
      <c r="B2008" s="258" t="s">
        <v>5581</v>
      </c>
    </row>
    <row r="2009" spans="1:2">
      <c r="A2009" s="258" t="s">
        <v>5331</v>
      </c>
      <c r="B2009" s="258" t="s">
        <v>5332</v>
      </c>
    </row>
    <row r="2010" spans="1:2">
      <c r="A2010" s="258" t="s">
        <v>5520</v>
      </c>
      <c r="B2010" s="258" t="s">
        <v>5521</v>
      </c>
    </row>
    <row r="2011" spans="1:2">
      <c r="A2011" s="258" t="s">
        <v>5411</v>
      </c>
      <c r="B2011" s="258" t="s">
        <v>5412</v>
      </c>
    </row>
    <row r="2012" spans="1:2">
      <c r="A2012" s="258" t="s">
        <v>4833</v>
      </c>
      <c r="B2012" s="258" t="s">
        <v>4834</v>
      </c>
    </row>
    <row r="2013" spans="1:2">
      <c r="A2013" s="258" t="s">
        <v>2148</v>
      </c>
      <c r="B2013" s="258" t="s">
        <v>2149</v>
      </c>
    </row>
    <row r="2014" spans="1:2">
      <c r="A2014" s="258" t="s">
        <v>5270</v>
      </c>
      <c r="B2014" s="258" t="s">
        <v>4095</v>
      </c>
    </row>
    <row r="2015" spans="1:2">
      <c r="A2015" s="258" t="s">
        <v>4222</v>
      </c>
      <c r="B2015" s="258" t="s">
        <v>4223</v>
      </c>
    </row>
    <row r="2016" spans="1:2">
      <c r="A2016" s="258" t="s">
        <v>3255</v>
      </c>
      <c r="B2016" s="258" t="s">
        <v>3256</v>
      </c>
    </row>
    <row r="2017" spans="1:2">
      <c r="A2017" s="258" t="s">
        <v>2186</v>
      </c>
      <c r="B2017" s="258" t="s">
        <v>2187</v>
      </c>
    </row>
    <row r="2018" spans="1:2">
      <c r="A2018" s="258" t="s">
        <v>2212</v>
      </c>
      <c r="B2018" s="258" t="s">
        <v>2213</v>
      </c>
    </row>
    <row r="2019" spans="1:2">
      <c r="A2019" s="258" t="s">
        <v>4180</v>
      </c>
      <c r="B2019" s="258" t="s">
        <v>4181</v>
      </c>
    </row>
    <row r="2020" spans="1:2">
      <c r="A2020" s="258" t="s">
        <v>2579</v>
      </c>
      <c r="B2020" s="258" t="s">
        <v>5077</v>
      </c>
    </row>
    <row r="2021" spans="1:2">
      <c r="A2021" s="258" t="s">
        <v>5413</v>
      </c>
      <c r="B2021" s="258" t="s">
        <v>5414</v>
      </c>
    </row>
    <row r="2022" spans="1:2">
      <c r="A2022" s="258" t="s">
        <v>443</v>
      </c>
      <c r="B2022" s="258" t="s">
        <v>444</v>
      </c>
    </row>
    <row r="2023" spans="1:2">
      <c r="A2023" s="258" t="s">
        <v>1445</v>
      </c>
      <c r="B2023" s="258" t="s">
        <v>1446</v>
      </c>
    </row>
    <row r="2024" spans="1:2">
      <c r="A2024" s="258" t="s">
        <v>2881</v>
      </c>
      <c r="B2024" s="258" t="s">
        <v>5149</v>
      </c>
    </row>
    <row r="2025" spans="1:2">
      <c r="A2025" s="258" t="s">
        <v>1992</v>
      </c>
      <c r="B2025" s="258" t="s">
        <v>5059</v>
      </c>
    </row>
    <row r="2026" spans="1:2">
      <c r="A2026" s="258" t="s">
        <v>4506</v>
      </c>
      <c r="B2026" s="258" t="s">
        <v>2936</v>
      </c>
    </row>
    <row r="2027" spans="1:2">
      <c r="A2027" s="258" t="s">
        <v>3257</v>
      </c>
      <c r="B2027" s="258" t="s">
        <v>3258</v>
      </c>
    </row>
    <row r="2028" spans="1:2">
      <c r="A2028" s="258" t="s">
        <v>3868</v>
      </c>
      <c r="B2028" s="258" t="s">
        <v>4082</v>
      </c>
    </row>
    <row r="2029" spans="1:2">
      <c r="A2029" s="258" t="s">
        <v>2431</v>
      </c>
      <c r="B2029" s="258" t="s">
        <v>2432</v>
      </c>
    </row>
    <row r="2030" spans="1:2">
      <c r="A2030" s="258" t="s">
        <v>2433</v>
      </c>
      <c r="B2030" s="258" t="s">
        <v>2434</v>
      </c>
    </row>
    <row r="2031" spans="1:2">
      <c r="A2031" s="258" t="s">
        <v>3331</v>
      </c>
      <c r="B2031" s="258" t="s">
        <v>3332</v>
      </c>
    </row>
    <row r="2032" spans="1:2">
      <c r="A2032" s="258" t="s">
        <v>2580</v>
      </c>
      <c r="B2032" s="258" t="s">
        <v>2581</v>
      </c>
    </row>
    <row r="2033" spans="1:2">
      <c r="A2033" s="258" t="s">
        <v>1620</v>
      </c>
      <c r="B2033" s="258" t="s">
        <v>1621</v>
      </c>
    </row>
    <row r="2034" spans="1:2">
      <c r="A2034" s="258" t="s">
        <v>2630</v>
      </c>
      <c r="B2034" s="258" t="s">
        <v>2631</v>
      </c>
    </row>
    <row r="2035" spans="1:2">
      <c r="A2035" s="258" t="s">
        <v>3789</v>
      </c>
      <c r="B2035" s="258" t="s">
        <v>4068</v>
      </c>
    </row>
    <row r="2036" spans="1:2">
      <c r="A2036" s="258" t="s">
        <v>3136</v>
      </c>
      <c r="B2036" s="258" t="s">
        <v>3137</v>
      </c>
    </row>
    <row r="2037" spans="1:2">
      <c r="A2037" s="258" t="s">
        <v>5029</v>
      </c>
      <c r="B2037" s="258" t="s">
        <v>5030</v>
      </c>
    </row>
    <row r="2038" spans="1:2">
      <c r="A2038" s="258" t="s">
        <v>5582</v>
      </c>
      <c r="B2038" s="258" t="s">
        <v>5583</v>
      </c>
    </row>
    <row r="2039" spans="1:2">
      <c r="A2039" s="258" t="s">
        <v>4886</v>
      </c>
      <c r="B2039" s="258" t="s">
        <v>4887</v>
      </c>
    </row>
    <row r="2040" spans="1:2">
      <c r="A2040" s="258" t="s">
        <v>2029</v>
      </c>
      <c r="B2040" s="258" t="s">
        <v>2030</v>
      </c>
    </row>
    <row r="2041" spans="1:2">
      <c r="A2041" s="258" t="s">
        <v>2849</v>
      </c>
      <c r="B2041" s="258" t="s">
        <v>5144</v>
      </c>
    </row>
    <row r="2042" spans="1:2">
      <c r="A2042" s="258" t="s">
        <v>956</v>
      </c>
      <c r="B2042" s="258" t="s">
        <v>957</v>
      </c>
    </row>
    <row r="2043" spans="1:2">
      <c r="A2043" s="258" t="s">
        <v>3910</v>
      </c>
      <c r="B2043" s="258" t="s">
        <v>3911</v>
      </c>
    </row>
    <row r="2044" spans="1:2">
      <c r="A2044" s="258" t="s">
        <v>1168</v>
      </c>
      <c r="B2044" s="258" t="s">
        <v>1169</v>
      </c>
    </row>
    <row r="2045" spans="1:2">
      <c r="A2045" s="258" t="s">
        <v>2435</v>
      </c>
      <c r="B2045" s="258" t="s">
        <v>2436</v>
      </c>
    </row>
    <row r="2046" spans="1:2">
      <c r="A2046" s="258" t="s">
        <v>2846</v>
      </c>
      <c r="B2046" s="258" t="s">
        <v>5141</v>
      </c>
    </row>
    <row r="2047" spans="1:2">
      <c r="A2047" s="258" t="s">
        <v>3790</v>
      </c>
      <c r="B2047" s="258" t="s">
        <v>3791</v>
      </c>
    </row>
    <row r="2048" spans="1:2">
      <c r="A2048" s="258" t="s">
        <v>3063</v>
      </c>
      <c r="B2048" s="258" t="s">
        <v>3064</v>
      </c>
    </row>
    <row r="2049" spans="1:2">
      <c r="A2049" s="258" t="s">
        <v>988</v>
      </c>
      <c r="B2049" s="258" t="s">
        <v>989</v>
      </c>
    </row>
    <row r="2050" spans="1:2">
      <c r="A2050" s="258" t="s">
        <v>1301</v>
      </c>
      <c r="B2050" s="258" t="s">
        <v>1302</v>
      </c>
    </row>
    <row r="2051" spans="1:2">
      <c r="A2051" s="258" t="s">
        <v>4345</v>
      </c>
      <c r="B2051" s="258" t="s">
        <v>4360</v>
      </c>
    </row>
    <row r="2052" spans="1:2">
      <c r="A2052" s="258" t="s">
        <v>1901</v>
      </c>
      <c r="B2052" s="258" t="s">
        <v>1902</v>
      </c>
    </row>
    <row r="2053" spans="1:2">
      <c r="A2053" s="258" t="s">
        <v>2774</v>
      </c>
      <c r="B2053" s="258" t="s">
        <v>2775</v>
      </c>
    </row>
    <row r="2054" spans="1:2">
      <c r="A2054" s="258" t="s">
        <v>1178</v>
      </c>
      <c r="B2054" s="258" t="s">
        <v>1179</v>
      </c>
    </row>
    <row r="2055" spans="1:2">
      <c r="A2055" s="258" t="s">
        <v>4331</v>
      </c>
      <c r="B2055" s="258" t="s">
        <v>4332</v>
      </c>
    </row>
    <row r="2056" spans="1:2">
      <c r="A2056" s="258" t="s">
        <v>5297</v>
      </c>
      <c r="B2056" s="258" t="s">
        <v>5298</v>
      </c>
    </row>
    <row r="2057" spans="1:2">
      <c r="A2057" s="258" t="s">
        <v>2632</v>
      </c>
      <c r="B2057" s="258" t="s">
        <v>2633</v>
      </c>
    </row>
    <row r="2058" spans="1:2">
      <c r="A2058" s="258" t="s">
        <v>4592</v>
      </c>
      <c r="B2058" s="258" t="s">
        <v>4593</v>
      </c>
    </row>
    <row r="2059" spans="1:2">
      <c r="A2059" s="258" t="s">
        <v>3706</v>
      </c>
      <c r="B2059" s="258" t="s">
        <v>3707</v>
      </c>
    </row>
    <row r="2060" spans="1:2">
      <c r="A2060" s="258" t="s">
        <v>3091</v>
      </c>
      <c r="B2060" s="258" t="s">
        <v>3092</v>
      </c>
    </row>
    <row r="2061" spans="1:2">
      <c r="A2061" s="258" t="s">
        <v>4874</v>
      </c>
      <c r="B2061" s="258" t="s">
        <v>4875</v>
      </c>
    </row>
    <row r="2062" spans="1:2">
      <c r="A2062" s="258" t="s">
        <v>654</v>
      </c>
      <c r="B2062" s="258" t="s">
        <v>655</v>
      </c>
    </row>
    <row r="2063" spans="1:2">
      <c r="A2063" s="258" t="s">
        <v>2150</v>
      </c>
      <c r="B2063" s="258" t="s">
        <v>2151</v>
      </c>
    </row>
    <row r="2064" spans="1:2">
      <c r="A2064" s="258" t="s">
        <v>4734</v>
      </c>
      <c r="B2064" s="258" t="s">
        <v>4735</v>
      </c>
    </row>
    <row r="2065" spans="1:2">
      <c r="A2065" s="258" t="s">
        <v>5484</v>
      </c>
      <c r="B2065" s="258" t="s">
        <v>5485</v>
      </c>
    </row>
    <row r="2066" spans="1:2">
      <c r="A2066" s="258" t="s">
        <v>3946</v>
      </c>
      <c r="B2066" s="258" t="s">
        <v>3947</v>
      </c>
    </row>
    <row r="2067" spans="1:2">
      <c r="A2067" s="258" t="s">
        <v>2437</v>
      </c>
      <c r="B2067" s="258" t="s">
        <v>2438</v>
      </c>
    </row>
    <row r="2068" spans="1:2">
      <c r="A2068" s="258" t="s">
        <v>3014</v>
      </c>
      <c r="B2068" s="258" t="s">
        <v>5180</v>
      </c>
    </row>
    <row r="2069" spans="1:2">
      <c r="A2069" s="258" t="s">
        <v>3390</v>
      </c>
      <c r="B2069" s="258" t="s">
        <v>3391</v>
      </c>
    </row>
    <row r="2070" spans="1:2">
      <c r="A2070" s="258" t="s">
        <v>2439</v>
      </c>
      <c r="B2070" s="258" t="s">
        <v>2440</v>
      </c>
    </row>
    <row r="2071" spans="1:2">
      <c r="A2071" s="258" t="s">
        <v>3021</v>
      </c>
      <c r="B2071" s="258" t="s">
        <v>3022</v>
      </c>
    </row>
    <row r="2072" spans="1:2">
      <c r="A2072" s="258" t="s">
        <v>3211</v>
      </c>
      <c r="B2072" s="258" t="s">
        <v>3212</v>
      </c>
    </row>
    <row r="2073" spans="1:2">
      <c r="A2073" s="258" t="s">
        <v>3847</v>
      </c>
      <c r="B2073" s="258" t="s">
        <v>3848</v>
      </c>
    </row>
    <row r="2074" spans="1:2">
      <c r="A2074" s="258" t="s">
        <v>2152</v>
      </c>
      <c r="B2074" s="258" t="s">
        <v>2153</v>
      </c>
    </row>
    <row r="2075" spans="1:2">
      <c r="A2075" s="258" t="s">
        <v>2441</v>
      </c>
      <c r="B2075" s="258" t="s">
        <v>2442</v>
      </c>
    </row>
    <row r="2076" spans="1:2">
      <c r="A2076" s="258" t="s">
        <v>4559</v>
      </c>
      <c r="B2076" s="258" t="s">
        <v>4780</v>
      </c>
    </row>
    <row r="2077" spans="1:2">
      <c r="A2077" s="258" t="s">
        <v>1710</v>
      </c>
      <c r="B2077" s="258" t="s">
        <v>1711</v>
      </c>
    </row>
    <row r="2078" spans="1:2">
      <c r="A2078" s="258" t="s">
        <v>3792</v>
      </c>
      <c r="B2078" s="258" t="s">
        <v>3793</v>
      </c>
    </row>
    <row r="2079" spans="1:2">
      <c r="A2079" s="258" t="s">
        <v>1259</v>
      </c>
      <c r="B2079" s="258" t="s">
        <v>1260</v>
      </c>
    </row>
    <row r="2080" spans="1:2">
      <c r="A2080" s="258" t="s">
        <v>3794</v>
      </c>
      <c r="B2080" s="258" t="s">
        <v>3795</v>
      </c>
    </row>
    <row r="2081" spans="1:2">
      <c r="A2081" s="258" t="s">
        <v>3019</v>
      </c>
      <c r="B2081" s="258" t="s">
        <v>3020</v>
      </c>
    </row>
    <row r="2082" spans="1:2">
      <c r="A2082" s="258" t="s">
        <v>1150</v>
      </c>
      <c r="B2082" s="258" t="s">
        <v>1151</v>
      </c>
    </row>
    <row r="2083" spans="1:2">
      <c r="A2083" s="258" t="s">
        <v>3153</v>
      </c>
      <c r="B2083" s="258" t="s">
        <v>3154</v>
      </c>
    </row>
    <row r="2084" spans="1:2">
      <c r="A2084" s="258" t="s">
        <v>1037</v>
      </c>
      <c r="B2084" s="258" t="s">
        <v>1038</v>
      </c>
    </row>
    <row r="2085" spans="1:2">
      <c r="A2085" s="258" t="s">
        <v>580</v>
      </c>
      <c r="B2085" s="258" t="s">
        <v>581</v>
      </c>
    </row>
    <row r="2086" spans="1:2">
      <c r="A2086" s="258" t="s">
        <v>2707</v>
      </c>
      <c r="B2086" s="258" t="s">
        <v>2708</v>
      </c>
    </row>
    <row r="2087" spans="1:2">
      <c r="A2087" s="258" t="s">
        <v>1903</v>
      </c>
      <c r="B2087" s="258" t="s">
        <v>1904</v>
      </c>
    </row>
    <row r="2088" spans="1:2">
      <c r="A2088" s="258" t="s">
        <v>978</v>
      </c>
      <c r="B2088" s="258" t="s">
        <v>979</v>
      </c>
    </row>
    <row r="2089" spans="1:2">
      <c r="A2089" s="258" t="s">
        <v>1853</v>
      </c>
      <c r="B2089" s="258" t="s">
        <v>1854</v>
      </c>
    </row>
    <row r="2090" spans="1:2">
      <c r="A2090" s="258" t="s">
        <v>4721</v>
      </c>
      <c r="B2090" s="258" t="s">
        <v>4722</v>
      </c>
    </row>
    <row r="2091" spans="1:2">
      <c r="A2091" s="258" t="s">
        <v>5486</v>
      </c>
      <c r="B2091" s="258" t="s">
        <v>5487</v>
      </c>
    </row>
    <row r="2092" spans="1:2">
      <c r="A2092" s="258" t="s">
        <v>453</v>
      </c>
      <c r="B2092" s="258" t="s">
        <v>454</v>
      </c>
    </row>
    <row r="2093" spans="1:2">
      <c r="A2093" s="258" t="s">
        <v>2188</v>
      </c>
      <c r="B2093" s="258" t="s">
        <v>2189</v>
      </c>
    </row>
    <row r="2094" spans="1:2">
      <c r="A2094" s="258" t="s">
        <v>1816</v>
      </c>
      <c r="B2094" s="258" t="s">
        <v>1817</v>
      </c>
    </row>
    <row r="2095" spans="1:2">
      <c r="A2095" s="258" t="s">
        <v>3249</v>
      </c>
      <c r="B2095" s="258" t="s">
        <v>3250</v>
      </c>
    </row>
    <row r="2096" spans="1:2">
      <c r="A2096" s="258" t="s">
        <v>996</v>
      </c>
      <c r="B2096" s="258" t="s">
        <v>997</v>
      </c>
    </row>
    <row r="2097" spans="1:2">
      <c r="A2097" s="258" t="s">
        <v>3812</v>
      </c>
      <c r="B2097" s="258" t="s">
        <v>3813</v>
      </c>
    </row>
    <row r="2098" spans="1:2">
      <c r="A2098" s="258" t="s">
        <v>2954</v>
      </c>
      <c r="B2098" s="258" t="s">
        <v>2955</v>
      </c>
    </row>
    <row r="2099" spans="1:2">
      <c r="A2099" s="258" t="s">
        <v>1616</v>
      </c>
      <c r="B2099" s="258" t="s">
        <v>1617</v>
      </c>
    </row>
    <row r="2100" spans="1:2">
      <c r="A2100" s="258" t="s">
        <v>185</v>
      </c>
      <c r="B2100" s="258" t="s">
        <v>186</v>
      </c>
    </row>
    <row r="2101" spans="1:2">
      <c r="A2101" s="258" t="s">
        <v>502</v>
      </c>
      <c r="B2101" s="258" t="s">
        <v>503</v>
      </c>
    </row>
    <row r="2102" spans="1:2">
      <c r="A2102" s="258" t="s">
        <v>660</v>
      </c>
      <c r="B2102" s="258" t="s">
        <v>661</v>
      </c>
    </row>
    <row r="2103" spans="1:2">
      <c r="A2103" s="258" t="s">
        <v>3926</v>
      </c>
      <c r="B2103" s="258" t="s">
        <v>3927</v>
      </c>
    </row>
    <row r="2104" spans="1:2">
      <c r="A2104" s="258" t="s">
        <v>247</v>
      </c>
      <c r="B2104" s="258" t="s">
        <v>248</v>
      </c>
    </row>
    <row r="2105" spans="1:2">
      <c r="A2105" s="258" t="s">
        <v>878</v>
      </c>
      <c r="B2105" s="258" t="s">
        <v>879</v>
      </c>
    </row>
    <row r="2106" spans="1:2">
      <c r="A2106" s="258" t="s">
        <v>2882</v>
      </c>
      <c r="B2106" s="258" t="s">
        <v>5150</v>
      </c>
    </row>
    <row r="2107" spans="1:2">
      <c r="A2107" s="258" t="s">
        <v>962</v>
      </c>
      <c r="B2107" s="258" t="s">
        <v>963</v>
      </c>
    </row>
    <row r="2108" spans="1:2">
      <c r="A2108" s="258" t="s">
        <v>4246</v>
      </c>
      <c r="B2108" s="258" t="s">
        <v>4247</v>
      </c>
    </row>
    <row r="2109" spans="1:2">
      <c r="A2109" s="258" t="s">
        <v>529</v>
      </c>
      <c r="B2109" s="258" t="s">
        <v>530</v>
      </c>
    </row>
    <row r="2110" spans="1:2">
      <c r="A2110" s="258" t="s">
        <v>314</v>
      </c>
      <c r="B2110" s="258" t="s">
        <v>315</v>
      </c>
    </row>
    <row r="2111" spans="1:2">
      <c r="A2111" s="258" t="s">
        <v>719</v>
      </c>
      <c r="B2111" s="258" t="s">
        <v>720</v>
      </c>
    </row>
    <row r="2112" spans="1:2">
      <c r="A2112" s="258" t="s">
        <v>2294</v>
      </c>
      <c r="B2112" s="258" t="s">
        <v>2295</v>
      </c>
    </row>
    <row r="2113" spans="1:2">
      <c r="A2113" s="258" t="s">
        <v>934</v>
      </c>
      <c r="B2113" s="258" t="s">
        <v>935</v>
      </c>
    </row>
    <row r="2114" spans="1:2">
      <c r="A2114" s="258" t="s">
        <v>2190</v>
      </c>
      <c r="B2114" s="258" t="s">
        <v>2191</v>
      </c>
    </row>
    <row r="2115" spans="1:2">
      <c r="A2115" s="258" t="s">
        <v>4594</v>
      </c>
      <c r="B2115" s="258" t="s">
        <v>4595</v>
      </c>
    </row>
    <row r="2116" spans="1:2">
      <c r="A2116" s="258" t="s">
        <v>3990</v>
      </c>
      <c r="B2116" s="258" t="s">
        <v>4087</v>
      </c>
    </row>
    <row r="2117" spans="1:2">
      <c r="A2117" s="258" t="s">
        <v>5333</v>
      </c>
      <c r="B2117" s="258" t="s">
        <v>5334</v>
      </c>
    </row>
    <row r="2118" spans="1:2">
      <c r="A2118" s="258" t="s">
        <v>1603</v>
      </c>
      <c r="B2118" s="258" t="s">
        <v>1604</v>
      </c>
    </row>
    <row r="2119" spans="1:2">
      <c r="A2119" s="258" t="s">
        <v>145</v>
      </c>
      <c r="B2119" s="258" t="s">
        <v>2154</v>
      </c>
    </row>
    <row r="2120" spans="1:2">
      <c r="A2120" s="258" t="s">
        <v>1353</v>
      </c>
      <c r="B2120" s="258" t="s">
        <v>1354</v>
      </c>
    </row>
    <row r="2121" spans="1:2">
      <c r="A2121" s="258" t="s">
        <v>964</v>
      </c>
      <c r="B2121" s="258" t="s">
        <v>965</v>
      </c>
    </row>
    <row r="2122" spans="1:2">
      <c r="A2122" s="258" t="s">
        <v>848</v>
      </c>
      <c r="B2122" s="258" t="s">
        <v>849</v>
      </c>
    </row>
    <row r="2123" spans="1:2">
      <c r="A2123" s="258" t="s">
        <v>2296</v>
      </c>
      <c r="B2123" s="258" t="s">
        <v>2297</v>
      </c>
    </row>
    <row r="2124" spans="1:2">
      <c r="A2124" s="258" t="s">
        <v>1862</v>
      </c>
      <c r="B2124" s="258" t="s">
        <v>1863</v>
      </c>
    </row>
    <row r="2125" spans="1:2">
      <c r="A2125" s="258" t="s">
        <v>2956</v>
      </c>
      <c r="B2125" s="258" t="s">
        <v>2957</v>
      </c>
    </row>
    <row r="2126" spans="1:2">
      <c r="A2126" s="258" t="s">
        <v>4801</v>
      </c>
      <c r="B2126" s="258" t="s">
        <v>4802</v>
      </c>
    </row>
    <row r="2127" spans="1:2">
      <c r="A2127" s="258" t="s">
        <v>3213</v>
      </c>
      <c r="B2127" s="258" t="s">
        <v>3214</v>
      </c>
    </row>
    <row r="2128" spans="1:2">
      <c r="A2128" s="258" t="s">
        <v>2776</v>
      </c>
      <c r="B2128" s="258" t="s">
        <v>2777</v>
      </c>
    </row>
    <row r="2129" spans="1:2">
      <c r="A2129" s="258" t="s">
        <v>5040</v>
      </c>
      <c r="B2129" s="258" t="s">
        <v>5041</v>
      </c>
    </row>
    <row r="2130" spans="1:2">
      <c r="A2130" s="258" t="s">
        <v>3508</v>
      </c>
      <c r="B2130" s="258" t="s">
        <v>3509</v>
      </c>
    </row>
    <row r="2131" spans="1:2">
      <c r="A2131" s="258" t="s">
        <v>2155</v>
      </c>
      <c r="B2131" s="258" t="s">
        <v>2156</v>
      </c>
    </row>
    <row r="2132" spans="1:2">
      <c r="A2132" s="258" t="s">
        <v>4626</v>
      </c>
      <c r="B2132" s="258" t="s">
        <v>4627</v>
      </c>
    </row>
    <row r="2133" spans="1:2">
      <c r="A2133" s="258" t="s">
        <v>3523</v>
      </c>
      <c r="B2133" s="258" t="s">
        <v>3524</v>
      </c>
    </row>
    <row r="2134" spans="1:2">
      <c r="A2134" s="258" t="s">
        <v>5299</v>
      </c>
      <c r="B2134" s="258" t="s">
        <v>5300</v>
      </c>
    </row>
    <row r="2135" spans="1:2">
      <c r="A2135" s="258" t="s">
        <v>1640</v>
      </c>
      <c r="B2135" s="258" t="s">
        <v>1641</v>
      </c>
    </row>
    <row r="2136" spans="1:2">
      <c r="A2136" s="258" t="s">
        <v>852</v>
      </c>
      <c r="B2136" s="258" t="s">
        <v>853</v>
      </c>
    </row>
    <row r="2137" spans="1:2">
      <c r="A2137" s="258" t="s">
        <v>457</v>
      </c>
      <c r="B2137" s="258" t="s">
        <v>458</v>
      </c>
    </row>
    <row r="2138" spans="1:2">
      <c r="A2138" s="258" t="s">
        <v>2363</v>
      </c>
      <c r="B2138" s="258" t="s">
        <v>2364</v>
      </c>
    </row>
    <row r="2139" spans="1:2">
      <c r="A2139" s="258" t="s">
        <v>1750</v>
      </c>
      <c r="B2139" s="258" t="s">
        <v>1751</v>
      </c>
    </row>
    <row r="2140" spans="1:2">
      <c r="A2140" s="258" t="s">
        <v>1136</v>
      </c>
      <c r="B2140" s="258" t="s">
        <v>1137</v>
      </c>
    </row>
    <row r="2141" spans="1:2">
      <c r="A2141" s="258" t="s">
        <v>2157</v>
      </c>
      <c r="B2141" s="258" t="s">
        <v>2158</v>
      </c>
    </row>
    <row r="2142" spans="1:2">
      <c r="A2142" s="258" t="s">
        <v>689</v>
      </c>
      <c r="B2142" s="258" t="s">
        <v>690</v>
      </c>
    </row>
    <row r="2143" spans="1:2">
      <c r="A2143" s="258" t="s">
        <v>1410</v>
      </c>
      <c r="B2143" s="258" t="s">
        <v>1411</v>
      </c>
    </row>
    <row r="2144" spans="1:2">
      <c r="A2144" s="258" t="s">
        <v>691</v>
      </c>
      <c r="B2144" s="258" t="s">
        <v>692</v>
      </c>
    </row>
    <row r="2145" spans="1:2">
      <c r="A2145" s="258" t="s">
        <v>640</v>
      </c>
      <c r="B2145" s="258" t="s">
        <v>641</v>
      </c>
    </row>
    <row r="2146" spans="1:2">
      <c r="A2146" s="258" t="s">
        <v>812</v>
      </c>
      <c r="B2146" s="258" t="s">
        <v>813</v>
      </c>
    </row>
    <row r="2147" spans="1:2">
      <c r="A2147" s="258" t="s">
        <v>2582</v>
      </c>
      <c r="B2147" s="258" t="s">
        <v>2583</v>
      </c>
    </row>
    <row r="2148" spans="1:2">
      <c r="A2148" s="258" t="s">
        <v>5415</v>
      </c>
      <c r="B2148" s="258" t="s">
        <v>5416</v>
      </c>
    </row>
    <row r="2149" spans="1:2">
      <c r="A2149" s="258" t="s">
        <v>2159</v>
      </c>
      <c r="B2149" s="258" t="s">
        <v>2160</v>
      </c>
    </row>
    <row r="2150" spans="1:2">
      <c r="A2150" s="258" t="s">
        <v>1622</v>
      </c>
      <c r="B2150" s="258" t="s">
        <v>1623</v>
      </c>
    </row>
    <row r="2151" spans="1:2">
      <c r="A2151" s="258" t="s">
        <v>1229</v>
      </c>
      <c r="B2151" s="258" t="s">
        <v>1230</v>
      </c>
    </row>
    <row r="2152" spans="1:2">
      <c r="A2152" s="258" t="s">
        <v>3080</v>
      </c>
      <c r="B2152" s="258" t="s">
        <v>3081</v>
      </c>
    </row>
    <row r="2153" spans="1:2">
      <c r="A2153" s="258" t="s">
        <v>1031</v>
      </c>
      <c r="B2153" s="258" t="s">
        <v>1032</v>
      </c>
    </row>
    <row r="2154" spans="1:2">
      <c r="A2154" s="258" t="s">
        <v>346</v>
      </c>
      <c r="B2154" s="258" t="s">
        <v>347</v>
      </c>
    </row>
    <row r="2155" spans="1:2">
      <c r="A2155" s="258" t="s">
        <v>1818</v>
      </c>
      <c r="B2155" s="258" t="s">
        <v>1819</v>
      </c>
    </row>
    <row r="2156" spans="1:2">
      <c r="A2156" s="258" t="s">
        <v>4835</v>
      </c>
      <c r="B2156" s="258" t="s">
        <v>4836</v>
      </c>
    </row>
    <row r="2157" spans="1:2">
      <c r="A2157" s="258" t="s">
        <v>3514</v>
      </c>
      <c r="B2157" s="258" t="s">
        <v>3515</v>
      </c>
    </row>
    <row r="2158" spans="1:2">
      <c r="A2158" s="258" t="s">
        <v>3239</v>
      </c>
      <c r="B2158" s="258" t="s">
        <v>3240</v>
      </c>
    </row>
    <row r="2159" spans="1:2">
      <c r="A2159" s="258" t="s">
        <v>2906</v>
      </c>
      <c r="B2159" s="258" t="s">
        <v>2907</v>
      </c>
    </row>
    <row r="2160" spans="1:2">
      <c r="A2160" s="258" t="s">
        <v>1074</v>
      </c>
      <c r="B2160" s="258" t="s">
        <v>1075</v>
      </c>
    </row>
    <row r="2161" spans="1:2">
      <c r="A2161" s="258" t="s">
        <v>4688</v>
      </c>
      <c r="B2161" s="258" t="s">
        <v>4689</v>
      </c>
    </row>
    <row r="2162" spans="1:2">
      <c r="A2162" s="258" t="s">
        <v>1239</v>
      </c>
      <c r="B2162" s="258" t="s">
        <v>1240</v>
      </c>
    </row>
    <row r="2163" spans="1:2">
      <c r="A2163" s="258" t="s">
        <v>1475</v>
      </c>
      <c r="B2163" s="258" t="s">
        <v>1476</v>
      </c>
    </row>
    <row r="2164" spans="1:2">
      <c r="A2164" s="258" t="s">
        <v>5522</v>
      </c>
      <c r="B2164" s="258" t="s">
        <v>5523</v>
      </c>
    </row>
    <row r="2165" spans="1:2">
      <c r="A2165" s="258" t="s">
        <v>1162</v>
      </c>
      <c r="B2165" s="258" t="s">
        <v>1163</v>
      </c>
    </row>
    <row r="2166" spans="1:2">
      <c r="A2166" s="258" t="s">
        <v>2584</v>
      </c>
      <c r="B2166" s="258" t="s">
        <v>2585</v>
      </c>
    </row>
    <row r="2167" spans="1:2">
      <c r="A2167" s="258" t="s">
        <v>3015</v>
      </c>
      <c r="B2167" s="258" t="s">
        <v>3016</v>
      </c>
    </row>
    <row r="2168" spans="1:2">
      <c r="A2168" s="258" t="s">
        <v>2192</v>
      </c>
      <c r="B2168" s="258" t="s">
        <v>2193</v>
      </c>
    </row>
    <row r="2169" spans="1:2">
      <c r="A2169" s="258" t="s">
        <v>2735</v>
      </c>
      <c r="B2169" s="258" t="s">
        <v>2736</v>
      </c>
    </row>
    <row r="2170" spans="1:2">
      <c r="A2170" s="258" t="s">
        <v>2847</v>
      </c>
      <c r="B2170" s="258" t="s">
        <v>5142</v>
      </c>
    </row>
    <row r="2171" spans="1:2">
      <c r="A2171" s="258" t="s">
        <v>400</v>
      </c>
      <c r="B2171" s="258" t="s">
        <v>401</v>
      </c>
    </row>
    <row r="2172" spans="1:2">
      <c r="A2172" s="258" t="s">
        <v>1905</v>
      </c>
      <c r="B2172" s="258" t="s">
        <v>1906</v>
      </c>
    </row>
    <row r="2173" spans="1:2">
      <c r="A2173" s="258" t="s">
        <v>1130</v>
      </c>
      <c r="B2173" s="258" t="s">
        <v>1131</v>
      </c>
    </row>
    <row r="2174" spans="1:2">
      <c r="A2174" s="258" t="s">
        <v>5335</v>
      </c>
      <c r="B2174" s="258" t="s">
        <v>5336</v>
      </c>
    </row>
    <row r="2175" spans="1:2">
      <c r="A2175" s="258" t="s">
        <v>4560</v>
      </c>
      <c r="B2175" s="258" t="s">
        <v>4781</v>
      </c>
    </row>
    <row r="2176" spans="1:2">
      <c r="A2176" s="258" t="s">
        <v>1182</v>
      </c>
      <c r="B2176" s="258" t="s">
        <v>1183</v>
      </c>
    </row>
    <row r="2177" spans="1:2">
      <c r="A2177" s="258" t="s">
        <v>2443</v>
      </c>
      <c r="B2177" s="258" t="s">
        <v>2444</v>
      </c>
    </row>
    <row r="2178" spans="1:2">
      <c r="A2178" s="258" t="s">
        <v>3271</v>
      </c>
      <c r="B2178" s="258" t="s">
        <v>3272</v>
      </c>
    </row>
    <row r="2179" spans="1:2">
      <c r="A2179" s="258" t="s">
        <v>4837</v>
      </c>
      <c r="B2179" s="258" t="s">
        <v>4838</v>
      </c>
    </row>
    <row r="2180" spans="1:2">
      <c r="A2180" s="258" t="s">
        <v>1431</v>
      </c>
      <c r="B2180" s="258" t="s">
        <v>1432</v>
      </c>
    </row>
    <row r="2181" spans="1:2">
      <c r="A2181" s="258" t="s">
        <v>2040</v>
      </c>
      <c r="B2181" s="258" t="s">
        <v>5067</v>
      </c>
    </row>
    <row r="2182" spans="1:2">
      <c r="A2182" s="258" t="s">
        <v>5524</v>
      </c>
      <c r="B2182" s="258" t="s">
        <v>5525</v>
      </c>
    </row>
    <row r="2183" spans="1:2">
      <c r="A2183" s="258" t="s">
        <v>3333</v>
      </c>
      <c r="B2183" s="258" t="s">
        <v>3334</v>
      </c>
    </row>
    <row r="2184" spans="1:2">
      <c r="A2184" s="258" t="s">
        <v>3365</v>
      </c>
      <c r="B2184" s="258" t="s">
        <v>3366</v>
      </c>
    </row>
    <row r="2185" spans="1:2">
      <c r="A2185" s="258" t="s">
        <v>2194</v>
      </c>
      <c r="B2185" s="258" t="s">
        <v>2195</v>
      </c>
    </row>
    <row r="2186" spans="1:2">
      <c r="A2186" s="258" t="s">
        <v>2161</v>
      </c>
      <c r="B2186" s="258" t="s">
        <v>2162</v>
      </c>
    </row>
    <row r="2187" spans="1:2">
      <c r="A2187" s="258" t="s">
        <v>169</v>
      </c>
      <c r="B2187" s="258" t="s">
        <v>170</v>
      </c>
    </row>
    <row r="2188" spans="1:2">
      <c r="A2188" s="258" t="s">
        <v>2298</v>
      </c>
      <c r="B2188" s="258" t="s">
        <v>3999</v>
      </c>
    </row>
    <row r="2189" spans="1:2">
      <c r="A2189" s="258" t="s">
        <v>3991</v>
      </c>
      <c r="B2189" s="258" t="s">
        <v>3992</v>
      </c>
    </row>
    <row r="2190" spans="1:2">
      <c r="A2190" s="258" t="s">
        <v>2586</v>
      </c>
      <c r="B2190" s="258" t="s">
        <v>2587</v>
      </c>
    </row>
    <row r="2191" spans="1:2">
      <c r="A2191" s="258" t="s">
        <v>1055</v>
      </c>
      <c r="B2191" s="258" t="s">
        <v>1056</v>
      </c>
    </row>
    <row r="2192" spans="1:2">
      <c r="A2192" s="258" t="s">
        <v>697</v>
      </c>
      <c r="B2192" s="258" t="s">
        <v>698</v>
      </c>
    </row>
    <row r="2193" spans="1:2">
      <c r="A2193" s="258" t="s">
        <v>5526</v>
      </c>
      <c r="B2193" s="258" t="s">
        <v>5527</v>
      </c>
    </row>
    <row r="2194" spans="1:2">
      <c r="A2194" s="258" t="s">
        <v>1100</v>
      </c>
      <c r="B2194" s="258" t="s">
        <v>1101</v>
      </c>
    </row>
    <row r="2195" spans="1:2">
      <c r="A2195" s="258" t="s">
        <v>1045</v>
      </c>
      <c r="B2195" s="258" t="s">
        <v>1046</v>
      </c>
    </row>
    <row r="2196" spans="1:2">
      <c r="A2196" s="258" t="s">
        <v>1497</v>
      </c>
      <c r="B2196" s="258" t="s">
        <v>1498</v>
      </c>
    </row>
    <row r="2197" spans="1:2">
      <c r="A2197" s="258" t="s">
        <v>2778</v>
      </c>
      <c r="B2197" s="258" t="s">
        <v>5117</v>
      </c>
    </row>
    <row r="2198" spans="1:2">
      <c r="A2198" s="258" t="s">
        <v>3215</v>
      </c>
      <c r="B2198" s="258" t="s">
        <v>3216</v>
      </c>
    </row>
    <row r="2199" spans="1:2">
      <c r="A2199" s="258" t="s">
        <v>4230</v>
      </c>
      <c r="B2199" s="258" t="s">
        <v>4231</v>
      </c>
    </row>
    <row r="2200" spans="1:2">
      <c r="A2200" s="258" t="s">
        <v>4441</v>
      </c>
      <c r="B2200" s="258" t="s">
        <v>4442</v>
      </c>
    </row>
    <row r="2201" spans="1:2">
      <c r="A2201" s="258" t="s">
        <v>2445</v>
      </c>
      <c r="B2201" s="258" t="s">
        <v>2446</v>
      </c>
    </row>
    <row r="2202" spans="1:2">
      <c r="A2202" s="258" t="s">
        <v>3456</v>
      </c>
      <c r="B2202" s="258" t="s">
        <v>3457</v>
      </c>
    </row>
    <row r="2203" spans="1:2">
      <c r="A2203" s="258" t="s">
        <v>3065</v>
      </c>
      <c r="B2203" s="258" t="s">
        <v>5186</v>
      </c>
    </row>
    <row r="2204" spans="1:2">
      <c r="A2204" s="258" t="s">
        <v>679</v>
      </c>
      <c r="B2204" s="258" t="s">
        <v>680</v>
      </c>
    </row>
    <row r="2205" spans="1:2">
      <c r="A2205" s="258" t="s">
        <v>1441</v>
      </c>
      <c r="B2205" s="258" t="s">
        <v>1442</v>
      </c>
    </row>
    <row r="2206" spans="1:2">
      <c r="A2206" s="258" t="s">
        <v>3849</v>
      </c>
      <c r="B2206" s="258" t="s">
        <v>3850</v>
      </c>
    </row>
    <row r="2207" spans="1:2">
      <c r="A2207" s="258" t="s">
        <v>2447</v>
      </c>
      <c r="B2207" s="258" t="s">
        <v>2448</v>
      </c>
    </row>
    <row r="2208" spans="1:2">
      <c r="A2208" s="258" t="s">
        <v>4803</v>
      </c>
      <c r="B2208" s="258" t="s">
        <v>4804</v>
      </c>
    </row>
    <row r="2209" spans="1:2">
      <c r="A2209" s="258" t="s">
        <v>1744</v>
      </c>
      <c r="B2209" s="258" t="s">
        <v>1745</v>
      </c>
    </row>
    <row r="2210" spans="1:2">
      <c r="A2210" s="258" t="s">
        <v>426</v>
      </c>
      <c r="B2210" s="258" t="s">
        <v>427</v>
      </c>
    </row>
    <row r="2211" spans="1:2">
      <c r="A2211" s="258" t="s">
        <v>3814</v>
      </c>
      <c r="B2211" s="258" t="s">
        <v>4074</v>
      </c>
    </row>
    <row r="2212" spans="1:2">
      <c r="A2212" s="258" t="s">
        <v>3948</v>
      </c>
      <c r="B2212" s="258" t="s">
        <v>3949</v>
      </c>
    </row>
    <row r="2213" spans="1:2">
      <c r="A2213" s="258" t="s">
        <v>2864</v>
      </c>
      <c r="B2213" s="258" t="s">
        <v>2865</v>
      </c>
    </row>
    <row r="2214" spans="1:2">
      <c r="A2214" s="258" t="s">
        <v>2163</v>
      </c>
      <c r="B2214" s="258" t="s">
        <v>2164</v>
      </c>
    </row>
    <row r="2215" spans="1:2">
      <c r="A2215" s="258" t="s">
        <v>3928</v>
      </c>
      <c r="B2215" s="258" t="s">
        <v>3929</v>
      </c>
    </row>
    <row r="2216" spans="1:2">
      <c r="A2216" s="258" t="s">
        <v>2669</v>
      </c>
      <c r="B2216" s="258" t="s">
        <v>2670</v>
      </c>
    </row>
    <row r="2217" spans="1:2">
      <c r="A2217" s="258" t="s">
        <v>2671</v>
      </c>
      <c r="B2217" s="258" t="s">
        <v>2672</v>
      </c>
    </row>
    <row r="2218" spans="1:2">
      <c r="A2218" s="258" t="s">
        <v>1271</v>
      </c>
      <c r="B2218" s="258" t="s">
        <v>1272</v>
      </c>
    </row>
    <row r="2219" spans="1:2">
      <c r="A2219" s="258" t="s">
        <v>3708</v>
      </c>
      <c r="B2219" s="258" t="s">
        <v>3709</v>
      </c>
    </row>
    <row r="2220" spans="1:2">
      <c r="A2220" s="258" t="s">
        <v>5584</v>
      </c>
      <c r="B2220" s="258" t="s">
        <v>5585</v>
      </c>
    </row>
    <row r="2221" spans="1:2">
      <c r="A2221" s="258" t="s">
        <v>1646</v>
      </c>
      <c r="B2221" s="258" t="s">
        <v>1647</v>
      </c>
    </row>
    <row r="2222" spans="1:2">
      <c r="A2222" s="258" t="s">
        <v>140</v>
      </c>
      <c r="B2222" s="258" t="s">
        <v>2634</v>
      </c>
    </row>
    <row r="2223" spans="1:2">
      <c r="A2223" s="258" t="s">
        <v>4709</v>
      </c>
      <c r="B2223" s="258" t="s">
        <v>5045</v>
      </c>
    </row>
    <row r="2224" spans="1:2">
      <c r="A2224" s="258" t="s">
        <v>1273</v>
      </c>
      <c r="B2224" s="258" t="s">
        <v>1274</v>
      </c>
    </row>
    <row r="2225" spans="1:2">
      <c r="A2225" s="258" t="s">
        <v>1976</v>
      </c>
      <c r="B2225" s="258" t="s">
        <v>1977</v>
      </c>
    </row>
    <row r="2226" spans="1:2">
      <c r="A2226" s="258" t="s">
        <v>2449</v>
      </c>
      <c r="B2226" s="258" t="s">
        <v>2450</v>
      </c>
    </row>
    <row r="2227" spans="1:2">
      <c r="A2227" s="258" t="s">
        <v>2299</v>
      </c>
      <c r="B2227" s="258" t="s">
        <v>2300</v>
      </c>
    </row>
    <row r="2228" spans="1:2">
      <c r="A2228" s="258" t="s">
        <v>5301</v>
      </c>
      <c r="B2228" s="258" t="s">
        <v>5302</v>
      </c>
    </row>
    <row r="2229" spans="1:2">
      <c r="A2229" s="258" t="s">
        <v>4839</v>
      </c>
      <c r="B2229" s="258" t="s">
        <v>4840</v>
      </c>
    </row>
    <row r="2230" spans="1:2">
      <c r="A2230" s="258" t="s">
        <v>1406</v>
      </c>
      <c r="B2230" s="258" t="s">
        <v>1407</v>
      </c>
    </row>
    <row r="2231" spans="1:2">
      <c r="A2231" s="258" t="s">
        <v>582</v>
      </c>
      <c r="B2231" s="258" t="s">
        <v>583</v>
      </c>
    </row>
    <row r="2232" spans="1:2">
      <c r="A2232" s="258" t="s">
        <v>1209</v>
      </c>
      <c r="B2232" s="258" t="s">
        <v>1210</v>
      </c>
    </row>
    <row r="2233" spans="1:2">
      <c r="A2233" s="258" t="s">
        <v>531</v>
      </c>
      <c r="B2233" s="258" t="s">
        <v>532</v>
      </c>
    </row>
    <row r="2234" spans="1:2">
      <c r="A2234" s="258" t="s">
        <v>1315</v>
      </c>
      <c r="B2234" s="258" t="s">
        <v>1316</v>
      </c>
    </row>
    <row r="2235" spans="1:2">
      <c r="A2235" s="258" t="s">
        <v>504</v>
      </c>
      <c r="B2235" s="258" t="s">
        <v>505</v>
      </c>
    </row>
    <row r="2236" spans="1:2">
      <c r="A2236" s="258" t="s">
        <v>1154</v>
      </c>
      <c r="B2236" s="258" t="s">
        <v>1155</v>
      </c>
    </row>
    <row r="2237" spans="1:2">
      <c r="A2237" s="258" t="s">
        <v>2588</v>
      </c>
      <c r="B2237" s="258" t="s">
        <v>2589</v>
      </c>
    </row>
    <row r="2238" spans="1:2">
      <c r="A2238" s="258" t="s">
        <v>2883</v>
      </c>
      <c r="B2238" s="258" t="s">
        <v>2589</v>
      </c>
    </row>
    <row r="2239" spans="1:2">
      <c r="A2239" s="258" t="s">
        <v>3392</v>
      </c>
      <c r="B2239" s="258" t="s">
        <v>3393</v>
      </c>
    </row>
    <row r="2240" spans="1:2">
      <c r="A2240" s="258" t="s">
        <v>1253</v>
      </c>
      <c r="B2240" s="258" t="s">
        <v>1254</v>
      </c>
    </row>
    <row r="2241" spans="1:2">
      <c r="A2241" s="258" t="s">
        <v>483</v>
      </c>
      <c r="B2241" s="258" t="s">
        <v>484</v>
      </c>
    </row>
    <row r="2242" spans="1:2">
      <c r="A2242" s="258" t="s">
        <v>4628</v>
      </c>
      <c r="B2242" s="258" t="s">
        <v>4629</v>
      </c>
    </row>
    <row r="2243" spans="1:2">
      <c r="A2243" s="258" t="s">
        <v>3066</v>
      </c>
      <c r="B2243" s="258" t="s">
        <v>3067</v>
      </c>
    </row>
    <row r="2244" spans="1:2">
      <c r="A2244" s="258" t="s">
        <v>281</v>
      </c>
      <c r="B2244" s="258" t="s">
        <v>282</v>
      </c>
    </row>
    <row r="2245" spans="1:2">
      <c r="A2245" s="258" t="s">
        <v>3251</v>
      </c>
      <c r="B2245" s="258" t="s">
        <v>5213</v>
      </c>
    </row>
    <row r="2246" spans="1:2">
      <c r="A2246" s="258" t="s">
        <v>2451</v>
      </c>
      <c r="B2246" s="258" t="s">
        <v>2452</v>
      </c>
    </row>
    <row r="2247" spans="1:2">
      <c r="A2247" s="258" t="s">
        <v>148</v>
      </c>
      <c r="B2247" s="258" t="s">
        <v>283</v>
      </c>
    </row>
    <row r="2248" spans="1:2">
      <c r="A2248" s="258" t="s">
        <v>1987</v>
      </c>
      <c r="B2248" s="258" t="s">
        <v>5055</v>
      </c>
    </row>
    <row r="2249" spans="1:2">
      <c r="A2249" s="258" t="s">
        <v>938</v>
      </c>
      <c r="B2249" s="258" t="s">
        <v>939</v>
      </c>
    </row>
    <row r="2250" spans="1:2">
      <c r="A2250" s="258" t="s">
        <v>348</v>
      </c>
      <c r="B2250" s="258" t="s">
        <v>349</v>
      </c>
    </row>
    <row r="2251" spans="1:2">
      <c r="A2251" s="258" t="s">
        <v>670</v>
      </c>
      <c r="B2251" s="258" t="s">
        <v>349</v>
      </c>
    </row>
    <row r="2252" spans="1:2">
      <c r="A2252" s="258" t="s">
        <v>3853</v>
      </c>
      <c r="B2252" s="258" t="s">
        <v>349</v>
      </c>
    </row>
    <row r="2253" spans="1:2">
      <c r="A2253" s="258" t="s">
        <v>2635</v>
      </c>
      <c r="B2253" s="258" t="s">
        <v>2636</v>
      </c>
    </row>
    <row r="2254" spans="1:2">
      <c r="A2254" s="258" t="s">
        <v>2500</v>
      </c>
      <c r="B2254" s="258" t="s">
        <v>2501</v>
      </c>
    </row>
    <row r="2255" spans="1:2">
      <c r="A2255" s="258" t="s">
        <v>1245</v>
      </c>
      <c r="B2255" s="258" t="s">
        <v>1246</v>
      </c>
    </row>
    <row r="2256" spans="1:2">
      <c r="A2256" s="258" t="s">
        <v>5417</v>
      </c>
      <c r="B2256" s="258" t="s">
        <v>5418</v>
      </c>
    </row>
    <row r="2257" spans="1:2">
      <c r="A2257" s="258" t="s">
        <v>4453</v>
      </c>
      <c r="B2257" s="258" t="s">
        <v>4454</v>
      </c>
    </row>
    <row r="2258" spans="1:2">
      <c r="A2258" s="258" t="s">
        <v>360</v>
      </c>
      <c r="B2258" s="258" t="s">
        <v>361</v>
      </c>
    </row>
    <row r="2259" spans="1:2">
      <c r="A2259" s="258" t="s">
        <v>3815</v>
      </c>
      <c r="B2259" s="258" t="s">
        <v>3816</v>
      </c>
    </row>
    <row r="2260" spans="1:2">
      <c r="A2260" s="258" t="s">
        <v>2453</v>
      </c>
      <c r="B2260" s="258" t="s">
        <v>2454</v>
      </c>
    </row>
    <row r="2261" spans="1:2">
      <c r="A2261" s="258" t="s">
        <v>402</v>
      </c>
      <c r="B2261" s="258" t="s">
        <v>403</v>
      </c>
    </row>
    <row r="2262" spans="1:2">
      <c r="A2262" s="258" t="s">
        <v>2637</v>
      </c>
      <c r="B2262" s="258" t="s">
        <v>2638</v>
      </c>
    </row>
    <row r="2263" spans="1:2">
      <c r="A2263" s="258" t="s">
        <v>4805</v>
      </c>
      <c r="B2263" s="258" t="s">
        <v>4806</v>
      </c>
    </row>
    <row r="2264" spans="1:2">
      <c r="A2264" s="258" t="s">
        <v>3367</v>
      </c>
      <c r="B2264" s="258" t="s">
        <v>3368</v>
      </c>
    </row>
    <row r="2265" spans="1:2">
      <c r="A2265" s="258" t="s">
        <v>5031</v>
      </c>
      <c r="B2265" s="258" t="s">
        <v>5032</v>
      </c>
    </row>
    <row r="2266" spans="1:2">
      <c r="A2266" s="258" t="s">
        <v>506</v>
      </c>
      <c r="B2266" s="258" t="s">
        <v>507</v>
      </c>
    </row>
    <row r="2267" spans="1:2">
      <c r="A2267" s="258" t="s">
        <v>619</v>
      </c>
      <c r="B2267" s="258" t="s">
        <v>620</v>
      </c>
    </row>
    <row r="2268" spans="1:2">
      <c r="A2268" s="258" t="s">
        <v>388</v>
      </c>
      <c r="B2268" s="258" t="s">
        <v>389</v>
      </c>
    </row>
    <row r="2269" spans="1:2">
      <c r="A2269" s="258" t="s">
        <v>872</v>
      </c>
      <c r="B2269" s="258" t="s">
        <v>873</v>
      </c>
    </row>
    <row r="2270" spans="1:2">
      <c r="A2270" s="258" t="s">
        <v>2196</v>
      </c>
      <c r="B2270" s="258" t="s">
        <v>2197</v>
      </c>
    </row>
    <row r="2271" spans="1:2">
      <c r="A2271" s="258" t="s">
        <v>642</v>
      </c>
      <c r="B2271" s="258" t="s">
        <v>643</v>
      </c>
    </row>
    <row r="2272" spans="1:2">
      <c r="A2272" s="258" t="s">
        <v>390</v>
      </c>
      <c r="B2272" s="258" t="s">
        <v>391</v>
      </c>
    </row>
    <row r="2273" spans="1:2">
      <c r="A2273" s="258" t="s">
        <v>3335</v>
      </c>
      <c r="B2273" s="258" t="s">
        <v>3336</v>
      </c>
    </row>
    <row r="2274" spans="1:2">
      <c r="A2274" s="258" t="s">
        <v>508</v>
      </c>
      <c r="B2274" s="258" t="s">
        <v>509</v>
      </c>
    </row>
    <row r="2275" spans="1:2">
      <c r="A2275" s="258" t="s">
        <v>751</v>
      </c>
      <c r="B2275" s="258" t="s">
        <v>509</v>
      </c>
    </row>
    <row r="2276" spans="1:2">
      <c r="A2276" s="258" t="s">
        <v>1523</v>
      </c>
      <c r="B2276" s="258" t="s">
        <v>1524</v>
      </c>
    </row>
    <row r="2277" spans="1:2">
      <c r="A2277" s="258" t="s">
        <v>485</v>
      </c>
      <c r="B2277" s="258" t="s">
        <v>486</v>
      </c>
    </row>
    <row r="2278" spans="1:2">
      <c r="A2278" s="258" t="s">
        <v>717</v>
      </c>
      <c r="B2278" s="258" t="s">
        <v>718</v>
      </c>
    </row>
    <row r="2279" spans="1:2">
      <c r="A2279" s="258" t="s">
        <v>701</v>
      </c>
      <c r="B2279" s="258" t="s">
        <v>702</v>
      </c>
    </row>
    <row r="2280" spans="1:2">
      <c r="A2280" s="258" t="s">
        <v>5351</v>
      </c>
      <c r="B2280" s="258" t="s">
        <v>5352</v>
      </c>
    </row>
    <row r="2281" spans="1:2">
      <c r="A2281" s="258" t="s">
        <v>3895</v>
      </c>
      <c r="B2281" s="258" t="s">
        <v>3896</v>
      </c>
    </row>
    <row r="2282" spans="1:2">
      <c r="A2282" s="258" t="s">
        <v>550</v>
      </c>
      <c r="B2282" s="258" t="s">
        <v>551</v>
      </c>
    </row>
    <row r="2283" spans="1:2">
      <c r="A2283" s="258" t="s">
        <v>2303</v>
      </c>
      <c r="B2283" s="258" t="s">
        <v>2304</v>
      </c>
    </row>
    <row r="2284" spans="1:2">
      <c r="A2284" s="258" t="s">
        <v>3796</v>
      </c>
      <c r="B2284" s="258" t="s">
        <v>3797</v>
      </c>
    </row>
    <row r="2285" spans="1:2">
      <c r="A2285" s="258" t="s">
        <v>832</v>
      </c>
      <c r="B2285" s="258" t="s">
        <v>833</v>
      </c>
    </row>
    <row r="2286" spans="1:2">
      <c r="A2286" s="258" t="s">
        <v>1398</v>
      </c>
      <c r="B2286" s="258" t="s">
        <v>1399</v>
      </c>
    </row>
    <row r="2287" spans="1:2">
      <c r="A2287" s="258" t="s">
        <v>1499</v>
      </c>
      <c r="B2287" s="258" t="s">
        <v>1500</v>
      </c>
    </row>
    <row r="2288" spans="1:2">
      <c r="A2288" s="258" t="s">
        <v>1726</v>
      </c>
      <c r="B2288" s="258" t="s">
        <v>1727</v>
      </c>
    </row>
    <row r="2289" spans="1:2">
      <c r="A2289" s="258" t="s">
        <v>5337</v>
      </c>
      <c r="B2289" s="258" t="s">
        <v>5338</v>
      </c>
    </row>
    <row r="2290" spans="1:2">
      <c r="A2290" s="258" t="s">
        <v>602</v>
      </c>
      <c r="B2290" s="258" t="s">
        <v>603</v>
      </c>
    </row>
    <row r="2291" spans="1:2">
      <c r="A2291" s="258" t="s">
        <v>693</v>
      </c>
      <c r="B2291" s="258" t="s">
        <v>694</v>
      </c>
    </row>
    <row r="2292" spans="1:2">
      <c r="A2292" s="258" t="s">
        <v>1978</v>
      </c>
      <c r="B2292" s="258" t="s">
        <v>1979</v>
      </c>
    </row>
    <row r="2293" spans="1:2">
      <c r="A2293" s="258" t="s">
        <v>942</v>
      </c>
      <c r="B2293" s="258" t="s">
        <v>943</v>
      </c>
    </row>
    <row r="2294" spans="1:2">
      <c r="A2294" s="258" t="s">
        <v>350</v>
      </c>
      <c r="B2294" s="258" t="s">
        <v>351</v>
      </c>
    </row>
    <row r="2295" spans="1:2">
      <c r="A2295" s="258" t="s">
        <v>3017</v>
      </c>
      <c r="B2295" s="258" t="s">
        <v>3018</v>
      </c>
    </row>
    <row r="2296" spans="1:2">
      <c r="A2296" s="258" t="s">
        <v>1303</v>
      </c>
      <c r="B2296" s="258" t="s">
        <v>1304</v>
      </c>
    </row>
    <row r="2297" spans="1:2">
      <c r="A2297" s="258" t="s">
        <v>671</v>
      </c>
      <c r="B2297" s="258" t="s">
        <v>672</v>
      </c>
    </row>
    <row r="2298" spans="1:2">
      <c r="A2298" s="258" t="s">
        <v>1425</v>
      </c>
      <c r="B2298" s="258" t="s">
        <v>1426</v>
      </c>
    </row>
    <row r="2299" spans="1:2">
      <c r="A2299" s="258" t="s">
        <v>552</v>
      </c>
      <c r="B2299" s="258" t="s">
        <v>553</v>
      </c>
    </row>
    <row r="2300" spans="1:2">
      <c r="A2300" s="258" t="s">
        <v>584</v>
      </c>
      <c r="B2300" s="258" t="s">
        <v>585</v>
      </c>
    </row>
    <row r="2301" spans="1:2">
      <c r="A2301" s="258" t="s">
        <v>235</v>
      </c>
      <c r="B2301" s="258" t="s">
        <v>236</v>
      </c>
    </row>
    <row r="2302" spans="1:2">
      <c r="A2302" s="258" t="s">
        <v>4182</v>
      </c>
      <c r="B2302" s="258" t="s">
        <v>4183</v>
      </c>
    </row>
    <row r="2303" spans="1:2">
      <c r="A2303" s="258" t="s">
        <v>302</v>
      </c>
      <c r="B2303" s="258" t="s">
        <v>303</v>
      </c>
    </row>
    <row r="2304" spans="1:2">
      <c r="A2304" s="258" t="s">
        <v>510</v>
      </c>
      <c r="B2304" s="258" t="s">
        <v>303</v>
      </c>
    </row>
    <row r="2305" spans="1:2">
      <c r="A2305" s="258" t="s">
        <v>4513</v>
      </c>
      <c r="B2305" s="258" t="s">
        <v>4514</v>
      </c>
    </row>
    <row r="2306" spans="1:2">
      <c r="A2306" s="258" t="s">
        <v>5033</v>
      </c>
      <c r="B2306" s="258" t="s">
        <v>4514</v>
      </c>
    </row>
    <row r="2307" spans="1:2">
      <c r="A2307" s="258" t="s">
        <v>2165</v>
      </c>
      <c r="B2307" s="258" t="s">
        <v>2166</v>
      </c>
    </row>
    <row r="2308" spans="1:2">
      <c r="A2308" s="258" t="s">
        <v>644</v>
      </c>
      <c r="B2308" s="258" t="s">
        <v>645</v>
      </c>
    </row>
    <row r="2309" spans="1:2">
      <c r="A2309" s="258" t="s">
        <v>2639</v>
      </c>
      <c r="B2309" s="258" t="s">
        <v>2640</v>
      </c>
    </row>
    <row r="2310" spans="1:2">
      <c r="A2310" s="258" t="s">
        <v>205</v>
      </c>
      <c r="B2310" s="258" t="s">
        <v>206</v>
      </c>
    </row>
    <row r="2311" spans="1:2">
      <c r="A2311" s="258" t="s">
        <v>926</v>
      </c>
      <c r="B2311" s="258" t="s">
        <v>927</v>
      </c>
    </row>
    <row r="2312" spans="1:2">
      <c r="A2312" s="258" t="s">
        <v>2792</v>
      </c>
      <c r="B2312" s="258" t="s">
        <v>5120</v>
      </c>
    </row>
    <row r="2313" spans="1:2">
      <c r="A2313" s="258" t="s">
        <v>1642</v>
      </c>
      <c r="B2313" s="258" t="s">
        <v>1643</v>
      </c>
    </row>
    <row r="2314" spans="1:2">
      <c r="A2314" s="258" t="s">
        <v>1148</v>
      </c>
      <c r="B2314" s="258" t="s">
        <v>1149</v>
      </c>
    </row>
    <row r="2315" spans="1:2">
      <c r="A2315" s="258" t="s">
        <v>5528</v>
      </c>
      <c r="B2315" s="258" t="s">
        <v>5529</v>
      </c>
    </row>
    <row r="2316" spans="1:2">
      <c r="A2316" s="258" t="s">
        <v>227</v>
      </c>
      <c r="B2316" s="258" t="s">
        <v>228</v>
      </c>
    </row>
    <row r="2317" spans="1:2">
      <c r="A2317" s="258" t="s">
        <v>1126</v>
      </c>
      <c r="B2317" s="258" t="s">
        <v>1127</v>
      </c>
    </row>
    <row r="2318" spans="1:2">
      <c r="A2318" s="258" t="s">
        <v>1416</v>
      </c>
      <c r="B2318" s="258" t="s">
        <v>1127</v>
      </c>
    </row>
    <row r="2319" spans="1:2">
      <c r="A2319" s="258" t="s">
        <v>1763</v>
      </c>
      <c r="B2319" s="258" t="s">
        <v>1764</v>
      </c>
    </row>
    <row r="2320" spans="1:2">
      <c r="A2320" s="258" t="s">
        <v>4841</v>
      </c>
      <c r="B2320" s="258" t="s">
        <v>4842</v>
      </c>
    </row>
    <row r="2321" spans="1:2">
      <c r="A2321" s="258" t="s">
        <v>699</v>
      </c>
      <c r="B2321" s="258" t="s">
        <v>700</v>
      </c>
    </row>
    <row r="2322" spans="1:2">
      <c r="A2322" s="258" t="s">
        <v>586</v>
      </c>
      <c r="B2322" s="258" t="s">
        <v>587</v>
      </c>
    </row>
    <row r="2323" spans="1:2">
      <c r="A2323" s="258" t="s">
        <v>284</v>
      </c>
      <c r="B2323" s="258" t="s">
        <v>285</v>
      </c>
    </row>
    <row r="2324" spans="1:2">
      <c r="A2324" s="258" t="s">
        <v>673</v>
      </c>
      <c r="B2324" s="258" t="s">
        <v>674</v>
      </c>
    </row>
    <row r="2325" spans="1:2">
      <c r="A2325" s="258" t="s">
        <v>487</v>
      </c>
      <c r="B2325" s="258" t="s">
        <v>488</v>
      </c>
    </row>
    <row r="2326" spans="1:2">
      <c r="A2326" s="258" t="s">
        <v>798</v>
      </c>
      <c r="B2326" s="258" t="s">
        <v>799</v>
      </c>
    </row>
    <row r="2327" spans="1:2">
      <c r="A2327" s="258" t="s">
        <v>816</v>
      </c>
      <c r="B2327" s="258" t="s">
        <v>817</v>
      </c>
    </row>
    <row r="2328" spans="1:2">
      <c r="A2328" s="258" t="s">
        <v>428</v>
      </c>
      <c r="B2328" s="258" t="s">
        <v>429</v>
      </c>
    </row>
    <row r="2329" spans="1:2">
      <c r="A2329" s="258" t="s">
        <v>3166</v>
      </c>
      <c r="B2329" s="258" t="s">
        <v>3167</v>
      </c>
    </row>
    <row r="2330" spans="1:2">
      <c r="A2330" s="258" t="s">
        <v>762</v>
      </c>
      <c r="B2330" s="258" t="s">
        <v>763</v>
      </c>
    </row>
    <row r="2331" spans="1:2">
      <c r="A2331" s="258" t="s">
        <v>2455</v>
      </c>
      <c r="B2331" s="258" t="s">
        <v>2456</v>
      </c>
    </row>
    <row r="2332" spans="1:2">
      <c r="A2332" s="258" t="s">
        <v>4184</v>
      </c>
      <c r="B2332" s="258" t="s">
        <v>4185</v>
      </c>
    </row>
    <row r="2333" spans="1:2">
      <c r="A2333" s="258" t="s">
        <v>604</v>
      </c>
      <c r="B2333" s="258" t="s">
        <v>605</v>
      </c>
    </row>
    <row r="2334" spans="1:2">
      <c r="A2334" s="258" t="s">
        <v>2305</v>
      </c>
      <c r="B2334" s="258" t="s">
        <v>2306</v>
      </c>
    </row>
    <row r="2335" spans="1:2">
      <c r="A2335" s="258" t="s">
        <v>5530</v>
      </c>
      <c r="B2335" s="258" t="s">
        <v>5531</v>
      </c>
    </row>
    <row r="2336" spans="1:2">
      <c r="A2336" s="258" t="s">
        <v>3155</v>
      </c>
      <c r="B2336" s="258" t="s">
        <v>3156</v>
      </c>
    </row>
    <row r="2337" spans="1:2">
      <c r="A2337" s="258" t="s">
        <v>3798</v>
      </c>
      <c r="B2337" s="258" t="s">
        <v>4069</v>
      </c>
    </row>
    <row r="2338" spans="1:2">
      <c r="A2338" s="258" t="s">
        <v>3168</v>
      </c>
      <c r="B2338" s="258" t="s">
        <v>5210</v>
      </c>
    </row>
    <row r="2339" spans="1:2">
      <c r="A2339" s="258" t="s">
        <v>3068</v>
      </c>
      <c r="B2339" s="258" t="s">
        <v>5187</v>
      </c>
    </row>
    <row r="2340" spans="1:2">
      <c r="A2340" s="258" t="s">
        <v>3458</v>
      </c>
      <c r="B2340" s="258" t="s">
        <v>3459</v>
      </c>
    </row>
    <row r="2341" spans="1:2">
      <c r="A2341" s="258" t="s">
        <v>2590</v>
      </c>
      <c r="B2341" s="258" t="s">
        <v>2591</v>
      </c>
    </row>
    <row r="2342" spans="1:2">
      <c r="A2342" s="258" t="s">
        <v>2866</v>
      </c>
      <c r="B2342" s="258" t="s">
        <v>2867</v>
      </c>
    </row>
    <row r="2343" spans="1:2">
      <c r="A2343" s="258" t="s">
        <v>1654</v>
      </c>
      <c r="B2343" s="258" t="s">
        <v>1655</v>
      </c>
    </row>
    <row r="2344" spans="1:2">
      <c r="A2344" s="258" t="s">
        <v>4561</v>
      </c>
      <c r="B2344" s="258" t="s">
        <v>4562</v>
      </c>
    </row>
    <row r="2345" spans="1:2">
      <c r="A2345" s="258" t="s">
        <v>2958</v>
      </c>
      <c r="B2345" s="258" t="s">
        <v>2959</v>
      </c>
    </row>
    <row r="2346" spans="1:2">
      <c r="A2346" s="258" t="s">
        <v>1241</v>
      </c>
      <c r="B2346" s="258" t="s">
        <v>1242</v>
      </c>
    </row>
    <row r="2347" spans="1:2">
      <c r="A2347" s="258" t="s">
        <v>2779</v>
      </c>
      <c r="B2347" s="258" t="s">
        <v>2780</v>
      </c>
    </row>
    <row r="2348" spans="1:2">
      <c r="A2348" s="258" t="s">
        <v>2897</v>
      </c>
      <c r="B2348" s="258" t="s">
        <v>5154</v>
      </c>
    </row>
    <row r="2349" spans="1:2">
      <c r="A2349" s="258" t="s">
        <v>4248</v>
      </c>
      <c r="B2349" s="258" t="s">
        <v>4249</v>
      </c>
    </row>
    <row r="2350" spans="1:2">
      <c r="A2350" s="258" t="s">
        <v>4630</v>
      </c>
      <c r="B2350" s="258" t="s">
        <v>4631</v>
      </c>
    </row>
    <row r="2351" spans="1:2">
      <c r="A2351" s="258" t="s">
        <v>1138</v>
      </c>
      <c r="B2351" s="258" t="s">
        <v>1139</v>
      </c>
    </row>
    <row r="2352" spans="1:2">
      <c r="A2352" s="258" t="s">
        <v>183</v>
      </c>
      <c r="B2352" s="258" t="s">
        <v>184</v>
      </c>
    </row>
    <row r="2353" spans="1:2">
      <c r="A2353" s="258" t="s">
        <v>5586</v>
      </c>
      <c r="B2353" s="258" t="s">
        <v>5587</v>
      </c>
    </row>
    <row r="2354" spans="1:2">
      <c r="A2354" s="258" t="s">
        <v>5419</v>
      </c>
      <c r="B2354" s="258" t="s">
        <v>5420</v>
      </c>
    </row>
    <row r="2355" spans="1:2">
      <c r="A2355" s="258" t="s">
        <v>3118</v>
      </c>
      <c r="B2355" s="258" t="s">
        <v>4018</v>
      </c>
    </row>
    <row r="2356" spans="1:2">
      <c r="A2356" s="258" t="s">
        <v>2993</v>
      </c>
      <c r="B2356" s="258" t="s">
        <v>2994</v>
      </c>
    </row>
    <row r="2357" spans="1:2">
      <c r="A2357" s="258" t="s">
        <v>5034</v>
      </c>
      <c r="B2357" s="258" t="s">
        <v>5035</v>
      </c>
    </row>
    <row r="2358" spans="1:2">
      <c r="A2358" s="258" t="s">
        <v>1931</v>
      </c>
      <c r="B2358" s="258" t="s">
        <v>1932</v>
      </c>
    </row>
    <row r="2359" spans="1:2">
      <c r="A2359" s="258" t="s">
        <v>820</v>
      </c>
      <c r="B2359" s="258" t="s">
        <v>821</v>
      </c>
    </row>
    <row r="2360" spans="1:2">
      <c r="A2360" s="258" t="s">
        <v>2781</v>
      </c>
      <c r="B2360" s="258" t="s">
        <v>2782</v>
      </c>
    </row>
    <row r="2361" spans="1:2">
      <c r="A2361" s="258" t="s">
        <v>1712</v>
      </c>
      <c r="B2361" s="258" t="s">
        <v>1713</v>
      </c>
    </row>
    <row r="2362" spans="1:2">
      <c r="A2362" s="258" t="s">
        <v>352</v>
      </c>
      <c r="B2362" s="258" t="s">
        <v>353</v>
      </c>
    </row>
    <row r="2363" spans="1:2">
      <c r="A2363" s="258" t="s">
        <v>1008</v>
      </c>
      <c r="B2363" s="258" t="s">
        <v>353</v>
      </c>
    </row>
    <row r="2364" spans="1:2">
      <c r="A2364" s="258" t="s">
        <v>209</v>
      </c>
      <c r="B2364" s="258" t="s">
        <v>210</v>
      </c>
    </row>
    <row r="2365" spans="1:2">
      <c r="A2365" s="258" t="s">
        <v>2960</v>
      </c>
      <c r="B2365" s="258" t="s">
        <v>2961</v>
      </c>
    </row>
    <row r="2366" spans="1:2">
      <c r="A2366" s="258" t="s">
        <v>3488</v>
      </c>
      <c r="B2366" s="258" t="s">
        <v>4054</v>
      </c>
    </row>
    <row r="2367" spans="1:2">
      <c r="A2367" s="258" t="s">
        <v>4843</v>
      </c>
      <c r="B2367" s="258" t="s">
        <v>4844</v>
      </c>
    </row>
    <row r="2368" spans="1:2">
      <c r="A2368" s="258" t="s">
        <v>1132</v>
      </c>
      <c r="B2368" s="258" t="s">
        <v>1133</v>
      </c>
    </row>
    <row r="2369" spans="1:2">
      <c r="A2369" s="258" t="s">
        <v>1180</v>
      </c>
      <c r="B2369" s="258" t="s">
        <v>1181</v>
      </c>
    </row>
    <row r="2370" spans="1:2">
      <c r="A2370" s="258" t="s">
        <v>4407</v>
      </c>
      <c r="B2370" s="258" t="s">
        <v>4408</v>
      </c>
    </row>
    <row r="2371" spans="1:2">
      <c r="A2371" s="258" t="s">
        <v>5303</v>
      </c>
      <c r="B2371" s="258" t="s">
        <v>5304</v>
      </c>
    </row>
    <row r="2372" spans="1:2">
      <c r="A2372" s="258" t="s">
        <v>207</v>
      </c>
      <c r="B2372" s="258" t="s">
        <v>208</v>
      </c>
    </row>
    <row r="2373" spans="1:2">
      <c r="A2373" s="258" t="s">
        <v>1907</v>
      </c>
      <c r="B2373" s="258" t="s">
        <v>1908</v>
      </c>
    </row>
    <row r="2374" spans="1:2">
      <c r="A2374" s="258" t="s">
        <v>2008</v>
      </c>
      <c r="B2374" s="258" t="s">
        <v>2009</v>
      </c>
    </row>
    <row r="2375" spans="1:2">
      <c r="A2375" s="258" t="s">
        <v>2904</v>
      </c>
      <c r="B2375" s="258" t="s">
        <v>5155</v>
      </c>
    </row>
    <row r="2376" spans="1:2">
      <c r="A2376" s="258" t="s">
        <v>1656</v>
      </c>
      <c r="B2376" s="258" t="s">
        <v>1657</v>
      </c>
    </row>
    <row r="2377" spans="1:2">
      <c r="A2377" s="258" t="s">
        <v>1993</v>
      </c>
      <c r="B2377" s="258" t="s">
        <v>5060</v>
      </c>
    </row>
    <row r="2378" spans="1:2">
      <c r="A2378" s="258" t="s">
        <v>3799</v>
      </c>
      <c r="B2378" s="258" t="s">
        <v>4070</v>
      </c>
    </row>
    <row r="2379" spans="1:2">
      <c r="A2379" s="258" t="s">
        <v>3689</v>
      </c>
      <c r="B2379" s="258" t="s">
        <v>3690</v>
      </c>
    </row>
    <row r="2380" spans="1:2">
      <c r="A2380" s="258" t="s">
        <v>1198</v>
      </c>
      <c r="B2380" s="258" t="s">
        <v>1199</v>
      </c>
    </row>
    <row r="2381" spans="1:2">
      <c r="A2381" s="258" t="s">
        <v>606</v>
      </c>
      <c r="B2381" s="258" t="s">
        <v>607</v>
      </c>
    </row>
    <row r="2382" spans="1:2">
      <c r="A2382" s="258" t="s">
        <v>4333</v>
      </c>
      <c r="B2382" s="258" t="s">
        <v>4334</v>
      </c>
    </row>
    <row r="2383" spans="1:2">
      <c r="A2383" s="258" t="s">
        <v>430</v>
      </c>
      <c r="B2383" s="258" t="s">
        <v>431</v>
      </c>
    </row>
    <row r="2384" spans="1:2">
      <c r="A2384" s="258" t="s">
        <v>1909</v>
      </c>
      <c r="B2384" s="258" t="s">
        <v>1910</v>
      </c>
    </row>
    <row r="2385" spans="1:2">
      <c r="A2385" s="258" t="s">
        <v>4186</v>
      </c>
      <c r="B2385" s="258" t="s">
        <v>4187</v>
      </c>
    </row>
    <row r="2386" spans="1:2">
      <c r="A2386" s="258" t="s">
        <v>2898</v>
      </c>
      <c r="B2386" s="258" t="s">
        <v>2899</v>
      </c>
    </row>
    <row r="2387" spans="1:2">
      <c r="A2387" s="258" t="s">
        <v>2198</v>
      </c>
      <c r="B2387" s="258" t="s">
        <v>2199</v>
      </c>
    </row>
    <row r="2388" spans="1:2">
      <c r="A2388" s="258" t="s">
        <v>4482</v>
      </c>
      <c r="B2388" s="258" t="s">
        <v>4757</v>
      </c>
    </row>
    <row r="2389" spans="1:2">
      <c r="A2389" s="258" t="s">
        <v>2502</v>
      </c>
      <c r="B2389" s="258" t="s">
        <v>2503</v>
      </c>
    </row>
    <row r="2390" spans="1:2">
      <c r="A2390" s="258" t="s">
        <v>3069</v>
      </c>
      <c r="B2390" s="258" t="s">
        <v>4015</v>
      </c>
    </row>
    <row r="2391" spans="1:2">
      <c r="A2391" s="258" t="s">
        <v>1624</v>
      </c>
      <c r="B2391" s="258" t="s">
        <v>1625</v>
      </c>
    </row>
    <row r="2392" spans="1:2">
      <c r="A2392" s="258" t="s">
        <v>3070</v>
      </c>
      <c r="B2392" s="258" t="s">
        <v>5188</v>
      </c>
    </row>
    <row r="2393" spans="1:2">
      <c r="A2393" s="258" t="s">
        <v>257</v>
      </c>
      <c r="B2393" s="258" t="s">
        <v>258</v>
      </c>
    </row>
    <row r="2394" spans="1:2">
      <c r="A2394" s="258" t="s">
        <v>2053</v>
      </c>
      <c r="B2394" s="258" t="s">
        <v>2054</v>
      </c>
    </row>
    <row r="2395" spans="1:2">
      <c r="A2395" s="258" t="s">
        <v>588</v>
      </c>
      <c r="B2395" s="258" t="s">
        <v>589</v>
      </c>
    </row>
    <row r="2396" spans="1:2">
      <c r="A2396" s="258" t="s">
        <v>4483</v>
      </c>
      <c r="B2396" s="258" t="s">
        <v>4758</v>
      </c>
    </row>
    <row r="2397" spans="1:2">
      <c r="A2397" s="258" t="s">
        <v>2074</v>
      </c>
      <c r="B2397" s="258" t="s">
        <v>2075</v>
      </c>
    </row>
    <row r="2398" spans="1:2">
      <c r="A2398" s="258" t="s">
        <v>3817</v>
      </c>
      <c r="B2398" s="258" t="s">
        <v>3818</v>
      </c>
    </row>
    <row r="2399" spans="1:2">
      <c r="A2399" s="258" t="s">
        <v>554</v>
      </c>
      <c r="B2399" s="258" t="s">
        <v>555</v>
      </c>
    </row>
    <row r="2400" spans="1:2">
      <c r="A2400" s="258" t="s">
        <v>1822</v>
      </c>
      <c r="B2400" s="258" t="s">
        <v>1823</v>
      </c>
    </row>
    <row r="2401" spans="1:2">
      <c r="A2401" s="258" t="s">
        <v>4563</v>
      </c>
      <c r="B2401" s="258" t="s">
        <v>4782</v>
      </c>
    </row>
    <row r="2402" spans="1:2">
      <c r="A2402" s="258" t="s">
        <v>175</v>
      </c>
      <c r="B2402" s="258" t="s">
        <v>176</v>
      </c>
    </row>
    <row r="2403" spans="1:2">
      <c r="A2403" s="258" t="s">
        <v>259</v>
      </c>
      <c r="B2403" s="258" t="s">
        <v>260</v>
      </c>
    </row>
    <row r="2404" spans="1:2">
      <c r="A2404" s="258" t="s">
        <v>3259</v>
      </c>
      <c r="B2404" s="258" t="s">
        <v>3260</v>
      </c>
    </row>
    <row r="2405" spans="1:2">
      <c r="A2405" s="258" t="s">
        <v>1396</v>
      </c>
      <c r="B2405" s="258" t="s">
        <v>1397</v>
      </c>
    </row>
    <row r="2406" spans="1:2">
      <c r="A2406" s="258" t="s">
        <v>760</v>
      </c>
      <c r="B2406" s="258" t="s">
        <v>761</v>
      </c>
    </row>
    <row r="2407" spans="1:2">
      <c r="A2407" s="258" t="s">
        <v>2031</v>
      </c>
      <c r="B2407" s="258" t="s">
        <v>5066</v>
      </c>
    </row>
    <row r="2408" spans="1:2">
      <c r="A2408" s="258" t="s">
        <v>1566</v>
      </c>
      <c r="B2408" s="258" t="s">
        <v>1567</v>
      </c>
    </row>
    <row r="2409" spans="1:2">
      <c r="A2409" s="258" t="s">
        <v>1369</v>
      </c>
      <c r="B2409" s="258" t="s">
        <v>1370</v>
      </c>
    </row>
    <row r="2410" spans="1:2">
      <c r="A2410" s="258" t="s">
        <v>2167</v>
      </c>
      <c r="B2410" s="258" t="s">
        <v>2168</v>
      </c>
    </row>
    <row r="2411" spans="1:2">
      <c r="A2411" s="258" t="s">
        <v>2884</v>
      </c>
      <c r="B2411" s="258" t="s">
        <v>2885</v>
      </c>
    </row>
    <row r="2412" spans="1:2">
      <c r="A2412" s="258" t="s">
        <v>5307</v>
      </c>
      <c r="B2412" s="258" t="s">
        <v>5308</v>
      </c>
    </row>
    <row r="2413" spans="1:2">
      <c r="A2413" s="258" t="s">
        <v>1108</v>
      </c>
      <c r="B2413" s="258" t="s">
        <v>1109</v>
      </c>
    </row>
    <row r="2414" spans="1:2">
      <c r="A2414" s="258" t="s">
        <v>1917</v>
      </c>
      <c r="B2414" s="258" t="s">
        <v>1918</v>
      </c>
    </row>
    <row r="2415" spans="1:2">
      <c r="A2415" s="258" t="s">
        <v>4719</v>
      </c>
      <c r="B2415" s="258" t="s">
        <v>4720</v>
      </c>
    </row>
    <row r="2416" spans="1:2">
      <c r="A2416" s="258" t="s">
        <v>2457</v>
      </c>
      <c r="B2416" s="258" t="s">
        <v>2458</v>
      </c>
    </row>
    <row r="2417" spans="1:2">
      <c r="A2417" s="258" t="s">
        <v>229</v>
      </c>
      <c r="B2417" s="258" t="s">
        <v>230</v>
      </c>
    </row>
    <row r="2418" spans="1:2">
      <c r="A2418" s="258" t="s">
        <v>3497</v>
      </c>
      <c r="B2418" s="258" t="s">
        <v>230</v>
      </c>
    </row>
    <row r="2419" spans="1:2">
      <c r="A2419" s="258" t="s">
        <v>4807</v>
      </c>
      <c r="B2419" s="258" t="s">
        <v>4808</v>
      </c>
    </row>
    <row r="2420" spans="1:2">
      <c r="A2420" s="258" t="s">
        <v>1060</v>
      </c>
      <c r="B2420" s="258" t="s">
        <v>1061</v>
      </c>
    </row>
    <row r="2421" spans="1:2">
      <c r="A2421" s="258" t="s">
        <v>3869</v>
      </c>
      <c r="B2421" s="258" t="s">
        <v>3870</v>
      </c>
    </row>
    <row r="2422" spans="1:2">
      <c r="A2422" s="258" t="s">
        <v>1455</v>
      </c>
      <c r="B2422" s="258" t="s">
        <v>1456</v>
      </c>
    </row>
    <row r="2423" spans="1:2">
      <c r="A2423" s="258" t="s">
        <v>2641</v>
      </c>
      <c r="B2423" s="258" t="s">
        <v>2642</v>
      </c>
    </row>
    <row r="2424" spans="1:2">
      <c r="A2424" s="258" t="s">
        <v>3369</v>
      </c>
      <c r="B2424" s="258" t="s">
        <v>4038</v>
      </c>
    </row>
    <row r="2425" spans="1:2">
      <c r="A2425" s="258" t="s">
        <v>4531</v>
      </c>
      <c r="B2425" s="258" t="s">
        <v>4762</v>
      </c>
    </row>
    <row r="2426" spans="1:2">
      <c r="A2426" s="258" t="s">
        <v>590</v>
      </c>
      <c r="B2426" s="258" t="s">
        <v>591</v>
      </c>
    </row>
    <row r="2427" spans="1:2">
      <c r="A2427" s="258" t="s">
        <v>1311</v>
      </c>
      <c r="B2427" s="258" t="s">
        <v>1312</v>
      </c>
    </row>
    <row r="2428" spans="1:2">
      <c r="A2428" s="258" t="s">
        <v>3111</v>
      </c>
      <c r="B2428" s="258" t="s">
        <v>5199</v>
      </c>
    </row>
    <row r="2429" spans="1:2">
      <c r="A2429" s="258" t="s">
        <v>4632</v>
      </c>
      <c r="B2429" s="258" t="s">
        <v>4633</v>
      </c>
    </row>
    <row r="2430" spans="1:2">
      <c r="A2430" s="258" t="s">
        <v>4967</v>
      </c>
      <c r="B2430" s="258" t="s">
        <v>4968</v>
      </c>
    </row>
    <row r="2431" spans="1:2">
      <c r="A2431" s="258" t="s">
        <v>4809</v>
      </c>
      <c r="B2431" s="258" t="s">
        <v>4810</v>
      </c>
    </row>
    <row r="2432" spans="1:2">
      <c r="A2432" s="258" t="s">
        <v>747</v>
      </c>
      <c r="B2432" s="258" t="s">
        <v>748</v>
      </c>
    </row>
    <row r="2433" spans="1:2">
      <c r="A2433" s="258" t="s">
        <v>2169</v>
      </c>
      <c r="B2433" s="258" t="s">
        <v>2170</v>
      </c>
    </row>
    <row r="2434" spans="1:2">
      <c r="A2434" s="258" t="s">
        <v>404</v>
      </c>
      <c r="B2434" s="258" t="s">
        <v>405</v>
      </c>
    </row>
    <row r="2435" spans="1:2">
      <c r="A2435" s="258" t="s">
        <v>2171</v>
      </c>
      <c r="B2435" s="258" t="s">
        <v>2172</v>
      </c>
    </row>
    <row r="2436" spans="1:2">
      <c r="A2436" s="258" t="s">
        <v>406</v>
      </c>
      <c r="B2436" s="258" t="s">
        <v>407</v>
      </c>
    </row>
    <row r="2437" spans="1:2">
      <c r="A2437" s="258" t="s">
        <v>1605</v>
      </c>
      <c r="B2437" s="258" t="s">
        <v>1606</v>
      </c>
    </row>
    <row r="2438" spans="1:2">
      <c r="A2438" s="258" t="s">
        <v>511</v>
      </c>
      <c r="B2438" s="258" t="s">
        <v>512</v>
      </c>
    </row>
    <row r="2439" spans="1:2">
      <c r="A2439" s="258" t="s">
        <v>2962</v>
      </c>
      <c r="B2439" s="258" t="s">
        <v>5165</v>
      </c>
    </row>
    <row r="2440" spans="1:2">
      <c r="A2440" s="258" t="s">
        <v>854</v>
      </c>
      <c r="B2440" s="258" t="s">
        <v>855</v>
      </c>
    </row>
    <row r="2441" spans="1:2">
      <c r="A2441" s="258" t="s">
        <v>894</v>
      </c>
      <c r="B2441" s="258" t="s">
        <v>895</v>
      </c>
    </row>
    <row r="2442" spans="1:2">
      <c r="A2442" s="258" t="s">
        <v>1933</v>
      </c>
      <c r="B2442" s="258" t="s">
        <v>1934</v>
      </c>
    </row>
    <row r="2443" spans="1:2">
      <c r="A2443" s="258" t="s">
        <v>1874</v>
      </c>
      <c r="B2443" s="258" t="s">
        <v>1875</v>
      </c>
    </row>
    <row r="2444" spans="1:2">
      <c r="A2444" s="258" t="s">
        <v>828</v>
      </c>
      <c r="B2444" s="258" t="s">
        <v>829</v>
      </c>
    </row>
    <row r="2445" spans="1:2">
      <c r="A2445" s="258" t="s">
        <v>2459</v>
      </c>
      <c r="B2445" s="258" t="s">
        <v>2460</v>
      </c>
    </row>
    <row r="2446" spans="1:2">
      <c r="A2446" s="258" t="s">
        <v>2643</v>
      </c>
      <c r="B2446" s="258" t="s">
        <v>2644</v>
      </c>
    </row>
    <row r="2447" spans="1:2">
      <c r="A2447" s="258" t="s">
        <v>3169</v>
      </c>
      <c r="B2447" s="258" t="s">
        <v>3170</v>
      </c>
    </row>
    <row r="2448" spans="1:2">
      <c r="A2448" s="258" t="s">
        <v>2900</v>
      </c>
      <c r="B2448" s="258" t="s">
        <v>2901</v>
      </c>
    </row>
    <row r="2449" spans="1:2">
      <c r="A2449" s="258" t="s">
        <v>646</v>
      </c>
      <c r="B2449" s="258" t="s">
        <v>647</v>
      </c>
    </row>
    <row r="2450" spans="1:2">
      <c r="A2450" s="258" t="s">
        <v>489</v>
      </c>
      <c r="B2450" s="258" t="s">
        <v>490</v>
      </c>
    </row>
    <row r="2451" spans="1:2">
      <c r="A2451" s="258" t="s">
        <v>533</v>
      </c>
      <c r="B2451" s="258" t="s">
        <v>534</v>
      </c>
    </row>
    <row r="2452" spans="1:2">
      <c r="A2452" s="258" t="s">
        <v>3460</v>
      </c>
      <c r="B2452" s="258" t="s">
        <v>4047</v>
      </c>
    </row>
    <row r="2453" spans="1:2">
      <c r="A2453" s="258" t="s">
        <v>1128</v>
      </c>
      <c r="B2453" s="258" t="s">
        <v>1129</v>
      </c>
    </row>
    <row r="2454" spans="1:2">
      <c r="A2454" s="258" t="s">
        <v>758</v>
      </c>
      <c r="B2454" s="258" t="s">
        <v>759</v>
      </c>
    </row>
    <row r="2455" spans="1:2">
      <c r="A2455" s="258" t="s">
        <v>950</v>
      </c>
      <c r="B2455" s="258" t="s">
        <v>951</v>
      </c>
    </row>
    <row r="2456" spans="1:2">
      <c r="A2456" s="258" t="s">
        <v>2200</v>
      </c>
      <c r="B2456" s="258" t="s">
        <v>2201</v>
      </c>
    </row>
    <row r="2457" spans="1:2">
      <c r="A2457" s="258" t="s">
        <v>4746</v>
      </c>
      <c r="B2457" s="258" t="s">
        <v>4747</v>
      </c>
    </row>
    <row r="2458" spans="1:2">
      <c r="A2458" s="258" t="s">
        <v>2886</v>
      </c>
      <c r="B2458" s="258" t="s">
        <v>2887</v>
      </c>
    </row>
    <row r="2459" spans="1:2">
      <c r="A2459" s="258" t="s">
        <v>316</v>
      </c>
      <c r="B2459" s="258" t="s">
        <v>317</v>
      </c>
    </row>
    <row r="2460" spans="1:2">
      <c r="A2460" s="258" t="s">
        <v>445</v>
      </c>
      <c r="B2460" s="258" t="s">
        <v>446</v>
      </c>
    </row>
    <row r="2461" spans="1:2">
      <c r="A2461" s="258" t="s">
        <v>2783</v>
      </c>
      <c r="B2461" s="258" t="s">
        <v>5118</v>
      </c>
    </row>
    <row r="2462" spans="1:2">
      <c r="A2462" s="258" t="s">
        <v>3394</v>
      </c>
      <c r="B2462" s="258" t="s">
        <v>3395</v>
      </c>
    </row>
    <row r="2463" spans="1:2">
      <c r="A2463" s="258" t="s">
        <v>1925</v>
      </c>
      <c r="B2463" s="258" t="s">
        <v>1926</v>
      </c>
    </row>
    <row r="2464" spans="1:2">
      <c r="A2464" s="258" t="s">
        <v>2963</v>
      </c>
      <c r="B2464" s="258" t="s">
        <v>2964</v>
      </c>
    </row>
    <row r="2465" spans="1:2">
      <c r="A2465" s="258" t="s">
        <v>4750</v>
      </c>
      <c r="B2465" s="258" t="s">
        <v>4751</v>
      </c>
    </row>
    <row r="2466" spans="1:2">
      <c r="A2466" s="258" t="s">
        <v>4202</v>
      </c>
      <c r="B2466" s="258" t="s">
        <v>4203</v>
      </c>
    </row>
    <row r="2467" spans="1:2">
      <c r="A2467" s="258" t="s">
        <v>3023</v>
      </c>
      <c r="B2467" s="258" t="s">
        <v>3024</v>
      </c>
    </row>
    <row r="2468" spans="1:2">
      <c r="A2468" s="258" t="s">
        <v>4096</v>
      </c>
      <c r="B2468" s="258" t="s">
        <v>4097</v>
      </c>
    </row>
    <row r="2469" spans="1:2">
      <c r="A2469" s="258" t="s">
        <v>4443</v>
      </c>
      <c r="B2469" s="258" t="s">
        <v>4444</v>
      </c>
    </row>
    <row r="2470" spans="1:2">
      <c r="A2470" s="258" t="s">
        <v>1980</v>
      </c>
      <c r="B2470" s="258" t="s">
        <v>5054</v>
      </c>
    </row>
    <row r="2471" spans="1:2">
      <c r="A2471" s="258" t="s">
        <v>5421</v>
      </c>
      <c r="B2471" s="258" t="s">
        <v>5422</v>
      </c>
    </row>
    <row r="2472" spans="1:2">
      <c r="A2472" s="258" t="s">
        <v>4743</v>
      </c>
      <c r="B2472" s="258" t="s">
        <v>4744</v>
      </c>
    </row>
    <row r="2473" spans="1:2">
      <c r="A2473" s="258" t="s">
        <v>2784</v>
      </c>
      <c r="B2473" s="258" t="s">
        <v>4002</v>
      </c>
    </row>
    <row r="2474" spans="1:2">
      <c r="A2474" s="258" t="s">
        <v>2647</v>
      </c>
      <c r="B2474" s="258" t="s">
        <v>2648</v>
      </c>
    </row>
    <row r="2475" spans="1:2">
      <c r="A2475" s="258" t="s">
        <v>1981</v>
      </c>
      <c r="B2475" s="258" t="s">
        <v>1982</v>
      </c>
    </row>
    <row r="2476" spans="1:2">
      <c r="A2476" s="258" t="s">
        <v>2173</v>
      </c>
      <c r="B2476" s="258" t="s">
        <v>2174</v>
      </c>
    </row>
    <row r="2477" spans="1:2">
      <c r="A2477" s="258" t="s">
        <v>2010</v>
      </c>
      <c r="B2477" s="258" t="s">
        <v>2011</v>
      </c>
    </row>
    <row r="2478" spans="1:2">
      <c r="A2478" s="258" t="s">
        <v>4845</v>
      </c>
      <c r="B2478" s="258" t="s">
        <v>4846</v>
      </c>
    </row>
    <row r="2479" spans="1:2">
      <c r="A2479" s="258" t="s">
        <v>3413</v>
      </c>
      <c r="B2479" s="258" t="s">
        <v>4043</v>
      </c>
    </row>
    <row r="2480" spans="1:2">
      <c r="A2480" s="258" t="s">
        <v>1035</v>
      </c>
      <c r="B2480" s="258" t="s">
        <v>1036</v>
      </c>
    </row>
    <row r="2481" spans="1:2">
      <c r="A2481" s="258" t="s">
        <v>2738</v>
      </c>
      <c r="B2481" s="258" t="s">
        <v>2739</v>
      </c>
    </row>
    <row r="2482" spans="1:2">
      <c r="A2482" s="258" t="s">
        <v>3000</v>
      </c>
      <c r="B2482" s="258" t="s">
        <v>5175</v>
      </c>
    </row>
    <row r="2483" spans="1:2">
      <c r="A2483" s="258" t="s">
        <v>1408</v>
      </c>
      <c r="B2483" s="258" t="s">
        <v>1409</v>
      </c>
    </row>
    <row r="2484" spans="1:2">
      <c r="A2484" s="258" t="s">
        <v>2307</v>
      </c>
      <c r="B2484" s="258" t="s">
        <v>2308</v>
      </c>
    </row>
    <row r="2485" spans="1:2">
      <c r="A2485" s="258" t="s">
        <v>1517</v>
      </c>
      <c r="B2485" s="258" t="s">
        <v>1518</v>
      </c>
    </row>
    <row r="2486" spans="1:2">
      <c r="A2486" s="258" t="s">
        <v>2915</v>
      </c>
      <c r="B2486" s="258" t="s">
        <v>2916</v>
      </c>
    </row>
    <row r="2487" spans="1:2">
      <c r="A2487" s="258" t="s">
        <v>866</v>
      </c>
      <c r="B2487" s="258" t="s">
        <v>867</v>
      </c>
    </row>
    <row r="2488" spans="1:2">
      <c r="A2488" s="258" t="s">
        <v>1084</v>
      </c>
      <c r="B2488" s="258" t="s">
        <v>1085</v>
      </c>
    </row>
    <row r="2489" spans="1:2">
      <c r="A2489" s="258" t="s">
        <v>1200</v>
      </c>
      <c r="B2489" s="258" t="s">
        <v>1085</v>
      </c>
    </row>
    <row r="2490" spans="1:2">
      <c r="A2490" s="258" t="s">
        <v>5532</v>
      </c>
      <c r="B2490" s="258" t="s">
        <v>1085</v>
      </c>
    </row>
    <row r="2491" spans="1:2">
      <c r="A2491" s="258" t="s">
        <v>215</v>
      </c>
      <c r="B2491" s="258" t="s">
        <v>216</v>
      </c>
    </row>
    <row r="2492" spans="1:2">
      <c r="A2492" s="258" t="s">
        <v>513</v>
      </c>
      <c r="B2492" s="258" t="s">
        <v>514</v>
      </c>
    </row>
    <row r="2493" spans="1:2">
      <c r="A2493" s="258" t="s">
        <v>191</v>
      </c>
      <c r="B2493" s="258" t="s">
        <v>192</v>
      </c>
    </row>
    <row r="2494" spans="1:2">
      <c r="A2494" s="258" t="s">
        <v>4188</v>
      </c>
      <c r="B2494" s="258" t="s">
        <v>4189</v>
      </c>
    </row>
    <row r="2495" spans="1:2">
      <c r="A2495" s="258" t="s">
        <v>1215</v>
      </c>
      <c r="B2495" s="258" t="s">
        <v>1216</v>
      </c>
    </row>
    <row r="2496" spans="1:2">
      <c r="A2496" s="258" t="s">
        <v>1305</v>
      </c>
      <c r="B2496" s="258" t="s">
        <v>1306</v>
      </c>
    </row>
    <row r="2497" spans="1:2">
      <c r="A2497" s="258" t="s">
        <v>537</v>
      </c>
      <c r="B2497" s="258" t="s">
        <v>538</v>
      </c>
    </row>
    <row r="2498" spans="1:2">
      <c r="A2498" s="258" t="s">
        <v>556</v>
      </c>
      <c r="B2498" s="258" t="s">
        <v>557</v>
      </c>
    </row>
    <row r="2499" spans="1:2">
      <c r="A2499" s="258" t="s">
        <v>946</v>
      </c>
      <c r="B2499" s="258" t="s">
        <v>947</v>
      </c>
    </row>
    <row r="2500" spans="1:2">
      <c r="A2500" s="258" t="s">
        <v>778</v>
      </c>
      <c r="B2500" s="258" t="s">
        <v>779</v>
      </c>
    </row>
    <row r="2501" spans="1:2">
      <c r="A2501" s="258" t="s">
        <v>2012</v>
      </c>
      <c r="B2501" s="258" t="s">
        <v>2013</v>
      </c>
    </row>
    <row r="2502" spans="1:2">
      <c r="A2502" s="258" t="s">
        <v>1421</v>
      </c>
      <c r="B2502" s="258" t="s">
        <v>1422</v>
      </c>
    </row>
    <row r="2503" spans="1:2">
      <c r="A2503" s="258" t="s">
        <v>2202</v>
      </c>
      <c r="B2503" s="258" t="s">
        <v>2203</v>
      </c>
    </row>
    <row r="2504" spans="1:2">
      <c r="A2504" s="258" t="s">
        <v>1501</v>
      </c>
      <c r="B2504" s="258" t="s">
        <v>1502</v>
      </c>
    </row>
    <row r="2505" spans="1:2">
      <c r="A2505" s="258" t="s">
        <v>4532</v>
      </c>
      <c r="B2505" s="258" t="s">
        <v>4763</v>
      </c>
    </row>
    <row r="2506" spans="1:2">
      <c r="A2506" s="258" t="s">
        <v>1144</v>
      </c>
      <c r="B2506" s="258" t="s">
        <v>1145</v>
      </c>
    </row>
    <row r="2507" spans="1:2">
      <c r="A2507" s="258" t="s">
        <v>4250</v>
      </c>
      <c r="B2507" s="258" t="s">
        <v>4251</v>
      </c>
    </row>
    <row r="2508" spans="1:2">
      <c r="A2508" s="258" t="s">
        <v>2041</v>
      </c>
      <c r="B2508" s="258" t="s">
        <v>2042</v>
      </c>
    </row>
    <row r="2509" spans="1:2">
      <c r="A2509" s="258" t="s">
        <v>707</v>
      </c>
      <c r="B2509" s="258" t="s">
        <v>708</v>
      </c>
    </row>
    <row r="2510" spans="1:2">
      <c r="A2510" s="258" t="s">
        <v>3337</v>
      </c>
      <c r="B2510" s="258" t="s">
        <v>3338</v>
      </c>
    </row>
    <row r="2511" spans="1:2">
      <c r="A2511" s="258" t="s">
        <v>4098</v>
      </c>
      <c r="B2511" s="258" t="s">
        <v>5238</v>
      </c>
    </row>
    <row r="2512" spans="1:2">
      <c r="A2512" s="258" t="s">
        <v>3489</v>
      </c>
      <c r="B2512" s="258" t="s">
        <v>4055</v>
      </c>
    </row>
    <row r="2513" spans="1:2">
      <c r="A2513" s="258" t="s">
        <v>4190</v>
      </c>
      <c r="B2513" s="258" t="s">
        <v>4191</v>
      </c>
    </row>
    <row r="2514" spans="1:2">
      <c r="A2514" s="258" t="s">
        <v>4353</v>
      </c>
      <c r="B2514" s="258" t="s">
        <v>5241</v>
      </c>
    </row>
    <row r="2515" spans="1:2">
      <c r="A2515" s="258" t="s">
        <v>1427</v>
      </c>
      <c r="B2515" s="258" t="s">
        <v>1428</v>
      </c>
    </row>
    <row r="2516" spans="1:2">
      <c r="A2516" s="258" t="s">
        <v>5533</v>
      </c>
      <c r="B2516" s="258" t="s">
        <v>5534</v>
      </c>
    </row>
    <row r="2517" spans="1:2">
      <c r="A2517" s="258" t="s">
        <v>2744</v>
      </c>
      <c r="B2517" s="258" t="s">
        <v>2745</v>
      </c>
    </row>
    <row r="2518" spans="1:2">
      <c r="A2518" s="258" t="s">
        <v>2309</v>
      </c>
      <c r="B2518" s="258" t="s">
        <v>2310</v>
      </c>
    </row>
    <row r="2519" spans="1:2">
      <c r="A2519" s="258" t="s">
        <v>432</v>
      </c>
      <c r="B2519" s="258" t="s">
        <v>433</v>
      </c>
    </row>
    <row r="2520" spans="1:2">
      <c r="A2520" s="258" t="s">
        <v>4876</v>
      </c>
      <c r="B2520" s="258" t="s">
        <v>4877</v>
      </c>
    </row>
    <row r="2521" spans="1:2">
      <c r="A2521" s="258" t="s">
        <v>806</v>
      </c>
      <c r="B2521" s="258" t="s">
        <v>807</v>
      </c>
    </row>
    <row r="2522" spans="1:2">
      <c r="A2522" s="258" t="s">
        <v>1489</v>
      </c>
      <c r="B2522" s="258" t="s">
        <v>1490</v>
      </c>
    </row>
    <row r="2523" spans="1:2">
      <c r="A2523" s="258" t="s">
        <v>2311</v>
      </c>
      <c r="B2523" s="258" t="s">
        <v>2312</v>
      </c>
    </row>
    <row r="2524" spans="1:2">
      <c r="A2524" s="258" t="s">
        <v>2688</v>
      </c>
      <c r="B2524" s="258" t="s">
        <v>5087</v>
      </c>
    </row>
    <row r="2525" spans="1:2">
      <c r="A2525" s="258" t="s">
        <v>611</v>
      </c>
      <c r="B2525" s="258" t="s">
        <v>612</v>
      </c>
    </row>
    <row r="2526" spans="1:2">
      <c r="A2526" s="258" t="s">
        <v>3871</v>
      </c>
      <c r="B2526" s="258" t="s">
        <v>3872</v>
      </c>
    </row>
    <row r="2527" spans="1:2">
      <c r="A2527" s="258" t="s">
        <v>2461</v>
      </c>
      <c r="B2527" s="258" t="s">
        <v>2462</v>
      </c>
    </row>
    <row r="2528" spans="1:2">
      <c r="A2528" s="258" t="s">
        <v>3426</v>
      </c>
      <c r="B2528" s="258" t="s">
        <v>2462</v>
      </c>
    </row>
    <row r="2529" spans="1:2">
      <c r="A2529" s="258" t="s">
        <v>850</v>
      </c>
      <c r="B2529" s="258" t="s">
        <v>851</v>
      </c>
    </row>
    <row r="2530" spans="1:2">
      <c r="A2530" s="258" t="s">
        <v>1331</v>
      </c>
      <c r="B2530" s="258" t="s">
        <v>1332</v>
      </c>
    </row>
    <row r="2531" spans="1:2">
      <c r="A2531" s="258" t="s">
        <v>3414</v>
      </c>
      <c r="B2531" s="258" t="s">
        <v>3415</v>
      </c>
    </row>
    <row r="2532" spans="1:2">
      <c r="A2532" s="258" t="s">
        <v>715</v>
      </c>
      <c r="B2532" s="258" t="s">
        <v>716</v>
      </c>
    </row>
    <row r="2533" spans="1:2">
      <c r="A2533" s="258" t="s">
        <v>447</v>
      </c>
      <c r="B2533" s="258" t="s">
        <v>448</v>
      </c>
    </row>
    <row r="2534" spans="1:2">
      <c r="A2534" s="258" t="s">
        <v>354</v>
      </c>
      <c r="B2534" s="258" t="s">
        <v>355</v>
      </c>
    </row>
    <row r="2535" spans="1:2">
      <c r="A2535" s="258" t="s">
        <v>592</v>
      </c>
      <c r="B2535" s="258" t="s">
        <v>593</v>
      </c>
    </row>
    <row r="2536" spans="1:2">
      <c r="A2536" s="258" t="s">
        <v>3353</v>
      </c>
      <c r="B2536" s="258" t="s">
        <v>5217</v>
      </c>
    </row>
    <row r="2537" spans="1:2">
      <c r="A2537" s="258" t="s">
        <v>237</v>
      </c>
      <c r="B2537" s="258" t="s">
        <v>238</v>
      </c>
    </row>
    <row r="2538" spans="1:2">
      <c r="A2538" s="258" t="s">
        <v>4335</v>
      </c>
      <c r="B2538" s="258" t="s">
        <v>4336</v>
      </c>
    </row>
    <row r="2539" spans="1:2">
      <c r="A2539" s="258" t="s">
        <v>392</v>
      </c>
      <c r="B2539" s="258" t="s">
        <v>393</v>
      </c>
    </row>
    <row r="2540" spans="1:2">
      <c r="A2540" s="258" t="s">
        <v>1156</v>
      </c>
      <c r="B2540" s="258" t="s">
        <v>1157</v>
      </c>
    </row>
    <row r="2541" spans="1:2">
      <c r="A2541" s="258" t="s">
        <v>2888</v>
      </c>
      <c r="B2541" s="258" t="s">
        <v>2889</v>
      </c>
    </row>
    <row r="2542" spans="1:2">
      <c r="A2542" s="258" t="s">
        <v>944</v>
      </c>
      <c r="B2542" s="258" t="s">
        <v>945</v>
      </c>
    </row>
    <row r="2543" spans="1:2">
      <c r="A2543" s="258" t="s">
        <v>4252</v>
      </c>
      <c r="B2543" s="258" t="s">
        <v>4253</v>
      </c>
    </row>
    <row r="2544" spans="1:2">
      <c r="A2544" s="258" t="s">
        <v>737</v>
      </c>
      <c r="B2544" s="258" t="s">
        <v>738</v>
      </c>
    </row>
    <row r="2545" spans="1:2">
      <c r="A2545" s="258" t="s">
        <v>449</v>
      </c>
      <c r="B2545" s="258" t="s">
        <v>450</v>
      </c>
    </row>
    <row r="2546" spans="1:2">
      <c r="A2546" s="258" t="s">
        <v>1658</v>
      </c>
      <c r="B2546" s="258" t="s">
        <v>1659</v>
      </c>
    </row>
    <row r="2547" spans="1:2">
      <c r="A2547" s="258" t="s">
        <v>4728</v>
      </c>
      <c r="B2547" s="258" t="s">
        <v>4729</v>
      </c>
    </row>
    <row r="2548" spans="1:2">
      <c r="A2548" s="258" t="s">
        <v>2965</v>
      </c>
      <c r="B2548" s="258" t="s">
        <v>2966</v>
      </c>
    </row>
    <row r="2549" spans="1:2">
      <c r="A2549" s="258" t="s">
        <v>874</v>
      </c>
      <c r="B2549" s="258" t="s">
        <v>875</v>
      </c>
    </row>
    <row r="2550" spans="1:2">
      <c r="A2550" s="258" t="s">
        <v>2204</v>
      </c>
      <c r="B2550" s="258" t="s">
        <v>2205</v>
      </c>
    </row>
    <row r="2551" spans="1:2">
      <c r="A2551" s="258" t="s">
        <v>1465</v>
      </c>
      <c r="B2551" s="258" t="s">
        <v>1466</v>
      </c>
    </row>
    <row r="2552" spans="1:2">
      <c r="A2552" s="258" t="s">
        <v>1824</v>
      </c>
      <c r="B2552" s="258" t="s">
        <v>1825</v>
      </c>
    </row>
    <row r="2553" spans="1:2">
      <c r="A2553" s="258" t="s">
        <v>2967</v>
      </c>
      <c r="B2553" s="258" t="s">
        <v>5166</v>
      </c>
    </row>
    <row r="2554" spans="1:2">
      <c r="A2554" s="258" t="s">
        <v>1759</v>
      </c>
      <c r="B2554" s="258" t="s">
        <v>1760</v>
      </c>
    </row>
    <row r="2555" spans="1:2">
      <c r="A2555" s="258" t="s">
        <v>3093</v>
      </c>
      <c r="B2555" s="258" t="s">
        <v>3094</v>
      </c>
    </row>
    <row r="2556" spans="1:2">
      <c r="A2556" s="258" t="s">
        <v>356</v>
      </c>
      <c r="B2556" s="258" t="s">
        <v>357</v>
      </c>
    </row>
    <row r="2557" spans="1:2">
      <c r="A2557" s="258" t="s">
        <v>2507</v>
      </c>
      <c r="B2557" s="258" t="s">
        <v>2508</v>
      </c>
    </row>
    <row r="2558" spans="1:2">
      <c r="A2558" s="258" t="s">
        <v>2917</v>
      </c>
      <c r="B2558" s="258" t="s">
        <v>2918</v>
      </c>
    </row>
    <row r="2559" spans="1:2">
      <c r="A2559" s="258" t="s">
        <v>3112</v>
      </c>
      <c r="B2559" s="258" t="s">
        <v>5200</v>
      </c>
    </row>
    <row r="2560" spans="1:2">
      <c r="A2560" s="258" t="s">
        <v>3273</v>
      </c>
      <c r="B2560" s="258" t="s">
        <v>3274</v>
      </c>
    </row>
    <row r="2561" spans="1:2">
      <c r="A2561" s="258" t="s">
        <v>451</v>
      </c>
      <c r="B2561" s="258" t="s">
        <v>452</v>
      </c>
    </row>
    <row r="2562" spans="1:2">
      <c r="A2562" s="258" t="s">
        <v>4099</v>
      </c>
      <c r="B2562" s="258" t="s">
        <v>4100</v>
      </c>
    </row>
    <row r="2563" spans="1:2">
      <c r="A2563" s="258" t="s">
        <v>1064</v>
      </c>
      <c r="B2563" s="258" t="s">
        <v>1065</v>
      </c>
    </row>
    <row r="2564" spans="1:2">
      <c r="A2564" s="258" t="s">
        <v>2463</v>
      </c>
      <c r="B2564" s="258" t="s">
        <v>2464</v>
      </c>
    </row>
    <row r="2565" spans="1:2">
      <c r="A2565" s="258" t="s">
        <v>1062</v>
      </c>
      <c r="B2565" s="258" t="s">
        <v>1063</v>
      </c>
    </row>
    <row r="2566" spans="1:2">
      <c r="A2566" s="258" t="s">
        <v>2968</v>
      </c>
      <c r="B2566" s="258" t="s">
        <v>2969</v>
      </c>
    </row>
    <row r="2567" spans="1:2">
      <c r="A2567" s="258" t="s">
        <v>800</v>
      </c>
      <c r="B2567" s="258" t="s">
        <v>801</v>
      </c>
    </row>
    <row r="2568" spans="1:2">
      <c r="A2568" s="258" t="s">
        <v>1911</v>
      </c>
      <c r="B2568" s="258" t="s">
        <v>1912</v>
      </c>
    </row>
    <row r="2569" spans="1:2">
      <c r="A2569" s="258" t="s">
        <v>3819</v>
      </c>
      <c r="B2569" s="258" t="s">
        <v>4075</v>
      </c>
    </row>
    <row r="2570" spans="1:2">
      <c r="A2570" s="258" t="s">
        <v>358</v>
      </c>
      <c r="B2570" s="258" t="s">
        <v>359</v>
      </c>
    </row>
    <row r="2571" spans="1:2">
      <c r="A2571" s="258" t="s">
        <v>3439</v>
      </c>
      <c r="B2571" s="258" t="s">
        <v>3440</v>
      </c>
    </row>
    <row r="2572" spans="1:2">
      <c r="A2572" s="258" t="s">
        <v>1704</v>
      </c>
      <c r="B2572" s="258" t="s">
        <v>1705</v>
      </c>
    </row>
    <row r="2573" spans="1:2">
      <c r="A2573" s="258" t="s">
        <v>219</v>
      </c>
      <c r="B2573" s="258" t="s">
        <v>220</v>
      </c>
    </row>
    <row r="2574" spans="1:2">
      <c r="A2574" s="258" t="s">
        <v>4969</v>
      </c>
      <c r="B2574" s="258" t="s">
        <v>4970</v>
      </c>
    </row>
    <row r="2575" spans="1:2">
      <c r="A2575" s="258" t="s">
        <v>3071</v>
      </c>
      <c r="B2575" s="258" t="s">
        <v>3072</v>
      </c>
    </row>
    <row r="2576" spans="1:2">
      <c r="A2576" s="258" t="s">
        <v>3851</v>
      </c>
      <c r="B2576" s="258" t="s">
        <v>3852</v>
      </c>
    </row>
    <row r="2577" spans="1:2">
      <c r="A2577" s="258" t="s">
        <v>2313</v>
      </c>
      <c r="B2577" s="258" t="s">
        <v>2314</v>
      </c>
    </row>
    <row r="2578" spans="1:2">
      <c r="A2578" s="258" t="s">
        <v>3800</v>
      </c>
      <c r="B2578" s="258" t="s">
        <v>3801</v>
      </c>
    </row>
    <row r="2579" spans="1:2">
      <c r="A2579" s="258" t="s">
        <v>2565</v>
      </c>
      <c r="B2579" s="258" t="s">
        <v>2566</v>
      </c>
    </row>
    <row r="2580" spans="1:2">
      <c r="A2580" s="258" t="s">
        <v>695</v>
      </c>
      <c r="B2580" s="258" t="s">
        <v>696</v>
      </c>
    </row>
    <row r="2581" spans="1:2">
      <c r="A2581" s="258" t="s">
        <v>5588</v>
      </c>
      <c r="B2581" s="258" t="s">
        <v>5589</v>
      </c>
    </row>
    <row r="2582" spans="1:2">
      <c r="A2582" s="258" t="s">
        <v>3950</v>
      </c>
      <c r="B2582" s="258" t="s">
        <v>3951</v>
      </c>
    </row>
    <row r="2583" spans="1:2">
      <c r="A2583" s="258" t="s">
        <v>3221</v>
      </c>
      <c r="B2583" s="258" t="s">
        <v>3222</v>
      </c>
    </row>
    <row r="2584" spans="1:2">
      <c r="A2584" s="258" t="s">
        <v>3652</v>
      </c>
      <c r="B2584" s="258" t="s">
        <v>1935</v>
      </c>
    </row>
    <row r="2585" spans="1:2">
      <c r="A2585" s="258" t="s">
        <v>890</v>
      </c>
      <c r="B2585" s="258" t="s">
        <v>891</v>
      </c>
    </row>
    <row r="2586" spans="1:2">
      <c r="A2586" s="258" t="s">
        <v>814</v>
      </c>
      <c r="B2586" s="258" t="s">
        <v>815</v>
      </c>
    </row>
    <row r="2587" spans="1:2">
      <c r="A2587" s="258" t="s">
        <v>1477</v>
      </c>
      <c r="B2587" s="258" t="s">
        <v>1478</v>
      </c>
    </row>
    <row r="2588" spans="1:2">
      <c r="A2588" s="258" t="s">
        <v>2315</v>
      </c>
      <c r="B2588" s="258" t="s">
        <v>2316</v>
      </c>
    </row>
    <row r="2589" spans="1:2">
      <c r="A2589" s="258" t="s">
        <v>3217</v>
      </c>
      <c r="B2589" s="258" t="s">
        <v>3218</v>
      </c>
    </row>
    <row r="2590" spans="1:2">
      <c r="A2590" s="258" t="s">
        <v>1660</v>
      </c>
      <c r="B2590" s="258" t="s">
        <v>1661</v>
      </c>
    </row>
    <row r="2591" spans="1:2">
      <c r="A2591" s="258" t="s">
        <v>3339</v>
      </c>
      <c r="B2591" s="258" t="s">
        <v>3340</v>
      </c>
    </row>
    <row r="2592" spans="1:2">
      <c r="A2592" s="258" t="s">
        <v>2761</v>
      </c>
      <c r="B2592" s="258" t="s">
        <v>5114</v>
      </c>
    </row>
    <row r="2593" spans="1:2">
      <c r="A2593" s="258" t="s">
        <v>2465</v>
      </c>
      <c r="B2593" s="258" t="s">
        <v>2466</v>
      </c>
    </row>
    <row r="2594" spans="1:2">
      <c r="A2594" s="258" t="s">
        <v>4220</v>
      </c>
      <c r="B2594" s="258" t="s">
        <v>4221</v>
      </c>
    </row>
    <row r="2595" spans="1:2">
      <c r="A2595" s="258" t="s">
        <v>4317</v>
      </c>
      <c r="B2595" s="258" t="s">
        <v>4318</v>
      </c>
    </row>
    <row r="2596" spans="1:2">
      <c r="A2596" s="258" t="s">
        <v>4564</v>
      </c>
      <c r="B2596" s="258" t="s">
        <v>4565</v>
      </c>
    </row>
    <row r="2597" spans="1:2">
      <c r="A2597" s="258" t="s">
        <v>2890</v>
      </c>
      <c r="B2597" s="258" t="s">
        <v>5151</v>
      </c>
    </row>
    <row r="2598" spans="1:2">
      <c r="A2598" s="258" t="s">
        <v>4566</v>
      </c>
      <c r="B2598" s="258" t="s">
        <v>4567</v>
      </c>
    </row>
    <row r="2599" spans="1:2">
      <c r="A2599" s="258" t="s">
        <v>3219</v>
      </c>
      <c r="B2599" s="258" t="s">
        <v>3220</v>
      </c>
    </row>
    <row r="2600" spans="1:2">
      <c r="A2600" s="258" t="s">
        <v>3031</v>
      </c>
      <c r="B2600" s="258" t="s">
        <v>5181</v>
      </c>
    </row>
  </sheetData>
  <sortState ref="A1:B2600">
    <sortCondition ref="B2554"/>
  </sortState>
  <phoneticPr fontId="32" type="noConversion"/>
  <pageMargins left="0.7" right="0.7" top="0.75" bottom="0.75" header="0.51180555555555496" footer="0.51180555555555496"/>
  <pageSetup firstPageNumber="0" orientation="portrait" useFirstPageNumber="1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L88"/>
  <sheetViews>
    <sheetView zoomScale="85" zoomScaleNormal="85" workbookViewId="0">
      <selection activeCell="B66" sqref="B66"/>
    </sheetView>
  </sheetViews>
  <sheetFormatPr defaultColWidth="11.625" defaultRowHeight="13.5"/>
  <cols>
    <col min="1" max="1" width="3.75" style="78" customWidth="1"/>
    <col min="2" max="2" width="21.25" style="79" customWidth="1"/>
    <col min="3" max="4" width="10.125" style="80" customWidth="1"/>
    <col min="5" max="5" width="27.75" style="81" customWidth="1"/>
    <col min="6" max="18" width="5.25" style="82" customWidth="1"/>
    <col min="19" max="19" width="5.875" style="82" customWidth="1"/>
    <col min="20" max="20" width="6.75" style="82" customWidth="1"/>
    <col min="21" max="21" width="9.75" style="82" customWidth="1"/>
    <col min="22" max="22" width="11.375" style="82" customWidth="1"/>
    <col min="23" max="23" width="1.875" style="78" customWidth="1"/>
    <col min="24" max="24" width="10.625" style="78" customWidth="1"/>
    <col min="25" max="25" width="9.875" style="78" customWidth="1"/>
    <col min="26" max="64" width="9" style="78" customWidth="1"/>
    <col min="65" max="16384" width="11.625" style="195"/>
  </cols>
  <sheetData>
    <row r="1" spans="1:64" ht="47.25" customHeight="1">
      <c r="B1" s="83"/>
      <c r="C1" s="684" t="s">
        <v>3525</v>
      </c>
      <c r="D1" s="684"/>
      <c r="E1" s="684"/>
      <c r="F1" s="684"/>
      <c r="G1" s="84"/>
      <c r="H1" s="84"/>
      <c r="I1" s="84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64" ht="9.75" customHeight="1">
      <c r="B2" s="83"/>
      <c r="C2" s="83"/>
      <c r="D2" s="83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</row>
    <row r="3" spans="1:64" ht="17.25" customHeight="1">
      <c r="B3" s="85" t="s">
        <v>127</v>
      </c>
      <c r="C3" s="685"/>
      <c r="D3" s="685"/>
      <c r="E3" s="68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1:64" ht="17.25" customHeight="1">
      <c r="B4" s="86" t="s">
        <v>3526</v>
      </c>
      <c r="C4" s="417" t="str">
        <f>Summary!D2</f>
        <v>BF23 Main Assy TR1</v>
      </c>
      <c r="D4" s="87"/>
      <c r="E4" s="88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</row>
    <row r="5" spans="1:64" ht="17.25" customHeight="1">
      <c r="B5" s="89" t="s">
        <v>3527</v>
      </c>
      <c r="C5" s="686"/>
      <c r="D5" s="686"/>
      <c r="E5" s="686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</row>
    <row r="6" spans="1:64" ht="17.25" customHeight="1">
      <c r="B6" s="81"/>
      <c r="C6" s="81"/>
      <c r="D6" s="8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81"/>
      <c r="S6" s="108" t="s">
        <v>3528</v>
      </c>
      <c r="T6" s="687"/>
      <c r="U6" s="687"/>
      <c r="V6" s="81"/>
    </row>
    <row r="7" spans="1:64" ht="9" customHeight="1">
      <c r="B7" s="83"/>
      <c r="C7" s="83"/>
      <c r="D7" s="83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</row>
    <row r="8" spans="1:64" ht="18" customHeight="1">
      <c r="A8" s="91"/>
      <c r="B8" s="92" t="s">
        <v>3529</v>
      </c>
      <c r="C8" s="688">
        <f>Summary!D3</f>
        <v>44255</v>
      </c>
      <c r="D8" s="688"/>
      <c r="E8" s="688"/>
      <c r="F8" s="93"/>
      <c r="G8" s="93"/>
      <c r="H8" s="93"/>
      <c r="I8" s="93"/>
      <c r="J8" s="689" t="s">
        <v>3530</v>
      </c>
      <c r="K8" s="689"/>
      <c r="L8" s="689"/>
      <c r="M8" s="689"/>
      <c r="N8" s="689"/>
      <c r="O8" s="689"/>
      <c r="P8" s="689"/>
      <c r="Q8" s="683" t="s">
        <v>3531</v>
      </c>
      <c r="R8" s="676" t="s">
        <v>3532</v>
      </c>
      <c r="S8" s="676"/>
      <c r="T8" s="683" t="s">
        <v>3533</v>
      </c>
      <c r="U8" s="677" t="s">
        <v>3534</v>
      </c>
      <c r="V8" s="677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</row>
    <row r="9" spans="1:64" ht="18" customHeight="1">
      <c r="A9" s="91"/>
      <c r="B9" s="676" t="s">
        <v>3535</v>
      </c>
      <c r="C9" s="676" t="s">
        <v>3536</v>
      </c>
      <c r="D9" s="676"/>
      <c r="E9" s="676" t="s">
        <v>3537</v>
      </c>
      <c r="F9" s="680" t="s">
        <v>3538</v>
      </c>
      <c r="G9" s="680" t="s">
        <v>3539</v>
      </c>
      <c r="H9" s="680" t="s">
        <v>4</v>
      </c>
      <c r="I9" s="680" t="s">
        <v>3540</v>
      </c>
      <c r="J9" s="681" t="s">
        <v>3541</v>
      </c>
      <c r="K9" s="679" t="s">
        <v>3542</v>
      </c>
      <c r="L9" s="679"/>
      <c r="M9" s="679"/>
      <c r="N9" s="679"/>
      <c r="O9" s="680" t="s">
        <v>3543</v>
      </c>
      <c r="P9" s="682" t="s">
        <v>3544</v>
      </c>
      <c r="Q9" s="683"/>
      <c r="R9" s="676"/>
      <c r="S9" s="676"/>
      <c r="T9" s="683"/>
      <c r="U9" s="677"/>
      <c r="V9" s="677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</row>
    <row r="10" spans="1:64" ht="74.25" customHeight="1">
      <c r="A10" s="91"/>
      <c r="B10" s="676"/>
      <c r="C10" s="94" t="s">
        <v>3545</v>
      </c>
      <c r="D10" s="94" t="s">
        <v>3546</v>
      </c>
      <c r="E10" s="676"/>
      <c r="F10" s="680"/>
      <c r="G10" s="680"/>
      <c r="H10" s="680"/>
      <c r="I10" s="680"/>
      <c r="J10" s="681"/>
      <c r="K10" s="106" t="s">
        <v>3547</v>
      </c>
      <c r="L10" s="106" t="s">
        <v>3548</v>
      </c>
      <c r="M10" s="106" t="s">
        <v>3549</v>
      </c>
      <c r="N10" s="107" t="s">
        <v>3550</v>
      </c>
      <c r="O10" s="680"/>
      <c r="P10" s="682"/>
      <c r="Q10" s="683"/>
      <c r="R10" s="109" t="s">
        <v>3551</v>
      </c>
      <c r="S10" s="109" t="s">
        <v>3552</v>
      </c>
      <c r="T10" s="683"/>
      <c r="U10" s="110" t="s">
        <v>3545</v>
      </c>
      <c r="V10" s="110" t="s">
        <v>3546</v>
      </c>
      <c r="W10" s="91"/>
      <c r="X10" s="11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</row>
    <row r="11" spans="1:64" ht="15.75" customHeight="1">
      <c r="A11" s="91">
        <v>1</v>
      </c>
      <c r="B11" s="443" t="s">
        <v>4363</v>
      </c>
      <c r="C11" s="444"/>
      <c r="D11" s="444">
        <f>'Input Data Shift A'!AI7+'Input Data Shift B'!AI7+'Input Data Shift C'!AI7</f>
        <v>7424</v>
      </c>
      <c r="E11" s="445"/>
      <c r="F11" s="446">
        <v>2.7</v>
      </c>
      <c r="G11" s="447">
        <v>5.4</v>
      </c>
      <c r="H11" s="448">
        <v>0.86</v>
      </c>
      <c r="I11" s="448">
        <v>1</v>
      </c>
      <c r="J11" s="447">
        <v>2</v>
      </c>
      <c r="K11" s="447">
        <v>1</v>
      </c>
      <c r="L11" s="447">
        <v>0</v>
      </c>
      <c r="M11" s="447">
        <v>1</v>
      </c>
      <c r="N11" s="447">
        <v>0.5</v>
      </c>
      <c r="O11" s="449">
        <f t="shared" ref="O11:O12" si="0">IF(SUM(J11:N11)&gt;0,SUM(J11:N11),"")</f>
        <v>4.5</v>
      </c>
      <c r="P11" s="450">
        <f t="shared" ref="P11:P12" si="1">IF(SUM(J11:N11)&gt;0,J11/O11,"")</f>
        <v>0.44444444444444442</v>
      </c>
      <c r="Q11" s="451">
        <f t="shared" ref="Q11:Q12" si="2">IF(H11&gt;0,H11*I11*P11,"")</f>
        <v>0.38222222222222219</v>
      </c>
      <c r="R11" s="452"/>
      <c r="S11" s="453">
        <f>F11*O11/H11</f>
        <v>14.127906976744187</v>
      </c>
      <c r="T11" s="418" t="str">
        <f t="shared" ref="T11:T42" si="3">IF(R11&gt;0,S11/R11,"")</f>
        <v/>
      </c>
      <c r="U11" s="419" t="str">
        <f t="shared" ref="U11:U42" si="4">IF(C11&gt;0,C11*S11/3600,"")</f>
        <v/>
      </c>
      <c r="V11" s="419">
        <f t="shared" ref="V11:V42" si="5">IF(D11&gt;0,D11*S11,"")</f>
        <v>104885.58139534884</v>
      </c>
      <c r="W11" s="91"/>
      <c r="X11" s="112"/>
      <c r="Y11" s="91" t="s">
        <v>3553</v>
      </c>
      <c r="Z11" s="91"/>
      <c r="AA11" s="115">
        <v>0.16</v>
      </c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</row>
    <row r="12" spans="1:64" ht="15.75" customHeight="1">
      <c r="A12" s="91">
        <v>2</v>
      </c>
      <c r="B12" s="443" t="s">
        <v>4364</v>
      </c>
      <c r="C12" s="454"/>
      <c r="D12" s="454">
        <f>'Input Data Shift A'!AI8+'Input Data Shift B'!AI8+'Input Data Shift C'!AI8</f>
        <v>0</v>
      </c>
      <c r="E12" s="443"/>
      <c r="F12" s="455">
        <v>2.7</v>
      </c>
      <c r="G12" s="456">
        <v>5.4</v>
      </c>
      <c r="H12" s="457">
        <v>0.86</v>
      </c>
      <c r="I12" s="457">
        <v>1</v>
      </c>
      <c r="J12" s="458">
        <v>2</v>
      </c>
      <c r="K12" s="458">
        <v>1</v>
      </c>
      <c r="L12" s="458">
        <v>0</v>
      </c>
      <c r="M12" s="458">
        <v>1</v>
      </c>
      <c r="N12" s="458">
        <v>0.5</v>
      </c>
      <c r="O12" s="459">
        <f t="shared" si="0"/>
        <v>4.5</v>
      </c>
      <c r="P12" s="460">
        <f t="shared" si="1"/>
        <v>0.44444444444444442</v>
      </c>
      <c r="Q12" s="461">
        <f t="shared" si="2"/>
        <v>0.38222222222222219</v>
      </c>
      <c r="R12" s="462"/>
      <c r="S12" s="463">
        <f t="shared" ref="S12:S75" si="6">F12*O12/H12</f>
        <v>14.127906976744187</v>
      </c>
      <c r="T12" s="424" t="str">
        <f t="shared" si="3"/>
        <v/>
      </c>
      <c r="U12" s="425" t="str">
        <f t="shared" si="4"/>
        <v/>
      </c>
      <c r="V12" s="425" t="str">
        <f t="shared" si="5"/>
        <v/>
      </c>
      <c r="W12" s="91"/>
      <c r="X12" s="112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</row>
    <row r="13" spans="1:64" ht="15.75" customHeight="1">
      <c r="A13" s="91">
        <v>3</v>
      </c>
      <c r="B13" s="443" t="s">
        <v>4365</v>
      </c>
      <c r="C13" s="454"/>
      <c r="D13" s="454">
        <f>'Input Data Shift A'!AI9+'Input Data Shift B'!AI9+'Input Data Shift C'!AI9</f>
        <v>5354</v>
      </c>
      <c r="E13" s="443"/>
      <c r="F13" s="455">
        <v>2.7</v>
      </c>
      <c r="G13" s="458">
        <v>5.4</v>
      </c>
      <c r="H13" s="457">
        <v>0.86</v>
      </c>
      <c r="I13" s="457">
        <v>1</v>
      </c>
      <c r="J13" s="458">
        <v>2</v>
      </c>
      <c r="K13" s="458">
        <v>1</v>
      </c>
      <c r="L13" s="458">
        <v>0</v>
      </c>
      <c r="M13" s="458">
        <v>1</v>
      </c>
      <c r="N13" s="458">
        <v>0.5</v>
      </c>
      <c r="O13" s="459">
        <f t="shared" ref="O13:O65" si="7">IF(SUM(J13:N13)&gt;0,SUM(J13:N13),"")</f>
        <v>4.5</v>
      </c>
      <c r="P13" s="460">
        <f t="shared" ref="P13:P65" si="8">IF(SUM(J13:N13)&gt;0,J13/O13,"")</f>
        <v>0.44444444444444442</v>
      </c>
      <c r="Q13" s="461">
        <f t="shared" ref="Q13:Q65" si="9">IF(H13&gt;0,H13*I13*P13,"")</f>
        <v>0.38222222222222219</v>
      </c>
      <c r="R13" s="462"/>
      <c r="S13" s="463">
        <f t="shared" ref="S13:S65" si="10">F13*O13/H13</f>
        <v>14.127906976744187</v>
      </c>
      <c r="T13" s="424" t="str">
        <f t="shared" si="3"/>
        <v/>
      </c>
      <c r="U13" s="425" t="str">
        <f t="shared" si="4"/>
        <v/>
      </c>
      <c r="V13" s="425">
        <f t="shared" si="5"/>
        <v>75640.813953488381</v>
      </c>
      <c r="W13" s="91"/>
      <c r="X13" s="112"/>
      <c r="Y13" s="401">
        <v>43921</v>
      </c>
      <c r="Z13" s="401">
        <v>43951</v>
      </c>
      <c r="AA13" s="401">
        <v>43982</v>
      </c>
      <c r="AB13" s="401">
        <v>44012</v>
      </c>
      <c r="AC13" s="401">
        <v>44043</v>
      </c>
      <c r="AD13" s="401">
        <v>44074</v>
      </c>
      <c r="AE13" s="401">
        <v>44104</v>
      </c>
      <c r="AF13" s="401">
        <v>44135</v>
      </c>
      <c r="AG13" s="401">
        <v>44165</v>
      </c>
      <c r="AH13" s="401">
        <v>44196</v>
      </c>
      <c r="AI13" s="401">
        <v>44227</v>
      </c>
      <c r="AJ13" s="401">
        <v>44255</v>
      </c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</row>
    <row r="14" spans="1:64" ht="15.75" customHeight="1">
      <c r="A14" s="91">
        <v>4</v>
      </c>
      <c r="B14" s="443" t="s">
        <v>4366</v>
      </c>
      <c r="C14" s="454"/>
      <c r="D14" s="454">
        <f>'Input Data Shift A'!AI10+'Input Data Shift B'!AI10+'Input Data Shift C'!AI10</f>
        <v>9162</v>
      </c>
      <c r="E14" s="443"/>
      <c r="F14" s="455">
        <v>2.7</v>
      </c>
      <c r="G14" s="458">
        <v>5.4</v>
      </c>
      <c r="H14" s="457">
        <v>0.86</v>
      </c>
      <c r="I14" s="457">
        <v>1</v>
      </c>
      <c r="J14" s="458">
        <v>2</v>
      </c>
      <c r="K14" s="458">
        <v>1</v>
      </c>
      <c r="L14" s="458">
        <v>0</v>
      </c>
      <c r="M14" s="458">
        <v>1</v>
      </c>
      <c r="N14" s="458">
        <v>0.5</v>
      </c>
      <c r="O14" s="459">
        <f t="shared" si="7"/>
        <v>4.5</v>
      </c>
      <c r="P14" s="460">
        <f t="shared" si="8"/>
        <v>0.44444444444444442</v>
      </c>
      <c r="Q14" s="461">
        <f t="shared" si="9"/>
        <v>0.38222222222222219</v>
      </c>
      <c r="R14" s="462"/>
      <c r="S14" s="463">
        <f t="shared" si="10"/>
        <v>14.127906976744187</v>
      </c>
      <c r="T14" s="424" t="str">
        <f t="shared" si="3"/>
        <v/>
      </c>
      <c r="U14" s="425" t="str">
        <f t="shared" si="4"/>
        <v/>
      </c>
      <c r="V14" s="425">
        <f t="shared" si="5"/>
        <v>129439.88372093024</v>
      </c>
      <c r="W14" s="91"/>
      <c r="X14" s="112"/>
      <c r="Y14" s="402">
        <v>0.9687471036457862</v>
      </c>
      <c r="Z14" s="403">
        <v>0.95874710364578619</v>
      </c>
      <c r="AA14" s="403">
        <v>0.94874710364578618</v>
      </c>
      <c r="AB14" s="403">
        <v>0.93874710364578617</v>
      </c>
      <c r="AC14" s="403">
        <v>0.92874710364578617</v>
      </c>
      <c r="AD14" s="403">
        <v>0.91874710364578616</v>
      </c>
      <c r="AE14" s="403">
        <v>0.90874710364578615</v>
      </c>
      <c r="AF14" s="403">
        <v>0.89874710364578614</v>
      </c>
      <c r="AG14" s="403">
        <v>0.88874710364578613</v>
      </c>
      <c r="AH14" s="403">
        <v>0.87874710364578612</v>
      </c>
      <c r="AI14" s="403">
        <v>0.86874710364578611</v>
      </c>
      <c r="AJ14" s="403">
        <v>0.8587471036457861</v>
      </c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</row>
    <row r="15" spans="1:64" ht="15.75" customHeight="1">
      <c r="A15" s="91">
        <v>5</v>
      </c>
      <c r="B15" s="443" t="s">
        <v>4367</v>
      </c>
      <c r="C15" s="454"/>
      <c r="D15" s="454">
        <f>'Input Data Shift A'!AI11+'Input Data Shift B'!AI11+'Input Data Shift C'!AI11</f>
        <v>1218</v>
      </c>
      <c r="E15" s="443"/>
      <c r="F15" s="455">
        <v>2.7</v>
      </c>
      <c r="G15" s="458">
        <v>5.4</v>
      </c>
      <c r="H15" s="457">
        <v>0.86</v>
      </c>
      <c r="I15" s="457">
        <v>1</v>
      </c>
      <c r="J15" s="458">
        <v>2</v>
      </c>
      <c r="K15" s="458">
        <v>1</v>
      </c>
      <c r="L15" s="458">
        <v>0</v>
      </c>
      <c r="M15" s="458">
        <v>1</v>
      </c>
      <c r="N15" s="458">
        <v>0.5</v>
      </c>
      <c r="O15" s="459">
        <f t="shared" si="7"/>
        <v>4.5</v>
      </c>
      <c r="P15" s="460">
        <f t="shared" si="8"/>
        <v>0.44444444444444442</v>
      </c>
      <c r="Q15" s="461">
        <f t="shared" si="9"/>
        <v>0.38222222222222219</v>
      </c>
      <c r="R15" s="462"/>
      <c r="S15" s="463">
        <f t="shared" si="10"/>
        <v>14.127906976744187</v>
      </c>
      <c r="T15" s="424" t="str">
        <f t="shared" si="3"/>
        <v/>
      </c>
      <c r="U15" s="425" t="str">
        <f t="shared" si="4"/>
        <v/>
      </c>
      <c r="V15" s="425">
        <f t="shared" si="5"/>
        <v>17207.79069767442</v>
      </c>
      <c r="W15" s="91"/>
      <c r="X15" s="112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</row>
    <row r="16" spans="1:64" ht="15.75" customHeight="1">
      <c r="A16" s="91">
        <v>6</v>
      </c>
      <c r="B16" s="443" t="s">
        <v>4888</v>
      </c>
      <c r="C16" s="454"/>
      <c r="D16" s="454">
        <f>'Input Data Shift A'!AI12+'Input Data Shift B'!AI12+'Input Data Shift C'!AI12</f>
        <v>0</v>
      </c>
      <c r="E16" s="443"/>
      <c r="F16" s="455">
        <v>2.7</v>
      </c>
      <c r="G16" s="458">
        <v>5.4</v>
      </c>
      <c r="H16" s="457">
        <v>0.86</v>
      </c>
      <c r="I16" s="457">
        <v>1</v>
      </c>
      <c r="J16" s="458">
        <v>2</v>
      </c>
      <c r="K16" s="458">
        <v>1</v>
      </c>
      <c r="L16" s="458">
        <v>0</v>
      </c>
      <c r="M16" s="458">
        <v>1</v>
      </c>
      <c r="N16" s="458">
        <v>0.5</v>
      </c>
      <c r="O16" s="459">
        <f t="shared" si="7"/>
        <v>4.5</v>
      </c>
      <c r="P16" s="460">
        <f t="shared" si="8"/>
        <v>0.44444444444444442</v>
      </c>
      <c r="Q16" s="461">
        <f t="shared" si="9"/>
        <v>0.38222222222222219</v>
      </c>
      <c r="R16" s="462"/>
      <c r="S16" s="463">
        <f t="shared" si="10"/>
        <v>14.127906976744187</v>
      </c>
      <c r="T16" s="424" t="str">
        <f t="shared" si="3"/>
        <v/>
      </c>
      <c r="U16" s="425" t="str">
        <f t="shared" si="4"/>
        <v/>
      </c>
      <c r="V16" s="425" t="str">
        <f t="shared" si="5"/>
        <v/>
      </c>
      <c r="W16" s="91"/>
      <c r="X16" s="112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</row>
    <row r="17" spans="1:22" ht="15.75" customHeight="1">
      <c r="A17" s="91">
        <v>7</v>
      </c>
      <c r="B17" s="443" t="s">
        <v>4368</v>
      </c>
      <c r="C17" s="454"/>
      <c r="D17" s="454">
        <f>'Input Data Shift A'!AI13+'Input Data Shift B'!AI13+'Input Data Shift C'!AI13</f>
        <v>16569</v>
      </c>
      <c r="E17" s="443"/>
      <c r="F17" s="455">
        <v>2.7</v>
      </c>
      <c r="G17" s="458">
        <v>5.4</v>
      </c>
      <c r="H17" s="457">
        <v>0.86</v>
      </c>
      <c r="I17" s="457">
        <v>1</v>
      </c>
      <c r="J17" s="458">
        <v>2</v>
      </c>
      <c r="K17" s="458">
        <v>1</v>
      </c>
      <c r="L17" s="458">
        <v>0</v>
      </c>
      <c r="M17" s="458">
        <v>1</v>
      </c>
      <c r="N17" s="458">
        <v>0.5</v>
      </c>
      <c r="O17" s="459">
        <f t="shared" si="7"/>
        <v>4.5</v>
      </c>
      <c r="P17" s="460">
        <f t="shared" si="8"/>
        <v>0.44444444444444442</v>
      </c>
      <c r="Q17" s="461">
        <f t="shared" si="9"/>
        <v>0.38222222222222219</v>
      </c>
      <c r="R17" s="462"/>
      <c r="S17" s="463">
        <f t="shared" si="10"/>
        <v>14.127906976744187</v>
      </c>
      <c r="T17" s="424" t="str">
        <f t="shared" si="3"/>
        <v/>
      </c>
      <c r="U17" s="425" t="str">
        <f t="shared" si="4"/>
        <v/>
      </c>
      <c r="V17" s="425">
        <f t="shared" si="5"/>
        <v>234085.29069767444</v>
      </c>
    </row>
    <row r="18" spans="1:22" ht="15.75" customHeight="1">
      <c r="A18" s="91">
        <v>8</v>
      </c>
      <c r="B18" s="443" t="s">
        <v>4369</v>
      </c>
      <c r="C18" s="454"/>
      <c r="D18" s="454">
        <f>'Input Data Shift A'!AI14+'Input Data Shift B'!AI14+'Input Data Shift C'!AI14</f>
        <v>16737</v>
      </c>
      <c r="E18" s="443"/>
      <c r="F18" s="455">
        <v>2.7</v>
      </c>
      <c r="G18" s="458">
        <v>5.4</v>
      </c>
      <c r="H18" s="457">
        <v>0.86</v>
      </c>
      <c r="I18" s="457">
        <v>1</v>
      </c>
      <c r="J18" s="458">
        <v>2</v>
      </c>
      <c r="K18" s="458">
        <v>1</v>
      </c>
      <c r="L18" s="458">
        <v>0</v>
      </c>
      <c r="M18" s="458">
        <v>1</v>
      </c>
      <c r="N18" s="458">
        <v>0.5</v>
      </c>
      <c r="O18" s="459">
        <f t="shared" si="7"/>
        <v>4.5</v>
      </c>
      <c r="P18" s="460">
        <f t="shared" si="8"/>
        <v>0.44444444444444442</v>
      </c>
      <c r="Q18" s="461">
        <f t="shared" si="9"/>
        <v>0.38222222222222219</v>
      </c>
      <c r="R18" s="462"/>
      <c r="S18" s="463">
        <f t="shared" si="10"/>
        <v>14.127906976744187</v>
      </c>
      <c r="T18" s="424" t="str">
        <f t="shared" si="3"/>
        <v/>
      </c>
      <c r="U18" s="425" t="str">
        <f t="shared" si="4"/>
        <v/>
      </c>
      <c r="V18" s="425">
        <f t="shared" si="5"/>
        <v>236458.77906976745</v>
      </c>
    </row>
    <row r="19" spans="1:22" ht="15.75" customHeight="1">
      <c r="A19" s="91">
        <v>9</v>
      </c>
      <c r="B19" s="464" t="s">
        <v>4370</v>
      </c>
      <c r="C19" s="454"/>
      <c r="D19" s="454">
        <f>'Input Data Shift A'!AI15+'Input Data Shift B'!AI15+'Input Data Shift C'!AI15</f>
        <v>12760</v>
      </c>
      <c r="E19" s="443"/>
      <c r="F19" s="455">
        <v>2.7</v>
      </c>
      <c r="G19" s="458">
        <v>5.4</v>
      </c>
      <c r="H19" s="457">
        <v>0.86</v>
      </c>
      <c r="I19" s="457">
        <v>1</v>
      </c>
      <c r="J19" s="458">
        <v>2</v>
      </c>
      <c r="K19" s="458">
        <v>1</v>
      </c>
      <c r="L19" s="458">
        <v>0</v>
      </c>
      <c r="M19" s="458">
        <v>1</v>
      </c>
      <c r="N19" s="458">
        <v>0.5</v>
      </c>
      <c r="O19" s="459">
        <f t="shared" si="7"/>
        <v>4.5</v>
      </c>
      <c r="P19" s="460">
        <f t="shared" si="8"/>
        <v>0.44444444444444442</v>
      </c>
      <c r="Q19" s="461">
        <f t="shared" si="9"/>
        <v>0.38222222222222219</v>
      </c>
      <c r="R19" s="462"/>
      <c r="S19" s="463">
        <f t="shared" si="10"/>
        <v>14.127906976744187</v>
      </c>
      <c r="T19" s="424" t="str">
        <f t="shared" si="3"/>
        <v/>
      </c>
      <c r="U19" s="425" t="str">
        <f t="shared" si="4"/>
        <v/>
      </c>
      <c r="V19" s="425">
        <f t="shared" si="5"/>
        <v>180272.09302325582</v>
      </c>
    </row>
    <row r="20" spans="1:22" ht="15.75" customHeight="1">
      <c r="A20" s="91">
        <v>10</v>
      </c>
      <c r="B20" s="445" t="s">
        <v>4371</v>
      </c>
      <c r="C20" s="465"/>
      <c r="D20" s="454">
        <f>'Input Data Shift A'!AI16+'Input Data Shift B'!AI16+'Input Data Shift C'!AI16</f>
        <v>1117</v>
      </c>
      <c r="E20" s="443"/>
      <c r="F20" s="455">
        <v>2.7</v>
      </c>
      <c r="G20" s="458">
        <v>5.4</v>
      </c>
      <c r="H20" s="466">
        <v>0.86</v>
      </c>
      <c r="I20" s="457">
        <v>1</v>
      </c>
      <c r="J20" s="467">
        <v>2</v>
      </c>
      <c r="K20" s="467">
        <v>1</v>
      </c>
      <c r="L20" s="467">
        <v>0</v>
      </c>
      <c r="M20" s="467">
        <v>1</v>
      </c>
      <c r="N20" s="467">
        <v>0.5</v>
      </c>
      <c r="O20" s="459">
        <f t="shared" si="7"/>
        <v>4.5</v>
      </c>
      <c r="P20" s="460">
        <f t="shared" si="8"/>
        <v>0.44444444444444442</v>
      </c>
      <c r="Q20" s="461">
        <f t="shared" si="9"/>
        <v>0.38222222222222219</v>
      </c>
      <c r="R20" s="462"/>
      <c r="S20" s="463">
        <f t="shared" si="10"/>
        <v>14.127906976744187</v>
      </c>
      <c r="T20" s="424" t="str">
        <f t="shared" si="3"/>
        <v/>
      </c>
      <c r="U20" s="425" t="str">
        <f t="shared" si="4"/>
        <v/>
      </c>
      <c r="V20" s="425">
        <f t="shared" si="5"/>
        <v>15780.872093023258</v>
      </c>
    </row>
    <row r="21" spans="1:22" ht="15.75" customHeight="1">
      <c r="A21" s="91">
        <v>11</v>
      </c>
      <c r="B21" s="443" t="s">
        <v>4372</v>
      </c>
      <c r="C21" s="468"/>
      <c r="D21" s="454">
        <f>'Input Data Shift A'!AI17+'Input Data Shift B'!AI17+'Input Data Shift C'!AI17</f>
        <v>672</v>
      </c>
      <c r="E21" s="469"/>
      <c r="F21" s="455">
        <v>2.7</v>
      </c>
      <c r="G21" s="470">
        <v>5.4</v>
      </c>
      <c r="H21" s="448">
        <v>0.86</v>
      </c>
      <c r="I21" s="471">
        <v>1</v>
      </c>
      <c r="J21" s="447">
        <v>2</v>
      </c>
      <c r="K21" s="447">
        <v>1</v>
      </c>
      <c r="L21" s="447">
        <v>0</v>
      </c>
      <c r="M21" s="447">
        <v>1</v>
      </c>
      <c r="N21" s="447">
        <v>0.5</v>
      </c>
      <c r="O21" s="472">
        <f t="shared" si="7"/>
        <v>4.5</v>
      </c>
      <c r="P21" s="473">
        <f t="shared" si="8"/>
        <v>0.44444444444444442</v>
      </c>
      <c r="Q21" s="474">
        <f t="shared" si="9"/>
        <v>0.38222222222222219</v>
      </c>
      <c r="R21" s="475"/>
      <c r="S21" s="463">
        <f t="shared" si="10"/>
        <v>14.127906976744187</v>
      </c>
      <c r="T21" s="429" t="str">
        <f t="shared" si="3"/>
        <v/>
      </c>
      <c r="U21" s="430" t="str">
        <f t="shared" si="4"/>
        <v/>
      </c>
      <c r="V21" s="430">
        <f t="shared" si="5"/>
        <v>9493.9534883720935</v>
      </c>
    </row>
    <row r="22" spans="1:22" ht="15.75" customHeight="1">
      <c r="A22" s="91">
        <v>12</v>
      </c>
      <c r="B22" s="443" t="s">
        <v>4373</v>
      </c>
      <c r="C22" s="454"/>
      <c r="D22" s="454">
        <f>'Input Data Shift A'!AI18+'Input Data Shift B'!AI18+'Input Data Shift C'!AI18</f>
        <v>1368</v>
      </c>
      <c r="E22" s="443"/>
      <c r="F22" s="455">
        <v>2.7</v>
      </c>
      <c r="G22" s="456">
        <v>5.4</v>
      </c>
      <c r="H22" s="457">
        <v>0.86</v>
      </c>
      <c r="I22" s="457">
        <v>1</v>
      </c>
      <c r="J22" s="458">
        <v>2</v>
      </c>
      <c r="K22" s="458">
        <v>1</v>
      </c>
      <c r="L22" s="458">
        <v>0</v>
      </c>
      <c r="M22" s="458">
        <v>1</v>
      </c>
      <c r="N22" s="458">
        <v>0.5</v>
      </c>
      <c r="O22" s="459">
        <f t="shared" si="7"/>
        <v>4.5</v>
      </c>
      <c r="P22" s="460">
        <f t="shared" si="8"/>
        <v>0.44444444444444442</v>
      </c>
      <c r="Q22" s="461">
        <f t="shared" si="9"/>
        <v>0.38222222222222219</v>
      </c>
      <c r="R22" s="462"/>
      <c r="S22" s="463">
        <f t="shared" si="10"/>
        <v>14.127906976744187</v>
      </c>
      <c r="T22" s="424" t="str">
        <f t="shared" si="3"/>
        <v/>
      </c>
      <c r="U22" s="425" t="str">
        <f t="shared" si="4"/>
        <v/>
      </c>
      <c r="V22" s="425">
        <f t="shared" si="5"/>
        <v>19326.976744186049</v>
      </c>
    </row>
    <row r="23" spans="1:22" ht="15.75" customHeight="1">
      <c r="A23" s="91">
        <v>13</v>
      </c>
      <c r="B23" s="443" t="s">
        <v>4374</v>
      </c>
      <c r="C23" s="454"/>
      <c r="D23" s="454">
        <f>'Input Data Shift A'!AI19+'Input Data Shift B'!AI19+'Input Data Shift C'!AI19</f>
        <v>2960</v>
      </c>
      <c r="E23" s="443"/>
      <c r="F23" s="455">
        <v>2.7</v>
      </c>
      <c r="G23" s="458">
        <v>5.4</v>
      </c>
      <c r="H23" s="457">
        <v>0.86</v>
      </c>
      <c r="I23" s="457">
        <v>1</v>
      </c>
      <c r="J23" s="458">
        <v>2</v>
      </c>
      <c r="K23" s="458">
        <v>1</v>
      </c>
      <c r="L23" s="458">
        <v>0</v>
      </c>
      <c r="M23" s="458">
        <v>1</v>
      </c>
      <c r="N23" s="458">
        <v>0.5</v>
      </c>
      <c r="O23" s="459">
        <f t="shared" si="7"/>
        <v>4.5</v>
      </c>
      <c r="P23" s="460">
        <f t="shared" si="8"/>
        <v>0.44444444444444442</v>
      </c>
      <c r="Q23" s="461">
        <f t="shared" si="9"/>
        <v>0.38222222222222219</v>
      </c>
      <c r="R23" s="462"/>
      <c r="S23" s="463">
        <f t="shared" si="10"/>
        <v>14.127906976744187</v>
      </c>
      <c r="T23" s="424" t="str">
        <f t="shared" si="3"/>
        <v/>
      </c>
      <c r="U23" s="425" t="str">
        <f t="shared" si="4"/>
        <v/>
      </c>
      <c r="V23" s="425">
        <f t="shared" si="5"/>
        <v>41818.604651162794</v>
      </c>
    </row>
    <row r="24" spans="1:22" ht="15.75" customHeight="1">
      <c r="A24" s="91">
        <v>14</v>
      </c>
      <c r="B24" s="443" t="s">
        <v>4375</v>
      </c>
      <c r="C24" s="454"/>
      <c r="D24" s="454">
        <f>'Input Data Shift A'!AI20+'Input Data Shift B'!AI20+'Input Data Shift C'!AI20</f>
        <v>5451</v>
      </c>
      <c r="E24" s="443"/>
      <c r="F24" s="455">
        <v>2.7</v>
      </c>
      <c r="G24" s="458">
        <v>5.4</v>
      </c>
      <c r="H24" s="457">
        <v>0.86</v>
      </c>
      <c r="I24" s="457">
        <v>1</v>
      </c>
      <c r="J24" s="458">
        <v>2</v>
      </c>
      <c r="K24" s="458">
        <v>1</v>
      </c>
      <c r="L24" s="458">
        <v>0</v>
      </c>
      <c r="M24" s="458">
        <v>1</v>
      </c>
      <c r="N24" s="458">
        <v>0.5</v>
      </c>
      <c r="O24" s="459">
        <f t="shared" si="7"/>
        <v>4.5</v>
      </c>
      <c r="P24" s="460">
        <f t="shared" si="8"/>
        <v>0.44444444444444442</v>
      </c>
      <c r="Q24" s="461">
        <f t="shared" si="9"/>
        <v>0.38222222222222219</v>
      </c>
      <c r="R24" s="462"/>
      <c r="S24" s="463">
        <f t="shared" si="10"/>
        <v>14.127906976744187</v>
      </c>
      <c r="T24" s="424" t="str">
        <f t="shared" si="3"/>
        <v/>
      </c>
      <c r="U24" s="425" t="str">
        <f t="shared" si="4"/>
        <v/>
      </c>
      <c r="V24" s="425">
        <f t="shared" si="5"/>
        <v>77011.220930232565</v>
      </c>
    </row>
    <row r="25" spans="1:22" ht="15.75" customHeight="1">
      <c r="A25" s="91">
        <v>15</v>
      </c>
      <c r="B25" s="443" t="s">
        <v>4376</v>
      </c>
      <c r="C25" s="454"/>
      <c r="D25" s="454">
        <f>'Input Data Shift A'!AI21+'Input Data Shift B'!AI21+'Input Data Shift C'!AI21</f>
        <v>12502</v>
      </c>
      <c r="E25" s="443"/>
      <c r="F25" s="455">
        <v>2.7</v>
      </c>
      <c r="G25" s="458">
        <v>5.4</v>
      </c>
      <c r="H25" s="457">
        <v>0.86</v>
      </c>
      <c r="I25" s="457">
        <v>1</v>
      </c>
      <c r="J25" s="458">
        <v>2</v>
      </c>
      <c r="K25" s="458">
        <v>1</v>
      </c>
      <c r="L25" s="458">
        <v>0</v>
      </c>
      <c r="M25" s="458">
        <v>1</v>
      </c>
      <c r="N25" s="458">
        <v>0.5</v>
      </c>
      <c r="O25" s="459">
        <f t="shared" si="7"/>
        <v>4.5</v>
      </c>
      <c r="P25" s="460">
        <f t="shared" si="8"/>
        <v>0.44444444444444442</v>
      </c>
      <c r="Q25" s="461">
        <f t="shared" si="9"/>
        <v>0.38222222222222219</v>
      </c>
      <c r="R25" s="462"/>
      <c r="S25" s="463">
        <f t="shared" si="10"/>
        <v>14.127906976744187</v>
      </c>
      <c r="T25" s="424" t="str">
        <f t="shared" si="3"/>
        <v/>
      </c>
      <c r="U25" s="425" t="str">
        <f t="shared" si="4"/>
        <v/>
      </c>
      <c r="V25" s="425">
        <f t="shared" si="5"/>
        <v>176627.09302325582</v>
      </c>
    </row>
    <row r="26" spans="1:22" ht="15.75" customHeight="1">
      <c r="A26" s="91">
        <v>16</v>
      </c>
      <c r="B26" s="443" t="s">
        <v>4889</v>
      </c>
      <c r="C26" s="454"/>
      <c r="D26" s="454">
        <f>'Input Data Shift A'!AI22+'Input Data Shift B'!AI22+'Input Data Shift C'!AI22</f>
        <v>0</v>
      </c>
      <c r="E26" s="443"/>
      <c r="F26" s="455">
        <v>2.7</v>
      </c>
      <c r="G26" s="458">
        <v>5.4</v>
      </c>
      <c r="H26" s="457">
        <v>0.86</v>
      </c>
      <c r="I26" s="457">
        <v>1</v>
      </c>
      <c r="J26" s="458">
        <v>2</v>
      </c>
      <c r="K26" s="458">
        <v>1</v>
      </c>
      <c r="L26" s="458">
        <v>0</v>
      </c>
      <c r="M26" s="458">
        <v>1</v>
      </c>
      <c r="N26" s="458">
        <v>0.5</v>
      </c>
      <c r="O26" s="459">
        <f t="shared" si="7"/>
        <v>4.5</v>
      </c>
      <c r="P26" s="460">
        <f t="shared" si="8"/>
        <v>0.44444444444444442</v>
      </c>
      <c r="Q26" s="461">
        <f t="shared" si="9"/>
        <v>0.38222222222222219</v>
      </c>
      <c r="R26" s="462"/>
      <c r="S26" s="463">
        <f t="shared" si="10"/>
        <v>14.127906976744187</v>
      </c>
      <c r="T26" s="424" t="str">
        <f t="shared" si="3"/>
        <v/>
      </c>
      <c r="U26" s="425" t="str">
        <f t="shared" si="4"/>
        <v/>
      </c>
      <c r="V26" s="425" t="str">
        <f t="shared" si="5"/>
        <v/>
      </c>
    </row>
    <row r="27" spans="1:22" ht="15.75" customHeight="1">
      <c r="A27" s="91">
        <v>17</v>
      </c>
      <c r="B27" s="443" t="s">
        <v>4377</v>
      </c>
      <c r="C27" s="454"/>
      <c r="D27" s="454">
        <f>'Input Data Shift A'!AI23+'Input Data Shift B'!AI23+'Input Data Shift C'!AI23</f>
        <v>41900</v>
      </c>
      <c r="E27" s="443"/>
      <c r="F27" s="455">
        <v>2.7</v>
      </c>
      <c r="G27" s="458">
        <v>5.4</v>
      </c>
      <c r="H27" s="457">
        <v>0.86</v>
      </c>
      <c r="I27" s="457">
        <v>1</v>
      </c>
      <c r="J27" s="458">
        <v>2</v>
      </c>
      <c r="K27" s="458">
        <v>1</v>
      </c>
      <c r="L27" s="458">
        <v>0</v>
      </c>
      <c r="M27" s="458">
        <v>1</v>
      </c>
      <c r="N27" s="458">
        <v>0.5</v>
      </c>
      <c r="O27" s="459">
        <f t="shared" si="7"/>
        <v>4.5</v>
      </c>
      <c r="P27" s="460">
        <f t="shared" si="8"/>
        <v>0.44444444444444442</v>
      </c>
      <c r="Q27" s="461">
        <f t="shared" si="9"/>
        <v>0.38222222222222219</v>
      </c>
      <c r="R27" s="462"/>
      <c r="S27" s="463">
        <f t="shared" si="10"/>
        <v>14.127906976744187</v>
      </c>
      <c r="T27" s="424" t="str">
        <f t="shared" si="3"/>
        <v/>
      </c>
      <c r="U27" s="425" t="str">
        <f t="shared" si="4"/>
        <v/>
      </c>
      <c r="V27" s="425">
        <f t="shared" si="5"/>
        <v>591959.30232558143</v>
      </c>
    </row>
    <row r="28" spans="1:22" ht="15.75" customHeight="1">
      <c r="A28" s="91">
        <v>18</v>
      </c>
      <c r="B28" s="464" t="s">
        <v>4378</v>
      </c>
      <c r="C28" s="454"/>
      <c r="D28" s="454">
        <f>'Input Data Shift A'!AI24+'Input Data Shift B'!AI24+'Input Data Shift C'!AI24</f>
        <v>36580</v>
      </c>
      <c r="E28" s="443"/>
      <c r="F28" s="455">
        <v>2.7</v>
      </c>
      <c r="G28" s="458">
        <v>5.4</v>
      </c>
      <c r="H28" s="457">
        <v>0.86</v>
      </c>
      <c r="I28" s="457">
        <v>1</v>
      </c>
      <c r="J28" s="458">
        <v>2</v>
      </c>
      <c r="K28" s="458">
        <v>1</v>
      </c>
      <c r="L28" s="458">
        <v>0</v>
      </c>
      <c r="M28" s="458">
        <v>1</v>
      </c>
      <c r="N28" s="458">
        <v>0.5</v>
      </c>
      <c r="O28" s="459">
        <f t="shared" si="7"/>
        <v>4.5</v>
      </c>
      <c r="P28" s="460">
        <f t="shared" si="8"/>
        <v>0.44444444444444442</v>
      </c>
      <c r="Q28" s="461">
        <f t="shared" si="9"/>
        <v>0.38222222222222219</v>
      </c>
      <c r="R28" s="462"/>
      <c r="S28" s="463">
        <f t="shared" si="10"/>
        <v>14.127906976744187</v>
      </c>
      <c r="T28" s="424" t="str">
        <f t="shared" si="3"/>
        <v/>
      </c>
      <c r="U28" s="425" t="str">
        <f t="shared" si="4"/>
        <v/>
      </c>
      <c r="V28" s="425">
        <f t="shared" si="5"/>
        <v>516798.83720930235</v>
      </c>
    </row>
    <row r="29" spans="1:22" ht="15.75" customHeight="1">
      <c r="A29" s="91">
        <v>19</v>
      </c>
      <c r="B29" s="445" t="s">
        <v>4379</v>
      </c>
      <c r="C29" s="454"/>
      <c r="D29" s="454">
        <f>'Input Data Shift A'!AI25+'Input Data Shift B'!AI25+'Input Data Shift C'!AI25</f>
        <v>0</v>
      </c>
      <c r="E29" s="443"/>
      <c r="F29" s="455">
        <v>2.7</v>
      </c>
      <c r="G29" s="458">
        <v>5.4</v>
      </c>
      <c r="H29" s="457">
        <v>0.86</v>
      </c>
      <c r="I29" s="457">
        <v>1</v>
      </c>
      <c r="J29" s="458">
        <v>2</v>
      </c>
      <c r="K29" s="458">
        <v>1</v>
      </c>
      <c r="L29" s="458">
        <v>0</v>
      </c>
      <c r="M29" s="458">
        <v>1</v>
      </c>
      <c r="N29" s="458">
        <v>0.5</v>
      </c>
      <c r="O29" s="459">
        <f t="shared" si="7"/>
        <v>4.5</v>
      </c>
      <c r="P29" s="460">
        <f t="shared" si="8"/>
        <v>0.44444444444444442</v>
      </c>
      <c r="Q29" s="461">
        <f t="shared" si="9"/>
        <v>0.38222222222222219</v>
      </c>
      <c r="R29" s="462"/>
      <c r="S29" s="463">
        <f t="shared" si="10"/>
        <v>14.127906976744187</v>
      </c>
      <c r="T29" s="424" t="str">
        <f t="shared" si="3"/>
        <v/>
      </c>
      <c r="U29" s="425" t="str">
        <f t="shared" si="4"/>
        <v/>
      </c>
      <c r="V29" s="425" t="str">
        <f t="shared" si="5"/>
        <v/>
      </c>
    </row>
    <row r="30" spans="1:22" ht="15.75" customHeight="1">
      <c r="A30" s="91">
        <v>20</v>
      </c>
      <c r="B30" s="443" t="s">
        <v>4890</v>
      </c>
      <c r="C30" s="465"/>
      <c r="D30" s="454">
        <f>'Input Data Shift A'!AI26+'Input Data Shift B'!AI26+'Input Data Shift C'!AI26</f>
        <v>0</v>
      </c>
      <c r="E30" s="443"/>
      <c r="F30" s="455">
        <v>2.7</v>
      </c>
      <c r="G30" s="458">
        <v>5.4</v>
      </c>
      <c r="H30" s="457">
        <v>0.86</v>
      </c>
      <c r="I30" s="457">
        <v>1</v>
      </c>
      <c r="J30" s="458">
        <v>2</v>
      </c>
      <c r="K30" s="458">
        <v>1</v>
      </c>
      <c r="L30" s="458">
        <v>0</v>
      </c>
      <c r="M30" s="458">
        <v>1</v>
      </c>
      <c r="N30" s="458">
        <v>0.5</v>
      </c>
      <c r="O30" s="459">
        <f t="shared" si="7"/>
        <v>4.5</v>
      </c>
      <c r="P30" s="460">
        <f t="shared" si="8"/>
        <v>0.44444444444444442</v>
      </c>
      <c r="Q30" s="461">
        <f t="shared" si="9"/>
        <v>0.38222222222222219</v>
      </c>
      <c r="R30" s="462"/>
      <c r="S30" s="463">
        <f t="shared" si="10"/>
        <v>14.127906976744187</v>
      </c>
      <c r="T30" s="424" t="str">
        <f t="shared" si="3"/>
        <v/>
      </c>
      <c r="U30" s="425" t="str">
        <f t="shared" si="4"/>
        <v/>
      </c>
      <c r="V30" s="425" t="str">
        <f t="shared" si="5"/>
        <v/>
      </c>
    </row>
    <row r="31" spans="1:22" ht="15.75" customHeight="1">
      <c r="A31" s="91">
        <v>21</v>
      </c>
      <c r="B31" s="443" t="s">
        <v>4891</v>
      </c>
      <c r="C31" s="468"/>
      <c r="D31" s="454">
        <f>'Input Data Shift A'!AI27+'Input Data Shift B'!AI27+'Input Data Shift C'!AI27</f>
        <v>52417</v>
      </c>
      <c r="E31" s="469"/>
      <c r="F31" s="455">
        <v>2.7</v>
      </c>
      <c r="G31" s="470">
        <v>5.4</v>
      </c>
      <c r="H31" s="457">
        <v>0.86</v>
      </c>
      <c r="I31" s="471">
        <v>1</v>
      </c>
      <c r="J31" s="458">
        <v>2</v>
      </c>
      <c r="K31" s="458">
        <v>1</v>
      </c>
      <c r="L31" s="458">
        <v>0</v>
      </c>
      <c r="M31" s="458">
        <v>1</v>
      </c>
      <c r="N31" s="458">
        <v>0.5</v>
      </c>
      <c r="O31" s="472">
        <f t="shared" si="7"/>
        <v>4.5</v>
      </c>
      <c r="P31" s="473">
        <f t="shared" si="8"/>
        <v>0.44444444444444442</v>
      </c>
      <c r="Q31" s="474">
        <f t="shared" si="9"/>
        <v>0.38222222222222219</v>
      </c>
      <c r="R31" s="475"/>
      <c r="S31" s="463">
        <f t="shared" si="10"/>
        <v>14.127906976744187</v>
      </c>
      <c r="T31" s="429" t="str">
        <f t="shared" si="3"/>
        <v/>
      </c>
      <c r="U31" s="430" t="str">
        <f t="shared" si="4"/>
        <v/>
      </c>
      <c r="V31" s="430">
        <f t="shared" si="5"/>
        <v>740542.50000000012</v>
      </c>
    </row>
    <row r="32" spans="1:22" ht="15.75" customHeight="1">
      <c r="A32" s="91">
        <v>22</v>
      </c>
      <c r="B32" s="445" t="s">
        <v>4892</v>
      </c>
      <c r="C32" s="454"/>
      <c r="D32" s="454">
        <f>'Input Data Shift A'!AI28+'Input Data Shift B'!AI28+'Input Data Shift C'!AI28</f>
        <v>52396</v>
      </c>
      <c r="E32" s="443"/>
      <c r="F32" s="455">
        <v>2.7</v>
      </c>
      <c r="G32" s="458">
        <v>5.4</v>
      </c>
      <c r="H32" s="457">
        <v>0.86</v>
      </c>
      <c r="I32" s="457">
        <v>1</v>
      </c>
      <c r="J32" s="458">
        <v>2</v>
      </c>
      <c r="K32" s="458">
        <v>1</v>
      </c>
      <c r="L32" s="458">
        <v>0</v>
      </c>
      <c r="M32" s="458">
        <v>1</v>
      </c>
      <c r="N32" s="458">
        <v>0.5</v>
      </c>
      <c r="O32" s="459">
        <f t="shared" si="7"/>
        <v>4.5</v>
      </c>
      <c r="P32" s="460">
        <f t="shared" si="8"/>
        <v>0.44444444444444442</v>
      </c>
      <c r="Q32" s="461">
        <f t="shared" si="9"/>
        <v>0.38222222222222219</v>
      </c>
      <c r="R32" s="462"/>
      <c r="S32" s="463">
        <f t="shared" si="10"/>
        <v>14.127906976744187</v>
      </c>
      <c r="T32" s="424" t="str">
        <f t="shared" si="3"/>
        <v/>
      </c>
      <c r="U32" s="425" t="str">
        <f t="shared" si="4"/>
        <v/>
      </c>
      <c r="V32" s="425">
        <f t="shared" si="5"/>
        <v>740245.81395348848</v>
      </c>
    </row>
    <row r="33" spans="1:22" ht="15.75" customHeight="1">
      <c r="A33" s="91">
        <v>23</v>
      </c>
      <c r="B33" s="443" t="s">
        <v>4893</v>
      </c>
      <c r="C33" s="454"/>
      <c r="D33" s="454">
        <f>'Input Data Shift A'!AI29+'Input Data Shift B'!AI29+'Input Data Shift C'!AI29</f>
        <v>0</v>
      </c>
      <c r="E33" s="443"/>
      <c r="F33" s="455">
        <v>2.7</v>
      </c>
      <c r="G33" s="458">
        <v>5.4</v>
      </c>
      <c r="H33" s="457">
        <v>0.86</v>
      </c>
      <c r="I33" s="457">
        <v>1</v>
      </c>
      <c r="J33" s="458">
        <v>2</v>
      </c>
      <c r="K33" s="458">
        <v>1</v>
      </c>
      <c r="L33" s="458">
        <v>0</v>
      </c>
      <c r="M33" s="458">
        <v>1</v>
      </c>
      <c r="N33" s="458">
        <v>0.5</v>
      </c>
      <c r="O33" s="459">
        <f t="shared" si="7"/>
        <v>4.5</v>
      </c>
      <c r="P33" s="460">
        <f t="shared" si="8"/>
        <v>0.44444444444444442</v>
      </c>
      <c r="Q33" s="461">
        <f t="shared" si="9"/>
        <v>0.38222222222222219</v>
      </c>
      <c r="R33" s="462"/>
      <c r="S33" s="463">
        <f t="shared" si="10"/>
        <v>14.127906976744187</v>
      </c>
      <c r="T33" s="424" t="str">
        <f t="shared" si="3"/>
        <v/>
      </c>
      <c r="U33" s="425" t="str">
        <f t="shared" si="4"/>
        <v/>
      </c>
      <c r="V33" s="425" t="str">
        <f t="shared" si="5"/>
        <v/>
      </c>
    </row>
    <row r="34" spans="1:22" ht="15.75" customHeight="1">
      <c r="A34" s="91">
        <v>24</v>
      </c>
      <c r="B34" s="443" t="s">
        <v>4894</v>
      </c>
      <c r="C34" s="454"/>
      <c r="D34" s="454">
        <f>'Input Data Shift A'!AI30+'Input Data Shift B'!AI30+'Input Data Shift C'!AI30</f>
        <v>0</v>
      </c>
      <c r="E34" s="443"/>
      <c r="F34" s="455">
        <v>2.7</v>
      </c>
      <c r="G34" s="458">
        <v>5.4</v>
      </c>
      <c r="H34" s="457">
        <v>0.86</v>
      </c>
      <c r="I34" s="457">
        <v>1</v>
      </c>
      <c r="J34" s="458">
        <v>2</v>
      </c>
      <c r="K34" s="458">
        <v>1</v>
      </c>
      <c r="L34" s="458">
        <v>0</v>
      </c>
      <c r="M34" s="458">
        <v>1</v>
      </c>
      <c r="N34" s="458">
        <v>0.5</v>
      </c>
      <c r="O34" s="459">
        <f t="shared" si="7"/>
        <v>4.5</v>
      </c>
      <c r="P34" s="460">
        <f t="shared" si="8"/>
        <v>0.44444444444444442</v>
      </c>
      <c r="Q34" s="461">
        <f t="shared" si="9"/>
        <v>0.38222222222222219</v>
      </c>
      <c r="R34" s="462"/>
      <c r="S34" s="463">
        <f t="shared" si="10"/>
        <v>14.127906976744187</v>
      </c>
      <c r="T34" s="424" t="str">
        <f t="shared" si="3"/>
        <v/>
      </c>
      <c r="U34" s="425" t="str">
        <f t="shared" si="4"/>
        <v/>
      </c>
      <c r="V34" s="425" t="str">
        <f t="shared" si="5"/>
        <v/>
      </c>
    </row>
    <row r="35" spans="1:22" ht="15.75" customHeight="1">
      <c r="A35" s="91">
        <v>25</v>
      </c>
      <c r="B35" s="443" t="s">
        <v>4895</v>
      </c>
      <c r="C35" s="454"/>
      <c r="D35" s="454">
        <f>'Input Data Shift A'!AI31+'Input Data Shift B'!AI31+'Input Data Shift C'!AI31</f>
        <v>0</v>
      </c>
      <c r="E35" s="443"/>
      <c r="F35" s="455">
        <v>2.7</v>
      </c>
      <c r="G35" s="458">
        <v>5.4</v>
      </c>
      <c r="H35" s="457">
        <v>0.86</v>
      </c>
      <c r="I35" s="457">
        <v>1</v>
      </c>
      <c r="J35" s="458">
        <v>2</v>
      </c>
      <c r="K35" s="458">
        <v>1</v>
      </c>
      <c r="L35" s="458">
        <v>0</v>
      </c>
      <c r="M35" s="458">
        <v>1</v>
      </c>
      <c r="N35" s="458">
        <v>0.5</v>
      </c>
      <c r="O35" s="459">
        <f t="shared" si="7"/>
        <v>4.5</v>
      </c>
      <c r="P35" s="460">
        <f t="shared" si="8"/>
        <v>0.44444444444444442</v>
      </c>
      <c r="Q35" s="461">
        <f t="shared" si="9"/>
        <v>0.38222222222222219</v>
      </c>
      <c r="R35" s="462"/>
      <c r="S35" s="463">
        <f t="shared" si="10"/>
        <v>14.127906976744187</v>
      </c>
      <c r="T35" s="424" t="str">
        <f t="shared" si="3"/>
        <v/>
      </c>
      <c r="U35" s="425" t="str">
        <f t="shared" si="4"/>
        <v/>
      </c>
      <c r="V35" s="425" t="str">
        <f t="shared" si="5"/>
        <v/>
      </c>
    </row>
    <row r="36" spans="1:22" ht="15.75" customHeight="1">
      <c r="A36" s="91">
        <v>26</v>
      </c>
      <c r="B36" s="443" t="s">
        <v>4896</v>
      </c>
      <c r="C36" s="454"/>
      <c r="D36" s="454">
        <f>'Input Data Shift A'!AI32+'Input Data Shift B'!AI32+'Input Data Shift C'!AI32</f>
        <v>0</v>
      </c>
      <c r="E36" s="443"/>
      <c r="F36" s="455">
        <v>2.7</v>
      </c>
      <c r="G36" s="458">
        <v>5.4</v>
      </c>
      <c r="H36" s="457">
        <v>0.86</v>
      </c>
      <c r="I36" s="457">
        <v>1</v>
      </c>
      <c r="J36" s="458">
        <v>2</v>
      </c>
      <c r="K36" s="458">
        <v>1</v>
      </c>
      <c r="L36" s="458">
        <v>0</v>
      </c>
      <c r="M36" s="458">
        <v>1</v>
      </c>
      <c r="N36" s="458">
        <v>0.5</v>
      </c>
      <c r="O36" s="459">
        <f t="shared" si="7"/>
        <v>4.5</v>
      </c>
      <c r="P36" s="460">
        <f t="shared" si="8"/>
        <v>0.44444444444444442</v>
      </c>
      <c r="Q36" s="461">
        <f t="shared" si="9"/>
        <v>0.38222222222222219</v>
      </c>
      <c r="R36" s="462"/>
      <c r="S36" s="463">
        <f t="shared" si="10"/>
        <v>14.127906976744187</v>
      </c>
      <c r="T36" s="424" t="str">
        <f t="shared" si="3"/>
        <v/>
      </c>
      <c r="U36" s="425" t="str">
        <f t="shared" si="4"/>
        <v/>
      </c>
      <c r="V36" s="425" t="str">
        <f t="shared" si="5"/>
        <v/>
      </c>
    </row>
    <row r="37" spans="1:22" ht="15.75" customHeight="1">
      <c r="A37" s="91">
        <v>27</v>
      </c>
      <c r="B37" s="443" t="s">
        <v>4897</v>
      </c>
      <c r="C37" s="454"/>
      <c r="D37" s="454">
        <f>'Input Data Shift A'!AI33+'Input Data Shift B'!AI33+'Input Data Shift C'!AI33</f>
        <v>25656</v>
      </c>
      <c r="E37" s="443"/>
      <c r="F37" s="455">
        <v>2.7</v>
      </c>
      <c r="G37" s="458">
        <v>5.4</v>
      </c>
      <c r="H37" s="457">
        <v>0.86</v>
      </c>
      <c r="I37" s="457">
        <v>1</v>
      </c>
      <c r="J37" s="458">
        <v>2</v>
      </c>
      <c r="K37" s="458">
        <v>1</v>
      </c>
      <c r="L37" s="458">
        <v>0</v>
      </c>
      <c r="M37" s="458">
        <v>1</v>
      </c>
      <c r="N37" s="458">
        <v>0.5</v>
      </c>
      <c r="O37" s="459">
        <f t="shared" si="7"/>
        <v>4.5</v>
      </c>
      <c r="P37" s="460">
        <f t="shared" si="8"/>
        <v>0.44444444444444442</v>
      </c>
      <c r="Q37" s="461">
        <f t="shared" si="9"/>
        <v>0.38222222222222219</v>
      </c>
      <c r="R37" s="462"/>
      <c r="S37" s="463">
        <f t="shared" si="10"/>
        <v>14.127906976744187</v>
      </c>
      <c r="T37" s="424" t="str">
        <f t="shared" si="3"/>
        <v/>
      </c>
      <c r="U37" s="425" t="str">
        <f t="shared" si="4"/>
        <v/>
      </c>
      <c r="V37" s="425">
        <f t="shared" si="5"/>
        <v>362465.58139534888</v>
      </c>
    </row>
    <row r="38" spans="1:22" ht="15.75" customHeight="1">
      <c r="A38" s="91">
        <v>28</v>
      </c>
      <c r="B38" s="443" t="s">
        <v>4898</v>
      </c>
      <c r="C38" s="454"/>
      <c r="D38" s="454">
        <f>'Input Data Shift A'!AI34+'Input Data Shift B'!AI34+'Input Data Shift C'!AI34</f>
        <v>38062</v>
      </c>
      <c r="E38" s="443"/>
      <c r="F38" s="455">
        <v>2.7</v>
      </c>
      <c r="G38" s="458">
        <v>5.4</v>
      </c>
      <c r="H38" s="457">
        <v>0.86</v>
      </c>
      <c r="I38" s="457">
        <v>1</v>
      </c>
      <c r="J38" s="458">
        <v>2</v>
      </c>
      <c r="K38" s="458">
        <v>1</v>
      </c>
      <c r="L38" s="458">
        <v>0</v>
      </c>
      <c r="M38" s="458">
        <v>1</v>
      </c>
      <c r="N38" s="458">
        <v>0.5</v>
      </c>
      <c r="O38" s="459">
        <f t="shared" si="7"/>
        <v>4.5</v>
      </c>
      <c r="P38" s="460">
        <f t="shared" si="8"/>
        <v>0.44444444444444442</v>
      </c>
      <c r="Q38" s="461">
        <f t="shared" si="9"/>
        <v>0.38222222222222219</v>
      </c>
      <c r="R38" s="462"/>
      <c r="S38" s="463">
        <f t="shared" si="10"/>
        <v>14.127906976744187</v>
      </c>
      <c r="T38" s="424" t="str">
        <f t="shared" si="3"/>
        <v/>
      </c>
      <c r="U38" s="425" t="str">
        <f t="shared" si="4"/>
        <v/>
      </c>
      <c r="V38" s="425">
        <f t="shared" si="5"/>
        <v>537736.39534883725</v>
      </c>
    </row>
    <row r="39" spans="1:22" ht="15.75" customHeight="1">
      <c r="A39" s="91">
        <v>29</v>
      </c>
      <c r="B39" s="443" t="s">
        <v>4380</v>
      </c>
      <c r="C39" s="454"/>
      <c r="D39" s="454">
        <f>'Input Data Shift A'!AI35+'Input Data Shift B'!AI35+'Input Data Shift C'!AI35</f>
        <v>0</v>
      </c>
      <c r="E39" s="443"/>
      <c r="F39" s="455">
        <v>2.7</v>
      </c>
      <c r="G39" s="458">
        <v>5.4</v>
      </c>
      <c r="H39" s="457">
        <v>0.86</v>
      </c>
      <c r="I39" s="457">
        <v>1</v>
      </c>
      <c r="J39" s="458">
        <v>2</v>
      </c>
      <c r="K39" s="458">
        <v>1</v>
      </c>
      <c r="L39" s="458">
        <v>0</v>
      </c>
      <c r="M39" s="458">
        <v>1</v>
      </c>
      <c r="N39" s="458">
        <v>0.5</v>
      </c>
      <c r="O39" s="459">
        <f t="shared" si="7"/>
        <v>4.5</v>
      </c>
      <c r="P39" s="460">
        <f t="shared" si="8"/>
        <v>0.44444444444444442</v>
      </c>
      <c r="Q39" s="461">
        <f t="shared" si="9"/>
        <v>0.38222222222222219</v>
      </c>
      <c r="R39" s="462"/>
      <c r="S39" s="463">
        <f t="shared" si="10"/>
        <v>14.127906976744187</v>
      </c>
      <c r="T39" s="424" t="str">
        <f t="shared" si="3"/>
        <v/>
      </c>
      <c r="U39" s="425" t="str">
        <f t="shared" si="4"/>
        <v/>
      </c>
      <c r="V39" s="425" t="str">
        <f t="shared" si="5"/>
        <v/>
      </c>
    </row>
    <row r="40" spans="1:22" ht="15.75" customHeight="1">
      <c r="A40" s="91">
        <v>30</v>
      </c>
      <c r="B40" s="443" t="s">
        <v>4899</v>
      </c>
      <c r="C40" s="454"/>
      <c r="D40" s="454">
        <f>'Input Data Shift A'!AI36+'Input Data Shift B'!AI36+'Input Data Shift C'!AI36</f>
        <v>0</v>
      </c>
      <c r="E40" s="443"/>
      <c r="F40" s="455">
        <v>2.7</v>
      </c>
      <c r="G40" s="458">
        <v>5.4</v>
      </c>
      <c r="H40" s="457">
        <v>0.86</v>
      </c>
      <c r="I40" s="457">
        <v>1</v>
      </c>
      <c r="J40" s="458">
        <v>2</v>
      </c>
      <c r="K40" s="458">
        <v>1</v>
      </c>
      <c r="L40" s="458">
        <v>0</v>
      </c>
      <c r="M40" s="458">
        <v>1</v>
      </c>
      <c r="N40" s="458">
        <v>0.5</v>
      </c>
      <c r="O40" s="459">
        <f t="shared" si="7"/>
        <v>4.5</v>
      </c>
      <c r="P40" s="460">
        <f t="shared" si="8"/>
        <v>0.44444444444444442</v>
      </c>
      <c r="Q40" s="461">
        <f t="shared" si="9"/>
        <v>0.38222222222222219</v>
      </c>
      <c r="R40" s="462"/>
      <c r="S40" s="463">
        <f t="shared" si="10"/>
        <v>14.127906976744187</v>
      </c>
      <c r="T40" s="424" t="str">
        <f t="shared" si="3"/>
        <v/>
      </c>
      <c r="U40" s="425" t="str">
        <f t="shared" si="4"/>
        <v/>
      </c>
      <c r="V40" s="425" t="str">
        <f t="shared" si="5"/>
        <v/>
      </c>
    </row>
    <row r="41" spans="1:22" ht="15.75" customHeight="1">
      <c r="A41" s="91">
        <v>31</v>
      </c>
      <c r="B41" s="443" t="s">
        <v>4900</v>
      </c>
      <c r="C41" s="468"/>
      <c r="D41" s="468">
        <f>'Input Data Shift A'!AI37+'Input Data Shift B'!AI37+'Input Data Shift C'!AI37</f>
        <v>0</v>
      </c>
      <c r="E41" s="469"/>
      <c r="F41" s="455">
        <v>2.7</v>
      </c>
      <c r="G41" s="470">
        <v>5.4</v>
      </c>
      <c r="H41" s="457">
        <v>0.86</v>
      </c>
      <c r="I41" s="471">
        <v>1</v>
      </c>
      <c r="J41" s="458">
        <v>2</v>
      </c>
      <c r="K41" s="458">
        <v>1</v>
      </c>
      <c r="L41" s="458">
        <v>0</v>
      </c>
      <c r="M41" s="458">
        <v>1</v>
      </c>
      <c r="N41" s="458">
        <v>0.5</v>
      </c>
      <c r="O41" s="472">
        <f t="shared" si="7"/>
        <v>4.5</v>
      </c>
      <c r="P41" s="473">
        <f t="shared" si="8"/>
        <v>0.44444444444444442</v>
      </c>
      <c r="Q41" s="474">
        <f t="shared" si="9"/>
        <v>0.38222222222222219</v>
      </c>
      <c r="R41" s="475"/>
      <c r="S41" s="463">
        <f t="shared" si="10"/>
        <v>14.127906976744187</v>
      </c>
      <c r="T41" s="429" t="str">
        <f t="shared" si="3"/>
        <v/>
      </c>
      <c r="U41" s="430" t="str">
        <f t="shared" si="4"/>
        <v/>
      </c>
      <c r="V41" s="430" t="str">
        <f t="shared" si="5"/>
        <v/>
      </c>
    </row>
    <row r="42" spans="1:22" ht="15.75" customHeight="1">
      <c r="A42" s="91">
        <v>32</v>
      </c>
      <c r="B42" s="443" t="s">
        <v>4381</v>
      </c>
      <c r="C42" s="454"/>
      <c r="D42" s="454">
        <f>'Input Data Shift A'!AI38+'Input Data Shift B'!AI38+'Input Data Shift C'!AI38</f>
        <v>0</v>
      </c>
      <c r="E42" s="443"/>
      <c r="F42" s="455">
        <v>2.7</v>
      </c>
      <c r="G42" s="458">
        <v>5.4</v>
      </c>
      <c r="H42" s="457">
        <v>0.86</v>
      </c>
      <c r="I42" s="457">
        <v>1</v>
      </c>
      <c r="J42" s="458">
        <v>2</v>
      </c>
      <c r="K42" s="458">
        <v>1</v>
      </c>
      <c r="L42" s="458">
        <v>0</v>
      </c>
      <c r="M42" s="458">
        <v>1</v>
      </c>
      <c r="N42" s="458">
        <v>0.5</v>
      </c>
      <c r="O42" s="459">
        <f t="shared" si="7"/>
        <v>4.5</v>
      </c>
      <c r="P42" s="460">
        <f t="shared" si="8"/>
        <v>0.44444444444444442</v>
      </c>
      <c r="Q42" s="461">
        <f t="shared" si="9"/>
        <v>0.38222222222222219</v>
      </c>
      <c r="R42" s="462"/>
      <c r="S42" s="463">
        <f t="shared" si="10"/>
        <v>14.127906976744187</v>
      </c>
      <c r="T42" s="424" t="str">
        <f t="shared" si="3"/>
        <v/>
      </c>
      <c r="U42" s="425" t="str">
        <f t="shared" si="4"/>
        <v/>
      </c>
      <c r="V42" s="425" t="str">
        <f t="shared" si="5"/>
        <v/>
      </c>
    </row>
    <row r="43" spans="1:22" ht="15.75" customHeight="1">
      <c r="A43" s="91">
        <v>33</v>
      </c>
      <c r="B43" s="443" t="s">
        <v>4382</v>
      </c>
      <c r="C43" s="454"/>
      <c r="D43" s="454">
        <f>'Input Data Shift A'!AI39+'Input Data Shift B'!AI39+'Input Data Shift C'!AI39</f>
        <v>0</v>
      </c>
      <c r="E43" s="443"/>
      <c r="F43" s="455">
        <v>2.7</v>
      </c>
      <c r="G43" s="458">
        <v>5.4</v>
      </c>
      <c r="H43" s="457">
        <v>0.86</v>
      </c>
      <c r="I43" s="457">
        <v>1</v>
      </c>
      <c r="J43" s="458">
        <v>2</v>
      </c>
      <c r="K43" s="458">
        <v>1</v>
      </c>
      <c r="L43" s="458">
        <v>0</v>
      </c>
      <c r="M43" s="458">
        <v>1</v>
      </c>
      <c r="N43" s="458">
        <v>0.5</v>
      </c>
      <c r="O43" s="459">
        <f t="shared" si="7"/>
        <v>4.5</v>
      </c>
      <c r="P43" s="460">
        <f t="shared" si="8"/>
        <v>0.44444444444444442</v>
      </c>
      <c r="Q43" s="461">
        <f t="shared" si="9"/>
        <v>0.38222222222222219</v>
      </c>
      <c r="R43" s="462"/>
      <c r="S43" s="463">
        <f t="shared" si="10"/>
        <v>14.127906976744187</v>
      </c>
      <c r="T43" s="424" t="str">
        <f t="shared" ref="T43:T74" si="11">IF(R43&gt;0,S43/R43,"")</f>
        <v/>
      </c>
      <c r="U43" s="425" t="str">
        <f t="shared" ref="U43:U74" si="12">IF(C43&gt;0,C43*S43/3600,"")</f>
        <v/>
      </c>
      <c r="V43" s="425" t="str">
        <f t="shared" ref="V43:V74" si="13">IF(D43&gt;0,D43*S43,"")</f>
        <v/>
      </c>
    </row>
    <row r="44" spans="1:22" ht="15.75" customHeight="1">
      <c r="A44" s="91">
        <v>34</v>
      </c>
      <c r="B44" s="443" t="s">
        <v>4383</v>
      </c>
      <c r="C44" s="454"/>
      <c r="D44" s="454">
        <f>'Input Data Shift A'!AI40+'Input Data Shift B'!AI40+'Input Data Shift C'!AI40</f>
        <v>0</v>
      </c>
      <c r="E44" s="443"/>
      <c r="F44" s="455">
        <v>2.7</v>
      </c>
      <c r="G44" s="458">
        <v>5.4</v>
      </c>
      <c r="H44" s="457">
        <v>0.86</v>
      </c>
      <c r="I44" s="457">
        <v>1</v>
      </c>
      <c r="J44" s="458">
        <v>2</v>
      </c>
      <c r="K44" s="458">
        <v>1</v>
      </c>
      <c r="L44" s="458">
        <v>0</v>
      </c>
      <c r="M44" s="458">
        <v>1</v>
      </c>
      <c r="N44" s="458">
        <v>0.5</v>
      </c>
      <c r="O44" s="459">
        <f t="shared" si="7"/>
        <v>4.5</v>
      </c>
      <c r="P44" s="460">
        <f t="shared" si="8"/>
        <v>0.44444444444444442</v>
      </c>
      <c r="Q44" s="461">
        <f t="shared" si="9"/>
        <v>0.38222222222222219</v>
      </c>
      <c r="R44" s="462"/>
      <c r="S44" s="463">
        <f t="shared" si="10"/>
        <v>14.127906976744187</v>
      </c>
      <c r="T44" s="424" t="str">
        <f t="shared" si="11"/>
        <v/>
      </c>
      <c r="U44" s="425" t="str">
        <f t="shared" si="12"/>
        <v/>
      </c>
      <c r="V44" s="425" t="str">
        <f t="shared" si="13"/>
        <v/>
      </c>
    </row>
    <row r="45" spans="1:22" ht="15.75" customHeight="1">
      <c r="A45" s="91">
        <v>35</v>
      </c>
      <c r="B45" s="443" t="s">
        <v>4384</v>
      </c>
      <c r="C45" s="454"/>
      <c r="D45" s="454">
        <f>'Input Data Shift A'!AI41+'Input Data Shift B'!AI41+'Input Data Shift C'!AI41</f>
        <v>0</v>
      </c>
      <c r="E45" s="443"/>
      <c r="F45" s="455">
        <v>2.7</v>
      </c>
      <c r="G45" s="458">
        <v>5.4</v>
      </c>
      <c r="H45" s="457">
        <v>0.86</v>
      </c>
      <c r="I45" s="457">
        <v>1</v>
      </c>
      <c r="J45" s="458">
        <v>2</v>
      </c>
      <c r="K45" s="458">
        <v>1</v>
      </c>
      <c r="L45" s="458">
        <v>0</v>
      </c>
      <c r="M45" s="458">
        <v>1</v>
      </c>
      <c r="N45" s="458">
        <v>0.5</v>
      </c>
      <c r="O45" s="459">
        <f t="shared" si="7"/>
        <v>4.5</v>
      </c>
      <c r="P45" s="460">
        <f t="shared" si="8"/>
        <v>0.44444444444444442</v>
      </c>
      <c r="Q45" s="461">
        <f t="shared" si="9"/>
        <v>0.38222222222222219</v>
      </c>
      <c r="R45" s="462"/>
      <c r="S45" s="463">
        <f t="shared" si="10"/>
        <v>14.127906976744187</v>
      </c>
      <c r="T45" s="424" t="str">
        <f t="shared" si="11"/>
        <v/>
      </c>
      <c r="U45" s="425" t="str">
        <f t="shared" si="12"/>
        <v/>
      </c>
      <c r="V45" s="425" t="str">
        <f t="shared" si="13"/>
        <v/>
      </c>
    </row>
    <row r="46" spans="1:22" ht="15.75" customHeight="1">
      <c r="A46" s="91">
        <v>36</v>
      </c>
      <c r="B46" s="443" t="s">
        <v>4385</v>
      </c>
      <c r="C46" s="454"/>
      <c r="D46" s="454">
        <f>'Input Data Shift A'!AI42+'Input Data Shift B'!AI42+'Input Data Shift C'!AI42</f>
        <v>0</v>
      </c>
      <c r="E46" s="443"/>
      <c r="F46" s="455">
        <v>2.7</v>
      </c>
      <c r="G46" s="458">
        <v>5.4</v>
      </c>
      <c r="H46" s="457">
        <v>0.86</v>
      </c>
      <c r="I46" s="457">
        <v>1</v>
      </c>
      <c r="J46" s="458">
        <v>2</v>
      </c>
      <c r="K46" s="458">
        <v>1</v>
      </c>
      <c r="L46" s="458">
        <v>0</v>
      </c>
      <c r="M46" s="458">
        <v>1</v>
      </c>
      <c r="N46" s="458">
        <v>0.5</v>
      </c>
      <c r="O46" s="459">
        <f t="shared" si="7"/>
        <v>4.5</v>
      </c>
      <c r="P46" s="460">
        <f t="shared" si="8"/>
        <v>0.44444444444444442</v>
      </c>
      <c r="Q46" s="461">
        <f t="shared" si="9"/>
        <v>0.38222222222222219</v>
      </c>
      <c r="R46" s="462"/>
      <c r="S46" s="463">
        <f t="shared" si="10"/>
        <v>14.127906976744187</v>
      </c>
      <c r="T46" s="424" t="str">
        <f t="shared" si="11"/>
        <v/>
      </c>
      <c r="U46" s="425" t="str">
        <f t="shared" si="12"/>
        <v/>
      </c>
      <c r="V46" s="425" t="str">
        <f t="shared" si="13"/>
        <v/>
      </c>
    </row>
    <row r="47" spans="1:22" ht="15.75" customHeight="1">
      <c r="A47" s="91">
        <v>37</v>
      </c>
      <c r="B47" s="443" t="s">
        <v>4386</v>
      </c>
      <c r="C47" s="454"/>
      <c r="D47" s="454">
        <f>'Input Data Shift A'!AI43+'Input Data Shift B'!AI43+'Input Data Shift C'!AI43</f>
        <v>610</v>
      </c>
      <c r="E47" s="443"/>
      <c r="F47" s="455">
        <v>2.7</v>
      </c>
      <c r="G47" s="458">
        <v>5.4</v>
      </c>
      <c r="H47" s="457">
        <v>0.86</v>
      </c>
      <c r="I47" s="457">
        <v>1</v>
      </c>
      <c r="J47" s="458">
        <v>2</v>
      </c>
      <c r="K47" s="458">
        <v>1</v>
      </c>
      <c r="L47" s="458">
        <v>0</v>
      </c>
      <c r="M47" s="458">
        <v>1</v>
      </c>
      <c r="N47" s="458">
        <v>0.5</v>
      </c>
      <c r="O47" s="459">
        <f t="shared" si="7"/>
        <v>4.5</v>
      </c>
      <c r="P47" s="460">
        <f t="shared" si="8"/>
        <v>0.44444444444444442</v>
      </c>
      <c r="Q47" s="461">
        <f t="shared" si="9"/>
        <v>0.38222222222222219</v>
      </c>
      <c r="R47" s="462"/>
      <c r="S47" s="463">
        <f t="shared" si="10"/>
        <v>14.127906976744187</v>
      </c>
      <c r="T47" s="424" t="str">
        <f t="shared" si="11"/>
        <v/>
      </c>
      <c r="U47" s="425" t="str">
        <f t="shared" si="12"/>
        <v/>
      </c>
      <c r="V47" s="425">
        <f t="shared" si="13"/>
        <v>8618.0232558139542</v>
      </c>
    </row>
    <row r="48" spans="1:22" ht="15.75" customHeight="1">
      <c r="A48" s="91">
        <v>38</v>
      </c>
      <c r="B48" s="443" t="s">
        <v>4387</v>
      </c>
      <c r="C48" s="454"/>
      <c r="D48" s="454">
        <f>'Input Data Shift A'!AI44+'Input Data Shift B'!AI44+'Input Data Shift C'!AI44</f>
        <v>0</v>
      </c>
      <c r="E48" s="443"/>
      <c r="F48" s="455">
        <v>2.7</v>
      </c>
      <c r="G48" s="458">
        <v>5.4</v>
      </c>
      <c r="H48" s="457">
        <v>0.86</v>
      </c>
      <c r="I48" s="457">
        <v>1</v>
      </c>
      <c r="J48" s="458">
        <v>2</v>
      </c>
      <c r="K48" s="458">
        <v>1</v>
      </c>
      <c r="L48" s="458">
        <v>0</v>
      </c>
      <c r="M48" s="458">
        <v>1</v>
      </c>
      <c r="N48" s="458">
        <v>0.5</v>
      </c>
      <c r="O48" s="459">
        <f t="shared" si="7"/>
        <v>4.5</v>
      </c>
      <c r="P48" s="460">
        <f t="shared" si="8"/>
        <v>0.44444444444444442</v>
      </c>
      <c r="Q48" s="461">
        <f t="shared" si="9"/>
        <v>0.38222222222222219</v>
      </c>
      <c r="R48" s="462"/>
      <c r="S48" s="463">
        <f t="shared" si="10"/>
        <v>14.127906976744187</v>
      </c>
      <c r="T48" s="424" t="str">
        <f t="shared" si="11"/>
        <v/>
      </c>
      <c r="U48" s="425" t="str">
        <f t="shared" si="12"/>
        <v/>
      </c>
      <c r="V48" s="425" t="str">
        <f t="shared" si="13"/>
        <v/>
      </c>
    </row>
    <row r="49" spans="1:22" ht="15.75" customHeight="1">
      <c r="A49" s="91">
        <v>39</v>
      </c>
      <c r="B49" s="443" t="s">
        <v>4388</v>
      </c>
      <c r="C49" s="454"/>
      <c r="D49" s="454">
        <f>'Input Data Shift A'!AI45+'Input Data Shift B'!AI45+'Input Data Shift C'!AI45</f>
        <v>0</v>
      </c>
      <c r="E49" s="443"/>
      <c r="F49" s="455">
        <v>2.7</v>
      </c>
      <c r="G49" s="458">
        <v>5.4</v>
      </c>
      <c r="H49" s="457">
        <v>0.86</v>
      </c>
      <c r="I49" s="457">
        <v>1</v>
      </c>
      <c r="J49" s="458">
        <v>2</v>
      </c>
      <c r="K49" s="458">
        <v>1</v>
      </c>
      <c r="L49" s="458">
        <v>0</v>
      </c>
      <c r="M49" s="458">
        <v>1</v>
      </c>
      <c r="N49" s="458">
        <v>0.5</v>
      </c>
      <c r="O49" s="459">
        <f t="shared" si="7"/>
        <v>4.5</v>
      </c>
      <c r="P49" s="460">
        <f t="shared" si="8"/>
        <v>0.44444444444444442</v>
      </c>
      <c r="Q49" s="461">
        <f t="shared" si="9"/>
        <v>0.38222222222222219</v>
      </c>
      <c r="R49" s="462"/>
      <c r="S49" s="463">
        <f t="shared" si="10"/>
        <v>14.127906976744187</v>
      </c>
      <c r="T49" s="424" t="str">
        <f t="shared" si="11"/>
        <v/>
      </c>
      <c r="U49" s="425" t="str">
        <f t="shared" si="12"/>
        <v/>
      </c>
      <c r="V49" s="425" t="str">
        <f t="shared" si="13"/>
        <v/>
      </c>
    </row>
    <row r="50" spans="1:22" ht="15.75" customHeight="1">
      <c r="A50" s="91">
        <v>40</v>
      </c>
      <c r="B50" s="443" t="s">
        <v>4901</v>
      </c>
      <c r="C50" s="476"/>
      <c r="D50" s="454">
        <f>'Input Data Shift A'!AI46+'Input Data Shift B'!AI46+'Input Data Shift C'!AI46</f>
        <v>0</v>
      </c>
      <c r="E50" s="477"/>
      <c r="F50" s="455">
        <v>2.7</v>
      </c>
      <c r="G50" s="458">
        <v>5.4</v>
      </c>
      <c r="H50" s="457">
        <v>0.86</v>
      </c>
      <c r="I50" s="457">
        <v>1</v>
      </c>
      <c r="J50" s="458">
        <v>2</v>
      </c>
      <c r="K50" s="458">
        <v>1</v>
      </c>
      <c r="L50" s="458">
        <v>0</v>
      </c>
      <c r="M50" s="458">
        <v>1</v>
      </c>
      <c r="N50" s="458">
        <v>0.5</v>
      </c>
      <c r="O50" s="459">
        <f t="shared" si="7"/>
        <v>4.5</v>
      </c>
      <c r="P50" s="460">
        <f t="shared" si="8"/>
        <v>0.44444444444444442</v>
      </c>
      <c r="Q50" s="461">
        <f t="shared" si="9"/>
        <v>0.38222222222222219</v>
      </c>
      <c r="R50" s="462"/>
      <c r="S50" s="463">
        <f t="shared" si="10"/>
        <v>14.127906976744187</v>
      </c>
      <c r="T50" s="424" t="str">
        <f t="shared" si="11"/>
        <v/>
      </c>
      <c r="U50" s="425" t="str">
        <f t="shared" si="12"/>
        <v/>
      </c>
      <c r="V50" s="425" t="str">
        <f t="shared" si="13"/>
        <v/>
      </c>
    </row>
    <row r="51" spans="1:22" ht="15.75" customHeight="1">
      <c r="A51" s="91">
        <v>41</v>
      </c>
      <c r="B51" s="443" t="s">
        <v>4902</v>
      </c>
      <c r="C51" s="465"/>
      <c r="D51" s="454">
        <f>'Input Data Shift A'!AI47+'Input Data Shift B'!AI47+'Input Data Shift C'!AI47</f>
        <v>0</v>
      </c>
      <c r="E51" s="478"/>
      <c r="F51" s="455">
        <v>2.7</v>
      </c>
      <c r="G51" s="458">
        <v>5.4</v>
      </c>
      <c r="H51" s="457">
        <v>0.86</v>
      </c>
      <c r="I51" s="457">
        <v>1</v>
      </c>
      <c r="J51" s="458">
        <v>2</v>
      </c>
      <c r="K51" s="458">
        <v>1</v>
      </c>
      <c r="L51" s="458">
        <v>0</v>
      </c>
      <c r="M51" s="458">
        <v>1</v>
      </c>
      <c r="N51" s="458">
        <v>0.5</v>
      </c>
      <c r="O51" s="459">
        <f t="shared" si="7"/>
        <v>4.5</v>
      </c>
      <c r="P51" s="460">
        <f t="shared" si="8"/>
        <v>0.44444444444444442</v>
      </c>
      <c r="Q51" s="461">
        <f t="shared" si="9"/>
        <v>0.38222222222222219</v>
      </c>
      <c r="R51" s="462"/>
      <c r="S51" s="463">
        <f t="shared" si="10"/>
        <v>14.127906976744187</v>
      </c>
      <c r="T51" s="424" t="str">
        <f t="shared" si="11"/>
        <v/>
      </c>
      <c r="U51" s="425" t="str">
        <f t="shared" si="12"/>
        <v/>
      </c>
      <c r="V51" s="425" t="str">
        <f t="shared" si="13"/>
        <v/>
      </c>
    </row>
    <row r="52" spans="1:22" ht="15.75" customHeight="1">
      <c r="A52" s="91">
        <v>42</v>
      </c>
      <c r="B52" s="443" t="s">
        <v>4903</v>
      </c>
      <c r="C52" s="454"/>
      <c r="D52" s="454">
        <f>'Input Data Shift A'!AI48+'Input Data Shift B'!AI48+'Input Data Shift C'!AI48</f>
        <v>0</v>
      </c>
      <c r="E52" s="443"/>
      <c r="F52" s="455">
        <v>2.7</v>
      </c>
      <c r="G52" s="458">
        <v>5.4</v>
      </c>
      <c r="H52" s="457">
        <v>0.86</v>
      </c>
      <c r="I52" s="457">
        <v>1</v>
      </c>
      <c r="J52" s="458">
        <v>2</v>
      </c>
      <c r="K52" s="458">
        <v>1</v>
      </c>
      <c r="L52" s="458">
        <v>0</v>
      </c>
      <c r="M52" s="458">
        <v>1</v>
      </c>
      <c r="N52" s="458">
        <v>0.5</v>
      </c>
      <c r="O52" s="459">
        <f t="shared" si="7"/>
        <v>4.5</v>
      </c>
      <c r="P52" s="460">
        <f t="shared" si="8"/>
        <v>0.44444444444444442</v>
      </c>
      <c r="Q52" s="461">
        <f t="shared" si="9"/>
        <v>0.38222222222222219</v>
      </c>
      <c r="R52" s="462"/>
      <c r="S52" s="463">
        <f t="shared" si="10"/>
        <v>14.127906976744187</v>
      </c>
      <c r="T52" s="424" t="str">
        <f t="shared" si="11"/>
        <v/>
      </c>
      <c r="U52" s="425" t="str">
        <f t="shared" si="12"/>
        <v/>
      </c>
      <c r="V52" s="425" t="str">
        <f t="shared" si="13"/>
        <v/>
      </c>
    </row>
    <row r="53" spans="1:22" ht="15.75" customHeight="1">
      <c r="A53" s="91">
        <v>43</v>
      </c>
      <c r="B53" s="443" t="s">
        <v>4904</v>
      </c>
      <c r="C53" s="454"/>
      <c r="D53" s="454">
        <f>'Input Data Shift A'!AI49+'Input Data Shift B'!AI49+'Input Data Shift C'!AI49</f>
        <v>0</v>
      </c>
      <c r="E53" s="443"/>
      <c r="F53" s="455">
        <v>2.7</v>
      </c>
      <c r="G53" s="458">
        <v>5.4</v>
      </c>
      <c r="H53" s="457">
        <v>0.86</v>
      </c>
      <c r="I53" s="457">
        <v>1</v>
      </c>
      <c r="J53" s="458">
        <v>2</v>
      </c>
      <c r="K53" s="458">
        <v>1</v>
      </c>
      <c r="L53" s="458">
        <v>0</v>
      </c>
      <c r="M53" s="458">
        <v>1</v>
      </c>
      <c r="N53" s="458">
        <v>0.5</v>
      </c>
      <c r="O53" s="459">
        <f t="shared" si="7"/>
        <v>4.5</v>
      </c>
      <c r="P53" s="460">
        <f t="shared" si="8"/>
        <v>0.44444444444444442</v>
      </c>
      <c r="Q53" s="461">
        <f t="shared" si="9"/>
        <v>0.38222222222222219</v>
      </c>
      <c r="R53" s="462"/>
      <c r="S53" s="463">
        <f t="shared" si="10"/>
        <v>14.127906976744187</v>
      </c>
      <c r="T53" s="424" t="str">
        <f t="shared" si="11"/>
        <v/>
      </c>
      <c r="U53" s="425" t="str">
        <f t="shared" si="12"/>
        <v/>
      </c>
      <c r="V53" s="425" t="str">
        <f t="shared" si="13"/>
        <v/>
      </c>
    </row>
    <row r="54" spans="1:22" ht="15.75" customHeight="1">
      <c r="A54" s="91">
        <v>44</v>
      </c>
      <c r="B54" s="443" t="s">
        <v>4905</v>
      </c>
      <c r="C54" s="454"/>
      <c r="D54" s="454">
        <f>'Input Data Shift A'!AI50+'Input Data Shift B'!AI50+'Input Data Shift C'!AI50</f>
        <v>0</v>
      </c>
      <c r="E54" s="443"/>
      <c r="F54" s="455">
        <v>2.7</v>
      </c>
      <c r="G54" s="458">
        <v>5.4</v>
      </c>
      <c r="H54" s="457">
        <v>0.86</v>
      </c>
      <c r="I54" s="457">
        <v>1</v>
      </c>
      <c r="J54" s="458">
        <v>2</v>
      </c>
      <c r="K54" s="458">
        <v>1</v>
      </c>
      <c r="L54" s="458">
        <v>0</v>
      </c>
      <c r="M54" s="458">
        <v>1</v>
      </c>
      <c r="N54" s="458">
        <v>0.5</v>
      </c>
      <c r="O54" s="459">
        <f t="shared" si="7"/>
        <v>4.5</v>
      </c>
      <c r="P54" s="460">
        <f t="shared" si="8"/>
        <v>0.44444444444444442</v>
      </c>
      <c r="Q54" s="461">
        <f t="shared" si="9"/>
        <v>0.38222222222222219</v>
      </c>
      <c r="R54" s="462"/>
      <c r="S54" s="463">
        <f t="shared" si="10"/>
        <v>14.127906976744187</v>
      </c>
      <c r="T54" s="424" t="str">
        <f t="shared" si="11"/>
        <v/>
      </c>
      <c r="U54" s="425" t="str">
        <f t="shared" si="12"/>
        <v/>
      </c>
      <c r="V54" s="425" t="str">
        <f t="shared" si="13"/>
        <v/>
      </c>
    </row>
    <row r="55" spans="1:22" ht="15.75" customHeight="1">
      <c r="A55" s="91">
        <v>45</v>
      </c>
      <c r="B55" s="443" t="s">
        <v>4906</v>
      </c>
      <c r="C55" s="454"/>
      <c r="D55" s="454">
        <f>'Input Data Shift A'!AI51+'Input Data Shift B'!AI51+'Input Data Shift C'!AI51</f>
        <v>0</v>
      </c>
      <c r="E55" s="443"/>
      <c r="F55" s="455">
        <v>2.7</v>
      </c>
      <c r="G55" s="458">
        <v>5.4</v>
      </c>
      <c r="H55" s="457">
        <v>0.86</v>
      </c>
      <c r="I55" s="457">
        <v>1</v>
      </c>
      <c r="J55" s="458">
        <v>2</v>
      </c>
      <c r="K55" s="458">
        <v>1</v>
      </c>
      <c r="L55" s="458">
        <v>0</v>
      </c>
      <c r="M55" s="458">
        <v>1</v>
      </c>
      <c r="N55" s="458">
        <v>0.5</v>
      </c>
      <c r="O55" s="459">
        <f t="shared" si="7"/>
        <v>4.5</v>
      </c>
      <c r="P55" s="460">
        <f t="shared" si="8"/>
        <v>0.44444444444444442</v>
      </c>
      <c r="Q55" s="461">
        <f t="shared" si="9"/>
        <v>0.38222222222222219</v>
      </c>
      <c r="R55" s="462"/>
      <c r="S55" s="463">
        <f t="shared" si="10"/>
        <v>14.127906976744187</v>
      </c>
      <c r="T55" s="424" t="str">
        <f t="shared" si="11"/>
        <v/>
      </c>
      <c r="U55" s="425" t="str">
        <f t="shared" si="12"/>
        <v/>
      </c>
      <c r="V55" s="425" t="str">
        <f t="shared" si="13"/>
        <v/>
      </c>
    </row>
    <row r="56" spans="1:22" ht="15.75" customHeight="1">
      <c r="A56" s="91">
        <v>46</v>
      </c>
      <c r="B56" s="443" t="s">
        <v>4907</v>
      </c>
      <c r="C56" s="454"/>
      <c r="D56" s="454">
        <f>'Input Data Shift A'!AI52+'Input Data Shift B'!AI52+'Input Data Shift C'!AI52</f>
        <v>0</v>
      </c>
      <c r="E56" s="443"/>
      <c r="F56" s="455">
        <v>2.7</v>
      </c>
      <c r="G56" s="458">
        <v>5.4</v>
      </c>
      <c r="H56" s="457">
        <v>0.86</v>
      </c>
      <c r="I56" s="457">
        <v>1</v>
      </c>
      <c r="J56" s="458">
        <v>2</v>
      </c>
      <c r="K56" s="458">
        <v>1</v>
      </c>
      <c r="L56" s="458">
        <v>0</v>
      </c>
      <c r="M56" s="458">
        <v>1</v>
      </c>
      <c r="N56" s="458">
        <v>0.5</v>
      </c>
      <c r="O56" s="459">
        <f t="shared" si="7"/>
        <v>4.5</v>
      </c>
      <c r="P56" s="460">
        <f t="shared" si="8"/>
        <v>0.44444444444444442</v>
      </c>
      <c r="Q56" s="461">
        <f t="shared" si="9"/>
        <v>0.38222222222222219</v>
      </c>
      <c r="R56" s="462"/>
      <c r="S56" s="463">
        <f t="shared" si="10"/>
        <v>14.127906976744187</v>
      </c>
      <c r="T56" s="424" t="str">
        <f t="shared" si="11"/>
        <v/>
      </c>
      <c r="U56" s="425" t="str">
        <f t="shared" si="12"/>
        <v/>
      </c>
      <c r="V56" s="425" t="str">
        <f t="shared" si="13"/>
        <v/>
      </c>
    </row>
    <row r="57" spans="1:22" ht="15.75" customHeight="1">
      <c r="A57" s="91">
        <v>47</v>
      </c>
      <c r="B57" s="443" t="s">
        <v>4908</v>
      </c>
      <c r="C57" s="454"/>
      <c r="D57" s="454">
        <f>'Input Data Shift A'!AI53+'Input Data Shift B'!AI53+'Input Data Shift C'!AI53</f>
        <v>0</v>
      </c>
      <c r="E57" s="443"/>
      <c r="F57" s="455">
        <v>2.7</v>
      </c>
      <c r="G57" s="458">
        <v>5.4</v>
      </c>
      <c r="H57" s="457">
        <v>0.86</v>
      </c>
      <c r="I57" s="457">
        <v>1</v>
      </c>
      <c r="J57" s="458">
        <v>2</v>
      </c>
      <c r="K57" s="458">
        <v>1</v>
      </c>
      <c r="L57" s="458">
        <v>0</v>
      </c>
      <c r="M57" s="458">
        <v>1</v>
      </c>
      <c r="N57" s="458">
        <v>0.5</v>
      </c>
      <c r="O57" s="459">
        <f t="shared" si="7"/>
        <v>4.5</v>
      </c>
      <c r="P57" s="460">
        <f t="shared" si="8"/>
        <v>0.44444444444444442</v>
      </c>
      <c r="Q57" s="461">
        <f t="shared" si="9"/>
        <v>0.38222222222222219</v>
      </c>
      <c r="R57" s="462"/>
      <c r="S57" s="463">
        <f t="shared" si="10"/>
        <v>14.127906976744187</v>
      </c>
      <c r="T57" s="424" t="str">
        <f t="shared" si="11"/>
        <v/>
      </c>
      <c r="U57" s="425" t="str">
        <f t="shared" si="12"/>
        <v/>
      </c>
      <c r="V57" s="425" t="str">
        <f t="shared" si="13"/>
        <v/>
      </c>
    </row>
    <row r="58" spans="1:22" ht="15.75" customHeight="1">
      <c r="A58" s="91">
        <v>48</v>
      </c>
      <c r="B58" s="443" t="s">
        <v>4909</v>
      </c>
      <c r="C58" s="454"/>
      <c r="D58" s="454">
        <f>'Input Data Shift A'!AI54+'Input Data Shift B'!AI54+'Input Data Shift C'!AI54</f>
        <v>0</v>
      </c>
      <c r="E58" s="443"/>
      <c r="F58" s="455">
        <v>2.7</v>
      </c>
      <c r="G58" s="458">
        <v>5.4</v>
      </c>
      <c r="H58" s="457">
        <v>0.86</v>
      </c>
      <c r="I58" s="457">
        <v>1</v>
      </c>
      <c r="J58" s="458">
        <v>2</v>
      </c>
      <c r="K58" s="458">
        <v>1</v>
      </c>
      <c r="L58" s="458">
        <v>0</v>
      </c>
      <c r="M58" s="458">
        <v>1</v>
      </c>
      <c r="N58" s="458">
        <v>0.5</v>
      </c>
      <c r="O58" s="459">
        <f t="shared" si="7"/>
        <v>4.5</v>
      </c>
      <c r="P58" s="460">
        <f t="shared" si="8"/>
        <v>0.44444444444444442</v>
      </c>
      <c r="Q58" s="461">
        <f t="shared" si="9"/>
        <v>0.38222222222222219</v>
      </c>
      <c r="R58" s="462"/>
      <c r="S58" s="463">
        <f t="shared" si="10"/>
        <v>14.127906976744187</v>
      </c>
      <c r="T58" s="424" t="str">
        <f t="shared" si="11"/>
        <v/>
      </c>
      <c r="U58" s="425" t="str">
        <f t="shared" si="12"/>
        <v/>
      </c>
      <c r="V58" s="425" t="str">
        <f t="shared" si="13"/>
        <v/>
      </c>
    </row>
    <row r="59" spans="1:22" ht="15.75" customHeight="1">
      <c r="A59" s="91">
        <v>49</v>
      </c>
      <c r="B59" s="443" t="s">
        <v>4910</v>
      </c>
      <c r="C59" s="454"/>
      <c r="D59" s="454">
        <f>'Input Data Shift A'!AI55+'Input Data Shift B'!AI55+'Input Data Shift C'!AI55</f>
        <v>0</v>
      </c>
      <c r="E59" s="443"/>
      <c r="F59" s="455">
        <v>2.7</v>
      </c>
      <c r="G59" s="458">
        <v>5.4</v>
      </c>
      <c r="H59" s="457">
        <v>0.86</v>
      </c>
      <c r="I59" s="457">
        <v>1</v>
      </c>
      <c r="J59" s="458">
        <v>2</v>
      </c>
      <c r="K59" s="458">
        <v>1</v>
      </c>
      <c r="L59" s="458">
        <v>0</v>
      </c>
      <c r="M59" s="458">
        <v>1</v>
      </c>
      <c r="N59" s="458">
        <v>0.5</v>
      </c>
      <c r="O59" s="459">
        <f t="shared" si="7"/>
        <v>4.5</v>
      </c>
      <c r="P59" s="460">
        <f t="shared" si="8"/>
        <v>0.44444444444444442</v>
      </c>
      <c r="Q59" s="461">
        <f t="shared" si="9"/>
        <v>0.38222222222222219</v>
      </c>
      <c r="R59" s="462"/>
      <c r="S59" s="463">
        <f t="shared" si="10"/>
        <v>14.127906976744187</v>
      </c>
      <c r="T59" s="424" t="str">
        <f t="shared" si="11"/>
        <v/>
      </c>
      <c r="U59" s="425" t="str">
        <f t="shared" si="12"/>
        <v/>
      </c>
      <c r="V59" s="425" t="str">
        <f t="shared" si="13"/>
        <v/>
      </c>
    </row>
    <row r="60" spans="1:22" ht="15.75" customHeight="1">
      <c r="A60" s="91">
        <v>50</v>
      </c>
      <c r="B60" s="443" t="s">
        <v>4911</v>
      </c>
      <c r="C60" s="465"/>
      <c r="D60" s="454">
        <f>'Input Data Shift A'!AI56+'Input Data Shift B'!AI56+'Input Data Shift C'!AI56</f>
        <v>0</v>
      </c>
      <c r="E60" s="477"/>
      <c r="F60" s="455">
        <v>2.7</v>
      </c>
      <c r="G60" s="458">
        <v>5.4</v>
      </c>
      <c r="H60" s="457">
        <v>0.86</v>
      </c>
      <c r="I60" s="457">
        <v>1</v>
      </c>
      <c r="J60" s="458">
        <v>2</v>
      </c>
      <c r="K60" s="458">
        <v>1</v>
      </c>
      <c r="L60" s="458">
        <v>0</v>
      </c>
      <c r="M60" s="458">
        <v>1</v>
      </c>
      <c r="N60" s="458">
        <v>0.5</v>
      </c>
      <c r="O60" s="459">
        <f t="shared" si="7"/>
        <v>4.5</v>
      </c>
      <c r="P60" s="460">
        <f t="shared" si="8"/>
        <v>0.44444444444444442</v>
      </c>
      <c r="Q60" s="461">
        <f t="shared" si="9"/>
        <v>0.38222222222222219</v>
      </c>
      <c r="R60" s="462"/>
      <c r="S60" s="463">
        <f t="shared" si="10"/>
        <v>14.127906976744187</v>
      </c>
      <c r="T60" s="424" t="str">
        <f t="shared" si="11"/>
        <v/>
      </c>
      <c r="U60" s="425" t="str">
        <f t="shared" si="12"/>
        <v/>
      </c>
      <c r="V60" s="425" t="str">
        <f t="shared" si="13"/>
        <v/>
      </c>
    </row>
    <row r="61" spans="1:22" ht="15.75" customHeight="1">
      <c r="A61" s="91">
        <v>51</v>
      </c>
      <c r="B61" s="445" t="s">
        <v>4912</v>
      </c>
      <c r="C61" s="468"/>
      <c r="D61" s="454">
        <f>'Input Data Shift A'!AI57+'Input Data Shift B'!AI57+'Input Data Shift C'!AI57</f>
        <v>0</v>
      </c>
      <c r="E61" s="478"/>
      <c r="F61" s="455">
        <v>2.7</v>
      </c>
      <c r="G61" s="456">
        <v>5.4</v>
      </c>
      <c r="H61" s="457">
        <v>0.86</v>
      </c>
      <c r="I61" s="457">
        <v>1</v>
      </c>
      <c r="J61" s="458">
        <v>2</v>
      </c>
      <c r="K61" s="458">
        <v>1</v>
      </c>
      <c r="L61" s="458">
        <v>0</v>
      </c>
      <c r="M61" s="458">
        <v>1</v>
      </c>
      <c r="N61" s="458">
        <v>0.5</v>
      </c>
      <c r="O61" s="459">
        <f t="shared" si="7"/>
        <v>4.5</v>
      </c>
      <c r="P61" s="460">
        <f t="shared" si="8"/>
        <v>0.44444444444444442</v>
      </c>
      <c r="Q61" s="461">
        <f t="shared" si="9"/>
        <v>0.38222222222222219</v>
      </c>
      <c r="R61" s="462"/>
      <c r="S61" s="463">
        <f t="shared" si="10"/>
        <v>14.127906976744187</v>
      </c>
      <c r="T61" s="429" t="str">
        <f t="shared" si="11"/>
        <v/>
      </c>
      <c r="U61" s="430" t="str">
        <f t="shared" si="12"/>
        <v/>
      </c>
      <c r="V61" s="430" t="str">
        <f t="shared" si="13"/>
        <v/>
      </c>
    </row>
    <row r="62" spans="1:22" ht="15.75" customHeight="1">
      <c r="A62" s="91">
        <v>52</v>
      </c>
      <c r="B62" s="443" t="s">
        <v>4913</v>
      </c>
      <c r="C62" s="454"/>
      <c r="D62" s="454">
        <f>'Input Data Shift A'!AI58+'Input Data Shift B'!AI58+'Input Data Shift C'!AI58</f>
        <v>0</v>
      </c>
      <c r="E62" s="443"/>
      <c r="F62" s="455">
        <v>2.7</v>
      </c>
      <c r="G62" s="456">
        <v>5.4</v>
      </c>
      <c r="H62" s="457">
        <v>0.86</v>
      </c>
      <c r="I62" s="457">
        <v>1</v>
      </c>
      <c r="J62" s="458">
        <v>2</v>
      </c>
      <c r="K62" s="458">
        <v>1</v>
      </c>
      <c r="L62" s="458">
        <v>0</v>
      </c>
      <c r="M62" s="458">
        <v>1</v>
      </c>
      <c r="N62" s="458">
        <v>0.5</v>
      </c>
      <c r="O62" s="459">
        <f t="shared" si="7"/>
        <v>4.5</v>
      </c>
      <c r="P62" s="460">
        <f t="shared" si="8"/>
        <v>0.44444444444444442</v>
      </c>
      <c r="Q62" s="461">
        <f t="shared" si="9"/>
        <v>0.38222222222222219</v>
      </c>
      <c r="R62" s="462"/>
      <c r="S62" s="463">
        <f t="shared" si="10"/>
        <v>14.127906976744187</v>
      </c>
      <c r="T62" s="424" t="str">
        <f t="shared" si="11"/>
        <v/>
      </c>
      <c r="U62" s="425" t="str">
        <f t="shared" si="12"/>
        <v/>
      </c>
      <c r="V62" s="425" t="str">
        <f t="shared" si="13"/>
        <v/>
      </c>
    </row>
    <row r="63" spans="1:22" ht="15.75" customHeight="1">
      <c r="A63" s="91">
        <v>53</v>
      </c>
      <c r="B63" s="443" t="s">
        <v>4914</v>
      </c>
      <c r="C63" s="454"/>
      <c r="D63" s="454">
        <f>'Input Data Shift A'!AI59+'Input Data Shift B'!AI59+'Input Data Shift C'!AI59</f>
        <v>0</v>
      </c>
      <c r="E63" s="443"/>
      <c r="F63" s="455">
        <v>2.7</v>
      </c>
      <c r="G63" s="456">
        <v>5.4</v>
      </c>
      <c r="H63" s="457">
        <v>0.86</v>
      </c>
      <c r="I63" s="457">
        <v>1</v>
      </c>
      <c r="J63" s="458">
        <v>2</v>
      </c>
      <c r="K63" s="458">
        <v>1</v>
      </c>
      <c r="L63" s="458">
        <v>0</v>
      </c>
      <c r="M63" s="458">
        <v>1</v>
      </c>
      <c r="N63" s="458">
        <v>0.5</v>
      </c>
      <c r="O63" s="459">
        <f t="shared" si="7"/>
        <v>4.5</v>
      </c>
      <c r="P63" s="460">
        <f t="shared" si="8"/>
        <v>0.44444444444444442</v>
      </c>
      <c r="Q63" s="461">
        <f t="shared" si="9"/>
        <v>0.38222222222222219</v>
      </c>
      <c r="R63" s="462"/>
      <c r="S63" s="463">
        <f t="shared" si="10"/>
        <v>14.127906976744187</v>
      </c>
      <c r="T63" s="424" t="str">
        <f t="shared" si="11"/>
        <v/>
      </c>
      <c r="U63" s="425" t="str">
        <f t="shared" si="12"/>
        <v/>
      </c>
      <c r="V63" s="425" t="str">
        <f t="shared" si="13"/>
        <v/>
      </c>
    </row>
    <row r="64" spans="1:22" ht="15.75" customHeight="1">
      <c r="A64" s="91">
        <v>54</v>
      </c>
      <c r="B64" s="443" t="s">
        <v>4915</v>
      </c>
      <c r="C64" s="454"/>
      <c r="D64" s="454">
        <f>'Input Data Shift A'!AI60+'Input Data Shift B'!AI60+'Input Data Shift C'!AI60</f>
        <v>0</v>
      </c>
      <c r="E64" s="443"/>
      <c r="F64" s="455">
        <v>2.7</v>
      </c>
      <c r="G64" s="456">
        <v>5.4</v>
      </c>
      <c r="H64" s="457">
        <v>0.86</v>
      </c>
      <c r="I64" s="457">
        <v>1</v>
      </c>
      <c r="J64" s="458">
        <v>2</v>
      </c>
      <c r="K64" s="458">
        <v>1</v>
      </c>
      <c r="L64" s="458">
        <v>0</v>
      </c>
      <c r="M64" s="458">
        <v>1</v>
      </c>
      <c r="N64" s="458">
        <v>0.5</v>
      </c>
      <c r="O64" s="459">
        <f t="shared" si="7"/>
        <v>4.5</v>
      </c>
      <c r="P64" s="460">
        <f t="shared" si="8"/>
        <v>0.44444444444444442</v>
      </c>
      <c r="Q64" s="461">
        <f t="shared" si="9"/>
        <v>0.38222222222222219</v>
      </c>
      <c r="R64" s="462"/>
      <c r="S64" s="463">
        <f t="shared" si="10"/>
        <v>14.127906976744187</v>
      </c>
      <c r="T64" s="424" t="str">
        <f t="shared" si="11"/>
        <v/>
      </c>
      <c r="U64" s="425" t="str">
        <f t="shared" si="12"/>
        <v/>
      </c>
      <c r="V64" s="425" t="str">
        <f t="shared" si="13"/>
        <v/>
      </c>
    </row>
    <row r="65" spans="1:22" ht="15.75" customHeight="1">
      <c r="A65" s="91">
        <v>55</v>
      </c>
      <c r="B65" s="443" t="s">
        <v>4916</v>
      </c>
      <c r="C65" s="454"/>
      <c r="D65" s="454">
        <f>'Input Data Shift A'!AI61+'Input Data Shift B'!AI61+'Input Data Shift C'!AI61</f>
        <v>0</v>
      </c>
      <c r="E65" s="443"/>
      <c r="F65" s="455">
        <v>2.7</v>
      </c>
      <c r="G65" s="456">
        <v>5.4</v>
      </c>
      <c r="H65" s="457">
        <v>0.86</v>
      </c>
      <c r="I65" s="457">
        <v>1</v>
      </c>
      <c r="J65" s="458">
        <v>2</v>
      </c>
      <c r="K65" s="458">
        <v>1</v>
      </c>
      <c r="L65" s="458">
        <v>0</v>
      </c>
      <c r="M65" s="458">
        <v>1</v>
      </c>
      <c r="N65" s="458">
        <v>0.5</v>
      </c>
      <c r="O65" s="459">
        <f t="shared" si="7"/>
        <v>4.5</v>
      </c>
      <c r="P65" s="460">
        <f t="shared" si="8"/>
        <v>0.44444444444444442</v>
      </c>
      <c r="Q65" s="461">
        <f t="shared" si="9"/>
        <v>0.38222222222222219</v>
      </c>
      <c r="R65" s="462"/>
      <c r="S65" s="463">
        <f t="shared" si="10"/>
        <v>14.127906976744187</v>
      </c>
      <c r="T65" s="424" t="str">
        <f t="shared" si="11"/>
        <v/>
      </c>
      <c r="U65" s="425" t="str">
        <f t="shared" si="12"/>
        <v/>
      </c>
      <c r="V65" s="425" t="str">
        <f t="shared" si="13"/>
        <v/>
      </c>
    </row>
    <row r="66" spans="1:22" ht="15.75" customHeight="1">
      <c r="A66" s="91">
        <v>56</v>
      </c>
      <c r="B66" s="96"/>
      <c r="C66" s="97"/>
      <c r="D66" s="97">
        <f>'Input Data Shift A'!AI62+'Input Data Shift B'!AI62+'Input Data Shift C'!AI62</f>
        <v>0</v>
      </c>
      <c r="E66" s="96"/>
      <c r="F66" s="98"/>
      <c r="G66" s="99"/>
      <c r="H66" s="100"/>
      <c r="I66" s="100"/>
      <c r="J66" s="101"/>
      <c r="K66" s="101"/>
      <c r="L66" s="101"/>
      <c r="M66" s="101"/>
      <c r="N66" s="101"/>
      <c r="O66" s="420" t="str">
        <f t="shared" ref="O66:O74" si="14">IF(SUM(J66:N66)&gt;0,SUM(J66:N66),"")</f>
        <v/>
      </c>
      <c r="P66" s="421" t="str">
        <f t="shared" ref="P66:P74" si="15">IF(SUM(J66:N66)&gt;0,J66/O66,"")</f>
        <v/>
      </c>
      <c r="Q66" s="422" t="str">
        <f t="shared" ref="Q66:Q74" si="16">IF(H66&gt;0,H66*I66*P66,"")</f>
        <v/>
      </c>
      <c r="R66" s="113"/>
      <c r="S66" s="423" t="e">
        <f t="shared" si="6"/>
        <v>#VALUE!</v>
      </c>
      <c r="T66" s="424" t="str">
        <f t="shared" si="11"/>
        <v/>
      </c>
      <c r="U66" s="425" t="str">
        <f t="shared" si="12"/>
        <v/>
      </c>
      <c r="V66" s="425" t="str">
        <f t="shared" si="13"/>
        <v/>
      </c>
    </row>
    <row r="67" spans="1:22" ht="15.75" customHeight="1">
      <c r="A67" s="91">
        <v>57</v>
      </c>
      <c r="B67" s="96"/>
      <c r="C67" s="97"/>
      <c r="D67" s="97">
        <f>'Input Data Shift A'!AI63+'Input Data Shift B'!AI63+'Input Data Shift C'!AI63</f>
        <v>0</v>
      </c>
      <c r="E67" s="96"/>
      <c r="F67" s="98"/>
      <c r="G67" s="99"/>
      <c r="H67" s="100"/>
      <c r="I67" s="100"/>
      <c r="J67" s="101"/>
      <c r="K67" s="101"/>
      <c r="L67" s="101"/>
      <c r="M67" s="101"/>
      <c r="N67" s="101"/>
      <c r="O67" s="420" t="str">
        <f t="shared" si="14"/>
        <v/>
      </c>
      <c r="P67" s="421" t="str">
        <f t="shared" si="15"/>
        <v/>
      </c>
      <c r="Q67" s="422" t="str">
        <f t="shared" si="16"/>
        <v/>
      </c>
      <c r="R67" s="113"/>
      <c r="S67" s="423" t="e">
        <f t="shared" si="6"/>
        <v>#VALUE!</v>
      </c>
      <c r="T67" s="424" t="str">
        <f t="shared" si="11"/>
        <v/>
      </c>
      <c r="U67" s="425" t="str">
        <f t="shared" si="12"/>
        <v/>
      </c>
      <c r="V67" s="425" t="str">
        <f t="shared" si="13"/>
        <v/>
      </c>
    </row>
    <row r="68" spans="1:22" ht="15.75" customHeight="1">
      <c r="A68" s="91">
        <v>58</v>
      </c>
      <c r="B68" s="96"/>
      <c r="C68" s="97"/>
      <c r="D68" s="97">
        <f>'Input Data Shift A'!AI64+'Input Data Shift B'!AI64+'Input Data Shift C'!AI64</f>
        <v>0</v>
      </c>
      <c r="E68" s="96"/>
      <c r="F68" s="98"/>
      <c r="G68" s="99"/>
      <c r="H68" s="100"/>
      <c r="I68" s="100"/>
      <c r="J68" s="101"/>
      <c r="K68" s="101"/>
      <c r="L68" s="101"/>
      <c r="M68" s="101"/>
      <c r="N68" s="101"/>
      <c r="O68" s="420" t="str">
        <f t="shared" si="14"/>
        <v/>
      </c>
      <c r="P68" s="421" t="str">
        <f t="shared" si="15"/>
        <v/>
      </c>
      <c r="Q68" s="422" t="str">
        <f t="shared" si="16"/>
        <v/>
      </c>
      <c r="R68" s="113"/>
      <c r="S68" s="423" t="e">
        <f t="shared" si="6"/>
        <v>#VALUE!</v>
      </c>
      <c r="T68" s="424" t="str">
        <f t="shared" si="11"/>
        <v/>
      </c>
      <c r="U68" s="425" t="str">
        <f t="shared" si="12"/>
        <v/>
      </c>
      <c r="V68" s="425" t="str">
        <f t="shared" si="13"/>
        <v/>
      </c>
    </row>
    <row r="69" spans="1:22" ht="15.75" customHeight="1">
      <c r="A69" s="91">
        <v>59</v>
      </c>
      <c r="B69" s="96"/>
      <c r="C69" s="97"/>
      <c r="D69" s="97">
        <f>'Input Data Shift A'!AI65+'Input Data Shift B'!AI65+'Input Data Shift C'!AI65</f>
        <v>0</v>
      </c>
      <c r="E69" s="96"/>
      <c r="F69" s="98"/>
      <c r="G69" s="99"/>
      <c r="H69" s="100"/>
      <c r="I69" s="100"/>
      <c r="J69" s="101"/>
      <c r="K69" s="101"/>
      <c r="L69" s="101"/>
      <c r="M69" s="101"/>
      <c r="N69" s="101"/>
      <c r="O69" s="420" t="str">
        <f t="shared" si="14"/>
        <v/>
      </c>
      <c r="P69" s="421" t="str">
        <f t="shared" si="15"/>
        <v/>
      </c>
      <c r="Q69" s="422" t="str">
        <f t="shared" si="16"/>
        <v/>
      </c>
      <c r="R69" s="113"/>
      <c r="S69" s="423" t="e">
        <f t="shared" si="6"/>
        <v>#VALUE!</v>
      </c>
      <c r="T69" s="424" t="str">
        <f t="shared" si="11"/>
        <v/>
      </c>
      <c r="U69" s="425" t="str">
        <f t="shared" si="12"/>
        <v/>
      </c>
      <c r="V69" s="425" t="str">
        <f t="shared" si="13"/>
        <v/>
      </c>
    </row>
    <row r="70" spans="1:22" ht="15.75" customHeight="1">
      <c r="A70" s="91">
        <v>60</v>
      </c>
      <c r="B70" s="102"/>
      <c r="C70" s="97"/>
      <c r="D70" s="97">
        <f>'Input Data Shift A'!AI66+'Input Data Shift B'!AI66+'Input Data Shift C'!AI66</f>
        <v>0</v>
      </c>
      <c r="E70" s="96"/>
      <c r="F70" s="98"/>
      <c r="G70" s="99"/>
      <c r="H70" s="100"/>
      <c r="I70" s="100"/>
      <c r="J70" s="101"/>
      <c r="K70" s="101"/>
      <c r="L70" s="101"/>
      <c r="M70" s="101"/>
      <c r="N70" s="101"/>
      <c r="O70" s="420" t="str">
        <f t="shared" si="14"/>
        <v/>
      </c>
      <c r="P70" s="421" t="str">
        <f t="shared" si="15"/>
        <v/>
      </c>
      <c r="Q70" s="422" t="str">
        <f t="shared" si="16"/>
        <v/>
      </c>
      <c r="R70" s="113"/>
      <c r="S70" s="423" t="e">
        <f t="shared" si="6"/>
        <v>#VALUE!</v>
      </c>
      <c r="T70" s="424" t="str">
        <f t="shared" si="11"/>
        <v/>
      </c>
      <c r="U70" s="425" t="str">
        <f t="shared" si="12"/>
        <v/>
      </c>
      <c r="V70" s="425" t="str">
        <f t="shared" si="13"/>
        <v/>
      </c>
    </row>
    <row r="71" spans="1:22" ht="15.75" customHeight="1">
      <c r="A71" s="91">
        <v>61</v>
      </c>
      <c r="B71" s="95"/>
      <c r="C71" s="391"/>
      <c r="D71" s="391">
        <f>'Input Data Shift A'!AI67+'Input Data Shift B'!AI67+'Input Data Shift C'!AI67</f>
        <v>0</v>
      </c>
      <c r="E71" s="390"/>
      <c r="F71" s="98"/>
      <c r="G71" s="394"/>
      <c r="H71" s="100"/>
      <c r="I71" s="392"/>
      <c r="J71" s="101"/>
      <c r="K71" s="101"/>
      <c r="L71" s="101"/>
      <c r="M71" s="101"/>
      <c r="N71" s="101"/>
      <c r="O71" s="426" t="str">
        <f t="shared" si="14"/>
        <v/>
      </c>
      <c r="P71" s="427" t="str">
        <f t="shared" si="15"/>
        <v/>
      </c>
      <c r="Q71" s="428" t="str">
        <f t="shared" si="16"/>
        <v/>
      </c>
      <c r="R71" s="393"/>
      <c r="S71" s="423" t="e">
        <f t="shared" si="6"/>
        <v>#VALUE!</v>
      </c>
      <c r="T71" s="429" t="str">
        <f t="shared" si="11"/>
        <v/>
      </c>
      <c r="U71" s="430" t="str">
        <f t="shared" si="12"/>
        <v/>
      </c>
      <c r="V71" s="430" t="str">
        <f t="shared" si="13"/>
        <v/>
      </c>
    </row>
    <row r="72" spans="1:22" ht="15.75" customHeight="1">
      <c r="A72" s="91">
        <v>62</v>
      </c>
      <c r="B72" s="96"/>
      <c r="C72" s="97"/>
      <c r="D72" s="97">
        <f>'Input Data Shift A'!AI68+'Input Data Shift B'!AI68+'Input Data Shift C'!AI68</f>
        <v>0</v>
      </c>
      <c r="E72" s="96"/>
      <c r="F72" s="98"/>
      <c r="G72" s="99"/>
      <c r="H72" s="100"/>
      <c r="I72" s="100"/>
      <c r="J72" s="101"/>
      <c r="K72" s="101"/>
      <c r="L72" s="101"/>
      <c r="M72" s="101"/>
      <c r="N72" s="101"/>
      <c r="O72" s="420" t="str">
        <f t="shared" si="14"/>
        <v/>
      </c>
      <c r="P72" s="421" t="str">
        <f t="shared" si="15"/>
        <v/>
      </c>
      <c r="Q72" s="422" t="str">
        <f t="shared" si="16"/>
        <v/>
      </c>
      <c r="R72" s="113"/>
      <c r="S72" s="423" t="e">
        <f t="shared" si="6"/>
        <v>#VALUE!</v>
      </c>
      <c r="T72" s="424" t="str">
        <f t="shared" si="11"/>
        <v/>
      </c>
      <c r="U72" s="425" t="str">
        <f t="shared" si="12"/>
        <v/>
      </c>
      <c r="V72" s="425" t="str">
        <f t="shared" si="13"/>
        <v/>
      </c>
    </row>
    <row r="73" spans="1:22" ht="15.75" customHeight="1">
      <c r="A73" s="91">
        <v>63</v>
      </c>
      <c r="B73" s="96"/>
      <c r="C73" s="97"/>
      <c r="D73" s="97">
        <f>'Input Data Shift A'!AI69+'Input Data Shift B'!AI69+'Input Data Shift C'!AI69</f>
        <v>0</v>
      </c>
      <c r="E73" s="96"/>
      <c r="F73" s="98"/>
      <c r="G73" s="99"/>
      <c r="H73" s="100"/>
      <c r="I73" s="100"/>
      <c r="J73" s="101"/>
      <c r="K73" s="101"/>
      <c r="L73" s="101"/>
      <c r="M73" s="101"/>
      <c r="N73" s="101"/>
      <c r="O73" s="420" t="str">
        <f t="shared" si="14"/>
        <v/>
      </c>
      <c r="P73" s="421" t="str">
        <f t="shared" si="15"/>
        <v/>
      </c>
      <c r="Q73" s="422" t="str">
        <f t="shared" si="16"/>
        <v/>
      </c>
      <c r="R73" s="113"/>
      <c r="S73" s="423" t="e">
        <f t="shared" si="6"/>
        <v>#VALUE!</v>
      </c>
      <c r="T73" s="424" t="str">
        <f t="shared" si="11"/>
        <v/>
      </c>
      <c r="U73" s="425" t="str">
        <f t="shared" si="12"/>
        <v/>
      </c>
      <c r="V73" s="425" t="str">
        <f t="shared" si="13"/>
        <v/>
      </c>
    </row>
    <row r="74" spans="1:22" ht="15.75" customHeight="1">
      <c r="A74" s="91">
        <v>64</v>
      </c>
      <c r="B74" s="96"/>
      <c r="C74" s="97"/>
      <c r="D74" s="97">
        <f>'Input Data Shift A'!AI70+'Input Data Shift B'!AI70+'Input Data Shift C'!AI70</f>
        <v>0</v>
      </c>
      <c r="E74" s="96"/>
      <c r="F74" s="98"/>
      <c r="G74" s="99"/>
      <c r="H74" s="100"/>
      <c r="I74" s="100"/>
      <c r="J74" s="101"/>
      <c r="K74" s="101"/>
      <c r="L74" s="101"/>
      <c r="M74" s="101"/>
      <c r="N74" s="101"/>
      <c r="O74" s="420" t="str">
        <f t="shared" si="14"/>
        <v/>
      </c>
      <c r="P74" s="421" t="str">
        <f t="shared" si="15"/>
        <v/>
      </c>
      <c r="Q74" s="422" t="str">
        <f t="shared" si="16"/>
        <v/>
      </c>
      <c r="R74" s="113"/>
      <c r="S74" s="423" t="e">
        <f t="shared" si="6"/>
        <v>#VALUE!</v>
      </c>
      <c r="T74" s="424" t="str">
        <f t="shared" si="11"/>
        <v/>
      </c>
      <c r="U74" s="425" t="str">
        <f t="shared" si="12"/>
        <v/>
      </c>
      <c r="V74" s="425" t="str">
        <f t="shared" si="13"/>
        <v/>
      </c>
    </row>
    <row r="75" spans="1:22" ht="15.75" customHeight="1">
      <c r="A75" s="91">
        <v>65</v>
      </c>
      <c r="B75" s="96"/>
      <c r="C75" s="97"/>
      <c r="D75" s="97">
        <f>'Input Data Shift A'!AI71+'Input Data Shift B'!AI71+'Input Data Shift C'!AI71</f>
        <v>0</v>
      </c>
      <c r="E75" s="96"/>
      <c r="F75" s="98"/>
      <c r="G75" s="99"/>
      <c r="H75" s="100"/>
      <c r="I75" s="100"/>
      <c r="J75" s="101"/>
      <c r="K75" s="101"/>
      <c r="L75" s="101"/>
      <c r="M75" s="101"/>
      <c r="N75" s="101"/>
      <c r="O75" s="420" t="str">
        <f t="shared" ref="O75:O76" si="17">IF(SUM(J75:N75)&gt;0,SUM(J75:N75),"")</f>
        <v/>
      </c>
      <c r="P75" s="421" t="str">
        <f t="shared" ref="P75:P76" si="18">IF(SUM(J75:N75)&gt;0,J75/O75,"")</f>
        <v/>
      </c>
      <c r="Q75" s="422" t="str">
        <f t="shared" ref="Q75:Q76" si="19">IF(H75&gt;0,H75*I75*P75,"")</f>
        <v/>
      </c>
      <c r="R75" s="113"/>
      <c r="S75" s="423" t="e">
        <f t="shared" si="6"/>
        <v>#VALUE!</v>
      </c>
      <c r="T75" s="424" t="str">
        <f t="shared" ref="T75:T80" si="20">IF(R75&gt;0,S75/R75,"")</f>
        <v/>
      </c>
      <c r="U75" s="425" t="str">
        <f t="shared" ref="U75:U80" si="21">IF(C75&gt;0,C75*S75/3600,"")</f>
        <v/>
      </c>
      <c r="V75" s="425" t="str">
        <f t="shared" ref="V75:V80" si="22">IF(D75&gt;0,D75*S75,"")</f>
        <v/>
      </c>
    </row>
    <row r="76" spans="1:22" ht="15.75" customHeight="1">
      <c r="A76" s="91">
        <v>66</v>
      </c>
      <c r="B76" s="96"/>
      <c r="C76" s="97"/>
      <c r="D76" s="97">
        <f>'Input Data Shift A'!AI72+'Input Data Shift B'!AI72+'Input Data Shift C'!AI72</f>
        <v>0</v>
      </c>
      <c r="E76" s="96"/>
      <c r="F76" s="98"/>
      <c r="G76" s="99"/>
      <c r="H76" s="100"/>
      <c r="I76" s="100"/>
      <c r="J76" s="101"/>
      <c r="K76" s="101"/>
      <c r="L76" s="101"/>
      <c r="M76" s="101"/>
      <c r="N76" s="101"/>
      <c r="O76" s="420" t="str">
        <f t="shared" si="17"/>
        <v/>
      </c>
      <c r="P76" s="421" t="str">
        <f t="shared" si="18"/>
        <v/>
      </c>
      <c r="Q76" s="422" t="str">
        <f t="shared" si="19"/>
        <v/>
      </c>
      <c r="R76" s="113"/>
      <c r="S76" s="423" t="e">
        <f t="shared" ref="S76:S79" si="23">F76*O76/H76</f>
        <v>#VALUE!</v>
      </c>
      <c r="T76" s="424" t="str">
        <f t="shared" si="20"/>
        <v/>
      </c>
      <c r="U76" s="425" t="str">
        <f t="shared" si="21"/>
        <v/>
      </c>
      <c r="V76" s="425" t="str">
        <f t="shared" si="22"/>
        <v/>
      </c>
    </row>
    <row r="77" spans="1:22" ht="15.75" customHeight="1">
      <c r="A77" s="91">
        <v>67</v>
      </c>
      <c r="B77" s="96"/>
      <c r="C77" s="97"/>
      <c r="D77" s="97">
        <f>'Input Data Shift A'!AI73+'Input Data Shift B'!AI73+'Input Data Shift C'!AI73</f>
        <v>0</v>
      </c>
      <c r="E77" s="96"/>
      <c r="F77" s="98"/>
      <c r="G77" s="99"/>
      <c r="H77" s="100"/>
      <c r="I77" s="100"/>
      <c r="J77" s="101"/>
      <c r="K77" s="101"/>
      <c r="L77" s="101"/>
      <c r="M77" s="101"/>
      <c r="N77" s="101"/>
      <c r="O77" s="420" t="str">
        <f t="shared" ref="O77:O80" si="24">IF(SUM(J77:N77)&gt;0,SUM(J77:N77),"")</f>
        <v/>
      </c>
      <c r="P77" s="421" t="str">
        <f t="shared" ref="P77:P80" si="25">IF(SUM(J77:N77)&gt;0,J77/O77,"")</f>
        <v/>
      </c>
      <c r="Q77" s="422" t="str">
        <f t="shared" ref="Q77:Q80" si="26">IF(H77&gt;0,H77*I77*P77,"")</f>
        <v/>
      </c>
      <c r="R77" s="113"/>
      <c r="S77" s="423" t="e">
        <f t="shared" si="23"/>
        <v>#VALUE!</v>
      </c>
      <c r="T77" s="424" t="str">
        <f t="shared" si="20"/>
        <v/>
      </c>
      <c r="U77" s="425" t="str">
        <f t="shared" si="21"/>
        <v/>
      </c>
      <c r="V77" s="425" t="str">
        <f t="shared" si="22"/>
        <v/>
      </c>
    </row>
    <row r="78" spans="1:22" ht="15.75" customHeight="1">
      <c r="A78" s="91">
        <v>68</v>
      </c>
      <c r="B78" s="96"/>
      <c r="C78" s="97"/>
      <c r="D78" s="97">
        <f>'Input Data Shift A'!AI74+'Input Data Shift B'!AI74+'Input Data Shift C'!AI74</f>
        <v>0</v>
      </c>
      <c r="E78" s="96"/>
      <c r="F78" s="98"/>
      <c r="G78" s="99"/>
      <c r="H78" s="100"/>
      <c r="I78" s="100"/>
      <c r="J78" s="101"/>
      <c r="K78" s="101"/>
      <c r="L78" s="101"/>
      <c r="M78" s="101"/>
      <c r="N78" s="101"/>
      <c r="O78" s="420" t="str">
        <f t="shared" si="24"/>
        <v/>
      </c>
      <c r="P78" s="421" t="str">
        <f t="shared" si="25"/>
        <v/>
      </c>
      <c r="Q78" s="422" t="str">
        <f t="shared" si="26"/>
        <v/>
      </c>
      <c r="R78" s="113"/>
      <c r="S78" s="423" t="e">
        <f t="shared" si="23"/>
        <v>#VALUE!</v>
      </c>
      <c r="T78" s="424" t="str">
        <f t="shared" si="20"/>
        <v/>
      </c>
      <c r="U78" s="425" t="str">
        <f t="shared" si="21"/>
        <v/>
      </c>
      <c r="V78" s="425" t="str">
        <f t="shared" si="22"/>
        <v/>
      </c>
    </row>
    <row r="79" spans="1:22" ht="15.75" customHeight="1">
      <c r="A79" s="91">
        <v>69</v>
      </c>
      <c r="B79" s="96"/>
      <c r="C79" s="97"/>
      <c r="D79" s="97">
        <f>'Input Data Shift A'!AI75+'Input Data Shift B'!AI75+'Input Data Shift C'!AI75</f>
        <v>0</v>
      </c>
      <c r="E79" s="96"/>
      <c r="F79" s="98"/>
      <c r="G79" s="99"/>
      <c r="H79" s="100"/>
      <c r="I79" s="100"/>
      <c r="J79" s="101"/>
      <c r="K79" s="101"/>
      <c r="L79" s="101"/>
      <c r="M79" s="101"/>
      <c r="N79" s="101"/>
      <c r="O79" s="420" t="str">
        <f t="shared" si="24"/>
        <v/>
      </c>
      <c r="P79" s="421" t="str">
        <f t="shared" si="25"/>
        <v/>
      </c>
      <c r="Q79" s="422" t="str">
        <f t="shared" si="26"/>
        <v/>
      </c>
      <c r="R79" s="113"/>
      <c r="S79" s="423" t="e">
        <f t="shared" si="23"/>
        <v>#VALUE!</v>
      </c>
      <c r="T79" s="424" t="str">
        <f t="shared" si="20"/>
        <v/>
      </c>
      <c r="U79" s="425" t="str">
        <f t="shared" si="21"/>
        <v/>
      </c>
      <c r="V79" s="425" t="str">
        <f t="shared" si="22"/>
        <v/>
      </c>
    </row>
    <row r="80" spans="1:22" ht="15.75" customHeight="1">
      <c r="A80" s="91">
        <v>70</v>
      </c>
      <c r="B80" s="102"/>
      <c r="C80" s="97"/>
      <c r="D80" s="97">
        <f>'Input Data Shift A'!AI76+'Input Data Shift B'!AI76+'Input Data Shift C'!AI76</f>
        <v>0</v>
      </c>
      <c r="E80" s="102"/>
      <c r="F80" s="103"/>
      <c r="G80" s="389"/>
      <c r="H80" s="105"/>
      <c r="I80" s="105"/>
      <c r="J80" s="104"/>
      <c r="K80" s="104"/>
      <c r="L80" s="104"/>
      <c r="M80" s="104"/>
      <c r="N80" s="104"/>
      <c r="O80" s="431" t="str">
        <f t="shared" si="24"/>
        <v/>
      </c>
      <c r="P80" s="432" t="str">
        <f t="shared" si="25"/>
        <v/>
      </c>
      <c r="Q80" s="433" t="str">
        <f t="shared" si="26"/>
        <v/>
      </c>
      <c r="R80" s="114"/>
      <c r="S80" s="434" t="e">
        <f>F80*O80/H80</f>
        <v>#VALUE!</v>
      </c>
      <c r="T80" s="435" t="str">
        <f t="shared" si="20"/>
        <v/>
      </c>
      <c r="U80" s="436" t="str">
        <f t="shared" si="21"/>
        <v/>
      </c>
      <c r="V80" s="436" t="str">
        <f t="shared" si="22"/>
        <v/>
      </c>
    </row>
    <row r="81" spans="2:22" ht="15.75" customHeight="1">
      <c r="C81" s="437">
        <f>SUM(C11:C80)</f>
        <v>0</v>
      </c>
      <c r="D81" s="437">
        <f>SUM(D11:D80)</f>
        <v>340915</v>
      </c>
      <c r="T81" s="116" t="s">
        <v>3554</v>
      </c>
      <c r="U81" s="438">
        <f>SUM(U11:U80)</f>
        <v>0</v>
      </c>
      <c r="V81" s="438">
        <f>SUM(V11:V80)</f>
        <v>4816415.4069767445</v>
      </c>
    </row>
    <row r="82" spans="2:22">
      <c r="U82" s="78"/>
      <c r="V82" s="78"/>
    </row>
    <row r="83" spans="2:22" ht="13.5" customHeight="1">
      <c r="B83" s="81"/>
      <c r="C83" s="81"/>
      <c r="D83" s="81"/>
      <c r="F83" s="81"/>
      <c r="G83" s="81"/>
      <c r="H83" s="81"/>
      <c r="I83" s="81"/>
      <c r="U83" s="117" t="s">
        <v>3545</v>
      </c>
      <c r="V83" s="117" t="s">
        <v>3555</v>
      </c>
    </row>
    <row r="84" spans="2:22">
      <c r="B84" s="81"/>
      <c r="C84" s="81"/>
      <c r="D84" s="81"/>
      <c r="F84" s="81"/>
      <c r="G84" s="81"/>
      <c r="H84" s="81"/>
      <c r="I84" s="81"/>
      <c r="R84" s="678" t="s">
        <v>3556</v>
      </c>
      <c r="S84" s="678"/>
      <c r="T84" s="678"/>
      <c r="U84" s="674" t="e">
        <f>U81/C81*3600</f>
        <v>#DIV/0!</v>
      </c>
      <c r="V84" s="674">
        <f>V81/D81*3600</f>
        <v>50860.465116279076</v>
      </c>
    </row>
    <row r="85" spans="2:22" ht="13.5" customHeight="1">
      <c r="R85" s="678"/>
      <c r="S85" s="678"/>
      <c r="T85" s="678"/>
      <c r="U85" s="674"/>
      <c r="V85" s="674"/>
    </row>
    <row r="86" spans="2:22" ht="13.5" customHeight="1">
      <c r="R86" s="678" t="s">
        <v>3557</v>
      </c>
      <c r="S86" s="678"/>
      <c r="T86" s="678"/>
      <c r="U86" s="118">
        <f>HLOOKUP(C8,$Y$13:$AJ$14,2,0)</f>
        <v>0.8587471036457861</v>
      </c>
      <c r="V86" s="118"/>
    </row>
    <row r="87" spans="2:22" ht="13.5" customHeight="1">
      <c r="R87" s="678" t="s">
        <v>3558</v>
      </c>
      <c r="S87" s="678"/>
      <c r="T87" s="678"/>
      <c r="U87" s="675" t="e">
        <f>+U84*U86</f>
        <v>#DIV/0!</v>
      </c>
      <c r="V87" s="675">
        <f>+V84*V86</f>
        <v>0</v>
      </c>
    </row>
    <row r="88" spans="2:22" ht="13.5" customHeight="1">
      <c r="R88" s="678"/>
      <c r="S88" s="678"/>
      <c r="T88" s="678"/>
      <c r="U88" s="675"/>
      <c r="V88" s="675"/>
    </row>
  </sheetData>
  <sheetProtection algorithmName="SHA-512" hashValue="c5u8W/wtrRAnHu/EZZSvqfJgDGCKJJ1LIqMR9aSM2lGgOwD7BuIX/sQZi9rx1OLXnjWkbLF9x8UpJ4X8HVlIOA==" saltValue="DO4mL79Rg9rJbaeS/0TcIQ==" spinCount="100000" sheet="1" formatCells="0" formatColumns="0" formatRows="0" insertColumns="0" insertRows="0" insertHyperlinks="0" deleteColumns="0" deleteRows="0" sort="0" autoFilter="0" pivotTables="0"/>
  <sortState ref="B12:D74">
    <sortCondition ref="B11:B74" customList="1,2,3,4,5,6,7,8,9,10"/>
  </sortState>
  <mergeCells count="28">
    <mergeCell ref="C1:F1"/>
    <mergeCell ref="C3:E3"/>
    <mergeCell ref="C5:E5"/>
    <mergeCell ref="T6:U6"/>
    <mergeCell ref="C8:E8"/>
    <mergeCell ref="J8:P8"/>
    <mergeCell ref="C9:D9"/>
    <mergeCell ref="K9:N9"/>
    <mergeCell ref="R86:T86"/>
    <mergeCell ref="B9:B10"/>
    <mergeCell ref="E9:E10"/>
    <mergeCell ref="F9:F10"/>
    <mergeCell ref="G9:G10"/>
    <mergeCell ref="H9:H10"/>
    <mergeCell ref="I9:I10"/>
    <mergeCell ref="J9:J10"/>
    <mergeCell ref="O9:O10"/>
    <mergeCell ref="P9:P10"/>
    <mergeCell ref="Q8:Q10"/>
    <mergeCell ref="T8:T10"/>
    <mergeCell ref="U84:U85"/>
    <mergeCell ref="U87:U88"/>
    <mergeCell ref="V84:V85"/>
    <mergeCell ref="V87:V88"/>
    <mergeCell ref="R8:S9"/>
    <mergeCell ref="U8:V9"/>
    <mergeCell ref="R87:T88"/>
    <mergeCell ref="R84:T85"/>
  </mergeCells>
  <conditionalFormatting sqref="B11:B12">
    <cfRule type="duplicateValues" dxfId="23" priority="11"/>
  </conditionalFormatting>
  <conditionalFormatting sqref="B13:B14 B17:B19">
    <cfRule type="duplicateValues" dxfId="22" priority="21"/>
  </conditionalFormatting>
  <conditionalFormatting sqref="B15:B16">
    <cfRule type="duplicateValues" dxfId="21" priority="7"/>
  </conditionalFormatting>
  <conditionalFormatting sqref="B20">
    <cfRule type="duplicateValues" dxfId="20" priority="15"/>
  </conditionalFormatting>
  <conditionalFormatting sqref="B31">
    <cfRule type="duplicateValues" dxfId="19" priority="9"/>
  </conditionalFormatting>
  <conditionalFormatting sqref="B32">
    <cfRule type="duplicateValues" dxfId="18" priority="10"/>
  </conditionalFormatting>
  <conditionalFormatting sqref="B35:B36">
    <cfRule type="duplicateValues" dxfId="17" priority="5"/>
  </conditionalFormatting>
  <conditionalFormatting sqref="B39:B42">
    <cfRule type="duplicateValues" dxfId="16" priority="3"/>
  </conditionalFormatting>
  <conditionalFormatting sqref="B43:B44">
    <cfRule type="duplicateValues" dxfId="15" priority="2"/>
  </conditionalFormatting>
  <conditionalFormatting sqref="B44">
    <cfRule type="duplicateValues" dxfId="14" priority="1"/>
  </conditionalFormatting>
  <conditionalFormatting sqref="B45:B48">
    <cfRule type="duplicateValues" dxfId="13" priority="6"/>
  </conditionalFormatting>
  <conditionalFormatting sqref="B50">
    <cfRule type="duplicateValues" dxfId="12" priority="4"/>
  </conditionalFormatting>
  <conditionalFormatting sqref="B51">
    <cfRule type="duplicateValues" dxfId="11" priority="17"/>
  </conditionalFormatting>
  <conditionalFormatting sqref="B52">
    <cfRule type="duplicateValues" dxfId="10" priority="18"/>
    <cfRule type="duplicateValues" dxfId="9" priority="23"/>
  </conditionalFormatting>
  <conditionalFormatting sqref="B53">
    <cfRule type="duplicateValues" dxfId="8" priority="19"/>
    <cfRule type="duplicateValues" dxfId="7" priority="24"/>
  </conditionalFormatting>
  <conditionalFormatting sqref="B54">
    <cfRule type="duplicateValues" dxfId="6" priority="20"/>
    <cfRule type="duplicateValues" dxfId="5" priority="25"/>
  </conditionalFormatting>
  <conditionalFormatting sqref="B55">
    <cfRule type="duplicateValues" dxfId="4" priority="26"/>
  </conditionalFormatting>
  <conditionalFormatting sqref="B55:B56 B21:B30 B33:B34 B37:B38 B49:B51">
    <cfRule type="duplicateValues" dxfId="3" priority="22"/>
  </conditionalFormatting>
  <conditionalFormatting sqref="B57:B60">
    <cfRule type="duplicateValues" dxfId="2" priority="27"/>
  </conditionalFormatting>
  <conditionalFormatting sqref="B61:B76">
    <cfRule type="duplicateValues" dxfId="1" priority="28"/>
  </conditionalFormatting>
  <conditionalFormatting sqref="B77:B80">
    <cfRule type="duplicateValues" dxfId="0" priority="46"/>
  </conditionalFormatting>
  <pageMargins left="0.25" right="0.25" top="0.75" bottom="0.75" header="0.51180555555555496" footer="0.3"/>
  <pageSetup paperSize="8" firstPageNumber="0" orientation="landscape" useFirstPageNumber="1" horizontalDpi="300" verticalDpi="300"/>
  <headerFooter>
    <oddFooter>&amp;R&amp;P/&amp;N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CC"/>
  </sheetPr>
  <dimension ref="A30:AM123"/>
  <sheetViews>
    <sheetView showGridLines="0" topLeftCell="A29" zoomScale="91" zoomScaleNormal="91" workbookViewId="0">
      <pane xSplit="7" ySplit="2" topLeftCell="H70" activePane="bottomRight" state="frozen"/>
      <selection activeCell="H31" sqref="H31:AL100"/>
      <selection pane="topRight" activeCell="H31" sqref="H31:AL100"/>
      <selection pane="bottomLeft" activeCell="H31" sqref="H31:AL100"/>
      <selection pane="bottomRight" activeCell="R29" sqref="R1:R1048576"/>
    </sheetView>
  </sheetViews>
  <sheetFormatPr defaultColWidth="11.625" defaultRowHeight="13.5"/>
  <cols>
    <col min="1" max="1" width="9" customWidth="1"/>
    <col min="2" max="2" width="13" customWidth="1"/>
    <col min="3" max="3" width="3.125" customWidth="1"/>
    <col min="4" max="4" width="31" customWidth="1"/>
    <col min="5" max="6" width="5.625" customWidth="1"/>
    <col min="7" max="7" width="5" customWidth="1"/>
    <col min="8" max="38" width="5.125" customWidth="1"/>
    <col min="39" max="39" width="8.125" customWidth="1"/>
    <col min="40" max="66" width="8.75" customWidth="1"/>
  </cols>
  <sheetData>
    <row r="30" spans="1:39" ht="14.25" thickBot="1">
      <c r="A30" s="14" t="s">
        <v>3559</v>
      </c>
      <c r="B30" s="15" t="s">
        <v>3560</v>
      </c>
      <c r="C30" s="16"/>
      <c r="D30" s="17" t="s">
        <v>3561</v>
      </c>
      <c r="E30" s="17"/>
      <c r="F30" s="17"/>
      <c r="G30" s="18" t="s">
        <v>3562</v>
      </c>
      <c r="H30" s="19">
        <v>1</v>
      </c>
      <c r="I30" s="19">
        <v>2</v>
      </c>
      <c r="J30" s="19">
        <v>3</v>
      </c>
      <c r="K30" s="19">
        <v>4</v>
      </c>
      <c r="L30" s="19">
        <v>5</v>
      </c>
      <c r="M30" s="19">
        <v>6</v>
      </c>
      <c r="N30" s="19">
        <v>7</v>
      </c>
      <c r="O30" s="19">
        <v>8</v>
      </c>
      <c r="P30" s="19">
        <v>9</v>
      </c>
      <c r="Q30" s="19">
        <v>10</v>
      </c>
      <c r="R30" s="19">
        <v>11</v>
      </c>
      <c r="S30" s="19">
        <v>12</v>
      </c>
      <c r="T30" s="19">
        <v>13</v>
      </c>
      <c r="U30" s="19">
        <v>14</v>
      </c>
      <c r="V30" s="19">
        <v>15</v>
      </c>
      <c r="W30" s="19">
        <v>16</v>
      </c>
      <c r="X30" s="19">
        <v>17</v>
      </c>
      <c r="Y30" s="19">
        <v>18</v>
      </c>
      <c r="Z30" s="19">
        <v>19</v>
      </c>
      <c r="AA30" s="19">
        <v>20</v>
      </c>
      <c r="AB30" s="19">
        <v>21</v>
      </c>
      <c r="AC30" s="19">
        <v>22</v>
      </c>
      <c r="AD30" s="19">
        <v>23</v>
      </c>
      <c r="AE30" s="19">
        <v>24</v>
      </c>
      <c r="AF30" s="19">
        <v>25</v>
      </c>
      <c r="AG30" s="19">
        <v>26</v>
      </c>
      <c r="AH30" s="19">
        <v>27</v>
      </c>
      <c r="AI30" s="19">
        <v>28</v>
      </c>
      <c r="AJ30" s="19">
        <v>29</v>
      </c>
      <c r="AK30" s="19">
        <v>30</v>
      </c>
      <c r="AL30" s="47">
        <v>31</v>
      </c>
      <c r="AM30" s="47" t="s">
        <v>7</v>
      </c>
    </row>
    <row r="31" spans="1:39" ht="13.5" customHeight="1" thickBot="1">
      <c r="A31" s="696">
        <v>1</v>
      </c>
      <c r="B31" s="696" t="s">
        <v>3563</v>
      </c>
      <c r="C31" s="20" t="s">
        <v>9</v>
      </c>
      <c r="D31" s="21" t="s">
        <v>3564</v>
      </c>
      <c r="E31" s="21"/>
      <c r="F31" s="21"/>
      <c r="G31" s="22">
        <v>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48"/>
      <c r="AM31" s="49">
        <f t="shared" ref="AM31:AM62" si="0">SUM(H31:AL31)</f>
        <v>0</v>
      </c>
    </row>
    <row r="32" spans="1:39" ht="13.5" customHeight="1" thickBot="1">
      <c r="A32" s="696"/>
      <c r="B32" s="696"/>
      <c r="C32" s="24" t="s">
        <v>10</v>
      </c>
      <c r="D32" s="25" t="s">
        <v>3565</v>
      </c>
      <c r="E32" s="25"/>
      <c r="F32" s="25"/>
      <c r="G32" s="26">
        <v>2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50"/>
      <c r="AM32" s="51">
        <f t="shared" si="0"/>
        <v>0</v>
      </c>
    </row>
    <row r="33" spans="1:39" ht="14.25" thickBot="1">
      <c r="A33" s="696"/>
      <c r="B33" s="696"/>
      <c r="C33" s="24" t="s">
        <v>3566</v>
      </c>
      <c r="D33" s="25" t="s">
        <v>3567</v>
      </c>
      <c r="E33" s="25"/>
      <c r="F33" s="25"/>
      <c r="G33" s="26">
        <v>2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50"/>
      <c r="AM33" s="51">
        <f t="shared" si="0"/>
        <v>0</v>
      </c>
    </row>
    <row r="34" spans="1:39" ht="14.25" thickBot="1">
      <c r="A34" s="696"/>
      <c r="B34" s="696"/>
      <c r="C34" s="24" t="s">
        <v>3568</v>
      </c>
      <c r="D34" s="25" t="s">
        <v>3569</v>
      </c>
      <c r="E34" s="25"/>
      <c r="F34" s="25"/>
      <c r="G34" s="26">
        <v>2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50"/>
      <c r="AM34" s="51">
        <f t="shared" si="0"/>
        <v>0</v>
      </c>
    </row>
    <row r="35" spans="1:39" ht="13.5" customHeight="1" thickBot="1">
      <c r="A35" s="696"/>
      <c r="B35" s="696"/>
      <c r="C35" s="24" t="s">
        <v>3570</v>
      </c>
      <c r="D35" s="25" t="s">
        <v>3571</v>
      </c>
      <c r="E35" s="25"/>
      <c r="F35" s="25"/>
      <c r="G35" s="26">
        <v>2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50"/>
      <c r="AM35" s="51">
        <f t="shared" si="0"/>
        <v>0</v>
      </c>
    </row>
    <row r="36" spans="1:39" ht="13.5" customHeight="1" thickBot="1">
      <c r="A36" s="696"/>
      <c r="B36" s="696"/>
      <c r="C36" s="24" t="s">
        <v>3572</v>
      </c>
      <c r="D36" s="25" t="s">
        <v>3573</v>
      </c>
      <c r="E36" s="25"/>
      <c r="F36" s="25"/>
      <c r="G36" s="26">
        <v>2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50"/>
      <c r="AM36" s="51">
        <f t="shared" si="0"/>
        <v>0</v>
      </c>
    </row>
    <row r="37" spans="1:39" ht="13.5" customHeight="1" thickBot="1">
      <c r="A37" s="696"/>
      <c r="B37" s="696"/>
      <c r="C37" s="24" t="s">
        <v>3574</v>
      </c>
      <c r="D37" s="25" t="s">
        <v>3575</v>
      </c>
      <c r="E37" s="25"/>
      <c r="F37" s="25"/>
      <c r="G37" s="26">
        <v>2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50"/>
      <c r="AM37" s="51">
        <f t="shared" si="0"/>
        <v>0</v>
      </c>
    </row>
    <row r="38" spans="1:39" ht="13.5" customHeight="1" thickBot="1">
      <c r="A38" s="696"/>
      <c r="B38" s="696"/>
      <c r="C38" s="24" t="s">
        <v>3576</v>
      </c>
      <c r="D38" s="25" t="s">
        <v>3577</v>
      </c>
      <c r="E38" s="25"/>
      <c r="F38" s="25"/>
      <c r="G38" s="26">
        <v>2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50"/>
      <c r="AM38" s="51">
        <f t="shared" si="0"/>
        <v>0</v>
      </c>
    </row>
    <row r="39" spans="1:39" ht="14.25" thickBot="1">
      <c r="A39" s="696"/>
      <c r="B39" s="696"/>
      <c r="C39" s="24" t="s">
        <v>3578</v>
      </c>
      <c r="D39" s="25" t="s">
        <v>3579</v>
      </c>
      <c r="E39" s="25"/>
      <c r="F39" s="25"/>
      <c r="G39" s="26">
        <v>2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50"/>
      <c r="AM39" s="51">
        <f t="shared" si="0"/>
        <v>0</v>
      </c>
    </row>
    <row r="40" spans="1:39" ht="13.5" customHeight="1" thickBot="1">
      <c r="A40" s="696"/>
      <c r="B40" s="696"/>
      <c r="C40" s="24" t="s">
        <v>3580</v>
      </c>
      <c r="D40" s="25" t="s">
        <v>3581</v>
      </c>
      <c r="E40" s="25"/>
      <c r="F40" s="25"/>
      <c r="G40" s="26">
        <v>2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50"/>
      <c r="AM40" s="51">
        <f t="shared" si="0"/>
        <v>0</v>
      </c>
    </row>
    <row r="41" spans="1:39" ht="13.5" customHeight="1" thickBot="1">
      <c r="A41" s="696"/>
      <c r="B41" s="696"/>
      <c r="C41" s="24" t="s">
        <v>3582</v>
      </c>
      <c r="D41" s="28" t="s">
        <v>3583</v>
      </c>
      <c r="E41" s="28"/>
      <c r="F41" s="28"/>
      <c r="G41" s="26">
        <v>2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50"/>
      <c r="AM41" s="51">
        <f t="shared" si="0"/>
        <v>0</v>
      </c>
    </row>
    <row r="42" spans="1:39" ht="13.5" customHeight="1" thickBot="1">
      <c r="A42" s="696"/>
      <c r="B42" s="696"/>
      <c r="C42" s="29" t="s">
        <v>3568</v>
      </c>
      <c r="D42" s="30" t="s">
        <v>3584</v>
      </c>
      <c r="E42" s="30"/>
      <c r="F42" s="30"/>
      <c r="G42" s="31">
        <v>2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52"/>
      <c r="AM42" s="53">
        <f t="shared" si="0"/>
        <v>0</v>
      </c>
    </row>
    <row r="43" spans="1:39" ht="13.5" customHeight="1" thickBot="1">
      <c r="A43" s="696">
        <v>2</v>
      </c>
      <c r="B43" s="696" t="s">
        <v>3585</v>
      </c>
      <c r="C43" s="20" t="s">
        <v>9</v>
      </c>
      <c r="D43" s="21" t="s">
        <v>3586</v>
      </c>
      <c r="E43" s="21"/>
      <c r="F43" s="21"/>
      <c r="G43" s="22">
        <v>2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48"/>
      <c r="AM43" s="49">
        <f t="shared" si="0"/>
        <v>0</v>
      </c>
    </row>
    <row r="44" spans="1:39" ht="13.5" customHeight="1" thickBot="1">
      <c r="A44" s="696"/>
      <c r="B44" s="696"/>
      <c r="C44" s="24" t="s">
        <v>10</v>
      </c>
      <c r="D44" s="25" t="s">
        <v>3587</v>
      </c>
      <c r="E44" s="25"/>
      <c r="F44" s="25"/>
      <c r="G44" s="26">
        <v>2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1">
        <f t="shared" si="0"/>
        <v>0</v>
      </c>
    </row>
    <row r="45" spans="1:39" ht="14.25" thickBot="1">
      <c r="A45" s="696"/>
      <c r="B45" s="696"/>
      <c r="C45" s="24" t="s">
        <v>3566</v>
      </c>
      <c r="D45" s="33" t="s">
        <v>3588</v>
      </c>
      <c r="E45" s="33"/>
      <c r="F45" s="33"/>
      <c r="G45" s="34">
        <v>4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54"/>
      <c r="AM45" s="55">
        <f t="shared" si="0"/>
        <v>0</v>
      </c>
    </row>
    <row r="46" spans="1:39" ht="13.5" customHeight="1" thickBot="1">
      <c r="A46" s="696"/>
      <c r="B46" s="696"/>
      <c r="C46" s="24" t="s">
        <v>3568</v>
      </c>
      <c r="D46" s="28" t="s">
        <v>3583</v>
      </c>
      <c r="E46" s="28"/>
      <c r="F46" s="28"/>
      <c r="G46" s="26">
        <v>2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1">
        <f t="shared" si="0"/>
        <v>0</v>
      </c>
    </row>
    <row r="47" spans="1:39" ht="13.5" customHeight="1" thickBot="1">
      <c r="A47" s="696"/>
      <c r="B47" s="696"/>
      <c r="C47" s="29"/>
      <c r="D47" s="30"/>
      <c r="E47" s="30"/>
      <c r="F47" s="30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52"/>
      <c r="AM47" s="53">
        <f t="shared" si="0"/>
        <v>0</v>
      </c>
    </row>
    <row r="48" spans="1:39" ht="13.5" customHeight="1" thickBot="1">
      <c r="A48" s="697">
        <v>3</v>
      </c>
      <c r="B48" s="696" t="s">
        <v>3589</v>
      </c>
      <c r="C48" s="20" t="s">
        <v>9</v>
      </c>
      <c r="D48" s="21" t="s">
        <v>3590</v>
      </c>
      <c r="E48" s="21"/>
      <c r="F48" s="21"/>
      <c r="G48" s="22">
        <v>2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48"/>
      <c r="AM48" s="49">
        <f t="shared" si="0"/>
        <v>0</v>
      </c>
    </row>
    <row r="49" spans="1:39" ht="14.25" thickBot="1">
      <c r="A49" s="697"/>
      <c r="B49" s="696"/>
      <c r="C49" s="24" t="s">
        <v>10</v>
      </c>
      <c r="D49" s="28" t="s">
        <v>3583</v>
      </c>
      <c r="E49" s="28"/>
      <c r="F49" s="28"/>
      <c r="G49" s="26">
        <v>2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1">
        <f t="shared" si="0"/>
        <v>0</v>
      </c>
    </row>
    <row r="50" spans="1:39" ht="14.25" thickBot="1">
      <c r="A50" s="697"/>
      <c r="B50" s="696"/>
      <c r="C50" s="29"/>
      <c r="D50" s="37"/>
      <c r="E50" s="37"/>
      <c r="F50" s="37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56"/>
      <c r="AM50" s="57">
        <f t="shared" si="0"/>
        <v>0</v>
      </c>
    </row>
    <row r="51" spans="1:39" ht="13.5" customHeight="1" thickBot="1">
      <c r="A51" s="697">
        <v>4</v>
      </c>
      <c r="B51" s="696" t="s">
        <v>3591</v>
      </c>
      <c r="C51" s="20" t="s">
        <v>9</v>
      </c>
      <c r="D51" s="21" t="s">
        <v>3592</v>
      </c>
      <c r="E51" s="21"/>
      <c r="F51" s="21"/>
      <c r="G51" s="22">
        <v>4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48"/>
      <c r="AM51" s="49">
        <f t="shared" si="0"/>
        <v>0</v>
      </c>
    </row>
    <row r="52" spans="1:39" ht="13.5" customHeight="1" thickBot="1">
      <c r="A52" s="697"/>
      <c r="B52" s="696"/>
      <c r="C52" s="24" t="s">
        <v>10</v>
      </c>
      <c r="D52" s="25" t="s">
        <v>3593</v>
      </c>
      <c r="E52" s="25"/>
      <c r="F52" s="25"/>
      <c r="G52" s="26">
        <v>2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1">
        <f t="shared" si="0"/>
        <v>0</v>
      </c>
    </row>
    <row r="53" spans="1:39" ht="14.25" thickBot="1">
      <c r="A53" s="697"/>
      <c r="B53" s="696"/>
      <c r="C53" s="24" t="s">
        <v>3566</v>
      </c>
      <c r="D53" s="25" t="s">
        <v>3594</v>
      </c>
      <c r="E53" s="25"/>
      <c r="F53" s="25"/>
      <c r="G53" s="26">
        <v>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1">
        <f t="shared" si="0"/>
        <v>0</v>
      </c>
    </row>
    <row r="54" spans="1:39" ht="13.5" customHeight="1" thickBot="1">
      <c r="A54" s="697"/>
      <c r="B54" s="696"/>
      <c r="C54" s="24" t="s">
        <v>3568</v>
      </c>
      <c r="D54" s="25" t="s">
        <v>3595</v>
      </c>
      <c r="E54" s="25"/>
      <c r="F54" s="25"/>
      <c r="G54" s="26">
        <v>2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1">
        <f t="shared" si="0"/>
        <v>0</v>
      </c>
    </row>
    <row r="55" spans="1:39" ht="14.25" thickBot="1">
      <c r="A55" s="697"/>
      <c r="B55" s="696"/>
      <c r="C55" s="24" t="s">
        <v>3570</v>
      </c>
      <c r="D55" s="28" t="s">
        <v>3583</v>
      </c>
      <c r="E55" s="28"/>
      <c r="F55" s="28"/>
      <c r="G55" s="26">
        <v>2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1">
        <f t="shared" si="0"/>
        <v>0</v>
      </c>
    </row>
    <row r="56" spans="1:39" ht="15" customHeight="1" thickBot="1">
      <c r="A56" s="697"/>
      <c r="B56" s="696"/>
      <c r="C56" s="29" t="s">
        <v>3572</v>
      </c>
      <c r="D56" s="30" t="s">
        <v>3596</v>
      </c>
      <c r="E56" s="30"/>
      <c r="F56" s="30"/>
      <c r="G56" s="31"/>
      <c r="H56" s="32"/>
      <c r="I56" s="32"/>
      <c r="J56" s="32"/>
      <c r="K56" s="32"/>
      <c r="L56" s="32"/>
      <c r="M56" s="32"/>
      <c r="N56" s="32"/>
      <c r="O56" s="32">
        <v>1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52"/>
      <c r="AM56" s="53">
        <f t="shared" si="0"/>
        <v>1</v>
      </c>
    </row>
    <row r="57" spans="1:39" ht="13.5" customHeight="1" thickBot="1">
      <c r="A57" s="697">
        <v>5</v>
      </c>
      <c r="B57" s="696" t="s">
        <v>3597</v>
      </c>
      <c r="C57" s="20" t="s">
        <v>9</v>
      </c>
      <c r="D57" s="40" t="s">
        <v>3588</v>
      </c>
      <c r="E57" s="40"/>
      <c r="F57" s="40"/>
      <c r="G57" s="41">
        <v>4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58"/>
      <c r="AM57" s="59">
        <f t="shared" si="0"/>
        <v>0</v>
      </c>
    </row>
    <row r="58" spans="1:39" ht="13.5" customHeight="1" thickBot="1">
      <c r="A58" s="697"/>
      <c r="B58" s="696"/>
      <c r="C58" s="24" t="s">
        <v>10</v>
      </c>
      <c r="D58" s="28" t="s">
        <v>3598</v>
      </c>
      <c r="E58" s="28"/>
      <c r="F58" s="28"/>
      <c r="G58" s="26">
        <v>2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1">
        <f t="shared" si="0"/>
        <v>0</v>
      </c>
    </row>
    <row r="59" spans="1:39" ht="13.5" customHeight="1" thickBot="1">
      <c r="A59" s="697"/>
      <c r="B59" s="696"/>
      <c r="C59" s="24" t="s">
        <v>3566</v>
      </c>
      <c r="D59" s="43" t="s">
        <v>3599</v>
      </c>
      <c r="E59" s="43"/>
      <c r="F59" s="43"/>
      <c r="G59" s="44">
        <v>2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60"/>
      <c r="AM59" s="61">
        <f t="shared" si="0"/>
        <v>0</v>
      </c>
    </row>
    <row r="60" spans="1:39" ht="14.25" thickBot="1">
      <c r="A60" s="697"/>
      <c r="B60" s="696"/>
      <c r="C60" s="24" t="s">
        <v>3568</v>
      </c>
      <c r="D60" s="28" t="s">
        <v>3600</v>
      </c>
      <c r="E60" s="28"/>
      <c r="F60" s="28"/>
      <c r="G60" s="26">
        <v>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1">
        <f t="shared" si="0"/>
        <v>0</v>
      </c>
    </row>
    <row r="61" spans="1:39" ht="14.25" thickBot="1">
      <c r="A61" s="697"/>
      <c r="B61" s="696"/>
      <c r="C61" s="29" t="s">
        <v>3570</v>
      </c>
      <c r="D61" s="37" t="s">
        <v>3583</v>
      </c>
      <c r="E61" s="37"/>
      <c r="F61" s="37"/>
      <c r="G61" s="38">
        <v>2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56"/>
      <c r="AM61" s="57">
        <f t="shared" si="0"/>
        <v>0</v>
      </c>
    </row>
    <row r="62" spans="1:39" ht="13.5" customHeight="1" thickBot="1">
      <c r="A62" s="697">
        <v>6</v>
      </c>
      <c r="B62" s="696" t="s">
        <v>3601</v>
      </c>
      <c r="C62" s="20" t="s">
        <v>9</v>
      </c>
      <c r="D62" s="77" t="s">
        <v>3602</v>
      </c>
      <c r="E62" s="77"/>
      <c r="F62" s="77"/>
      <c r="G62" s="22">
        <v>2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48"/>
      <c r="AM62" s="49">
        <f t="shared" si="0"/>
        <v>0</v>
      </c>
    </row>
    <row r="63" spans="1:39" ht="13.5" customHeight="1" thickBot="1">
      <c r="A63" s="697"/>
      <c r="B63" s="696"/>
      <c r="C63" s="24" t="s">
        <v>10</v>
      </c>
      <c r="D63" s="28" t="s">
        <v>3603</v>
      </c>
      <c r="E63" s="28"/>
      <c r="F63" s="28"/>
      <c r="G63" s="26">
        <v>2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1">
        <f t="shared" ref="AM63:AM94" si="1">SUM(H63:AL63)</f>
        <v>0</v>
      </c>
    </row>
    <row r="64" spans="1:39" ht="13.5" customHeight="1" thickBot="1">
      <c r="A64" s="697"/>
      <c r="B64" s="696"/>
      <c r="C64" s="24" t="s">
        <v>3566</v>
      </c>
      <c r="D64" s="28" t="s">
        <v>3604</v>
      </c>
      <c r="E64" s="28"/>
      <c r="F64" s="28"/>
      <c r="G64" s="26">
        <v>2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1">
        <f t="shared" si="1"/>
        <v>0</v>
      </c>
    </row>
    <row r="65" spans="1:39" ht="13.5" customHeight="1" thickBot="1">
      <c r="A65" s="697"/>
      <c r="B65" s="696"/>
      <c r="C65" s="24" t="s">
        <v>3568</v>
      </c>
      <c r="D65" s="28" t="s">
        <v>3605</v>
      </c>
      <c r="E65" s="28"/>
      <c r="F65" s="28"/>
      <c r="G65" s="26">
        <v>2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1">
        <f t="shared" si="1"/>
        <v>0</v>
      </c>
    </row>
    <row r="66" spans="1:39" ht="13.5" customHeight="1" thickBot="1">
      <c r="A66" s="697"/>
      <c r="B66" s="696"/>
      <c r="C66" s="24" t="s">
        <v>3570</v>
      </c>
      <c r="D66" s="28" t="s">
        <v>3606</v>
      </c>
      <c r="E66" s="28"/>
      <c r="F66" s="28"/>
      <c r="G66" s="26">
        <v>2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1">
        <f t="shared" si="1"/>
        <v>0</v>
      </c>
    </row>
    <row r="67" spans="1:39" ht="13.5" customHeight="1" thickBot="1">
      <c r="A67" s="697"/>
      <c r="B67" s="696"/>
      <c r="C67" s="24" t="s">
        <v>3572</v>
      </c>
      <c r="D67" s="28" t="s">
        <v>3607</v>
      </c>
      <c r="E67" s="28"/>
      <c r="F67" s="28"/>
      <c r="G67" s="26">
        <v>5</v>
      </c>
      <c r="H67" s="27">
        <v>1</v>
      </c>
      <c r="I67" s="27">
        <v>2</v>
      </c>
      <c r="J67" s="27"/>
      <c r="K67" s="27"/>
      <c r="L67" s="27"/>
      <c r="M67" s="27"/>
      <c r="N67" s="27"/>
      <c r="O67" s="27"/>
      <c r="P67" s="27"/>
      <c r="Q67" s="27"/>
      <c r="R67" s="27">
        <v>1</v>
      </c>
      <c r="S67" s="27">
        <v>2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1">
        <f t="shared" si="1"/>
        <v>6</v>
      </c>
    </row>
    <row r="68" spans="1:39" ht="13.5" customHeight="1" thickBot="1">
      <c r="A68" s="697"/>
      <c r="B68" s="696"/>
      <c r="C68" s="24" t="s">
        <v>3574</v>
      </c>
      <c r="D68" s="28" t="s">
        <v>3608</v>
      </c>
      <c r="E68" s="28"/>
      <c r="F68" s="28"/>
      <c r="G68" s="26">
        <v>2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1">
        <f t="shared" si="1"/>
        <v>0</v>
      </c>
    </row>
    <row r="69" spans="1:39" ht="14.25" thickBot="1">
      <c r="A69" s="697"/>
      <c r="B69" s="696"/>
      <c r="C69" s="24" t="s">
        <v>3576</v>
      </c>
      <c r="D69" s="28" t="s">
        <v>3609</v>
      </c>
      <c r="E69" s="28"/>
      <c r="F69" s="28"/>
      <c r="G69" s="26">
        <v>2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1">
        <f t="shared" si="1"/>
        <v>0</v>
      </c>
    </row>
    <row r="70" spans="1:39" ht="13.5" customHeight="1" thickBot="1">
      <c r="A70" s="697"/>
      <c r="B70" s="696"/>
      <c r="C70" s="29" t="s">
        <v>3578</v>
      </c>
      <c r="D70" s="37" t="s">
        <v>3610</v>
      </c>
      <c r="E70" s="37"/>
      <c r="F70" s="37"/>
      <c r="G70" s="38">
        <v>2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56"/>
      <c r="AM70" s="57">
        <f t="shared" si="1"/>
        <v>0</v>
      </c>
    </row>
    <row r="71" spans="1:39" ht="13.5" customHeight="1" thickBot="1">
      <c r="A71" s="696">
        <v>7</v>
      </c>
      <c r="B71" s="696" t="s">
        <v>3611</v>
      </c>
      <c r="C71" s="20" t="s">
        <v>9</v>
      </c>
      <c r="D71" s="46" t="s">
        <v>3612</v>
      </c>
      <c r="E71" s="46"/>
      <c r="F71" s="46"/>
      <c r="G71" s="22">
        <v>5</v>
      </c>
      <c r="H71" s="23">
        <v>1</v>
      </c>
      <c r="I71" s="23">
        <v>1</v>
      </c>
      <c r="J71" s="23"/>
      <c r="K71" s="23"/>
      <c r="L71" s="23"/>
      <c r="M71" s="23"/>
      <c r="N71" s="23">
        <v>1</v>
      </c>
      <c r="O71" s="23">
        <v>1</v>
      </c>
      <c r="P71" s="23"/>
      <c r="Q71" s="23"/>
      <c r="R71" s="23">
        <v>1</v>
      </c>
      <c r="S71" s="23">
        <v>1</v>
      </c>
      <c r="T71" s="23">
        <v>1</v>
      </c>
      <c r="U71" s="23">
        <v>1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48"/>
      <c r="AM71" s="49">
        <f t="shared" si="1"/>
        <v>8</v>
      </c>
    </row>
    <row r="72" spans="1:39" ht="13.5" customHeight="1" thickBot="1">
      <c r="A72" s="696"/>
      <c r="B72" s="696"/>
      <c r="C72" s="24" t="s">
        <v>3613</v>
      </c>
      <c r="D72" s="28" t="s">
        <v>3614</v>
      </c>
      <c r="E72" s="28"/>
      <c r="F72" s="28"/>
      <c r="G72" s="26">
        <v>2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1">
        <f t="shared" si="1"/>
        <v>0</v>
      </c>
    </row>
    <row r="73" spans="1:39" ht="13.5" customHeight="1" thickBot="1">
      <c r="A73" s="696"/>
      <c r="B73" s="696"/>
      <c r="C73" s="24" t="s">
        <v>3566</v>
      </c>
      <c r="D73" s="43" t="s">
        <v>3615</v>
      </c>
      <c r="E73" s="43"/>
      <c r="F73" s="43"/>
      <c r="G73" s="44">
        <v>2</v>
      </c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60"/>
      <c r="AM73" s="61">
        <f t="shared" si="1"/>
        <v>0</v>
      </c>
    </row>
    <row r="74" spans="1:39" ht="13.5" customHeight="1" thickBot="1">
      <c r="A74" s="696"/>
      <c r="B74" s="696"/>
      <c r="C74" s="24" t="s">
        <v>3568</v>
      </c>
      <c r="D74" s="28" t="s">
        <v>3616</v>
      </c>
      <c r="E74" s="28"/>
      <c r="F74" s="28"/>
      <c r="G74" s="26">
        <v>2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50"/>
      <c r="AM74" s="51">
        <f t="shared" si="1"/>
        <v>0</v>
      </c>
    </row>
    <row r="75" spans="1:39" ht="13.5" customHeight="1" thickBot="1">
      <c r="A75" s="696"/>
      <c r="B75" s="696"/>
      <c r="C75" s="24" t="s">
        <v>3570</v>
      </c>
      <c r="D75" s="28" t="s">
        <v>3583</v>
      </c>
      <c r="E75" s="28"/>
      <c r="F75" s="28"/>
      <c r="G75" s="26">
        <v>2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50"/>
      <c r="AM75" s="51">
        <f t="shared" si="1"/>
        <v>0</v>
      </c>
    </row>
    <row r="76" spans="1:39" ht="13.5" customHeight="1" thickBot="1">
      <c r="A76" s="696"/>
      <c r="B76" s="696"/>
      <c r="C76" s="29"/>
      <c r="D76" s="30"/>
      <c r="E76" s="30"/>
      <c r="F76" s="30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52"/>
      <c r="AM76" s="53">
        <f t="shared" si="1"/>
        <v>0</v>
      </c>
    </row>
    <row r="77" spans="1:39" ht="13.5" customHeight="1" thickBot="1">
      <c r="A77" s="696">
        <v>8</v>
      </c>
      <c r="B77" s="696" t="s">
        <v>3617</v>
      </c>
      <c r="C77" s="20" t="s">
        <v>9</v>
      </c>
      <c r="D77" s="46" t="s">
        <v>3618</v>
      </c>
      <c r="E77" s="46"/>
      <c r="F77" s="46"/>
      <c r="G77" s="22">
        <v>3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48"/>
      <c r="AM77" s="49">
        <f t="shared" si="1"/>
        <v>0</v>
      </c>
    </row>
    <row r="78" spans="1:39" ht="14.25" thickBot="1">
      <c r="A78" s="696"/>
      <c r="B78" s="696"/>
      <c r="C78" s="24" t="s">
        <v>10</v>
      </c>
      <c r="D78" s="25" t="s">
        <v>3619</v>
      </c>
      <c r="E78" s="25"/>
      <c r="F78" s="25"/>
      <c r="G78" s="26">
        <v>3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50"/>
      <c r="AM78" s="51">
        <f t="shared" si="1"/>
        <v>0</v>
      </c>
    </row>
    <row r="79" spans="1:39" ht="13.5" customHeight="1" thickBot="1">
      <c r="A79" s="696"/>
      <c r="B79" s="696"/>
      <c r="C79" s="24" t="s">
        <v>3566</v>
      </c>
      <c r="D79" s="25" t="s">
        <v>3620</v>
      </c>
      <c r="E79" s="25"/>
      <c r="F79" s="25"/>
      <c r="G79" s="26">
        <v>3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50"/>
      <c r="AM79" s="51">
        <f t="shared" si="1"/>
        <v>0</v>
      </c>
    </row>
    <row r="80" spans="1:39" ht="13.5" customHeight="1" thickBot="1">
      <c r="A80" s="696"/>
      <c r="B80" s="696"/>
      <c r="C80" s="24" t="s">
        <v>3568</v>
      </c>
      <c r="D80" s="25" t="s">
        <v>3621</v>
      </c>
      <c r="E80" s="25"/>
      <c r="F80" s="25"/>
      <c r="G80" s="26">
        <v>2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50"/>
      <c r="AM80" s="51">
        <f t="shared" si="1"/>
        <v>0</v>
      </c>
    </row>
    <row r="81" spans="1:39" ht="13.5" customHeight="1" thickBot="1">
      <c r="A81" s="696"/>
      <c r="B81" s="696"/>
      <c r="C81" s="24" t="s">
        <v>3570</v>
      </c>
      <c r="D81" s="25" t="s">
        <v>3622</v>
      </c>
      <c r="E81" s="25"/>
      <c r="F81" s="25"/>
      <c r="G81" s="26">
        <v>2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50"/>
      <c r="AM81" s="51">
        <f t="shared" si="1"/>
        <v>0</v>
      </c>
    </row>
    <row r="82" spans="1:39" ht="14.25" thickBot="1">
      <c r="A82" s="696"/>
      <c r="B82" s="696"/>
      <c r="C82" s="24" t="s">
        <v>3572</v>
      </c>
      <c r="D82" s="28" t="s">
        <v>3583</v>
      </c>
      <c r="E82" s="28"/>
      <c r="F82" s="28"/>
      <c r="G82" s="26">
        <v>2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50"/>
      <c r="AM82" s="51">
        <f t="shared" si="1"/>
        <v>0</v>
      </c>
    </row>
    <row r="83" spans="1:39" ht="13.5" customHeight="1" thickBot="1">
      <c r="A83" s="696"/>
      <c r="B83" s="696"/>
      <c r="C83" s="29"/>
      <c r="D83" s="30" t="s">
        <v>4338</v>
      </c>
      <c r="E83" s="30"/>
      <c r="F83" s="30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>
        <v>1</v>
      </c>
      <c r="S83" s="32">
        <v>1</v>
      </c>
      <c r="T83" s="32">
        <v>2</v>
      </c>
      <c r="U83" s="32">
        <v>1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52"/>
      <c r="AM83" s="53">
        <f t="shared" si="1"/>
        <v>5</v>
      </c>
    </row>
    <row r="84" spans="1:39" ht="13.5" customHeight="1" thickBot="1">
      <c r="A84" s="696">
        <v>9</v>
      </c>
      <c r="B84" s="696" t="s">
        <v>3623</v>
      </c>
      <c r="C84" s="20" t="s">
        <v>9</v>
      </c>
      <c r="D84" s="46" t="s">
        <v>3624</v>
      </c>
      <c r="E84" s="46"/>
      <c r="F84" s="46"/>
      <c r="G84" s="22">
        <v>5</v>
      </c>
      <c r="H84" s="23"/>
      <c r="I84" s="23"/>
      <c r="J84" s="23"/>
      <c r="K84" s="23"/>
      <c r="L84" s="23"/>
      <c r="M84" s="23"/>
      <c r="N84" s="23"/>
      <c r="O84" s="23">
        <v>1</v>
      </c>
      <c r="P84" s="23"/>
      <c r="Q84" s="23"/>
      <c r="R84" s="23"/>
      <c r="S84" s="23"/>
      <c r="T84" s="23">
        <v>1</v>
      </c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48"/>
      <c r="AM84" s="49">
        <f t="shared" si="1"/>
        <v>2</v>
      </c>
    </row>
    <row r="85" spans="1:39" ht="13.5" customHeight="1" thickBot="1">
      <c r="A85" s="696"/>
      <c r="B85" s="696"/>
      <c r="C85" s="24" t="s">
        <v>10</v>
      </c>
      <c r="D85" s="28" t="s">
        <v>3625</v>
      </c>
      <c r="E85" s="28"/>
      <c r="F85" s="28"/>
      <c r="G85" s="26">
        <v>2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50"/>
      <c r="AM85" s="51">
        <f t="shared" si="1"/>
        <v>0</v>
      </c>
    </row>
    <row r="86" spans="1:39" ht="13.5" customHeight="1" thickBot="1">
      <c r="A86" s="696"/>
      <c r="B86" s="696"/>
      <c r="C86" s="24" t="s">
        <v>3566</v>
      </c>
      <c r="D86" s="28" t="s">
        <v>3626</v>
      </c>
      <c r="E86" s="28"/>
      <c r="F86" s="28"/>
      <c r="G86" s="26">
        <v>2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50"/>
      <c r="AM86" s="51">
        <f t="shared" si="1"/>
        <v>0</v>
      </c>
    </row>
    <row r="87" spans="1:39" ht="13.5" customHeight="1" thickBot="1">
      <c r="A87" s="696"/>
      <c r="B87" s="696"/>
      <c r="C87" s="24" t="s">
        <v>3568</v>
      </c>
      <c r="D87" s="28" t="s">
        <v>3627</v>
      </c>
      <c r="E87" s="28"/>
      <c r="F87" s="28"/>
      <c r="G87" s="26">
        <v>2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50"/>
      <c r="AM87" s="51">
        <f t="shared" si="1"/>
        <v>0</v>
      </c>
    </row>
    <row r="88" spans="1:39" ht="14.25" thickBot="1">
      <c r="A88" s="696"/>
      <c r="B88" s="696"/>
      <c r="C88" s="24" t="s">
        <v>3570</v>
      </c>
      <c r="D88" s="28" t="s">
        <v>3628</v>
      </c>
      <c r="E88" s="28"/>
      <c r="F88" s="28"/>
      <c r="G88" s="26">
        <v>2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50"/>
      <c r="AM88" s="51">
        <f t="shared" si="1"/>
        <v>0</v>
      </c>
    </row>
    <row r="89" spans="1:39" ht="13.5" customHeight="1" thickBot="1">
      <c r="A89" s="696"/>
      <c r="B89" s="696"/>
      <c r="C89" s="24" t="s">
        <v>3572</v>
      </c>
      <c r="D89" s="28" t="s">
        <v>3629</v>
      </c>
      <c r="E89" s="28"/>
      <c r="F89" s="28"/>
      <c r="G89" s="26">
        <v>2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50"/>
      <c r="AM89" s="51">
        <f t="shared" si="1"/>
        <v>0</v>
      </c>
    </row>
    <row r="90" spans="1:39" ht="14.25" thickBot="1">
      <c r="A90" s="696"/>
      <c r="B90" s="696"/>
      <c r="C90" s="24" t="s">
        <v>3574</v>
      </c>
      <c r="D90" s="28" t="s">
        <v>3630</v>
      </c>
      <c r="E90" s="28"/>
      <c r="F90" s="28"/>
      <c r="G90" s="26">
        <v>2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50"/>
      <c r="AM90" s="51">
        <f t="shared" si="1"/>
        <v>0</v>
      </c>
    </row>
    <row r="91" spans="1:39" ht="13.5" customHeight="1" thickBot="1">
      <c r="A91" s="696"/>
      <c r="B91" s="696"/>
      <c r="C91" s="24" t="s">
        <v>3576</v>
      </c>
      <c r="D91" s="28" t="s">
        <v>3583</v>
      </c>
      <c r="E91" s="28"/>
      <c r="F91" s="28"/>
      <c r="G91" s="26">
        <v>2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50"/>
      <c r="AM91" s="51">
        <f t="shared" si="1"/>
        <v>0</v>
      </c>
    </row>
    <row r="92" spans="1:39" ht="13.5" customHeight="1" thickBot="1">
      <c r="A92" s="696"/>
      <c r="B92" s="696"/>
      <c r="C92" s="29"/>
      <c r="D92" s="30" t="s">
        <v>4195</v>
      </c>
      <c r="E92" s="30"/>
      <c r="F92" s="30"/>
      <c r="G92" s="31"/>
      <c r="H92" s="32">
        <v>1</v>
      </c>
      <c r="I92" s="32"/>
      <c r="J92" s="32"/>
      <c r="K92" s="32"/>
      <c r="L92" s="32">
        <v>2</v>
      </c>
      <c r="M92" s="32">
        <v>1</v>
      </c>
      <c r="N92" s="32">
        <v>1</v>
      </c>
      <c r="O92" s="32">
        <v>1</v>
      </c>
      <c r="P92" s="32"/>
      <c r="Q92" s="32"/>
      <c r="R92" s="32">
        <v>1</v>
      </c>
      <c r="S92" s="32"/>
      <c r="T92" s="32"/>
      <c r="U92" s="32">
        <v>1</v>
      </c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52"/>
      <c r="AM92" s="53">
        <f t="shared" si="1"/>
        <v>8</v>
      </c>
    </row>
    <row r="93" spans="1:39" ht="13.5" customHeight="1" thickBot="1">
      <c r="A93" s="696">
        <v>10</v>
      </c>
      <c r="B93" s="696" t="s">
        <v>3631</v>
      </c>
      <c r="C93" s="20" t="s">
        <v>9</v>
      </c>
      <c r="D93" s="21" t="s">
        <v>3595</v>
      </c>
      <c r="E93" s="21"/>
      <c r="F93" s="21"/>
      <c r="G93" s="22">
        <v>2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48"/>
      <c r="AM93" s="49">
        <f t="shared" si="1"/>
        <v>0</v>
      </c>
    </row>
    <row r="94" spans="1:39" ht="13.5" customHeight="1" thickBot="1">
      <c r="A94" s="696"/>
      <c r="B94" s="696"/>
      <c r="C94" s="24" t="s">
        <v>10</v>
      </c>
      <c r="D94" s="28" t="s">
        <v>3632</v>
      </c>
      <c r="E94" s="28"/>
      <c r="F94" s="28"/>
      <c r="G94" s="26">
        <v>2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50"/>
      <c r="AM94" s="51">
        <f t="shared" si="1"/>
        <v>0</v>
      </c>
    </row>
    <row r="95" spans="1:39" ht="13.5" customHeight="1" thickBot="1">
      <c r="A95" s="696"/>
      <c r="B95" s="696"/>
      <c r="C95" s="24" t="s">
        <v>3566</v>
      </c>
      <c r="D95" s="25" t="s">
        <v>3633</v>
      </c>
      <c r="E95" s="25"/>
      <c r="F95" s="25"/>
      <c r="G95" s="26">
        <v>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50"/>
      <c r="AM95" s="51">
        <f t="shared" ref="AM95:AM101" si="2">SUM(H95:AL95)</f>
        <v>0</v>
      </c>
    </row>
    <row r="96" spans="1:39" ht="13.5" customHeight="1" thickBot="1">
      <c r="A96" s="696"/>
      <c r="B96" s="696"/>
      <c r="C96" s="24" t="s">
        <v>3568</v>
      </c>
      <c r="D96" s="28" t="s">
        <v>3634</v>
      </c>
      <c r="E96" s="28"/>
      <c r="F96" s="28"/>
      <c r="G96" s="26">
        <v>2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50"/>
      <c r="AM96" s="51">
        <f t="shared" si="2"/>
        <v>0</v>
      </c>
    </row>
    <row r="97" spans="1:39" ht="14.25" thickBot="1">
      <c r="A97" s="696"/>
      <c r="B97" s="696"/>
      <c r="C97" s="24" t="s">
        <v>3570</v>
      </c>
      <c r="D97" s="25" t="s">
        <v>3635</v>
      </c>
      <c r="E97" s="25"/>
      <c r="F97" s="25"/>
      <c r="G97" s="26">
        <v>2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50"/>
      <c r="AM97" s="51">
        <f t="shared" si="2"/>
        <v>0</v>
      </c>
    </row>
    <row r="98" spans="1:39" ht="14.25" thickBot="1">
      <c r="A98" s="696"/>
      <c r="B98" s="696"/>
      <c r="C98" s="24" t="s">
        <v>3572</v>
      </c>
      <c r="D98" s="25" t="s">
        <v>3620</v>
      </c>
      <c r="E98" s="25"/>
      <c r="F98" s="25"/>
      <c r="G98" s="26">
        <v>2</v>
      </c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50"/>
      <c r="AM98" s="51">
        <f t="shared" si="2"/>
        <v>0</v>
      </c>
    </row>
    <row r="99" spans="1:39" ht="13.5" customHeight="1" thickBot="1">
      <c r="A99" s="696"/>
      <c r="B99" s="696"/>
      <c r="C99" s="24" t="s">
        <v>3574</v>
      </c>
      <c r="D99" s="25" t="s">
        <v>3621</v>
      </c>
      <c r="E99" s="25"/>
      <c r="F99" s="25"/>
      <c r="G99" s="26">
        <v>2</v>
      </c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50"/>
      <c r="AM99" s="51">
        <f t="shared" si="2"/>
        <v>0</v>
      </c>
    </row>
    <row r="100" spans="1:39" ht="14.25" thickBot="1">
      <c r="A100" s="696"/>
      <c r="B100" s="696"/>
      <c r="C100" s="29"/>
      <c r="D100" s="30"/>
      <c r="E100" s="30"/>
      <c r="F100" s="30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52"/>
      <c r="AM100" s="53">
        <f t="shared" si="2"/>
        <v>0</v>
      </c>
    </row>
    <row r="101" spans="1:39" ht="15.75" thickBot="1">
      <c r="A101" s="694"/>
      <c r="B101" s="691" t="s">
        <v>3636</v>
      </c>
      <c r="C101" s="691"/>
      <c r="D101" s="691"/>
      <c r="E101" s="412"/>
      <c r="F101" s="412"/>
      <c r="G101" s="36" t="s">
        <v>9</v>
      </c>
      <c r="H101" s="62">
        <f t="shared" ref="H101:AL101" si="3">SUM(H31:H100)</f>
        <v>3</v>
      </c>
      <c r="I101" s="62">
        <f t="shared" si="3"/>
        <v>3</v>
      </c>
      <c r="J101" s="62">
        <f t="shared" si="3"/>
        <v>0</v>
      </c>
      <c r="K101" s="62">
        <f t="shared" si="3"/>
        <v>0</v>
      </c>
      <c r="L101" s="62">
        <f t="shared" si="3"/>
        <v>2</v>
      </c>
      <c r="M101" s="62">
        <f t="shared" si="3"/>
        <v>1</v>
      </c>
      <c r="N101" s="62">
        <f t="shared" si="3"/>
        <v>2</v>
      </c>
      <c r="O101" s="62">
        <f t="shared" si="3"/>
        <v>4</v>
      </c>
      <c r="P101" s="62">
        <f t="shared" si="3"/>
        <v>0</v>
      </c>
      <c r="Q101" s="62">
        <f t="shared" si="3"/>
        <v>0</v>
      </c>
      <c r="R101" s="62">
        <f t="shared" si="3"/>
        <v>4</v>
      </c>
      <c r="S101" s="62">
        <f t="shared" si="3"/>
        <v>4</v>
      </c>
      <c r="T101" s="62">
        <f t="shared" si="3"/>
        <v>4</v>
      </c>
      <c r="U101" s="62">
        <f t="shared" si="3"/>
        <v>3</v>
      </c>
      <c r="V101" s="62">
        <f t="shared" si="3"/>
        <v>0</v>
      </c>
      <c r="W101" s="62">
        <f t="shared" si="3"/>
        <v>0</v>
      </c>
      <c r="X101" s="62">
        <f t="shared" si="3"/>
        <v>0</v>
      </c>
      <c r="Y101" s="62">
        <f t="shared" si="3"/>
        <v>0</v>
      </c>
      <c r="Z101" s="62">
        <f t="shared" si="3"/>
        <v>0</v>
      </c>
      <c r="AA101" s="62">
        <f t="shared" si="3"/>
        <v>0</v>
      </c>
      <c r="AB101" s="62">
        <f t="shared" si="3"/>
        <v>0</v>
      </c>
      <c r="AC101" s="62">
        <f t="shared" si="3"/>
        <v>0</v>
      </c>
      <c r="AD101" s="62">
        <f t="shared" si="3"/>
        <v>0</v>
      </c>
      <c r="AE101" s="62">
        <f t="shared" si="3"/>
        <v>0</v>
      </c>
      <c r="AF101" s="62">
        <f t="shared" si="3"/>
        <v>0</v>
      </c>
      <c r="AG101" s="62">
        <f t="shared" si="3"/>
        <v>0</v>
      </c>
      <c r="AH101" s="62">
        <f t="shared" si="3"/>
        <v>0</v>
      </c>
      <c r="AI101" s="62">
        <f t="shared" si="3"/>
        <v>0</v>
      </c>
      <c r="AJ101" s="62">
        <f t="shared" si="3"/>
        <v>0</v>
      </c>
      <c r="AK101" s="62">
        <f t="shared" si="3"/>
        <v>0</v>
      </c>
      <c r="AL101" s="75">
        <f t="shared" si="3"/>
        <v>0</v>
      </c>
      <c r="AM101" s="75">
        <f t="shared" si="2"/>
        <v>30</v>
      </c>
    </row>
    <row r="102" spans="1:39" ht="15.75" thickBot="1">
      <c r="A102" s="694"/>
      <c r="B102" s="691"/>
      <c r="C102" s="691"/>
      <c r="D102" s="691"/>
      <c r="E102" s="412"/>
      <c r="F102" s="412"/>
      <c r="G102" s="36" t="s">
        <v>10</v>
      </c>
      <c r="H102" s="62">
        <f>+H101</f>
        <v>3</v>
      </c>
      <c r="I102" s="62">
        <f t="shared" ref="I102:AL102" si="4">+I101+H102</f>
        <v>6</v>
      </c>
      <c r="J102" s="62">
        <f t="shared" si="4"/>
        <v>6</v>
      </c>
      <c r="K102" s="62">
        <f t="shared" si="4"/>
        <v>6</v>
      </c>
      <c r="L102" s="62">
        <f t="shared" si="4"/>
        <v>8</v>
      </c>
      <c r="M102" s="62">
        <f t="shared" si="4"/>
        <v>9</v>
      </c>
      <c r="N102" s="62">
        <f t="shared" si="4"/>
        <v>11</v>
      </c>
      <c r="O102" s="62">
        <f t="shared" si="4"/>
        <v>15</v>
      </c>
      <c r="P102" s="62">
        <f t="shared" si="4"/>
        <v>15</v>
      </c>
      <c r="Q102" s="62">
        <f t="shared" si="4"/>
        <v>15</v>
      </c>
      <c r="R102" s="62">
        <f t="shared" si="4"/>
        <v>19</v>
      </c>
      <c r="S102" s="62">
        <f t="shared" si="4"/>
        <v>23</v>
      </c>
      <c r="T102" s="62">
        <f t="shared" si="4"/>
        <v>27</v>
      </c>
      <c r="U102" s="62">
        <f t="shared" si="4"/>
        <v>30</v>
      </c>
      <c r="V102" s="62">
        <f t="shared" si="4"/>
        <v>30</v>
      </c>
      <c r="W102" s="62">
        <f t="shared" si="4"/>
        <v>30</v>
      </c>
      <c r="X102" s="62">
        <f t="shared" si="4"/>
        <v>30</v>
      </c>
      <c r="Y102" s="62">
        <f t="shared" si="4"/>
        <v>30</v>
      </c>
      <c r="Z102" s="62">
        <f t="shared" si="4"/>
        <v>30</v>
      </c>
      <c r="AA102" s="62">
        <f t="shared" si="4"/>
        <v>30</v>
      </c>
      <c r="AB102" s="62">
        <f t="shared" si="4"/>
        <v>30</v>
      </c>
      <c r="AC102" s="62">
        <f t="shared" si="4"/>
        <v>30</v>
      </c>
      <c r="AD102" s="62">
        <f t="shared" si="4"/>
        <v>30</v>
      </c>
      <c r="AE102" s="62">
        <f t="shared" si="4"/>
        <v>30</v>
      </c>
      <c r="AF102" s="62">
        <f t="shared" si="4"/>
        <v>30</v>
      </c>
      <c r="AG102" s="62">
        <f t="shared" si="4"/>
        <v>30</v>
      </c>
      <c r="AH102" s="62">
        <f t="shared" si="4"/>
        <v>30</v>
      </c>
      <c r="AI102" s="62">
        <f t="shared" si="4"/>
        <v>30</v>
      </c>
      <c r="AJ102" s="62">
        <f t="shared" si="4"/>
        <v>30</v>
      </c>
      <c r="AK102" s="62">
        <f t="shared" si="4"/>
        <v>30</v>
      </c>
      <c r="AL102" s="75">
        <f t="shared" si="4"/>
        <v>30</v>
      </c>
      <c r="AM102" s="75">
        <f>SUM(H102:AL102)</f>
        <v>703</v>
      </c>
    </row>
    <row r="103" spans="1:39" ht="16.5" thickBot="1">
      <c r="A103" s="695"/>
      <c r="B103" s="690" t="s">
        <v>3637</v>
      </c>
      <c r="C103" s="690"/>
      <c r="D103" s="690"/>
      <c r="E103" s="411"/>
      <c r="F103" s="411"/>
      <c r="G103" s="36" t="s">
        <v>9</v>
      </c>
      <c r="H103" s="63">
        <f>+'Input Data Shift A'!D77</f>
        <v>7649</v>
      </c>
      <c r="I103" s="63">
        <f>+'Input Data Shift A'!E77</f>
        <v>11150</v>
      </c>
      <c r="J103" s="62">
        <f>+'Input Data Shift A'!F77</f>
        <v>0</v>
      </c>
      <c r="K103" s="62">
        <f>+'Input Data Shift A'!G77</f>
        <v>0</v>
      </c>
      <c r="L103" s="62">
        <f>+'Input Data Shift A'!H77</f>
        <v>8854</v>
      </c>
      <c r="M103" s="62">
        <f>+'Input Data Shift A'!I77</f>
        <v>2945</v>
      </c>
      <c r="N103" s="62">
        <f>+'Input Data Shift A'!J77</f>
        <v>8884</v>
      </c>
      <c r="O103" s="62">
        <f>+'Input Data Shift A'!K77</f>
        <v>10092</v>
      </c>
      <c r="P103" s="62">
        <f>+'Input Data Shift A'!L77</f>
        <v>0</v>
      </c>
      <c r="Q103" s="62">
        <f>+'Input Data Shift A'!M77</f>
        <v>0</v>
      </c>
      <c r="R103" s="62">
        <f>+'Input Data Shift A'!N77</f>
        <v>10447</v>
      </c>
      <c r="S103" s="62">
        <f>+'Input Data Shift A'!O77</f>
        <v>11530</v>
      </c>
      <c r="T103" s="62">
        <f>+'Input Data Shift A'!P77</f>
        <v>10490</v>
      </c>
      <c r="U103" s="62">
        <f>+'Input Data Shift A'!Q77</f>
        <v>9658</v>
      </c>
      <c r="V103" s="62">
        <f>+'Input Data Shift A'!R77</f>
        <v>0</v>
      </c>
      <c r="W103" s="62">
        <f>+'Input Data Shift A'!S77</f>
        <v>0</v>
      </c>
      <c r="X103" s="62">
        <f>+'Input Data Shift A'!T77</f>
        <v>8583</v>
      </c>
      <c r="Y103" s="62">
        <f>+'Input Data Shift A'!U77</f>
        <v>10066</v>
      </c>
      <c r="Z103" s="62">
        <f>+'Input Data Shift A'!V77</f>
        <v>0</v>
      </c>
      <c r="AA103" s="62">
        <f>+'Input Data Shift A'!W77</f>
        <v>0</v>
      </c>
      <c r="AB103" s="62">
        <f>+'Input Data Shift A'!X77</f>
        <v>0</v>
      </c>
      <c r="AC103" s="62">
        <f>+'Input Data Shift A'!Y77</f>
        <v>0</v>
      </c>
      <c r="AD103" s="62">
        <f>+'Input Data Shift A'!Z77</f>
        <v>0</v>
      </c>
      <c r="AE103" s="62">
        <f>+'Input Data Shift A'!AA77</f>
        <v>0</v>
      </c>
      <c r="AF103" s="62">
        <f>+'Input Data Shift A'!AB77</f>
        <v>0</v>
      </c>
      <c r="AG103" s="62">
        <f>+'Input Data Shift A'!AC77</f>
        <v>0</v>
      </c>
      <c r="AH103" s="62">
        <f>+'Input Data Shift A'!AD77</f>
        <v>0</v>
      </c>
      <c r="AI103" s="62">
        <f>+'Input Data Shift A'!AE77</f>
        <v>0</v>
      </c>
      <c r="AJ103" s="62">
        <f>+'Input Data Shift A'!AF77</f>
        <v>0</v>
      </c>
      <c r="AK103" s="62">
        <f>+'Input Data Shift A'!AG77</f>
        <v>0</v>
      </c>
      <c r="AL103" s="75">
        <f>+'Input Data Shift A'!AH77</f>
        <v>0</v>
      </c>
      <c r="AM103" s="75">
        <f>SUM(H103:AL103)</f>
        <v>110348</v>
      </c>
    </row>
    <row r="104" spans="1:39" ht="16.5" thickBot="1">
      <c r="A104" s="695"/>
      <c r="B104" s="690"/>
      <c r="C104" s="690"/>
      <c r="D104" s="690"/>
      <c r="E104" s="411"/>
      <c r="F104" s="411"/>
      <c r="G104" s="36" t="s">
        <v>10</v>
      </c>
      <c r="H104" s="63">
        <f>+H103</f>
        <v>7649</v>
      </c>
      <c r="I104" s="63">
        <f t="shared" ref="I104:AL104" si="5">+I103+H104</f>
        <v>18799</v>
      </c>
      <c r="J104" s="62">
        <f t="shared" si="5"/>
        <v>18799</v>
      </c>
      <c r="K104" s="62">
        <f t="shared" si="5"/>
        <v>18799</v>
      </c>
      <c r="L104" s="62">
        <f t="shared" si="5"/>
        <v>27653</v>
      </c>
      <c r="M104" s="62">
        <f t="shared" si="5"/>
        <v>30598</v>
      </c>
      <c r="N104" s="62">
        <f t="shared" si="5"/>
        <v>39482</v>
      </c>
      <c r="O104" s="62">
        <f t="shared" si="5"/>
        <v>49574</v>
      </c>
      <c r="P104" s="62">
        <f t="shared" si="5"/>
        <v>49574</v>
      </c>
      <c r="Q104" s="62">
        <f t="shared" si="5"/>
        <v>49574</v>
      </c>
      <c r="R104" s="62">
        <f t="shared" si="5"/>
        <v>60021</v>
      </c>
      <c r="S104" s="62">
        <f t="shared" si="5"/>
        <v>71551</v>
      </c>
      <c r="T104" s="62">
        <f t="shared" si="5"/>
        <v>82041</v>
      </c>
      <c r="U104" s="62">
        <f t="shared" si="5"/>
        <v>91699</v>
      </c>
      <c r="V104" s="62">
        <f t="shared" si="5"/>
        <v>91699</v>
      </c>
      <c r="W104" s="62">
        <f t="shared" si="5"/>
        <v>91699</v>
      </c>
      <c r="X104" s="62">
        <f t="shared" si="5"/>
        <v>100282</v>
      </c>
      <c r="Y104" s="62">
        <f t="shared" si="5"/>
        <v>110348</v>
      </c>
      <c r="Z104" s="62">
        <f t="shared" si="5"/>
        <v>110348</v>
      </c>
      <c r="AA104" s="62">
        <f t="shared" si="5"/>
        <v>110348</v>
      </c>
      <c r="AB104" s="62">
        <f t="shared" si="5"/>
        <v>110348</v>
      </c>
      <c r="AC104" s="62">
        <f t="shared" si="5"/>
        <v>110348</v>
      </c>
      <c r="AD104" s="62">
        <f t="shared" si="5"/>
        <v>110348</v>
      </c>
      <c r="AE104" s="62">
        <f t="shared" si="5"/>
        <v>110348</v>
      </c>
      <c r="AF104" s="62">
        <f t="shared" si="5"/>
        <v>110348</v>
      </c>
      <c r="AG104" s="62">
        <f t="shared" si="5"/>
        <v>110348</v>
      </c>
      <c r="AH104" s="62">
        <f t="shared" si="5"/>
        <v>110348</v>
      </c>
      <c r="AI104" s="62">
        <f t="shared" si="5"/>
        <v>110348</v>
      </c>
      <c r="AJ104" s="62">
        <f t="shared" si="5"/>
        <v>110348</v>
      </c>
      <c r="AK104" s="62">
        <f t="shared" si="5"/>
        <v>110348</v>
      </c>
      <c r="AL104" s="75">
        <f t="shared" si="5"/>
        <v>110348</v>
      </c>
      <c r="AM104" s="259">
        <f>SUM(H104:AL104)</f>
        <v>2444365</v>
      </c>
    </row>
    <row r="105" spans="1:39" ht="15.75" thickBot="1">
      <c r="A105" s="695"/>
      <c r="B105" s="691" t="s">
        <v>3638</v>
      </c>
      <c r="C105" s="691"/>
      <c r="D105" s="691"/>
      <c r="E105" s="412"/>
      <c r="F105" s="412"/>
      <c r="G105" s="36" t="s">
        <v>9</v>
      </c>
      <c r="H105" s="64">
        <f>+H101/(H101+H103)</f>
        <v>3.9205436487192892E-4</v>
      </c>
      <c r="I105" s="64">
        <f t="shared" ref="I105:AM105" si="6">+I101/(I101+I103)</f>
        <v>2.6898592307002603E-4</v>
      </c>
      <c r="J105" s="64" t="e">
        <f t="shared" si="6"/>
        <v>#DIV/0!</v>
      </c>
      <c r="K105" s="64" t="e">
        <f t="shared" si="6"/>
        <v>#DIV/0!</v>
      </c>
      <c r="L105" s="64">
        <f t="shared" si="6"/>
        <v>2.2583559168925022E-4</v>
      </c>
      <c r="M105" s="64">
        <f t="shared" si="6"/>
        <v>3.3944331296673454E-4</v>
      </c>
      <c r="N105" s="64">
        <f t="shared" si="6"/>
        <v>2.2507314877335134E-4</v>
      </c>
      <c r="O105" s="64">
        <f t="shared" si="6"/>
        <v>3.9619651347068147E-4</v>
      </c>
      <c r="P105" s="64" t="e">
        <f t="shared" si="6"/>
        <v>#DIV/0!</v>
      </c>
      <c r="Q105" s="64" t="e">
        <f t="shared" si="6"/>
        <v>#DIV/0!</v>
      </c>
      <c r="R105" s="64">
        <f t="shared" si="6"/>
        <v>3.8273849392402639E-4</v>
      </c>
      <c r="S105" s="64">
        <f t="shared" si="6"/>
        <v>3.4680076296167851E-4</v>
      </c>
      <c r="T105" s="64">
        <f t="shared" si="6"/>
        <v>3.8117019249094718E-4</v>
      </c>
      <c r="U105" s="64">
        <f t="shared" si="6"/>
        <v>3.1052686057343959E-4</v>
      </c>
      <c r="V105" s="64" t="e">
        <f t="shared" si="6"/>
        <v>#DIV/0!</v>
      </c>
      <c r="W105" s="64" t="e">
        <f t="shared" si="6"/>
        <v>#DIV/0!</v>
      </c>
      <c r="X105" s="64">
        <f t="shared" si="6"/>
        <v>0</v>
      </c>
      <c r="Y105" s="64">
        <f t="shared" si="6"/>
        <v>0</v>
      </c>
      <c r="Z105" s="64" t="e">
        <f t="shared" si="6"/>
        <v>#DIV/0!</v>
      </c>
      <c r="AA105" s="64" t="e">
        <f t="shared" si="6"/>
        <v>#DIV/0!</v>
      </c>
      <c r="AB105" s="64" t="e">
        <f t="shared" si="6"/>
        <v>#DIV/0!</v>
      </c>
      <c r="AC105" s="64" t="e">
        <f t="shared" si="6"/>
        <v>#DIV/0!</v>
      </c>
      <c r="AD105" s="64" t="e">
        <f t="shared" si="6"/>
        <v>#DIV/0!</v>
      </c>
      <c r="AE105" s="64" t="e">
        <f t="shared" si="6"/>
        <v>#DIV/0!</v>
      </c>
      <c r="AF105" s="64" t="e">
        <f t="shared" si="6"/>
        <v>#DIV/0!</v>
      </c>
      <c r="AG105" s="64" t="e">
        <f t="shared" si="6"/>
        <v>#DIV/0!</v>
      </c>
      <c r="AH105" s="64" t="e">
        <f t="shared" si="6"/>
        <v>#DIV/0!</v>
      </c>
      <c r="AI105" s="64" t="e">
        <f t="shared" si="6"/>
        <v>#DIV/0!</v>
      </c>
      <c r="AJ105" s="64" t="e">
        <f t="shared" si="6"/>
        <v>#DIV/0!</v>
      </c>
      <c r="AK105" s="64" t="e">
        <f t="shared" si="6"/>
        <v>#DIV/0!</v>
      </c>
      <c r="AL105" s="64" t="e">
        <f t="shared" si="6"/>
        <v>#DIV/0!</v>
      </c>
      <c r="AM105" s="64">
        <f t="shared" si="6"/>
        <v>2.7179329214154993E-4</v>
      </c>
    </row>
    <row r="106" spans="1:39" ht="15.75" thickBot="1">
      <c r="A106" s="695"/>
      <c r="B106" s="691"/>
      <c r="C106" s="691"/>
      <c r="D106" s="691"/>
      <c r="E106" s="412"/>
      <c r="F106" s="412"/>
      <c r="G106" s="36" t="s">
        <v>10</v>
      </c>
      <c r="H106" s="64">
        <f>+H102/(H102+H104)</f>
        <v>3.9205436487192892E-4</v>
      </c>
      <c r="I106" s="64">
        <f t="shared" ref="I106:AM106" si="7">+I102/(I102+I104)</f>
        <v>3.1906407870247274E-4</v>
      </c>
      <c r="J106" s="64">
        <f t="shared" si="7"/>
        <v>3.1906407870247274E-4</v>
      </c>
      <c r="K106" s="64">
        <f t="shared" si="7"/>
        <v>3.1906407870247274E-4</v>
      </c>
      <c r="L106" s="64">
        <f t="shared" si="7"/>
        <v>2.8921586349011242E-4</v>
      </c>
      <c r="M106" s="64">
        <f t="shared" si="7"/>
        <v>2.9405038063188161E-4</v>
      </c>
      <c r="N106" s="64">
        <f t="shared" si="7"/>
        <v>2.7853037247107084E-4</v>
      </c>
      <c r="O106" s="64">
        <f t="shared" si="7"/>
        <v>3.0248643852467282E-4</v>
      </c>
      <c r="P106" s="64">
        <f t="shared" si="7"/>
        <v>3.0248643852467282E-4</v>
      </c>
      <c r="Q106" s="64">
        <f t="shared" si="7"/>
        <v>3.0248643852467282E-4</v>
      </c>
      <c r="R106" s="64">
        <f t="shared" si="7"/>
        <v>3.1645569620253165E-4</v>
      </c>
      <c r="S106" s="64">
        <f t="shared" si="7"/>
        <v>3.2134574007321095E-4</v>
      </c>
      <c r="T106" s="64">
        <f t="shared" si="7"/>
        <v>3.289954671735634E-4</v>
      </c>
      <c r="U106" s="64">
        <f t="shared" si="7"/>
        <v>3.2705033304625584E-4</v>
      </c>
      <c r="V106" s="64">
        <f t="shared" si="7"/>
        <v>3.2705033304625584E-4</v>
      </c>
      <c r="W106" s="64">
        <f t="shared" si="7"/>
        <v>3.2705033304625584E-4</v>
      </c>
      <c r="X106" s="64">
        <f t="shared" si="7"/>
        <v>2.9906691123694073E-4</v>
      </c>
      <c r="Y106" s="64">
        <f t="shared" si="7"/>
        <v>2.7179329214154993E-4</v>
      </c>
      <c r="Z106" s="64">
        <f t="shared" si="7"/>
        <v>2.7179329214154993E-4</v>
      </c>
      <c r="AA106" s="64">
        <f t="shared" si="7"/>
        <v>2.7179329214154993E-4</v>
      </c>
      <c r="AB106" s="64">
        <f t="shared" si="7"/>
        <v>2.7179329214154993E-4</v>
      </c>
      <c r="AC106" s="64">
        <f t="shared" si="7"/>
        <v>2.7179329214154993E-4</v>
      </c>
      <c r="AD106" s="64">
        <f t="shared" si="7"/>
        <v>2.7179329214154993E-4</v>
      </c>
      <c r="AE106" s="64">
        <f t="shared" si="7"/>
        <v>2.7179329214154993E-4</v>
      </c>
      <c r="AF106" s="64">
        <f t="shared" si="7"/>
        <v>2.7179329214154993E-4</v>
      </c>
      <c r="AG106" s="64">
        <f t="shared" si="7"/>
        <v>2.7179329214154993E-4</v>
      </c>
      <c r="AH106" s="64">
        <f t="shared" si="7"/>
        <v>2.7179329214154993E-4</v>
      </c>
      <c r="AI106" s="64">
        <f t="shared" si="7"/>
        <v>2.7179329214154993E-4</v>
      </c>
      <c r="AJ106" s="64">
        <f t="shared" si="7"/>
        <v>2.7179329214154993E-4</v>
      </c>
      <c r="AK106" s="64">
        <f t="shared" si="7"/>
        <v>2.7179329214154993E-4</v>
      </c>
      <c r="AL106" s="64">
        <f t="shared" si="7"/>
        <v>2.7179329214154993E-4</v>
      </c>
      <c r="AM106" s="64">
        <f t="shared" si="7"/>
        <v>2.8751756597362527E-4</v>
      </c>
    </row>
    <row r="107" spans="1:39">
      <c r="A107" s="65"/>
      <c r="B107" s="66"/>
      <c r="C107" s="67"/>
      <c r="D107" s="68"/>
      <c r="E107" s="413"/>
      <c r="F107" s="413"/>
      <c r="G107" s="69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</row>
    <row r="108" spans="1:39">
      <c r="A108" s="65"/>
      <c r="B108" s="65"/>
      <c r="C108" s="71"/>
      <c r="D108" s="72" t="s">
        <v>3639</v>
      </c>
      <c r="E108" s="72"/>
      <c r="F108" s="72"/>
      <c r="G108" s="7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9">
      <c r="A109" s="65"/>
      <c r="B109" s="65"/>
      <c r="C109" s="71"/>
      <c r="D109" s="73"/>
      <c r="E109" s="73"/>
      <c r="F109" s="73"/>
      <c r="G109" s="7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9" ht="14.25" thickBot="1">
      <c r="A110" s="65"/>
      <c r="B110" s="692" t="s">
        <v>3638</v>
      </c>
      <c r="C110" s="692"/>
      <c r="D110" s="692"/>
      <c r="E110" s="692"/>
      <c r="F110" s="692"/>
      <c r="G110" s="69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9" ht="14.25" thickBot="1">
      <c r="A111" s="65"/>
      <c r="B111" s="692"/>
      <c r="C111" s="692"/>
      <c r="D111" s="692"/>
      <c r="E111" s="692"/>
      <c r="F111" s="692"/>
      <c r="G111" s="69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9" ht="14.25" thickBot="1">
      <c r="A112" s="65"/>
      <c r="B112" s="692"/>
      <c r="C112" s="692"/>
      <c r="D112" s="692"/>
      <c r="E112" s="692"/>
      <c r="F112" s="692"/>
      <c r="G112" s="69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7" ht="14.25" thickBot="1">
      <c r="A113" s="695"/>
      <c r="B113" s="692"/>
      <c r="C113" s="692"/>
      <c r="D113" s="692"/>
      <c r="E113" s="692"/>
      <c r="F113" s="692"/>
      <c r="G113" s="692"/>
    </row>
    <row r="114" spans="1:7" ht="14.25" thickBot="1">
      <c r="A114" s="695"/>
      <c r="B114" s="692"/>
      <c r="C114" s="692"/>
      <c r="D114" s="692"/>
      <c r="E114" s="692"/>
      <c r="F114" s="692"/>
      <c r="G114" s="692"/>
    </row>
    <row r="115" spans="1:7" ht="14.25" thickBot="1">
      <c r="A115" s="65"/>
      <c r="B115" s="692"/>
      <c r="C115" s="692"/>
      <c r="D115" s="692"/>
      <c r="E115" s="692"/>
      <c r="F115" s="692"/>
      <c r="G115" s="692"/>
    </row>
    <row r="116" spans="1:7" ht="14.25" thickBot="1">
      <c r="A116" s="65"/>
      <c r="B116" s="692"/>
      <c r="C116" s="692"/>
      <c r="D116" s="692"/>
      <c r="E116" s="692"/>
      <c r="F116" s="692"/>
      <c r="G116" s="692"/>
    </row>
    <row r="117" spans="1:7" ht="14.25" thickBot="1">
      <c r="A117" s="65"/>
      <c r="B117" s="692"/>
      <c r="C117" s="692"/>
      <c r="D117" s="692"/>
      <c r="E117" s="692"/>
      <c r="F117" s="692"/>
      <c r="G117" s="692"/>
    </row>
    <row r="118" spans="1:7" ht="14.25" thickBot="1">
      <c r="A118" s="65"/>
      <c r="B118" s="692"/>
      <c r="C118" s="692"/>
      <c r="D118" s="692"/>
      <c r="E118" s="692"/>
      <c r="F118" s="692"/>
      <c r="G118" s="692"/>
    </row>
    <row r="119" spans="1:7" ht="14.25" thickBot="1">
      <c r="A119" s="74"/>
      <c r="B119" s="692"/>
      <c r="C119" s="692"/>
      <c r="D119" s="692"/>
      <c r="E119" s="692"/>
      <c r="F119" s="692"/>
      <c r="G119" s="692"/>
    </row>
    <row r="120" spans="1:7" ht="14.25" thickBot="1">
      <c r="A120" s="693" t="s">
        <v>3640</v>
      </c>
      <c r="B120" s="693"/>
      <c r="C120" s="693"/>
      <c r="D120" s="693"/>
      <c r="E120" s="693"/>
      <c r="F120" s="693"/>
      <c r="G120" s="693"/>
    </row>
    <row r="121" spans="1:7" ht="14.25" thickBot="1">
      <c r="A121" s="693"/>
      <c r="B121" s="693"/>
      <c r="C121" s="693"/>
      <c r="D121" s="693"/>
      <c r="E121" s="693"/>
      <c r="F121" s="693"/>
      <c r="G121" s="693"/>
    </row>
    <row r="122" spans="1:7" ht="14.25" thickBot="1">
      <c r="A122" s="690" t="s">
        <v>3641</v>
      </c>
      <c r="B122" s="690"/>
      <c r="C122" s="690"/>
      <c r="D122" s="690"/>
      <c r="E122" s="690"/>
      <c r="F122" s="690"/>
      <c r="G122" s="690"/>
    </row>
    <row r="123" spans="1:7" ht="14.25" thickBot="1">
      <c r="A123" s="690"/>
      <c r="B123" s="690"/>
      <c r="C123" s="690"/>
      <c r="D123" s="690"/>
      <c r="E123" s="690"/>
      <c r="F123" s="690"/>
      <c r="G123" s="690"/>
    </row>
  </sheetData>
  <mergeCells count="30">
    <mergeCell ref="A31:A42"/>
    <mergeCell ref="A43:A47"/>
    <mergeCell ref="A48:A50"/>
    <mergeCell ref="A51:A56"/>
    <mergeCell ref="A57:A61"/>
    <mergeCell ref="A62:A70"/>
    <mergeCell ref="A71:A76"/>
    <mergeCell ref="A77:A83"/>
    <mergeCell ref="A84:A92"/>
    <mergeCell ref="A93:A100"/>
    <mergeCell ref="B62:B70"/>
    <mergeCell ref="B71:B76"/>
    <mergeCell ref="B77:B83"/>
    <mergeCell ref="B84:B92"/>
    <mergeCell ref="B93:B100"/>
    <mergeCell ref="B31:B42"/>
    <mergeCell ref="B43:B47"/>
    <mergeCell ref="B48:B50"/>
    <mergeCell ref="B51:B56"/>
    <mergeCell ref="B57:B61"/>
    <mergeCell ref="A122:G123"/>
    <mergeCell ref="B105:D106"/>
    <mergeCell ref="B110:G119"/>
    <mergeCell ref="A120:G121"/>
    <mergeCell ref="B101:D102"/>
    <mergeCell ref="B103:D104"/>
    <mergeCell ref="A101:A102"/>
    <mergeCell ref="A103:A104"/>
    <mergeCell ref="A105:A106"/>
    <mergeCell ref="A113:A114"/>
  </mergeCells>
  <pageMargins left="0.7" right="0.7" top="0.75" bottom="0.75" header="0.51180555555555496" footer="0.51180555555555496"/>
  <pageSetup firstPageNumber="0" orientation="portrait" useFirstPageNumber="1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CC"/>
  </sheetPr>
  <dimension ref="A30:AM123"/>
  <sheetViews>
    <sheetView showGridLines="0" topLeftCell="A29" zoomScale="89" zoomScaleNormal="89" workbookViewId="0">
      <pane xSplit="7" ySplit="2" topLeftCell="H70" activePane="bottomRight" state="frozen"/>
      <selection activeCell="H31" sqref="H31:AL100"/>
      <selection pane="topRight" activeCell="H31" sqref="H31:AL100"/>
      <selection pane="bottomLeft" activeCell="H31" sqref="H31:AL100"/>
      <selection pane="bottomRight" activeCell="V29" sqref="V1:V1048576"/>
    </sheetView>
  </sheetViews>
  <sheetFormatPr defaultColWidth="11.625" defaultRowHeight="13.5"/>
  <cols>
    <col min="1" max="1" width="9" customWidth="1"/>
    <col min="2" max="2" width="13" customWidth="1"/>
    <col min="3" max="3" width="3.125" customWidth="1"/>
    <col min="4" max="4" width="31" customWidth="1"/>
    <col min="5" max="6" width="4.875" customWidth="1"/>
    <col min="7" max="7" width="5" customWidth="1"/>
    <col min="8" max="38" width="5.125" customWidth="1"/>
    <col min="39" max="39" width="6.875" customWidth="1"/>
    <col min="40" max="66" width="8.75" customWidth="1"/>
  </cols>
  <sheetData>
    <row r="30" spans="1:39">
      <c r="A30" s="14" t="s">
        <v>3559</v>
      </c>
      <c r="B30" s="15" t="s">
        <v>3560</v>
      </c>
      <c r="C30" s="16"/>
      <c r="D30" s="17" t="s">
        <v>3561</v>
      </c>
      <c r="E30" s="17"/>
      <c r="F30" s="17"/>
      <c r="G30" s="18" t="s">
        <v>3562</v>
      </c>
      <c r="H30" s="19">
        <v>1</v>
      </c>
      <c r="I30" s="19">
        <v>2</v>
      </c>
      <c r="J30" s="19">
        <v>3</v>
      </c>
      <c r="K30" s="19">
        <v>4</v>
      </c>
      <c r="L30" s="19">
        <v>5</v>
      </c>
      <c r="M30" s="19">
        <v>6</v>
      </c>
      <c r="N30" s="19">
        <v>7</v>
      </c>
      <c r="O30" s="19">
        <v>8</v>
      </c>
      <c r="P30" s="19">
        <v>9</v>
      </c>
      <c r="Q30" s="19">
        <v>10</v>
      </c>
      <c r="R30" s="19">
        <v>11</v>
      </c>
      <c r="S30" s="19">
        <v>12</v>
      </c>
      <c r="T30" s="19">
        <v>13</v>
      </c>
      <c r="U30" s="19">
        <v>14</v>
      </c>
      <c r="V30" s="19">
        <v>15</v>
      </c>
      <c r="W30" s="19">
        <v>16</v>
      </c>
      <c r="X30" s="19">
        <v>17</v>
      </c>
      <c r="Y30" s="19">
        <v>18</v>
      </c>
      <c r="Z30" s="19">
        <v>19</v>
      </c>
      <c r="AA30" s="19">
        <v>20</v>
      </c>
      <c r="AB30" s="19">
        <v>21</v>
      </c>
      <c r="AC30" s="19">
        <v>22</v>
      </c>
      <c r="AD30" s="19">
        <v>23</v>
      </c>
      <c r="AE30" s="19">
        <v>24</v>
      </c>
      <c r="AF30" s="19">
        <v>25</v>
      </c>
      <c r="AG30" s="19">
        <v>26</v>
      </c>
      <c r="AH30" s="19">
        <v>27</v>
      </c>
      <c r="AI30" s="19">
        <v>28</v>
      </c>
      <c r="AJ30" s="19">
        <v>29</v>
      </c>
      <c r="AK30" s="19">
        <v>30</v>
      </c>
      <c r="AL30" s="47">
        <v>31</v>
      </c>
      <c r="AM30" s="47" t="s">
        <v>7</v>
      </c>
    </row>
    <row r="31" spans="1:39" ht="13.5" customHeight="1">
      <c r="A31" s="696">
        <v>1</v>
      </c>
      <c r="B31" s="696" t="s">
        <v>3563</v>
      </c>
      <c r="C31" s="20" t="s">
        <v>9</v>
      </c>
      <c r="D31" s="21" t="s">
        <v>3564</v>
      </c>
      <c r="E31" s="21"/>
      <c r="F31" s="21"/>
      <c r="G31" s="22">
        <v>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48"/>
      <c r="AM31" s="49">
        <f t="shared" ref="AM31:AM62" si="0">SUM(H31:AL31)</f>
        <v>0</v>
      </c>
    </row>
    <row r="32" spans="1:39" ht="13.5" customHeight="1">
      <c r="A32" s="696"/>
      <c r="B32" s="696"/>
      <c r="C32" s="24" t="s">
        <v>10</v>
      </c>
      <c r="D32" s="25" t="s">
        <v>3565</v>
      </c>
      <c r="E32" s="25"/>
      <c r="F32" s="25"/>
      <c r="G32" s="26">
        <v>2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50"/>
      <c r="AM32" s="51">
        <f t="shared" si="0"/>
        <v>0</v>
      </c>
    </row>
    <row r="33" spans="1:39">
      <c r="A33" s="696"/>
      <c r="B33" s="696"/>
      <c r="C33" s="24" t="s">
        <v>3566</v>
      </c>
      <c r="D33" s="25" t="s">
        <v>3567</v>
      </c>
      <c r="E33" s="25"/>
      <c r="F33" s="25"/>
      <c r="G33" s="26">
        <v>2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50"/>
      <c r="AM33" s="51">
        <f t="shared" si="0"/>
        <v>0</v>
      </c>
    </row>
    <row r="34" spans="1:39">
      <c r="A34" s="696"/>
      <c r="B34" s="696"/>
      <c r="C34" s="24" t="s">
        <v>3568</v>
      </c>
      <c r="D34" s="25" t="s">
        <v>3569</v>
      </c>
      <c r="E34" s="25"/>
      <c r="F34" s="25"/>
      <c r="G34" s="26">
        <v>2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50"/>
      <c r="AM34" s="51">
        <f t="shared" si="0"/>
        <v>0</v>
      </c>
    </row>
    <row r="35" spans="1:39" ht="13.5" customHeight="1">
      <c r="A35" s="696"/>
      <c r="B35" s="696"/>
      <c r="C35" s="24" t="s">
        <v>3570</v>
      </c>
      <c r="D35" s="25" t="s">
        <v>3571</v>
      </c>
      <c r="E35" s="25"/>
      <c r="F35" s="25"/>
      <c r="G35" s="26">
        <v>2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50"/>
      <c r="AM35" s="51">
        <f t="shared" si="0"/>
        <v>0</v>
      </c>
    </row>
    <row r="36" spans="1:39" ht="13.5" customHeight="1">
      <c r="A36" s="696"/>
      <c r="B36" s="696"/>
      <c r="C36" s="24" t="s">
        <v>3572</v>
      </c>
      <c r="D36" s="25" t="s">
        <v>3573</v>
      </c>
      <c r="E36" s="25"/>
      <c r="F36" s="25"/>
      <c r="G36" s="26">
        <v>2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50"/>
      <c r="AM36" s="51">
        <f t="shared" si="0"/>
        <v>0</v>
      </c>
    </row>
    <row r="37" spans="1:39" ht="13.5" customHeight="1">
      <c r="A37" s="696"/>
      <c r="B37" s="696"/>
      <c r="C37" s="24" t="s">
        <v>3574</v>
      </c>
      <c r="D37" s="25" t="s">
        <v>3575</v>
      </c>
      <c r="E37" s="25"/>
      <c r="F37" s="25"/>
      <c r="G37" s="26">
        <v>2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50"/>
      <c r="AM37" s="51">
        <f t="shared" si="0"/>
        <v>0</v>
      </c>
    </row>
    <row r="38" spans="1:39" ht="13.5" customHeight="1">
      <c r="A38" s="696"/>
      <c r="B38" s="696"/>
      <c r="C38" s="24" t="s">
        <v>3576</v>
      </c>
      <c r="D38" s="25" t="s">
        <v>3577</v>
      </c>
      <c r="E38" s="25"/>
      <c r="F38" s="25"/>
      <c r="G38" s="26">
        <v>2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50"/>
      <c r="AM38" s="51">
        <f t="shared" si="0"/>
        <v>0</v>
      </c>
    </row>
    <row r="39" spans="1:39">
      <c r="A39" s="696"/>
      <c r="B39" s="696"/>
      <c r="C39" s="24" t="s">
        <v>3578</v>
      </c>
      <c r="D39" s="25" t="s">
        <v>3579</v>
      </c>
      <c r="E39" s="25"/>
      <c r="F39" s="25"/>
      <c r="G39" s="26">
        <v>2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50"/>
      <c r="AM39" s="51">
        <f t="shared" si="0"/>
        <v>0</v>
      </c>
    </row>
    <row r="40" spans="1:39" ht="13.5" customHeight="1">
      <c r="A40" s="696"/>
      <c r="B40" s="696"/>
      <c r="C40" s="24" t="s">
        <v>3580</v>
      </c>
      <c r="D40" s="25" t="s">
        <v>3581</v>
      </c>
      <c r="E40" s="25"/>
      <c r="F40" s="25"/>
      <c r="G40" s="26">
        <v>2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>
        <v>2</v>
      </c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50"/>
      <c r="AM40" s="51">
        <f t="shared" si="0"/>
        <v>2</v>
      </c>
    </row>
    <row r="41" spans="1:39" ht="13.5" customHeight="1">
      <c r="A41" s="696"/>
      <c r="B41" s="696"/>
      <c r="C41" s="24" t="s">
        <v>3582</v>
      </c>
      <c r="D41" s="28" t="s">
        <v>3583</v>
      </c>
      <c r="E41" s="28"/>
      <c r="F41" s="28"/>
      <c r="G41" s="26">
        <v>2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50"/>
      <c r="AM41" s="51">
        <f t="shared" si="0"/>
        <v>0</v>
      </c>
    </row>
    <row r="42" spans="1:39" ht="13.5" customHeight="1">
      <c r="A42" s="696"/>
      <c r="B42" s="696"/>
      <c r="C42" s="29" t="s">
        <v>3568</v>
      </c>
      <c r="D42" s="30" t="s">
        <v>3584</v>
      </c>
      <c r="E42" s="30"/>
      <c r="F42" s="30"/>
      <c r="G42" s="31">
        <v>2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52"/>
      <c r="AM42" s="53">
        <f t="shared" si="0"/>
        <v>0</v>
      </c>
    </row>
    <row r="43" spans="1:39" ht="13.5" customHeight="1">
      <c r="A43" s="696">
        <v>2</v>
      </c>
      <c r="B43" s="696" t="s">
        <v>3585</v>
      </c>
      <c r="C43" s="20" t="s">
        <v>9</v>
      </c>
      <c r="D43" s="21" t="s">
        <v>3586</v>
      </c>
      <c r="E43" s="21"/>
      <c r="F43" s="21"/>
      <c r="G43" s="22">
        <v>2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48"/>
      <c r="AM43" s="49">
        <f t="shared" si="0"/>
        <v>0</v>
      </c>
    </row>
    <row r="44" spans="1:39" ht="13.5" customHeight="1">
      <c r="A44" s="696"/>
      <c r="B44" s="696"/>
      <c r="C44" s="24" t="s">
        <v>10</v>
      </c>
      <c r="D44" s="25" t="s">
        <v>3587</v>
      </c>
      <c r="E44" s="25"/>
      <c r="F44" s="25"/>
      <c r="G44" s="26">
        <v>2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1">
        <f t="shared" si="0"/>
        <v>0</v>
      </c>
    </row>
    <row r="45" spans="1:39">
      <c r="A45" s="696"/>
      <c r="B45" s="696"/>
      <c r="C45" s="24" t="s">
        <v>3566</v>
      </c>
      <c r="D45" s="33" t="s">
        <v>3588</v>
      </c>
      <c r="E45" s="33"/>
      <c r="F45" s="33"/>
      <c r="G45" s="34">
        <v>4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54"/>
      <c r="AM45" s="55">
        <f t="shared" si="0"/>
        <v>0</v>
      </c>
    </row>
    <row r="46" spans="1:39" ht="13.5" customHeight="1">
      <c r="A46" s="696"/>
      <c r="B46" s="696"/>
      <c r="C46" s="24" t="s">
        <v>3568</v>
      </c>
      <c r="D46" s="28" t="s">
        <v>3583</v>
      </c>
      <c r="E46" s="28"/>
      <c r="F46" s="28"/>
      <c r="G46" s="26">
        <v>2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1">
        <f t="shared" si="0"/>
        <v>0</v>
      </c>
    </row>
    <row r="47" spans="1:39" ht="13.5" customHeight="1">
      <c r="A47" s="696"/>
      <c r="B47" s="696"/>
      <c r="C47" s="29"/>
      <c r="D47" s="30" t="s">
        <v>4196</v>
      </c>
      <c r="E47" s="30"/>
      <c r="F47" s="30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52"/>
      <c r="AM47" s="53">
        <f t="shared" si="0"/>
        <v>0</v>
      </c>
    </row>
    <row r="48" spans="1:39" ht="13.5" customHeight="1">
      <c r="A48" s="697">
        <v>3</v>
      </c>
      <c r="B48" s="696" t="s">
        <v>3589</v>
      </c>
      <c r="C48" s="20" t="s">
        <v>9</v>
      </c>
      <c r="D48" s="21" t="s">
        <v>3590</v>
      </c>
      <c r="E48" s="21"/>
      <c r="F48" s="21"/>
      <c r="G48" s="22">
        <v>2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48"/>
      <c r="AM48" s="49">
        <f t="shared" si="0"/>
        <v>0</v>
      </c>
    </row>
    <row r="49" spans="1:39">
      <c r="A49" s="697"/>
      <c r="B49" s="696"/>
      <c r="C49" s="24" t="s">
        <v>10</v>
      </c>
      <c r="D49" s="28" t="s">
        <v>3583</v>
      </c>
      <c r="E49" s="28"/>
      <c r="F49" s="28"/>
      <c r="G49" s="26">
        <v>2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1">
        <f t="shared" si="0"/>
        <v>0</v>
      </c>
    </row>
    <row r="50" spans="1:39">
      <c r="A50" s="697"/>
      <c r="B50" s="696"/>
      <c r="C50" s="29"/>
      <c r="D50" s="37"/>
      <c r="E50" s="37"/>
      <c r="F50" s="37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56"/>
      <c r="AM50" s="57">
        <f t="shared" si="0"/>
        <v>0</v>
      </c>
    </row>
    <row r="51" spans="1:39" ht="13.5" customHeight="1">
      <c r="A51" s="697">
        <v>4</v>
      </c>
      <c r="B51" s="696" t="s">
        <v>3591</v>
      </c>
      <c r="C51" s="20" t="s">
        <v>9</v>
      </c>
      <c r="D51" s="21" t="s">
        <v>3592</v>
      </c>
      <c r="E51" s="21"/>
      <c r="F51" s="21"/>
      <c r="G51" s="22">
        <v>4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48"/>
      <c r="AM51" s="49">
        <f t="shared" si="0"/>
        <v>0</v>
      </c>
    </row>
    <row r="52" spans="1:39" ht="13.5" customHeight="1">
      <c r="A52" s="697"/>
      <c r="B52" s="696"/>
      <c r="C52" s="24" t="s">
        <v>10</v>
      </c>
      <c r="D52" s="25" t="s">
        <v>3593</v>
      </c>
      <c r="E52" s="25"/>
      <c r="F52" s="25"/>
      <c r="G52" s="26">
        <v>2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1">
        <f t="shared" si="0"/>
        <v>0</v>
      </c>
    </row>
    <row r="53" spans="1:39">
      <c r="A53" s="697"/>
      <c r="B53" s="696"/>
      <c r="C53" s="24" t="s">
        <v>3566</v>
      </c>
      <c r="D53" s="25" t="s">
        <v>3594</v>
      </c>
      <c r="E53" s="25"/>
      <c r="F53" s="25"/>
      <c r="G53" s="26">
        <v>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1">
        <f t="shared" si="0"/>
        <v>0</v>
      </c>
    </row>
    <row r="54" spans="1:39" ht="13.5" customHeight="1">
      <c r="A54" s="697"/>
      <c r="B54" s="696"/>
      <c r="C54" s="24" t="s">
        <v>3568</v>
      </c>
      <c r="D54" s="25" t="s">
        <v>3595</v>
      </c>
      <c r="E54" s="25"/>
      <c r="F54" s="25"/>
      <c r="G54" s="26">
        <v>2</v>
      </c>
      <c r="H54" s="27"/>
      <c r="I54" s="27"/>
      <c r="J54" s="27">
        <v>1</v>
      </c>
      <c r="K54" s="27"/>
      <c r="L54" s="27"/>
      <c r="M54" s="27"/>
      <c r="N54" s="27"/>
      <c r="O54" s="27"/>
      <c r="P54" s="27"/>
      <c r="Q54" s="27"/>
      <c r="R54" s="27">
        <v>1</v>
      </c>
      <c r="S54" s="27">
        <v>1</v>
      </c>
      <c r="T54" s="27"/>
      <c r="U54" s="27"/>
      <c r="V54" s="27"/>
      <c r="W54" s="27">
        <v>1</v>
      </c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1">
        <f t="shared" si="0"/>
        <v>4</v>
      </c>
    </row>
    <row r="55" spans="1:39" ht="14.25" thickBot="1">
      <c r="A55" s="697"/>
      <c r="B55" s="696"/>
      <c r="C55" s="24" t="s">
        <v>3570</v>
      </c>
      <c r="D55" s="28" t="s">
        <v>3583</v>
      </c>
      <c r="E55" s="28"/>
      <c r="F55" s="28"/>
      <c r="G55" s="26">
        <v>2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1">
        <f t="shared" si="0"/>
        <v>0</v>
      </c>
    </row>
    <row r="56" spans="1:39" ht="14.25" thickBot="1">
      <c r="A56" s="697"/>
      <c r="B56" s="696"/>
      <c r="C56" s="29"/>
      <c r="D56" s="30" t="s">
        <v>4192</v>
      </c>
      <c r="E56" s="30"/>
      <c r="F56" s="30"/>
      <c r="G56" s="31"/>
      <c r="H56" s="32"/>
      <c r="I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52"/>
      <c r="AM56" s="53">
        <f t="shared" si="0"/>
        <v>0</v>
      </c>
    </row>
    <row r="57" spans="1:39" ht="13.5" customHeight="1" thickBot="1">
      <c r="A57" s="697">
        <v>5</v>
      </c>
      <c r="B57" s="696" t="s">
        <v>3597</v>
      </c>
      <c r="C57" s="20" t="s">
        <v>9</v>
      </c>
      <c r="D57" s="40" t="s">
        <v>3588</v>
      </c>
      <c r="E57" s="40"/>
      <c r="F57" s="40"/>
      <c r="G57" s="41">
        <v>4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58"/>
      <c r="AM57" s="59">
        <f t="shared" si="0"/>
        <v>0</v>
      </c>
    </row>
    <row r="58" spans="1:39" ht="13.5" customHeight="1">
      <c r="A58" s="697"/>
      <c r="B58" s="696"/>
      <c r="C58" s="24" t="s">
        <v>10</v>
      </c>
      <c r="D58" s="28" t="s">
        <v>3598</v>
      </c>
      <c r="E58" s="28"/>
      <c r="F58" s="28"/>
      <c r="G58" s="26">
        <v>2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1">
        <f t="shared" si="0"/>
        <v>0</v>
      </c>
    </row>
    <row r="59" spans="1:39" ht="13.5" customHeight="1">
      <c r="A59" s="697"/>
      <c r="B59" s="696"/>
      <c r="C59" s="24" t="s">
        <v>3566</v>
      </c>
      <c r="D59" s="43" t="s">
        <v>3599</v>
      </c>
      <c r="E59" s="43"/>
      <c r="F59" s="43"/>
      <c r="G59" s="44">
        <v>2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60"/>
      <c r="AM59" s="61">
        <f t="shared" si="0"/>
        <v>0</v>
      </c>
    </row>
    <row r="60" spans="1:39">
      <c r="A60" s="697"/>
      <c r="B60" s="696"/>
      <c r="C60" s="24" t="s">
        <v>3568</v>
      </c>
      <c r="D60" s="28" t="s">
        <v>3600</v>
      </c>
      <c r="E60" s="28"/>
      <c r="F60" s="28"/>
      <c r="G60" s="26">
        <v>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1">
        <f t="shared" si="0"/>
        <v>0</v>
      </c>
    </row>
    <row r="61" spans="1:39">
      <c r="A61" s="697"/>
      <c r="B61" s="696"/>
      <c r="C61" s="29"/>
      <c r="D61" s="37" t="s">
        <v>3583</v>
      </c>
      <c r="E61" s="37"/>
      <c r="F61" s="37"/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56"/>
      <c r="AM61" s="57">
        <f t="shared" si="0"/>
        <v>0</v>
      </c>
    </row>
    <row r="62" spans="1:39" ht="13.5" customHeight="1">
      <c r="A62" s="697">
        <v>6</v>
      </c>
      <c r="B62" s="696" t="s">
        <v>3601</v>
      </c>
      <c r="C62" s="20" t="s">
        <v>9</v>
      </c>
      <c r="D62" s="46" t="s">
        <v>3602</v>
      </c>
      <c r="E62" s="46"/>
      <c r="F62" s="46"/>
      <c r="G62" s="22">
        <v>2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48"/>
      <c r="AM62" s="49">
        <f t="shared" si="0"/>
        <v>0</v>
      </c>
    </row>
    <row r="63" spans="1:39" ht="13.5" customHeight="1">
      <c r="A63" s="697"/>
      <c r="B63" s="696"/>
      <c r="C63" s="24" t="s">
        <v>10</v>
      </c>
      <c r="D63" s="28" t="s">
        <v>3603</v>
      </c>
      <c r="E63" s="28"/>
      <c r="F63" s="28"/>
      <c r="G63" s="26">
        <v>2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1">
        <f t="shared" ref="AM63:AM94" si="1">SUM(H63:AL63)</f>
        <v>0</v>
      </c>
    </row>
    <row r="64" spans="1:39" ht="13.5" customHeight="1">
      <c r="A64" s="697"/>
      <c r="B64" s="696"/>
      <c r="C64" s="24" t="s">
        <v>3566</v>
      </c>
      <c r="D64" s="28" t="s">
        <v>4193</v>
      </c>
      <c r="E64" s="28"/>
      <c r="F64" s="28"/>
      <c r="G64" s="26">
        <v>2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1">
        <f t="shared" si="1"/>
        <v>0</v>
      </c>
    </row>
    <row r="65" spans="1:39" ht="13.5" customHeight="1">
      <c r="A65" s="697"/>
      <c r="B65" s="696"/>
      <c r="C65" s="24" t="s">
        <v>3568</v>
      </c>
      <c r="D65" s="28" t="s">
        <v>3605</v>
      </c>
      <c r="E65" s="28"/>
      <c r="F65" s="28"/>
      <c r="G65" s="26">
        <v>2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1">
        <f t="shared" si="1"/>
        <v>0</v>
      </c>
    </row>
    <row r="66" spans="1:39" ht="13.5" customHeight="1" thickBot="1">
      <c r="A66" s="697"/>
      <c r="B66" s="696"/>
      <c r="C66" s="24" t="s">
        <v>3570</v>
      </c>
      <c r="D66" s="28" t="s">
        <v>3606</v>
      </c>
      <c r="E66" s="28"/>
      <c r="F66" s="28"/>
      <c r="G66" s="26">
        <v>2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1">
        <f t="shared" si="1"/>
        <v>0</v>
      </c>
    </row>
    <row r="67" spans="1:39" ht="13.5" customHeight="1" thickBot="1">
      <c r="A67" s="697"/>
      <c r="B67" s="696"/>
      <c r="C67" s="24" t="s">
        <v>3572</v>
      </c>
      <c r="D67" s="28" t="s">
        <v>3607</v>
      </c>
      <c r="E67" s="28"/>
      <c r="F67" s="28"/>
      <c r="G67" s="26">
        <v>5</v>
      </c>
      <c r="H67" s="27"/>
      <c r="J67" s="27"/>
      <c r="K67" s="27"/>
      <c r="L67" s="414">
        <v>1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1">
        <f t="shared" si="1"/>
        <v>1</v>
      </c>
    </row>
    <row r="68" spans="1:39" ht="13.5" customHeight="1" thickBot="1">
      <c r="A68" s="697"/>
      <c r="B68" s="696"/>
      <c r="C68" s="24" t="s">
        <v>3574</v>
      </c>
      <c r="D68" s="28" t="s">
        <v>3608</v>
      </c>
      <c r="E68" s="28"/>
      <c r="F68" s="28"/>
      <c r="G68" s="26">
        <v>2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1">
        <f t="shared" si="1"/>
        <v>0</v>
      </c>
    </row>
    <row r="69" spans="1:39">
      <c r="A69" s="697"/>
      <c r="B69" s="696"/>
      <c r="C69" s="24" t="s">
        <v>3576</v>
      </c>
      <c r="D69" s="28" t="s">
        <v>3609</v>
      </c>
      <c r="E69" s="28"/>
      <c r="F69" s="28"/>
      <c r="G69" s="26">
        <v>2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1">
        <f t="shared" si="1"/>
        <v>0</v>
      </c>
    </row>
    <row r="70" spans="1:39" ht="13.5" customHeight="1">
      <c r="A70" s="697"/>
      <c r="B70" s="696"/>
      <c r="C70" s="29" t="s">
        <v>3578</v>
      </c>
      <c r="D70" s="37" t="s">
        <v>3610</v>
      </c>
      <c r="E70" s="37"/>
      <c r="F70" s="37"/>
      <c r="G70" s="38">
        <v>2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56"/>
      <c r="AM70" s="57">
        <f t="shared" si="1"/>
        <v>0</v>
      </c>
    </row>
    <row r="71" spans="1:39" ht="13.5" customHeight="1">
      <c r="A71" s="696">
        <v>7</v>
      </c>
      <c r="B71" s="696" t="s">
        <v>3611</v>
      </c>
      <c r="C71" s="20" t="s">
        <v>9</v>
      </c>
      <c r="D71" s="46" t="s">
        <v>3612</v>
      </c>
      <c r="E71" s="46"/>
      <c r="F71" s="46"/>
      <c r="G71" s="22">
        <v>5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>
        <v>1</v>
      </c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48"/>
      <c r="AM71" s="49">
        <f t="shared" si="1"/>
        <v>1</v>
      </c>
    </row>
    <row r="72" spans="1:39" ht="13.5" customHeight="1">
      <c r="A72" s="696"/>
      <c r="B72" s="696"/>
      <c r="C72" s="24" t="s">
        <v>3613</v>
      </c>
      <c r="D72" s="28" t="s">
        <v>3614</v>
      </c>
      <c r="E72" s="28"/>
      <c r="F72" s="28"/>
      <c r="G72" s="26">
        <v>2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1">
        <f t="shared" si="1"/>
        <v>0</v>
      </c>
    </row>
    <row r="73" spans="1:39" ht="13.5" customHeight="1">
      <c r="A73" s="696"/>
      <c r="B73" s="696"/>
      <c r="C73" s="24" t="s">
        <v>3566</v>
      </c>
      <c r="D73" s="43" t="s">
        <v>3615</v>
      </c>
      <c r="E73" s="43"/>
      <c r="F73" s="43"/>
      <c r="G73" s="44">
        <v>2</v>
      </c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60"/>
      <c r="AM73" s="61">
        <f t="shared" si="1"/>
        <v>0</v>
      </c>
    </row>
    <row r="74" spans="1:39" ht="13.5" customHeight="1">
      <c r="A74" s="696"/>
      <c r="B74" s="696"/>
      <c r="C74" s="24" t="s">
        <v>3568</v>
      </c>
      <c r="D74" s="28" t="s">
        <v>3616</v>
      </c>
      <c r="E74" s="28"/>
      <c r="F74" s="28"/>
      <c r="G74" s="26">
        <v>2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50"/>
      <c r="AM74" s="51">
        <f t="shared" si="1"/>
        <v>0</v>
      </c>
    </row>
    <row r="75" spans="1:39" ht="13.5" customHeight="1">
      <c r="A75" s="696"/>
      <c r="B75" s="696"/>
      <c r="C75" s="24" t="s">
        <v>3570</v>
      </c>
      <c r="D75" s="28" t="s">
        <v>3583</v>
      </c>
      <c r="E75" s="28"/>
      <c r="F75" s="28"/>
      <c r="G75" s="26">
        <v>2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50"/>
      <c r="AM75" s="51">
        <f t="shared" si="1"/>
        <v>0</v>
      </c>
    </row>
    <row r="76" spans="1:39" ht="13.5" customHeight="1">
      <c r="A76" s="696"/>
      <c r="B76" s="696"/>
      <c r="C76" s="29"/>
      <c r="D76" s="30" t="s">
        <v>4488</v>
      </c>
      <c r="E76" s="30"/>
      <c r="F76" s="30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52"/>
      <c r="AM76" s="53">
        <f t="shared" si="1"/>
        <v>0</v>
      </c>
    </row>
    <row r="77" spans="1:39" ht="13.5" customHeight="1">
      <c r="A77" s="696">
        <v>8</v>
      </c>
      <c r="B77" s="696" t="s">
        <v>3617</v>
      </c>
      <c r="C77" s="20" t="s">
        <v>9</v>
      </c>
      <c r="D77" s="46" t="s">
        <v>3618</v>
      </c>
      <c r="E77" s="46"/>
      <c r="F77" s="46"/>
      <c r="G77" s="22">
        <v>3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48"/>
      <c r="AM77" s="49">
        <f t="shared" si="1"/>
        <v>0</v>
      </c>
    </row>
    <row r="78" spans="1:39">
      <c r="A78" s="696"/>
      <c r="B78" s="696"/>
      <c r="C78" s="24" t="s">
        <v>10</v>
      </c>
      <c r="D78" s="25" t="s">
        <v>3619</v>
      </c>
      <c r="E78" s="25"/>
      <c r="F78" s="25"/>
      <c r="G78" s="26">
        <v>3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50"/>
      <c r="AM78" s="51">
        <f t="shared" si="1"/>
        <v>0</v>
      </c>
    </row>
    <row r="79" spans="1:39" ht="13.5" customHeight="1">
      <c r="A79" s="696"/>
      <c r="B79" s="696"/>
      <c r="C79" s="24" t="s">
        <v>3566</v>
      </c>
      <c r="D79" s="25" t="s">
        <v>3620</v>
      </c>
      <c r="E79" s="25"/>
      <c r="F79" s="25"/>
      <c r="G79" s="26">
        <v>3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50"/>
      <c r="AM79" s="51">
        <f t="shared" si="1"/>
        <v>0</v>
      </c>
    </row>
    <row r="80" spans="1:39" ht="13.5" customHeight="1">
      <c r="A80" s="696"/>
      <c r="B80" s="696"/>
      <c r="C80" s="24" t="s">
        <v>3568</v>
      </c>
      <c r="D80" s="25" t="s">
        <v>3621</v>
      </c>
      <c r="E80" s="25"/>
      <c r="F80" s="25"/>
      <c r="G80" s="26">
        <v>2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50"/>
      <c r="AM80" s="51">
        <f t="shared" si="1"/>
        <v>0</v>
      </c>
    </row>
    <row r="81" spans="1:39" ht="13.5" customHeight="1">
      <c r="A81" s="696"/>
      <c r="B81" s="696"/>
      <c r="C81" s="24" t="s">
        <v>3570</v>
      </c>
      <c r="D81" s="25" t="s">
        <v>3622</v>
      </c>
      <c r="E81" s="25"/>
      <c r="F81" s="25"/>
      <c r="G81" s="26">
        <v>2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50"/>
      <c r="AM81" s="51">
        <f t="shared" si="1"/>
        <v>0</v>
      </c>
    </row>
    <row r="82" spans="1:39">
      <c r="A82" s="696"/>
      <c r="B82" s="696"/>
      <c r="C82" s="24" t="s">
        <v>3572</v>
      </c>
      <c r="D82" s="28" t="s">
        <v>3583</v>
      </c>
      <c r="E82" s="28"/>
      <c r="F82" s="28"/>
      <c r="G82" s="26">
        <v>2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50"/>
      <c r="AM82" s="51">
        <f t="shared" si="1"/>
        <v>0</v>
      </c>
    </row>
    <row r="83" spans="1:39" ht="13.5" customHeight="1">
      <c r="A83" s="696"/>
      <c r="B83" s="696"/>
      <c r="C83" s="29"/>
      <c r="D83" s="30" t="s">
        <v>4194</v>
      </c>
      <c r="E83" s="30"/>
      <c r="F83" s="30"/>
      <c r="G83" s="31"/>
      <c r="H83" s="32"/>
      <c r="I83" s="32"/>
      <c r="J83" s="32"/>
      <c r="K83" s="32">
        <v>3</v>
      </c>
      <c r="L83" s="32">
        <v>1</v>
      </c>
      <c r="M83" s="32">
        <v>3</v>
      </c>
      <c r="N83" s="32"/>
      <c r="O83" s="32"/>
      <c r="P83" s="32">
        <v>1</v>
      </c>
      <c r="Q83" s="32">
        <v>1</v>
      </c>
      <c r="R83" s="32">
        <v>2</v>
      </c>
      <c r="S83" s="32">
        <v>1</v>
      </c>
      <c r="T83" s="32"/>
      <c r="U83" s="32"/>
      <c r="V83" s="32"/>
      <c r="W83" s="32">
        <v>2</v>
      </c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52"/>
      <c r="AM83" s="53">
        <f t="shared" si="1"/>
        <v>14</v>
      </c>
    </row>
    <row r="84" spans="1:39" ht="13.5" customHeight="1">
      <c r="A84" s="696">
        <v>9</v>
      </c>
      <c r="B84" s="696" t="s">
        <v>3623</v>
      </c>
      <c r="C84" s="20" t="s">
        <v>9</v>
      </c>
      <c r="D84" s="46" t="s">
        <v>3624</v>
      </c>
      <c r="E84" s="46"/>
      <c r="F84" s="46"/>
      <c r="G84" s="22">
        <v>5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>
        <v>1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48"/>
      <c r="AM84" s="49">
        <f t="shared" si="1"/>
        <v>1</v>
      </c>
    </row>
    <row r="85" spans="1:39" ht="13.5" customHeight="1">
      <c r="A85" s="696"/>
      <c r="B85" s="696"/>
      <c r="C85" s="24" t="s">
        <v>10</v>
      </c>
      <c r="D85" s="28" t="s">
        <v>3625</v>
      </c>
      <c r="E85" s="28"/>
      <c r="F85" s="28"/>
      <c r="G85" s="26">
        <v>2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50"/>
      <c r="AM85" s="51">
        <f t="shared" si="1"/>
        <v>0</v>
      </c>
    </row>
    <row r="86" spans="1:39" ht="13.5" customHeight="1">
      <c r="A86" s="696"/>
      <c r="B86" s="696"/>
      <c r="C86" s="24" t="s">
        <v>3566</v>
      </c>
      <c r="D86" s="28" t="s">
        <v>3626</v>
      </c>
      <c r="E86" s="28"/>
      <c r="F86" s="28"/>
      <c r="G86" s="26">
        <v>2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50"/>
      <c r="AM86" s="51">
        <f t="shared" si="1"/>
        <v>0</v>
      </c>
    </row>
    <row r="87" spans="1:39" ht="13.5" customHeight="1">
      <c r="A87" s="696"/>
      <c r="B87" s="696"/>
      <c r="C87" s="24" t="s">
        <v>3568</v>
      </c>
      <c r="D87" s="28" t="s">
        <v>3627</v>
      </c>
      <c r="E87" s="28"/>
      <c r="F87" s="28"/>
      <c r="G87" s="26">
        <v>2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50"/>
      <c r="AM87" s="51">
        <f t="shared" si="1"/>
        <v>0</v>
      </c>
    </row>
    <row r="88" spans="1:39">
      <c r="A88" s="696"/>
      <c r="B88" s="696"/>
      <c r="C88" s="24" t="s">
        <v>3570</v>
      </c>
      <c r="D88" s="28" t="s">
        <v>3628</v>
      </c>
      <c r="E88" s="28"/>
      <c r="F88" s="28"/>
      <c r="G88" s="26">
        <v>2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50"/>
      <c r="AM88" s="51">
        <f t="shared" si="1"/>
        <v>0</v>
      </c>
    </row>
    <row r="89" spans="1:39" ht="13.5" customHeight="1">
      <c r="A89" s="696"/>
      <c r="B89" s="696"/>
      <c r="C89" s="24" t="s">
        <v>3572</v>
      </c>
      <c r="D89" s="28" t="s">
        <v>3629</v>
      </c>
      <c r="E89" s="28"/>
      <c r="F89" s="28"/>
      <c r="G89" s="26">
        <v>2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50"/>
      <c r="AM89" s="51">
        <f t="shared" si="1"/>
        <v>0</v>
      </c>
    </row>
    <row r="90" spans="1:39">
      <c r="A90" s="696"/>
      <c r="B90" s="696"/>
      <c r="C90" s="24" t="s">
        <v>3574</v>
      </c>
      <c r="D90" s="28" t="s">
        <v>3630</v>
      </c>
      <c r="E90" s="28"/>
      <c r="F90" s="28"/>
      <c r="G90" s="26">
        <v>2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50"/>
      <c r="AM90" s="51">
        <f t="shared" si="1"/>
        <v>0</v>
      </c>
    </row>
    <row r="91" spans="1:39" ht="13.5" customHeight="1" thickBot="1">
      <c r="A91" s="696"/>
      <c r="B91" s="696"/>
      <c r="C91" s="24" t="s">
        <v>3576</v>
      </c>
      <c r="D91" s="28" t="s">
        <v>3583</v>
      </c>
      <c r="E91" s="28"/>
      <c r="F91" s="28"/>
      <c r="G91" s="26">
        <v>2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50"/>
      <c r="AM91" s="51">
        <f t="shared" si="1"/>
        <v>0</v>
      </c>
    </row>
    <row r="92" spans="1:39" ht="13.5" customHeight="1" thickBot="1">
      <c r="A92" s="696"/>
      <c r="B92" s="696"/>
      <c r="C92" s="29"/>
      <c r="D92" s="30" t="s">
        <v>4194</v>
      </c>
      <c r="E92" s="30"/>
      <c r="F92" s="30"/>
      <c r="G92" s="31"/>
      <c r="H92" s="32"/>
      <c r="I92" s="32"/>
      <c r="J92" s="32"/>
      <c r="K92" s="32"/>
      <c r="M92" s="32"/>
      <c r="N92" s="404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52"/>
      <c r="AM92" s="53">
        <f t="shared" si="1"/>
        <v>0</v>
      </c>
    </row>
    <row r="93" spans="1:39" ht="13.5" customHeight="1" thickBot="1">
      <c r="A93" s="696">
        <v>10</v>
      </c>
      <c r="B93" s="696" t="s">
        <v>3631</v>
      </c>
      <c r="C93" s="20" t="s">
        <v>9</v>
      </c>
      <c r="D93" s="21" t="s">
        <v>3595</v>
      </c>
      <c r="E93" s="21"/>
      <c r="F93" s="21"/>
      <c r="G93" s="22">
        <v>2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48"/>
      <c r="AM93" s="49">
        <f t="shared" si="1"/>
        <v>0</v>
      </c>
    </row>
    <row r="94" spans="1:39" ht="13.5" customHeight="1">
      <c r="A94" s="696"/>
      <c r="B94" s="696"/>
      <c r="C94" s="24" t="s">
        <v>10</v>
      </c>
      <c r="D94" s="28" t="s">
        <v>3632</v>
      </c>
      <c r="E94" s="28"/>
      <c r="F94" s="28"/>
      <c r="G94" s="26">
        <v>2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50"/>
      <c r="AM94" s="51">
        <f t="shared" si="1"/>
        <v>0</v>
      </c>
    </row>
    <row r="95" spans="1:39" ht="13.5" customHeight="1">
      <c r="A95" s="696"/>
      <c r="B95" s="696"/>
      <c r="C95" s="24" t="s">
        <v>3566</v>
      </c>
      <c r="D95" s="25" t="s">
        <v>3633</v>
      </c>
      <c r="E95" s="25"/>
      <c r="F95" s="25"/>
      <c r="G95" s="26">
        <v>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50"/>
      <c r="AM95" s="51">
        <f t="shared" ref="AM95:AM100" si="2">SUM(H95:AL95)</f>
        <v>0</v>
      </c>
    </row>
    <row r="96" spans="1:39" ht="13.5" customHeight="1">
      <c r="A96" s="696"/>
      <c r="B96" s="696"/>
      <c r="C96" s="24" t="s">
        <v>3568</v>
      </c>
      <c r="D96" s="28" t="s">
        <v>3634</v>
      </c>
      <c r="E96" s="28"/>
      <c r="F96" s="28"/>
      <c r="G96" s="26">
        <v>2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50"/>
      <c r="AM96" s="51">
        <f t="shared" si="2"/>
        <v>0</v>
      </c>
    </row>
    <row r="97" spans="1:39">
      <c r="A97" s="696"/>
      <c r="B97" s="696"/>
      <c r="C97" s="24" t="s">
        <v>3570</v>
      </c>
      <c r="D97" s="25" t="s">
        <v>3635</v>
      </c>
      <c r="E97" s="25"/>
      <c r="F97" s="25"/>
      <c r="G97" s="26">
        <v>2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50"/>
      <c r="AM97" s="51">
        <f t="shared" si="2"/>
        <v>0</v>
      </c>
    </row>
    <row r="98" spans="1:39">
      <c r="A98" s="696"/>
      <c r="B98" s="696"/>
      <c r="C98" s="24" t="s">
        <v>3572</v>
      </c>
      <c r="D98" s="25" t="s">
        <v>3620</v>
      </c>
      <c r="E98" s="25"/>
      <c r="F98" s="25"/>
      <c r="G98" s="26">
        <v>2</v>
      </c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50"/>
      <c r="AM98" s="51">
        <f t="shared" si="2"/>
        <v>0</v>
      </c>
    </row>
    <row r="99" spans="1:39" ht="13.5" customHeight="1">
      <c r="A99" s="696"/>
      <c r="B99" s="696"/>
      <c r="C99" s="24" t="s">
        <v>3574</v>
      </c>
      <c r="D99" s="25" t="s">
        <v>3621</v>
      </c>
      <c r="E99" s="25"/>
      <c r="F99" s="25"/>
      <c r="G99" s="26">
        <v>2</v>
      </c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>
        <v>1</v>
      </c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50"/>
      <c r="AM99" s="51">
        <f t="shared" si="2"/>
        <v>1</v>
      </c>
    </row>
    <row r="100" spans="1:39">
      <c r="A100" s="696"/>
      <c r="B100" s="696"/>
      <c r="C100" s="29"/>
      <c r="D100" s="30"/>
      <c r="E100" s="30"/>
      <c r="F100" s="30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52"/>
      <c r="AM100" s="53">
        <f t="shared" si="2"/>
        <v>0</v>
      </c>
    </row>
    <row r="101" spans="1:39" ht="15">
      <c r="A101" s="694"/>
      <c r="B101" s="691" t="s">
        <v>3636</v>
      </c>
      <c r="C101" s="691"/>
      <c r="D101" s="691"/>
      <c r="E101" s="412"/>
      <c r="F101" s="412"/>
      <c r="G101" s="36" t="s">
        <v>9</v>
      </c>
      <c r="H101" s="62">
        <f t="shared" ref="H101:AL101" si="3">SUM(H31:H100)</f>
        <v>0</v>
      </c>
      <c r="I101" s="62">
        <f t="shared" si="3"/>
        <v>0</v>
      </c>
      <c r="J101" s="62">
        <f t="shared" si="3"/>
        <v>1</v>
      </c>
      <c r="K101" s="62">
        <f t="shared" si="3"/>
        <v>3</v>
      </c>
      <c r="L101" s="62">
        <f t="shared" si="3"/>
        <v>2</v>
      </c>
      <c r="M101" s="62">
        <f t="shared" si="3"/>
        <v>3</v>
      </c>
      <c r="N101" s="62">
        <f t="shared" si="3"/>
        <v>0</v>
      </c>
      <c r="O101" s="62">
        <f t="shared" si="3"/>
        <v>0</v>
      </c>
      <c r="P101" s="62">
        <f t="shared" si="3"/>
        <v>1</v>
      </c>
      <c r="Q101" s="62">
        <f t="shared" si="3"/>
        <v>1</v>
      </c>
      <c r="R101" s="62">
        <f t="shared" si="3"/>
        <v>3</v>
      </c>
      <c r="S101" s="62">
        <f t="shared" si="3"/>
        <v>3</v>
      </c>
      <c r="T101" s="62">
        <f t="shared" si="3"/>
        <v>0</v>
      </c>
      <c r="U101" s="62">
        <f t="shared" si="3"/>
        <v>0</v>
      </c>
      <c r="V101" s="62">
        <f t="shared" si="3"/>
        <v>2</v>
      </c>
      <c r="W101" s="62">
        <f t="shared" si="3"/>
        <v>5</v>
      </c>
      <c r="X101" s="62">
        <f t="shared" si="3"/>
        <v>0</v>
      </c>
      <c r="Y101" s="62">
        <f t="shared" si="3"/>
        <v>0</v>
      </c>
      <c r="Z101" s="62">
        <f t="shared" si="3"/>
        <v>0</v>
      </c>
      <c r="AA101" s="62">
        <f t="shared" si="3"/>
        <v>0</v>
      </c>
      <c r="AB101" s="62">
        <f t="shared" si="3"/>
        <v>0</v>
      </c>
      <c r="AC101" s="62">
        <f t="shared" si="3"/>
        <v>0</v>
      </c>
      <c r="AD101" s="62">
        <f t="shared" si="3"/>
        <v>0</v>
      </c>
      <c r="AE101" s="62">
        <f t="shared" si="3"/>
        <v>0</v>
      </c>
      <c r="AF101" s="62">
        <f t="shared" si="3"/>
        <v>0</v>
      </c>
      <c r="AG101" s="62">
        <f t="shared" si="3"/>
        <v>0</v>
      </c>
      <c r="AH101" s="62">
        <f t="shared" si="3"/>
        <v>0</v>
      </c>
      <c r="AI101" s="62">
        <f t="shared" si="3"/>
        <v>0</v>
      </c>
      <c r="AJ101" s="62">
        <f t="shared" si="3"/>
        <v>0</v>
      </c>
      <c r="AK101" s="62">
        <f t="shared" si="3"/>
        <v>0</v>
      </c>
      <c r="AL101" s="75">
        <f t="shared" si="3"/>
        <v>0</v>
      </c>
      <c r="AM101" s="76">
        <f>SUM(H101:AL101)</f>
        <v>24</v>
      </c>
    </row>
    <row r="102" spans="1:39" ht="15">
      <c r="A102" s="694"/>
      <c r="B102" s="691"/>
      <c r="C102" s="691"/>
      <c r="D102" s="691"/>
      <c r="E102" s="412"/>
      <c r="F102" s="412"/>
      <c r="G102" s="36" t="s">
        <v>10</v>
      </c>
      <c r="H102" s="62">
        <f>+H101</f>
        <v>0</v>
      </c>
      <c r="I102" s="62">
        <f t="shared" ref="I102:AL102" si="4">+I101+H102</f>
        <v>0</v>
      </c>
      <c r="J102" s="62">
        <f t="shared" si="4"/>
        <v>1</v>
      </c>
      <c r="K102" s="62">
        <f t="shared" si="4"/>
        <v>4</v>
      </c>
      <c r="L102" s="62">
        <f t="shared" si="4"/>
        <v>6</v>
      </c>
      <c r="M102" s="62">
        <f t="shared" si="4"/>
        <v>9</v>
      </c>
      <c r="N102" s="62">
        <f t="shared" si="4"/>
        <v>9</v>
      </c>
      <c r="O102" s="62">
        <f t="shared" si="4"/>
        <v>9</v>
      </c>
      <c r="P102" s="62">
        <f t="shared" si="4"/>
        <v>10</v>
      </c>
      <c r="Q102" s="62">
        <f t="shared" si="4"/>
        <v>11</v>
      </c>
      <c r="R102" s="62">
        <f t="shared" si="4"/>
        <v>14</v>
      </c>
      <c r="S102" s="62">
        <f t="shared" si="4"/>
        <v>17</v>
      </c>
      <c r="T102" s="62">
        <f t="shared" si="4"/>
        <v>17</v>
      </c>
      <c r="U102" s="62">
        <f t="shared" si="4"/>
        <v>17</v>
      </c>
      <c r="V102" s="62">
        <f t="shared" si="4"/>
        <v>19</v>
      </c>
      <c r="W102" s="62">
        <f t="shared" si="4"/>
        <v>24</v>
      </c>
      <c r="X102" s="62">
        <f t="shared" si="4"/>
        <v>24</v>
      </c>
      <c r="Y102" s="62">
        <f t="shared" si="4"/>
        <v>24</v>
      </c>
      <c r="Z102" s="62">
        <f t="shared" si="4"/>
        <v>24</v>
      </c>
      <c r="AA102" s="62">
        <f t="shared" si="4"/>
        <v>24</v>
      </c>
      <c r="AB102" s="62">
        <f t="shared" si="4"/>
        <v>24</v>
      </c>
      <c r="AC102" s="62">
        <f t="shared" si="4"/>
        <v>24</v>
      </c>
      <c r="AD102" s="62">
        <f t="shared" si="4"/>
        <v>24</v>
      </c>
      <c r="AE102" s="62">
        <f t="shared" si="4"/>
        <v>24</v>
      </c>
      <c r="AF102" s="62">
        <f t="shared" si="4"/>
        <v>24</v>
      </c>
      <c r="AG102" s="62">
        <f t="shared" si="4"/>
        <v>24</v>
      </c>
      <c r="AH102" s="62">
        <f t="shared" si="4"/>
        <v>24</v>
      </c>
      <c r="AI102" s="62">
        <f t="shared" si="4"/>
        <v>24</v>
      </c>
      <c r="AJ102" s="62">
        <f t="shared" si="4"/>
        <v>24</v>
      </c>
      <c r="AK102" s="62">
        <f t="shared" si="4"/>
        <v>24</v>
      </c>
      <c r="AL102" s="75">
        <f t="shared" si="4"/>
        <v>24</v>
      </c>
      <c r="AM102" s="76">
        <f t="shared" ref="AM102:AM103" si="5">SUM(H102:AL102)</f>
        <v>527</v>
      </c>
    </row>
    <row r="103" spans="1:39" ht="15.75">
      <c r="A103" s="695"/>
      <c r="B103" s="690" t="s">
        <v>3637</v>
      </c>
      <c r="C103" s="690"/>
      <c r="D103" s="690"/>
      <c r="E103" s="411"/>
      <c r="F103" s="411"/>
      <c r="G103" s="36" t="s">
        <v>9</v>
      </c>
      <c r="H103" s="63">
        <f>'Input Data Shift B'!D77</f>
        <v>0</v>
      </c>
      <c r="I103" s="62">
        <f>'Input Data Shift B'!E77</f>
        <v>0</v>
      </c>
      <c r="J103" s="62">
        <f>'Input Data Shift B'!F77</f>
        <v>10820</v>
      </c>
      <c r="K103" s="62">
        <f>'Input Data Shift B'!G77</f>
        <v>10024</v>
      </c>
      <c r="L103" s="62">
        <f>'Input Data Shift B'!H77</f>
        <v>9963</v>
      </c>
      <c r="M103" s="62">
        <f>'Input Data Shift B'!I77</f>
        <v>8417</v>
      </c>
      <c r="N103" s="62">
        <f>'Input Data Shift B'!J77</f>
        <v>0</v>
      </c>
      <c r="O103" s="62">
        <f>'Input Data Shift B'!K77</f>
        <v>0</v>
      </c>
      <c r="P103" s="62">
        <f>'Input Data Shift B'!L77</f>
        <v>9568</v>
      </c>
      <c r="Q103" s="62">
        <f>'Input Data Shift B'!M77</f>
        <v>8791</v>
      </c>
      <c r="R103" s="62">
        <f>'Input Data Shift B'!N77</f>
        <v>8469</v>
      </c>
      <c r="S103" s="62">
        <f>'Input Data Shift B'!O77</f>
        <v>9945</v>
      </c>
      <c r="T103" s="62">
        <f>'Input Data Shift B'!P77</f>
        <v>0</v>
      </c>
      <c r="U103" s="62">
        <f>'Input Data Shift B'!Q77</f>
        <v>0</v>
      </c>
      <c r="V103" s="62">
        <f>'Input Data Shift B'!R77</f>
        <v>9123</v>
      </c>
      <c r="W103" s="62">
        <f>'Input Data Shift B'!S77</f>
        <v>9846</v>
      </c>
      <c r="X103" s="62">
        <f>'Input Data Shift B'!T77</f>
        <v>11094</v>
      </c>
      <c r="Y103" s="62">
        <f>'Input Data Shift B'!U77</f>
        <v>10782</v>
      </c>
      <c r="Z103" s="62">
        <f>'Input Data Shift B'!V77</f>
        <v>0</v>
      </c>
      <c r="AA103" s="62">
        <f>'Input Data Shift B'!W77</f>
        <v>0</v>
      </c>
      <c r="AB103" s="62">
        <f>'Input Data Shift B'!X77</f>
        <v>0</v>
      </c>
      <c r="AC103" s="62">
        <f>'Input Data Shift B'!Y77</f>
        <v>0</v>
      </c>
      <c r="AD103" s="62">
        <f>'Input Data Shift B'!Z77</f>
        <v>0</v>
      </c>
      <c r="AE103" s="62">
        <f>'Input Data Shift B'!AA77</f>
        <v>0</v>
      </c>
      <c r="AF103" s="62">
        <f>'Input Data Shift B'!AB77</f>
        <v>0</v>
      </c>
      <c r="AG103" s="62">
        <f>'Input Data Shift B'!AC77</f>
        <v>0</v>
      </c>
      <c r="AH103" s="62">
        <f>'Input Data Shift B'!AD77</f>
        <v>0</v>
      </c>
      <c r="AI103" s="62">
        <f>'Input Data Shift B'!AE77</f>
        <v>0</v>
      </c>
      <c r="AJ103" s="62">
        <f>'Input Data Shift B'!AF77</f>
        <v>0</v>
      </c>
      <c r="AK103" s="62">
        <f>'Input Data Shift B'!AG77</f>
        <v>0</v>
      </c>
      <c r="AL103" s="75">
        <f>'Input Data Shift B'!AH77</f>
        <v>0</v>
      </c>
      <c r="AM103" s="76">
        <f t="shared" si="5"/>
        <v>116842</v>
      </c>
    </row>
    <row r="104" spans="1:39" ht="15.75">
      <c r="A104" s="695"/>
      <c r="B104" s="690"/>
      <c r="C104" s="690"/>
      <c r="D104" s="690"/>
      <c r="E104" s="411"/>
      <c r="F104" s="411"/>
      <c r="G104" s="36" t="s">
        <v>10</v>
      </c>
      <c r="H104" s="63">
        <f>+H103</f>
        <v>0</v>
      </c>
      <c r="I104" s="63">
        <f t="shared" ref="I104:AL104" si="6">+I103+H104</f>
        <v>0</v>
      </c>
      <c r="J104" s="62">
        <f t="shared" si="6"/>
        <v>10820</v>
      </c>
      <c r="K104" s="62">
        <f t="shared" si="6"/>
        <v>20844</v>
      </c>
      <c r="L104" s="62">
        <f t="shared" si="6"/>
        <v>30807</v>
      </c>
      <c r="M104" s="62">
        <f t="shared" si="6"/>
        <v>39224</v>
      </c>
      <c r="N104" s="62">
        <f t="shared" si="6"/>
        <v>39224</v>
      </c>
      <c r="O104" s="62">
        <f t="shared" si="6"/>
        <v>39224</v>
      </c>
      <c r="P104" s="62">
        <f t="shared" si="6"/>
        <v>48792</v>
      </c>
      <c r="Q104" s="62">
        <f t="shared" si="6"/>
        <v>57583</v>
      </c>
      <c r="R104" s="62">
        <f t="shared" si="6"/>
        <v>66052</v>
      </c>
      <c r="S104" s="62">
        <f t="shared" si="6"/>
        <v>75997</v>
      </c>
      <c r="T104" s="62">
        <f t="shared" si="6"/>
        <v>75997</v>
      </c>
      <c r="U104" s="62">
        <f t="shared" si="6"/>
        <v>75997</v>
      </c>
      <c r="V104" s="62">
        <f t="shared" si="6"/>
        <v>85120</v>
      </c>
      <c r="W104" s="62">
        <f t="shared" si="6"/>
        <v>94966</v>
      </c>
      <c r="X104" s="62">
        <f t="shared" si="6"/>
        <v>106060</v>
      </c>
      <c r="Y104" s="62">
        <f t="shared" si="6"/>
        <v>116842</v>
      </c>
      <c r="Z104" s="62">
        <f t="shared" si="6"/>
        <v>116842</v>
      </c>
      <c r="AA104" s="62">
        <f t="shared" si="6"/>
        <v>116842</v>
      </c>
      <c r="AB104" s="62">
        <f t="shared" si="6"/>
        <v>116842</v>
      </c>
      <c r="AC104" s="62">
        <f t="shared" si="6"/>
        <v>116842</v>
      </c>
      <c r="AD104" s="62">
        <f t="shared" si="6"/>
        <v>116842</v>
      </c>
      <c r="AE104" s="62">
        <f t="shared" si="6"/>
        <v>116842</v>
      </c>
      <c r="AF104" s="62">
        <f t="shared" si="6"/>
        <v>116842</v>
      </c>
      <c r="AG104" s="62">
        <f t="shared" si="6"/>
        <v>116842</v>
      </c>
      <c r="AH104" s="62">
        <f t="shared" si="6"/>
        <v>116842</v>
      </c>
      <c r="AI104" s="62">
        <f t="shared" si="6"/>
        <v>116842</v>
      </c>
      <c r="AJ104" s="62">
        <f t="shared" si="6"/>
        <v>116842</v>
      </c>
      <c r="AK104" s="62">
        <f t="shared" si="6"/>
        <v>116842</v>
      </c>
      <c r="AL104" s="75">
        <f t="shared" si="6"/>
        <v>116842</v>
      </c>
      <c r="AM104" s="400">
        <f>SUM(H104:AL104)</f>
        <v>2502495</v>
      </c>
    </row>
    <row r="105" spans="1:39" ht="15">
      <c r="A105" s="695"/>
      <c r="B105" s="691" t="s">
        <v>3638</v>
      </c>
      <c r="C105" s="691"/>
      <c r="D105" s="691"/>
      <c r="E105" s="412"/>
      <c r="F105" s="412"/>
      <c r="G105" s="36" t="s">
        <v>9</v>
      </c>
      <c r="H105" s="64" t="e">
        <f>+H101/(H101+H103)</f>
        <v>#DIV/0!</v>
      </c>
      <c r="I105" s="64" t="e">
        <f t="shared" ref="I105:AM105" si="7">+I101/(I101+I103)</f>
        <v>#DIV/0!</v>
      </c>
      <c r="J105" s="64">
        <f t="shared" si="7"/>
        <v>9.2412900840957394E-5</v>
      </c>
      <c r="K105" s="64">
        <f t="shared" si="7"/>
        <v>2.9919218111100032E-4</v>
      </c>
      <c r="L105" s="64">
        <f t="shared" si="7"/>
        <v>2.0070245860511792E-4</v>
      </c>
      <c r="M105" s="64">
        <f t="shared" si="7"/>
        <v>3.5629453681710216E-4</v>
      </c>
      <c r="N105" s="64" t="e">
        <f t="shared" si="7"/>
        <v>#DIV/0!</v>
      </c>
      <c r="O105" s="64" t="e">
        <f t="shared" si="7"/>
        <v>#DIV/0!</v>
      </c>
      <c r="P105" s="64">
        <f t="shared" si="7"/>
        <v>1.0450412791305256E-4</v>
      </c>
      <c r="Q105" s="64">
        <f t="shared" si="7"/>
        <v>1.1373976342129209E-4</v>
      </c>
      <c r="R105" s="64">
        <f t="shared" si="7"/>
        <v>3.5410764872521248E-4</v>
      </c>
      <c r="S105" s="64">
        <f t="shared" si="7"/>
        <v>3.0156815440289503E-4</v>
      </c>
      <c r="T105" s="64" t="e">
        <f t="shared" si="7"/>
        <v>#DIV/0!</v>
      </c>
      <c r="U105" s="64" t="e">
        <f t="shared" si="7"/>
        <v>#DIV/0!</v>
      </c>
      <c r="V105" s="64">
        <f t="shared" si="7"/>
        <v>2.1917808219178083E-4</v>
      </c>
      <c r="W105" s="64">
        <f t="shared" si="7"/>
        <v>5.0756268399147297E-4</v>
      </c>
      <c r="X105" s="64">
        <f t="shared" si="7"/>
        <v>0</v>
      </c>
      <c r="Y105" s="64">
        <f t="shared" si="7"/>
        <v>0</v>
      </c>
      <c r="Z105" s="64" t="e">
        <f t="shared" si="7"/>
        <v>#DIV/0!</v>
      </c>
      <c r="AA105" s="64" t="e">
        <f t="shared" si="7"/>
        <v>#DIV/0!</v>
      </c>
      <c r="AB105" s="64" t="e">
        <f t="shared" si="7"/>
        <v>#DIV/0!</v>
      </c>
      <c r="AC105" s="64" t="e">
        <f t="shared" si="7"/>
        <v>#DIV/0!</v>
      </c>
      <c r="AD105" s="64" t="e">
        <f t="shared" si="7"/>
        <v>#DIV/0!</v>
      </c>
      <c r="AE105" s="64" t="e">
        <f t="shared" si="7"/>
        <v>#DIV/0!</v>
      </c>
      <c r="AF105" s="64" t="e">
        <f t="shared" si="7"/>
        <v>#DIV/0!</v>
      </c>
      <c r="AG105" s="64" t="e">
        <f t="shared" si="7"/>
        <v>#DIV/0!</v>
      </c>
      <c r="AH105" s="64" t="e">
        <f t="shared" si="7"/>
        <v>#DIV/0!</v>
      </c>
      <c r="AI105" s="64" t="e">
        <f t="shared" si="7"/>
        <v>#DIV/0!</v>
      </c>
      <c r="AJ105" s="64" t="e">
        <f t="shared" si="7"/>
        <v>#DIV/0!</v>
      </c>
      <c r="AK105" s="64" t="e">
        <f t="shared" si="7"/>
        <v>#DIV/0!</v>
      </c>
      <c r="AL105" s="64" t="e">
        <f t="shared" si="7"/>
        <v>#DIV/0!</v>
      </c>
      <c r="AM105" s="64">
        <f t="shared" si="7"/>
        <v>2.0536340766347784E-4</v>
      </c>
    </row>
    <row r="106" spans="1:39" ht="15">
      <c r="A106" s="695"/>
      <c r="B106" s="691"/>
      <c r="C106" s="691"/>
      <c r="D106" s="691"/>
      <c r="E106" s="412"/>
      <c r="F106" s="412"/>
      <c r="G106" s="36" t="s">
        <v>10</v>
      </c>
      <c r="H106" s="64" t="e">
        <f>+H102/(H102+H104)</f>
        <v>#DIV/0!</v>
      </c>
      <c r="I106" s="64" t="e">
        <f t="shared" ref="I106:AM106" si="8">+I102/(I102+I104)</f>
        <v>#DIV/0!</v>
      </c>
      <c r="J106" s="64">
        <f t="shared" si="8"/>
        <v>9.2412900840957394E-5</v>
      </c>
      <c r="K106" s="64">
        <f t="shared" si="8"/>
        <v>1.918649270913277E-4</v>
      </c>
      <c r="L106" s="64">
        <f t="shared" si="8"/>
        <v>1.9472300652322071E-4</v>
      </c>
      <c r="M106" s="64">
        <f t="shared" si="8"/>
        <v>2.2939872046491474E-4</v>
      </c>
      <c r="N106" s="64">
        <f t="shared" si="8"/>
        <v>2.2939872046491474E-4</v>
      </c>
      <c r="O106" s="64">
        <f t="shared" si="8"/>
        <v>2.2939872046491474E-4</v>
      </c>
      <c r="P106" s="64">
        <f t="shared" si="8"/>
        <v>2.0490963485103069E-4</v>
      </c>
      <c r="Q106" s="64">
        <f t="shared" si="8"/>
        <v>1.9099211723443415E-4</v>
      </c>
      <c r="R106" s="64">
        <f t="shared" si="8"/>
        <v>2.1190930281839374E-4</v>
      </c>
      <c r="S106" s="64">
        <f t="shared" si="8"/>
        <v>2.2364301312916042E-4</v>
      </c>
      <c r="T106" s="64">
        <f t="shared" si="8"/>
        <v>2.2364301312916042E-4</v>
      </c>
      <c r="U106" s="64">
        <f t="shared" si="8"/>
        <v>2.2364301312916042E-4</v>
      </c>
      <c r="V106" s="64">
        <f t="shared" si="8"/>
        <v>2.2316447221602321E-4</v>
      </c>
      <c r="W106" s="64">
        <f t="shared" si="8"/>
        <v>2.5265817454468893E-4</v>
      </c>
      <c r="X106" s="64">
        <f t="shared" si="8"/>
        <v>2.2623581312921837E-4</v>
      </c>
      <c r="Y106" s="64">
        <f t="shared" si="8"/>
        <v>2.0536340766347784E-4</v>
      </c>
      <c r="Z106" s="64">
        <f t="shared" si="8"/>
        <v>2.0536340766347784E-4</v>
      </c>
      <c r="AA106" s="64">
        <f t="shared" si="8"/>
        <v>2.0536340766347784E-4</v>
      </c>
      <c r="AB106" s="64">
        <f t="shared" si="8"/>
        <v>2.0536340766347784E-4</v>
      </c>
      <c r="AC106" s="64">
        <f t="shared" si="8"/>
        <v>2.0536340766347784E-4</v>
      </c>
      <c r="AD106" s="64">
        <f t="shared" si="8"/>
        <v>2.0536340766347784E-4</v>
      </c>
      <c r="AE106" s="64">
        <f t="shared" si="8"/>
        <v>2.0536340766347784E-4</v>
      </c>
      <c r="AF106" s="64">
        <f t="shared" si="8"/>
        <v>2.0536340766347784E-4</v>
      </c>
      <c r="AG106" s="64">
        <f t="shared" si="8"/>
        <v>2.0536340766347784E-4</v>
      </c>
      <c r="AH106" s="64">
        <f t="shared" si="8"/>
        <v>2.0536340766347784E-4</v>
      </c>
      <c r="AI106" s="64">
        <f t="shared" si="8"/>
        <v>2.0536340766347784E-4</v>
      </c>
      <c r="AJ106" s="64">
        <f t="shared" si="8"/>
        <v>2.0536340766347784E-4</v>
      </c>
      <c r="AK106" s="64">
        <f t="shared" si="8"/>
        <v>2.0536340766347784E-4</v>
      </c>
      <c r="AL106" s="64">
        <f t="shared" si="8"/>
        <v>2.0536340766347784E-4</v>
      </c>
      <c r="AM106" s="64">
        <f t="shared" si="8"/>
        <v>2.105454926085348E-4</v>
      </c>
    </row>
    <row r="107" spans="1:39">
      <c r="A107" s="65"/>
      <c r="B107" s="66"/>
      <c r="C107" s="67"/>
      <c r="D107" s="68"/>
      <c r="E107" s="413"/>
      <c r="F107" s="413"/>
      <c r="G107" s="69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</row>
    <row r="108" spans="1:39">
      <c r="A108" s="65"/>
      <c r="B108" s="65"/>
      <c r="C108" s="71"/>
      <c r="D108" s="72" t="s">
        <v>3639</v>
      </c>
      <c r="E108" s="72"/>
      <c r="F108" s="72"/>
      <c r="G108" s="7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9">
      <c r="A109" s="65"/>
      <c r="B109" s="65"/>
      <c r="C109" s="71"/>
      <c r="D109" s="73"/>
      <c r="E109" s="73"/>
      <c r="F109" s="73"/>
      <c r="G109" s="7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9">
      <c r="A110" s="65"/>
      <c r="B110" s="692" t="s">
        <v>3638</v>
      </c>
      <c r="C110" s="692"/>
      <c r="D110" s="692"/>
      <c r="E110" s="692"/>
      <c r="F110" s="692"/>
      <c r="G110" s="69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9">
      <c r="A111" s="65"/>
      <c r="B111" s="692"/>
      <c r="C111" s="692"/>
      <c r="D111" s="692"/>
      <c r="E111" s="692"/>
      <c r="F111" s="692"/>
      <c r="G111" s="69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9">
      <c r="A112" s="65"/>
      <c r="B112" s="692"/>
      <c r="C112" s="692"/>
      <c r="D112" s="692"/>
      <c r="E112" s="692"/>
      <c r="F112" s="692"/>
      <c r="G112" s="69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7">
      <c r="A113" s="695"/>
      <c r="B113" s="692"/>
      <c r="C113" s="692"/>
      <c r="D113" s="692"/>
      <c r="E113" s="692"/>
      <c r="F113" s="692"/>
      <c r="G113" s="692"/>
    </row>
    <row r="114" spans="1:7">
      <c r="A114" s="695"/>
      <c r="B114" s="692"/>
      <c r="C114" s="692"/>
      <c r="D114" s="692"/>
      <c r="E114" s="692"/>
      <c r="F114" s="692"/>
      <c r="G114" s="692"/>
    </row>
    <row r="115" spans="1:7">
      <c r="A115" s="65"/>
      <c r="B115" s="692"/>
      <c r="C115" s="692"/>
      <c r="D115" s="692"/>
      <c r="E115" s="692"/>
      <c r="F115" s="692"/>
      <c r="G115" s="692"/>
    </row>
    <row r="116" spans="1:7">
      <c r="A116" s="65"/>
      <c r="B116" s="692"/>
      <c r="C116" s="692"/>
      <c r="D116" s="692"/>
      <c r="E116" s="692"/>
      <c r="F116" s="692"/>
      <c r="G116" s="692"/>
    </row>
    <row r="117" spans="1:7">
      <c r="A117" s="65"/>
      <c r="B117" s="692"/>
      <c r="C117" s="692"/>
      <c r="D117" s="692"/>
      <c r="E117" s="692"/>
      <c r="F117" s="692"/>
      <c r="G117" s="692"/>
    </row>
    <row r="118" spans="1:7">
      <c r="A118" s="65"/>
      <c r="B118" s="692"/>
      <c r="C118" s="692"/>
      <c r="D118" s="692"/>
      <c r="E118" s="692"/>
      <c r="F118" s="692"/>
      <c r="G118" s="692"/>
    </row>
    <row r="119" spans="1:7">
      <c r="A119" s="74"/>
      <c r="B119" s="692"/>
      <c r="C119" s="692"/>
      <c r="D119" s="692"/>
      <c r="E119" s="692"/>
      <c r="F119" s="692"/>
      <c r="G119" s="692"/>
    </row>
    <row r="120" spans="1:7">
      <c r="A120" s="693" t="s">
        <v>3640</v>
      </c>
      <c r="B120" s="693"/>
      <c r="C120" s="693"/>
      <c r="D120" s="693"/>
      <c r="E120" s="693"/>
      <c r="F120" s="693"/>
      <c r="G120" s="693"/>
    </row>
    <row r="121" spans="1:7">
      <c r="A121" s="693"/>
      <c r="B121" s="693"/>
      <c r="C121" s="693"/>
      <c r="D121" s="693"/>
      <c r="E121" s="693"/>
      <c r="F121" s="693"/>
      <c r="G121" s="693"/>
    </row>
    <row r="122" spans="1:7">
      <c r="A122" s="690" t="s">
        <v>3641</v>
      </c>
      <c r="B122" s="690"/>
      <c r="C122" s="690"/>
      <c r="D122" s="690"/>
      <c r="E122" s="690"/>
      <c r="F122" s="690"/>
      <c r="G122" s="690"/>
    </row>
    <row r="123" spans="1:7">
      <c r="A123" s="690"/>
      <c r="B123" s="690"/>
      <c r="C123" s="690"/>
      <c r="D123" s="690"/>
      <c r="E123" s="690"/>
      <c r="F123" s="690"/>
      <c r="G123" s="690"/>
    </row>
  </sheetData>
  <mergeCells count="30">
    <mergeCell ref="A31:A42"/>
    <mergeCell ref="A43:A47"/>
    <mergeCell ref="A48:A50"/>
    <mergeCell ref="A51:A56"/>
    <mergeCell ref="A57:A61"/>
    <mergeCell ref="A62:A70"/>
    <mergeCell ref="A71:A76"/>
    <mergeCell ref="A77:A83"/>
    <mergeCell ref="A84:A92"/>
    <mergeCell ref="A93:A100"/>
    <mergeCell ref="B62:B70"/>
    <mergeCell ref="B71:B76"/>
    <mergeCell ref="B77:B83"/>
    <mergeCell ref="B84:B92"/>
    <mergeCell ref="B93:B100"/>
    <mergeCell ref="B31:B42"/>
    <mergeCell ref="B43:B47"/>
    <mergeCell ref="B48:B50"/>
    <mergeCell ref="B51:B56"/>
    <mergeCell ref="B57:B61"/>
    <mergeCell ref="A122:G123"/>
    <mergeCell ref="B105:D106"/>
    <mergeCell ref="B110:G119"/>
    <mergeCell ref="A120:G121"/>
    <mergeCell ref="B101:D102"/>
    <mergeCell ref="B103:D104"/>
    <mergeCell ref="A101:A102"/>
    <mergeCell ref="A103:A104"/>
    <mergeCell ref="A105:A106"/>
    <mergeCell ref="A113:A114"/>
  </mergeCells>
  <pageMargins left="0.7" right="0.7" top="0.75" bottom="0.75" header="0.51180555555555496" footer="0.51180555555555496"/>
  <pageSetup firstPageNumber="0" orientation="portrait" useFirstPageNumber="1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FFCC"/>
  </sheetPr>
  <dimension ref="A30:AM123"/>
  <sheetViews>
    <sheetView showGridLines="0" topLeftCell="A29" zoomScale="89" zoomScaleNormal="89" workbookViewId="0">
      <pane xSplit="7" ySplit="2" topLeftCell="I85" activePane="bottomRight" state="frozen"/>
      <selection activeCell="H31" sqref="H31:AL100"/>
      <selection pane="topRight" activeCell="H31" sqref="H31:AL100"/>
      <selection pane="bottomLeft" activeCell="H31" sqref="H31:AL100"/>
      <selection pane="bottomRight" activeCell="T29" sqref="T1:T1048576"/>
    </sheetView>
  </sheetViews>
  <sheetFormatPr defaultColWidth="11.625" defaultRowHeight="13.5"/>
  <cols>
    <col min="1" max="1" width="9" customWidth="1"/>
    <col min="2" max="2" width="13" customWidth="1"/>
    <col min="3" max="3" width="3.125" customWidth="1"/>
    <col min="4" max="4" width="31" customWidth="1"/>
    <col min="5" max="6" width="5.75" customWidth="1"/>
    <col min="7" max="7" width="5" customWidth="1"/>
    <col min="8" max="38" width="5.125" customWidth="1"/>
    <col min="39" max="39" width="7.375" customWidth="1"/>
    <col min="40" max="66" width="8.75" customWidth="1"/>
  </cols>
  <sheetData>
    <row r="30" spans="1:39" ht="14.25" thickBot="1">
      <c r="A30" s="14" t="s">
        <v>3559</v>
      </c>
      <c r="B30" s="15" t="s">
        <v>3560</v>
      </c>
      <c r="C30" s="16"/>
      <c r="D30" s="17" t="s">
        <v>3561</v>
      </c>
      <c r="E30" s="17"/>
      <c r="F30" s="17"/>
      <c r="G30" s="18" t="s">
        <v>3562</v>
      </c>
      <c r="H30" s="19">
        <v>1</v>
      </c>
      <c r="I30" s="19">
        <v>2</v>
      </c>
      <c r="J30" s="19">
        <v>3</v>
      </c>
      <c r="K30" s="19">
        <v>4</v>
      </c>
      <c r="L30" s="19">
        <v>5</v>
      </c>
      <c r="M30" s="19">
        <v>6</v>
      </c>
      <c r="N30" s="19">
        <v>7</v>
      </c>
      <c r="O30" s="19">
        <v>8</v>
      </c>
      <c r="P30" s="19">
        <v>9</v>
      </c>
      <c r="Q30" s="19">
        <v>10</v>
      </c>
      <c r="R30" s="19">
        <v>11</v>
      </c>
      <c r="S30" s="19">
        <v>12</v>
      </c>
      <c r="T30" s="19">
        <v>13</v>
      </c>
      <c r="U30" s="19">
        <v>14</v>
      </c>
      <c r="V30" s="19">
        <v>15</v>
      </c>
      <c r="W30" s="19">
        <v>16</v>
      </c>
      <c r="X30" s="19">
        <v>17</v>
      </c>
      <c r="Y30" s="19">
        <v>18</v>
      </c>
      <c r="Z30" s="19">
        <v>19</v>
      </c>
      <c r="AA30" s="19">
        <v>20</v>
      </c>
      <c r="AB30" s="19">
        <v>21</v>
      </c>
      <c r="AC30" s="19">
        <v>22</v>
      </c>
      <c r="AD30" s="19">
        <v>23</v>
      </c>
      <c r="AE30" s="19">
        <v>24</v>
      </c>
      <c r="AF30" s="19">
        <v>25</v>
      </c>
      <c r="AG30" s="19">
        <v>26</v>
      </c>
      <c r="AH30" s="19">
        <v>27</v>
      </c>
      <c r="AI30" s="19">
        <v>28</v>
      </c>
      <c r="AJ30" s="19">
        <v>29</v>
      </c>
      <c r="AK30" s="19">
        <v>30</v>
      </c>
      <c r="AL30" s="47">
        <v>31</v>
      </c>
      <c r="AM30" s="47" t="s">
        <v>7</v>
      </c>
    </row>
    <row r="31" spans="1:39" ht="13.5" customHeight="1" thickBot="1">
      <c r="A31" s="696">
        <v>1</v>
      </c>
      <c r="B31" s="696" t="s">
        <v>3563</v>
      </c>
      <c r="C31" s="20" t="s">
        <v>9</v>
      </c>
      <c r="D31" s="21" t="s">
        <v>3564</v>
      </c>
      <c r="E31" s="21"/>
      <c r="F31" s="21"/>
      <c r="G31" s="22">
        <v>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48"/>
      <c r="AM31" s="49">
        <f t="shared" ref="AM31:AM62" si="0">SUM(H31:AL31)</f>
        <v>0</v>
      </c>
    </row>
    <row r="32" spans="1:39" ht="13.5" customHeight="1" thickBot="1">
      <c r="A32" s="696"/>
      <c r="B32" s="696"/>
      <c r="C32" s="24" t="s">
        <v>10</v>
      </c>
      <c r="D32" s="25" t="s">
        <v>3565</v>
      </c>
      <c r="E32" s="25"/>
      <c r="F32" s="25"/>
      <c r="G32" s="26">
        <v>2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50"/>
      <c r="AM32" s="51">
        <f t="shared" si="0"/>
        <v>0</v>
      </c>
    </row>
    <row r="33" spans="1:39" ht="14.25" thickBot="1">
      <c r="A33" s="696"/>
      <c r="B33" s="696"/>
      <c r="C33" s="24" t="s">
        <v>3566</v>
      </c>
      <c r="D33" s="25" t="s">
        <v>3567</v>
      </c>
      <c r="E33" s="25"/>
      <c r="F33" s="25"/>
      <c r="G33" s="26">
        <v>2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50"/>
      <c r="AM33" s="51">
        <f t="shared" si="0"/>
        <v>0</v>
      </c>
    </row>
    <row r="34" spans="1:39" ht="14.25" thickBot="1">
      <c r="A34" s="696"/>
      <c r="B34" s="696"/>
      <c r="C34" s="24" t="s">
        <v>3568</v>
      </c>
      <c r="D34" s="25" t="s">
        <v>3569</v>
      </c>
      <c r="E34" s="25"/>
      <c r="F34" s="25"/>
      <c r="G34" s="26">
        <v>2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50"/>
      <c r="AM34" s="51">
        <f t="shared" si="0"/>
        <v>0</v>
      </c>
    </row>
    <row r="35" spans="1:39" ht="13.5" customHeight="1" thickBot="1">
      <c r="A35" s="696"/>
      <c r="B35" s="696"/>
      <c r="C35" s="24" t="s">
        <v>3570</v>
      </c>
      <c r="D35" s="25" t="s">
        <v>3571</v>
      </c>
      <c r="E35" s="25"/>
      <c r="F35" s="25"/>
      <c r="G35" s="26">
        <v>2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50"/>
      <c r="AM35" s="51">
        <f t="shared" si="0"/>
        <v>0</v>
      </c>
    </row>
    <row r="36" spans="1:39" ht="13.5" customHeight="1" thickBot="1">
      <c r="A36" s="696"/>
      <c r="B36" s="696"/>
      <c r="C36" s="24" t="s">
        <v>3572</v>
      </c>
      <c r="D36" s="25" t="s">
        <v>3573</v>
      </c>
      <c r="E36" s="25"/>
      <c r="F36" s="25"/>
      <c r="G36" s="26">
        <v>2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>
        <v>2</v>
      </c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50"/>
      <c r="AM36" s="51">
        <f t="shared" si="0"/>
        <v>2</v>
      </c>
    </row>
    <row r="37" spans="1:39" ht="13.5" customHeight="1" thickBot="1">
      <c r="A37" s="696"/>
      <c r="B37" s="696"/>
      <c r="C37" s="24" t="s">
        <v>3574</v>
      </c>
      <c r="D37" s="25" t="s">
        <v>3575</v>
      </c>
      <c r="E37" s="25"/>
      <c r="F37" s="25"/>
      <c r="G37" s="26">
        <v>2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50"/>
      <c r="AM37" s="51">
        <f t="shared" si="0"/>
        <v>0</v>
      </c>
    </row>
    <row r="38" spans="1:39" ht="13.5" customHeight="1" thickBot="1">
      <c r="A38" s="696"/>
      <c r="B38" s="696"/>
      <c r="C38" s="24" t="s">
        <v>3576</v>
      </c>
      <c r="D38" s="25" t="s">
        <v>3577</v>
      </c>
      <c r="E38" s="25"/>
      <c r="F38" s="25"/>
      <c r="G38" s="26">
        <v>2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50"/>
      <c r="AM38" s="51">
        <f t="shared" si="0"/>
        <v>0</v>
      </c>
    </row>
    <row r="39" spans="1:39" ht="14.25" thickBot="1">
      <c r="A39" s="696"/>
      <c r="B39" s="696"/>
      <c r="C39" s="24" t="s">
        <v>3578</v>
      </c>
      <c r="D39" s="25" t="s">
        <v>3579</v>
      </c>
      <c r="E39" s="25"/>
      <c r="F39" s="25"/>
      <c r="G39" s="26">
        <v>2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50"/>
      <c r="AM39" s="51">
        <f t="shared" si="0"/>
        <v>0</v>
      </c>
    </row>
    <row r="40" spans="1:39" ht="13.5" customHeight="1" thickBot="1">
      <c r="A40" s="696"/>
      <c r="B40" s="696"/>
      <c r="C40" s="24" t="s">
        <v>3580</v>
      </c>
      <c r="D40" s="25" t="s">
        <v>3581</v>
      </c>
      <c r="E40" s="25"/>
      <c r="F40" s="25"/>
      <c r="G40" s="26">
        <v>2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50"/>
      <c r="AM40" s="51">
        <f t="shared" si="0"/>
        <v>0</v>
      </c>
    </row>
    <row r="41" spans="1:39" ht="13.5" customHeight="1" thickBot="1">
      <c r="A41" s="696"/>
      <c r="B41" s="696"/>
      <c r="C41" s="24" t="s">
        <v>3582</v>
      </c>
      <c r="D41" s="28" t="s">
        <v>3583</v>
      </c>
      <c r="E41" s="28"/>
      <c r="F41" s="28"/>
      <c r="G41" s="26">
        <v>2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50"/>
      <c r="AM41" s="51">
        <f t="shared" si="0"/>
        <v>0</v>
      </c>
    </row>
    <row r="42" spans="1:39" ht="13.5" customHeight="1" thickBot="1">
      <c r="A42" s="696"/>
      <c r="B42" s="696"/>
      <c r="C42" s="29" t="s">
        <v>3568</v>
      </c>
      <c r="D42" s="30" t="s">
        <v>3584</v>
      </c>
      <c r="E42" s="30"/>
      <c r="F42" s="30"/>
      <c r="G42" s="31">
        <v>2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52"/>
      <c r="AM42" s="53">
        <f t="shared" si="0"/>
        <v>0</v>
      </c>
    </row>
    <row r="43" spans="1:39" ht="13.5" customHeight="1" thickBot="1">
      <c r="A43" s="696">
        <v>2</v>
      </c>
      <c r="B43" s="696" t="s">
        <v>3585</v>
      </c>
      <c r="C43" s="20" t="s">
        <v>9</v>
      </c>
      <c r="D43" s="21" t="s">
        <v>3586</v>
      </c>
      <c r="E43" s="21"/>
      <c r="F43" s="21"/>
      <c r="G43" s="22">
        <v>2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48"/>
      <c r="AM43" s="49">
        <f t="shared" si="0"/>
        <v>0</v>
      </c>
    </row>
    <row r="44" spans="1:39" ht="13.5" customHeight="1" thickBot="1">
      <c r="A44" s="696"/>
      <c r="B44" s="696"/>
      <c r="C44" s="24" t="s">
        <v>10</v>
      </c>
      <c r="D44" s="25" t="s">
        <v>3587</v>
      </c>
      <c r="E44" s="25"/>
      <c r="F44" s="25"/>
      <c r="G44" s="26">
        <v>2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1">
        <f t="shared" si="0"/>
        <v>0</v>
      </c>
    </row>
    <row r="45" spans="1:39" ht="14.25" thickBot="1">
      <c r="A45" s="696"/>
      <c r="B45" s="696"/>
      <c r="C45" s="24" t="s">
        <v>3566</v>
      </c>
      <c r="D45" s="33" t="s">
        <v>3588</v>
      </c>
      <c r="E45" s="33"/>
      <c r="F45" s="33"/>
      <c r="G45" s="34">
        <v>4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54"/>
      <c r="AM45" s="55">
        <f t="shared" si="0"/>
        <v>0</v>
      </c>
    </row>
    <row r="46" spans="1:39" ht="13.5" customHeight="1" thickBot="1">
      <c r="A46" s="696"/>
      <c r="B46" s="696"/>
      <c r="C46" s="24" t="s">
        <v>3568</v>
      </c>
      <c r="D46" s="28" t="s">
        <v>3583</v>
      </c>
      <c r="E46" s="28"/>
      <c r="F46" s="28"/>
      <c r="G46" s="26">
        <v>2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1">
        <f t="shared" si="0"/>
        <v>0</v>
      </c>
    </row>
    <row r="47" spans="1:39" ht="13.5" customHeight="1" thickBot="1">
      <c r="A47" s="696"/>
      <c r="B47" s="696"/>
      <c r="C47" s="29"/>
      <c r="D47" s="30"/>
      <c r="E47" s="30"/>
      <c r="F47" s="30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52"/>
      <c r="AM47" s="53">
        <f t="shared" si="0"/>
        <v>0</v>
      </c>
    </row>
    <row r="48" spans="1:39" ht="13.5" customHeight="1" thickBot="1">
      <c r="A48" s="697">
        <v>3</v>
      </c>
      <c r="B48" s="696" t="s">
        <v>3589</v>
      </c>
      <c r="C48" s="20" t="s">
        <v>9</v>
      </c>
      <c r="D48" s="21" t="s">
        <v>3590</v>
      </c>
      <c r="E48" s="21"/>
      <c r="F48" s="21"/>
      <c r="G48" s="22">
        <v>2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48"/>
      <c r="AM48" s="49">
        <f t="shared" si="0"/>
        <v>0</v>
      </c>
    </row>
    <row r="49" spans="1:39" ht="14.25" thickBot="1">
      <c r="A49" s="697"/>
      <c r="B49" s="696"/>
      <c r="C49" s="24" t="s">
        <v>10</v>
      </c>
      <c r="D49" s="28" t="s">
        <v>3583</v>
      </c>
      <c r="E49" s="28"/>
      <c r="F49" s="28"/>
      <c r="G49" s="26">
        <v>2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1">
        <f t="shared" si="0"/>
        <v>0</v>
      </c>
    </row>
    <row r="50" spans="1:39" ht="14.25" thickBot="1">
      <c r="A50" s="697"/>
      <c r="B50" s="696"/>
      <c r="C50" s="29"/>
      <c r="D50" s="37"/>
      <c r="E50" s="37"/>
      <c r="F50" s="37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56"/>
      <c r="AM50" s="57">
        <f t="shared" si="0"/>
        <v>0</v>
      </c>
    </row>
    <row r="51" spans="1:39" ht="13.5" customHeight="1" thickBot="1">
      <c r="A51" s="697">
        <v>4</v>
      </c>
      <c r="B51" s="696" t="s">
        <v>3591</v>
      </c>
      <c r="C51" s="20" t="s">
        <v>9</v>
      </c>
      <c r="D51" s="21" t="s">
        <v>3592</v>
      </c>
      <c r="E51" s="21"/>
      <c r="F51" s="21"/>
      <c r="G51" s="22">
        <v>4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48"/>
      <c r="AM51" s="49">
        <f t="shared" si="0"/>
        <v>0</v>
      </c>
    </row>
    <row r="52" spans="1:39" ht="13.5" customHeight="1" thickBot="1">
      <c r="A52" s="697"/>
      <c r="B52" s="696"/>
      <c r="C52" s="24" t="s">
        <v>10</v>
      </c>
      <c r="D52" s="25" t="s">
        <v>3593</v>
      </c>
      <c r="E52" s="25"/>
      <c r="F52" s="25"/>
      <c r="G52" s="26">
        <v>2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1">
        <f t="shared" si="0"/>
        <v>0</v>
      </c>
    </row>
    <row r="53" spans="1:39" ht="14.25" thickBot="1">
      <c r="A53" s="697"/>
      <c r="B53" s="696"/>
      <c r="C53" s="24" t="s">
        <v>3566</v>
      </c>
      <c r="D53" s="25" t="s">
        <v>3594</v>
      </c>
      <c r="E53" s="25"/>
      <c r="F53" s="25"/>
      <c r="G53" s="26">
        <v>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1">
        <f t="shared" si="0"/>
        <v>0</v>
      </c>
    </row>
    <row r="54" spans="1:39" ht="13.5" customHeight="1" thickBot="1">
      <c r="A54" s="697"/>
      <c r="B54" s="696"/>
      <c r="C54" s="24" t="s">
        <v>3568</v>
      </c>
      <c r="D54" s="25" t="s">
        <v>3595</v>
      </c>
      <c r="E54" s="25"/>
      <c r="F54" s="25"/>
      <c r="G54" s="26">
        <v>2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1">
        <f t="shared" si="0"/>
        <v>0</v>
      </c>
    </row>
    <row r="55" spans="1:39" ht="14.25" thickBot="1">
      <c r="A55" s="697"/>
      <c r="B55" s="696"/>
      <c r="C55" s="24" t="s">
        <v>3570</v>
      </c>
      <c r="D55" s="28" t="s">
        <v>3583</v>
      </c>
      <c r="E55" s="28"/>
      <c r="F55" s="28"/>
      <c r="G55" s="26">
        <v>2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1">
        <f t="shared" si="0"/>
        <v>0</v>
      </c>
    </row>
    <row r="56" spans="1:39" ht="14.25" thickBot="1">
      <c r="A56" s="697"/>
      <c r="B56" s="696"/>
      <c r="C56" s="29"/>
      <c r="D56" s="30"/>
      <c r="E56" s="30"/>
      <c r="F56" s="30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52"/>
      <c r="AM56" s="53">
        <f t="shared" si="0"/>
        <v>0</v>
      </c>
    </row>
    <row r="57" spans="1:39" ht="13.5" customHeight="1" thickBot="1">
      <c r="A57" s="697">
        <v>5</v>
      </c>
      <c r="B57" s="696" t="s">
        <v>3597</v>
      </c>
      <c r="C57" s="20" t="s">
        <v>9</v>
      </c>
      <c r="D57" s="40" t="s">
        <v>3588</v>
      </c>
      <c r="E57" s="40"/>
      <c r="F57" s="40"/>
      <c r="G57" s="41">
        <v>4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58"/>
      <c r="AM57" s="59">
        <f t="shared" si="0"/>
        <v>0</v>
      </c>
    </row>
    <row r="58" spans="1:39" ht="13.5" customHeight="1" thickBot="1">
      <c r="A58" s="697"/>
      <c r="B58" s="696"/>
      <c r="C58" s="24" t="s">
        <v>10</v>
      </c>
      <c r="D58" s="28" t="s">
        <v>3598</v>
      </c>
      <c r="E58" s="28"/>
      <c r="F58" s="28"/>
      <c r="G58" s="26">
        <v>2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1">
        <f t="shared" si="0"/>
        <v>0</v>
      </c>
    </row>
    <row r="59" spans="1:39" ht="13.5" customHeight="1" thickBot="1">
      <c r="A59" s="697"/>
      <c r="B59" s="696"/>
      <c r="C59" s="24" t="s">
        <v>3566</v>
      </c>
      <c r="D59" s="43" t="s">
        <v>3599</v>
      </c>
      <c r="E59" s="43"/>
      <c r="F59" s="43"/>
      <c r="G59" s="44">
        <v>2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60"/>
      <c r="AM59" s="61">
        <f t="shared" si="0"/>
        <v>0</v>
      </c>
    </row>
    <row r="60" spans="1:39" ht="14.25" thickBot="1">
      <c r="A60" s="697"/>
      <c r="B60" s="696"/>
      <c r="C60" s="24" t="s">
        <v>3568</v>
      </c>
      <c r="D60" s="28" t="s">
        <v>3600</v>
      </c>
      <c r="E60" s="28"/>
      <c r="F60" s="28"/>
      <c r="G60" s="26">
        <v>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1">
        <f t="shared" si="0"/>
        <v>0</v>
      </c>
    </row>
    <row r="61" spans="1:39" ht="14.25" thickBot="1">
      <c r="A61" s="697"/>
      <c r="B61" s="696"/>
      <c r="C61" s="29"/>
      <c r="D61" s="37" t="s">
        <v>4337</v>
      </c>
      <c r="E61" s="37"/>
      <c r="F61" s="37"/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56"/>
      <c r="AM61" s="57">
        <f t="shared" si="0"/>
        <v>0</v>
      </c>
    </row>
    <row r="62" spans="1:39" ht="13.5" customHeight="1" thickBot="1">
      <c r="A62" s="697">
        <v>6</v>
      </c>
      <c r="B62" s="696" t="s">
        <v>3601</v>
      </c>
      <c r="C62" s="20" t="s">
        <v>9</v>
      </c>
      <c r="D62" s="46" t="s">
        <v>3602</v>
      </c>
      <c r="E62" s="46"/>
      <c r="F62" s="46"/>
      <c r="G62" s="22">
        <v>2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48"/>
      <c r="AM62" s="49">
        <f t="shared" si="0"/>
        <v>0</v>
      </c>
    </row>
    <row r="63" spans="1:39" ht="13.5" customHeight="1" thickBot="1">
      <c r="A63" s="697"/>
      <c r="B63" s="696"/>
      <c r="C63" s="24" t="s">
        <v>10</v>
      </c>
      <c r="D63" s="28" t="s">
        <v>3603</v>
      </c>
      <c r="E63" s="28"/>
      <c r="F63" s="28"/>
      <c r="G63" s="26">
        <v>2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1">
        <f t="shared" ref="AM63:AM100" si="1">SUM(H63:AL63)</f>
        <v>0</v>
      </c>
    </row>
    <row r="64" spans="1:39" ht="13.5" customHeight="1" thickBot="1">
      <c r="A64" s="697"/>
      <c r="B64" s="696"/>
      <c r="C64" s="24" t="s">
        <v>3566</v>
      </c>
      <c r="D64" s="28" t="s">
        <v>3604</v>
      </c>
      <c r="E64" s="28"/>
      <c r="F64" s="28"/>
      <c r="G64" s="26">
        <v>2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1">
        <f t="shared" si="1"/>
        <v>0</v>
      </c>
    </row>
    <row r="65" spans="1:39" ht="13.5" customHeight="1" thickBot="1">
      <c r="A65" s="697"/>
      <c r="B65" s="696"/>
      <c r="C65" s="24" t="s">
        <v>3568</v>
      </c>
      <c r="D65" s="28" t="s">
        <v>3605</v>
      </c>
      <c r="E65" s="28"/>
      <c r="F65" s="28"/>
      <c r="G65" s="26">
        <v>2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1">
        <f t="shared" si="1"/>
        <v>0</v>
      </c>
    </row>
    <row r="66" spans="1:39" ht="13.5" customHeight="1" thickBot="1">
      <c r="A66" s="697"/>
      <c r="B66" s="696"/>
      <c r="C66" s="24" t="s">
        <v>3570</v>
      </c>
      <c r="D66" s="28" t="s">
        <v>3606</v>
      </c>
      <c r="E66" s="28"/>
      <c r="F66" s="28"/>
      <c r="G66" s="26">
        <v>2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1">
        <f t="shared" si="1"/>
        <v>0</v>
      </c>
    </row>
    <row r="67" spans="1:39" ht="13.5" customHeight="1" thickBot="1">
      <c r="A67" s="697"/>
      <c r="B67" s="696"/>
      <c r="C67" s="24" t="s">
        <v>3572</v>
      </c>
      <c r="D67" s="28" t="s">
        <v>3607</v>
      </c>
      <c r="E67" s="28"/>
      <c r="F67" s="28"/>
      <c r="G67" s="26">
        <v>5</v>
      </c>
      <c r="H67" s="27">
        <v>1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>
        <v>1</v>
      </c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1">
        <f t="shared" si="1"/>
        <v>2</v>
      </c>
    </row>
    <row r="68" spans="1:39" ht="13.5" customHeight="1" thickBot="1">
      <c r="A68" s="697"/>
      <c r="B68" s="696"/>
      <c r="C68" s="24" t="s">
        <v>3574</v>
      </c>
      <c r="D68" s="28" t="s">
        <v>3608</v>
      </c>
      <c r="E68" s="28"/>
      <c r="F68" s="28"/>
      <c r="G68" s="26">
        <v>2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1">
        <f t="shared" si="1"/>
        <v>0</v>
      </c>
    </row>
    <row r="69" spans="1:39" ht="14.25" thickBot="1">
      <c r="A69" s="697"/>
      <c r="B69" s="696"/>
      <c r="C69" s="24" t="s">
        <v>3576</v>
      </c>
      <c r="D69" s="28" t="s">
        <v>3609</v>
      </c>
      <c r="E69" s="28"/>
      <c r="F69" s="28"/>
      <c r="G69" s="26">
        <v>2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1">
        <f t="shared" si="1"/>
        <v>0</v>
      </c>
    </row>
    <row r="70" spans="1:39" ht="13.5" customHeight="1" thickBot="1">
      <c r="A70" s="697"/>
      <c r="B70" s="696"/>
      <c r="C70" s="29" t="s">
        <v>3578</v>
      </c>
      <c r="D70" s="37" t="s">
        <v>3610</v>
      </c>
      <c r="E70" s="37"/>
      <c r="F70" s="37"/>
      <c r="G70" s="38">
        <v>2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56"/>
      <c r="AM70" s="57">
        <f t="shared" si="1"/>
        <v>0</v>
      </c>
    </row>
    <row r="71" spans="1:39" ht="13.5" customHeight="1" thickBot="1">
      <c r="A71" s="696">
        <v>7</v>
      </c>
      <c r="B71" s="696" t="s">
        <v>3611</v>
      </c>
      <c r="C71" s="20" t="s">
        <v>9</v>
      </c>
      <c r="D71" s="46" t="s">
        <v>3612</v>
      </c>
      <c r="E71" s="46"/>
      <c r="F71" s="46"/>
      <c r="G71" s="22">
        <v>5</v>
      </c>
      <c r="H71" s="23">
        <v>1</v>
      </c>
      <c r="I71" s="23">
        <v>2</v>
      </c>
      <c r="J71" s="23">
        <v>2</v>
      </c>
      <c r="K71" s="23">
        <v>1</v>
      </c>
      <c r="L71" s="23"/>
      <c r="M71" s="23"/>
      <c r="N71" s="23">
        <v>1</v>
      </c>
      <c r="O71" s="23"/>
      <c r="P71" s="23"/>
      <c r="Q71" s="23"/>
      <c r="R71" s="23"/>
      <c r="S71" s="23"/>
      <c r="T71" s="23"/>
      <c r="U71" s="23"/>
      <c r="V71" s="23"/>
      <c r="W71" s="23">
        <v>1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48"/>
      <c r="AM71" s="49">
        <f t="shared" si="1"/>
        <v>8</v>
      </c>
    </row>
    <row r="72" spans="1:39" ht="13.5" customHeight="1" thickBot="1">
      <c r="A72" s="696"/>
      <c r="B72" s="696"/>
      <c r="C72" s="24" t="s">
        <v>3613</v>
      </c>
      <c r="D72" s="28" t="s">
        <v>3614</v>
      </c>
      <c r="E72" s="28"/>
      <c r="F72" s="28"/>
      <c r="G72" s="26">
        <v>2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1">
        <f t="shared" si="1"/>
        <v>0</v>
      </c>
    </row>
    <row r="73" spans="1:39" ht="13.5" customHeight="1" thickBot="1">
      <c r="A73" s="696"/>
      <c r="B73" s="696"/>
      <c r="C73" s="24" t="s">
        <v>3566</v>
      </c>
      <c r="D73" s="43" t="s">
        <v>3615</v>
      </c>
      <c r="E73" s="43"/>
      <c r="F73" s="43"/>
      <c r="G73" s="44">
        <v>2</v>
      </c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60"/>
      <c r="AM73" s="61">
        <f t="shared" si="1"/>
        <v>0</v>
      </c>
    </row>
    <row r="74" spans="1:39" ht="13.5" customHeight="1" thickBot="1">
      <c r="A74" s="696"/>
      <c r="B74" s="696"/>
      <c r="C74" s="24" t="s">
        <v>3568</v>
      </c>
      <c r="D74" s="28" t="s">
        <v>3616</v>
      </c>
      <c r="E74" s="28"/>
      <c r="F74" s="28"/>
      <c r="G74" s="26">
        <v>2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50"/>
      <c r="AM74" s="51">
        <f t="shared" si="1"/>
        <v>0</v>
      </c>
    </row>
    <row r="75" spans="1:39" ht="13.5" customHeight="1" thickBot="1">
      <c r="A75" s="696"/>
      <c r="B75" s="696"/>
      <c r="C75" s="24" t="s">
        <v>3570</v>
      </c>
      <c r="D75" s="28" t="s">
        <v>3583</v>
      </c>
      <c r="E75" s="28"/>
      <c r="F75" s="28"/>
      <c r="G75" s="26">
        <v>2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50"/>
      <c r="AM75" s="51">
        <f t="shared" si="1"/>
        <v>0</v>
      </c>
    </row>
    <row r="76" spans="1:39" ht="13.5" customHeight="1" thickBot="1">
      <c r="A76" s="696"/>
      <c r="B76" s="696"/>
      <c r="C76" s="29"/>
      <c r="D76" s="30" t="s">
        <v>4489</v>
      </c>
      <c r="E76" s="30"/>
      <c r="F76" s="30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52"/>
      <c r="AM76" s="53">
        <f t="shared" si="1"/>
        <v>0</v>
      </c>
    </row>
    <row r="77" spans="1:39" ht="13.5" customHeight="1" thickBot="1">
      <c r="A77" s="696">
        <v>8</v>
      </c>
      <c r="B77" s="696" t="s">
        <v>3617</v>
      </c>
      <c r="C77" s="20" t="s">
        <v>9</v>
      </c>
      <c r="D77" s="46" t="s">
        <v>3618</v>
      </c>
      <c r="E77" s="46"/>
      <c r="F77" s="46"/>
      <c r="G77" s="22">
        <v>3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48"/>
      <c r="AM77" s="49">
        <f t="shared" si="1"/>
        <v>0</v>
      </c>
    </row>
    <row r="78" spans="1:39" ht="14.25" thickBot="1">
      <c r="A78" s="696"/>
      <c r="B78" s="696"/>
      <c r="C78" s="24" t="s">
        <v>10</v>
      </c>
      <c r="D78" s="25" t="s">
        <v>3619</v>
      </c>
      <c r="E78" s="25"/>
      <c r="F78" s="25"/>
      <c r="G78" s="26">
        <v>3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50"/>
      <c r="AM78" s="51">
        <f t="shared" si="1"/>
        <v>0</v>
      </c>
    </row>
    <row r="79" spans="1:39" ht="13.5" customHeight="1" thickBot="1">
      <c r="A79" s="696"/>
      <c r="B79" s="696"/>
      <c r="C79" s="24" t="s">
        <v>3566</v>
      </c>
      <c r="D79" s="25" t="s">
        <v>3620</v>
      </c>
      <c r="E79" s="25"/>
      <c r="F79" s="25"/>
      <c r="G79" s="26">
        <v>3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50"/>
      <c r="AM79" s="51">
        <f t="shared" si="1"/>
        <v>0</v>
      </c>
    </row>
    <row r="80" spans="1:39" ht="13.5" customHeight="1" thickBot="1">
      <c r="A80" s="696"/>
      <c r="B80" s="696"/>
      <c r="C80" s="24" t="s">
        <v>3568</v>
      </c>
      <c r="D80" s="25" t="s">
        <v>3621</v>
      </c>
      <c r="E80" s="25"/>
      <c r="F80" s="25"/>
      <c r="G80" s="26">
        <v>2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50"/>
      <c r="AM80" s="51">
        <f t="shared" si="1"/>
        <v>0</v>
      </c>
    </row>
    <row r="81" spans="1:39" ht="13.5" customHeight="1" thickBot="1">
      <c r="A81" s="696"/>
      <c r="B81" s="696"/>
      <c r="C81" s="24" t="s">
        <v>3570</v>
      </c>
      <c r="D81" s="25" t="s">
        <v>3622</v>
      </c>
      <c r="E81" s="25"/>
      <c r="F81" s="25"/>
      <c r="G81" s="26">
        <v>2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50"/>
      <c r="AM81" s="51">
        <f t="shared" si="1"/>
        <v>0</v>
      </c>
    </row>
    <row r="82" spans="1:39" ht="14.25" thickBot="1">
      <c r="A82" s="696"/>
      <c r="B82" s="696"/>
      <c r="C82" s="24" t="s">
        <v>3572</v>
      </c>
      <c r="D82" s="28" t="s">
        <v>3583</v>
      </c>
      <c r="E82" s="28"/>
      <c r="F82" s="28"/>
      <c r="G82" s="26">
        <v>2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50"/>
      <c r="AM82" s="51">
        <f t="shared" si="1"/>
        <v>0</v>
      </c>
    </row>
    <row r="83" spans="1:39" ht="13.5" customHeight="1" thickBot="1">
      <c r="A83" s="696"/>
      <c r="B83" s="696"/>
      <c r="C83" s="29"/>
      <c r="D83" s="30" t="s">
        <v>4338</v>
      </c>
      <c r="E83" s="30"/>
      <c r="F83" s="30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52"/>
      <c r="AM83" s="53">
        <f t="shared" si="1"/>
        <v>0</v>
      </c>
    </row>
    <row r="84" spans="1:39" ht="13.5" customHeight="1" thickBot="1">
      <c r="A84" s="696">
        <v>9</v>
      </c>
      <c r="B84" s="696" t="s">
        <v>3623</v>
      </c>
      <c r="C84" s="20" t="s">
        <v>9</v>
      </c>
      <c r="D84" s="46" t="s">
        <v>3624</v>
      </c>
      <c r="E84" s="46"/>
      <c r="F84" s="46"/>
      <c r="G84" s="22">
        <v>5</v>
      </c>
      <c r="H84" s="23">
        <v>1</v>
      </c>
      <c r="I84" s="23"/>
      <c r="J84" s="23"/>
      <c r="K84" s="23">
        <v>2</v>
      </c>
      <c r="L84" s="23"/>
      <c r="M84" s="23"/>
      <c r="N84" s="23">
        <v>1</v>
      </c>
      <c r="O84" s="23">
        <v>1</v>
      </c>
      <c r="P84" s="23">
        <v>1</v>
      </c>
      <c r="Q84" s="23"/>
      <c r="R84" s="23"/>
      <c r="S84" s="23"/>
      <c r="T84" s="23"/>
      <c r="U84" s="23">
        <v>1</v>
      </c>
      <c r="V84" s="23"/>
      <c r="W84" s="23">
        <v>1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48"/>
      <c r="AM84" s="49">
        <f t="shared" si="1"/>
        <v>8</v>
      </c>
    </row>
    <row r="85" spans="1:39" ht="13.5" customHeight="1" thickBot="1">
      <c r="A85" s="696"/>
      <c r="B85" s="696"/>
      <c r="C85" s="24" t="s">
        <v>10</v>
      </c>
      <c r="D85" s="28" t="s">
        <v>3625</v>
      </c>
      <c r="E85" s="28"/>
      <c r="F85" s="28"/>
      <c r="G85" s="26">
        <v>2</v>
      </c>
      <c r="H85" s="27"/>
      <c r="I85" s="27"/>
      <c r="J85" s="27"/>
      <c r="K85" s="27"/>
      <c r="L85" s="27"/>
      <c r="M85" s="27"/>
      <c r="N85" s="27"/>
      <c r="O85" s="27">
        <v>1</v>
      </c>
      <c r="P85" s="27"/>
      <c r="Q85" s="27">
        <v>3</v>
      </c>
      <c r="R85" s="27"/>
      <c r="S85" s="27"/>
      <c r="T85" s="27">
        <v>1</v>
      </c>
      <c r="U85" s="27">
        <v>1</v>
      </c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50"/>
      <c r="AM85" s="51">
        <f t="shared" si="1"/>
        <v>6</v>
      </c>
    </row>
    <row r="86" spans="1:39" ht="13.5" customHeight="1" thickBot="1">
      <c r="A86" s="696"/>
      <c r="B86" s="696"/>
      <c r="C86" s="24" t="s">
        <v>3566</v>
      </c>
      <c r="D86" s="28" t="s">
        <v>3626</v>
      </c>
      <c r="E86" s="28"/>
      <c r="F86" s="28"/>
      <c r="G86" s="26">
        <v>2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50"/>
      <c r="AM86" s="51">
        <f t="shared" si="1"/>
        <v>0</v>
      </c>
    </row>
    <row r="87" spans="1:39" ht="13.5" customHeight="1" thickBot="1">
      <c r="A87" s="696"/>
      <c r="B87" s="696"/>
      <c r="C87" s="24" t="s">
        <v>3568</v>
      </c>
      <c r="D87" s="28" t="s">
        <v>3627</v>
      </c>
      <c r="E87" s="28"/>
      <c r="F87" s="28"/>
      <c r="G87" s="26">
        <v>2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50"/>
      <c r="AM87" s="51">
        <f t="shared" si="1"/>
        <v>0</v>
      </c>
    </row>
    <row r="88" spans="1:39" ht="14.25" thickBot="1">
      <c r="A88" s="696"/>
      <c r="B88" s="696"/>
      <c r="C88" s="24" t="s">
        <v>3570</v>
      </c>
      <c r="D88" s="28" t="s">
        <v>3628</v>
      </c>
      <c r="E88" s="28"/>
      <c r="F88" s="28"/>
      <c r="G88" s="26">
        <v>2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50"/>
      <c r="AM88" s="51">
        <f t="shared" si="1"/>
        <v>0</v>
      </c>
    </row>
    <row r="89" spans="1:39" ht="13.5" customHeight="1" thickBot="1">
      <c r="A89" s="696"/>
      <c r="B89" s="696"/>
      <c r="C89" s="24" t="s">
        <v>3572</v>
      </c>
      <c r="D89" s="28" t="s">
        <v>3629</v>
      </c>
      <c r="E89" s="28"/>
      <c r="F89" s="28"/>
      <c r="G89" s="26">
        <v>2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50"/>
      <c r="AM89" s="51">
        <f t="shared" si="1"/>
        <v>0</v>
      </c>
    </row>
    <row r="90" spans="1:39" ht="14.25" thickBot="1">
      <c r="A90" s="696"/>
      <c r="B90" s="696"/>
      <c r="C90" s="24" t="s">
        <v>3574</v>
      </c>
      <c r="D90" s="28" t="s">
        <v>3630</v>
      </c>
      <c r="E90" s="28"/>
      <c r="F90" s="28"/>
      <c r="G90" s="26">
        <v>2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50"/>
      <c r="AM90" s="51">
        <f t="shared" si="1"/>
        <v>0</v>
      </c>
    </row>
    <row r="91" spans="1:39" ht="13.5" customHeight="1" thickBot="1">
      <c r="A91" s="696"/>
      <c r="B91" s="696"/>
      <c r="C91" s="24" t="s">
        <v>3576</v>
      </c>
      <c r="D91" s="28" t="s">
        <v>3583</v>
      </c>
      <c r="E91" s="28"/>
      <c r="F91" s="28"/>
      <c r="G91" s="26">
        <v>2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50"/>
      <c r="AM91" s="51">
        <f t="shared" si="1"/>
        <v>0</v>
      </c>
    </row>
    <row r="92" spans="1:39" ht="13.5" customHeight="1" thickBot="1">
      <c r="A92" s="696"/>
      <c r="B92" s="696"/>
      <c r="C92" s="29"/>
      <c r="D92" s="30" t="s">
        <v>4338</v>
      </c>
      <c r="E92" s="30"/>
      <c r="F92" s="30"/>
      <c r="G92" s="31"/>
      <c r="H92" s="32"/>
      <c r="I92" s="32"/>
      <c r="J92" s="32"/>
      <c r="K92" s="32"/>
      <c r="L92" s="32"/>
      <c r="M92" s="32"/>
      <c r="N92" s="32">
        <v>1</v>
      </c>
      <c r="O92" s="32">
        <v>1</v>
      </c>
      <c r="P92" s="32">
        <v>1</v>
      </c>
      <c r="Q92" s="32"/>
      <c r="R92" s="32"/>
      <c r="S92" s="32"/>
      <c r="T92" s="32"/>
      <c r="U92" s="32">
        <v>1</v>
      </c>
      <c r="V92" s="32">
        <v>1</v>
      </c>
      <c r="W92" s="32">
        <v>1</v>
      </c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52"/>
      <c r="AM92" s="53">
        <f t="shared" si="1"/>
        <v>6</v>
      </c>
    </row>
    <row r="93" spans="1:39" ht="13.5" customHeight="1" thickBot="1">
      <c r="A93" s="696">
        <v>10</v>
      </c>
      <c r="B93" s="696" t="s">
        <v>3631</v>
      </c>
      <c r="C93" s="20" t="s">
        <v>9</v>
      </c>
      <c r="D93" s="21" t="s">
        <v>3595</v>
      </c>
      <c r="E93" s="21"/>
      <c r="F93" s="21"/>
      <c r="G93" s="22">
        <v>2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48"/>
      <c r="AM93" s="49">
        <f t="shared" si="1"/>
        <v>0</v>
      </c>
    </row>
    <row r="94" spans="1:39" ht="13.5" customHeight="1" thickBot="1">
      <c r="A94" s="696"/>
      <c r="B94" s="696"/>
      <c r="C94" s="24" t="s">
        <v>10</v>
      </c>
      <c r="D94" s="28" t="s">
        <v>3632</v>
      </c>
      <c r="E94" s="28"/>
      <c r="F94" s="28"/>
      <c r="G94" s="26">
        <v>2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50"/>
      <c r="AM94" s="51">
        <f t="shared" si="1"/>
        <v>0</v>
      </c>
    </row>
    <row r="95" spans="1:39" ht="13.5" customHeight="1" thickBot="1">
      <c r="A95" s="696"/>
      <c r="B95" s="696"/>
      <c r="C95" s="24" t="s">
        <v>3566</v>
      </c>
      <c r="D95" s="25" t="s">
        <v>3633</v>
      </c>
      <c r="E95" s="25"/>
      <c r="F95" s="25"/>
      <c r="G95" s="26">
        <v>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50"/>
      <c r="AM95" s="51">
        <f t="shared" si="1"/>
        <v>0</v>
      </c>
    </row>
    <row r="96" spans="1:39" ht="13.5" customHeight="1" thickBot="1">
      <c r="A96" s="696"/>
      <c r="B96" s="696"/>
      <c r="C96" s="24" t="s">
        <v>3568</v>
      </c>
      <c r="D96" s="28" t="s">
        <v>3634</v>
      </c>
      <c r="E96" s="28"/>
      <c r="F96" s="28"/>
      <c r="G96" s="26">
        <v>2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50"/>
      <c r="AM96" s="51">
        <f t="shared" si="1"/>
        <v>0</v>
      </c>
    </row>
    <row r="97" spans="1:39" ht="14.25" thickBot="1">
      <c r="A97" s="696"/>
      <c r="B97" s="696"/>
      <c r="C97" s="24" t="s">
        <v>3570</v>
      </c>
      <c r="D97" s="25" t="s">
        <v>3635</v>
      </c>
      <c r="E97" s="25"/>
      <c r="F97" s="25"/>
      <c r="G97" s="26">
        <v>2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50"/>
      <c r="AM97" s="51">
        <f t="shared" si="1"/>
        <v>0</v>
      </c>
    </row>
    <row r="98" spans="1:39" ht="14.25" thickBot="1">
      <c r="A98" s="696"/>
      <c r="B98" s="696"/>
      <c r="C98" s="24" t="s">
        <v>3572</v>
      </c>
      <c r="D98" s="25" t="s">
        <v>3620</v>
      </c>
      <c r="E98" s="25"/>
      <c r="F98" s="25"/>
      <c r="G98" s="26">
        <v>2</v>
      </c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50"/>
      <c r="AM98" s="51">
        <f t="shared" si="1"/>
        <v>0</v>
      </c>
    </row>
    <row r="99" spans="1:39" ht="13.5" customHeight="1" thickBot="1">
      <c r="A99" s="696"/>
      <c r="B99" s="696"/>
      <c r="C99" s="24" t="s">
        <v>3574</v>
      </c>
      <c r="D99" s="25" t="s">
        <v>3621</v>
      </c>
      <c r="E99" s="25"/>
      <c r="F99" s="25"/>
      <c r="G99" s="26">
        <v>2</v>
      </c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50"/>
      <c r="AM99" s="51">
        <f t="shared" si="1"/>
        <v>0</v>
      </c>
    </row>
    <row r="100" spans="1:39" ht="14.25" thickBot="1">
      <c r="A100" s="696"/>
      <c r="B100" s="696"/>
      <c r="C100" s="29"/>
      <c r="D100" s="30" t="s">
        <v>4490</v>
      </c>
      <c r="E100" s="30"/>
      <c r="F100" s="30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52"/>
      <c r="AM100" s="53">
        <f t="shared" si="1"/>
        <v>0</v>
      </c>
    </row>
    <row r="101" spans="1:39" ht="15.75" thickBot="1">
      <c r="A101" s="694"/>
      <c r="B101" s="691" t="s">
        <v>3636</v>
      </c>
      <c r="C101" s="691"/>
      <c r="D101" s="691"/>
      <c r="E101" s="412"/>
      <c r="F101" s="412"/>
      <c r="G101" s="36" t="s">
        <v>9</v>
      </c>
      <c r="H101" s="62">
        <f t="shared" ref="H101:AL101" si="2">SUM(H31:H100)</f>
        <v>3</v>
      </c>
      <c r="I101" s="62">
        <f t="shared" si="2"/>
        <v>2</v>
      </c>
      <c r="J101" s="62">
        <f t="shared" si="2"/>
        <v>2</v>
      </c>
      <c r="K101" s="62">
        <f t="shared" si="2"/>
        <v>3</v>
      </c>
      <c r="L101" s="62">
        <f t="shared" si="2"/>
        <v>0</v>
      </c>
      <c r="M101" s="62">
        <f t="shared" si="2"/>
        <v>0</v>
      </c>
      <c r="N101" s="62">
        <f t="shared" si="2"/>
        <v>3</v>
      </c>
      <c r="O101" s="62">
        <f t="shared" si="2"/>
        <v>3</v>
      </c>
      <c r="P101" s="62">
        <f t="shared" si="2"/>
        <v>2</v>
      </c>
      <c r="Q101" s="62">
        <f t="shared" si="2"/>
        <v>3</v>
      </c>
      <c r="R101" s="62">
        <f t="shared" si="2"/>
        <v>0</v>
      </c>
      <c r="S101" s="62">
        <f>SUM(S31:S100)</f>
        <v>0</v>
      </c>
      <c r="T101" s="62">
        <f t="shared" si="2"/>
        <v>1</v>
      </c>
      <c r="U101" s="62">
        <f t="shared" si="2"/>
        <v>3</v>
      </c>
      <c r="V101" s="62">
        <f t="shared" si="2"/>
        <v>3</v>
      </c>
      <c r="W101" s="62">
        <f t="shared" si="2"/>
        <v>4</v>
      </c>
      <c r="X101" s="62">
        <f t="shared" si="2"/>
        <v>0</v>
      </c>
      <c r="Y101" s="62">
        <f t="shared" si="2"/>
        <v>0</v>
      </c>
      <c r="Z101" s="62">
        <f t="shared" si="2"/>
        <v>0</v>
      </c>
      <c r="AA101" s="62">
        <f t="shared" si="2"/>
        <v>0</v>
      </c>
      <c r="AB101" s="62">
        <f t="shared" si="2"/>
        <v>0</v>
      </c>
      <c r="AC101" s="62">
        <f t="shared" si="2"/>
        <v>0</v>
      </c>
      <c r="AD101" s="62">
        <f t="shared" si="2"/>
        <v>0</v>
      </c>
      <c r="AE101" s="62">
        <f t="shared" si="2"/>
        <v>0</v>
      </c>
      <c r="AF101" s="62">
        <f t="shared" si="2"/>
        <v>0</v>
      </c>
      <c r="AG101" s="62">
        <f t="shared" si="2"/>
        <v>0</v>
      </c>
      <c r="AH101" s="62">
        <f t="shared" si="2"/>
        <v>0</v>
      </c>
      <c r="AI101" s="62">
        <f t="shared" si="2"/>
        <v>0</v>
      </c>
      <c r="AJ101" s="62">
        <f t="shared" si="2"/>
        <v>0</v>
      </c>
      <c r="AK101" s="62">
        <f t="shared" si="2"/>
        <v>0</v>
      </c>
      <c r="AL101" s="75">
        <f t="shared" si="2"/>
        <v>0</v>
      </c>
      <c r="AM101" s="76">
        <f>SUM(H101:AL101)</f>
        <v>32</v>
      </c>
    </row>
    <row r="102" spans="1:39" ht="15.75" thickBot="1">
      <c r="A102" s="694"/>
      <c r="B102" s="691"/>
      <c r="C102" s="691"/>
      <c r="D102" s="691"/>
      <c r="E102" s="412"/>
      <c r="F102" s="412"/>
      <c r="G102" s="36" t="s">
        <v>10</v>
      </c>
      <c r="H102" s="62">
        <f>+H101</f>
        <v>3</v>
      </c>
      <c r="I102" s="62">
        <f t="shared" ref="I102:AL102" si="3">+I101+H102</f>
        <v>5</v>
      </c>
      <c r="J102" s="62">
        <f t="shared" si="3"/>
        <v>7</v>
      </c>
      <c r="K102" s="62">
        <f t="shared" si="3"/>
        <v>10</v>
      </c>
      <c r="L102" s="62">
        <f t="shared" si="3"/>
        <v>10</v>
      </c>
      <c r="M102" s="62">
        <f t="shared" si="3"/>
        <v>10</v>
      </c>
      <c r="N102" s="62">
        <f t="shared" si="3"/>
        <v>13</v>
      </c>
      <c r="O102" s="62">
        <f t="shared" si="3"/>
        <v>16</v>
      </c>
      <c r="P102" s="62">
        <f t="shared" si="3"/>
        <v>18</v>
      </c>
      <c r="Q102" s="62">
        <f t="shared" si="3"/>
        <v>21</v>
      </c>
      <c r="R102" s="62">
        <f t="shared" si="3"/>
        <v>21</v>
      </c>
      <c r="S102" s="62">
        <f t="shared" si="3"/>
        <v>21</v>
      </c>
      <c r="T102" s="62">
        <f t="shared" si="3"/>
        <v>22</v>
      </c>
      <c r="U102" s="62">
        <f t="shared" si="3"/>
        <v>25</v>
      </c>
      <c r="V102" s="62">
        <f t="shared" si="3"/>
        <v>28</v>
      </c>
      <c r="W102" s="62">
        <f t="shared" si="3"/>
        <v>32</v>
      </c>
      <c r="X102" s="62">
        <f t="shared" si="3"/>
        <v>32</v>
      </c>
      <c r="Y102" s="62">
        <f t="shared" si="3"/>
        <v>32</v>
      </c>
      <c r="Z102" s="62">
        <f t="shared" si="3"/>
        <v>32</v>
      </c>
      <c r="AA102" s="62">
        <f t="shared" si="3"/>
        <v>32</v>
      </c>
      <c r="AB102" s="62">
        <f t="shared" si="3"/>
        <v>32</v>
      </c>
      <c r="AC102" s="62">
        <f t="shared" si="3"/>
        <v>32</v>
      </c>
      <c r="AD102" s="62">
        <f t="shared" si="3"/>
        <v>32</v>
      </c>
      <c r="AE102" s="62">
        <f t="shared" si="3"/>
        <v>32</v>
      </c>
      <c r="AF102" s="62">
        <f t="shared" si="3"/>
        <v>32</v>
      </c>
      <c r="AG102" s="62">
        <f t="shared" si="3"/>
        <v>32</v>
      </c>
      <c r="AH102" s="62">
        <f t="shared" si="3"/>
        <v>32</v>
      </c>
      <c r="AI102" s="62">
        <f t="shared" si="3"/>
        <v>32</v>
      </c>
      <c r="AJ102" s="62">
        <f t="shared" si="3"/>
        <v>32</v>
      </c>
      <c r="AK102" s="62">
        <f t="shared" si="3"/>
        <v>32</v>
      </c>
      <c r="AL102" s="75">
        <f t="shared" si="3"/>
        <v>32</v>
      </c>
      <c r="AM102" s="76">
        <f t="shared" ref="AM102:AM103" si="4">SUM(H102:AL102)</f>
        <v>742</v>
      </c>
    </row>
    <row r="103" spans="1:39" ht="16.5" thickBot="1">
      <c r="A103" s="695"/>
      <c r="B103" s="690" t="s">
        <v>3637</v>
      </c>
      <c r="C103" s="690"/>
      <c r="D103" s="690"/>
      <c r="E103" s="411"/>
      <c r="F103" s="411"/>
      <c r="G103" s="36" t="s">
        <v>9</v>
      </c>
      <c r="H103" s="63">
        <f>'Input Data Shift C'!D77</f>
        <v>9523</v>
      </c>
      <c r="I103" s="62">
        <f>'Input Data Shift C'!E77</f>
        <v>8972</v>
      </c>
      <c r="J103" s="62">
        <f>'Input Data Shift C'!F77</f>
        <v>10497</v>
      </c>
      <c r="K103" s="62">
        <f>'Input Data Shift C'!G77</f>
        <v>9644</v>
      </c>
      <c r="L103" s="62">
        <f>'Input Data Shift C'!H77</f>
        <v>0</v>
      </c>
      <c r="M103" s="62">
        <f>'Input Data Shift C'!I77</f>
        <v>0</v>
      </c>
      <c r="N103" s="62">
        <f>'Input Data Shift C'!J77</f>
        <v>9308</v>
      </c>
      <c r="O103" s="62">
        <f>'Input Data Shift C'!K77</f>
        <v>10795</v>
      </c>
      <c r="P103" s="62">
        <f>'Input Data Shift C'!L77</f>
        <v>10407</v>
      </c>
      <c r="Q103" s="62">
        <f>'Input Data Shift C'!M77</f>
        <v>9740</v>
      </c>
      <c r="R103" s="62">
        <f>'Input Data Shift C'!N77</f>
        <v>0</v>
      </c>
      <c r="S103" s="62">
        <f>'Input Data Shift C'!O77</f>
        <v>0</v>
      </c>
      <c r="T103" s="62">
        <f>'Input Data Shift C'!P77</f>
        <v>4458</v>
      </c>
      <c r="U103" s="62">
        <f>'Input Data Shift C'!Q77</f>
        <v>9505</v>
      </c>
      <c r="V103" s="62">
        <f>'Input Data Shift C'!R77</f>
        <v>10943</v>
      </c>
      <c r="W103" s="62">
        <f>'Input Data Shift C'!S77</f>
        <v>9933</v>
      </c>
      <c r="X103" s="62">
        <f>'Input Data Shift C'!T77</f>
        <v>0</v>
      </c>
      <c r="Y103" s="62">
        <f>'Input Data Shift C'!U77</f>
        <v>0</v>
      </c>
      <c r="Z103" s="62">
        <f>'Input Data Shift C'!V77</f>
        <v>0</v>
      </c>
      <c r="AA103" s="62">
        <f>'Input Data Shift C'!W77</f>
        <v>0</v>
      </c>
      <c r="AB103" s="62">
        <f>'Input Data Shift C'!X77</f>
        <v>0</v>
      </c>
      <c r="AC103" s="62">
        <f>'Input Data Shift C'!Y77</f>
        <v>0</v>
      </c>
      <c r="AD103" s="62">
        <f>'Input Data Shift C'!Z77</f>
        <v>0</v>
      </c>
      <c r="AE103" s="62">
        <f>'Input Data Shift C'!AA77</f>
        <v>0</v>
      </c>
      <c r="AF103" s="62">
        <f>'Input Data Shift C'!AB77</f>
        <v>0</v>
      </c>
      <c r="AG103" s="62">
        <f>'Input Data Shift C'!AC77</f>
        <v>0</v>
      </c>
      <c r="AH103" s="62">
        <f>'Input Data Shift C'!AD77</f>
        <v>0</v>
      </c>
      <c r="AI103" s="62">
        <f>'Input Data Shift C'!AE77</f>
        <v>0</v>
      </c>
      <c r="AJ103" s="62">
        <f>'Input Data Shift C'!AF77</f>
        <v>0</v>
      </c>
      <c r="AK103" s="62">
        <f>'Input Data Shift C'!AG77</f>
        <v>0</v>
      </c>
      <c r="AL103" s="75">
        <f>'Input Data Shift C'!AH77</f>
        <v>0</v>
      </c>
      <c r="AM103" s="76">
        <f t="shared" si="4"/>
        <v>113725</v>
      </c>
    </row>
    <row r="104" spans="1:39" ht="16.5" thickBot="1">
      <c r="A104" s="695"/>
      <c r="B104" s="690"/>
      <c r="C104" s="690"/>
      <c r="D104" s="690"/>
      <c r="E104" s="411"/>
      <c r="F104" s="411"/>
      <c r="G104" s="36" t="s">
        <v>10</v>
      </c>
      <c r="H104" s="63">
        <f>+H103</f>
        <v>9523</v>
      </c>
      <c r="I104" s="63">
        <f t="shared" ref="I104:AL104" si="5">+I103+H104</f>
        <v>18495</v>
      </c>
      <c r="J104" s="62">
        <f t="shared" si="5"/>
        <v>28992</v>
      </c>
      <c r="K104" s="62">
        <f t="shared" si="5"/>
        <v>38636</v>
      </c>
      <c r="L104" s="62">
        <f t="shared" si="5"/>
        <v>38636</v>
      </c>
      <c r="M104" s="62">
        <f t="shared" si="5"/>
        <v>38636</v>
      </c>
      <c r="N104" s="62">
        <f t="shared" si="5"/>
        <v>47944</v>
      </c>
      <c r="O104" s="62">
        <f t="shared" si="5"/>
        <v>58739</v>
      </c>
      <c r="P104" s="62">
        <f t="shared" si="5"/>
        <v>69146</v>
      </c>
      <c r="Q104" s="62">
        <f t="shared" si="5"/>
        <v>78886</v>
      </c>
      <c r="R104" s="62">
        <f t="shared" si="5"/>
        <v>78886</v>
      </c>
      <c r="S104" s="62">
        <f t="shared" si="5"/>
        <v>78886</v>
      </c>
      <c r="T104" s="62">
        <f t="shared" si="5"/>
        <v>83344</v>
      </c>
      <c r="U104" s="62">
        <f t="shared" si="5"/>
        <v>92849</v>
      </c>
      <c r="V104" s="62">
        <f t="shared" si="5"/>
        <v>103792</v>
      </c>
      <c r="W104" s="62">
        <f t="shared" si="5"/>
        <v>113725</v>
      </c>
      <c r="X104" s="62">
        <f t="shared" si="5"/>
        <v>113725</v>
      </c>
      <c r="Y104" s="62">
        <f t="shared" si="5"/>
        <v>113725</v>
      </c>
      <c r="Z104" s="62">
        <f t="shared" si="5"/>
        <v>113725</v>
      </c>
      <c r="AA104" s="62">
        <f t="shared" si="5"/>
        <v>113725</v>
      </c>
      <c r="AB104" s="62">
        <f t="shared" si="5"/>
        <v>113725</v>
      </c>
      <c r="AC104" s="62">
        <f t="shared" si="5"/>
        <v>113725</v>
      </c>
      <c r="AD104" s="62">
        <f t="shared" si="5"/>
        <v>113725</v>
      </c>
      <c r="AE104" s="62">
        <f t="shared" si="5"/>
        <v>113725</v>
      </c>
      <c r="AF104" s="62">
        <f t="shared" si="5"/>
        <v>113725</v>
      </c>
      <c r="AG104" s="62">
        <f t="shared" si="5"/>
        <v>113725</v>
      </c>
      <c r="AH104" s="62">
        <f t="shared" si="5"/>
        <v>113725</v>
      </c>
      <c r="AI104" s="62">
        <f t="shared" si="5"/>
        <v>113725</v>
      </c>
      <c r="AJ104" s="62">
        <f t="shared" si="5"/>
        <v>113725</v>
      </c>
      <c r="AK104" s="62">
        <f t="shared" si="5"/>
        <v>113725</v>
      </c>
      <c r="AL104" s="75">
        <f t="shared" si="5"/>
        <v>113725</v>
      </c>
      <c r="AM104" s="400">
        <f>SUM(H104:AL104)</f>
        <v>2684990</v>
      </c>
    </row>
    <row r="105" spans="1:39" ht="15.75" thickBot="1">
      <c r="A105" s="695"/>
      <c r="B105" s="691" t="s">
        <v>3638</v>
      </c>
      <c r="C105" s="691"/>
      <c r="D105" s="691"/>
      <c r="E105" s="412"/>
      <c r="F105" s="412"/>
      <c r="G105" s="36" t="s">
        <v>9</v>
      </c>
      <c r="H105" s="64">
        <f>+H101/(H101+H103)</f>
        <v>3.149275666596683E-4</v>
      </c>
      <c r="I105" s="64">
        <f t="shared" ref="I105:AM106" si="6">+I101/(I101+I103)</f>
        <v>2.2286605749944285E-4</v>
      </c>
      <c r="J105" s="64">
        <f t="shared" si="6"/>
        <v>1.9049433279359938E-4</v>
      </c>
      <c r="K105" s="64">
        <f t="shared" si="6"/>
        <v>3.109775059604022E-4</v>
      </c>
      <c r="L105" s="64" t="e">
        <f t="shared" si="6"/>
        <v>#DIV/0!</v>
      </c>
      <c r="M105" s="64" t="e">
        <f t="shared" si="6"/>
        <v>#DIV/0!</v>
      </c>
      <c r="N105" s="64">
        <f t="shared" si="6"/>
        <v>3.2219954892063151E-4</v>
      </c>
      <c r="O105" s="64">
        <f t="shared" si="6"/>
        <v>2.7782922763474715E-4</v>
      </c>
      <c r="P105" s="64">
        <f t="shared" si="6"/>
        <v>1.9214141608223654E-4</v>
      </c>
      <c r="Q105" s="64">
        <f t="shared" si="6"/>
        <v>3.0791337370419789E-4</v>
      </c>
      <c r="R105" s="64" t="e">
        <f t="shared" si="6"/>
        <v>#DIV/0!</v>
      </c>
      <c r="S105" s="64" t="e">
        <f t="shared" si="6"/>
        <v>#DIV/0!</v>
      </c>
      <c r="T105" s="64">
        <f t="shared" si="6"/>
        <v>2.2426553038797938E-4</v>
      </c>
      <c r="U105" s="64">
        <f t="shared" si="6"/>
        <v>3.155237694572991E-4</v>
      </c>
      <c r="V105" s="64">
        <f t="shared" si="6"/>
        <v>2.7407272062854012E-4</v>
      </c>
      <c r="W105" s="64">
        <f t="shared" si="6"/>
        <v>4.0253597665291336E-4</v>
      </c>
      <c r="X105" s="64" t="e">
        <f t="shared" si="6"/>
        <v>#DIV/0!</v>
      </c>
      <c r="Y105" s="64" t="e">
        <f t="shared" si="6"/>
        <v>#DIV/0!</v>
      </c>
      <c r="Z105" s="64" t="e">
        <f t="shared" si="6"/>
        <v>#DIV/0!</v>
      </c>
      <c r="AA105" s="64" t="e">
        <f t="shared" si="6"/>
        <v>#DIV/0!</v>
      </c>
      <c r="AB105" s="64" t="e">
        <f t="shared" si="6"/>
        <v>#DIV/0!</v>
      </c>
      <c r="AC105" s="64" t="e">
        <f t="shared" si="6"/>
        <v>#DIV/0!</v>
      </c>
      <c r="AD105" s="64" t="e">
        <f t="shared" si="6"/>
        <v>#DIV/0!</v>
      </c>
      <c r="AE105" s="64" t="e">
        <f t="shared" si="6"/>
        <v>#DIV/0!</v>
      </c>
      <c r="AF105" s="64" t="e">
        <f t="shared" si="6"/>
        <v>#DIV/0!</v>
      </c>
      <c r="AG105" s="64" t="e">
        <f t="shared" si="6"/>
        <v>#DIV/0!</v>
      </c>
      <c r="AH105" s="64" t="e">
        <f t="shared" si="6"/>
        <v>#DIV/0!</v>
      </c>
      <c r="AI105" s="64" t="e">
        <f t="shared" si="6"/>
        <v>#DIV/0!</v>
      </c>
      <c r="AJ105" s="64" t="e">
        <f t="shared" si="6"/>
        <v>#DIV/0!</v>
      </c>
      <c r="AK105" s="64" t="e">
        <f t="shared" si="6"/>
        <v>#DIV/0!</v>
      </c>
      <c r="AL105" s="64" t="e">
        <f t="shared" si="6"/>
        <v>#DIV/0!</v>
      </c>
      <c r="AM105" s="64">
        <f t="shared" si="6"/>
        <v>2.8130137046511423E-4</v>
      </c>
    </row>
    <row r="106" spans="1:39" ht="15.75" thickBot="1">
      <c r="A106" s="695"/>
      <c r="B106" s="691"/>
      <c r="C106" s="691"/>
      <c r="D106" s="691"/>
      <c r="E106" s="412"/>
      <c r="F106" s="412"/>
      <c r="G106" s="36" t="s">
        <v>10</v>
      </c>
      <c r="H106" s="64">
        <f>+H102/(H102+H104)</f>
        <v>3.149275666596683E-4</v>
      </c>
      <c r="I106" s="64">
        <f t="shared" si="6"/>
        <v>2.7027027027027027E-4</v>
      </c>
      <c r="J106" s="64">
        <f t="shared" si="6"/>
        <v>2.4138763405634676E-4</v>
      </c>
      <c r="K106" s="64">
        <f t="shared" si="6"/>
        <v>2.5875899187496768E-4</v>
      </c>
      <c r="L106" s="64">
        <f t="shared" si="6"/>
        <v>2.5875899187496768E-4</v>
      </c>
      <c r="M106" s="64">
        <f t="shared" si="6"/>
        <v>2.5875899187496768E-4</v>
      </c>
      <c r="N106" s="64">
        <f t="shared" si="6"/>
        <v>2.7107617240444562E-4</v>
      </c>
      <c r="O106" s="64">
        <f t="shared" si="6"/>
        <v>2.7231724959577911E-4</v>
      </c>
      <c r="P106" s="64">
        <f t="shared" si="6"/>
        <v>2.6025099762882423E-4</v>
      </c>
      <c r="Q106" s="64">
        <f t="shared" si="6"/>
        <v>2.6613608425108038E-4</v>
      </c>
      <c r="R106" s="64">
        <f t="shared" si="6"/>
        <v>2.6613608425108038E-4</v>
      </c>
      <c r="S106" s="64">
        <f t="shared" si="6"/>
        <v>2.6613608425108038E-4</v>
      </c>
      <c r="T106" s="64">
        <f t="shared" si="6"/>
        <v>2.6389655255139983E-4</v>
      </c>
      <c r="U106" s="64">
        <f t="shared" si="6"/>
        <v>2.6918190236234035E-4</v>
      </c>
      <c r="V106" s="64">
        <f t="shared" si="6"/>
        <v>2.6969755345790792E-4</v>
      </c>
      <c r="W106" s="64">
        <f t="shared" si="6"/>
        <v>2.8130137046511423E-4</v>
      </c>
      <c r="X106" s="64">
        <f t="shared" si="6"/>
        <v>2.8130137046511423E-4</v>
      </c>
      <c r="Y106" s="64">
        <f t="shared" si="6"/>
        <v>2.8130137046511423E-4</v>
      </c>
      <c r="Z106" s="64">
        <f t="shared" si="6"/>
        <v>2.8130137046511423E-4</v>
      </c>
      <c r="AA106" s="64">
        <f t="shared" si="6"/>
        <v>2.8130137046511423E-4</v>
      </c>
      <c r="AB106" s="64">
        <f t="shared" si="6"/>
        <v>2.8130137046511423E-4</v>
      </c>
      <c r="AC106" s="64">
        <f t="shared" si="6"/>
        <v>2.8130137046511423E-4</v>
      </c>
      <c r="AD106" s="64">
        <f t="shared" si="6"/>
        <v>2.8130137046511423E-4</v>
      </c>
      <c r="AE106" s="64">
        <f t="shared" si="6"/>
        <v>2.8130137046511423E-4</v>
      </c>
      <c r="AF106" s="64">
        <f t="shared" si="6"/>
        <v>2.8130137046511423E-4</v>
      </c>
      <c r="AG106" s="64">
        <f t="shared" si="6"/>
        <v>2.8130137046511423E-4</v>
      </c>
      <c r="AH106" s="64">
        <f t="shared" si="6"/>
        <v>2.8130137046511423E-4</v>
      </c>
      <c r="AI106" s="64">
        <f t="shared" si="6"/>
        <v>2.8130137046511423E-4</v>
      </c>
      <c r="AJ106" s="64">
        <f t="shared" si="6"/>
        <v>2.8130137046511423E-4</v>
      </c>
      <c r="AK106" s="64">
        <f t="shared" si="6"/>
        <v>2.8130137046511423E-4</v>
      </c>
      <c r="AL106" s="64">
        <f t="shared" si="6"/>
        <v>2.8130137046511423E-4</v>
      </c>
      <c r="AM106" s="64">
        <f t="shared" si="6"/>
        <v>2.7627477350681304E-4</v>
      </c>
    </row>
    <row r="107" spans="1:39">
      <c r="A107" s="65"/>
      <c r="B107" s="66"/>
      <c r="C107" s="67"/>
      <c r="D107" s="68"/>
      <c r="E107" s="413"/>
      <c r="F107" s="413"/>
      <c r="G107" s="69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</row>
    <row r="108" spans="1:39">
      <c r="A108" s="65"/>
      <c r="B108" s="65"/>
      <c r="C108" s="71"/>
      <c r="D108" s="72" t="s">
        <v>3639</v>
      </c>
      <c r="E108" s="72"/>
      <c r="F108" s="72"/>
      <c r="G108" s="7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9">
      <c r="A109" s="65"/>
      <c r="B109" s="65"/>
      <c r="C109" s="71"/>
      <c r="D109" s="73"/>
      <c r="E109" s="73"/>
      <c r="F109" s="73"/>
      <c r="G109" s="7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9" ht="14.25" thickBot="1">
      <c r="A110" s="65"/>
      <c r="B110" s="692" t="s">
        <v>3638</v>
      </c>
      <c r="C110" s="692"/>
      <c r="D110" s="692"/>
      <c r="E110" s="692"/>
      <c r="F110" s="692"/>
      <c r="G110" s="69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9" ht="14.25" thickBot="1">
      <c r="A111" s="65"/>
      <c r="B111" s="692"/>
      <c r="C111" s="692"/>
      <c r="D111" s="692"/>
      <c r="E111" s="692"/>
      <c r="F111" s="692"/>
      <c r="G111" s="69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9" ht="14.25" thickBot="1">
      <c r="A112" s="65"/>
      <c r="B112" s="692"/>
      <c r="C112" s="692"/>
      <c r="D112" s="692"/>
      <c r="E112" s="692"/>
      <c r="F112" s="692"/>
      <c r="G112" s="69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7" ht="14.25" thickBot="1">
      <c r="A113" s="695"/>
      <c r="B113" s="692"/>
      <c r="C113" s="692"/>
      <c r="D113" s="692"/>
      <c r="E113" s="692"/>
      <c r="F113" s="692"/>
      <c r="G113" s="692"/>
    </row>
    <row r="114" spans="1:7" ht="14.25" thickBot="1">
      <c r="A114" s="695"/>
      <c r="B114" s="692"/>
      <c r="C114" s="692"/>
      <c r="D114" s="692"/>
      <c r="E114" s="692"/>
      <c r="F114" s="692"/>
      <c r="G114" s="692"/>
    </row>
    <row r="115" spans="1:7" ht="14.25" thickBot="1">
      <c r="A115" s="65"/>
      <c r="B115" s="692"/>
      <c r="C115" s="692"/>
      <c r="D115" s="692"/>
      <c r="E115" s="692"/>
      <c r="F115" s="692"/>
      <c r="G115" s="692"/>
    </row>
    <row r="116" spans="1:7" ht="14.25" thickBot="1">
      <c r="A116" s="65"/>
      <c r="B116" s="692"/>
      <c r="C116" s="692"/>
      <c r="D116" s="692"/>
      <c r="E116" s="692"/>
      <c r="F116" s="692"/>
      <c r="G116" s="692"/>
    </row>
    <row r="117" spans="1:7" ht="14.25" thickBot="1">
      <c r="A117" s="65"/>
      <c r="B117" s="692"/>
      <c r="C117" s="692"/>
      <c r="D117" s="692"/>
      <c r="E117" s="692"/>
      <c r="F117" s="692"/>
      <c r="G117" s="692"/>
    </row>
    <row r="118" spans="1:7" ht="14.25" thickBot="1">
      <c r="A118" s="65"/>
      <c r="B118" s="692"/>
      <c r="C118" s="692"/>
      <c r="D118" s="692"/>
      <c r="E118" s="692"/>
      <c r="F118" s="692"/>
      <c r="G118" s="692"/>
    </row>
    <row r="119" spans="1:7" ht="14.25" thickBot="1">
      <c r="A119" s="74"/>
      <c r="B119" s="692"/>
      <c r="C119" s="692"/>
      <c r="D119" s="692"/>
      <c r="E119" s="692"/>
      <c r="F119" s="692"/>
      <c r="G119" s="692"/>
    </row>
    <row r="120" spans="1:7" ht="14.25" thickBot="1">
      <c r="A120" s="693" t="s">
        <v>3640</v>
      </c>
      <c r="B120" s="693"/>
      <c r="C120" s="693"/>
      <c r="D120" s="693"/>
      <c r="E120" s="693"/>
      <c r="F120" s="693"/>
      <c r="G120" s="693"/>
    </row>
    <row r="121" spans="1:7" ht="14.25" thickBot="1">
      <c r="A121" s="693"/>
      <c r="B121" s="693"/>
      <c r="C121" s="693"/>
      <c r="D121" s="693"/>
      <c r="E121" s="693"/>
      <c r="F121" s="693"/>
      <c r="G121" s="693"/>
    </row>
    <row r="122" spans="1:7" ht="14.25" thickBot="1">
      <c r="A122" s="690" t="s">
        <v>3641</v>
      </c>
      <c r="B122" s="690"/>
      <c r="C122" s="690"/>
      <c r="D122" s="690"/>
      <c r="E122" s="690"/>
      <c r="F122" s="690"/>
      <c r="G122" s="690"/>
    </row>
    <row r="123" spans="1:7" ht="14.25" thickBot="1">
      <c r="A123" s="690"/>
      <c r="B123" s="690"/>
      <c r="C123" s="690"/>
      <c r="D123" s="690"/>
      <c r="E123" s="690"/>
      <c r="F123" s="690"/>
      <c r="G123" s="690"/>
    </row>
  </sheetData>
  <mergeCells count="30">
    <mergeCell ref="A122:G123"/>
    <mergeCell ref="A93:A100"/>
    <mergeCell ref="B93:B100"/>
    <mergeCell ref="A101:A102"/>
    <mergeCell ref="B101:D102"/>
    <mergeCell ref="A103:A104"/>
    <mergeCell ref="B103:D104"/>
    <mergeCell ref="A105:A106"/>
    <mergeCell ref="B105:D106"/>
    <mergeCell ref="B110:G119"/>
    <mergeCell ref="A113:A114"/>
    <mergeCell ref="A120:G121"/>
    <mergeCell ref="A71:A76"/>
    <mergeCell ref="B71:B76"/>
    <mergeCell ref="A77:A83"/>
    <mergeCell ref="B77:B83"/>
    <mergeCell ref="A84:A92"/>
    <mergeCell ref="B84:B92"/>
    <mergeCell ref="A51:A56"/>
    <mergeCell ref="B51:B56"/>
    <mergeCell ref="A57:A61"/>
    <mergeCell ref="B57:B61"/>
    <mergeCell ref="A62:A70"/>
    <mergeCell ref="B62:B70"/>
    <mergeCell ref="A31:A42"/>
    <mergeCell ref="B31:B42"/>
    <mergeCell ref="A43:A47"/>
    <mergeCell ref="B43:B47"/>
    <mergeCell ref="A48:A50"/>
    <mergeCell ref="B48:B50"/>
  </mergeCells>
  <pageMargins left="0.7" right="0.7" top="0.75" bottom="0.75" header="0.51180555555555496" footer="0.51180555555555496"/>
  <pageSetup firstPageNumber="0" orientation="portrait" useFirstPageNumber="1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AJ149"/>
  <sheetViews>
    <sheetView topLeftCell="A52" zoomScale="70" zoomScaleNormal="70" workbookViewId="0">
      <selection activeCell="H24" sqref="H24"/>
    </sheetView>
  </sheetViews>
  <sheetFormatPr defaultColWidth="11.625" defaultRowHeight="13.5"/>
  <cols>
    <col min="1" max="1" width="6.5" customWidth="1"/>
    <col min="2" max="2" width="5" customWidth="1"/>
    <col min="3" max="3" width="21.375" customWidth="1"/>
    <col min="4" max="4" width="7.875" customWidth="1"/>
    <col min="5" max="10" width="6.625" customWidth="1"/>
    <col min="11" max="11" width="9.125" customWidth="1"/>
    <col min="12" max="14" width="6.625" customWidth="1"/>
    <col min="15" max="15" width="9.125" bestFit="1" customWidth="1"/>
    <col min="16" max="35" width="6.625" customWidth="1"/>
    <col min="36" max="64" width="8.625" customWidth="1"/>
  </cols>
  <sheetData>
    <row r="1" spans="2:36">
      <c r="C1" s="1" t="s">
        <v>3642</v>
      </c>
    </row>
    <row r="2" spans="2:36">
      <c r="B2" s="2"/>
      <c r="C2" s="2"/>
      <c r="D2" s="2" t="s">
        <v>3643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 t="s">
        <v>7</v>
      </c>
    </row>
    <row r="3" spans="2:36">
      <c r="B3" s="4">
        <v>1</v>
      </c>
      <c r="C3" s="5" t="str">
        <f>+Kousu!B11</f>
        <v>AE062040-3550</v>
      </c>
      <c r="D3" s="6">
        <f>+Kousu!S11</f>
        <v>14.127906976744187</v>
      </c>
      <c r="E3" s="7">
        <f>IFERROR('Input Data Shift A'!D7*'Shift A Calculation'!$D3/3600,0)</f>
        <v>0</v>
      </c>
      <c r="F3" s="7">
        <f>IFERROR('Input Data Shift A'!E7*'Shift A Calculation'!$D3/3600,0)</f>
        <v>0</v>
      </c>
      <c r="G3" s="7">
        <f>IFERROR('Input Data Shift A'!F7*'Shift A Calculation'!$D3/3600,0)</f>
        <v>0</v>
      </c>
      <c r="H3" s="7">
        <f>IFERROR('Input Data Shift A'!G7*'Shift A Calculation'!$D3/3600,0)</f>
        <v>0</v>
      </c>
      <c r="I3" s="7">
        <f>IFERROR('Input Data Shift A'!H7*'Shift A Calculation'!$D3/3600,0)</f>
        <v>2.0446220930232561</v>
      </c>
      <c r="J3" s="7">
        <f>IFERROR('Input Data Shift A'!I7*'Shift A Calculation'!$D3/3600,0)</f>
        <v>0</v>
      </c>
      <c r="K3" s="7">
        <f>IFERROR('Input Data Shift A'!J7*'Shift A Calculation'!$D3/3600,0)</f>
        <v>0</v>
      </c>
      <c r="L3" s="7">
        <f>IFERROR('Input Data Shift A'!K7*'Shift A Calculation'!$D3/3600,0)</f>
        <v>0</v>
      </c>
      <c r="M3" s="7">
        <f>IFERROR('Input Data Shift A'!L7*'Shift A Calculation'!$D3/3600,0)</f>
        <v>0</v>
      </c>
      <c r="N3" s="7">
        <f>IFERROR('Input Data Shift A'!M7*'Shift A Calculation'!$D3/3600,0)</f>
        <v>0</v>
      </c>
      <c r="O3" s="7">
        <f>IFERROR('Input Data Shift A'!N7*'Shift A Calculation'!$D3/3600,0)</f>
        <v>0</v>
      </c>
      <c r="P3" s="7">
        <f>IFERROR('Input Data Shift A'!O7*'Shift A Calculation'!$D3/3600,0)</f>
        <v>0</v>
      </c>
      <c r="Q3" s="7">
        <f>IFERROR('Input Data Shift A'!P7*'Shift A Calculation'!$D3/3600,0)</f>
        <v>5.6472383720930237</v>
      </c>
      <c r="R3" s="7">
        <f>IFERROR('Input Data Shift A'!Q7*'Shift A Calculation'!$D3/3600,0)</f>
        <v>0</v>
      </c>
      <c r="S3" s="7">
        <f>IFERROR('Input Data Shift A'!R7*'Shift A Calculation'!$D3/3600,0)</f>
        <v>0</v>
      </c>
      <c r="T3" s="7">
        <f>IFERROR('Input Data Shift A'!S7*'Shift A Calculation'!$D3/3600,0)</f>
        <v>0</v>
      </c>
      <c r="U3" s="7">
        <f>IFERROR('Input Data Shift A'!T7*'Shift A Calculation'!$D3/3600,0)</f>
        <v>0</v>
      </c>
      <c r="V3" s="7">
        <f>IFERROR('Input Data Shift A'!U7*'Shift A Calculation'!$D3/3600,0)</f>
        <v>0</v>
      </c>
      <c r="W3" s="7">
        <f>IFERROR('Input Data Shift A'!V7*'Shift A Calculation'!$D3/3600,0)</f>
        <v>0</v>
      </c>
      <c r="X3" s="7">
        <f>IFERROR('Input Data Shift A'!W7*'Shift A Calculation'!$D3/3600,0)</f>
        <v>0</v>
      </c>
      <c r="Y3" s="7">
        <f>IFERROR('Input Data Shift A'!X7*'Shift A Calculation'!$D3/3600,0)</f>
        <v>0</v>
      </c>
      <c r="Z3" s="7">
        <f>IFERROR('Input Data Shift A'!Y7*'Shift A Calculation'!$D3/3600,0)</f>
        <v>0</v>
      </c>
      <c r="AA3" s="7">
        <f>IFERROR('Input Data Shift A'!Z7*'Shift A Calculation'!$D3/3600,0)</f>
        <v>0</v>
      </c>
      <c r="AB3" s="7">
        <f>IFERROR('Input Data Shift A'!AA7*'Shift A Calculation'!$D3/3600,0)</f>
        <v>0</v>
      </c>
      <c r="AC3" s="7">
        <f>IFERROR('Input Data Shift A'!AB7*'Shift A Calculation'!$D3/3600,0)</f>
        <v>0</v>
      </c>
      <c r="AD3" s="7">
        <f>IFERROR('Input Data Shift A'!AC7*'Shift A Calculation'!$D3/3600,0)</f>
        <v>0</v>
      </c>
      <c r="AE3" s="7">
        <f>IFERROR('Input Data Shift A'!AD7*'Shift A Calculation'!$D3/3600,0)</f>
        <v>0</v>
      </c>
      <c r="AF3" s="7">
        <f>IFERROR('Input Data Shift A'!AE7*'Shift A Calculation'!$D3/3600,0)</f>
        <v>0</v>
      </c>
      <c r="AG3" s="7">
        <f>IFERROR('Input Data Shift A'!AF7*'Shift A Calculation'!$D3/3600,0)</f>
        <v>0</v>
      </c>
      <c r="AH3" s="7">
        <f>IFERROR('Input Data Shift A'!AG7*'Shift A Calculation'!$D3/3600,0)</f>
        <v>0</v>
      </c>
      <c r="AI3" s="7">
        <f>IFERROR('Input Data Shift A'!AH7*'Shift A Calculation'!$D3/3600,0)</f>
        <v>0</v>
      </c>
      <c r="AJ3" s="7">
        <f t="shared" ref="AJ3:AJ34" si="0">+SUM(E3:AI3)</f>
        <v>7.6918604651162799</v>
      </c>
    </row>
    <row r="4" spans="2:36">
      <c r="B4" s="8">
        <v>2</v>
      </c>
      <c r="C4" s="9" t="str">
        <f>+Kousu!B12</f>
        <v>AE062040-3570</v>
      </c>
      <c r="D4" s="10">
        <f>+Kousu!S12</f>
        <v>14.127906976744187</v>
      </c>
      <c r="E4" s="11">
        <f>IFERROR('Input Data Shift A'!D8*'Shift A Calculation'!$D4/3600,0)</f>
        <v>0</v>
      </c>
      <c r="F4" s="11">
        <f>IFERROR('Input Data Shift A'!E8*'Shift A Calculation'!$D4/3600,0)</f>
        <v>0</v>
      </c>
      <c r="G4" s="11">
        <f>IFERROR('Input Data Shift A'!F8*'Shift A Calculation'!$D4/3600,0)</f>
        <v>0</v>
      </c>
      <c r="H4" s="11">
        <f>IFERROR('Input Data Shift A'!G8*'Shift A Calculation'!$D4/3600,0)</f>
        <v>0</v>
      </c>
      <c r="I4" s="11">
        <f>IFERROR('Input Data Shift A'!H8*'Shift A Calculation'!$D4/3600,0)</f>
        <v>0</v>
      </c>
      <c r="J4" s="11">
        <f>IFERROR('Input Data Shift A'!I8*'Shift A Calculation'!$D4/3600,0)</f>
        <v>0</v>
      </c>
      <c r="K4" s="11">
        <f>IFERROR('Input Data Shift A'!J8*'Shift A Calculation'!$D4/3600,0)</f>
        <v>0</v>
      </c>
      <c r="L4" s="11">
        <f>IFERROR('Input Data Shift A'!K8*'Shift A Calculation'!$D4/3600,0)</f>
        <v>0</v>
      </c>
      <c r="M4" s="11">
        <f>IFERROR('Input Data Shift A'!L8*'Shift A Calculation'!$D4/3600,0)</f>
        <v>0</v>
      </c>
      <c r="N4" s="11">
        <f>IFERROR('Input Data Shift A'!M8*'Shift A Calculation'!$D4/3600,0)</f>
        <v>0</v>
      </c>
      <c r="O4" s="11">
        <f>IFERROR('Input Data Shift A'!N8*'Shift A Calculation'!$D4/3600,0)</f>
        <v>0</v>
      </c>
      <c r="P4" s="11">
        <f>IFERROR('Input Data Shift A'!O8*'Shift A Calculation'!$D4/3600,0)</f>
        <v>0</v>
      </c>
      <c r="Q4" s="11">
        <f>IFERROR('Input Data Shift A'!P8*'Shift A Calculation'!$D4/3600,0)</f>
        <v>0</v>
      </c>
      <c r="R4" s="11">
        <f>IFERROR('Input Data Shift A'!Q8*'Shift A Calculation'!$D4/3600,0)</f>
        <v>0</v>
      </c>
      <c r="S4" s="11">
        <f>IFERROR('Input Data Shift A'!R8*'Shift A Calculation'!$D4/3600,0)</f>
        <v>0</v>
      </c>
      <c r="T4" s="11">
        <f>IFERROR('Input Data Shift A'!S8*'Shift A Calculation'!$D4/3600,0)</f>
        <v>0</v>
      </c>
      <c r="U4" s="11">
        <f>IFERROR('Input Data Shift A'!T8*'Shift A Calculation'!$D4/3600,0)</f>
        <v>0</v>
      </c>
      <c r="V4" s="11">
        <f>IFERROR('Input Data Shift A'!U8*'Shift A Calculation'!$D4/3600,0)</f>
        <v>0</v>
      </c>
      <c r="W4" s="11">
        <f>IFERROR('Input Data Shift A'!V8*'Shift A Calculation'!$D4/3600,0)</f>
        <v>0</v>
      </c>
      <c r="X4" s="11">
        <f>IFERROR('Input Data Shift A'!W8*'Shift A Calculation'!$D4/3600,0)</f>
        <v>0</v>
      </c>
      <c r="Y4" s="11">
        <f>IFERROR('Input Data Shift A'!X8*'Shift A Calculation'!$D4/3600,0)</f>
        <v>0</v>
      </c>
      <c r="Z4" s="11">
        <f>IFERROR('Input Data Shift A'!Y8*'Shift A Calculation'!$D4/3600,0)</f>
        <v>0</v>
      </c>
      <c r="AA4" s="11">
        <f>IFERROR('Input Data Shift A'!Z8*'Shift A Calculation'!$D4/3600,0)</f>
        <v>0</v>
      </c>
      <c r="AB4" s="11">
        <f>IFERROR('Input Data Shift A'!AA8*'Shift A Calculation'!$D4/3600,0)</f>
        <v>0</v>
      </c>
      <c r="AC4" s="11">
        <f>IFERROR('Input Data Shift A'!AB8*'Shift A Calculation'!$D4/3600,0)</f>
        <v>0</v>
      </c>
      <c r="AD4" s="11">
        <f>IFERROR('Input Data Shift A'!AC8*'Shift A Calculation'!$D4/3600,0)</f>
        <v>0</v>
      </c>
      <c r="AE4" s="11">
        <f>IFERROR('Input Data Shift A'!AD8*'Shift A Calculation'!$D4/3600,0)</f>
        <v>0</v>
      </c>
      <c r="AF4" s="11">
        <f>IFERROR('Input Data Shift A'!AE8*'Shift A Calculation'!$D4/3600,0)</f>
        <v>0</v>
      </c>
      <c r="AG4" s="11">
        <f>IFERROR('Input Data Shift A'!AF8*'Shift A Calculation'!$D4/3600,0)</f>
        <v>0</v>
      </c>
      <c r="AH4" s="11">
        <f>IFERROR('Input Data Shift A'!AG8*'Shift A Calculation'!$D4/3600,0)</f>
        <v>0</v>
      </c>
      <c r="AI4" s="11">
        <f>IFERROR('Input Data Shift A'!AH8*'Shift A Calculation'!$D4/3600,0)</f>
        <v>0</v>
      </c>
      <c r="AJ4" s="11">
        <f t="shared" si="0"/>
        <v>0</v>
      </c>
    </row>
    <row r="5" spans="2:36">
      <c r="B5" s="8">
        <v>3</v>
      </c>
      <c r="C5" s="9" t="str">
        <f>+Kousu!B13</f>
        <v>AE062040-3580</v>
      </c>
      <c r="D5" s="10">
        <f>+Kousu!S13</f>
        <v>14.127906976744187</v>
      </c>
      <c r="E5" s="11">
        <f>IFERROR('Input Data Shift A'!D9*'Shift A Calculation'!$D5/3600,0)</f>
        <v>0</v>
      </c>
      <c r="F5" s="11">
        <f>IFERROR('Input Data Shift A'!E9*'Shift A Calculation'!$D5/3600,0)</f>
        <v>0</v>
      </c>
      <c r="G5" s="11">
        <f>IFERROR('Input Data Shift A'!F9*'Shift A Calculation'!$D5/3600,0)</f>
        <v>0</v>
      </c>
      <c r="H5" s="11">
        <f>IFERROR('Input Data Shift A'!G9*'Shift A Calculation'!$D5/3600,0)</f>
        <v>0</v>
      </c>
      <c r="I5" s="11">
        <f>IFERROR('Input Data Shift A'!H9*'Shift A Calculation'!$D5/3600,0)</f>
        <v>0</v>
      </c>
      <c r="J5" s="11">
        <f>IFERROR('Input Data Shift A'!I9*'Shift A Calculation'!$D5/3600,0)</f>
        <v>0</v>
      </c>
      <c r="K5" s="11">
        <f>IFERROR('Input Data Shift A'!J9*'Shift A Calculation'!$D5/3600,0)</f>
        <v>2.8216569767441864</v>
      </c>
      <c r="L5" s="11">
        <f>IFERROR('Input Data Shift A'!K9*'Shift A Calculation'!$D5/3600,0)</f>
        <v>0</v>
      </c>
      <c r="M5" s="11">
        <f>IFERROR('Input Data Shift A'!L9*'Shift A Calculation'!$D5/3600,0)</f>
        <v>0</v>
      </c>
      <c r="N5" s="11">
        <f>IFERROR('Input Data Shift A'!M9*'Shift A Calculation'!$D5/3600,0)</f>
        <v>0</v>
      </c>
      <c r="O5" s="11">
        <f>IFERROR('Input Data Shift A'!N9*'Shift A Calculation'!$D5/3600,0)</f>
        <v>0</v>
      </c>
      <c r="P5" s="11">
        <f>IFERROR('Input Data Shift A'!O9*'Shift A Calculation'!$D5/3600,0)</f>
        <v>2.8216569767441864</v>
      </c>
      <c r="Q5" s="11">
        <f>IFERROR('Input Data Shift A'!P9*'Shift A Calculation'!$D5/3600,0)</f>
        <v>0</v>
      </c>
      <c r="R5" s="11">
        <f>IFERROR('Input Data Shift A'!Q9*'Shift A Calculation'!$D5/3600,0)</f>
        <v>0</v>
      </c>
      <c r="S5" s="11">
        <f>IFERROR('Input Data Shift A'!R9*'Shift A Calculation'!$D5/3600,0)</f>
        <v>0</v>
      </c>
      <c r="T5" s="11">
        <f>IFERROR('Input Data Shift A'!S9*'Shift A Calculation'!$D5/3600,0)</f>
        <v>0</v>
      </c>
      <c r="U5" s="11">
        <f>IFERROR('Input Data Shift A'!T9*'Shift A Calculation'!$D5/3600,0)</f>
        <v>0</v>
      </c>
      <c r="V5" s="11">
        <f>IFERROR('Input Data Shift A'!U9*'Shift A Calculation'!$D5/3600,0)</f>
        <v>0</v>
      </c>
      <c r="W5" s="11">
        <f>IFERROR('Input Data Shift A'!V9*'Shift A Calculation'!$D5/3600,0)</f>
        <v>0</v>
      </c>
      <c r="X5" s="11">
        <f>IFERROR('Input Data Shift A'!W9*'Shift A Calculation'!$D5/3600,0)</f>
        <v>0</v>
      </c>
      <c r="Y5" s="11">
        <f>IFERROR('Input Data Shift A'!X9*'Shift A Calculation'!$D5/3600,0)</f>
        <v>0</v>
      </c>
      <c r="Z5" s="11">
        <f>IFERROR('Input Data Shift A'!Y9*'Shift A Calculation'!$D5/3600,0)</f>
        <v>0</v>
      </c>
      <c r="AA5" s="11">
        <f>IFERROR('Input Data Shift A'!Z9*'Shift A Calculation'!$D5/3600,0)</f>
        <v>0</v>
      </c>
      <c r="AB5" s="11">
        <f>IFERROR('Input Data Shift A'!AA9*'Shift A Calculation'!$D5/3600,0)</f>
        <v>0</v>
      </c>
      <c r="AC5" s="11">
        <f>IFERROR('Input Data Shift A'!AB9*'Shift A Calculation'!$D5/3600,0)</f>
        <v>0</v>
      </c>
      <c r="AD5" s="11">
        <f>IFERROR('Input Data Shift A'!AC9*'Shift A Calculation'!$D5/3600,0)</f>
        <v>0</v>
      </c>
      <c r="AE5" s="11">
        <f>IFERROR('Input Data Shift A'!AD9*'Shift A Calculation'!$D5/3600,0)</f>
        <v>0</v>
      </c>
      <c r="AF5" s="11">
        <f>IFERROR('Input Data Shift A'!AE9*'Shift A Calculation'!$D5/3600,0)</f>
        <v>0</v>
      </c>
      <c r="AG5" s="11">
        <f>IFERROR('Input Data Shift A'!AF9*'Shift A Calculation'!$D5/3600,0)</f>
        <v>0</v>
      </c>
      <c r="AH5" s="11">
        <f>IFERROR('Input Data Shift A'!AG9*'Shift A Calculation'!$D5/3600,0)</f>
        <v>0</v>
      </c>
      <c r="AI5" s="11">
        <f>IFERROR('Input Data Shift A'!AH9*'Shift A Calculation'!$D5/3600,0)</f>
        <v>0</v>
      </c>
      <c r="AJ5" s="11">
        <f t="shared" si="0"/>
        <v>5.6433139534883727</v>
      </c>
    </row>
    <row r="6" spans="2:36">
      <c r="B6" s="8">
        <v>4</v>
      </c>
      <c r="C6" s="9" t="str">
        <f>+Kousu!B14</f>
        <v>AE062040-3600</v>
      </c>
      <c r="D6" s="10">
        <f>+Kousu!S14</f>
        <v>14.127906976744187</v>
      </c>
      <c r="E6" s="11">
        <f>IFERROR('Input Data Shift A'!D10*'Shift A Calculation'!$D6/3600,0)</f>
        <v>0</v>
      </c>
      <c r="F6" s="11">
        <f>IFERROR('Input Data Shift A'!E10*'Shift A Calculation'!$D6/3600,0)</f>
        <v>0</v>
      </c>
      <c r="G6" s="11">
        <f>IFERROR('Input Data Shift A'!F10*'Shift A Calculation'!$D6/3600,0)</f>
        <v>0</v>
      </c>
      <c r="H6" s="11">
        <f>IFERROR('Input Data Shift A'!G10*'Shift A Calculation'!$D6/3600,0)</f>
        <v>0</v>
      </c>
      <c r="I6" s="11">
        <f>IFERROR('Input Data Shift A'!H10*'Shift A Calculation'!$D6/3600,0)</f>
        <v>0</v>
      </c>
      <c r="J6" s="11">
        <f>IFERROR('Input Data Shift A'!I10*'Shift A Calculation'!$D6/3600,0)</f>
        <v>0</v>
      </c>
      <c r="K6" s="11">
        <f>IFERROR('Input Data Shift A'!J10*'Shift A Calculation'!$D6/3600,0)</f>
        <v>0</v>
      </c>
      <c r="L6" s="11">
        <f>IFERROR('Input Data Shift A'!K10*'Shift A Calculation'!$D6/3600,0)</f>
        <v>0</v>
      </c>
      <c r="M6" s="11">
        <f>IFERROR('Input Data Shift A'!L10*'Shift A Calculation'!$D6/3600,0)</f>
        <v>0</v>
      </c>
      <c r="N6" s="11">
        <f>IFERROR('Input Data Shift A'!M10*'Shift A Calculation'!$D6/3600,0)</f>
        <v>0</v>
      </c>
      <c r="O6" s="11">
        <f>IFERROR('Input Data Shift A'!N10*'Shift A Calculation'!$D6/3600,0)</f>
        <v>0</v>
      </c>
      <c r="P6" s="11">
        <f>IFERROR('Input Data Shift A'!O10*'Shift A Calculation'!$D6/3600,0)</f>
        <v>0</v>
      </c>
      <c r="Q6" s="11">
        <f>IFERROR('Input Data Shift A'!P10*'Shift A Calculation'!$D6/3600,0)</f>
        <v>0</v>
      </c>
      <c r="R6" s="11">
        <f>IFERROR('Input Data Shift A'!Q10*'Shift A Calculation'!$D6/3600,0)</f>
        <v>0</v>
      </c>
      <c r="S6" s="11">
        <f>IFERROR('Input Data Shift A'!R10*'Shift A Calculation'!$D6/3600,0)</f>
        <v>0</v>
      </c>
      <c r="T6" s="11">
        <f>IFERROR('Input Data Shift A'!S10*'Shift A Calculation'!$D6/3600,0)</f>
        <v>0</v>
      </c>
      <c r="U6" s="11">
        <f>IFERROR('Input Data Shift A'!T10*'Shift A Calculation'!$D6/3600,0)</f>
        <v>0</v>
      </c>
      <c r="V6" s="11">
        <f>IFERROR('Input Data Shift A'!U10*'Shift A Calculation'!$D6/3600,0)</f>
        <v>0</v>
      </c>
      <c r="W6" s="11">
        <f>IFERROR('Input Data Shift A'!V10*'Shift A Calculation'!$D6/3600,0)</f>
        <v>0</v>
      </c>
      <c r="X6" s="11">
        <f>IFERROR('Input Data Shift A'!W10*'Shift A Calculation'!$D6/3600,0)</f>
        <v>0</v>
      </c>
      <c r="Y6" s="11">
        <f>IFERROR('Input Data Shift A'!X10*'Shift A Calculation'!$D6/3600,0)</f>
        <v>0</v>
      </c>
      <c r="Z6" s="11">
        <f>IFERROR('Input Data Shift A'!Y10*'Shift A Calculation'!$D6/3600,0)</f>
        <v>0</v>
      </c>
      <c r="AA6" s="11">
        <f>IFERROR('Input Data Shift A'!Z10*'Shift A Calculation'!$D6/3600,0)</f>
        <v>0</v>
      </c>
      <c r="AB6" s="11">
        <f>IFERROR('Input Data Shift A'!AA10*'Shift A Calculation'!$D6/3600,0)</f>
        <v>0</v>
      </c>
      <c r="AC6" s="11">
        <f>IFERROR('Input Data Shift A'!AB10*'Shift A Calculation'!$D6/3600,0)</f>
        <v>0</v>
      </c>
      <c r="AD6" s="11">
        <f>IFERROR('Input Data Shift A'!AC10*'Shift A Calculation'!$D6/3600,0)</f>
        <v>0</v>
      </c>
      <c r="AE6" s="11">
        <f>IFERROR('Input Data Shift A'!AD10*'Shift A Calculation'!$D6/3600,0)</f>
        <v>0</v>
      </c>
      <c r="AF6" s="11">
        <f>IFERROR('Input Data Shift A'!AE10*'Shift A Calculation'!$D6/3600,0)</f>
        <v>0</v>
      </c>
      <c r="AG6" s="11">
        <f>IFERROR('Input Data Shift A'!AF10*'Shift A Calculation'!$D6/3600,0)</f>
        <v>0</v>
      </c>
      <c r="AH6" s="11">
        <f>IFERROR('Input Data Shift A'!AG10*'Shift A Calculation'!$D6/3600,0)</f>
        <v>0</v>
      </c>
      <c r="AI6" s="11">
        <f>IFERROR('Input Data Shift A'!AH10*'Shift A Calculation'!$D6/3600,0)</f>
        <v>0</v>
      </c>
      <c r="AJ6" s="11">
        <f t="shared" si="0"/>
        <v>0</v>
      </c>
    </row>
    <row r="7" spans="2:36">
      <c r="B7" s="8">
        <v>5</v>
      </c>
      <c r="C7" s="9" t="str">
        <f>+Kousu!B15</f>
        <v>AE062040-3610</v>
      </c>
      <c r="D7" s="10">
        <f>+Kousu!S15</f>
        <v>14.127906976744187</v>
      </c>
      <c r="E7" s="11">
        <f>IFERROR('Input Data Shift A'!D11*'Shift A Calculation'!$D7/3600,0)</f>
        <v>0</v>
      </c>
      <c r="F7" s="11">
        <f>IFERROR('Input Data Shift A'!E11*'Shift A Calculation'!$D7/3600,0)</f>
        <v>0</v>
      </c>
      <c r="G7" s="11">
        <f>IFERROR('Input Data Shift A'!F11*'Shift A Calculation'!$D7/3600,0)</f>
        <v>0</v>
      </c>
      <c r="H7" s="11">
        <f>IFERROR('Input Data Shift A'!G11*'Shift A Calculation'!$D7/3600,0)</f>
        <v>0</v>
      </c>
      <c r="I7" s="11">
        <f>IFERROR('Input Data Shift A'!H11*'Shift A Calculation'!$D7/3600,0)</f>
        <v>0</v>
      </c>
      <c r="J7" s="11">
        <f>IFERROR('Input Data Shift A'!I11*'Shift A Calculation'!$D7/3600,0)</f>
        <v>0</v>
      </c>
      <c r="K7" s="11">
        <f>IFERROR('Input Data Shift A'!J11*'Shift A Calculation'!$D7/3600,0)</f>
        <v>0</v>
      </c>
      <c r="L7" s="11">
        <f>IFERROR('Input Data Shift A'!K11*'Shift A Calculation'!$D7/3600,0)</f>
        <v>0</v>
      </c>
      <c r="M7" s="11">
        <f>IFERROR('Input Data Shift A'!L11*'Shift A Calculation'!$D7/3600,0)</f>
        <v>0</v>
      </c>
      <c r="N7" s="11">
        <f>IFERROR('Input Data Shift A'!M11*'Shift A Calculation'!$D7/3600,0)</f>
        <v>0</v>
      </c>
      <c r="O7" s="11">
        <f>IFERROR('Input Data Shift A'!N11*'Shift A Calculation'!$D7/3600,0)</f>
        <v>0</v>
      </c>
      <c r="P7" s="11">
        <f>IFERROR('Input Data Shift A'!O11*'Shift A Calculation'!$D7/3600,0)</f>
        <v>0</v>
      </c>
      <c r="Q7" s="11">
        <f>IFERROR('Input Data Shift A'!P11*'Shift A Calculation'!$D7/3600,0)</f>
        <v>0</v>
      </c>
      <c r="R7" s="11">
        <f>IFERROR('Input Data Shift A'!Q11*'Shift A Calculation'!$D7/3600,0)</f>
        <v>0</v>
      </c>
      <c r="S7" s="11">
        <f>IFERROR('Input Data Shift A'!R11*'Shift A Calculation'!$D7/3600,0)</f>
        <v>0</v>
      </c>
      <c r="T7" s="11">
        <f>IFERROR('Input Data Shift A'!S11*'Shift A Calculation'!$D7/3600,0)</f>
        <v>0</v>
      </c>
      <c r="U7" s="11">
        <f>IFERROR('Input Data Shift A'!T11*'Shift A Calculation'!$D7/3600,0)</f>
        <v>0</v>
      </c>
      <c r="V7" s="11">
        <f>IFERROR('Input Data Shift A'!U11*'Shift A Calculation'!$D7/3600,0)</f>
        <v>0</v>
      </c>
      <c r="W7" s="11">
        <f>IFERROR('Input Data Shift A'!V11*'Shift A Calculation'!$D7/3600,0)</f>
        <v>0</v>
      </c>
      <c r="X7" s="11">
        <f>IFERROR('Input Data Shift A'!W11*'Shift A Calculation'!$D7/3600,0)</f>
        <v>0</v>
      </c>
      <c r="Y7" s="11">
        <f>IFERROR('Input Data Shift A'!X11*'Shift A Calculation'!$D7/3600,0)</f>
        <v>0</v>
      </c>
      <c r="Z7" s="11">
        <f>IFERROR('Input Data Shift A'!Y11*'Shift A Calculation'!$D7/3600,0)</f>
        <v>0</v>
      </c>
      <c r="AA7" s="11">
        <f>IFERROR('Input Data Shift A'!Z11*'Shift A Calculation'!$D7/3600,0)</f>
        <v>0</v>
      </c>
      <c r="AB7" s="11">
        <f>IFERROR('Input Data Shift A'!AA11*'Shift A Calculation'!$D7/3600,0)</f>
        <v>0</v>
      </c>
      <c r="AC7" s="11">
        <f>IFERROR('Input Data Shift A'!AB11*'Shift A Calculation'!$D7/3600,0)</f>
        <v>0</v>
      </c>
      <c r="AD7" s="11">
        <f>IFERROR('Input Data Shift A'!AC11*'Shift A Calculation'!$D7/3600,0)</f>
        <v>0</v>
      </c>
      <c r="AE7" s="11">
        <f>IFERROR('Input Data Shift A'!AD11*'Shift A Calculation'!$D7/3600,0)</f>
        <v>0</v>
      </c>
      <c r="AF7" s="11">
        <f>IFERROR('Input Data Shift A'!AE11*'Shift A Calculation'!$D7/3600,0)</f>
        <v>0</v>
      </c>
      <c r="AG7" s="11">
        <f>IFERROR('Input Data Shift A'!AF11*'Shift A Calculation'!$D7/3600,0)</f>
        <v>0</v>
      </c>
      <c r="AH7" s="11">
        <f>IFERROR('Input Data Shift A'!AG11*'Shift A Calculation'!$D7/3600,0)</f>
        <v>0</v>
      </c>
      <c r="AI7" s="11">
        <f>IFERROR('Input Data Shift A'!AH11*'Shift A Calculation'!$D7/3600,0)</f>
        <v>0</v>
      </c>
      <c r="AJ7" s="11">
        <f t="shared" si="0"/>
        <v>0</v>
      </c>
    </row>
    <row r="8" spans="2:36">
      <c r="B8" s="8">
        <v>6</v>
      </c>
      <c r="C8" s="9" t="str">
        <f>+Kousu!B16</f>
        <v>AE062040-3620</v>
      </c>
      <c r="D8" s="10">
        <f>+Kousu!S16</f>
        <v>14.127906976744187</v>
      </c>
      <c r="E8" s="11">
        <f>IFERROR('Input Data Shift A'!D12*'Shift A Calculation'!$D8/3600,0)</f>
        <v>0</v>
      </c>
      <c r="F8" s="11">
        <f>IFERROR('Input Data Shift A'!E12*'Shift A Calculation'!$D8/3600,0)</f>
        <v>0</v>
      </c>
      <c r="G8" s="11">
        <f>IFERROR('Input Data Shift A'!F12*'Shift A Calculation'!$D8/3600,0)</f>
        <v>0</v>
      </c>
      <c r="H8" s="11">
        <f>IFERROR('Input Data Shift A'!G12*'Shift A Calculation'!$D8/3600,0)</f>
        <v>0</v>
      </c>
      <c r="I8" s="11">
        <f>IFERROR('Input Data Shift A'!H12*'Shift A Calculation'!$D8/3600,0)</f>
        <v>0</v>
      </c>
      <c r="J8" s="11">
        <f>IFERROR('Input Data Shift A'!I12*'Shift A Calculation'!$D8/3600,0)</f>
        <v>0</v>
      </c>
      <c r="K8" s="11">
        <f>IFERROR('Input Data Shift A'!J12*'Shift A Calculation'!$D8/3600,0)</f>
        <v>0</v>
      </c>
      <c r="L8" s="11">
        <f>IFERROR('Input Data Shift A'!K12*'Shift A Calculation'!$D8/3600,0)</f>
        <v>0</v>
      </c>
      <c r="M8" s="11">
        <f>IFERROR('Input Data Shift A'!L12*'Shift A Calculation'!$D8/3600,0)</f>
        <v>0</v>
      </c>
      <c r="N8" s="11">
        <f>IFERROR('Input Data Shift A'!M12*'Shift A Calculation'!$D8/3600,0)</f>
        <v>0</v>
      </c>
      <c r="O8" s="11">
        <f>IFERROR('Input Data Shift A'!N12*'Shift A Calculation'!$D8/3600,0)</f>
        <v>0</v>
      </c>
      <c r="P8" s="11">
        <f>IFERROR('Input Data Shift A'!O12*'Shift A Calculation'!$D8/3600,0)</f>
        <v>0</v>
      </c>
      <c r="Q8" s="11">
        <f>IFERROR('Input Data Shift A'!P12*'Shift A Calculation'!$D8/3600,0)</f>
        <v>0</v>
      </c>
      <c r="R8" s="11">
        <f>IFERROR('Input Data Shift A'!Q12*'Shift A Calculation'!$D8/3600,0)</f>
        <v>0</v>
      </c>
      <c r="S8" s="11">
        <f>IFERROR('Input Data Shift A'!R12*'Shift A Calculation'!$D8/3600,0)</f>
        <v>0</v>
      </c>
      <c r="T8" s="11">
        <f>IFERROR('Input Data Shift A'!S12*'Shift A Calculation'!$D8/3600,0)</f>
        <v>0</v>
      </c>
      <c r="U8" s="11">
        <f>IFERROR('Input Data Shift A'!T12*'Shift A Calculation'!$D8/3600,0)</f>
        <v>0</v>
      </c>
      <c r="V8" s="11">
        <f>IFERROR('Input Data Shift A'!U12*'Shift A Calculation'!$D8/3600,0)</f>
        <v>0</v>
      </c>
      <c r="W8" s="11">
        <f>IFERROR('Input Data Shift A'!V12*'Shift A Calculation'!$D8/3600,0)</f>
        <v>0</v>
      </c>
      <c r="X8" s="11">
        <f>IFERROR('Input Data Shift A'!W12*'Shift A Calculation'!$D8/3600,0)</f>
        <v>0</v>
      </c>
      <c r="Y8" s="11">
        <f>IFERROR('Input Data Shift A'!X12*'Shift A Calculation'!$D8/3600,0)</f>
        <v>0</v>
      </c>
      <c r="Z8" s="11">
        <f>IFERROR('Input Data Shift A'!Y12*'Shift A Calculation'!$D8/3600,0)</f>
        <v>0</v>
      </c>
      <c r="AA8" s="11">
        <f>IFERROR('Input Data Shift A'!Z12*'Shift A Calculation'!$D8/3600,0)</f>
        <v>0</v>
      </c>
      <c r="AB8" s="11">
        <f>IFERROR('Input Data Shift A'!AA12*'Shift A Calculation'!$D8/3600,0)</f>
        <v>0</v>
      </c>
      <c r="AC8" s="11">
        <f>IFERROR('Input Data Shift A'!AB12*'Shift A Calculation'!$D8/3600,0)</f>
        <v>0</v>
      </c>
      <c r="AD8" s="11">
        <f>IFERROR('Input Data Shift A'!AC12*'Shift A Calculation'!$D8/3600,0)</f>
        <v>0</v>
      </c>
      <c r="AE8" s="11">
        <f>IFERROR('Input Data Shift A'!AD12*'Shift A Calculation'!$D8/3600,0)</f>
        <v>0</v>
      </c>
      <c r="AF8" s="11">
        <f>IFERROR('Input Data Shift A'!AE12*'Shift A Calculation'!$D8/3600,0)</f>
        <v>0</v>
      </c>
      <c r="AG8" s="11">
        <f>IFERROR('Input Data Shift A'!AF12*'Shift A Calculation'!$D8/3600,0)</f>
        <v>0</v>
      </c>
      <c r="AH8" s="11">
        <f>IFERROR('Input Data Shift A'!AG12*'Shift A Calculation'!$D8/3600,0)</f>
        <v>0</v>
      </c>
      <c r="AI8" s="11">
        <f>IFERROR('Input Data Shift A'!AH12*'Shift A Calculation'!$D8/3600,0)</f>
        <v>0</v>
      </c>
      <c r="AJ8" s="11">
        <f t="shared" si="0"/>
        <v>0</v>
      </c>
    </row>
    <row r="9" spans="2:36">
      <c r="B9" s="8">
        <v>7</v>
      </c>
      <c r="C9" s="9" t="str">
        <f>+Kousu!B17</f>
        <v>AE062040-3640</v>
      </c>
      <c r="D9" s="10">
        <f>+Kousu!S17</f>
        <v>14.127906976744187</v>
      </c>
      <c r="E9" s="11">
        <f>IFERROR('Input Data Shift A'!D13*'Shift A Calculation'!$D9/3600,0)</f>
        <v>4.7053779069767439</v>
      </c>
      <c r="F9" s="11">
        <f>IFERROR('Input Data Shift A'!E13*'Shift A Calculation'!$D9/3600,0)</f>
        <v>0</v>
      </c>
      <c r="G9" s="11">
        <f>IFERROR('Input Data Shift A'!F13*'Shift A Calculation'!$D9/3600,0)</f>
        <v>0</v>
      </c>
      <c r="H9" s="11">
        <f>IFERROR('Input Data Shift A'!G13*'Shift A Calculation'!$D9/3600,0)</f>
        <v>0</v>
      </c>
      <c r="I9" s="11">
        <f>IFERROR('Input Data Shift A'!H13*'Shift A Calculation'!$D9/3600,0)</f>
        <v>4.2383720930232558</v>
      </c>
      <c r="J9" s="11">
        <f>IFERROR('Input Data Shift A'!I13*'Shift A Calculation'!$D9/3600,0)</f>
        <v>2.6764534883720934</v>
      </c>
      <c r="K9" s="11">
        <f>IFERROR('Input Data Shift A'!J13*'Shift A Calculation'!$D9/3600,0)</f>
        <v>5.1802325581395356</v>
      </c>
      <c r="L9" s="11">
        <f>IFERROR('Input Data Shift A'!K13*'Shift A Calculation'!$D9/3600,0)</f>
        <v>0</v>
      </c>
      <c r="M9" s="11">
        <f>IFERROR('Input Data Shift A'!L13*'Shift A Calculation'!$D9/3600,0)</f>
        <v>0</v>
      </c>
      <c r="N9" s="11">
        <f>IFERROR('Input Data Shift A'!M13*'Shift A Calculation'!$D9/3600,0)</f>
        <v>0</v>
      </c>
      <c r="O9" s="11">
        <f>IFERROR('Input Data Shift A'!N13*'Shift A Calculation'!$D9/3600,0)</f>
        <v>0.69069767441860475</v>
      </c>
      <c r="P9" s="11">
        <f>IFERROR('Input Data Shift A'!O13*'Shift A Calculation'!$D9/3600,0)</f>
        <v>2.8216569767441864</v>
      </c>
      <c r="Q9" s="11">
        <f>IFERROR('Input Data Shift A'!P13*'Shift A Calculation'!$D9/3600,0)</f>
        <v>0</v>
      </c>
      <c r="R9" s="11">
        <f>IFERROR('Input Data Shift A'!Q13*'Shift A Calculation'!$D9/3600,0)</f>
        <v>2.3468023255813959</v>
      </c>
      <c r="S9" s="11">
        <f>IFERROR('Input Data Shift A'!R13*'Shift A Calculation'!$D9/3600,0)</f>
        <v>0</v>
      </c>
      <c r="T9" s="11">
        <f>IFERROR('Input Data Shift A'!S13*'Shift A Calculation'!$D9/3600,0)</f>
        <v>0</v>
      </c>
      <c r="U9" s="11">
        <f>IFERROR('Input Data Shift A'!T13*'Shift A Calculation'!$D9/3600,0)</f>
        <v>0</v>
      </c>
      <c r="V9" s="11">
        <f>IFERROR('Input Data Shift A'!U13*'Shift A Calculation'!$D9/3600,0)</f>
        <v>2.8216569767441864</v>
      </c>
      <c r="W9" s="11">
        <f>IFERROR('Input Data Shift A'!V13*'Shift A Calculation'!$D9/3600,0)</f>
        <v>0</v>
      </c>
      <c r="X9" s="11">
        <f>IFERROR('Input Data Shift A'!W13*'Shift A Calculation'!$D9/3600,0)</f>
        <v>0</v>
      </c>
      <c r="Y9" s="11">
        <f>IFERROR('Input Data Shift A'!X13*'Shift A Calculation'!$D9/3600,0)</f>
        <v>0</v>
      </c>
      <c r="Z9" s="11">
        <f>IFERROR('Input Data Shift A'!Y13*'Shift A Calculation'!$D9/3600,0)</f>
        <v>0</v>
      </c>
      <c r="AA9" s="11">
        <f>IFERROR('Input Data Shift A'!Z13*'Shift A Calculation'!$D9/3600,0)</f>
        <v>0</v>
      </c>
      <c r="AB9" s="11">
        <f>IFERROR('Input Data Shift A'!AA13*'Shift A Calculation'!$D9/3600,0)</f>
        <v>0</v>
      </c>
      <c r="AC9" s="11">
        <f>IFERROR('Input Data Shift A'!AB13*'Shift A Calculation'!$D9/3600,0)</f>
        <v>0</v>
      </c>
      <c r="AD9" s="11">
        <f>IFERROR('Input Data Shift A'!AC13*'Shift A Calculation'!$D9/3600,0)</f>
        <v>0</v>
      </c>
      <c r="AE9" s="11">
        <f>IFERROR('Input Data Shift A'!AD13*'Shift A Calculation'!$D9/3600,0)</f>
        <v>0</v>
      </c>
      <c r="AF9" s="11">
        <f>IFERROR('Input Data Shift A'!AE13*'Shift A Calculation'!$D9/3600,0)</f>
        <v>0</v>
      </c>
      <c r="AG9" s="11">
        <f>IFERROR('Input Data Shift A'!AF13*'Shift A Calculation'!$D9/3600,0)</f>
        <v>0</v>
      </c>
      <c r="AH9" s="11">
        <f>IFERROR('Input Data Shift A'!AG13*'Shift A Calculation'!$D9/3600,0)</f>
        <v>0</v>
      </c>
      <c r="AI9" s="11">
        <f>IFERROR('Input Data Shift A'!AH13*'Shift A Calculation'!$D9/3600,0)</f>
        <v>0</v>
      </c>
      <c r="AJ9" s="11">
        <f t="shared" si="0"/>
        <v>25.481250000000003</v>
      </c>
    </row>
    <row r="10" spans="2:36">
      <c r="B10" s="8">
        <v>8</v>
      </c>
      <c r="C10" s="9" t="str">
        <f>+Kousu!B18</f>
        <v>AE062040-3650</v>
      </c>
      <c r="D10" s="10">
        <f>+Kousu!S18</f>
        <v>14.127906976744187</v>
      </c>
      <c r="E10" s="11">
        <f>IFERROR('Input Data Shift A'!D14*'Shift A Calculation'!$D10/3600,0)</f>
        <v>2.9354651162790701</v>
      </c>
      <c r="F10" s="11">
        <f>IFERROR('Input Data Shift A'!E14*'Shift A Calculation'!$D10/3600,0)</f>
        <v>0</v>
      </c>
      <c r="G10" s="11">
        <f>IFERROR('Input Data Shift A'!F14*'Shift A Calculation'!$D10/3600,0)</f>
        <v>0</v>
      </c>
      <c r="H10" s="11">
        <f>IFERROR('Input Data Shift A'!G14*'Shift A Calculation'!$D10/3600,0)</f>
        <v>0</v>
      </c>
      <c r="I10" s="11">
        <f>IFERROR('Input Data Shift A'!H14*'Shift A Calculation'!$D10/3600,0)</f>
        <v>5.6707848837209305</v>
      </c>
      <c r="J10" s="11">
        <f>IFERROR('Input Data Shift A'!I14*'Shift A Calculation'!$D10/3600,0)</f>
        <v>1.2558139534883723</v>
      </c>
      <c r="K10" s="11">
        <f>IFERROR('Input Data Shift A'!J14*'Shift A Calculation'!$D10/3600,0)</f>
        <v>0</v>
      </c>
      <c r="L10" s="11">
        <f>IFERROR('Input Data Shift A'!K14*'Shift A Calculation'!$D10/3600,0)</f>
        <v>0</v>
      </c>
      <c r="M10" s="11">
        <f>IFERROR('Input Data Shift A'!L14*'Shift A Calculation'!$D10/3600,0)</f>
        <v>0</v>
      </c>
      <c r="N10" s="11">
        <f>IFERROR('Input Data Shift A'!M14*'Shift A Calculation'!$D10/3600,0)</f>
        <v>0</v>
      </c>
      <c r="O10" s="11">
        <f>IFERROR('Input Data Shift A'!N14*'Shift A Calculation'!$D10/3600,0)</f>
        <v>0</v>
      </c>
      <c r="P10" s="11">
        <f>IFERROR('Input Data Shift A'!O14*'Shift A Calculation'!$D10/3600,0)</f>
        <v>0</v>
      </c>
      <c r="Q10" s="11">
        <f>IFERROR('Input Data Shift A'!P14*'Shift A Calculation'!$D10/3600,0)</f>
        <v>0</v>
      </c>
      <c r="R10" s="11">
        <f>IFERROR('Input Data Shift A'!Q14*'Shift A Calculation'!$D10/3600,0)</f>
        <v>2.5116279069767447</v>
      </c>
      <c r="S10" s="11">
        <f>IFERROR('Input Data Shift A'!R14*'Shift A Calculation'!$D10/3600,0)</f>
        <v>0</v>
      </c>
      <c r="T10" s="11">
        <f>IFERROR('Input Data Shift A'!S14*'Shift A Calculation'!$D10/3600,0)</f>
        <v>0</v>
      </c>
      <c r="U10" s="11">
        <f>IFERROR('Input Data Shift A'!T14*'Shift A Calculation'!$D10/3600,0)</f>
        <v>6.2202034883720936</v>
      </c>
      <c r="V10" s="11">
        <f>IFERROR('Input Data Shift A'!U14*'Shift A Calculation'!$D10/3600,0)</f>
        <v>2.7392441860465118</v>
      </c>
      <c r="W10" s="11">
        <f>IFERROR('Input Data Shift A'!V14*'Shift A Calculation'!$D10/3600,0)</f>
        <v>0</v>
      </c>
      <c r="X10" s="11">
        <f>IFERROR('Input Data Shift A'!W14*'Shift A Calculation'!$D10/3600,0)</f>
        <v>0</v>
      </c>
      <c r="Y10" s="11">
        <f>IFERROR('Input Data Shift A'!X14*'Shift A Calculation'!$D10/3600,0)</f>
        <v>0</v>
      </c>
      <c r="Z10" s="11">
        <f>IFERROR('Input Data Shift A'!Y14*'Shift A Calculation'!$D10/3600,0)</f>
        <v>0</v>
      </c>
      <c r="AA10" s="11">
        <f>IFERROR('Input Data Shift A'!Z14*'Shift A Calculation'!$D10/3600,0)</f>
        <v>0</v>
      </c>
      <c r="AB10" s="11">
        <f>IFERROR('Input Data Shift A'!AA14*'Shift A Calculation'!$D10/3600,0)</f>
        <v>0</v>
      </c>
      <c r="AC10" s="11">
        <f>IFERROR('Input Data Shift A'!AB14*'Shift A Calculation'!$D10/3600,0)</f>
        <v>0</v>
      </c>
      <c r="AD10" s="11">
        <f>IFERROR('Input Data Shift A'!AC14*'Shift A Calculation'!$D10/3600,0)</f>
        <v>0</v>
      </c>
      <c r="AE10" s="11">
        <f>IFERROR('Input Data Shift A'!AD14*'Shift A Calculation'!$D10/3600,0)</f>
        <v>0</v>
      </c>
      <c r="AF10" s="11">
        <f>IFERROR('Input Data Shift A'!AE14*'Shift A Calculation'!$D10/3600,0)</f>
        <v>0</v>
      </c>
      <c r="AG10" s="11">
        <f>IFERROR('Input Data Shift A'!AF14*'Shift A Calculation'!$D10/3600,0)</f>
        <v>0</v>
      </c>
      <c r="AH10" s="11">
        <f>IFERROR('Input Data Shift A'!AG14*'Shift A Calculation'!$D10/3600,0)</f>
        <v>0</v>
      </c>
      <c r="AI10" s="11">
        <f>IFERROR('Input Data Shift A'!AH14*'Shift A Calculation'!$D10/3600,0)</f>
        <v>0</v>
      </c>
      <c r="AJ10" s="11">
        <f t="shared" si="0"/>
        <v>21.333139534883724</v>
      </c>
    </row>
    <row r="11" spans="2:36">
      <c r="B11" s="8">
        <v>9</v>
      </c>
      <c r="C11" s="9" t="str">
        <f>+Kousu!B19</f>
        <v>AE062040-3680</v>
      </c>
      <c r="D11" s="10">
        <f>+Kousu!S19</f>
        <v>14.127906976744187</v>
      </c>
      <c r="E11" s="11">
        <f>IFERROR('Input Data Shift A'!D15*'Shift A Calculation'!$D11/3600,0)</f>
        <v>0</v>
      </c>
      <c r="F11" s="11">
        <f>IFERROR('Input Data Shift A'!E15*'Shift A Calculation'!$D11/3600,0)</f>
        <v>0</v>
      </c>
      <c r="G11" s="11">
        <f>IFERROR('Input Data Shift A'!F15*'Shift A Calculation'!$D11/3600,0)</f>
        <v>0</v>
      </c>
      <c r="H11" s="11">
        <f>IFERROR('Input Data Shift A'!G15*'Shift A Calculation'!$D11/3600,0)</f>
        <v>0</v>
      </c>
      <c r="I11" s="11">
        <f>IFERROR('Input Data Shift A'!H15*'Shift A Calculation'!$D11/3600,0)</f>
        <v>0</v>
      </c>
      <c r="J11" s="11">
        <f>IFERROR('Input Data Shift A'!I15*'Shift A Calculation'!$D11/3600,0)</f>
        <v>0</v>
      </c>
      <c r="K11" s="11">
        <f>IFERROR('Input Data Shift A'!J15*'Shift A Calculation'!$D11/3600,0)</f>
        <v>0</v>
      </c>
      <c r="L11" s="11">
        <f>IFERROR('Input Data Shift A'!K15*'Shift A Calculation'!$D11/3600,0)</f>
        <v>5.3686046511627916</v>
      </c>
      <c r="M11" s="11">
        <f>IFERROR('Input Data Shift A'!L15*'Shift A Calculation'!$D11/3600,0)</f>
        <v>0</v>
      </c>
      <c r="N11" s="11">
        <f>IFERROR('Input Data Shift A'!M15*'Shift A Calculation'!$D11/3600,0)</f>
        <v>0</v>
      </c>
      <c r="O11" s="11">
        <f>IFERROR('Input Data Shift A'!N15*'Shift A Calculation'!$D11/3600,0)</f>
        <v>0</v>
      </c>
      <c r="P11" s="11">
        <f>IFERROR('Input Data Shift A'!O15*'Shift A Calculation'!$D11/3600,0)</f>
        <v>3.2965116279069768</v>
      </c>
      <c r="Q11" s="11">
        <f>IFERROR('Input Data Shift A'!P15*'Shift A Calculation'!$D11/3600,0)</f>
        <v>1.4873546511627909</v>
      </c>
      <c r="R11" s="11">
        <f>IFERROR('Input Data Shift A'!Q15*'Shift A Calculation'!$D11/3600,0)</f>
        <v>4.0696220930232556</v>
      </c>
      <c r="S11" s="11">
        <f>IFERROR('Input Data Shift A'!R15*'Shift A Calculation'!$D11/3600,0)</f>
        <v>0</v>
      </c>
      <c r="T11" s="11">
        <f>IFERROR('Input Data Shift A'!S15*'Shift A Calculation'!$D11/3600,0)</f>
        <v>0</v>
      </c>
      <c r="U11" s="11">
        <f>IFERROR('Input Data Shift A'!T15*'Shift A Calculation'!$D11/3600,0)</f>
        <v>0</v>
      </c>
      <c r="V11" s="11">
        <f>IFERROR('Input Data Shift A'!U15*'Shift A Calculation'!$D11/3600,0)</f>
        <v>4.4620639534883724</v>
      </c>
      <c r="W11" s="11">
        <f>IFERROR('Input Data Shift A'!V15*'Shift A Calculation'!$D11/3600,0)</f>
        <v>0</v>
      </c>
      <c r="X11" s="11">
        <f>IFERROR('Input Data Shift A'!W15*'Shift A Calculation'!$D11/3600,0)</f>
        <v>0</v>
      </c>
      <c r="Y11" s="11">
        <f>IFERROR('Input Data Shift A'!X15*'Shift A Calculation'!$D11/3600,0)</f>
        <v>0</v>
      </c>
      <c r="Z11" s="11">
        <f>IFERROR('Input Data Shift A'!Y15*'Shift A Calculation'!$D11/3600,0)</f>
        <v>0</v>
      </c>
      <c r="AA11" s="11">
        <f>IFERROR('Input Data Shift A'!Z15*'Shift A Calculation'!$D11/3600,0)</f>
        <v>0</v>
      </c>
      <c r="AB11" s="11">
        <f>IFERROR('Input Data Shift A'!AA15*'Shift A Calculation'!$D11/3600,0)</f>
        <v>0</v>
      </c>
      <c r="AC11" s="11">
        <f>IFERROR('Input Data Shift A'!AB15*'Shift A Calculation'!$D11/3600,0)</f>
        <v>0</v>
      </c>
      <c r="AD11" s="11">
        <f>IFERROR('Input Data Shift A'!AC15*'Shift A Calculation'!$D11/3600,0)</f>
        <v>0</v>
      </c>
      <c r="AE11" s="11">
        <f>IFERROR('Input Data Shift A'!AD15*'Shift A Calculation'!$D11/3600,0)</f>
        <v>0</v>
      </c>
      <c r="AF11" s="11">
        <f>IFERROR('Input Data Shift A'!AE15*'Shift A Calculation'!$D11/3600,0)</f>
        <v>0</v>
      </c>
      <c r="AG11" s="11">
        <f>IFERROR('Input Data Shift A'!AF15*'Shift A Calculation'!$D11/3600,0)</f>
        <v>0</v>
      </c>
      <c r="AH11" s="11">
        <f>IFERROR('Input Data Shift A'!AG15*'Shift A Calculation'!$D11/3600,0)</f>
        <v>0</v>
      </c>
      <c r="AI11" s="11">
        <f>IFERROR('Input Data Shift A'!AH15*'Shift A Calculation'!$D11/3600,0)</f>
        <v>0</v>
      </c>
      <c r="AJ11" s="11">
        <f t="shared" si="0"/>
        <v>18.684156976744188</v>
      </c>
    </row>
    <row r="12" spans="2:36">
      <c r="B12" s="8">
        <v>10</v>
      </c>
      <c r="C12" s="9" t="str">
        <f>+Kousu!B20</f>
        <v>AE062040-3690</v>
      </c>
      <c r="D12" s="10">
        <f>+Kousu!S20</f>
        <v>14.127906976744187</v>
      </c>
      <c r="E12" s="11">
        <f>IFERROR('Input Data Shift A'!D16*'Shift A Calculation'!$D12/3600,0)</f>
        <v>0</v>
      </c>
      <c r="F12" s="11">
        <f>IFERROR('Input Data Shift A'!E16*'Shift A Calculation'!$D12/3600,0)</f>
        <v>0</v>
      </c>
      <c r="G12" s="11">
        <f>IFERROR('Input Data Shift A'!F16*'Shift A Calculation'!$D12/3600,0)</f>
        <v>0</v>
      </c>
      <c r="H12" s="11">
        <f>IFERROR('Input Data Shift A'!G16*'Shift A Calculation'!$D12/3600,0)</f>
        <v>0</v>
      </c>
      <c r="I12" s="11">
        <f>IFERROR('Input Data Shift A'!H16*'Shift A Calculation'!$D12/3600,0)</f>
        <v>0</v>
      </c>
      <c r="J12" s="11">
        <f>IFERROR('Input Data Shift A'!I16*'Shift A Calculation'!$D12/3600,0)</f>
        <v>0</v>
      </c>
      <c r="K12" s="11">
        <f>IFERROR('Input Data Shift A'!J16*'Shift A Calculation'!$D12/3600,0)</f>
        <v>0</v>
      </c>
      <c r="L12" s="11">
        <f>IFERROR('Input Data Shift A'!K16*'Shift A Calculation'!$D12/3600,0)</f>
        <v>0</v>
      </c>
      <c r="M12" s="11">
        <f>IFERROR('Input Data Shift A'!L16*'Shift A Calculation'!$D12/3600,0)</f>
        <v>0</v>
      </c>
      <c r="N12" s="11">
        <f>IFERROR('Input Data Shift A'!M16*'Shift A Calculation'!$D12/3600,0)</f>
        <v>0</v>
      </c>
      <c r="O12" s="11">
        <f>IFERROR('Input Data Shift A'!N16*'Shift A Calculation'!$D12/3600,0)</f>
        <v>0</v>
      </c>
      <c r="P12" s="11">
        <f>IFERROR('Input Data Shift A'!O16*'Shift A Calculation'!$D12/3600,0)</f>
        <v>0</v>
      </c>
      <c r="Q12" s="11">
        <f>IFERROR('Input Data Shift A'!P16*'Shift A Calculation'!$D12/3600,0)</f>
        <v>0</v>
      </c>
      <c r="R12" s="11">
        <f>IFERROR('Input Data Shift A'!Q16*'Shift A Calculation'!$D12/3600,0)</f>
        <v>0</v>
      </c>
      <c r="S12" s="11">
        <f>IFERROR('Input Data Shift A'!R16*'Shift A Calculation'!$D12/3600,0)</f>
        <v>0</v>
      </c>
      <c r="T12" s="11">
        <f>IFERROR('Input Data Shift A'!S16*'Shift A Calculation'!$D12/3600,0)</f>
        <v>0</v>
      </c>
      <c r="U12" s="11">
        <f>IFERROR('Input Data Shift A'!T16*'Shift A Calculation'!$D12/3600,0)</f>
        <v>0</v>
      </c>
      <c r="V12" s="11">
        <f>IFERROR('Input Data Shift A'!U16*'Shift A Calculation'!$D12/3600,0)</f>
        <v>0</v>
      </c>
      <c r="W12" s="11">
        <f>IFERROR('Input Data Shift A'!V16*'Shift A Calculation'!$D12/3600,0)</f>
        <v>0</v>
      </c>
      <c r="X12" s="11">
        <f>IFERROR('Input Data Shift A'!W16*'Shift A Calculation'!$D12/3600,0)</f>
        <v>0</v>
      </c>
      <c r="Y12" s="11">
        <f>IFERROR('Input Data Shift A'!X16*'Shift A Calculation'!$D12/3600,0)</f>
        <v>0</v>
      </c>
      <c r="Z12" s="11">
        <f>IFERROR('Input Data Shift A'!Y16*'Shift A Calculation'!$D12/3600,0)</f>
        <v>0</v>
      </c>
      <c r="AA12" s="11">
        <f>IFERROR('Input Data Shift A'!Z16*'Shift A Calculation'!$D12/3600,0)</f>
        <v>0</v>
      </c>
      <c r="AB12" s="11">
        <f>IFERROR('Input Data Shift A'!AA16*'Shift A Calculation'!$D12/3600,0)</f>
        <v>0</v>
      </c>
      <c r="AC12" s="11">
        <f>IFERROR('Input Data Shift A'!AB16*'Shift A Calculation'!$D12/3600,0)</f>
        <v>0</v>
      </c>
      <c r="AD12" s="11">
        <f>IFERROR('Input Data Shift A'!AC16*'Shift A Calculation'!$D12/3600,0)</f>
        <v>0</v>
      </c>
      <c r="AE12" s="11">
        <f>IFERROR('Input Data Shift A'!AD16*'Shift A Calculation'!$D12/3600,0)</f>
        <v>0</v>
      </c>
      <c r="AF12" s="11">
        <f>IFERROR('Input Data Shift A'!AE16*'Shift A Calculation'!$D12/3600,0)</f>
        <v>0</v>
      </c>
      <c r="AG12" s="11">
        <f>IFERROR('Input Data Shift A'!AF16*'Shift A Calculation'!$D12/3600,0)</f>
        <v>0</v>
      </c>
      <c r="AH12" s="11">
        <f>IFERROR('Input Data Shift A'!AG16*'Shift A Calculation'!$D12/3600,0)</f>
        <v>0</v>
      </c>
      <c r="AI12" s="11">
        <f>IFERROR('Input Data Shift A'!AH16*'Shift A Calculation'!$D12/3600,0)</f>
        <v>0</v>
      </c>
      <c r="AJ12" s="11">
        <f t="shared" si="0"/>
        <v>0</v>
      </c>
    </row>
    <row r="13" spans="2:36">
      <c r="B13" s="8">
        <v>11</v>
      </c>
      <c r="C13" s="9" t="str">
        <f>+Kousu!B21</f>
        <v>AE062040-3700</v>
      </c>
      <c r="D13" s="10">
        <f>+Kousu!S21</f>
        <v>14.127906976744187</v>
      </c>
      <c r="E13" s="11">
        <f>IFERROR('Input Data Shift A'!D17*'Shift A Calculation'!$D13/3600,0)</f>
        <v>0</v>
      </c>
      <c r="F13" s="11">
        <f>IFERROR('Input Data Shift A'!E17*'Shift A Calculation'!$D13/3600,0)</f>
        <v>0</v>
      </c>
      <c r="G13" s="11">
        <f>IFERROR('Input Data Shift A'!F17*'Shift A Calculation'!$D13/3600,0)</f>
        <v>0</v>
      </c>
      <c r="H13" s="11">
        <f>IFERROR('Input Data Shift A'!G17*'Shift A Calculation'!$D13/3600,0)</f>
        <v>0</v>
      </c>
      <c r="I13" s="11">
        <f>IFERROR('Input Data Shift A'!H17*'Shift A Calculation'!$D13/3600,0)</f>
        <v>0</v>
      </c>
      <c r="J13" s="11">
        <f>IFERROR('Input Data Shift A'!I17*'Shift A Calculation'!$D13/3600,0)</f>
        <v>0</v>
      </c>
      <c r="K13" s="11">
        <f>IFERROR('Input Data Shift A'!J17*'Shift A Calculation'!$D13/3600,0)</f>
        <v>0</v>
      </c>
      <c r="L13" s="11">
        <f>IFERROR('Input Data Shift A'!K17*'Shift A Calculation'!$D13/3600,0)</f>
        <v>0</v>
      </c>
      <c r="M13" s="11">
        <f>IFERROR('Input Data Shift A'!L17*'Shift A Calculation'!$D13/3600,0)</f>
        <v>0</v>
      </c>
      <c r="N13" s="11">
        <f>IFERROR('Input Data Shift A'!M17*'Shift A Calculation'!$D13/3600,0)</f>
        <v>0</v>
      </c>
      <c r="O13" s="11">
        <f>IFERROR('Input Data Shift A'!N17*'Shift A Calculation'!$D13/3600,0)</f>
        <v>0</v>
      </c>
      <c r="P13" s="11">
        <f>IFERROR('Input Data Shift A'!O17*'Shift A Calculation'!$D13/3600,0)</f>
        <v>0</v>
      </c>
      <c r="Q13" s="11">
        <f>IFERROR('Input Data Shift A'!P17*'Shift A Calculation'!$D13/3600,0)</f>
        <v>2.6372093023255814</v>
      </c>
      <c r="R13" s="11">
        <f>IFERROR('Input Data Shift A'!Q17*'Shift A Calculation'!$D13/3600,0)</f>
        <v>0</v>
      </c>
      <c r="S13" s="11">
        <f>IFERROR('Input Data Shift A'!R17*'Shift A Calculation'!$D13/3600,0)</f>
        <v>0</v>
      </c>
      <c r="T13" s="11">
        <f>IFERROR('Input Data Shift A'!S17*'Shift A Calculation'!$D13/3600,0)</f>
        <v>0</v>
      </c>
      <c r="U13" s="11">
        <f>IFERROR('Input Data Shift A'!T17*'Shift A Calculation'!$D13/3600,0)</f>
        <v>0</v>
      </c>
      <c r="V13" s="11">
        <f>IFERROR('Input Data Shift A'!U17*'Shift A Calculation'!$D13/3600,0)</f>
        <v>0</v>
      </c>
      <c r="W13" s="11">
        <f>IFERROR('Input Data Shift A'!V17*'Shift A Calculation'!$D13/3600,0)</f>
        <v>0</v>
      </c>
      <c r="X13" s="11">
        <f>IFERROR('Input Data Shift A'!W17*'Shift A Calculation'!$D13/3600,0)</f>
        <v>0</v>
      </c>
      <c r="Y13" s="11">
        <f>IFERROR('Input Data Shift A'!X17*'Shift A Calculation'!$D13/3600,0)</f>
        <v>0</v>
      </c>
      <c r="Z13" s="11">
        <f>IFERROR('Input Data Shift A'!Y17*'Shift A Calculation'!$D13/3600,0)</f>
        <v>0</v>
      </c>
      <c r="AA13" s="11">
        <f>IFERROR('Input Data Shift A'!Z17*'Shift A Calculation'!$D13/3600,0)</f>
        <v>0</v>
      </c>
      <c r="AB13" s="11">
        <f>IFERROR('Input Data Shift A'!AA17*'Shift A Calculation'!$D13/3600,0)</f>
        <v>0</v>
      </c>
      <c r="AC13" s="11">
        <f>IFERROR('Input Data Shift A'!AB17*'Shift A Calculation'!$D13/3600,0)</f>
        <v>0</v>
      </c>
      <c r="AD13" s="11">
        <f>IFERROR('Input Data Shift A'!AC17*'Shift A Calculation'!$D13/3600,0)</f>
        <v>0</v>
      </c>
      <c r="AE13" s="11">
        <f>IFERROR('Input Data Shift A'!AD17*'Shift A Calculation'!$D13/3600,0)</f>
        <v>0</v>
      </c>
      <c r="AF13" s="11">
        <f>IFERROR('Input Data Shift A'!AE17*'Shift A Calculation'!$D13/3600,0)</f>
        <v>0</v>
      </c>
      <c r="AG13" s="11">
        <f>IFERROR('Input Data Shift A'!AF17*'Shift A Calculation'!$D13/3600,0)</f>
        <v>0</v>
      </c>
      <c r="AH13" s="11">
        <f>IFERROR('Input Data Shift A'!AG17*'Shift A Calculation'!$D13/3600,0)</f>
        <v>0</v>
      </c>
      <c r="AI13" s="11">
        <f>IFERROR('Input Data Shift A'!AH17*'Shift A Calculation'!$D13/3600,0)</f>
        <v>0</v>
      </c>
      <c r="AJ13" s="11">
        <f t="shared" si="0"/>
        <v>2.6372093023255814</v>
      </c>
    </row>
    <row r="14" spans="2:36">
      <c r="B14" s="8">
        <v>12</v>
      </c>
      <c r="C14" s="9" t="str">
        <f>+Kousu!B22</f>
        <v>AE062040-3900</v>
      </c>
      <c r="D14" s="10">
        <f>+Kousu!S22</f>
        <v>14.127906976744187</v>
      </c>
      <c r="E14" s="11">
        <f>IFERROR('Input Data Shift A'!D18*'Shift A Calculation'!$D14/3600,0)</f>
        <v>0</v>
      </c>
      <c r="F14" s="11">
        <f>IFERROR('Input Data Shift A'!E18*'Shift A Calculation'!$D14/3600,0)</f>
        <v>0</v>
      </c>
      <c r="G14" s="11">
        <f>IFERROR('Input Data Shift A'!F18*'Shift A Calculation'!$D14/3600,0)</f>
        <v>0</v>
      </c>
      <c r="H14" s="11">
        <f>IFERROR('Input Data Shift A'!G18*'Shift A Calculation'!$D14/3600,0)</f>
        <v>0</v>
      </c>
      <c r="I14" s="11">
        <f>IFERROR('Input Data Shift A'!H18*'Shift A Calculation'!$D14/3600,0)</f>
        <v>0</v>
      </c>
      <c r="J14" s="11">
        <f>IFERROR('Input Data Shift A'!I18*'Shift A Calculation'!$D14/3600,0)</f>
        <v>0</v>
      </c>
      <c r="K14" s="11">
        <f>IFERROR('Input Data Shift A'!J18*'Shift A Calculation'!$D14/3600,0)</f>
        <v>0</v>
      </c>
      <c r="L14" s="11">
        <f>IFERROR('Input Data Shift A'!K18*'Shift A Calculation'!$D14/3600,0)</f>
        <v>0</v>
      </c>
      <c r="M14" s="11">
        <f>IFERROR('Input Data Shift A'!L18*'Shift A Calculation'!$D14/3600,0)</f>
        <v>0</v>
      </c>
      <c r="N14" s="11">
        <f>IFERROR('Input Data Shift A'!M18*'Shift A Calculation'!$D14/3600,0)</f>
        <v>0</v>
      </c>
      <c r="O14" s="11">
        <f>IFERROR('Input Data Shift A'!N18*'Shift A Calculation'!$D14/3600,0)</f>
        <v>2.5430232558139534</v>
      </c>
      <c r="P14" s="11">
        <f>IFERROR('Input Data Shift A'!O18*'Shift A Calculation'!$D14/3600,0)</f>
        <v>0</v>
      </c>
      <c r="Q14" s="11">
        <f>IFERROR('Input Data Shift A'!P18*'Shift A Calculation'!$D14/3600,0)</f>
        <v>0</v>
      </c>
      <c r="R14" s="11">
        <f>IFERROR('Input Data Shift A'!Q18*'Shift A Calculation'!$D14/3600,0)</f>
        <v>0</v>
      </c>
      <c r="S14" s="11">
        <f>IFERROR('Input Data Shift A'!R18*'Shift A Calculation'!$D14/3600,0)</f>
        <v>0</v>
      </c>
      <c r="T14" s="11">
        <f>IFERROR('Input Data Shift A'!S18*'Shift A Calculation'!$D14/3600,0)</f>
        <v>0</v>
      </c>
      <c r="U14" s="11">
        <f>IFERROR('Input Data Shift A'!T18*'Shift A Calculation'!$D14/3600,0)</f>
        <v>0</v>
      </c>
      <c r="V14" s="11">
        <f>IFERROR('Input Data Shift A'!U18*'Shift A Calculation'!$D14/3600,0)</f>
        <v>0</v>
      </c>
      <c r="W14" s="11">
        <f>IFERROR('Input Data Shift A'!V18*'Shift A Calculation'!$D14/3600,0)</f>
        <v>0</v>
      </c>
      <c r="X14" s="11">
        <f>IFERROR('Input Data Shift A'!W18*'Shift A Calculation'!$D14/3600,0)</f>
        <v>0</v>
      </c>
      <c r="Y14" s="11">
        <f>IFERROR('Input Data Shift A'!X18*'Shift A Calculation'!$D14/3600,0)</f>
        <v>0</v>
      </c>
      <c r="Z14" s="11">
        <f>IFERROR('Input Data Shift A'!Y18*'Shift A Calculation'!$D14/3600,0)</f>
        <v>0</v>
      </c>
      <c r="AA14" s="11">
        <f>IFERROR('Input Data Shift A'!Z18*'Shift A Calculation'!$D14/3600,0)</f>
        <v>0</v>
      </c>
      <c r="AB14" s="11">
        <f>IFERROR('Input Data Shift A'!AA18*'Shift A Calculation'!$D14/3600,0)</f>
        <v>0</v>
      </c>
      <c r="AC14" s="11">
        <f>IFERROR('Input Data Shift A'!AB18*'Shift A Calculation'!$D14/3600,0)</f>
        <v>0</v>
      </c>
      <c r="AD14" s="11">
        <f>IFERROR('Input Data Shift A'!AC18*'Shift A Calculation'!$D14/3600,0)</f>
        <v>0</v>
      </c>
      <c r="AE14" s="11">
        <f>IFERROR('Input Data Shift A'!AD18*'Shift A Calculation'!$D14/3600,0)</f>
        <v>0</v>
      </c>
      <c r="AF14" s="11">
        <f>IFERROR('Input Data Shift A'!AE18*'Shift A Calculation'!$D14/3600,0)</f>
        <v>0</v>
      </c>
      <c r="AG14" s="11">
        <f>IFERROR('Input Data Shift A'!AF18*'Shift A Calculation'!$D14/3600,0)</f>
        <v>0</v>
      </c>
      <c r="AH14" s="11">
        <f>IFERROR('Input Data Shift A'!AG18*'Shift A Calculation'!$D14/3600,0)</f>
        <v>0</v>
      </c>
      <c r="AI14" s="11">
        <f>IFERROR('Input Data Shift A'!AH18*'Shift A Calculation'!$D14/3600,0)</f>
        <v>0</v>
      </c>
      <c r="AJ14" s="11">
        <f t="shared" si="0"/>
        <v>2.5430232558139534</v>
      </c>
    </row>
    <row r="15" spans="2:36">
      <c r="B15" s="8">
        <v>13</v>
      </c>
      <c r="C15" s="9" t="str">
        <f>+Kousu!B23</f>
        <v>AE062040-3910</v>
      </c>
      <c r="D15" s="10">
        <f>+Kousu!S23</f>
        <v>14.127906976744187</v>
      </c>
      <c r="E15" s="11">
        <f>IFERROR('Input Data Shift A'!D19*'Shift A Calculation'!$D15/3600,0)</f>
        <v>0</v>
      </c>
      <c r="F15" s="11">
        <f>IFERROR('Input Data Shift A'!E19*'Shift A Calculation'!$D15/3600,0)</f>
        <v>0</v>
      </c>
      <c r="G15" s="11">
        <f>IFERROR('Input Data Shift A'!F19*'Shift A Calculation'!$D15/3600,0)</f>
        <v>0</v>
      </c>
      <c r="H15" s="11">
        <f>IFERROR('Input Data Shift A'!G19*'Shift A Calculation'!$D15/3600,0)</f>
        <v>0</v>
      </c>
      <c r="I15" s="11">
        <f>IFERROR('Input Data Shift A'!H19*'Shift A Calculation'!$D15/3600,0)</f>
        <v>0</v>
      </c>
      <c r="J15" s="11">
        <f>IFERROR('Input Data Shift A'!I19*'Shift A Calculation'!$D15/3600,0)</f>
        <v>0</v>
      </c>
      <c r="K15" s="11">
        <f>IFERROR('Input Data Shift A'!J19*'Shift A Calculation'!$D15/3600,0)</f>
        <v>0</v>
      </c>
      <c r="L15" s="11">
        <f>IFERROR('Input Data Shift A'!K19*'Shift A Calculation'!$D15/3600,0)</f>
        <v>0</v>
      </c>
      <c r="M15" s="11">
        <f>IFERROR('Input Data Shift A'!L19*'Shift A Calculation'!$D15/3600,0)</f>
        <v>0</v>
      </c>
      <c r="N15" s="11">
        <f>IFERROR('Input Data Shift A'!M19*'Shift A Calculation'!$D15/3600,0)</f>
        <v>0</v>
      </c>
      <c r="O15" s="11">
        <f>IFERROR('Input Data Shift A'!N19*'Shift A Calculation'!$D15/3600,0)</f>
        <v>0</v>
      </c>
      <c r="P15" s="11">
        <f>IFERROR('Input Data Shift A'!O19*'Shift A Calculation'!$D15/3600,0)</f>
        <v>0</v>
      </c>
      <c r="Q15" s="11">
        <f>IFERROR('Input Data Shift A'!P19*'Shift A Calculation'!$D15/3600,0)</f>
        <v>2.8255813953488373</v>
      </c>
      <c r="R15" s="11">
        <f>IFERROR('Input Data Shift A'!Q19*'Shift A Calculation'!$D15/3600,0)</f>
        <v>0</v>
      </c>
      <c r="S15" s="11">
        <f>IFERROR('Input Data Shift A'!R19*'Shift A Calculation'!$D15/3600,0)</f>
        <v>0</v>
      </c>
      <c r="T15" s="11">
        <f>IFERROR('Input Data Shift A'!S19*'Shift A Calculation'!$D15/3600,0)</f>
        <v>0</v>
      </c>
      <c r="U15" s="11">
        <f>IFERROR('Input Data Shift A'!T19*'Shift A Calculation'!$D15/3600,0)</f>
        <v>0</v>
      </c>
      <c r="V15" s="11">
        <f>IFERROR('Input Data Shift A'!U19*'Shift A Calculation'!$D15/3600,0)</f>
        <v>0</v>
      </c>
      <c r="W15" s="11">
        <f>IFERROR('Input Data Shift A'!V19*'Shift A Calculation'!$D15/3600,0)</f>
        <v>0</v>
      </c>
      <c r="X15" s="11">
        <f>IFERROR('Input Data Shift A'!W19*'Shift A Calculation'!$D15/3600,0)</f>
        <v>0</v>
      </c>
      <c r="Y15" s="11">
        <f>IFERROR('Input Data Shift A'!X19*'Shift A Calculation'!$D15/3600,0)</f>
        <v>0</v>
      </c>
      <c r="Z15" s="11">
        <f>IFERROR('Input Data Shift A'!Y19*'Shift A Calculation'!$D15/3600,0)</f>
        <v>0</v>
      </c>
      <c r="AA15" s="11">
        <f>IFERROR('Input Data Shift A'!Z19*'Shift A Calculation'!$D15/3600,0)</f>
        <v>0</v>
      </c>
      <c r="AB15" s="11">
        <f>IFERROR('Input Data Shift A'!AA19*'Shift A Calculation'!$D15/3600,0)</f>
        <v>0</v>
      </c>
      <c r="AC15" s="11">
        <f>IFERROR('Input Data Shift A'!AB19*'Shift A Calculation'!$D15/3600,0)</f>
        <v>0</v>
      </c>
      <c r="AD15" s="11">
        <f>IFERROR('Input Data Shift A'!AC19*'Shift A Calculation'!$D15/3600,0)</f>
        <v>0</v>
      </c>
      <c r="AE15" s="11">
        <f>IFERROR('Input Data Shift A'!AD19*'Shift A Calculation'!$D15/3600,0)</f>
        <v>0</v>
      </c>
      <c r="AF15" s="11">
        <f>IFERROR('Input Data Shift A'!AE19*'Shift A Calculation'!$D15/3600,0)</f>
        <v>0</v>
      </c>
      <c r="AG15" s="11">
        <f>IFERROR('Input Data Shift A'!AF19*'Shift A Calculation'!$D15/3600,0)</f>
        <v>0</v>
      </c>
      <c r="AH15" s="11">
        <f>IFERROR('Input Data Shift A'!AG19*'Shift A Calculation'!$D15/3600,0)</f>
        <v>0</v>
      </c>
      <c r="AI15" s="11">
        <f>IFERROR('Input Data Shift A'!AH19*'Shift A Calculation'!$D15/3600,0)</f>
        <v>0</v>
      </c>
      <c r="AJ15" s="11">
        <f t="shared" si="0"/>
        <v>2.8255813953488373</v>
      </c>
    </row>
    <row r="16" spans="2:36">
      <c r="B16" s="8">
        <v>14</v>
      </c>
      <c r="C16" s="9" t="str">
        <f>+Kousu!B24</f>
        <v>AE062040-3920</v>
      </c>
      <c r="D16" s="10">
        <f>+Kousu!S24</f>
        <v>14.127906976744187</v>
      </c>
      <c r="E16" s="11">
        <f>IFERROR('Input Data Shift A'!D20*'Shift A Calculation'!$D16/3600,0)</f>
        <v>2.5861918604651164</v>
      </c>
      <c r="F16" s="11">
        <f>IFERROR('Input Data Shift A'!E20*'Shift A Calculation'!$D16/3600,0)</f>
        <v>0</v>
      </c>
      <c r="G16" s="11">
        <f>IFERROR('Input Data Shift A'!F20*'Shift A Calculation'!$D16/3600,0)</f>
        <v>0</v>
      </c>
      <c r="H16" s="11">
        <f>IFERROR('Input Data Shift A'!G20*'Shift A Calculation'!$D16/3600,0)</f>
        <v>0</v>
      </c>
      <c r="I16" s="11">
        <f>IFERROR('Input Data Shift A'!H20*'Shift A Calculation'!$D16/3600,0)</f>
        <v>0</v>
      </c>
      <c r="J16" s="11">
        <f>IFERROR('Input Data Shift A'!I20*'Shift A Calculation'!$D16/3600,0)</f>
        <v>0</v>
      </c>
      <c r="K16" s="11">
        <f>IFERROR('Input Data Shift A'!J20*'Shift A Calculation'!$D16/3600,0)</f>
        <v>3.2808139534883725</v>
      </c>
      <c r="L16" s="11">
        <f>IFERROR('Input Data Shift A'!K20*'Shift A Calculation'!$D16/3600,0)</f>
        <v>0.27470930232558144</v>
      </c>
      <c r="M16" s="11">
        <f>IFERROR('Input Data Shift A'!L20*'Shift A Calculation'!$D16/3600,0)</f>
        <v>0</v>
      </c>
      <c r="N16" s="11">
        <f>IFERROR('Input Data Shift A'!M20*'Shift A Calculation'!$D16/3600,0)</f>
        <v>0</v>
      </c>
      <c r="O16" s="11">
        <f>IFERROR('Input Data Shift A'!N20*'Shift A Calculation'!$D16/3600,0)</f>
        <v>2.8216569767441864</v>
      </c>
      <c r="P16" s="11">
        <f>IFERROR('Input Data Shift A'!O20*'Shift A Calculation'!$D16/3600,0)</f>
        <v>0</v>
      </c>
      <c r="Q16" s="11">
        <f>IFERROR('Input Data Shift A'!P20*'Shift A Calculation'!$D16/3600,0)</f>
        <v>2.7470930232558142</v>
      </c>
      <c r="R16" s="11">
        <f>IFERROR('Input Data Shift A'!Q20*'Shift A Calculation'!$D16/3600,0)</f>
        <v>0</v>
      </c>
      <c r="S16" s="11">
        <f>IFERROR('Input Data Shift A'!R20*'Shift A Calculation'!$D16/3600,0)</f>
        <v>0</v>
      </c>
      <c r="T16" s="11">
        <f>IFERROR('Input Data Shift A'!S20*'Shift A Calculation'!$D16/3600,0)</f>
        <v>0</v>
      </c>
      <c r="U16" s="11">
        <f>IFERROR('Input Data Shift A'!T20*'Shift A Calculation'!$D16/3600,0)</f>
        <v>0</v>
      </c>
      <c r="V16" s="11">
        <f>IFERROR('Input Data Shift A'!U20*'Shift A Calculation'!$D16/3600,0)</f>
        <v>0</v>
      </c>
      <c r="W16" s="11">
        <f>IFERROR('Input Data Shift A'!V20*'Shift A Calculation'!$D16/3600,0)</f>
        <v>0</v>
      </c>
      <c r="X16" s="11">
        <f>IFERROR('Input Data Shift A'!W20*'Shift A Calculation'!$D16/3600,0)</f>
        <v>0</v>
      </c>
      <c r="Y16" s="11">
        <f>IFERROR('Input Data Shift A'!X20*'Shift A Calculation'!$D16/3600,0)</f>
        <v>0</v>
      </c>
      <c r="Z16" s="11">
        <f>IFERROR('Input Data Shift A'!Y20*'Shift A Calculation'!$D16/3600,0)</f>
        <v>0</v>
      </c>
      <c r="AA16" s="11">
        <f>IFERROR('Input Data Shift A'!Z20*'Shift A Calculation'!$D16/3600,0)</f>
        <v>0</v>
      </c>
      <c r="AB16" s="11">
        <f>IFERROR('Input Data Shift A'!AA20*'Shift A Calculation'!$D16/3600,0)</f>
        <v>0</v>
      </c>
      <c r="AC16" s="11">
        <f>IFERROR('Input Data Shift A'!AB20*'Shift A Calculation'!$D16/3600,0)</f>
        <v>0</v>
      </c>
      <c r="AD16" s="11">
        <f>IFERROR('Input Data Shift A'!AC20*'Shift A Calculation'!$D16/3600,0)</f>
        <v>0</v>
      </c>
      <c r="AE16" s="11">
        <f>IFERROR('Input Data Shift A'!AD20*'Shift A Calculation'!$D16/3600,0)</f>
        <v>0</v>
      </c>
      <c r="AF16" s="11">
        <f>IFERROR('Input Data Shift A'!AE20*'Shift A Calculation'!$D16/3600,0)</f>
        <v>0</v>
      </c>
      <c r="AG16" s="11">
        <f>IFERROR('Input Data Shift A'!AF20*'Shift A Calculation'!$D16/3600,0)</f>
        <v>0</v>
      </c>
      <c r="AH16" s="11">
        <f>IFERROR('Input Data Shift A'!AG20*'Shift A Calculation'!$D16/3600,0)</f>
        <v>0</v>
      </c>
      <c r="AI16" s="11">
        <f>IFERROR('Input Data Shift A'!AH20*'Shift A Calculation'!$D16/3600,0)</f>
        <v>0</v>
      </c>
      <c r="AJ16" s="11">
        <f t="shared" si="0"/>
        <v>11.710465116279071</v>
      </c>
    </row>
    <row r="17" spans="2:36">
      <c r="B17" s="8">
        <v>15</v>
      </c>
      <c r="C17" s="9" t="str">
        <f>+Kousu!B25</f>
        <v>AE062040-4090</v>
      </c>
      <c r="D17" s="10">
        <f>+Kousu!S25</f>
        <v>14.127906976744187</v>
      </c>
      <c r="E17" s="11">
        <f>IFERROR('Input Data Shift A'!D21*'Shift A Calculation'!$D17/3600,0)</f>
        <v>0</v>
      </c>
      <c r="F17" s="11">
        <f>IFERROR('Input Data Shift A'!E21*'Shift A Calculation'!$D17/3600,0)</f>
        <v>0</v>
      </c>
      <c r="G17" s="11">
        <f>IFERROR('Input Data Shift A'!F21*'Shift A Calculation'!$D17/3600,0)</f>
        <v>0</v>
      </c>
      <c r="H17" s="11">
        <f>IFERROR('Input Data Shift A'!G21*'Shift A Calculation'!$D17/3600,0)</f>
        <v>0</v>
      </c>
      <c r="I17" s="11">
        <f>IFERROR('Input Data Shift A'!H21*'Shift A Calculation'!$D17/3600,0)</f>
        <v>0</v>
      </c>
      <c r="J17" s="11">
        <f>IFERROR('Input Data Shift A'!I21*'Shift A Calculation'!$D17/3600,0)</f>
        <v>0</v>
      </c>
      <c r="K17" s="11">
        <f>IFERROR('Input Data Shift A'!J21*'Shift A Calculation'!$D17/3600,0)</f>
        <v>4.6308139534883725</v>
      </c>
      <c r="L17" s="11">
        <f>IFERROR('Input Data Shift A'!K21*'Shift A Calculation'!$D17/3600,0)</f>
        <v>2.8255813953488373</v>
      </c>
      <c r="M17" s="11">
        <f>IFERROR('Input Data Shift A'!L21*'Shift A Calculation'!$D17/3600,0)</f>
        <v>0</v>
      </c>
      <c r="N17" s="11">
        <f>IFERROR('Input Data Shift A'!M21*'Shift A Calculation'!$D17/3600,0)</f>
        <v>0</v>
      </c>
      <c r="O17" s="11">
        <f>IFERROR('Input Data Shift A'!N21*'Shift A Calculation'!$D17/3600,0)</f>
        <v>2.9197674418604653</v>
      </c>
      <c r="P17" s="11">
        <f>IFERROR('Input Data Shift A'!O21*'Shift A Calculation'!$D17/3600,0)</f>
        <v>0</v>
      </c>
      <c r="Q17" s="11">
        <f>IFERROR('Input Data Shift A'!P21*'Shift A Calculation'!$D17/3600,0)</f>
        <v>0</v>
      </c>
      <c r="R17" s="11">
        <f>IFERROR('Input Data Shift A'!Q21*'Shift A Calculation'!$D17/3600,0)</f>
        <v>5.6433139534883727</v>
      </c>
      <c r="S17" s="11">
        <f>IFERROR('Input Data Shift A'!R21*'Shift A Calculation'!$D17/3600,0)</f>
        <v>0</v>
      </c>
      <c r="T17" s="11">
        <f>IFERROR('Input Data Shift A'!S21*'Shift A Calculation'!$D17/3600,0)</f>
        <v>0</v>
      </c>
      <c r="U17" s="11">
        <f>IFERROR('Input Data Shift A'!T21*'Shift A Calculation'!$D17/3600,0)</f>
        <v>0</v>
      </c>
      <c r="V17" s="11">
        <f>IFERROR('Input Data Shift A'!U21*'Shift A Calculation'!$D17/3600,0)</f>
        <v>0</v>
      </c>
      <c r="W17" s="11">
        <f>IFERROR('Input Data Shift A'!V21*'Shift A Calculation'!$D17/3600,0)</f>
        <v>0</v>
      </c>
      <c r="X17" s="11">
        <f>IFERROR('Input Data Shift A'!W21*'Shift A Calculation'!$D17/3600,0)</f>
        <v>0</v>
      </c>
      <c r="Y17" s="11">
        <f>IFERROR('Input Data Shift A'!X21*'Shift A Calculation'!$D17/3600,0)</f>
        <v>0</v>
      </c>
      <c r="Z17" s="11">
        <f>IFERROR('Input Data Shift A'!Y21*'Shift A Calculation'!$D17/3600,0)</f>
        <v>0</v>
      </c>
      <c r="AA17" s="11">
        <f>IFERROR('Input Data Shift A'!Z21*'Shift A Calculation'!$D17/3600,0)</f>
        <v>0</v>
      </c>
      <c r="AB17" s="11">
        <f>IFERROR('Input Data Shift A'!AA21*'Shift A Calculation'!$D17/3600,0)</f>
        <v>0</v>
      </c>
      <c r="AC17" s="11">
        <f>IFERROR('Input Data Shift A'!AB21*'Shift A Calculation'!$D17/3600,0)</f>
        <v>0</v>
      </c>
      <c r="AD17" s="11">
        <f>IFERROR('Input Data Shift A'!AC21*'Shift A Calculation'!$D17/3600,0)</f>
        <v>0</v>
      </c>
      <c r="AE17" s="11">
        <f>IFERROR('Input Data Shift A'!AD21*'Shift A Calculation'!$D17/3600,0)</f>
        <v>0</v>
      </c>
      <c r="AF17" s="11">
        <f>IFERROR('Input Data Shift A'!AE21*'Shift A Calculation'!$D17/3600,0)</f>
        <v>0</v>
      </c>
      <c r="AG17" s="11">
        <f>IFERROR('Input Data Shift A'!AF21*'Shift A Calculation'!$D17/3600,0)</f>
        <v>0</v>
      </c>
      <c r="AH17" s="11">
        <f>IFERROR('Input Data Shift A'!AG21*'Shift A Calculation'!$D17/3600,0)</f>
        <v>0</v>
      </c>
      <c r="AI17" s="11">
        <f>IFERROR('Input Data Shift A'!AH21*'Shift A Calculation'!$D17/3600,0)</f>
        <v>0</v>
      </c>
      <c r="AJ17" s="11">
        <f t="shared" si="0"/>
        <v>16.019476744186047</v>
      </c>
    </row>
    <row r="18" spans="2:36">
      <c r="B18" s="8">
        <v>16</v>
      </c>
      <c r="C18" s="9" t="str">
        <f>+Kousu!B26</f>
        <v>AE062070-0010</v>
      </c>
      <c r="D18" s="10">
        <f>+Kousu!S26</f>
        <v>14.127906976744187</v>
      </c>
      <c r="E18" s="11">
        <f>IFERROR('Input Data Shift A'!D22*'Shift A Calculation'!$D18/3600,0)</f>
        <v>0</v>
      </c>
      <c r="F18" s="11">
        <f>IFERROR('Input Data Shift A'!E22*'Shift A Calculation'!$D18/3600,0)</f>
        <v>0</v>
      </c>
      <c r="G18" s="11">
        <f>IFERROR('Input Data Shift A'!F22*'Shift A Calculation'!$D18/3600,0)</f>
        <v>0</v>
      </c>
      <c r="H18" s="11">
        <f>IFERROR('Input Data Shift A'!G22*'Shift A Calculation'!$D18/3600,0)</f>
        <v>0</v>
      </c>
      <c r="I18" s="11">
        <f>IFERROR('Input Data Shift A'!H22*'Shift A Calculation'!$D18/3600,0)</f>
        <v>0</v>
      </c>
      <c r="J18" s="11">
        <f>IFERROR('Input Data Shift A'!I22*'Shift A Calculation'!$D18/3600,0)</f>
        <v>0</v>
      </c>
      <c r="K18" s="11">
        <f>IFERROR('Input Data Shift A'!J22*'Shift A Calculation'!$D18/3600,0)</f>
        <v>0</v>
      </c>
      <c r="L18" s="11">
        <f>IFERROR('Input Data Shift A'!K22*'Shift A Calculation'!$D18/3600,0)</f>
        <v>0</v>
      </c>
      <c r="M18" s="11">
        <f>IFERROR('Input Data Shift A'!L22*'Shift A Calculation'!$D18/3600,0)</f>
        <v>0</v>
      </c>
      <c r="N18" s="11">
        <f>IFERROR('Input Data Shift A'!M22*'Shift A Calculation'!$D18/3600,0)</f>
        <v>0</v>
      </c>
      <c r="O18" s="11">
        <f>IFERROR('Input Data Shift A'!N22*'Shift A Calculation'!$D18/3600,0)</f>
        <v>0</v>
      </c>
      <c r="P18" s="11">
        <f>IFERROR('Input Data Shift A'!O22*'Shift A Calculation'!$D18/3600,0)</f>
        <v>0</v>
      </c>
      <c r="Q18" s="11">
        <f>IFERROR('Input Data Shift A'!P22*'Shift A Calculation'!$D18/3600,0)</f>
        <v>0</v>
      </c>
      <c r="R18" s="11">
        <f>IFERROR('Input Data Shift A'!Q22*'Shift A Calculation'!$D18/3600,0)</f>
        <v>0</v>
      </c>
      <c r="S18" s="11">
        <f>IFERROR('Input Data Shift A'!R22*'Shift A Calculation'!$D18/3600,0)</f>
        <v>0</v>
      </c>
      <c r="T18" s="11">
        <f>IFERROR('Input Data Shift A'!S22*'Shift A Calculation'!$D18/3600,0)</f>
        <v>0</v>
      </c>
      <c r="U18" s="11">
        <f>IFERROR('Input Data Shift A'!T22*'Shift A Calculation'!$D18/3600,0)</f>
        <v>0</v>
      </c>
      <c r="V18" s="11">
        <f>IFERROR('Input Data Shift A'!U22*'Shift A Calculation'!$D18/3600,0)</f>
        <v>0</v>
      </c>
      <c r="W18" s="11">
        <f>IFERROR('Input Data Shift A'!V22*'Shift A Calculation'!$D18/3600,0)</f>
        <v>0</v>
      </c>
      <c r="X18" s="11">
        <f>IFERROR('Input Data Shift A'!W22*'Shift A Calculation'!$D18/3600,0)</f>
        <v>0</v>
      </c>
      <c r="Y18" s="11">
        <f>IFERROR('Input Data Shift A'!X22*'Shift A Calculation'!$D18/3600,0)</f>
        <v>0</v>
      </c>
      <c r="Z18" s="11">
        <f>IFERROR('Input Data Shift A'!Y22*'Shift A Calculation'!$D18/3600,0)</f>
        <v>0</v>
      </c>
      <c r="AA18" s="11">
        <f>IFERROR('Input Data Shift A'!Z22*'Shift A Calculation'!$D18/3600,0)</f>
        <v>0</v>
      </c>
      <c r="AB18" s="11">
        <f>IFERROR('Input Data Shift A'!AA22*'Shift A Calculation'!$D18/3600,0)</f>
        <v>0</v>
      </c>
      <c r="AC18" s="11">
        <f>IFERROR('Input Data Shift A'!AB22*'Shift A Calculation'!$D18/3600,0)</f>
        <v>0</v>
      </c>
      <c r="AD18" s="11">
        <f>IFERROR('Input Data Shift A'!AC22*'Shift A Calculation'!$D18/3600,0)</f>
        <v>0</v>
      </c>
      <c r="AE18" s="11">
        <f>IFERROR('Input Data Shift A'!AD22*'Shift A Calculation'!$D18/3600,0)</f>
        <v>0</v>
      </c>
      <c r="AF18" s="11">
        <f>IFERROR('Input Data Shift A'!AE22*'Shift A Calculation'!$D18/3600,0)</f>
        <v>0</v>
      </c>
      <c r="AG18" s="11">
        <f>IFERROR('Input Data Shift A'!AF22*'Shift A Calculation'!$D18/3600,0)</f>
        <v>0</v>
      </c>
      <c r="AH18" s="11">
        <f>IFERROR('Input Data Shift A'!AG22*'Shift A Calculation'!$D18/3600,0)</f>
        <v>0</v>
      </c>
      <c r="AI18" s="11">
        <f>IFERROR('Input Data Shift A'!AH22*'Shift A Calculation'!$D18/3600,0)</f>
        <v>0</v>
      </c>
      <c r="AJ18" s="11">
        <f t="shared" si="0"/>
        <v>0</v>
      </c>
    </row>
    <row r="19" spans="2:36">
      <c r="B19" s="8">
        <v>17</v>
      </c>
      <c r="C19" s="9" t="str">
        <f>+Kousu!B27</f>
        <v>AE062070-0150</v>
      </c>
      <c r="D19" s="10">
        <f>+Kousu!S27</f>
        <v>14.127906976744187</v>
      </c>
      <c r="E19" s="11">
        <f>IFERROR('Input Data Shift A'!D23*'Shift A Calculation'!$D19/3600,0)</f>
        <v>6.3497093023255822</v>
      </c>
      <c r="F19" s="11">
        <f>IFERROR('Input Data Shift A'!E23*'Shift A Calculation'!$D19/3600,0)</f>
        <v>0</v>
      </c>
      <c r="G19" s="11">
        <f>IFERROR('Input Data Shift A'!F23*'Shift A Calculation'!$D19/3600,0)</f>
        <v>0</v>
      </c>
      <c r="H19" s="11">
        <f>IFERROR('Input Data Shift A'!G23*'Shift A Calculation'!$D19/3600,0)</f>
        <v>0</v>
      </c>
      <c r="I19" s="11">
        <f>IFERROR('Input Data Shift A'!H23*'Shift A Calculation'!$D19/3600,0)</f>
        <v>0</v>
      </c>
      <c r="J19" s="11">
        <f>IFERROR('Input Data Shift A'!I23*'Shift A Calculation'!$D19/3600,0)</f>
        <v>1.8797965116279072</v>
      </c>
      <c r="K19" s="11">
        <f>IFERROR('Input Data Shift A'!J23*'Shift A Calculation'!$D19/3600,0)</f>
        <v>6.3457848837209312</v>
      </c>
      <c r="L19" s="11">
        <f>IFERROR('Input Data Shift A'!K23*'Shift A Calculation'!$D19/3600,0)</f>
        <v>6.0043604651162799</v>
      </c>
      <c r="M19" s="11">
        <f>IFERROR('Input Data Shift A'!L23*'Shift A Calculation'!$D19/3600,0)</f>
        <v>0</v>
      </c>
      <c r="N19" s="11">
        <f>IFERROR('Input Data Shift A'!M23*'Shift A Calculation'!$D19/3600,0)</f>
        <v>0</v>
      </c>
      <c r="O19" s="11">
        <f>IFERROR('Input Data Shift A'!N23*'Shift A Calculation'!$D19/3600,0)</f>
        <v>17.106540697674419</v>
      </c>
      <c r="P19" s="11">
        <f>IFERROR('Input Data Shift A'!O23*'Shift A Calculation'!$D19/3600,0)</f>
        <v>2.8216569767441864</v>
      </c>
      <c r="Q19" s="11">
        <f>IFERROR('Input Data Shift A'!P23*'Shift A Calculation'!$D19/3600,0)</f>
        <v>12.016569767441862</v>
      </c>
      <c r="R19" s="11">
        <f>IFERROR('Input Data Shift A'!Q23*'Shift A Calculation'!$D19/3600,0)</f>
        <v>4.2383720930232558</v>
      </c>
      <c r="S19" s="11">
        <f>IFERROR('Input Data Shift A'!R23*'Shift A Calculation'!$D19/3600,0)</f>
        <v>0</v>
      </c>
      <c r="T19" s="11">
        <f>IFERROR('Input Data Shift A'!S23*'Shift A Calculation'!$D19/3600,0)</f>
        <v>0</v>
      </c>
      <c r="U19" s="11">
        <f>IFERROR('Input Data Shift A'!T23*'Shift A Calculation'!$D19/3600,0)</f>
        <v>2.668604651162791</v>
      </c>
      <c r="V19" s="11">
        <f>IFERROR('Input Data Shift A'!U23*'Shift A Calculation'!$D19/3600,0)</f>
        <v>5.7021802325581401</v>
      </c>
      <c r="W19" s="11">
        <f>IFERROR('Input Data Shift A'!V23*'Shift A Calculation'!$D19/3600,0)</f>
        <v>0</v>
      </c>
      <c r="X19" s="11">
        <f>IFERROR('Input Data Shift A'!W23*'Shift A Calculation'!$D19/3600,0)</f>
        <v>0</v>
      </c>
      <c r="Y19" s="11">
        <f>IFERROR('Input Data Shift A'!X23*'Shift A Calculation'!$D19/3600,0)</f>
        <v>0</v>
      </c>
      <c r="Z19" s="11">
        <f>IFERROR('Input Data Shift A'!Y23*'Shift A Calculation'!$D19/3600,0)</f>
        <v>0</v>
      </c>
      <c r="AA19" s="11">
        <f>IFERROR('Input Data Shift A'!Z23*'Shift A Calculation'!$D19/3600,0)</f>
        <v>0</v>
      </c>
      <c r="AB19" s="11">
        <f>IFERROR('Input Data Shift A'!AA23*'Shift A Calculation'!$D19/3600,0)</f>
        <v>0</v>
      </c>
      <c r="AC19" s="11">
        <f>IFERROR('Input Data Shift A'!AB23*'Shift A Calculation'!$D19/3600,0)</f>
        <v>0</v>
      </c>
      <c r="AD19" s="11">
        <f>IFERROR('Input Data Shift A'!AC23*'Shift A Calculation'!$D19/3600,0)</f>
        <v>0</v>
      </c>
      <c r="AE19" s="11">
        <f>IFERROR('Input Data Shift A'!AD23*'Shift A Calculation'!$D19/3600,0)</f>
        <v>0</v>
      </c>
      <c r="AF19" s="11">
        <f>IFERROR('Input Data Shift A'!AE23*'Shift A Calculation'!$D19/3600,0)</f>
        <v>0</v>
      </c>
      <c r="AG19" s="11">
        <f>IFERROR('Input Data Shift A'!AF23*'Shift A Calculation'!$D19/3600,0)</f>
        <v>0</v>
      </c>
      <c r="AH19" s="11">
        <f>IFERROR('Input Data Shift A'!AG23*'Shift A Calculation'!$D19/3600,0)</f>
        <v>0</v>
      </c>
      <c r="AI19" s="11">
        <f>IFERROR('Input Data Shift A'!AH23*'Shift A Calculation'!$D19/3600,0)</f>
        <v>0</v>
      </c>
      <c r="AJ19" s="11">
        <f t="shared" si="0"/>
        <v>65.133575581395348</v>
      </c>
    </row>
    <row r="20" spans="2:36">
      <c r="B20" s="8">
        <v>18</v>
      </c>
      <c r="C20" s="9" t="str">
        <f>+Kousu!B28</f>
        <v>AE062070-0160</v>
      </c>
      <c r="D20" s="10">
        <f>+Kousu!S28</f>
        <v>14.127906976744187</v>
      </c>
      <c r="E20" s="11">
        <f>IFERROR('Input Data Shift A'!D24*'Shift A Calculation'!$D20/3600,0)</f>
        <v>4.2305232558139538</v>
      </c>
      <c r="F20" s="11">
        <f>IFERROR('Input Data Shift A'!E24*'Shift A Calculation'!$D20/3600,0)</f>
        <v>0</v>
      </c>
      <c r="G20" s="11">
        <f>IFERROR('Input Data Shift A'!F24*'Shift A Calculation'!$D20/3600,0)</f>
        <v>0</v>
      </c>
      <c r="H20" s="11">
        <f>IFERROR('Input Data Shift A'!G24*'Shift A Calculation'!$D20/3600,0)</f>
        <v>0</v>
      </c>
      <c r="I20" s="11">
        <f>IFERROR('Input Data Shift A'!H24*'Shift A Calculation'!$D20/3600,0)</f>
        <v>0</v>
      </c>
      <c r="J20" s="11">
        <f>IFERROR('Input Data Shift A'!I24*'Shift A Calculation'!$D20/3600,0)</f>
        <v>0</v>
      </c>
      <c r="K20" s="11">
        <f>IFERROR('Input Data Shift A'!J24*'Shift A Calculation'!$D20/3600,0)</f>
        <v>4.2383720930232558</v>
      </c>
      <c r="L20" s="11">
        <f>IFERROR('Input Data Shift A'!K24*'Shift A Calculation'!$D20/3600,0)</f>
        <v>0.54941860465116288</v>
      </c>
      <c r="M20" s="11">
        <f>IFERROR('Input Data Shift A'!L24*'Shift A Calculation'!$D20/3600,0)</f>
        <v>0</v>
      </c>
      <c r="N20" s="11">
        <f>IFERROR('Input Data Shift A'!M24*'Shift A Calculation'!$D20/3600,0)</f>
        <v>0</v>
      </c>
      <c r="O20" s="11">
        <f>IFERROR('Input Data Shift A'!N24*'Shift A Calculation'!$D20/3600,0)</f>
        <v>14.916715116279072</v>
      </c>
      <c r="P20" s="11">
        <f>IFERROR('Input Data Shift A'!O24*'Shift A Calculation'!$D20/3600,0)</f>
        <v>5.6511627906976747</v>
      </c>
      <c r="Q20" s="11">
        <f>IFERROR('Input Data Shift A'!P24*'Shift A Calculation'!$D20/3600,0)</f>
        <v>7.770348837209303</v>
      </c>
      <c r="R20" s="11">
        <f>IFERROR('Input Data Shift A'!Q24*'Shift A Calculation'!$D20/3600,0)</f>
        <v>0.2236918604651163</v>
      </c>
      <c r="S20" s="11">
        <f>IFERROR('Input Data Shift A'!R24*'Shift A Calculation'!$D20/3600,0)</f>
        <v>0</v>
      </c>
      <c r="T20" s="11">
        <f>IFERROR('Input Data Shift A'!S24*'Shift A Calculation'!$D20/3600,0)</f>
        <v>0</v>
      </c>
      <c r="U20" s="11">
        <f>IFERROR('Input Data Shift A'!T24*'Shift A Calculation'!$D20/3600,0)</f>
        <v>0</v>
      </c>
      <c r="V20" s="11">
        <f>IFERROR('Input Data Shift A'!U24*'Shift A Calculation'!$D20/3600,0)</f>
        <v>5.6276162790697679</v>
      </c>
      <c r="W20" s="11">
        <f>IFERROR('Input Data Shift A'!V24*'Shift A Calculation'!$D20/3600,0)</f>
        <v>0</v>
      </c>
      <c r="X20" s="11">
        <f>IFERROR('Input Data Shift A'!W24*'Shift A Calculation'!$D20/3600,0)</f>
        <v>0</v>
      </c>
      <c r="Y20" s="11">
        <f>IFERROR('Input Data Shift A'!X24*'Shift A Calculation'!$D20/3600,0)</f>
        <v>0</v>
      </c>
      <c r="Z20" s="11">
        <f>IFERROR('Input Data Shift A'!Y24*'Shift A Calculation'!$D20/3600,0)</f>
        <v>0</v>
      </c>
      <c r="AA20" s="11">
        <f>IFERROR('Input Data Shift A'!Z24*'Shift A Calculation'!$D20/3600,0)</f>
        <v>0</v>
      </c>
      <c r="AB20" s="11">
        <f>IFERROR('Input Data Shift A'!AA24*'Shift A Calculation'!$D20/3600,0)</f>
        <v>0</v>
      </c>
      <c r="AC20" s="11">
        <f>IFERROR('Input Data Shift A'!AB24*'Shift A Calculation'!$D20/3600,0)</f>
        <v>0</v>
      </c>
      <c r="AD20" s="11">
        <f>IFERROR('Input Data Shift A'!AC24*'Shift A Calculation'!$D20/3600,0)</f>
        <v>0</v>
      </c>
      <c r="AE20" s="11">
        <f>IFERROR('Input Data Shift A'!AD24*'Shift A Calculation'!$D20/3600,0)</f>
        <v>0</v>
      </c>
      <c r="AF20" s="11">
        <f>IFERROR('Input Data Shift A'!AE24*'Shift A Calculation'!$D20/3600,0)</f>
        <v>0</v>
      </c>
      <c r="AG20" s="11">
        <f>IFERROR('Input Data Shift A'!AF24*'Shift A Calculation'!$D20/3600,0)</f>
        <v>0</v>
      </c>
      <c r="AH20" s="11">
        <f>IFERROR('Input Data Shift A'!AG24*'Shift A Calculation'!$D20/3600,0)</f>
        <v>0</v>
      </c>
      <c r="AI20" s="11">
        <f>IFERROR('Input Data Shift A'!AH24*'Shift A Calculation'!$D20/3600,0)</f>
        <v>0</v>
      </c>
      <c r="AJ20" s="11">
        <f t="shared" si="0"/>
        <v>43.207848837209312</v>
      </c>
    </row>
    <row r="21" spans="2:36">
      <c r="B21" s="8">
        <v>19</v>
      </c>
      <c r="C21" s="9" t="str">
        <f>+Kousu!B29</f>
        <v>AE062070-0171</v>
      </c>
      <c r="D21" s="10">
        <f>+Kousu!S29</f>
        <v>14.127906976744187</v>
      </c>
      <c r="E21" s="11">
        <f>IFERROR('Input Data Shift A'!D25*'Shift A Calculation'!$D21/3600,0)</f>
        <v>0</v>
      </c>
      <c r="F21" s="11">
        <f>IFERROR('Input Data Shift A'!E25*'Shift A Calculation'!$D21/3600,0)</f>
        <v>0</v>
      </c>
      <c r="G21" s="11">
        <f>IFERROR('Input Data Shift A'!F25*'Shift A Calculation'!$D21/3600,0)</f>
        <v>0</v>
      </c>
      <c r="H21" s="11">
        <f>IFERROR('Input Data Shift A'!G25*'Shift A Calculation'!$D21/3600,0)</f>
        <v>0</v>
      </c>
      <c r="I21" s="11">
        <f>IFERROR('Input Data Shift A'!H25*'Shift A Calculation'!$D21/3600,0)</f>
        <v>0</v>
      </c>
      <c r="J21" s="11">
        <f>IFERROR('Input Data Shift A'!I25*'Shift A Calculation'!$D21/3600,0)</f>
        <v>0</v>
      </c>
      <c r="K21" s="11">
        <f>IFERROR('Input Data Shift A'!J25*'Shift A Calculation'!$D21/3600,0)</f>
        <v>0</v>
      </c>
      <c r="L21" s="11">
        <f>IFERROR('Input Data Shift A'!K25*'Shift A Calculation'!$D21/3600,0)</f>
        <v>0</v>
      </c>
      <c r="M21" s="11">
        <f>IFERROR('Input Data Shift A'!L25*'Shift A Calculation'!$D21/3600,0)</f>
        <v>0</v>
      </c>
      <c r="N21" s="11">
        <f>IFERROR('Input Data Shift A'!M25*'Shift A Calculation'!$D21/3600,0)</f>
        <v>0</v>
      </c>
      <c r="O21" s="11">
        <f>IFERROR('Input Data Shift A'!N25*'Shift A Calculation'!$D21/3600,0)</f>
        <v>0</v>
      </c>
      <c r="P21" s="11">
        <f>IFERROR('Input Data Shift A'!O25*'Shift A Calculation'!$D21/3600,0)</f>
        <v>0</v>
      </c>
      <c r="Q21" s="11">
        <f>IFERROR('Input Data Shift A'!P25*'Shift A Calculation'!$D21/3600,0)</f>
        <v>0</v>
      </c>
      <c r="R21" s="11">
        <f>IFERROR('Input Data Shift A'!Q25*'Shift A Calculation'!$D21/3600,0)</f>
        <v>0</v>
      </c>
      <c r="S21" s="11">
        <f>IFERROR('Input Data Shift A'!R25*'Shift A Calculation'!$D21/3600,0)</f>
        <v>0</v>
      </c>
      <c r="T21" s="11">
        <f>IFERROR('Input Data Shift A'!S25*'Shift A Calculation'!$D21/3600,0)</f>
        <v>0</v>
      </c>
      <c r="U21" s="11">
        <f>IFERROR('Input Data Shift A'!T25*'Shift A Calculation'!$D21/3600,0)</f>
        <v>0</v>
      </c>
      <c r="V21" s="11">
        <f>IFERROR('Input Data Shift A'!U25*'Shift A Calculation'!$D21/3600,0)</f>
        <v>0</v>
      </c>
      <c r="W21" s="11">
        <f>IFERROR('Input Data Shift A'!V25*'Shift A Calculation'!$D21/3600,0)</f>
        <v>0</v>
      </c>
      <c r="X21" s="11">
        <f>IFERROR('Input Data Shift A'!W25*'Shift A Calculation'!$D21/3600,0)</f>
        <v>0</v>
      </c>
      <c r="Y21" s="11">
        <f>IFERROR('Input Data Shift A'!X25*'Shift A Calculation'!$D21/3600,0)</f>
        <v>0</v>
      </c>
      <c r="Z21" s="11">
        <f>IFERROR('Input Data Shift A'!Y25*'Shift A Calculation'!$D21/3600,0)</f>
        <v>0</v>
      </c>
      <c r="AA21" s="11">
        <f>IFERROR('Input Data Shift A'!Z25*'Shift A Calculation'!$D21/3600,0)</f>
        <v>0</v>
      </c>
      <c r="AB21" s="11">
        <f>IFERROR('Input Data Shift A'!AA25*'Shift A Calculation'!$D21/3600,0)</f>
        <v>0</v>
      </c>
      <c r="AC21" s="11">
        <f>IFERROR('Input Data Shift A'!AB25*'Shift A Calculation'!$D21/3600,0)</f>
        <v>0</v>
      </c>
      <c r="AD21" s="11">
        <f>IFERROR('Input Data Shift A'!AC25*'Shift A Calculation'!$D21/3600,0)</f>
        <v>0</v>
      </c>
      <c r="AE21" s="11">
        <f>IFERROR('Input Data Shift A'!AD25*'Shift A Calculation'!$D21/3600,0)</f>
        <v>0</v>
      </c>
      <c r="AF21" s="11">
        <f>IFERROR('Input Data Shift A'!AE25*'Shift A Calculation'!$D21/3600,0)</f>
        <v>0</v>
      </c>
      <c r="AG21" s="11">
        <f>IFERROR('Input Data Shift A'!AF25*'Shift A Calculation'!$D21/3600,0)</f>
        <v>0</v>
      </c>
      <c r="AH21" s="11">
        <f>IFERROR('Input Data Shift A'!AG25*'Shift A Calculation'!$D21/3600,0)</f>
        <v>0</v>
      </c>
      <c r="AI21" s="11">
        <f>IFERROR('Input Data Shift A'!AH25*'Shift A Calculation'!$D21/3600,0)</f>
        <v>0</v>
      </c>
      <c r="AJ21" s="11">
        <f t="shared" si="0"/>
        <v>0</v>
      </c>
    </row>
    <row r="22" spans="2:36">
      <c r="B22" s="8">
        <v>20</v>
      </c>
      <c r="C22" s="9" t="str">
        <f>+Kousu!B30</f>
        <v>AE062070-0181</v>
      </c>
      <c r="D22" s="10">
        <f>+Kousu!S30</f>
        <v>14.127906976744187</v>
      </c>
      <c r="E22" s="11">
        <f>IFERROR('Input Data Shift A'!D26*'Shift A Calculation'!$D22/3600,0)</f>
        <v>0</v>
      </c>
      <c r="F22" s="11">
        <f>IFERROR('Input Data Shift A'!E26*'Shift A Calculation'!$D22/3600,0)</f>
        <v>0</v>
      </c>
      <c r="G22" s="11">
        <f>IFERROR('Input Data Shift A'!F26*'Shift A Calculation'!$D22/3600,0)</f>
        <v>0</v>
      </c>
      <c r="H22" s="11">
        <f>IFERROR('Input Data Shift A'!G26*'Shift A Calculation'!$D22/3600,0)</f>
        <v>0</v>
      </c>
      <c r="I22" s="11">
        <f>IFERROR('Input Data Shift A'!H26*'Shift A Calculation'!$D22/3600,0)</f>
        <v>0</v>
      </c>
      <c r="J22" s="11">
        <f>IFERROR('Input Data Shift A'!I26*'Shift A Calculation'!$D22/3600,0)</f>
        <v>0</v>
      </c>
      <c r="K22" s="11">
        <f>IFERROR('Input Data Shift A'!J26*'Shift A Calculation'!$D22/3600,0)</f>
        <v>0</v>
      </c>
      <c r="L22" s="11">
        <f>IFERROR('Input Data Shift A'!K26*'Shift A Calculation'!$D22/3600,0)</f>
        <v>0</v>
      </c>
      <c r="M22" s="11">
        <f>IFERROR('Input Data Shift A'!L26*'Shift A Calculation'!$D22/3600,0)</f>
        <v>0</v>
      </c>
      <c r="N22" s="11">
        <f>IFERROR('Input Data Shift A'!M26*'Shift A Calculation'!$D22/3600,0)</f>
        <v>0</v>
      </c>
      <c r="O22" s="11">
        <f>IFERROR('Input Data Shift A'!N26*'Shift A Calculation'!$D22/3600,0)</f>
        <v>0</v>
      </c>
      <c r="P22" s="11">
        <f>IFERROR('Input Data Shift A'!O26*'Shift A Calculation'!$D22/3600,0)</f>
        <v>0</v>
      </c>
      <c r="Q22" s="11">
        <f>IFERROR('Input Data Shift A'!P26*'Shift A Calculation'!$D22/3600,0)</f>
        <v>0</v>
      </c>
      <c r="R22" s="11">
        <f>IFERROR('Input Data Shift A'!Q26*'Shift A Calculation'!$D22/3600,0)</f>
        <v>0</v>
      </c>
      <c r="S22" s="11">
        <f>IFERROR('Input Data Shift A'!R26*'Shift A Calculation'!$D22/3600,0)</f>
        <v>0</v>
      </c>
      <c r="T22" s="11">
        <f>IFERROR('Input Data Shift A'!S26*'Shift A Calculation'!$D22/3600,0)</f>
        <v>0</v>
      </c>
      <c r="U22" s="11">
        <f>IFERROR('Input Data Shift A'!T26*'Shift A Calculation'!$D22/3600,0)</f>
        <v>0</v>
      </c>
      <c r="V22" s="11">
        <f>IFERROR('Input Data Shift A'!U26*'Shift A Calculation'!$D22/3600,0)</f>
        <v>0</v>
      </c>
      <c r="W22" s="11">
        <f>IFERROR('Input Data Shift A'!V26*'Shift A Calculation'!$D22/3600,0)</f>
        <v>0</v>
      </c>
      <c r="X22" s="11">
        <f>IFERROR('Input Data Shift A'!W26*'Shift A Calculation'!$D22/3600,0)</f>
        <v>0</v>
      </c>
      <c r="Y22" s="11">
        <f>IFERROR('Input Data Shift A'!X26*'Shift A Calculation'!$D22/3600,0)</f>
        <v>0</v>
      </c>
      <c r="Z22" s="11">
        <f>IFERROR('Input Data Shift A'!Y26*'Shift A Calculation'!$D22/3600,0)</f>
        <v>0</v>
      </c>
      <c r="AA22" s="11">
        <f>IFERROR('Input Data Shift A'!Z26*'Shift A Calculation'!$D22/3600,0)</f>
        <v>0</v>
      </c>
      <c r="AB22" s="11">
        <f>IFERROR('Input Data Shift A'!AA26*'Shift A Calculation'!$D22/3600,0)</f>
        <v>0</v>
      </c>
      <c r="AC22" s="11">
        <f>IFERROR('Input Data Shift A'!AB26*'Shift A Calculation'!$D22/3600,0)</f>
        <v>0</v>
      </c>
      <c r="AD22" s="11">
        <f>IFERROR('Input Data Shift A'!AC26*'Shift A Calculation'!$D22/3600,0)</f>
        <v>0</v>
      </c>
      <c r="AE22" s="11">
        <f>IFERROR('Input Data Shift A'!AD26*'Shift A Calculation'!$D22/3600,0)</f>
        <v>0</v>
      </c>
      <c r="AF22" s="11">
        <f>IFERROR('Input Data Shift A'!AE26*'Shift A Calculation'!$D22/3600,0)</f>
        <v>0</v>
      </c>
      <c r="AG22" s="11">
        <f>IFERROR('Input Data Shift A'!AF26*'Shift A Calculation'!$D22/3600,0)</f>
        <v>0</v>
      </c>
      <c r="AH22" s="11">
        <f>IFERROR('Input Data Shift A'!AG26*'Shift A Calculation'!$D22/3600,0)</f>
        <v>0</v>
      </c>
      <c r="AI22" s="11">
        <f>IFERROR('Input Data Shift A'!AH26*'Shift A Calculation'!$D22/3600,0)</f>
        <v>0</v>
      </c>
      <c r="AJ22" s="11">
        <f t="shared" si="0"/>
        <v>0</v>
      </c>
    </row>
    <row r="23" spans="2:36">
      <c r="B23" s="8">
        <v>21</v>
      </c>
      <c r="C23" s="9" t="str">
        <f>+Kousu!B31</f>
        <v>AE062070-0280</v>
      </c>
      <c r="D23" s="10">
        <f>+Kousu!S31</f>
        <v>14.127906976744187</v>
      </c>
      <c r="E23" s="11">
        <f>IFERROR('Input Data Shift A'!D27*'Shift A Calculation'!$D23/3600,0)</f>
        <v>0</v>
      </c>
      <c r="F23" s="11">
        <f>IFERROR('Input Data Shift A'!E27*'Shift A Calculation'!$D23/3600,0)</f>
        <v>16.027325581395349</v>
      </c>
      <c r="G23" s="11">
        <f>IFERROR('Input Data Shift A'!F27*'Shift A Calculation'!$D23/3600,0)</f>
        <v>0</v>
      </c>
      <c r="H23" s="11">
        <f>IFERROR('Input Data Shift A'!G27*'Shift A Calculation'!$D23/3600,0)</f>
        <v>0</v>
      </c>
      <c r="I23" s="11">
        <f>IFERROR('Input Data Shift A'!H27*'Shift A Calculation'!$D23/3600,0)</f>
        <v>8.621947674418605</v>
      </c>
      <c r="J23" s="11">
        <f>IFERROR('Input Data Shift A'!I27*'Shift A Calculation'!$D23/3600,0)</f>
        <v>0</v>
      </c>
      <c r="K23" s="11">
        <f>IFERROR('Input Data Shift A'!J27*'Shift A Calculation'!$D23/3600,0)</f>
        <v>6.2476744186046513</v>
      </c>
      <c r="L23" s="11">
        <f>IFERROR('Input Data Shift A'!K27*'Shift A Calculation'!$D23/3600,0)</f>
        <v>19.637790697674419</v>
      </c>
      <c r="M23" s="11">
        <f>IFERROR('Input Data Shift A'!L27*'Shift A Calculation'!$D23/3600,0)</f>
        <v>0</v>
      </c>
      <c r="N23" s="11">
        <f>IFERROR('Input Data Shift A'!M27*'Shift A Calculation'!$D23/3600,0)</f>
        <v>0</v>
      </c>
      <c r="O23" s="11">
        <f>IFERROR('Input Data Shift A'!N27*'Shift A Calculation'!$D23/3600,0)</f>
        <v>0</v>
      </c>
      <c r="P23" s="11">
        <f>IFERROR('Input Data Shift A'!O27*'Shift A Calculation'!$D23/3600,0)</f>
        <v>4.2383720930232558</v>
      </c>
      <c r="Q23" s="11">
        <f>IFERROR('Input Data Shift A'!P27*'Shift A Calculation'!$D23/3600,0)</f>
        <v>6.0357558139534895</v>
      </c>
      <c r="R23" s="11">
        <f>IFERROR('Input Data Shift A'!Q27*'Shift A Calculation'!$D23/3600,0)</f>
        <v>7.0953488372093032</v>
      </c>
      <c r="S23" s="11">
        <f>IFERROR('Input Data Shift A'!R27*'Shift A Calculation'!$D23/3600,0)</f>
        <v>0</v>
      </c>
      <c r="T23" s="11">
        <f>IFERROR('Input Data Shift A'!S27*'Shift A Calculation'!$D23/3600,0)</f>
        <v>0</v>
      </c>
      <c r="U23" s="11">
        <f>IFERROR('Input Data Shift A'!T27*'Shift A Calculation'!$D23/3600,0)</f>
        <v>0</v>
      </c>
      <c r="V23" s="11">
        <f>IFERROR('Input Data Shift A'!U27*'Shift A Calculation'!$D23/3600,0)</f>
        <v>11.219912790697675</v>
      </c>
      <c r="W23" s="11">
        <f>IFERROR('Input Data Shift A'!V27*'Shift A Calculation'!$D23/3600,0)</f>
        <v>0</v>
      </c>
      <c r="X23" s="11">
        <f>IFERROR('Input Data Shift A'!W27*'Shift A Calculation'!$D23/3600,0)</f>
        <v>0</v>
      </c>
      <c r="Y23" s="11">
        <f>IFERROR('Input Data Shift A'!X27*'Shift A Calculation'!$D23/3600,0)</f>
        <v>0</v>
      </c>
      <c r="Z23" s="11">
        <f>IFERROR('Input Data Shift A'!Y27*'Shift A Calculation'!$D23/3600,0)</f>
        <v>0</v>
      </c>
      <c r="AA23" s="11">
        <f>IFERROR('Input Data Shift A'!Z27*'Shift A Calculation'!$D23/3600,0)</f>
        <v>0</v>
      </c>
      <c r="AB23" s="11">
        <f>IFERROR('Input Data Shift A'!AA27*'Shift A Calculation'!$D23/3600,0)</f>
        <v>0</v>
      </c>
      <c r="AC23" s="11">
        <f>IFERROR('Input Data Shift A'!AB27*'Shift A Calculation'!$D23/3600,0)</f>
        <v>0</v>
      </c>
      <c r="AD23" s="11">
        <f>IFERROR('Input Data Shift A'!AC27*'Shift A Calculation'!$D23/3600,0)</f>
        <v>0</v>
      </c>
      <c r="AE23" s="11">
        <f>IFERROR('Input Data Shift A'!AD27*'Shift A Calculation'!$D23/3600,0)</f>
        <v>0</v>
      </c>
      <c r="AF23" s="11">
        <f>IFERROR('Input Data Shift A'!AE27*'Shift A Calculation'!$D23/3600,0)</f>
        <v>0</v>
      </c>
      <c r="AG23" s="11">
        <f>IFERROR('Input Data Shift A'!AF27*'Shift A Calculation'!$D23/3600,0)</f>
        <v>0</v>
      </c>
      <c r="AH23" s="11">
        <f>IFERROR('Input Data Shift A'!AG27*'Shift A Calculation'!$D23/3600,0)</f>
        <v>0</v>
      </c>
      <c r="AI23" s="11">
        <f>IFERROR('Input Data Shift A'!AH27*'Shift A Calculation'!$D23/3600,0)</f>
        <v>0</v>
      </c>
      <c r="AJ23" s="11">
        <f t="shared" si="0"/>
        <v>79.124127906976753</v>
      </c>
    </row>
    <row r="24" spans="2:36">
      <c r="B24" s="8">
        <v>22</v>
      </c>
      <c r="C24" s="9" t="str">
        <f>+Kousu!B32</f>
        <v>AE062070-0290</v>
      </c>
      <c r="D24" s="10">
        <f>+Kousu!S32</f>
        <v>14.127906976744187</v>
      </c>
      <c r="E24" s="11">
        <f>IFERROR('Input Data Shift A'!D28*'Shift A Calculation'!$D24/3600,0)</f>
        <v>9.2106104651162806</v>
      </c>
      <c r="F24" s="11">
        <f>IFERROR('Input Data Shift A'!E28*'Shift A Calculation'!$D24/3600,0)</f>
        <v>21.242877906976748</v>
      </c>
      <c r="G24" s="11">
        <f>IFERROR('Input Data Shift A'!F28*'Shift A Calculation'!$D24/3600,0)</f>
        <v>0</v>
      </c>
      <c r="H24" s="11">
        <f>IFERROR('Input Data Shift A'!G28*'Shift A Calculation'!$D24/3600,0)</f>
        <v>0</v>
      </c>
      <c r="I24" s="11">
        <f>IFERROR('Input Data Shift A'!H28*'Shift A Calculation'!$D24/3600,0)</f>
        <v>10.391860465116281</v>
      </c>
      <c r="J24" s="11">
        <f>IFERROR('Input Data Shift A'!I28*'Shift A Calculation'!$D24/3600,0)</f>
        <v>2.9236918604651168</v>
      </c>
      <c r="K24" s="11">
        <f>IFERROR('Input Data Shift A'!J28*'Shift A Calculation'!$D24/3600,0)</f>
        <v>2.1191860465116279</v>
      </c>
      <c r="L24" s="11">
        <f>IFERROR('Input Data Shift A'!K28*'Shift A Calculation'!$D24/3600,0)</f>
        <v>4.9447674418604652</v>
      </c>
      <c r="M24" s="11">
        <f>IFERROR('Input Data Shift A'!L28*'Shift A Calculation'!$D24/3600,0)</f>
        <v>0</v>
      </c>
      <c r="N24" s="11">
        <f>IFERROR('Input Data Shift A'!M28*'Shift A Calculation'!$D24/3600,0)</f>
        <v>0</v>
      </c>
      <c r="O24" s="11">
        <f>IFERROR('Input Data Shift A'!N28*'Shift A Calculation'!$D24/3600,0)</f>
        <v>0</v>
      </c>
      <c r="P24" s="11">
        <f>IFERROR('Input Data Shift A'!O28*'Shift A Calculation'!$D24/3600,0)</f>
        <v>4.2383720930232558</v>
      </c>
      <c r="Q24" s="11">
        <f>IFERROR('Input Data Shift A'!P28*'Shift A Calculation'!$D24/3600,0)</f>
        <v>0</v>
      </c>
      <c r="R24" s="11">
        <f>IFERROR('Input Data Shift A'!Q28*'Shift A Calculation'!$D24/3600,0)</f>
        <v>11.77325581395349</v>
      </c>
      <c r="S24" s="11">
        <f>IFERROR('Input Data Shift A'!R28*'Shift A Calculation'!$D24/3600,0)</f>
        <v>0</v>
      </c>
      <c r="T24" s="11">
        <f>IFERROR('Input Data Shift A'!S28*'Shift A Calculation'!$D24/3600,0)</f>
        <v>0</v>
      </c>
      <c r="U24" s="11">
        <f>IFERROR('Input Data Shift A'!T28*'Shift A Calculation'!$D24/3600,0)</f>
        <v>18.947093023255814</v>
      </c>
      <c r="V24" s="11">
        <f>IFERROR('Input Data Shift A'!U28*'Shift A Calculation'!$D24/3600,0)</f>
        <v>4.1049418604651162</v>
      </c>
      <c r="W24" s="11">
        <f>IFERROR('Input Data Shift A'!V28*'Shift A Calculation'!$D24/3600,0)</f>
        <v>0</v>
      </c>
      <c r="X24" s="11">
        <f>IFERROR('Input Data Shift A'!W28*'Shift A Calculation'!$D24/3600,0)</f>
        <v>0</v>
      </c>
      <c r="Y24" s="11">
        <f>IFERROR('Input Data Shift A'!X28*'Shift A Calculation'!$D24/3600,0)</f>
        <v>0</v>
      </c>
      <c r="Z24" s="11">
        <f>IFERROR('Input Data Shift A'!Y28*'Shift A Calculation'!$D24/3600,0)</f>
        <v>0</v>
      </c>
      <c r="AA24" s="11">
        <f>IFERROR('Input Data Shift A'!Z28*'Shift A Calculation'!$D24/3600,0)</f>
        <v>0</v>
      </c>
      <c r="AB24" s="11">
        <f>IFERROR('Input Data Shift A'!AA28*'Shift A Calculation'!$D24/3600,0)</f>
        <v>0</v>
      </c>
      <c r="AC24" s="11">
        <f>IFERROR('Input Data Shift A'!AB28*'Shift A Calculation'!$D24/3600,0)</f>
        <v>0</v>
      </c>
      <c r="AD24" s="11">
        <f>IFERROR('Input Data Shift A'!AC28*'Shift A Calculation'!$D24/3600,0)</f>
        <v>0</v>
      </c>
      <c r="AE24" s="11">
        <f>IFERROR('Input Data Shift A'!AD28*'Shift A Calculation'!$D24/3600,0)</f>
        <v>0</v>
      </c>
      <c r="AF24" s="11">
        <f>IFERROR('Input Data Shift A'!AE28*'Shift A Calculation'!$D24/3600,0)</f>
        <v>0</v>
      </c>
      <c r="AG24" s="11">
        <f>IFERROR('Input Data Shift A'!AF28*'Shift A Calculation'!$D24/3600,0)</f>
        <v>0</v>
      </c>
      <c r="AH24" s="11">
        <f>IFERROR('Input Data Shift A'!AG28*'Shift A Calculation'!$D24/3600,0)</f>
        <v>0</v>
      </c>
      <c r="AI24" s="11">
        <f>IFERROR('Input Data Shift A'!AH28*'Shift A Calculation'!$D24/3600,0)</f>
        <v>0</v>
      </c>
      <c r="AJ24" s="11">
        <f t="shared" si="0"/>
        <v>89.896656976744211</v>
      </c>
    </row>
    <row r="25" spans="2:36">
      <c r="B25" s="8">
        <v>23</v>
      </c>
      <c r="C25" s="9" t="str">
        <f>+Kousu!B33</f>
        <v>AE062070-0300</v>
      </c>
      <c r="D25" s="10">
        <f>+Kousu!S33</f>
        <v>14.127906976744187</v>
      </c>
      <c r="E25" s="11">
        <f>IFERROR('Input Data Shift A'!D29*'Shift A Calculation'!$D25/3600,0)</f>
        <v>0</v>
      </c>
      <c r="F25" s="11">
        <f>IFERROR('Input Data Shift A'!E29*'Shift A Calculation'!$D25/3600,0)</f>
        <v>0</v>
      </c>
      <c r="G25" s="11">
        <f>IFERROR('Input Data Shift A'!F29*'Shift A Calculation'!$D25/3600,0)</f>
        <v>0</v>
      </c>
      <c r="H25" s="11">
        <f>IFERROR('Input Data Shift A'!G29*'Shift A Calculation'!$D25/3600,0)</f>
        <v>0</v>
      </c>
      <c r="I25" s="11">
        <f>IFERROR('Input Data Shift A'!H29*'Shift A Calculation'!$D25/3600,0)</f>
        <v>0</v>
      </c>
      <c r="J25" s="11">
        <f>IFERROR('Input Data Shift A'!I29*'Shift A Calculation'!$D25/3600,0)</f>
        <v>0</v>
      </c>
      <c r="K25" s="11">
        <f>IFERROR('Input Data Shift A'!J29*'Shift A Calculation'!$D25/3600,0)</f>
        <v>0</v>
      </c>
      <c r="L25" s="11">
        <f>IFERROR('Input Data Shift A'!K29*'Shift A Calculation'!$D25/3600,0)</f>
        <v>0</v>
      </c>
      <c r="M25" s="11">
        <f>IFERROR('Input Data Shift A'!L29*'Shift A Calculation'!$D25/3600,0)</f>
        <v>0</v>
      </c>
      <c r="N25" s="11">
        <f>IFERROR('Input Data Shift A'!M29*'Shift A Calculation'!$D25/3600,0)</f>
        <v>0</v>
      </c>
      <c r="O25" s="11">
        <f>IFERROR('Input Data Shift A'!N29*'Shift A Calculation'!$D25/3600,0)</f>
        <v>0</v>
      </c>
      <c r="P25" s="11">
        <f>IFERROR('Input Data Shift A'!O29*'Shift A Calculation'!$D25/3600,0)</f>
        <v>0</v>
      </c>
      <c r="Q25" s="11">
        <f>IFERROR('Input Data Shift A'!P29*'Shift A Calculation'!$D25/3600,0)</f>
        <v>0</v>
      </c>
      <c r="R25" s="11">
        <f>IFERROR('Input Data Shift A'!Q29*'Shift A Calculation'!$D25/3600,0)</f>
        <v>0</v>
      </c>
      <c r="S25" s="11">
        <f>IFERROR('Input Data Shift A'!R29*'Shift A Calculation'!$D25/3600,0)</f>
        <v>0</v>
      </c>
      <c r="T25" s="11">
        <f>IFERROR('Input Data Shift A'!S29*'Shift A Calculation'!$D25/3600,0)</f>
        <v>0</v>
      </c>
      <c r="U25" s="11">
        <f>IFERROR('Input Data Shift A'!T29*'Shift A Calculation'!$D25/3600,0)</f>
        <v>0</v>
      </c>
      <c r="V25" s="11">
        <f>IFERROR('Input Data Shift A'!U29*'Shift A Calculation'!$D25/3600,0)</f>
        <v>0</v>
      </c>
      <c r="W25" s="11">
        <f>IFERROR('Input Data Shift A'!V29*'Shift A Calculation'!$D25/3600,0)</f>
        <v>0</v>
      </c>
      <c r="X25" s="11">
        <f>IFERROR('Input Data Shift A'!W29*'Shift A Calculation'!$D25/3600,0)</f>
        <v>0</v>
      </c>
      <c r="Y25" s="11">
        <f>IFERROR('Input Data Shift A'!X29*'Shift A Calculation'!$D25/3600,0)</f>
        <v>0</v>
      </c>
      <c r="Z25" s="11">
        <f>IFERROR('Input Data Shift A'!Y29*'Shift A Calculation'!$D25/3600,0)</f>
        <v>0</v>
      </c>
      <c r="AA25" s="11">
        <f>IFERROR('Input Data Shift A'!Z29*'Shift A Calculation'!$D25/3600,0)</f>
        <v>0</v>
      </c>
      <c r="AB25" s="11">
        <f>IFERROR('Input Data Shift A'!AA29*'Shift A Calculation'!$D25/3600,0)</f>
        <v>0</v>
      </c>
      <c r="AC25" s="11">
        <f>IFERROR('Input Data Shift A'!AB29*'Shift A Calculation'!$D25/3600,0)</f>
        <v>0</v>
      </c>
      <c r="AD25" s="11">
        <f>IFERROR('Input Data Shift A'!AC29*'Shift A Calculation'!$D25/3600,0)</f>
        <v>0</v>
      </c>
      <c r="AE25" s="11">
        <f>IFERROR('Input Data Shift A'!AD29*'Shift A Calculation'!$D25/3600,0)</f>
        <v>0</v>
      </c>
      <c r="AF25" s="11">
        <f>IFERROR('Input Data Shift A'!AE29*'Shift A Calculation'!$D25/3600,0)</f>
        <v>0</v>
      </c>
      <c r="AG25" s="11">
        <f>IFERROR('Input Data Shift A'!AF29*'Shift A Calculation'!$D25/3600,0)</f>
        <v>0</v>
      </c>
      <c r="AH25" s="11">
        <f>IFERROR('Input Data Shift A'!AG29*'Shift A Calculation'!$D25/3600,0)</f>
        <v>0</v>
      </c>
      <c r="AI25" s="11">
        <f>IFERROR('Input Data Shift A'!AH29*'Shift A Calculation'!$D25/3600,0)</f>
        <v>0</v>
      </c>
      <c r="AJ25" s="11">
        <f t="shared" si="0"/>
        <v>0</v>
      </c>
    </row>
    <row r="26" spans="2:36">
      <c r="B26" s="8">
        <v>24</v>
      </c>
      <c r="C26" s="9" t="str">
        <f>+Kousu!B34</f>
        <v>AE062070-0310</v>
      </c>
      <c r="D26" s="10">
        <f>+Kousu!S34</f>
        <v>14.127906976744187</v>
      </c>
      <c r="E26" s="11">
        <f>IFERROR('Input Data Shift A'!D30*'Shift A Calculation'!$D26/3600,0)</f>
        <v>0</v>
      </c>
      <c r="F26" s="11">
        <f>IFERROR('Input Data Shift A'!E30*'Shift A Calculation'!$D26/3600,0)</f>
        <v>0</v>
      </c>
      <c r="G26" s="11">
        <f>IFERROR('Input Data Shift A'!F30*'Shift A Calculation'!$D26/3600,0)</f>
        <v>0</v>
      </c>
      <c r="H26" s="11">
        <f>IFERROR('Input Data Shift A'!G30*'Shift A Calculation'!$D26/3600,0)</f>
        <v>0</v>
      </c>
      <c r="I26" s="11">
        <f>IFERROR('Input Data Shift A'!H30*'Shift A Calculation'!$D26/3600,0)</f>
        <v>0</v>
      </c>
      <c r="J26" s="11">
        <f>IFERROR('Input Data Shift A'!I30*'Shift A Calculation'!$D26/3600,0)</f>
        <v>0</v>
      </c>
      <c r="K26" s="11">
        <f>IFERROR('Input Data Shift A'!J30*'Shift A Calculation'!$D26/3600,0)</f>
        <v>0</v>
      </c>
      <c r="L26" s="11">
        <f>IFERROR('Input Data Shift A'!K30*'Shift A Calculation'!$D26/3600,0)</f>
        <v>0</v>
      </c>
      <c r="M26" s="11">
        <f>IFERROR('Input Data Shift A'!L30*'Shift A Calculation'!$D26/3600,0)</f>
        <v>0</v>
      </c>
      <c r="N26" s="11">
        <f>IFERROR('Input Data Shift A'!M30*'Shift A Calculation'!$D26/3600,0)</f>
        <v>0</v>
      </c>
      <c r="O26" s="11">
        <f>IFERROR('Input Data Shift A'!N30*'Shift A Calculation'!$D26/3600,0)</f>
        <v>0</v>
      </c>
      <c r="P26" s="11">
        <f>IFERROR('Input Data Shift A'!O30*'Shift A Calculation'!$D26/3600,0)</f>
        <v>0</v>
      </c>
      <c r="Q26" s="11">
        <f>IFERROR('Input Data Shift A'!P30*'Shift A Calculation'!$D26/3600,0)</f>
        <v>0</v>
      </c>
      <c r="R26" s="11">
        <f>IFERROR('Input Data Shift A'!Q30*'Shift A Calculation'!$D26/3600,0)</f>
        <v>0</v>
      </c>
      <c r="S26" s="11">
        <f>IFERROR('Input Data Shift A'!R30*'Shift A Calculation'!$D26/3600,0)</f>
        <v>0</v>
      </c>
      <c r="T26" s="11">
        <f>IFERROR('Input Data Shift A'!S30*'Shift A Calculation'!$D26/3600,0)</f>
        <v>0</v>
      </c>
      <c r="U26" s="11">
        <f>IFERROR('Input Data Shift A'!T30*'Shift A Calculation'!$D26/3600,0)</f>
        <v>0</v>
      </c>
      <c r="V26" s="11">
        <f>IFERROR('Input Data Shift A'!U30*'Shift A Calculation'!$D26/3600,0)</f>
        <v>0</v>
      </c>
      <c r="W26" s="11">
        <f>IFERROR('Input Data Shift A'!V30*'Shift A Calculation'!$D26/3600,0)</f>
        <v>0</v>
      </c>
      <c r="X26" s="11">
        <f>IFERROR('Input Data Shift A'!W30*'Shift A Calculation'!$D26/3600,0)</f>
        <v>0</v>
      </c>
      <c r="Y26" s="11">
        <f>IFERROR('Input Data Shift A'!X30*'Shift A Calculation'!$D26/3600,0)</f>
        <v>0</v>
      </c>
      <c r="Z26" s="11">
        <f>IFERROR('Input Data Shift A'!Y30*'Shift A Calculation'!$D26/3600,0)</f>
        <v>0</v>
      </c>
      <c r="AA26" s="11">
        <f>IFERROR('Input Data Shift A'!Z30*'Shift A Calculation'!$D26/3600,0)</f>
        <v>0</v>
      </c>
      <c r="AB26" s="11">
        <f>IFERROR('Input Data Shift A'!AA30*'Shift A Calculation'!$D26/3600,0)</f>
        <v>0</v>
      </c>
      <c r="AC26" s="11">
        <f>IFERROR('Input Data Shift A'!AB30*'Shift A Calculation'!$D26/3600,0)</f>
        <v>0</v>
      </c>
      <c r="AD26" s="11">
        <f>IFERROR('Input Data Shift A'!AC30*'Shift A Calculation'!$D26/3600,0)</f>
        <v>0</v>
      </c>
      <c r="AE26" s="11">
        <f>IFERROR('Input Data Shift A'!AD30*'Shift A Calculation'!$D26/3600,0)</f>
        <v>0</v>
      </c>
      <c r="AF26" s="11">
        <f>IFERROR('Input Data Shift A'!AE30*'Shift A Calculation'!$D26/3600,0)</f>
        <v>0</v>
      </c>
      <c r="AG26" s="11">
        <f>IFERROR('Input Data Shift A'!AF30*'Shift A Calculation'!$D26/3600,0)</f>
        <v>0</v>
      </c>
      <c r="AH26" s="11">
        <f>IFERROR('Input Data Shift A'!AG30*'Shift A Calculation'!$D26/3600,0)</f>
        <v>0</v>
      </c>
      <c r="AI26" s="11">
        <f>IFERROR('Input Data Shift A'!AH30*'Shift A Calculation'!$D26/3600,0)</f>
        <v>0</v>
      </c>
      <c r="AJ26" s="11">
        <f t="shared" si="0"/>
        <v>0</v>
      </c>
    </row>
    <row r="27" spans="2:36">
      <c r="B27" s="8">
        <v>25</v>
      </c>
      <c r="C27" s="9" t="str">
        <f>+Kousu!B35</f>
        <v>AE062070-0390</v>
      </c>
      <c r="D27" s="10">
        <f>+Kousu!S35</f>
        <v>14.127906976744187</v>
      </c>
      <c r="E27" s="11">
        <f>IFERROR('Input Data Shift A'!D31*'Shift A Calculation'!$D27/3600,0)</f>
        <v>0</v>
      </c>
      <c r="F27" s="11">
        <f>IFERROR('Input Data Shift A'!E31*'Shift A Calculation'!$D27/3600,0)</f>
        <v>0</v>
      </c>
      <c r="G27" s="11">
        <f>IFERROR('Input Data Shift A'!F31*'Shift A Calculation'!$D27/3600,0)</f>
        <v>0</v>
      </c>
      <c r="H27" s="11">
        <f>IFERROR('Input Data Shift A'!G31*'Shift A Calculation'!$D27/3600,0)</f>
        <v>0</v>
      </c>
      <c r="I27" s="11">
        <f>IFERROR('Input Data Shift A'!H31*'Shift A Calculation'!$D27/3600,0)</f>
        <v>0</v>
      </c>
      <c r="J27" s="11">
        <f>IFERROR('Input Data Shift A'!I31*'Shift A Calculation'!$D27/3600,0)</f>
        <v>0</v>
      </c>
      <c r="K27" s="11">
        <f>IFERROR('Input Data Shift A'!J31*'Shift A Calculation'!$D27/3600,0)</f>
        <v>0</v>
      </c>
      <c r="L27" s="11">
        <f>IFERROR('Input Data Shift A'!K31*'Shift A Calculation'!$D27/3600,0)</f>
        <v>0</v>
      </c>
      <c r="M27" s="11">
        <f>IFERROR('Input Data Shift A'!L31*'Shift A Calculation'!$D27/3600,0)</f>
        <v>0</v>
      </c>
      <c r="N27" s="11">
        <f>IFERROR('Input Data Shift A'!M31*'Shift A Calculation'!$D27/3600,0)</f>
        <v>0</v>
      </c>
      <c r="O27" s="11">
        <f>IFERROR('Input Data Shift A'!N31*'Shift A Calculation'!$D27/3600,0)</f>
        <v>0</v>
      </c>
      <c r="P27" s="11">
        <f>IFERROR('Input Data Shift A'!O31*'Shift A Calculation'!$D27/3600,0)</f>
        <v>0</v>
      </c>
      <c r="Q27" s="11">
        <f>IFERROR('Input Data Shift A'!P31*'Shift A Calculation'!$D27/3600,0)</f>
        <v>0</v>
      </c>
      <c r="R27" s="11">
        <f>IFERROR('Input Data Shift A'!Q31*'Shift A Calculation'!$D27/3600,0)</f>
        <v>0</v>
      </c>
      <c r="S27" s="11">
        <f>IFERROR('Input Data Shift A'!R31*'Shift A Calculation'!$D27/3600,0)</f>
        <v>0</v>
      </c>
      <c r="T27" s="11">
        <f>IFERROR('Input Data Shift A'!S31*'Shift A Calculation'!$D27/3600,0)</f>
        <v>0</v>
      </c>
      <c r="U27" s="11">
        <f>IFERROR('Input Data Shift A'!T31*'Shift A Calculation'!$D27/3600,0)</f>
        <v>0</v>
      </c>
      <c r="V27" s="11">
        <f>IFERROR('Input Data Shift A'!U31*'Shift A Calculation'!$D27/3600,0)</f>
        <v>0</v>
      </c>
      <c r="W27" s="11">
        <f>IFERROR('Input Data Shift A'!V31*'Shift A Calculation'!$D27/3600,0)</f>
        <v>0</v>
      </c>
      <c r="X27" s="11">
        <f>IFERROR('Input Data Shift A'!W31*'Shift A Calculation'!$D27/3600,0)</f>
        <v>0</v>
      </c>
      <c r="Y27" s="11">
        <f>IFERROR('Input Data Shift A'!X31*'Shift A Calculation'!$D27/3600,0)</f>
        <v>0</v>
      </c>
      <c r="Z27" s="11">
        <f>IFERROR('Input Data Shift A'!Y31*'Shift A Calculation'!$D27/3600,0)</f>
        <v>0</v>
      </c>
      <c r="AA27" s="11">
        <f>IFERROR('Input Data Shift A'!Z31*'Shift A Calculation'!$D27/3600,0)</f>
        <v>0</v>
      </c>
      <c r="AB27" s="11">
        <f>IFERROR('Input Data Shift A'!AA31*'Shift A Calculation'!$D27/3600,0)</f>
        <v>0</v>
      </c>
      <c r="AC27" s="11">
        <f>IFERROR('Input Data Shift A'!AB31*'Shift A Calculation'!$D27/3600,0)</f>
        <v>0</v>
      </c>
      <c r="AD27" s="11">
        <f>IFERROR('Input Data Shift A'!AC31*'Shift A Calculation'!$D27/3600,0)</f>
        <v>0</v>
      </c>
      <c r="AE27" s="11">
        <f>IFERROR('Input Data Shift A'!AD31*'Shift A Calculation'!$D27/3600,0)</f>
        <v>0</v>
      </c>
      <c r="AF27" s="11">
        <f>IFERROR('Input Data Shift A'!AE31*'Shift A Calculation'!$D27/3600,0)</f>
        <v>0</v>
      </c>
      <c r="AG27" s="11">
        <f>IFERROR('Input Data Shift A'!AF31*'Shift A Calculation'!$D27/3600,0)</f>
        <v>0</v>
      </c>
      <c r="AH27" s="11">
        <f>IFERROR('Input Data Shift A'!AG31*'Shift A Calculation'!$D27/3600,0)</f>
        <v>0</v>
      </c>
      <c r="AI27" s="11">
        <f>IFERROR('Input Data Shift A'!AH31*'Shift A Calculation'!$D27/3600,0)</f>
        <v>0</v>
      </c>
      <c r="AJ27" s="11">
        <f t="shared" si="0"/>
        <v>0</v>
      </c>
    </row>
    <row r="28" spans="2:36">
      <c r="B28" s="8">
        <v>26</v>
      </c>
      <c r="C28" s="9" t="str">
        <f>+Kousu!B36</f>
        <v>AE062070-0400</v>
      </c>
      <c r="D28" s="10">
        <f>+Kousu!S36</f>
        <v>14.127906976744187</v>
      </c>
      <c r="E28" s="11">
        <f>IFERROR('Input Data Shift A'!D32*'Shift A Calculation'!$D28/3600,0)</f>
        <v>0</v>
      </c>
      <c r="F28" s="11">
        <f>IFERROR('Input Data Shift A'!E32*'Shift A Calculation'!$D28/3600,0)</f>
        <v>0</v>
      </c>
      <c r="G28" s="11">
        <f>IFERROR('Input Data Shift A'!F32*'Shift A Calculation'!$D28/3600,0)</f>
        <v>0</v>
      </c>
      <c r="H28" s="11">
        <f>IFERROR('Input Data Shift A'!G32*'Shift A Calculation'!$D28/3600,0)</f>
        <v>0</v>
      </c>
      <c r="I28" s="11">
        <f>IFERROR('Input Data Shift A'!H32*'Shift A Calculation'!$D28/3600,0)</f>
        <v>0</v>
      </c>
      <c r="J28" s="11">
        <f>IFERROR('Input Data Shift A'!I32*'Shift A Calculation'!$D28/3600,0)</f>
        <v>0</v>
      </c>
      <c r="K28" s="11">
        <f>IFERROR('Input Data Shift A'!J32*'Shift A Calculation'!$D28/3600,0)</f>
        <v>0</v>
      </c>
      <c r="L28" s="11">
        <f>IFERROR('Input Data Shift A'!K32*'Shift A Calculation'!$D28/3600,0)</f>
        <v>0</v>
      </c>
      <c r="M28" s="11">
        <f>IFERROR('Input Data Shift A'!L32*'Shift A Calculation'!$D28/3600,0)</f>
        <v>0</v>
      </c>
      <c r="N28" s="11">
        <f>IFERROR('Input Data Shift A'!M32*'Shift A Calculation'!$D28/3600,0)</f>
        <v>0</v>
      </c>
      <c r="O28" s="11">
        <f>IFERROR('Input Data Shift A'!N32*'Shift A Calculation'!$D28/3600,0)</f>
        <v>0</v>
      </c>
      <c r="P28" s="11">
        <f>IFERROR('Input Data Shift A'!O32*'Shift A Calculation'!$D28/3600,0)</f>
        <v>0</v>
      </c>
      <c r="Q28" s="11">
        <f>IFERROR('Input Data Shift A'!P32*'Shift A Calculation'!$D28/3600,0)</f>
        <v>0</v>
      </c>
      <c r="R28" s="11">
        <f>IFERROR('Input Data Shift A'!Q32*'Shift A Calculation'!$D28/3600,0)</f>
        <v>0</v>
      </c>
      <c r="S28" s="11">
        <f>IFERROR('Input Data Shift A'!R32*'Shift A Calculation'!$D28/3600,0)</f>
        <v>0</v>
      </c>
      <c r="T28" s="11">
        <f>IFERROR('Input Data Shift A'!S32*'Shift A Calculation'!$D28/3600,0)</f>
        <v>0</v>
      </c>
      <c r="U28" s="11">
        <f>IFERROR('Input Data Shift A'!T32*'Shift A Calculation'!$D28/3600,0)</f>
        <v>0</v>
      </c>
      <c r="V28" s="11">
        <f>IFERROR('Input Data Shift A'!U32*'Shift A Calculation'!$D28/3600,0)</f>
        <v>0</v>
      </c>
      <c r="W28" s="11">
        <f>IFERROR('Input Data Shift A'!V32*'Shift A Calculation'!$D28/3600,0)</f>
        <v>0</v>
      </c>
      <c r="X28" s="11">
        <f>IFERROR('Input Data Shift A'!W32*'Shift A Calculation'!$D28/3600,0)</f>
        <v>0</v>
      </c>
      <c r="Y28" s="11">
        <f>IFERROR('Input Data Shift A'!X32*'Shift A Calculation'!$D28/3600,0)</f>
        <v>0</v>
      </c>
      <c r="Z28" s="11">
        <f>IFERROR('Input Data Shift A'!Y32*'Shift A Calculation'!$D28/3600,0)</f>
        <v>0</v>
      </c>
      <c r="AA28" s="11">
        <f>IFERROR('Input Data Shift A'!Z32*'Shift A Calculation'!$D28/3600,0)</f>
        <v>0</v>
      </c>
      <c r="AB28" s="11">
        <f>IFERROR('Input Data Shift A'!AA32*'Shift A Calculation'!$D28/3600,0)</f>
        <v>0</v>
      </c>
      <c r="AC28" s="11">
        <f>IFERROR('Input Data Shift A'!AB32*'Shift A Calculation'!$D28/3600,0)</f>
        <v>0</v>
      </c>
      <c r="AD28" s="11">
        <f>IFERROR('Input Data Shift A'!AC32*'Shift A Calculation'!$D28/3600,0)</f>
        <v>0</v>
      </c>
      <c r="AE28" s="11">
        <f>IFERROR('Input Data Shift A'!AD32*'Shift A Calculation'!$D28/3600,0)</f>
        <v>0</v>
      </c>
      <c r="AF28" s="11">
        <f>IFERROR('Input Data Shift A'!AE32*'Shift A Calculation'!$D28/3600,0)</f>
        <v>0</v>
      </c>
      <c r="AG28" s="11">
        <f>IFERROR('Input Data Shift A'!AF32*'Shift A Calculation'!$D28/3600,0)</f>
        <v>0</v>
      </c>
      <c r="AH28" s="11">
        <f>IFERROR('Input Data Shift A'!AG32*'Shift A Calculation'!$D28/3600,0)</f>
        <v>0</v>
      </c>
      <c r="AI28" s="11">
        <f>IFERROR('Input Data Shift A'!AH32*'Shift A Calculation'!$D28/3600,0)</f>
        <v>0</v>
      </c>
      <c r="AJ28" s="11">
        <f t="shared" si="0"/>
        <v>0</v>
      </c>
    </row>
    <row r="29" spans="2:36">
      <c r="B29" s="8">
        <v>27</v>
      </c>
      <c r="C29" s="9" t="str">
        <f>+Kousu!B37</f>
        <v>AE062070-0490</v>
      </c>
      <c r="D29" s="10">
        <f>+Kousu!S37</f>
        <v>14.127906976744187</v>
      </c>
      <c r="E29" s="11">
        <f>IFERROR('Input Data Shift A'!D33*'Shift A Calculation'!$D29/3600,0)</f>
        <v>0</v>
      </c>
      <c r="F29" s="11">
        <f>IFERROR('Input Data Shift A'!E33*'Shift A Calculation'!$D29/3600,0)</f>
        <v>6.4870639534883727</v>
      </c>
      <c r="G29" s="11">
        <f>IFERROR('Input Data Shift A'!F33*'Shift A Calculation'!$D29/3600,0)</f>
        <v>0</v>
      </c>
      <c r="H29" s="11">
        <f>IFERROR('Input Data Shift A'!G33*'Shift A Calculation'!$D29/3600,0)</f>
        <v>0</v>
      </c>
      <c r="I29" s="11">
        <f>IFERROR('Input Data Shift A'!H33*'Shift A Calculation'!$D29/3600,0)</f>
        <v>0</v>
      </c>
      <c r="J29" s="11">
        <f>IFERROR('Input Data Shift A'!I33*'Shift A Calculation'!$D29/3600,0)</f>
        <v>0</v>
      </c>
      <c r="K29" s="11">
        <f>IFERROR('Input Data Shift A'!J33*'Shift A Calculation'!$D29/3600,0)</f>
        <v>0</v>
      </c>
      <c r="L29" s="11">
        <f>IFERROR('Input Data Shift A'!K33*'Shift A Calculation'!$D29/3600,0)</f>
        <v>0</v>
      </c>
      <c r="M29" s="11">
        <f>IFERROR('Input Data Shift A'!L33*'Shift A Calculation'!$D29/3600,0)</f>
        <v>0</v>
      </c>
      <c r="N29" s="11">
        <f>IFERROR('Input Data Shift A'!M33*'Shift A Calculation'!$D29/3600,0)</f>
        <v>0</v>
      </c>
      <c r="O29" s="11">
        <f>IFERROR('Input Data Shift A'!N33*'Shift A Calculation'!$D29/3600,0)</f>
        <v>0</v>
      </c>
      <c r="P29" s="11">
        <f>IFERROR('Input Data Shift A'!O33*'Shift A Calculation'!$D29/3600,0)</f>
        <v>8.4767441860465116</v>
      </c>
      <c r="Q29" s="11">
        <f>IFERROR('Input Data Shift A'!P33*'Shift A Calculation'!$D29/3600,0)</f>
        <v>0</v>
      </c>
      <c r="R29" s="11">
        <f>IFERROR('Input Data Shift A'!Q33*'Shift A Calculation'!$D29/3600,0)</f>
        <v>0</v>
      </c>
      <c r="S29" s="11">
        <f>IFERROR('Input Data Shift A'!R33*'Shift A Calculation'!$D29/3600,0)</f>
        <v>0</v>
      </c>
      <c r="T29" s="11">
        <f>IFERROR('Input Data Shift A'!S33*'Shift A Calculation'!$D29/3600,0)</f>
        <v>0</v>
      </c>
      <c r="U29" s="11">
        <f>IFERROR('Input Data Shift A'!T33*'Shift A Calculation'!$D29/3600,0)</f>
        <v>4.7093023255813948</v>
      </c>
      <c r="V29" s="11">
        <f>IFERROR('Input Data Shift A'!U33*'Shift A Calculation'!$D29/3600,0)</f>
        <v>0</v>
      </c>
      <c r="W29" s="11">
        <f>IFERROR('Input Data Shift A'!V33*'Shift A Calculation'!$D29/3600,0)</f>
        <v>0</v>
      </c>
      <c r="X29" s="11">
        <f>IFERROR('Input Data Shift A'!W33*'Shift A Calculation'!$D29/3600,0)</f>
        <v>0</v>
      </c>
      <c r="Y29" s="11">
        <f>IFERROR('Input Data Shift A'!X33*'Shift A Calculation'!$D29/3600,0)</f>
        <v>0</v>
      </c>
      <c r="Z29" s="11">
        <f>IFERROR('Input Data Shift A'!Y33*'Shift A Calculation'!$D29/3600,0)</f>
        <v>0</v>
      </c>
      <c r="AA29" s="11">
        <f>IFERROR('Input Data Shift A'!Z33*'Shift A Calculation'!$D29/3600,0)</f>
        <v>0</v>
      </c>
      <c r="AB29" s="11">
        <f>IFERROR('Input Data Shift A'!AA33*'Shift A Calculation'!$D29/3600,0)</f>
        <v>0</v>
      </c>
      <c r="AC29" s="11">
        <f>IFERROR('Input Data Shift A'!AB33*'Shift A Calculation'!$D29/3600,0)</f>
        <v>0</v>
      </c>
      <c r="AD29" s="11">
        <f>IFERROR('Input Data Shift A'!AC33*'Shift A Calculation'!$D29/3600,0)</f>
        <v>0</v>
      </c>
      <c r="AE29" s="11">
        <f>IFERROR('Input Data Shift A'!AD33*'Shift A Calculation'!$D29/3600,0)</f>
        <v>0</v>
      </c>
      <c r="AF29" s="11">
        <f>IFERROR('Input Data Shift A'!AE33*'Shift A Calculation'!$D29/3600,0)</f>
        <v>0</v>
      </c>
      <c r="AG29" s="11">
        <f>IFERROR('Input Data Shift A'!AF33*'Shift A Calculation'!$D29/3600,0)</f>
        <v>0</v>
      </c>
      <c r="AH29" s="11">
        <f>IFERROR('Input Data Shift A'!AG33*'Shift A Calculation'!$D29/3600,0)</f>
        <v>0</v>
      </c>
      <c r="AI29" s="11">
        <f>IFERROR('Input Data Shift A'!AH33*'Shift A Calculation'!$D29/3600,0)</f>
        <v>0</v>
      </c>
      <c r="AJ29" s="11">
        <f t="shared" si="0"/>
        <v>19.673110465116277</v>
      </c>
    </row>
    <row r="30" spans="2:36">
      <c r="B30" s="8">
        <v>28</v>
      </c>
      <c r="C30" s="9" t="str">
        <f>+Kousu!B38</f>
        <v>AE062070-0500</v>
      </c>
      <c r="D30" s="10">
        <f>+Kousu!S38</f>
        <v>14.127906976744187</v>
      </c>
      <c r="E30" s="11">
        <f>IFERROR('Input Data Shift A'!D34*'Shift A Calculation'!$D30/3600,0)</f>
        <v>0</v>
      </c>
      <c r="F30" s="11">
        <f>IFERROR('Input Data Shift A'!E34*'Shift A Calculation'!$D30/3600,0)</f>
        <v>0</v>
      </c>
      <c r="G30" s="11">
        <f>IFERROR('Input Data Shift A'!F34*'Shift A Calculation'!$D30/3600,0)</f>
        <v>0</v>
      </c>
      <c r="H30" s="11">
        <f>IFERROR('Input Data Shift A'!G34*'Shift A Calculation'!$D30/3600,0)</f>
        <v>0</v>
      </c>
      <c r="I30" s="11">
        <f>IFERROR('Input Data Shift A'!H34*'Shift A Calculation'!$D30/3600,0)</f>
        <v>3.7792151162790701</v>
      </c>
      <c r="J30" s="11">
        <f>IFERROR('Input Data Shift A'!I34*'Shift A Calculation'!$D30/3600,0)</f>
        <v>2.8216569767441864</v>
      </c>
      <c r="K30" s="11">
        <f>IFERROR('Input Data Shift A'!J34*'Shift A Calculation'!$D30/3600,0)</f>
        <v>0</v>
      </c>
      <c r="L30" s="11">
        <f>IFERROR('Input Data Shift A'!K34*'Shift A Calculation'!$D30/3600,0)</f>
        <v>0</v>
      </c>
      <c r="M30" s="11">
        <f>IFERROR('Input Data Shift A'!L34*'Shift A Calculation'!$D30/3600,0)</f>
        <v>0</v>
      </c>
      <c r="N30" s="11">
        <f>IFERROR('Input Data Shift A'!M34*'Shift A Calculation'!$D30/3600,0)</f>
        <v>0</v>
      </c>
      <c r="O30" s="11">
        <f>IFERROR('Input Data Shift A'!N34*'Shift A Calculation'!$D30/3600,0)</f>
        <v>0</v>
      </c>
      <c r="P30" s="11">
        <f>IFERROR('Input Data Shift A'!O34*'Shift A Calculation'!$D30/3600,0)</f>
        <v>10.882412790697677</v>
      </c>
      <c r="Q30" s="11">
        <f>IFERROR('Input Data Shift A'!P34*'Shift A Calculation'!$D30/3600,0)</f>
        <v>0</v>
      </c>
      <c r="R30" s="11">
        <f>IFERROR('Input Data Shift A'!Q34*'Shift A Calculation'!$D30/3600,0)</f>
        <v>0</v>
      </c>
      <c r="S30" s="11">
        <f>IFERROR('Input Data Shift A'!R34*'Shift A Calculation'!$D30/3600,0)</f>
        <v>0</v>
      </c>
      <c r="T30" s="11">
        <f>IFERROR('Input Data Shift A'!S34*'Shift A Calculation'!$D30/3600,0)</f>
        <v>0</v>
      </c>
      <c r="U30" s="11">
        <f>IFERROR('Input Data Shift A'!T34*'Shift A Calculation'!$D30/3600,0)</f>
        <v>1.1380813953488371</v>
      </c>
      <c r="V30" s="11">
        <f>IFERROR('Input Data Shift A'!U34*'Shift A Calculation'!$D30/3600,0)</f>
        <v>2.8255813953488373</v>
      </c>
      <c r="W30" s="11">
        <f>IFERROR('Input Data Shift A'!V34*'Shift A Calculation'!$D30/3600,0)</f>
        <v>0</v>
      </c>
      <c r="X30" s="11">
        <f>IFERROR('Input Data Shift A'!W34*'Shift A Calculation'!$D30/3600,0)</f>
        <v>0</v>
      </c>
      <c r="Y30" s="11">
        <f>IFERROR('Input Data Shift A'!X34*'Shift A Calculation'!$D30/3600,0)</f>
        <v>0</v>
      </c>
      <c r="Z30" s="11">
        <f>IFERROR('Input Data Shift A'!Y34*'Shift A Calculation'!$D30/3600,0)</f>
        <v>0</v>
      </c>
      <c r="AA30" s="11">
        <f>IFERROR('Input Data Shift A'!Z34*'Shift A Calculation'!$D30/3600,0)</f>
        <v>0</v>
      </c>
      <c r="AB30" s="11">
        <f>IFERROR('Input Data Shift A'!AA34*'Shift A Calculation'!$D30/3600,0)</f>
        <v>0</v>
      </c>
      <c r="AC30" s="11">
        <f>IFERROR('Input Data Shift A'!AB34*'Shift A Calculation'!$D30/3600,0)</f>
        <v>0</v>
      </c>
      <c r="AD30" s="11">
        <f>IFERROR('Input Data Shift A'!AC34*'Shift A Calculation'!$D30/3600,0)</f>
        <v>0</v>
      </c>
      <c r="AE30" s="11">
        <f>IFERROR('Input Data Shift A'!AD34*'Shift A Calculation'!$D30/3600,0)</f>
        <v>0</v>
      </c>
      <c r="AF30" s="11">
        <f>IFERROR('Input Data Shift A'!AE34*'Shift A Calculation'!$D30/3600,0)</f>
        <v>0</v>
      </c>
      <c r="AG30" s="11">
        <f>IFERROR('Input Data Shift A'!AF34*'Shift A Calculation'!$D30/3600,0)</f>
        <v>0</v>
      </c>
      <c r="AH30" s="11">
        <f>IFERROR('Input Data Shift A'!AG34*'Shift A Calculation'!$D30/3600,0)</f>
        <v>0</v>
      </c>
      <c r="AI30" s="11">
        <f>IFERROR('Input Data Shift A'!AH34*'Shift A Calculation'!$D30/3600,0)</f>
        <v>0</v>
      </c>
      <c r="AJ30" s="11">
        <f t="shared" si="0"/>
        <v>21.44694767441861</v>
      </c>
    </row>
    <row r="31" spans="2:36">
      <c r="B31" s="8">
        <v>29</v>
      </c>
      <c r="C31" s="9" t="str">
        <f>+Kousu!B39</f>
        <v>AE262100-5750</v>
      </c>
      <c r="D31" s="10">
        <f>+Kousu!S39</f>
        <v>14.127906976744187</v>
      </c>
      <c r="E31" s="11">
        <f>IFERROR('Input Data Shift A'!D35*'Shift A Calculation'!$D31/3600,0)</f>
        <v>0</v>
      </c>
      <c r="F31" s="11">
        <f>IFERROR('Input Data Shift A'!E35*'Shift A Calculation'!$D31/3600,0)</f>
        <v>0</v>
      </c>
      <c r="G31" s="11">
        <f>IFERROR('Input Data Shift A'!F35*'Shift A Calculation'!$D31/3600,0)</f>
        <v>0</v>
      </c>
      <c r="H31" s="11">
        <f>IFERROR('Input Data Shift A'!G35*'Shift A Calculation'!$D31/3600,0)</f>
        <v>0</v>
      </c>
      <c r="I31" s="11">
        <f>IFERROR('Input Data Shift A'!H35*'Shift A Calculation'!$D31/3600,0)</f>
        <v>0</v>
      </c>
      <c r="J31" s="11">
        <f>IFERROR('Input Data Shift A'!I35*'Shift A Calculation'!$D31/3600,0)</f>
        <v>0</v>
      </c>
      <c r="K31" s="11">
        <f>IFERROR('Input Data Shift A'!J35*'Shift A Calculation'!$D31/3600,0)</f>
        <v>0</v>
      </c>
      <c r="L31" s="11">
        <f>IFERROR('Input Data Shift A'!K35*'Shift A Calculation'!$D31/3600,0)</f>
        <v>0</v>
      </c>
      <c r="M31" s="11">
        <f>IFERROR('Input Data Shift A'!L35*'Shift A Calculation'!$D31/3600,0)</f>
        <v>0</v>
      </c>
      <c r="N31" s="11">
        <f>IFERROR('Input Data Shift A'!M35*'Shift A Calculation'!$D31/3600,0)</f>
        <v>0</v>
      </c>
      <c r="O31" s="11">
        <f>IFERROR('Input Data Shift A'!N35*'Shift A Calculation'!$D31/3600,0)</f>
        <v>0</v>
      </c>
      <c r="P31" s="11">
        <f>IFERROR('Input Data Shift A'!O35*'Shift A Calculation'!$D31/3600,0)</f>
        <v>0</v>
      </c>
      <c r="Q31" s="11">
        <f>IFERROR('Input Data Shift A'!P35*'Shift A Calculation'!$D31/3600,0)</f>
        <v>0</v>
      </c>
      <c r="R31" s="11">
        <f>IFERROR('Input Data Shift A'!Q35*'Shift A Calculation'!$D31/3600,0)</f>
        <v>0</v>
      </c>
      <c r="S31" s="11">
        <f>IFERROR('Input Data Shift A'!R35*'Shift A Calculation'!$D31/3600,0)</f>
        <v>0</v>
      </c>
      <c r="T31" s="11">
        <f>IFERROR('Input Data Shift A'!S35*'Shift A Calculation'!$D31/3600,0)</f>
        <v>0</v>
      </c>
      <c r="U31" s="11">
        <f>IFERROR('Input Data Shift A'!T35*'Shift A Calculation'!$D31/3600,0)</f>
        <v>0</v>
      </c>
      <c r="V31" s="11">
        <f>IFERROR('Input Data Shift A'!U35*'Shift A Calculation'!$D31/3600,0)</f>
        <v>0</v>
      </c>
      <c r="W31" s="11">
        <f>IFERROR('Input Data Shift A'!V35*'Shift A Calculation'!$D31/3600,0)</f>
        <v>0</v>
      </c>
      <c r="X31" s="11">
        <f>IFERROR('Input Data Shift A'!W35*'Shift A Calculation'!$D31/3600,0)</f>
        <v>0</v>
      </c>
      <c r="Y31" s="11">
        <f>IFERROR('Input Data Shift A'!X35*'Shift A Calculation'!$D31/3600,0)</f>
        <v>0</v>
      </c>
      <c r="Z31" s="11">
        <f>IFERROR('Input Data Shift A'!Y35*'Shift A Calculation'!$D31/3600,0)</f>
        <v>0</v>
      </c>
      <c r="AA31" s="11">
        <f>IFERROR('Input Data Shift A'!Z35*'Shift A Calculation'!$D31/3600,0)</f>
        <v>0</v>
      </c>
      <c r="AB31" s="11">
        <f>IFERROR('Input Data Shift A'!AA35*'Shift A Calculation'!$D31/3600,0)</f>
        <v>0</v>
      </c>
      <c r="AC31" s="11">
        <f>IFERROR('Input Data Shift A'!AB35*'Shift A Calculation'!$D31/3600,0)</f>
        <v>0</v>
      </c>
      <c r="AD31" s="11">
        <f>IFERROR('Input Data Shift A'!AC35*'Shift A Calculation'!$D31/3600,0)</f>
        <v>0</v>
      </c>
      <c r="AE31" s="11">
        <f>IFERROR('Input Data Shift A'!AD35*'Shift A Calculation'!$D31/3600,0)</f>
        <v>0</v>
      </c>
      <c r="AF31" s="11">
        <f>IFERROR('Input Data Shift A'!AE35*'Shift A Calculation'!$D31/3600,0)</f>
        <v>0</v>
      </c>
      <c r="AG31" s="11">
        <f>IFERROR('Input Data Shift A'!AF35*'Shift A Calculation'!$D31/3600,0)</f>
        <v>0</v>
      </c>
      <c r="AH31" s="11">
        <f>IFERROR('Input Data Shift A'!AG35*'Shift A Calculation'!$D31/3600,0)</f>
        <v>0</v>
      </c>
      <c r="AI31" s="11">
        <f>IFERROR('Input Data Shift A'!AH35*'Shift A Calculation'!$D31/3600,0)</f>
        <v>0</v>
      </c>
      <c r="AJ31" s="11">
        <f t="shared" si="0"/>
        <v>0</v>
      </c>
    </row>
    <row r="32" spans="2:36">
      <c r="B32" s="8">
        <v>30</v>
      </c>
      <c r="C32" s="9" t="str">
        <f>+Kousu!B40</f>
        <v>AE262100-5940</v>
      </c>
      <c r="D32" s="10">
        <f>+Kousu!S40</f>
        <v>14.127906976744187</v>
      </c>
      <c r="E32" s="11">
        <f>IFERROR('Input Data Shift A'!D36*'Shift A Calculation'!$D32/3600,0)</f>
        <v>0</v>
      </c>
      <c r="F32" s="11">
        <f>IFERROR('Input Data Shift A'!E36*'Shift A Calculation'!$D32/3600,0)</f>
        <v>0</v>
      </c>
      <c r="G32" s="11">
        <f>IFERROR('Input Data Shift A'!F36*'Shift A Calculation'!$D32/3600,0)</f>
        <v>0</v>
      </c>
      <c r="H32" s="11">
        <f>IFERROR('Input Data Shift A'!G36*'Shift A Calculation'!$D32/3600,0)</f>
        <v>0</v>
      </c>
      <c r="I32" s="11">
        <f>IFERROR('Input Data Shift A'!H36*'Shift A Calculation'!$D32/3600,0)</f>
        <v>0</v>
      </c>
      <c r="J32" s="11">
        <f>IFERROR('Input Data Shift A'!I36*'Shift A Calculation'!$D32/3600,0)</f>
        <v>0</v>
      </c>
      <c r="K32" s="11">
        <f>IFERROR('Input Data Shift A'!J36*'Shift A Calculation'!$D32/3600,0)</f>
        <v>0</v>
      </c>
      <c r="L32" s="11">
        <f>IFERROR('Input Data Shift A'!K36*'Shift A Calculation'!$D32/3600,0)</f>
        <v>0</v>
      </c>
      <c r="M32" s="11">
        <f>IFERROR('Input Data Shift A'!L36*'Shift A Calculation'!$D32/3600,0)</f>
        <v>0</v>
      </c>
      <c r="N32" s="11">
        <f>IFERROR('Input Data Shift A'!M36*'Shift A Calculation'!$D32/3600,0)</f>
        <v>0</v>
      </c>
      <c r="O32" s="11">
        <f>IFERROR('Input Data Shift A'!N36*'Shift A Calculation'!$D32/3600,0)</f>
        <v>0</v>
      </c>
      <c r="P32" s="11">
        <f>IFERROR('Input Data Shift A'!O36*'Shift A Calculation'!$D32/3600,0)</f>
        <v>0</v>
      </c>
      <c r="Q32" s="11">
        <f>IFERROR('Input Data Shift A'!P36*'Shift A Calculation'!$D32/3600,0)</f>
        <v>0</v>
      </c>
      <c r="R32" s="11">
        <f>IFERROR('Input Data Shift A'!Q36*'Shift A Calculation'!$D32/3600,0)</f>
        <v>0</v>
      </c>
      <c r="S32" s="11">
        <f>IFERROR('Input Data Shift A'!R36*'Shift A Calculation'!$D32/3600,0)</f>
        <v>0</v>
      </c>
      <c r="T32" s="11">
        <f>IFERROR('Input Data Shift A'!S36*'Shift A Calculation'!$D32/3600,0)</f>
        <v>0</v>
      </c>
      <c r="U32" s="11">
        <f>IFERROR('Input Data Shift A'!T36*'Shift A Calculation'!$D32/3600,0)</f>
        <v>0</v>
      </c>
      <c r="V32" s="11">
        <f>IFERROR('Input Data Shift A'!U36*'Shift A Calculation'!$D32/3600,0)</f>
        <v>0</v>
      </c>
      <c r="W32" s="11">
        <f>IFERROR('Input Data Shift A'!V36*'Shift A Calculation'!$D32/3600,0)</f>
        <v>0</v>
      </c>
      <c r="X32" s="11">
        <f>IFERROR('Input Data Shift A'!W36*'Shift A Calculation'!$D32/3600,0)</f>
        <v>0</v>
      </c>
      <c r="Y32" s="11">
        <f>IFERROR('Input Data Shift A'!X36*'Shift A Calculation'!$D32/3600,0)</f>
        <v>0</v>
      </c>
      <c r="Z32" s="11">
        <f>IFERROR('Input Data Shift A'!Y36*'Shift A Calculation'!$D32/3600,0)</f>
        <v>0</v>
      </c>
      <c r="AA32" s="11">
        <f>IFERROR('Input Data Shift A'!Z36*'Shift A Calculation'!$D32/3600,0)</f>
        <v>0</v>
      </c>
      <c r="AB32" s="11">
        <f>IFERROR('Input Data Shift A'!AA36*'Shift A Calculation'!$D32/3600,0)</f>
        <v>0</v>
      </c>
      <c r="AC32" s="11">
        <f>IFERROR('Input Data Shift A'!AB36*'Shift A Calculation'!$D32/3600,0)</f>
        <v>0</v>
      </c>
      <c r="AD32" s="11">
        <f>IFERROR('Input Data Shift A'!AC36*'Shift A Calculation'!$D32/3600,0)</f>
        <v>0</v>
      </c>
      <c r="AE32" s="11">
        <f>IFERROR('Input Data Shift A'!AD36*'Shift A Calculation'!$D32/3600,0)</f>
        <v>0</v>
      </c>
      <c r="AF32" s="11">
        <f>IFERROR('Input Data Shift A'!AE36*'Shift A Calculation'!$D32/3600,0)</f>
        <v>0</v>
      </c>
      <c r="AG32" s="11">
        <f>IFERROR('Input Data Shift A'!AF36*'Shift A Calculation'!$D32/3600,0)</f>
        <v>0</v>
      </c>
      <c r="AH32" s="11">
        <f>IFERROR('Input Data Shift A'!AG36*'Shift A Calculation'!$D32/3600,0)</f>
        <v>0</v>
      </c>
      <c r="AI32" s="11">
        <f>IFERROR('Input Data Shift A'!AH36*'Shift A Calculation'!$D32/3600,0)</f>
        <v>0</v>
      </c>
      <c r="AJ32" s="11">
        <f t="shared" si="0"/>
        <v>0</v>
      </c>
    </row>
    <row r="33" spans="2:36">
      <c r="B33" s="8">
        <v>31</v>
      </c>
      <c r="C33" s="9" t="str">
        <f>+Kousu!B41</f>
        <v>AE262100-5950</v>
      </c>
      <c r="D33" s="10">
        <f>+Kousu!S41</f>
        <v>14.127906976744187</v>
      </c>
      <c r="E33" s="11">
        <f>IFERROR('Input Data Shift A'!D37*'Shift A Calculation'!$D33/3600,0)</f>
        <v>0</v>
      </c>
      <c r="F33" s="11">
        <f>IFERROR('Input Data Shift A'!E37*'Shift A Calculation'!$D33/3600,0)</f>
        <v>0</v>
      </c>
      <c r="G33" s="11">
        <f>IFERROR('Input Data Shift A'!F37*'Shift A Calculation'!$D33/3600,0)</f>
        <v>0</v>
      </c>
      <c r="H33" s="11">
        <f>IFERROR('Input Data Shift A'!G37*'Shift A Calculation'!$D33/3600,0)</f>
        <v>0</v>
      </c>
      <c r="I33" s="11">
        <f>IFERROR('Input Data Shift A'!H37*'Shift A Calculation'!$D33/3600,0)</f>
        <v>0</v>
      </c>
      <c r="J33" s="11">
        <f>IFERROR('Input Data Shift A'!I37*'Shift A Calculation'!$D33/3600,0)</f>
        <v>0</v>
      </c>
      <c r="K33" s="11">
        <f>IFERROR('Input Data Shift A'!J37*'Shift A Calculation'!$D33/3600,0)</f>
        <v>0</v>
      </c>
      <c r="L33" s="11">
        <f>IFERROR('Input Data Shift A'!K37*'Shift A Calculation'!$D33/3600,0)</f>
        <v>0</v>
      </c>
      <c r="M33" s="11">
        <f>IFERROR('Input Data Shift A'!L37*'Shift A Calculation'!$D33/3600,0)</f>
        <v>0</v>
      </c>
      <c r="N33" s="11">
        <f>IFERROR('Input Data Shift A'!M37*'Shift A Calculation'!$D33/3600,0)</f>
        <v>0</v>
      </c>
      <c r="O33" s="11">
        <f>IFERROR('Input Data Shift A'!N37*'Shift A Calculation'!$D33/3600,0)</f>
        <v>0</v>
      </c>
      <c r="P33" s="11">
        <f>IFERROR('Input Data Shift A'!O37*'Shift A Calculation'!$D33/3600,0)</f>
        <v>0</v>
      </c>
      <c r="Q33" s="11">
        <f>IFERROR('Input Data Shift A'!P37*'Shift A Calculation'!$D33/3600,0)</f>
        <v>0</v>
      </c>
      <c r="R33" s="11">
        <f>IFERROR('Input Data Shift A'!Q37*'Shift A Calculation'!$D33/3600,0)</f>
        <v>0</v>
      </c>
      <c r="S33" s="11">
        <f>IFERROR('Input Data Shift A'!R37*'Shift A Calculation'!$D33/3600,0)</f>
        <v>0</v>
      </c>
      <c r="T33" s="11">
        <f>IFERROR('Input Data Shift A'!S37*'Shift A Calculation'!$D33/3600,0)</f>
        <v>0</v>
      </c>
      <c r="U33" s="11">
        <f>IFERROR('Input Data Shift A'!T37*'Shift A Calculation'!$D33/3600,0)</f>
        <v>0</v>
      </c>
      <c r="V33" s="11">
        <f>IFERROR('Input Data Shift A'!U37*'Shift A Calculation'!$D33/3600,0)</f>
        <v>0</v>
      </c>
      <c r="W33" s="11">
        <f>IFERROR('Input Data Shift A'!V37*'Shift A Calculation'!$D33/3600,0)</f>
        <v>0</v>
      </c>
      <c r="X33" s="11">
        <f>IFERROR('Input Data Shift A'!W37*'Shift A Calculation'!$D33/3600,0)</f>
        <v>0</v>
      </c>
      <c r="Y33" s="11">
        <f>IFERROR('Input Data Shift A'!X37*'Shift A Calculation'!$D33/3600,0)</f>
        <v>0</v>
      </c>
      <c r="Z33" s="11">
        <f>IFERROR('Input Data Shift A'!Y37*'Shift A Calculation'!$D33/3600,0)</f>
        <v>0</v>
      </c>
      <c r="AA33" s="11">
        <f>IFERROR('Input Data Shift A'!Z37*'Shift A Calculation'!$D33/3600,0)</f>
        <v>0</v>
      </c>
      <c r="AB33" s="11">
        <f>IFERROR('Input Data Shift A'!AA37*'Shift A Calculation'!$D33/3600,0)</f>
        <v>0</v>
      </c>
      <c r="AC33" s="11">
        <f>IFERROR('Input Data Shift A'!AB37*'Shift A Calculation'!$D33/3600,0)</f>
        <v>0</v>
      </c>
      <c r="AD33" s="11">
        <f>IFERROR('Input Data Shift A'!AC37*'Shift A Calculation'!$D33/3600,0)</f>
        <v>0</v>
      </c>
      <c r="AE33" s="11">
        <f>IFERROR('Input Data Shift A'!AD37*'Shift A Calculation'!$D33/3600,0)</f>
        <v>0</v>
      </c>
      <c r="AF33" s="11">
        <f>IFERROR('Input Data Shift A'!AE37*'Shift A Calculation'!$D33/3600,0)</f>
        <v>0</v>
      </c>
      <c r="AG33" s="11">
        <f>IFERROR('Input Data Shift A'!AF37*'Shift A Calculation'!$D33/3600,0)</f>
        <v>0</v>
      </c>
      <c r="AH33" s="11">
        <f>IFERROR('Input Data Shift A'!AG37*'Shift A Calculation'!$D33/3600,0)</f>
        <v>0</v>
      </c>
      <c r="AI33" s="11">
        <f>IFERROR('Input Data Shift A'!AH37*'Shift A Calculation'!$D33/3600,0)</f>
        <v>0</v>
      </c>
      <c r="AJ33" s="11">
        <f t="shared" si="0"/>
        <v>0</v>
      </c>
    </row>
    <row r="34" spans="2:36">
      <c r="B34" s="8">
        <v>32</v>
      </c>
      <c r="C34" s="9" t="str">
        <f>+Kousu!B42</f>
        <v>AE262100-6040</v>
      </c>
      <c r="D34" s="10">
        <f>+Kousu!S42</f>
        <v>14.127906976744187</v>
      </c>
      <c r="E34" s="11">
        <f>IFERROR('Input Data Shift A'!D38*'Shift A Calculation'!$D34/3600,0)</f>
        <v>0</v>
      </c>
      <c r="F34" s="11">
        <f>IFERROR('Input Data Shift A'!E38*'Shift A Calculation'!$D34/3600,0)</f>
        <v>0</v>
      </c>
      <c r="G34" s="11">
        <f>IFERROR('Input Data Shift A'!F38*'Shift A Calculation'!$D34/3600,0)</f>
        <v>0</v>
      </c>
      <c r="H34" s="11">
        <f>IFERROR('Input Data Shift A'!G38*'Shift A Calculation'!$D34/3600,0)</f>
        <v>0</v>
      </c>
      <c r="I34" s="11">
        <f>IFERROR('Input Data Shift A'!H38*'Shift A Calculation'!$D34/3600,0)</f>
        <v>0</v>
      </c>
      <c r="J34" s="11">
        <f>IFERROR('Input Data Shift A'!I38*'Shift A Calculation'!$D34/3600,0)</f>
        <v>0</v>
      </c>
      <c r="K34" s="11">
        <f>IFERROR('Input Data Shift A'!J38*'Shift A Calculation'!$D34/3600,0)</f>
        <v>0</v>
      </c>
      <c r="L34" s="11">
        <f>IFERROR('Input Data Shift A'!K38*'Shift A Calculation'!$D34/3600,0)</f>
        <v>0</v>
      </c>
      <c r="M34" s="11">
        <f>IFERROR('Input Data Shift A'!L38*'Shift A Calculation'!$D34/3600,0)</f>
        <v>0</v>
      </c>
      <c r="N34" s="11">
        <f>IFERROR('Input Data Shift A'!M38*'Shift A Calculation'!$D34/3600,0)</f>
        <v>0</v>
      </c>
      <c r="O34" s="11">
        <f>IFERROR('Input Data Shift A'!N38*'Shift A Calculation'!$D34/3600,0)</f>
        <v>0</v>
      </c>
      <c r="P34" s="11">
        <f>IFERROR('Input Data Shift A'!O38*'Shift A Calculation'!$D34/3600,0)</f>
        <v>0</v>
      </c>
      <c r="Q34" s="11">
        <f>IFERROR('Input Data Shift A'!P38*'Shift A Calculation'!$D34/3600,0)</f>
        <v>0</v>
      </c>
      <c r="R34" s="11">
        <f>IFERROR('Input Data Shift A'!Q38*'Shift A Calculation'!$D34/3600,0)</f>
        <v>0</v>
      </c>
      <c r="S34" s="11">
        <f>IFERROR('Input Data Shift A'!R38*'Shift A Calculation'!$D34/3600,0)</f>
        <v>0</v>
      </c>
      <c r="T34" s="11">
        <f>IFERROR('Input Data Shift A'!S38*'Shift A Calculation'!$D34/3600,0)</f>
        <v>0</v>
      </c>
      <c r="U34" s="11">
        <f>IFERROR('Input Data Shift A'!T38*'Shift A Calculation'!$D34/3600,0)</f>
        <v>0</v>
      </c>
      <c r="V34" s="11">
        <f>IFERROR('Input Data Shift A'!U38*'Shift A Calculation'!$D34/3600,0)</f>
        <v>0</v>
      </c>
      <c r="W34" s="11">
        <f>IFERROR('Input Data Shift A'!V38*'Shift A Calculation'!$D34/3600,0)</f>
        <v>0</v>
      </c>
      <c r="X34" s="11">
        <f>IFERROR('Input Data Shift A'!W38*'Shift A Calculation'!$D34/3600,0)</f>
        <v>0</v>
      </c>
      <c r="Y34" s="11">
        <f>IFERROR('Input Data Shift A'!X38*'Shift A Calculation'!$D34/3600,0)</f>
        <v>0</v>
      </c>
      <c r="Z34" s="11">
        <f>IFERROR('Input Data Shift A'!Y38*'Shift A Calculation'!$D34/3600,0)</f>
        <v>0</v>
      </c>
      <c r="AA34" s="11">
        <f>IFERROR('Input Data Shift A'!Z38*'Shift A Calculation'!$D34/3600,0)</f>
        <v>0</v>
      </c>
      <c r="AB34" s="11">
        <f>IFERROR('Input Data Shift A'!AA38*'Shift A Calculation'!$D34/3600,0)</f>
        <v>0</v>
      </c>
      <c r="AC34" s="11">
        <f>IFERROR('Input Data Shift A'!AB38*'Shift A Calculation'!$D34/3600,0)</f>
        <v>0</v>
      </c>
      <c r="AD34" s="11">
        <f>IFERROR('Input Data Shift A'!AC38*'Shift A Calculation'!$D34/3600,0)</f>
        <v>0</v>
      </c>
      <c r="AE34" s="11">
        <f>IFERROR('Input Data Shift A'!AD38*'Shift A Calculation'!$D34/3600,0)</f>
        <v>0</v>
      </c>
      <c r="AF34" s="11">
        <f>IFERROR('Input Data Shift A'!AE38*'Shift A Calculation'!$D34/3600,0)</f>
        <v>0</v>
      </c>
      <c r="AG34" s="11">
        <f>IFERROR('Input Data Shift A'!AF38*'Shift A Calculation'!$D34/3600,0)</f>
        <v>0</v>
      </c>
      <c r="AH34" s="11">
        <f>IFERROR('Input Data Shift A'!AG38*'Shift A Calculation'!$D34/3600,0)</f>
        <v>0</v>
      </c>
      <c r="AI34" s="11">
        <f>IFERROR('Input Data Shift A'!AH38*'Shift A Calculation'!$D34/3600,0)</f>
        <v>0</v>
      </c>
      <c r="AJ34" s="11">
        <f t="shared" si="0"/>
        <v>0</v>
      </c>
    </row>
    <row r="35" spans="2:36">
      <c r="B35" s="8">
        <v>33</v>
      </c>
      <c r="C35" s="9" t="str">
        <f>+Kousu!B43</f>
        <v>AE262100-6050</v>
      </c>
      <c r="D35" s="10">
        <f>+Kousu!S43</f>
        <v>14.127906976744187</v>
      </c>
      <c r="E35" s="11">
        <f>IFERROR('Input Data Shift A'!D39*'Shift A Calculation'!$D35/3600,0)</f>
        <v>0</v>
      </c>
      <c r="F35" s="11">
        <f>IFERROR('Input Data Shift A'!E39*'Shift A Calculation'!$D35/3600,0)</f>
        <v>0</v>
      </c>
      <c r="G35" s="11">
        <f>IFERROR('Input Data Shift A'!F39*'Shift A Calculation'!$D35/3600,0)</f>
        <v>0</v>
      </c>
      <c r="H35" s="11">
        <f>IFERROR('Input Data Shift A'!G39*'Shift A Calculation'!$D35/3600,0)</f>
        <v>0</v>
      </c>
      <c r="I35" s="11">
        <f>IFERROR('Input Data Shift A'!H39*'Shift A Calculation'!$D35/3600,0)</f>
        <v>0</v>
      </c>
      <c r="J35" s="11">
        <f>IFERROR('Input Data Shift A'!I39*'Shift A Calculation'!$D35/3600,0)</f>
        <v>0</v>
      </c>
      <c r="K35" s="11">
        <f>IFERROR('Input Data Shift A'!J39*'Shift A Calculation'!$D35/3600,0)</f>
        <v>0</v>
      </c>
      <c r="L35" s="11">
        <f>IFERROR('Input Data Shift A'!K39*'Shift A Calculation'!$D35/3600,0)</f>
        <v>0</v>
      </c>
      <c r="M35" s="11">
        <f>IFERROR('Input Data Shift A'!L39*'Shift A Calculation'!$D35/3600,0)</f>
        <v>0</v>
      </c>
      <c r="N35" s="11">
        <f>IFERROR('Input Data Shift A'!M39*'Shift A Calculation'!$D35/3600,0)</f>
        <v>0</v>
      </c>
      <c r="O35" s="11">
        <f>IFERROR('Input Data Shift A'!N39*'Shift A Calculation'!$D35/3600,0)</f>
        <v>0</v>
      </c>
      <c r="P35" s="11">
        <f>IFERROR('Input Data Shift A'!O39*'Shift A Calculation'!$D35/3600,0)</f>
        <v>0</v>
      </c>
      <c r="Q35" s="11">
        <f>IFERROR('Input Data Shift A'!P39*'Shift A Calculation'!$D35/3600,0)</f>
        <v>0</v>
      </c>
      <c r="R35" s="11">
        <f>IFERROR('Input Data Shift A'!Q39*'Shift A Calculation'!$D35/3600,0)</f>
        <v>0</v>
      </c>
      <c r="S35" s="11">
        <f>IFERROR('Input Data Shift A'!R39*'Shift A Calculation'!$D35/3600,0)</f>
        <v>0</v>
      </c>
      <c r="T35" s="11">
        <f>IFERROR('Input Data Shift A'!S39*'Shift A Calculation'!$D35/3600,0)</f>
        <v>0</v>
      </c>
      <c r="U35" s="11">
        <f>IFERROR('Input Data Shift A'!T39*'Shift A Calculation'!$D35/3600,0)</f>
        <v>0</v>
      </c>
      <c r="V35" s="11">
        <f>IFERROR('Input Data Shift A'!U39*'Shift A Calculation'!$D35/3600,0)</f>
        <v>0</v>
      </c>
      <c r="W35" s="11">
        <f>IFERROR('Input Data Shift A'!V39*'Shift A Calculation'!$D35/3600,0)</f>
        <v>0</v>
      </c>
      <c r="X35" s="11">
        <f>IFERROR('Input Data Shift A'!W39*'Shift A Calculation'!$D35/3600,0)</f>
        <v>0</v>
      </c>
      <c r="Y35" s="11">
        <f>IFERROR('Input Data Shift A'!X39*'Shift A Calculation'!$D35/3600,0)</f>
        <v>0</v>
      </c>
      <c r="Z35" s="11">
        <f>IFERROR('Input Data Shift A'!Y39*'Shift A Calculation'!$D35/3600,0)</f>
        <v>0</v>
      </c>
      <c r="AA35" s="11">
        <f>IFERROR('Input Data Shift A'!Z39*'Shift A Calculation'!$D35/3600,0)</f>
        <v>0</v>
      </c>
      <c r="AB35" s="11">
        <f>IFERROR('Input Data Shift A'!AA39*'Shift A Calculation'!$D35/3600,0)</f>
        <v>0</v>
      </c>
      <c r="AC35" s="11">
        <f>IFERROR('Input Data Shift A'!AB39*'Shift A Calculation'!$D35/3600,0)</f>
        <v>0</v>
      </c>
      <c r="AD35" s="11">
        <f>IFERROR('Input Data Shift A'!AC39*'Shift A Calculation'!$D35/3600,0)</f>
        <v>0</v>
      </c>
      <c r="AE35" s="11">
        <f>IFERROR('Input Data Shift A'!AD39*'Shift A Calculation'!$D35/3600,0)</f>
        <v>0</v>
      </c>
      <c r="AF35" s="11">
        <f>IFERROR('Input Data Shift A'!AE39*'Shift A Calculation'!$D35/3600,0)</f>
        <v>0</v>
      </c>
      <c r="AG35" s="11">
        <f>IFERROR('Input Data Shift A'!AF39*'Shift A Calculation'!$D35/3600,0)</f>
        <v>0</v>
      </c>
      <c r="AH35" s="11">
        <f>IFERROR('Input Data Shift A'!AG39*'Shift A Calculation'!$D35/3600,0)</f>
        <v>0</v>
      </c>
      <c r="AI35" s="11">
        <f>IFERROR('Input Data Shift A'!AH39*'Shift A Calculation'!$D35/3600,0)</f>
        <v>0</v>
      </c>
      <c r="AJ35" s="11">
        <f t="shared" ref="AJ35:AJ66" si="1">+SUM(E35:AI35)</f>
        <v>0</v>
      </c>
    </row>
    <row r="36" spans="2:36">
      <c r="B36" s="8">
        <v>34</v>
      </c>
      <c r="C36" s="9" t="str">
        <f>+Kousu!B44</f>
        <v>AE262100-6060</v>
      </c>
      <c r="D36" s="10">
        <f>+Kousu!S44</f>
        <v>14.127906976744187</v>
      </c>
      <c r="E36" s="11">
        <f>IFERROR('Input Data Shift A'!D40*'Shift A Calculation'!$D36/3600,0)</f>
        <v>0</v>
      </c>
      <c r="F36" s="11">
        <f>IFERROR('Input Data Shift A'!E40*'Shift A Calculation'!$D36/3600,0)</f>
        <v>0</v>
      </c>
      <c r="G36" s="11">
        <f>IFERROR('Input Data Shift A'!F40*'Shift A Calculation'!$D36/3600,0)</f>
        <v>0</v>
      </c>
      <c r="H36" s="11">
        <f>IFERROR('Input Data Shift A'!G40*'Shift A Calculation'!$D36/3600,0)</f>
        <v>0</v>
      </c>
      <c r="I36" s="11">
        <f>IFERROR('Input Data Shift A'!H40*'Shift A Calculation'!$D36/3600,0)</f>
        <v>0</v>
      </c>
      <c r="J36" s="11">
        <f>IFERROR('Input Data Shift A'!I40*'Shift A Calculation'!$D36/3600,0)</f>
        <v>0</v>
      </c>
      <c r="K36" s="11">
        <f>IFERROR('Input Data Shift A'!J40*'Shift A Calculation'!$D36/3600,0)</f>
        <v>0</v>
      </c>
      <c r="L36" s="11">
        <f>IFERROR('Input Data Shift A'!K40*'Shift A Calculation'!$D36/3600,0)</f>
        <v>0</v>
      </c>
      <c r="M36" s="11">
        <f>IFERROR('Input Data Shift A'!L40*'Shift A Calculation'!$D36/3600,0)</f>
        <v>0</v>
      </c>
      <c r="N36" s="11">
        <f>IFERROR('Input Data Shift A'!M40*'Shift A Calculation'!$D36/3600,0)</f>
        <v>0</v>
      </c>
      <c r="O36" s="11">
        <f>IFERROR('Input Data Shift A'!N40*'Shift A Calculation'!$D36/3600,0)</f>
        <v>0</v>
      </c>
      <c r="P36" s="11">
        <f>IFERROR('Input Data Shift A'!O40*'Shift A Calculation'!$D36/3600,0)</f>
        <v>0</v>
      </c>
      <c r="Q36" s="11">
        <f>IFERROR('Input Data Shift A'!P40*'Shift A Calculation'!$D36/3600,0)</f>
        <v>0</v>
      </c>
      <c r="R36" s="11">
        <f>IFERROR('Input Data Shift A'!Q40*'Shift A Calculation'!$D36/3600,0)</f>
        <v>0</v>
      </c>
      <c r="S36" s="11">
        <f>IFERROR('Input Data Shift A'!R40*'Shift A Calculation'!$D36/3600,0)</f>
        <v>0</v>
      </c>
      <c r="T36" s="11">
        <f>IFERROR('Input Data Shift A'!S40*'Shift A Calculation'!$D36/3600,0)</f>
        <v>0</v>
      </c>
      <c r="U36" s="11">
        <f>IFERROR('Input Data Shift A'!T40*'Shift A Calculation'!$D36/3600,0)</f>
        <v>0</v>
      </c>
      <c r="V36" s="11">
        <f>IFERROR('Input Data Shift A'!U40*'Shift A Calculation'!$D36/3600,0)</f>
        <v>0</v>
      </c>
      <c r="W36" s="11">
        <f>IFERROR('Input Data Shift A'!V40*'Shift A Calculation'!$D36/3600,0)</f>
        <v>0</v>
      </c>
      <c r="X36" s="11">
        <f>IFERROR('Input Data Shift A'!W40*'Shift A Calculation'!$D36/3600,0)</f>
        <v>0</v>
      </c>
      <c r="Y36" s="11">
        <f>IFERROR('Input Data Shift A'!X40*'Shift A Calculation'!$D36/3600,0)</f>
        <v>0</v>
      </c>
      <c r="Z36" s="11">
        <f>IFERROR('Input Data Shift A'!Y40*'Shift A Calculation'!$D36/3600,0)</f>
        <v>0</v>
      </c>
      <c r="AA36" s="11">
        <f>IFERROR('Input Data Shift A'!Z40*'Shift A Calculation'!$D36/3600,0)</f>
        <v>0</v>
      </c>
      <c r="AB36" s="11">
        <f>IFERROR('Input Data Shift A'!AA40*'Shift A Calculation'!$D36/3600,0)</f>
        <v>0</v>
      </c>
      <c r="AC36" s="11">
        <f>IFERROR('Input Data Shift A'!AB40*'Shift A Calculation'!$D36/3600,0)</f>
        <v>0</v>
      </c>
      <c r="AD36" s="11">
        <f>IFERROR('Input Data Shift A'!AC40*'Shift A Calculation'!$D36/3600,0)</f>
        <v>0</v>
      </c>
      <c r="AE36" s="11">
        <f>IFERROR('Input Data Shift A'!AD40*'Shift A Calculation'!$D36/3600,0)</f>
        <v>0</v>
      </c>
      <c r="AF36" s="11">
        <f>IFERROR('Input Data Shift A'!AE40*'Shift A Calculation'!$D36/3600,0)</f>
        <v>0</v>
      </c>
      <c r="AG36" s="11">
        <f>IFERROR('Input Data Shift A'!AF40*'Shift A Calculation'!$D36/3600,0)</f>
        <v>0</v>
      </c>
      <c r="AH36" s="11">
        <f>IFERROR('Input Data Shift A'!AG40*'Shift A Calculation'!$D36/3600,0)</f>
        <v>0</v>
      </c>
      <c r="AI36" s="11">
        <f>IFERROR('Input Data Shift A'!AH40*'Shift A Calculation'!$D36/3600,0)</f>
        <v>0</v>
      </c>
      <c r="AJ36" s="11">
        <f t="shared" si="1"/>
        <v>0</v>
      </c>
    </row>
    <row r="37" spans="2:36">
      <c r="B37" s="8">
        <v>35</v>
      </c>
      <c r="C37" s="9" t="str">
        <f>+Kousu!B45</f>
        <v>AE262100-6070</v>
      </c>
      <c r="D37" s="10">
        <f>+Kousu!S45</f>
        <v>14.127906976744187</v>
      </c>
      <c r="E37" s="11">
        <f>IFERROR('Input Data Shift A'!D41*'Shift A Calculation'!$D37/3600,0)</f>
        <v>0</v>
      </c>
      <c r="F37" s="11">
        <f>IFERROR('Input Data Shift A'!E41*'Shift A Calculation'!$D37/3600,0)</f>
        <v>0</v>
      </c>
      <c r="G37" s="11">
        <f>IFERROR('Input Data Shift A'!F41*'Shift A Calculation'!$D37/3600,0)</f>
        <v>0</v>
      </c>
      <c r="H37" s="11">
        <f>IFERROR('Input Data Shift A'!G41*'Shift A Calculation'!$D37/3600,0)</f>
        <v>0</v>
      </c>
      <c r="I37" s="11">
        <f>IFERROR('Input Data Shift A'!H41*'Shift A Calculation'!$D37/3600,0)</f>
        <v>0</v>
      </c>
      <c r="J37" s="11">
        <f>IFERROR('Input Data Shift A'!I41*'Shift A Calculation'!$D37/3600,0)</f>
        <v>0</v>
      </c>
      <c r="K37" s="11">
        <f>IFERROR('Input Data Shift A'!J41*'Shift A Calculation'!$D37/3600,0)</f>
        <v>0</v>
      </c>
      <c r="L37" s="11">
        <f>IFERROR('Input Data Shift A'!K41*'Shift A Calculation'!$D37/3600,0)</f>
        <v>0</v>
      </c>
      <c r="M37" s="11">
        <f>IFERROR('Input Data Shift A'!L41*'Shift A Calculation'!$D37/3600,0)</f>
        <v>0</v>
      </c>
      <c r="N37" s="11">
        <f>IFERROR('Input Data Shift A'!M41*'Shift A Calculation'!$D37/3600,0)</f>
        <v>0</v>
      </c>
      <c r="O37" s="11">
        <f>IFERROR('Input Data Shift A'!N41*'Shift A Calculation'!$D37/3600,0)</f>
        <v>0</v>
      </c>
      <c r="P37" s="11">
        <f>IFERROR('Input Data Shift A'!O41*'Shift A Calculation'!$D37/3600,0)</f>
        <v>0</v>
      </c>
      <c r="Q37" s="11">
        <f>IFERROR('Input Data Shift A'!P41*'Shift A Calculation'!$D37/3600,0)</f>
        <v>0</v>
      </c>
      <c r="R37" s="11">
        <f>IFERROR('Input Data Shift A'!Q41*'Shift A Calculation'!$D37/3600,0)</f>
        <v>0</v>
      </c>
      <c r="S37" s="11">
        <f>IFERROR('Input Data Shift A'!R41*'Shift A Calculation'!$D37/3600,0)</f>
        <v>0</v>
      </c>
      <c r="T37" s="11">
        <f>IFERROR('Input Data Shift A'!S41*'Shift A Calculation'!$D37/3600,0)</f>
        <v>0</v>
      </c>
      <c r="U37" s="11">
        <f>IFERROR('Input Data Shift A'!T41*'Shift A Calculation'!$D37/3600,0)</f>
        <v>0</v>
      </c>
      <c r="V37" s="11">
        <f>IFERROR('Input Data Shift A'!U41*'Shift A Calculation'!$D37/3600,0)</f>
        <v>0</v>
      </c>
      <c r="W37" s="11">
        <f>IFERROR('Input Data Shift A'!V41*'Shift A Calculation'!$D37/3600,0)</f>
        <v>0</v>
      </c>
      <c r="X37" s="11">
        <f>IFERROR('Input Data Shift A'!W41*'Shift A Calculation'!$D37/3600,0)</f>
        <v>0</v>
      </c>
      <c r="Y37" s="11">
        <f>IFERROR('Input Data Shift A'!X41*'Shift A Calculation'!$D37/3600,0)</f>
        <v>0</v>
      </c>
      <c r="Z37" s="11">
        <f>IFERROR('Input Data Shift A'!Y41*'Shift A Calculation'!$D37/3600,0)</f>
        <v>0</v>
      </c>
      <c r="AA37" s="11">
        <f>IFERROR('Input Data Shift A'!Z41*'Shift A Calculation'!$D37/3600,0)</f>
        <v>0</v>
      </c>
      <c r="AB37" s="11">
        <f>IFERROR('Input Data Shift A'!AA41*'Shift A Calculation'!$D37/3600,0)</f>
        <v>0</v>
      </c>
      <c r="AC37" s="11">
        <f>IFERROR('Input Data Shift A'!AB41*'Shift A Calculation'!$D37/3600,0)</f>
        <v>0</v>
      </c>
      <c r="AD37" s="11">
        <f>IFERROR('Input Data Shift A'!AC41*'Shift A Calculation'!$D37/3600,0)</f>
        <v>0</v>
      </c>
      <c r="AE37" s="11">
        <f>IFERROR('Input Data Shift A'!AD41*'Shift A Calculation'!$D37/3600,0)</f>
        <v>0</v>
      </c>
      <c r="AF37" s="11">
        <f>IFERROR('Input Data Shift A'!AE41*'Shift A Calculation'!$D37/3600,0)</f>
        <v>0</v>
      </c>
      <c r="AG37" s="11">
        <f>IFERROR('Input Data Shift A'!AF41*'Shift A Calculation'!$D37/3600,0)</f>
        <v>0</v>
      </c>
      <c r="AH37" s="11">
        <f>IFERROR('Input Data Shift A'!AG41*'Shift A Calculation'!$D37/3600,0)</f>
        <v>0</v>
      </c>
      <c r="AI37" s="11">
        <f>IFERROR('Input Data Shift A'!AH41*'Shift A Calculation'!$D37/3600,0)</f>
        <v>0</v>
      </c>
      <c r="AJ37" s="11">
        <f t="shared" si="1"/>
        <v>0</v>
      </c>
    </row>
    <row r="38" spans="2:36">
      <c r="B38" s="8">
        <v>36</v>
      </c>
      <c r="C38" s="9" t="str">
        <f>+Kousu!B46</f>
        <v>AE262100-6110</v>
      </c>
      <c r="D38" s="10">
        <f>+Kousu!S46</f>
        <v>14.127906976744187</v>
      </c>
      <c r="E38" s="11">
        <f>IFERROR('Input Data Shift A'!D42*'Shift A Calculation'!$D38/3600,0)</f>
        <v>0</v>
      </c>
      <c r="F38" s="11">
        <f>IFERROR('Input Data Shift A'!E42*'Shift A Calculation'!$D38/3600,0)</f>
        <v>0</v>
      </c>
      <c r="G38" s="11">
        <f>IFERROR('Input Data Shift A'!F42*'Shift A Calculation'!$D38/3600,0)</f>
        <v>0</v>
      </c>
      <c r="H38" s="11">
        <f>IFERROR('Input Data Shift A'!G42*'Shift A Calculation'!$D38/3600,0)</f>
        <v>0</v>
      </c>
      <c r="I38" s="11">
        <f>IFERROR('Input Data Shift A'!H42*'Shift A Calculation'!$D38/3600,0)</f>
        <v>0</v>
      </c>
      <c r="J38" s="11">
        <f>IFERROR('Input Data Shift A'!I42*'Shift A Calculation'!$D38/3600,0)</f>
        <v>0</v>
      </c>
      <c r="K38" s="11">
        <f>IFERROR('Input Data Shift A'!J42*'Shift A Calculation'!$D38/3600,0)</f>
        <v>0</v>
      </c>
      <c r="L38" s="11">
        <f>IFERROR('Input Data Shift A'!K42*'Shift A Calculation'!$D38/3600,0)</f>
        <v>0</v>
      </c>
      <c r="M38" s="11">
        <f>IFERROR('Input Data Shift A'!L42*'Shift A Calculation'!$D38/3600,0)</f>
        <v>0</v>
      </c>
      <c r="N38" s="11">
        <f>IFERROR('Input Data Shift A'!M42*'Shift A Calculation'!$D38/3600,0)</f>
        <v>0</v>
      </c>
      <c r="O38" s="11">
        <f>IFERROR('Input Data Shift A'!N42*'Shift A Calculation'!$D38/3600,0)</f>
        <v>0</v>
      </c>
      <c r="P38" s="11">
        <f>IFERROR('Input Data Shift A'!O42*'Shift A Calculation'!$D38/3600,0)</f>
        <v>0</v>
      </c>
      <c r="Q38" s="11">
        <f>IFERROR('Input Data Shift A'!P42*'Shift A Calculation'!$D38/3600,0)</f>
        <v>0</v>
      </c>
      <c r="R38" s="11">
        <f>IFERROR('Input Data Shift A'!Q42*'Shift A Calculation'!$D38/3600,0)</f>
        <v>0</v>
      </c>
      <c r="S38" s="11">
        <f>IFERROR('Input Data Shift A'!R42*'Shift A Calculation'!$D38/3600,0)</f>
        <v>0</v>
      </c>
      <c r="T38" s="11">
        <f>IFERROR('Input Data Shift A'!S42*'Shift A Calculation'!$D38/3600,0)</f>
        <v>0</v>
      </c>
      <c r="U38" s="11">
        <f>IFERROR('Input Data Shift A'!T42*'Shift A Calculation'!$D38/3600,0)</f>
        <v>0</v>
      </c>
      <c r="V38" s="11">
        <f>IFERROR('Input Data Shift A'!U42*'Shift A Calculation'!$D38/3600,0)</f>
        <v>0</v>
      </c>
      <c r="W38" s="11">
        <f>IFERROR('Input Data Shift A'!V42*'Shift A Calculation'!$D38/3600,0)</f>
        <v>0</v>
      </c>
      <c r="X38" s="11">
        <f>IFERROR('Input Data Shift A'!W42*'Shift A Calculation'!$D38/3600,0)</f>
        <v>0</v>
      </c>
      <c r="Y38" s="11">
        <f>IFERROR('Input Data Shift A'!X42*'Shift A Calculation'!$D38/3600,0)</f>
        <v>0</v>
      </c>
      <c r="Z38" s="11">
        <f>IFERROR('Input Data Shift A'!Y42*'Shift A Calculation'!$D38/3600,0)</f>
        <v>0</v>
      </c>
      <c r="AA38" s="11">
        <f>IFERROR('Input Data Shift A'!Z42*'Shift A Calculation'!$D38/3600,0)</f>
        <v>0</v>
      </c>
      <c r="AB38" s="11">
        <f>IFERROR('Input Data Shift A'!AA42*'Shift A Calculation'!$D38/3600,0)</f>
        <v>0</v>
      </c>
      <c r="AC38" s="11">
        <f>IFERROR('Input Data Shift A'!AB42*'Shift A Calculation'!$D38/3600,0)</f>
        <v>0</v>
      </c>
      <c r="AD38" s="11">
        <f>IFERROR('Input Data Shift A'!AC42*'Shift A Calculation'!$D38/3600,0)</f>
        <v>0</v>
      </c>
      <c r="AE38" s="11">
        <f>IFERROR('Input Data Shift A'!AD42*'Shift A Calculation'!$D38/3600,0)</f>
        <v>0</v>
      </c>
      <c r="AF38" s="11">
        <f>IFERROR('Input Data Shift A'!AE42*'Shift A Calculation'!$D38/3600,0)</f>
        <v>0</v>
      </c>
      <c r="AG38" s="11">
        <f>IFERROR('Input Data Shift A'!AF42*'Shift A Calculation'!$D38/3600,0)</f>
        <v>0</v>
      </c>
      <c r="AH38" s="11">
        <f>IFERROR('Input Data Shift A'!AG42*'Shift A Calculation'!$D38/3600,0)</f>
        <v>0</v>
      </c>
      <c r="AI38" s="11">
        <f>IFERROR('Input Data Shift A'!AH42*'Shift A Calculation'!$D38/3600,0)</f>
        <v>0</v>
      </c>
      <c r="AJ38" s="11">
        <f t="shared" si="1"/>
        <v>0</v>
      </c>
    </row>
    <row r="39" spans="2:36">
      <c r="B39" s="8">
        <v>37</v>
      </c>
      <c r="C39" s="9" t="str">
        <f>+Kousu!B47</f>
        <v>AE262100-6120</v>
      </c>
      <c r="D39" s="10">
        <f>+Kousu!S47</f>
        <v>14.127906976744187</v>
      </c>
      <c r="E39" s="11">
        <f>IFERROR('Input Data Shift A'!D43*'Shift A Calculation'!$D39/3600,0)</f>
        <v>0</v>
      </c>
      <c r="F39" s="11">
        <f>IFERROR('Input Data Shift A'!E43*'Shift A Calculation'!$D39/3600,0)</f>
        <v>0</v>
      </c>
      <c r="G39" s="11">
        <f>IFERROR('Input Data Shift A'!F43*'Shift A Calculation'!$D39/3600,0)</f>
        <v>0</v>
      </c>
      <c r="H39" s="11">
        <f>IFERROR('Input Data Shift A'!G43*'Shift A Calculation'!$D39/3600,0)</f>
        <v>0</v>
      </c>
      <c r="I39" s="11">
        <f>IFERROR('Input Data Shift A'!H43*'Shift A Calculation'!$D39/3600,0)</f>
        <v>0</v>
      </c>
      <c r="J39" s="11">
        <f>IFERROR('Input Data Shift A'!I43*'Shift A Calculation'!$D39/3600,0)</f>
        <v>0</v>
      </c>
      <c r="K39" s="11">
        <f>IFERROR('Input Data Shift A'!J43*'Shift A Calculation'!$D39/3600,0)</f>
        <v>0</v>
      </c>
      <c r="L39" s="11">
        <f>IFERROR('Input Data Shift A'!K43*'Shift A Calculation'!$D39/3600,0)</f>
        <v>0</v>
      </c>
      <c r="M39" s="11">
        <f>IFERROR('Input Data Shift A'!L43*'Shift A Calculation'!$D39/3600,0)</f>
        <v>0</v>
      </c>
      <c r="N39" s="11">
        <f>IFERROR('Input Data Shift A'!M43*'Shift A Calculation'!$D39/3600,0)</f>
        <v>0</v>
      </c>
      <c r="O39" s="11">
        <f>IFERROR('Input Data Shift A'!N43*'Shift A Calculation'!$D39/3600,0)</f>
        <v>0</v>
      </c>
      <c r="P39" s="11">
        <f>IFERROR('Input Data Shift A'!O43*'Shift A Calculation'!$D39/3600,0)</f>
        <v>0</v>
      </c>
      <c r="Q39" s="11">
        <f>IFERROR('Input Data Shift A'!P43*'Shift A Calculation'!$D39/3600,0)</f>
        <v>0</v>
      </c>
      <c r="R39" s="11">
        <f>IFERROR('Input Data Shift A'!Q43*'Shift A Calculation'!$D39/3600,0)</f>
        <v>0</v>
      </c>
      <c r="S39" s="11">
        <f>IFERROR('Input Data Shift A'!R43*'Shift A Calculation'!$D39/3600,0)</f>
        <v>0</v>
      </c>
      <c r="T39" s="11">
        <f>IFERROR('Input Data Shift A'!S43*'Shift A Calculation'!$D39/3600,0)</f>
        <v>0</v>
      </c>
      <c r="U39" s="11">
        <f>IFERROR('Input Data Shift A'!T43*'Shift A Calculation'!$D39/3600,0)</f>
        <v>0</v>
      </c>
      <c r="V39" s="11">
        <f>IFERROR('Input Data Shift A'!U43*'Shift A Calculation'!$D39/3600,0)</f>
        <v>0</v>
      </c>
      <c r="W39" s="11">
        <f>IFERROR('Input Data Shift A'!V43*'Shift A Calculation'!$D39/3600,0)</f>
        <v>0</v>
      </c>
      <c r="X39" s="11">
        <f>IFERROR('Input Data Shift A'!W43*'Shift A Calculation'!$D39/3600,0)</f>
        <v>0</v>
      </c>
      <c r="Y39" s="11">
        <f>IFERROR('Input Data Shift A'!X43*'Shift A Calculation'!$D39/3600,0)</f>
        <v>0</v>
      </c>
      <c r="Z39" s="11">
        <f>IFERROR('Input Data Shift A'!Y43*'Shift A Calculation'!$D39/3600,0)</f>
        <v>0</v>
      </c>
      <c r="AA39" s="11">
        <f>IFERROR('Input Data Shift A'!Z43*'Shift A Calculation'!$D39/3600,0)</f>
        <v>0</v>
      </c>
      <c r="AB39" s="11">
        <f>IFERROR('Input Data Shift A'!AA43*'Shift A Calculation'!$D39/3600,0)</f>
        <v>0</v>
      </c>
      <c r="AC39" s="11">
        <f>IFERROR('Input Data Shift A'!AB43*'Shift A Calculation'!$D39/3600,0)</f>
        <v>0</v>
      </c>
      <c r="AD39" s="11">
        <f>IFERROR('Input Data Shift A'!AC43*'Shift A Calculation'!$D39/3600,0)</f>
        <v>0</v>
      </c>
      <c r="AE39" s="11">
        <f>IFERROR('Input Data Shift A'!AD43*'Shift A Calculation'!$D39/3600,0)</f>
        <v>0</v>
      </c>
      <c r="AF39" s="11">
        <f>IFERROR('Input Data Shift A'!AE43*'Shift A Calculation'!$D39/3600,0)</f>
        <v>0</v>
      </c>
      <c r="AG39" s="11">
        <f>IFERROR('Input Data Shift A'!AF43*'Shift A Calculation'!$D39/3600,0)</f>
        <v>0</v>
      </c>
      <c r="AH39" s="11">
        <f>IFERROR('Input Data Shift A'!AG43*'Shift A Calculation'!$D39/3600,0)</f>
        <v>0</v>
      </c>
      <c r="AI39" s="11">
        <f>IFERROR('Input Data Shift A'!AH43*'Shift A Calculation'!$D39/3600,0)</f>
        <v>0</v>
      </c>
      <c r="AJ39" s="11">
        <f t="shared" si="1"/>
        <v>0</v>
      </c>
    </row>
    <row r="40" spans="2:36">
      <c r="B40" s="8">
        <v>38</v>
      </c>
      <c r="C40" s="9" t="str">
        <f>+Kousu!B48</f>
        <v>AE262100-6161</v>
      </c>
      <c r="D40" s="10">
        <f>+Kousu!S48</f>
        <v>14.127906976744187</v>
      </c>
      <c r="E40" s="11">
        <f>IFERROR('Input Data Shift A'!D44*'Shift A Calculation'!$D40/3600,0)</f>
        <v>0</v>
      </c>
      <c r="F40" s="11">
        <f>IFERROR('Input Data Shift A'!E44*'Shift A Calculation'!$D40/3600,0)</f>
        <v>0</v>
      </c>
      <c r="G40" s="11">
        <f>IFERROR('Input Data Shift A'!F44*'Shift A Calculation'!$D40/3600,0)</f>
        <v>0</v>
      </c>
      <c r="H40" s="11">
        <f>IFERROR('Input Data Shift A'!G44*'Shift A Calculation'!$D40/3600,0)</f>
        <v>0</v>
      </c>
      <c r="I40" s="11">
        <f>IFERROR('Input Data Shift A'!H44*'Shift A Calculation'!$D40/3600,0)</f>
        <v>0</v>
      </c>
      <c r="J40" s="11">
        <f>IFERROR('Input Data Shift A'!I44*'Shift A Calculation'!$D40/3600,0)</f>
        <v>0</v>
      </c>
      <c r="K40" s="11">
        <f>IFERROR('Input Data Shift A'!J44*'Shift A Calculation'!$D40/3600,0)</f>
        <v>0</v>
      </c>
      <c r="L40" s="11">
        <f>IFERROR('Input Data Shift A'!K44*'Shift A Calculation'!$D40/3600,0)</f>
        <v>0</v>
      </c>
      <c r="M40" s="11">
        <f>IFERROR('Input Data Shift A'!L44*'Shift A Calculation'!$D40/3600,0)</f>
        <v>0</v>
      </c>
      <c r="N40" s="11">
        <f>IFERROR('Input Data Shift A'!M44*'Shift A Calculation'!$D40/3600,0)</f>
        <v>0</v>
      </c>
      <c r="O40" s="11">
        <f>IFERROR('Input Data Shift A'!N44*'Shift A Calculation'!$D40/3600,0)</f>
        <v>0</v>
      </c>
      <c r="P40" s="11">
        <f>IFERROR('Input Data Shift A'!O44*'Shift A Calculation'!$D40/3600,0)</f>
        <v>0</v>
      </c>
      <c r="Q40" s="11">
        <f>IFERROR('Input Data Shift A'!P44*'Shift A Calculation'!$D40/3600,0)</f>
        <v>0</v>
      </c>
      <c r="R40" s="11">
        <f>IFERROR('Input Data Shift A'!Q44*'Shift A Calculation'!$D40/3600,0)</f>
        <v>0</v>
      </c>
      <c r="S40" s="11">
        <f>IFERROR('Input Data Shift A'!R44*'Shift A Calculation'!$D40/3600,0)</f>
        <v>0</v>
      </c>
      <c r="T40" s="11">
        <f>IFERROR('Input Data Shift A'!S44*'Shift A Calculation'!$D40/3600,0)</f>
        <v>0</v>
      </c>
      <c r="U40" s="11">
        <f>IFERROR('Input Data Shift A'!T44*'Shift A Calculation'!$D40/3600,0)</f>
        <v>0</v>
      </c>
      <c r="V40" s="11">
        <f>IFERROR('Input Data Shift A'!U44*'Shift A Calculation'!$D40/3600,0)</f>
        <v>0</v>
      </c>
      <c r="W40" s="11">
        <f>IFERROR('Input Data Shift A'!V44*'Shift A Calculation'!$D40/3600,0)</f>
        <v>0</v>
      </c>
      <c r="X40" s="11">
        <f>IFERROR('Input Data Shift A'!W44*'Shift A Calculation'!$D40/3600,0)</f>
        <v>0</v>
      </c>
      <c r="Y40" s="11">
        <f>IFERROR('Input Data Shift A'!X44*'Shift A Calculation'!$D40/3600,0)</f>
        <v>0</v>
      </c>
      <c r="Z40" s="11">
        <f>IFERROR('Input Data Shift A'!Y44*'Shift A Calculation'!$D40/3600,0)</f>
        <v>0</v>
      </c>
      <c r="AA40" s="11">
        <f>IFERROR('Input Data Shift A'!Z44*'Shift A Calculation'!$D40/3600,0)</f>
        <v>0</v>
      </c>
      <c r="AB40" s="11">
        <f>IFERROR('Input Data Shift A'!AA44*'Shift A Calculation'!$D40/3600,0)</f>
        <v>0</v>
      </c>
      <c r="AC40" s="11">
        <f>IFERROR('Input Data Shift A'!AB44*'Shift A Calculation'!$D40/3600,0)</f>
        <v>0</v>
      </c>
      <c r="AD40" s="11">
        <f>IFERROR('Input Data Shift A'!AC44*'Shift A Calculation'!$D40/3600,0)</f>
        <v>0</v>
      </c>
      <c r="AE40" s="11">
        <f>IFERROR('Input Data Shift A'!AD44*'Shift A Calculation'!$D40/3600,0)</f>
        <v>0</v>
      </c>
      <c r="AF40" s="11">
        <f>IFERROR('Input Data Shift A'!AE44*'Shift A Calculation'!$D40/3600,0)</f>
        <v>0</v>
      </c>
      <c r="AG40" s="11">
        <f>IFERROR('Input Data Shift A'!AF44*'Shift A Calculation'!$D40/3600,0)</f>
        <v>0</v>
      </c>
      <c r="AH40" s="11">
        <f>IFERROR('Input Data Shift A'!AG44*'Shift A Calculation'!$D40/3600,0)</f>
        <v>0</v>
      </c>
      <c r="AI40" s="11">
        <f>IFERROR('Input Data Shift A'!AH44*'Shift A Calculation'!$D40/3600,0)</f>
        <v>0</v>
      </c>
      <c r="AJ40" s="11">
        <f t="shared" si="1"/>
        <v>0</v>
      </c>
    </row>
    <row r="41" spans="2:36">
      <c r="B41" s="8">
        <v>39</v>
      </c>
      <c r="C41" s="9" t="str">
        <f>+Kousu!B49</f>
        <v>AE262100-6171</v>
      </c>
      <c r="D41" s="10">
        <f>+Kousu!S49</f>
        <v>14.127906976744187</v>
      </c>
      <c r="E41" s="11">
        <f>IFERROR('Input Data Shift A'!D45*'Shift A Calculation'!$D41/3600,0)</f>
        <v>0</v>
      </c>
      <c r="F41" s="11">
        <f>IFERROR('Input Data Shift A'!E45*'Shift A Calculation'!$D41/3600,0)</f>
        <v>0</v>
      </c>
      <c r="G41" s="11">
        <f>IFERROR('Input Data Shift A'!F45*'Shift A Calculation'!$D41/3600,0)</f>
        <v>0</v>
      </c>
      <c r="H41" s="11">
        <f>IFERROR('Input Data Shift A'!G45*'Shift A Calculation'!$D41/3600,0)</f>
        <v>0</v>
      </c>
      <c r="I41" s="11">
        <f>IFERROR('Input Data Shift A'!H45*'Shift A Calculation'!$D41/3600,0)</f>
        <v>0</v>
      </c>
      <c r="J41" s="11">
        <f>IFERROR('Input Data Shift A'!I45*'Shift A Calculation'!$D41/3600,0)</f>
        <v>0</v>
      </c>
      <c r="K41" s="11">
        <f>IFERROR('Input Data Shift A'!J45*'Shift A Calculation'!$D41/3600,0)</f>
        <v>0</v>
      </c>
      <c r="L41" s="11">
        <f>IFERROR('Input Data Shift A'!K45*'Shift A Calculation'!$D41/3600,0)</f>
        <v>0</v>
      </c>
      <c r="M41" s="11">
        <f>IFERROR('Input Data Shift A'!L45*'Shift A Calculation'!$D41/3600,0)</f>
        <v>0</v>
      </c>
      <c r="N41" s="11">
        <f>IFERROR('Input Data Shift A'!M45*'Shift A Calculation'!$D41/3600,0)</f>
        <v>0</v>
      </c>
      <c r="O41" s="11">
        <f>IFERROR('Input Data Shift A'!N45*'Shift A Calculation'!$D41/3600,0)</f>
        <v>0</v>
      </c>
      <c r="P41" s="11">
        <f>IFERROR('Input Data Shift A'!O45*'Shift A Calculation'!$D41/3600,0)</f>
        <v>0</v>
      </c>
      <c r="Q41" s="11">
        <f>IFERROR('Input Data Shift A'!P45*'Shift A Calculation'!$D41/3600,0)</f>
        <v>0</v>
      </c>
      <c r="R41" s="11">
        <f>IFERROR('Input Data Shift A'!Q45*'Shift A Calculation'!$D41/3600,0)</f>
        <v>0</v>
      </c>
      <c r="S41" s="11">
        <f>IFERROR('Input Data Shift A'!R45*'Shift A Calculation'!$D41/3600,0)</f>
        <v>0</v>
      </c>
      <c r="T41" s="11">
        <f>IFERROR('Input Data Shift A'!S45*'Shift A Calculation'!$D41/3600,0)</f>
        <v>0</v>
      </c>
      <c r="U41" s="11">
        <f>IFERROR('Input Data Shift A'!T45*'Shift A Calculation'!$D41/3600,0)</f>
        <v>0</v>
      </c>
      <c r="V41" s="11">
        <f>IFERROR('Input Data Shift A'!U45*'Shift A Calculation'!$D41/3600,0)</f>
        <v>0</v>
      </c>
      <c r="W41" s="11">
        <f>IFERROR('Input Data Shift A'!V45*'Shift A Calculation'!$D41/3600,0)</f>
        <v>0</v>
      </c>
      <c r="X41" s="11">
        <f>IFERROR('Input Data Shift A'!W45*'Shift A Calculation'!$D41/3600,0)</f>
        <v>0</v>
      </c>
      <c r="Y41" s="11">
        <f>IFERROR('Input Data Shift A'!X45*'Shift A Calculation'!$D41/3600,0)</f>
        <v>0</v>
      </c>
      <c r="Z41" s="11">
        <f>IFERROR('Input Data Shift A'!Y45*'Shift A Calculation'!$D41/3600,0)</f>
        <v>0</v>
      </c>
      <c r="AA41" s="11">
        <f>IFERROR('Input Data Shift A'!Z45*'Shift A Calculation'!$D41/3600,0)</f>
        <v>0</v>
      </c>
      <c r="AB41" s="11">
        <f>IFERROR('Input Data Shift A'!AA45*'Shift A Calculation'!$D41/3600,0)</f>
        <v>0</v>
      </c>
      <c r="AC41" s="11">
        <f>IFERROR('Input Data Shift A'!AB45*'Shift A Calculation'!$D41/3600,0)</f>
        <v>0</v>
      </c>
      <c r="AD41" s="11">
        <f>IFERROR('Input Data Shift A'!AC45*'Shift A Calculation'!$D41/3600,0)</f>
        <v>0</v>
      </c>
      <c r="AE41" s="11">
        <f>IFERROR('Input Data Shift A'!AD45*'Shift A Calculation'!$D41/3600,0)</f>
        <v>0</v>
      </c>
      <c r="AF41" s="11">
        <f>IFERROR('Input Data Shift A'!AE45*'Shift A Calculation'!$D41/3600,0)</f>
        <v>0</v>
      </c>
      <c r="AG41" s="11">
        <f>IFERROR('Input Data Shift A'!AF45*'Shift A Calculation'!$D41/3600,0)</f>
        <v>0</v>
      </c>
      <c r="AH41" s="11">
        <f>IFERROR('Input Data Shift A'!AG45*'Shift A Calculation'!$D41/3600,0)</f>
        <v>0</v>
      </c>
      <c r="AI41" s="11">
        <f>IFERROR('Input Data Shift A'!AH45*'Shift A Calculation'!$D41/3600,0)</f>
        <v>0</v>
      </c>
      <c r="AJ41" s="11">
        <f t="shared" si="1"/>
        <v>0</v>
      </c>
    </row>
    <row r="42" spans="2:36">
      <c r="B42" s="8">
        <v>40</v>
      </c>
      <c r="C42" s="9" t="str">
        <f>+Kousu!B50</f>
        <v>AE262100-6560</v>
      </c>
      <c r="D42" s="10">
        <f>+Kousu!S50</f>
        <v>14.127906976744187</v>
      </c>
      <c r="E42" s="11">
        <f>IFERROR('Input Data Shift A'!D46*'Shift A Calculation'!$D42/3600,0)</f>
        <v>0</v>
      </c>
      <c r="F42" s="11">
        <f>IFERROR('Input Data Shift A'!E46*'Shift A Calculation'!$D42/3600,0)</f>
        <v>0</v>
      </c>
      <c r="G42" s="11">
        <f>IFERROR('Input Data Shift A'!F46*'Shift A Calculation'!$D42/3600,0)</f>
        <v>0</v>
      </c>
      <c r="H42" s="11">
        <f>IFERROR('Input Data Shift A'!G46*'Shift A Calculation'!$D42/3600,0)</f>
        <v>0</v>
      </c>
      <c r="I42" s="11">
        <f>IFERROR('Input Data Shift A'!H46*'Shift A Calculation'!$D42/3600,0)</f>
        <v>0</v>
      </c>
      <c r="J42" s="11">
        <f>IFERROR('Input Data Shift A'!I46*'Shift A Calculation'!$D42/3600,0)</f>
        <v>0</v>
      </c>
      <c r="K42" s="11">
        <f>IFERROR('Input Data Shift A'!J46*'Shift A Calculation'!$D42/3600,0)</f>
        <v>0</v>
      </c>
      <c r="L42" s="11">
        <f>IFERROR('Input Data Shift A'!K46*'Shift A Calculation'!$D42/3600,0)</f>
        <v>0</v>
      </c>
      <c r="M42" s="11">
        <f>IFERROR('Input Data Shift A'!L46*'Shift A Calculation'!$D42/3600,0)</f>
        <v>0</v>
      </c>
      <c r="N42" s="11">
        <f>IFERROR('Input Data Shift A'!M46*'Shift A Calculation'!$D42/3600,0)</f>
        <v>0</v>
      </c>
      <c r="O42" s="11">
        <f>IFERROR('Input Data Shift A'!N46*'Shift A Calculation'!$D42/3600,0)</f>
        <v>0</v>
      </c>
      <c r="P42" s="11">
        <f>IFERROR('Input Data Shift A'!O46*'Shift A Calculation'!$D42/3600,0)</f>
        <v>0</v>
      </c>
      <c r="Q42" s="11">
        <f>IFERROR('Input Data Shift A'!P46*'Shift A Calculation'!$D42/3600,0)</f>
        <v>0</v>
      </c>
      <c r="R42" s="11">
        <f>IFERROR('Input Data Shift A'!Q46*'Shift A Calculation'!$D42/3600,0)</f>
        <v>0</v>
      </c>
      <c r="S42" s="11">
        <f>IFERROR('Input Data Shift A'!R46*'Shift A Calculation'!$D42/3600,0)</f>
        <v>0</v>
      </c>
      <c r="T42" s="11">
        <f>IFERROR('Input Data Shift A'!S46*'Shift A Calculation'!$D42/3600,0)</f>
        <v>0</v>
      </c>
      <c r="U42" s="11">
        <f>IFERROR('Input Data Shift A'!T46*'Shift A Calculation'!$D42/3600,0)</f>
        <v>0</v>
      </c>
      <c r="V42" s="11">
        <f>IFERROR('Input Data Shift A'!U46*'Shift A Calculation'!$D42/3600,0)</f>
        <v>0</v>
      </c>
      <c r="W42" s="11">
        <f>IFERROR('Input Data Shift A'!V46*'Shift A Calculation'!$D42/3600,0)</f>
        <v>0</v>
      </c>
      <c r="X42" s="11">
        <f>IFERROR('Input Data Shift A'!W46*'Shift A Calculation'!$D42/3600,0)</f>
        <v>0</v>
      </c>
      <c r="Y42" s="11">
        <f>IFERROR('Input Data Shift A'!X46*'Shift A Calculation'!$D42/3600,0)</f>
        <v>0</v>
      </c>
      <c r="Z42" s="11">
        <f>IFERROR('Input Data Shift A'!Y46*'Shift A Calculation'!$D42/3600,0)</f>
        <v>0</v>
      </c>
      <c r="AA42" s="11">
        <f>IFERROR('Input Data Shift A'!Z46*'Shift A Calculation'!$D42/3600,0)</f>
        <v>0</v>
      </c>
      <c r="AB42" s="11">
        <f>IFERROR('Input Data Shift A'!AA46*'Shift A Calculation'!$D42/3600,0)</f>
        <v>0</v>
      </c>
      <c r="AC42" s="11">
        <f>IFERROR('Input Data Shift A'!AB46*'Shift A Calculation'!$D42/3600,0)</f>
        <v>0</v>
      </c>
      <c r="AD42" s="11">
        <f>IFERROR('Input Data Shift A'!AC46*'Shift A Calculation'!$D42/3600,0)</f>
        <v>0</v>
      </c>
      <c r="AE42" s="11">
        <f>IFERROR('Input Data Shift A'!AD46*'Shift A Calculation'!$D42/3600,0)</f>
        <v>0</v>
      </c>
      <c r="AF42" s="11">
        <f>IFERROR('Input Data Shift A'!AE46*'Shift A Calculation'!$D42/3600,0)</f>
        <v>0</v>
      </c>
      <c r="AG42" s="11">
        <f>IFERROR('Input Data Shift A'!AF46*'Shift A Calculation'!$D42/3600,0)</f>
        <v>0</v>
      </c>
      <c r="AH42" s="11">
        <f>IFERROR('Input Data Shift A'!AG46*'Shift A Calculation'!$D42/3600,0)</f>
        <v>0</v>
      </c>
      <c r="AI42" s="11">
        <f>IFERROR('Input Data Shift A'!AH46*'Shift A Calculation'!$D42/3600,0)</f>
        <v>0</v>
      </c>
      <c r="AJ42" s="11">
        <f t="shared" si="1"/>
        <v>0</v>
      </c>
    </row>
    <row r="43" spans="2:36">
      <c r="B43" s="8">
        <v>41</v>
      </c>
      <c r="C43" s="9" t="str">
        <f>+Kousu!B51</f>
        <v>AE262100-6570</v>
      </c>
      <c r="D43" s="10">
        <f>+Kousu!S51</f>
        <v>14.127906976744187</v>
      </c>
      <c r="E43" s="11">
        <f>IFERROR('Input Data Shift A'!D47*'Shift A Calculation'!$D43/3600,0)</f>
        <v>0</v>
      </c>
      <c r="F43" s="11">
        <f>IFERROR('Input Data Shift A'!E47*'Shift A Calculation'!$D43/3600,0)</f>
        <v>0</v>
      </c>
      <c r="G43" s="11">
        <f>IFERROR('Input Data Shift A'!F47*'Shift A Calculation'!$D43/3600,0)</f>
        <v>0</v>
      </c>
      <c r="H43" s="11">
        <f>IFERROR('Input Data Shift A'!G47*'Shift A Calculation'!$D43/3600,0)</f>
        <v>0</v>
      </c>
      <c r="I43" s="11">
        <f>IFERROR('Input Data Shift A'!H47*'Shift A Calculation'!$D43/3600,0)</f>
        <v>0</v>
      </c>
      <c r="J43" s="11">
        <f>IFERROR('Input Data Shift A'!I47*'Shift A Calculation'!$D43/3600,0)</f>
        <v>0</v>
      </c>
      <c r="K43" s="11">
        <f>IFERROR('Input Data Shift A'!J47*'Shift A Calculation'!$D43/3600,0)</f>
        <v>0</v>
      </c>
      <c r="L43" s="11">
        <f>IFERROR('Input Data Shift A'!K47*'Shift A Calculation'!$D43/3600,0)</f>
        <v>0</v>
      </c>
      <c r="M43" s="11">
        <f>IFERROR('Input Data Shift A'!L47*'Shift A Calculation'!$D43/3600,0)</f>
        <v>0</v>
      </c>
      <c r="N43" s="11">
        <f>IFERROR('Input Data Shift A'!M47*'Shift A Calculation'!$D43/3600,0)</f>
        <v>0</v>
      </c>
      <c r="O43" s="11">
        <f>IFERROR('Input Data Shift A'!N47*'Shift A Calculation'!$D43/3600,0)</f>
        <v>0</v>
      </c>
      <c r="P43" s="11">
        <f>IFERROR('Input Data Shift A'!O47*'Shift A Calculation'!$D43/3600,0)</f>
        <v>0</v>
      </c>
      <c r="Q43" s="11">
        <f>IFERROR('Input Data Shift A'!P47*'Shift A Calculation'!$D43/3600,0)</f>
        <v>0</v>
      </c>
      <c r="R43" s="11">
        <f>IFERROR('Input Data Shift A'!Q47*'Shift A Calculation'!$D43/3600,0)</f>
        <v>0</v>
      </c>
      <c r="S43" s="11">
        <f>IFERROR('Input Data Shift A'!R47*'Shift A Calculation'!$D43/3600,0)</f>
        <v>0</v>
      </c>
      <c r="T43" s="11">
        <f>IFERROR('Input Data Shift A'!S47*'Shift A Calculation'!$D43/3600,0)</f>
        <v>0</v>
      </c>
      <c r="U43" s="11">
        <f>IFERROR('Input Data Shift A'!T47*'Shift A Calculation'!$D43/3600,0)</f>
        <v>0</v>
      </c>
      <c r="V43" s="11">
        <f>IFERROR('Input Data Shift A'!U47*'Shift A Calculation'!$D43/3600,0)</f>
        <v>0</v>
      </c>
      <c r="W43" s="11">
        <f>IFERROR('Input Data Shift A'!V47*'Shift A Calculation'!$D43/3600,0)</f>
        <v>0</v>
      </c>
      <c r="X43" s="11">
        <f>IFERROR('Input Data Shift A'!W47*'Shift A Calculation'!$D43/3600,0)</f>
        <v>0</v>
      </c>
      <c r="Y43" s="11">
        <f>IFERROR('Input Data Shift A'!X47*'Shift A Calculation'!$D43/3600,0)</f>
        <v>0</v>
      </c>
      <c r="Z43" s="11">
        <f>IFERROR('Input Data Shift A'!Y47*'Shift A Calculation'!$D43/3600,0)</f>
        <v>0</v>
      </c>
      <c r="AA43" s="11">
        <f>IFERROR('Input Data Shift A'!Z47*'Shift A Calculation'!$D43/3600,0)</f>
        <v>0</v>
      </c>
      <c r="AB43" s="11">
        <f>IFERROR('Input Data Shift A'!AA47*'Shift A Calculation'!$D43/3600,0)</f>
        <v>0</v>
      </c>
      <c r="AC43" s="11">
        <f>IFERROR('Input Data Shift A'!AB47*'Shift A Calculation'!$D43/3600,0)</f>
        <v>0</v>
      </c>
      <c r="AD43" s="11">
        <f>IFERROR('Input Data Shift A'!AC47*'Shift A Calculation'!$D43/3600,0)</f>
        <v>0</v>
      </c>
      <c r="AE43" s="11">
        <f>IFERROR('Input Data Shift A'!AD47*'Shift A Calculation'!$D43/3600,0)</f>
        <v>0</v>
      </c>
      <c r="AF43" s="11">
        <f>IFERROR('Input Data Shift A'!AE47*'Shift A Calculation'!$D43/3600,0)</f>
        <v>0</v>
      </c>
      <c r="AG43" s="11">
        <f>IFERROR('Input Data Shift A'!AF47*'Shift A Calculation'!$D43/3600,0)</f>
        <v>0</v>
      </c>
      <c r="AH43" s="11">
        <f>IFERROR('Input Data Shift A'!AG47*'Shift A Calculation'!$D43/3600,0)</f>
        <v>0</v>
      </c>
      <c r="AI43" s="11">
        <f>IFERROR('Input Data Shift A'!AH47*'Shift A Calculation'!$D43/3600,0)</f>
        <v>0</v>
      </c>
      <c r="AJ43" s="11">
        <f t="shared" si="1"/>
        <v>0</v>
      </c>
    </row>
    <row r="44" spans="2:36">
      <c r="B44" s="8">
        <v>42</v>
      </c>
      <c r="C44" s="9" t="str">
        <f>+Kousu!B52</f>
        <v>AE262100-6751</v>
      </c>
      <c r="D44" s="10">
        <f>+Kousu!S52</f>
        <v>14.127906976744187</v>
      </c>
      <c r="E44" s="11">
        <f>IFERROR('Input Data Shift A'!D48*'Shift A Calculation'!$D44/3600,0)</f>
        <v>0</v>
      </c>
      <c r="F44" s="11">
        <f>IFERROR('Input Data Shift A'!E48*'Shift A Calculation'!$D44/3600,0)</f>
        <v>0</v>
      </c>
      <c r="G44" s="11">
        <f>IFERROR('Input Data Shift A'!F48*'Shift A Calculation'!$D44/3600,0)</f>
        <v>0</v>
      </c>
      <c r="H44" s="11">
        <f>IFERROR('Input Data Shift A'!G48*'Shift A Calculation'!$D44/3600,0)</f>
        <v>0</v>
      </c>
      <c r="I44" s="11">
        <f>IFERROR('Input Data Shift A'!H48*'Shift A Calculation'!$D44/3600,0)</f>
        <v>0</v>
      </c>
      <c r="J44" s="11">
        <f>IFERROR('Input Data Shift A'!I48*'Shift A Calculation'!$D44/3600,0)</f>
        <v>0</v>
      </c>
      <c r="K44" s="11">
        <f>IFERROR('Input Data Shift A'!J48*'Shift A Calculation'!$D44/3600,0)</f>
        <v>0</v>
      </c>
      <c r="L44" s="11">
        <f>IFERROR('Input Data Shift A'!K48*'Shift A Calculation'!$D44/3600,0)</f>
        <v>0</v>
      </c>
      <c r="M44" s="11">
        <f>IFERROR('Input Data Shift A'!L48*'Shift A Calculation'!$D44/3600,0)</f>
        <v>0</v>
      </c>
      <c r="N44" s="11">
        <f>IFERROR('Input Data Shift A'!M48*'Shift A Calculation'!$D44/3600,0)</f>
        <v>0</v>
      </c>
      <c r="O44" s="11">
        <f>IFERROR('Input Data Shift A'!N48*'Shift A Calculation'!$D44/3600,0)</f>
        <v>0</v>
      </c>
      <c r="P44" s="11">
        <f>IFERROR('Input Data Shift A'!O48*'Shift A Calculation'!$D44/3600,0)</f>
        <v>0</v>
      </c>
      <c r="Q44" s="11">
        <f>IFERROR('Input Data Shift A'!P48*'Shift A Calculation'!$D44/3600,0)</f>
        <v>0</v>
      </c>
      <c r="R44" s="11">
        <f>IFERROR('Input Data Shift A'!Q48*'Shift A Calculation'!$D44/3600,0)</f>
        <v>0</v>
      </c>
      <c r="S44" s="11">
        <f>IFERROR('Input Data Shift A'!R48*'Shift A Calculation'!$D44/3600,0)</f>
        <v>0</v>
      </c>
      <c r="T44" s="11">
        <f>IFERROR('Input Data Shift A'!S48*'Shift A Calculation'!$D44/3600,0)</f>
        <v>0</v>
      </c>
      <c r="U44" s="11">
        <f>IFERROR('Input Data Shift A'!T48*'Shift A Calculation'!$D44/3600,0)</f>
        <v>0</v>
      </c>
      <c r="V44" s="11">
        <f>IFERROR('Input Data Shift A'!U48*'Shift A Calculation'!$D44/3600,0)</f>
        <v>0</v>
      </c>
      <c r="W44" s="11">
        <f>IFERROR('Input Data Shift A'!V48*'Shift A Calculation'!$D44/3600,0)</f>
        <v>0</v>
      </c>
      <c r="X44" s="11">
        <f>IFERROR('Input Data Shift A'!W48*'Shift A Calculation'!$D44/3600,0)</f>
        <v>0</v>
      </c>
      <c r="Y44" s="11">
        <f>IFERROR('Input Data Shift A'!X48*'Shift A Calculation'!$D44/3600,0)</f>
        <v>0</v>
      </c>
      <c r="Z44" s="11">
        <f>IFERROR('Input Data Shift A'!Y48*'Shift A Calculation'!$D44/3600,0)</f>
        <v>0</v>
      </c>
      <c r="AA44" s="11">
        <f>IFERROR('Input Data Shift A'!Z48*'Shift A Calculation'!$D44/3600,0)</f>
        <v>0</v>
      </c>
      <c r="AB44" s="11">
        <f>IFERROR('Input Data Shift A'!AA48*'Shift A Calculation'!$D44/3600,0)</f>
        <v>0</v>
      </c>
      <c r="AC44" s="11">
        <f>IFERROR('Input Data Shift A'!AB48*'Shift A Calculation'!$D44/3600,0)</f>
        <v>0</v>
      </c>
      <c r="AD44" s="11">
        <f>IFERROR('Input Data Shift A'!AC48*'Shift A Calculation'!$D44/3600,0)</f>
        <v>0</v>
      </c>
      <c r="AE44" s="11">
        <f>IFERROR('Input Data Shift A'!AD48*'Shift A Calculation'!$D44/3600,0)</f>
        <v>0</v>
      </c>
      <c r="AF44" s="11">
        <f>IFERROR('Input Data Shift A'!AE48*'Shift A Calculation'!$D44/3600,0)</f>
        <v>0</v>
      </c>
      <c r="AG44" s="11">
        <f>IFERROR('Input Data Shift A'!AF48*'Shift A Calculation'!$D44/3600,0)</f>
        <v>0</v>
      </c>
      <c r="AH44" s="11">
        <f>IFERROR('Input Data Shift A'!AG48*'Shift A Calculation'!$D44/3600,0)</f>
        <v>0</v>
      </c>
      <c r="AI44" s="11">
        <f>IFERROR('Input Data Shift A'!AH48*'Shift A Calculation'!$D44/3600,0)</f>
        <v>0</v>
      </c>
      <c r="AJ44" s="11">
        <f t="shared" si="1"/>
        <v>0</v>
      </c>
    </row>
    <row r="45" spans="2:36">
      <c r="B45" s="8">
        <v>43</v>
      </c>
      <c r="C45" s="9" t="str">
        <f>+Kousu!B53</f>
        <v>AE262100-6761</v>
      </c>
      <c r="D45" s="10">
        <f>+Kousu!S53</f>
        <v>14.127906976744187</v>
      </c>
      <c r="E45" s="11">
        <f>IFERROR('Input Data Shift A'!D49*'Shift A Calculation'!$D45/3600,0)</f>
        <v>0</v>
      </c>
      <c r="F45" s="11">
        <f>IFERROR('Input Data Shift A'!E49*'Shift A Calculation'!$D45/3600,0)</f>
        <v>0</v>
      </c>
      <c r="G45" s="11">
        <f>IFERROR('Input Data Shift A'!F49*'Shift A Calculation'!$D45/3600,0)</f>
        <v>0</v>
      </c>
      <c r="H45" s="11">
        <f>IFERROR('Input Data Shift A'!G49*'Shift A Calculation'!$D45/3600,0)</f>
        <v>0</v>
      </c>
      <c r="I45" s="11">
        <f>IFERROR('Input Data Shift A'!H49*'Shift A Calculation'!$D45/3600,0)</f>
        <v>0</v>
      </c>
      <c r="J45" s="11">
        <f>IFERROR('Input Data Shift A'!I49*'Shift A Calculation'!$D45/3600,0)</f>
        <v>0</v>
      </c>
      <c r="K45" s="11">
        <f>IFERROR('Input Data Shift A'!J49*'Shift A Calculation'!$D45/3600,0)</f>
        <v>0</v>
      </c>
      <c r="L45" s="11">
        <f>IFERROR('Input Data Shift A'!K49*'Shift A Calculation'!$D45/3600,0)</f>
        <v>0</v>
      </c>
      <c r="M45" s="11">
        <f>IFERROR('Input Data Shift A'!L49*'Shift A Calculation'!$D45/3600,0)</f>
        <v>0</v>
      </c>
      <c r="N45" s="11">
        <f>IFERROR('Input Data Shift A'!M49*'Shift A Calculation'!$D45/3600,0)</f>
        <v>0</v>
      </c>
      <c r="O45" s="11">
        <f>IFERROR('Input Data Shift A'!N49*'Shift A Calculation'!$D45/3600,0)</f>
        <v>0</v>
      </c>
      <c r="P45" s="11">
        <f>IFERROR('Input Data Shift A'!O49*'Shift A Calculation'!$D45/3600,0)</f>
        <v>0</v>
      </c>
      <c r="Q45" s="11">
        <f>IFERROR('Input Data Shift A'!P49*'Shift A Calculation'!$D45/3600,0)</f>
        <v>0</v>
      </c>
      <c r="R45" s="11">
        <f>IFERROR('Input Data Shift A'!Q49*'Shift A Calculation'!$D45/3600,0)</f>
        <v>0</v>
      </c>
      <c r="S45" s="11">
        <f>IFERROR('Input Data Shift A'!R49*'Shift A Calculation'!$D45/3600,0)</f>
        <v>0</v>
      </c>
      <c r="T45" s="11">
        <f>IFERROR('Input Data Shift A'!S49*'Shift A Calculation'!$D45/3600,0)</f>
        <v>0</v>
      </c>
      <c r="U45" s="11">
        <f>IFERROR('Input Data Shift A'!T49*'Shift A Calculation'!$D45/3600,0)</f>
        <v>0</v>
      </c>
      <c r="V45" s="11">
        <f>IFERROR('Input Data Shift A'!U49*'Shift A Calculation'!$D45/3600,0)</f>
        <v>0</v>
      </c>
      <c r="W45" s="11">
        <f>IFERROR('Input Data Shift A'!V49*'Shift A Calculation'!$D45/3600,0)</f>
        <v>0</v>
      </c>
      <c r="X45" s="11">
        <f>IFERROR('Input Data Shift A'!W49*'Shift A Calculation'!$D45/3600,0)</f>
        <v>0</v>
      </c>
      <c r="Y45" s="11">
        <f>IFERROR('Input Data Shift A'!X49*'Shift A Calculation'!$D45/3600,0)</f>
        <v>0</v>
      </c>
      <c r="Z45" s="11">
        <f>IFERROR('Input Data Shift A'!Y49*'Shift A Calculation'!$D45/3600,0)</f>
        <v>0</v>
      </c>
      <c r="AA45" s="11">
        <f>IFERROR('Input Data Shift A'!Z49*'Shift A Calculation'!$D45/3600,0)</f>
        <v>0</v>
      </c>
      <c r="AB45" s="11">
        <f>IFERROR('Input Data Shift A'!AA49*'Shift A Calculation'!$D45/3600,0)</f>
        <v>0</v>
      </c>
      <c r="AC45" s="11">
        <f>IFERROR('Input Data Shift A'!AB49*'Shift A Calculation'!$D45/3600,0)</f>
        <v>0</v>
      </c>
      <c r="AD45" s="11">
        <f>IFERROR('Input Data Shift A'!AC49*'Shift A Calculation'!$D45/3600,0)</f>
        <v>0</v>
      </c>
      <c r="AE45" s="11">
        <f>IFERROR('Input Data Shift A'!AD49*'Shift A Calculation'!$D45/3600,0)</f>
        <v>0</v>
      </c>
      <c r="AF45" s="11">
        <f>IFERROR('Input Data Shift A'!AE49*'Shift A Calculation'!$D45/3600,0)</f>
        <v>0</v>
      </c>
      <c r="AG45" s="11">
        <f>IFERROR('Input Data Shift A'!AF49*'Shift A Calculation'!$D45/3600,0)</f>
        <v>0</v>
      </c>
      <c r="AH45" s="11">
        <f>IFERROR('Input Data Shift A'!AG49*'Shift A Calculation'!$D45/3600,0)</f>
        <v>0</v>
      </c>
      <c r="AI45" s="11">
        <f>IFERROR('Input Data Shift A'!AH49*'Shift A Calculation'!$D45/3600,0)</f>
        <v>0</v>
      </c>
      <c r="AJ45" s="11">
        <f t="shared" si="1"/>
        <v>0</v>
      </c>
    </row>
    <row r="46" spans="2:36">
      <c r="B46" s="8">
        <v>44</v>
      </c>
      <c r="C46" s="9" t="str">
        <f>+Kousu!B54</f>
        <v>AE262100-6850</v>
      </c>
      <c r="D46" s="10">
        <f>+Kousu!S54</f>
        <v>14.127906976744187</v>
      </c>
      <c r="E46" s="11">
        <f>IFERROR('Input Data Shift A'!D50*'Shift A Calculation'!$D46/3600,0)</f>
        <v>0</v>
      </c>
      <c r="F46" s="11">
        <f>IFERROR('Input Data Shift A'!E50*'Shift A Calculation'!$D46/3600,0)</f>
        <v>0</v>
      </c>
      <c r="G46" s="11">
        <f>IFERROR('Input Data Shift A'!F50*'Shift A Calculation'!$D46/3600,0)</f>
        <v>0</v>
      </c>
      <c r="H46" s="11">
        <f>IFERROR('Input Data Shift A'!G50*'Shift A Calculation'!$D46/3600,0)</f>
        <v>0</v>
      </c>
      <c r="I46" s="11">
        <f>IFERROR('Input Data Shift A'!H50*'Shift A Calculation'!$D46/3600,0)</f>
        <v>0</v>
      </c>
      <c r="J46" s="11">
        <f>IFERROR('Input Data Shift A'!I50*'Shift A Calculation'!$D46/3600,0)</f>
        <v>0</v>
      </c>
      <c r="K46" s="11">
        <f>IFERROR('Input Data Shift A'!J50*'Shift A Calculation'!$D46/3600,0)</f>
        <v>0</v>
      </c>
      <c r="L46" s="11">
        <f>IFERROR('Input Data Shift A'!K50*'Shift A Calculation'!$D46/3600,0)</f>
        <v>0</v>
      </c>
      <c r="M46" s="11">
        <f>IFERROR('Input Data Shift A'!L50*'Shift A Calculation'!$D46/3600,0)</f>
        <v>0</v>
      </c>
      <c r="N46" s="11">
        <f>IFERROR('Input Data Shift A'!M50*'Shift A Calculation'!$D46/3600,0)</f>
        <v>0</v>
      </c>
      <c r="O46" s="11">
        <f>IFERROR('Input Data Shift A'!N50*'Shift A Calculation'!$D46/3600,0)</f>
        <v>0</v>
      </c>
      <c r="P46" s="11">
        <f>IFERROR('Input Data Shift A'!O50*'Shift A Calculation'!$D46/3600,0)</f>
        <v>0</v>
      </c>
      <c r="Q46" s="11">
        <f>IFERROR('Input Data Shift A'!P50*'Shift A Calculation'!$D46/3600,0)</f>
        <v>0</v>
      </c>
      <c r="R46" s="11">
        <f>IFERROR('Input Data Shift A'!Q50*'Shift A Calculation'!$D46/3600,0)</f>
        <v>0</v>
      </c>
      <c r="S46" s="11">
        <f>IFERROR('Input Data Shift A'!R50*'Shift A Calculation'!$D46/3600,0)</f>
        <v>0</v>
      </c>
      <c r="T46" s="11">
        <f>IFERROR('Input Data Shift A'!S50*'Shift A Calculation'!$D46/3600,0)</f>
        <v>0</v>
      </c>
      <c r="U46" s="11">
        <f>IFERROR('Input Data Shift A'!T50*'Shift A Calculation'!$D46/3600,0)</f>
        <v>0</v>
      </c>
      <c r="V46" s="11">
        <f>IFERROR('Input Data Shift A'!U50*'Shift A Calculation'!$D46/3600,0)</f>
        <v>0</v>
      </c>
      <c r="W46" s="11">
        <f>IFERROR('Input Data Shift A'!V50*'Shift A Calculation'!$D46/3600,0)</f>
        <v>0</v>
      </c>
      <c r="X46" s="11">
        <f>IFERROR('Input Data Shift A'!W50*'Shift A Calculation'!$D46/3600,0)</f>
        <v>0</v>
      </c>
      <c r="Y46" s="11">
        <f>IFERROR('Input Data Shift A'!X50*'Shift A Calculation'!$D46/3600,0)</f>
        <v>0</v>
      </c>
      <c r="Z46" s="11">
        <f>IFERROR('Input Data Shift A'!Y50*'Shift A Calculation'!$D46/3600,0)</f>
        <v>0</v>
      </c>
      <c r="AA46" s="11">
        <f>IFERROR('Input Data Shift A'!Z50*'Shift A Calculation'!$D46/3600,0)</f>
        <v>0</v>
      </c>
      <c r="AB46" s="11">
        <f>IFERROR('Input Data Shift A'!AA50*'Shift A Calculation'!$D46/3600,0)</f>
        <v>0</v>
      </c>
      <c r="AC46" s="11">
        <f>IFERROR('Input Data Shift A'!AB50*'Shift A Calculation'!$D46/3600,0)</f>
        <v>0</v>
      </c>
      <c r="AD46" s="11">
        <f>IFERROR('Input Data Shift A'!AC50*'Shift A Calculation'!$D46/3600,0)</f>
        <v>0</v>
      </c>
      <c r="AE46" s="11">
        <f>IFERROR('Input Data Shift A'!AD50*'Shift A Calculation'!$D46/3600,0)</f>
        <v>0</v>
      </c>
      <c r="AF46" s="11">
        <f>IFERROR('Input Data Shift A'!AE50*'Shift A Calculation'!$D46/3600,0)</f>
        <v>0</v>
      </c>
      <c r="AG46" s="11">
        <f>IFERROR('Input Data Shift A'!AF50*'Shift A Calculation'!$D46/3600,0)</f>
        <v>0</v>
      </c>
      <c r="AH46" s="11">
        <f>IFERROR('Input Data Shift A'!AG50*'Shift A Calculation'!$D46/3600,0)</f>
        <v>0</v>
      </c>
      <c r="AI46" s="11">
        <f>IFERROR('Input Data Shift A'!AH50*'Shift A Calculation'!$D46/3600,0)</f>
        <v>0</v>
      </c>
      <c r="AJ46" s="11">
        <f t="shared" si="1"/>
        <v>0</v>
      </c>
    </row>
    <row r="47" spans="2:36">
      <c r="B47" s="8">
        <v>45</v>
      </c>
      <c r="C47" s="9" t="str">
        <f>+Kousu!B55</f>
        <v>AE262100-6860</v>
      </c>
      <c r="D47" s="10">
        <f>+Kousu!S55</f>
        <v>14.127906976744187</v>
      </c>
      <c r="E47" s="11">
        <f>IFERROR('Input Data Shift A'!D51*'Shift A Calculation'!$D47/3600,0)</f>
        <v>0</v>
      </c>
      <c r="F47" s="11">
        <f>IFERROR('Input Data Shift A'!E51*'Shift A Calculation'!$D47/3600,0)</f>
        <v>0</v>
      </c>
      <c r="G47" s="11">
        <f>IFERROR('Input Data Shift A'!F51*'Shift A Calculation'!$D47/3600,0)</f>
        <v>0</v>
      </c>
      <c r="H47" s="11">
        <f>IFERROR('Input Data Shift A'!G51*'Shift A Calculation'!$D47/3600,0)</f>
        <v>0</v>
      </c>
      <c r="I47" s="11">
        <f>IFERROR('Input Data Shift A'!H51*'Shift A Calculation'!$D47/3600,0)</f>
        <v>0</v>
      </c>
      <c r="J47" s="11">
        <f>IFERROR('Input Data Shift A'!I51*'Shift A Calculation'!$D47/3600,0)</f>
        <v>0</v>
      </c>
      <c r="K47" s="11">
        <f>IFERROR('Input Data Shift A'!J51*'Shift A Calculation'!$D47/3600,0)</f>
        <v>0</v>
      </c>
      <c r="L47" s="11">
        <f>IFERROR('Input Data Shift A'!K51*'Shift A Calculation'!$D47/3600,0)</f>
        <v>0</v>
      </c>
      <c r="M47" s="11">
        <f>IFERROR('Input Data Shift A'!L51*'Shift A Calculation'!$D47/3600,0)</f>
        <v>0</v>
      </c>
      <c r="N47" s="11">
        <f>IFERROR('Input Data Shift A'!M51*'Shift A Calculation'!$D47/3600,0)</f>
        <v>0</v>
      </c>
      <c r="O47" s="11">
        <f>IFERROR('Input Data Shift A'!N51*'Shift A Calculation'!$D47/3600,0)</f>
        <v>0</v>
      </c>
      <c r="P47" s="11">
        <f>IFERROR('Input Data Shift A'!O51*'Shift A Calculation'!$D47/3600,0)</f>
        <v>0</v>
      </c>
      <c r="Q47" s="11">
        <f>IFERROR('Input Data Shift A'!P51*'Shift A Calculation'!$D47/3600,0)</f>
        <v>0</v>
      </c>
      <c r="R47" s="11">
        <f>IFERROR('Input Data Shift A'!Q51*'Shift A Calculation'!$D47/3600,0)</f>
        <v>0</v>
      </c>
      <c r="S47" s="11">
        <f>IFERROR('Input Data Shift A'!R51*'Shift A Calculation'!$D47/3600,0)</f>
        <v>0</v>
      </c>
      <c r="T47" s="11">
        <f>IFERROR('Input Data Shift A'!S51*'Shift A Calculation'!$D47/3600,0)</f>
        <v>0</v>
      </c>
      <c r="U47" s="11">
        <f>IFERROR('Input Data Shift A'!T51*'Shift A Calculation'!$D47/3600,0)</f>
        <v>0</v>
      </c>
      <c r="V47" s="11">
        <f>IFERROR('Input Data Shift A'!U51*'Shift A Calculation'!$D47/3600,0)</f>
        <v>0</v>
      </c>
      <c r="W47" s="11">
        <f>IFERROR('Input Data Shift A'!V51*'Shift A Calculation'!$D47/3600,0)</f>
        <v>0</v>
      </c>
      <c r="X47" s="11">
        <f>IFERROR('Input Data Shift A'!W51*'Shift A Calculation'!$D47/3600,0)</f>
        <v>0</v>
      </c>
      <c r="Y47" s="11">
        <f>IFERROR('Input Data Shift A'!X51*'Shift A Calculation'!$D47/3600,0)</f>
        <v>0</v>
      </c>
      <c r="Z47" s="11">
        <f>IFERROR('Input Data Shift A'!Y51*'Shift A Calculation'!$D47/3600,0)</f>
        <v>0</v>
      </c>
      <c r="AA47" s="11">
        <f>IFERROR('Input Data Shift A'!Z51*'Shift A Calculation'!$D47/3600,0)</f>
        <v>0</v>
      </c>
      <c r="AB47" s="11">
        <f>IFERROR('Input Data Shift A'!AA51*'Shift A Calculation'!$D47/3600,0)</f>
        <v>0</v>
      </c>
      <c r="AC47" s="11">
        <f>IFERROR('Input Data Shift A'!AB51*'Shift A Calculation'!$D47/3600,0)</f>
        <v>0</v>
      </c>
      <c r="AD47" s="11">
        <f>IFERROR('Input Data Shift A'!AC51*'Shift A Calculation'!$D47/3600,0)</f>
        <v>0</v>
      </c>
      <c r="AE47" s="11">
        <f>IFERROR('Input Data Shift A'!AD51*'Shift A Calculation'!$D47/3600,0)</f>
        <v>0</v>
      </c>
      <c r="AF47" s="11">
        <f>IFERROR('Input Data Shift A'!AE51*'Shift A Calculation'!$D47/3600,0)</f>
        <v>0</v>
      </c>
      <c r="AG47" s="11">
        <f>IFERROR('Input Data Shift A'!AF51*'Shift A Calculation'!$D47/3600,0)</f>
        <v>0</v>
      </c>
      <c r="AH47" s="11">
        <f>IFERROR('Input Data Shift A'!AG51*'Shift A Calculation'!$D47/3600,0)</f>
        <v>0</v>
      </c>
      <c r="AI47" s="11">
        <f>IFERROR('Input Data Shift A'!AH51*'Shift A Calculation'!$D47/3600,0)</f>
        <v>0</v>
      </c>
      <c r="AJ47" s="11">
        <f t="shared" si="1"/>
        <v>0</v>
      </c>
    </row>
    <row r="48" spans="2:36">
      <c r="B48" s="8">
        <v>46</v>
      </c>
      <c r="C48" s="9" t="str">
        <f>+Kousu!B56</f>
        <v>AE262100-6961</v>
      </c>
      <c r="D48" s="10">
        <f>+Kousu!S56</f>
        <v>14.127906976744187</v>
      </c>
      <c r="E48" s="11">
        <f>IFERROR('Input Data Shift A'!D52*'Shift A Calculation'!$D48/3600,0)</f>
        <v>0</v>
      </c>
      <c r="F48" s="11">
        <f>IFERROR('Input Data Shift A'!E52*'Shift A Calculation'!$D48/3600,0)</f>
        <v>0</v>
      </c>
      <c r="G48" s="11">
        <f>IFERROR('Input Data Shift A'!F52*'Shift A Calculation'!$D48/3600,0)</f>
        <v>0</v>
      </c>
      <c r="H48" s="11">
        <f>IFERROR('Input Data Shift A'!G52*'Shift A Calculation'!$D48/3600,0)</f>
        <v>0</v>
      </c>
      <c r="I48" s="11">
        <f>IFERROR('Input Data Shift A'!H52*'Shift A Calculation'!$D48/3600,0)</f>
        <v>0</v>
      </c>
      <c r="J48" s="11">
        <f>IFERROR('Input Data Shift A'!I52*'Shift A Calculation'!$D48/3600,0)</f>
        <v>0</v>
      </c>
      <c r="K48" s="11">
        <f>IFERROR('Input Data Shift A'!J52*'Shift A Calculation'!$D48/3600,0)</f>
        <v>0</v>
      </c>
      <c r="L48" s="11">
        <f>IFERROR('Input Data Shift A'!K52*'Shift A Calculation'!$D48/3600,0)</f>
        <v>0</v>
      </c>
      <c r="M48" s="11">
        <f>IFERROR('Input Data Shift A'!L52*'Shift A Calculation'!$D48/3600,0)</f>
        <v>0</v>
      </c>
      <c r="N48" s="11">
        <f>IFERROR('Input Data Shift A'!M52*'Shift A Calculation'!$D48/3600,0)</f>
        <v>0</v>
      </c>
      <c r="O48" s="11">
        <f>IFERROR('Input Data Shift A'!N52*'Shift A Calculation'!$D48/3600,0)</f>
        <v>0</v>
      </c>
      <c r="P48" s="11">
        <f>IFERROR('Input Data Shift A'!O52*'Shift A Calculation'!$D48/3600,0)</f>
        <v>0</v>
      </c>
      <c r="Q48" s="11">
        <f>IFERROR('Input Data Shift A'!P52*'Shift A Calculation'!$D48/3600,0)</f>
        <v>0</v>
      </c>
      <c r="R48" s="11">
        <f>IFERROR('Input Data Shift A'!Q52*'Shift A Calculation'!$D48/3600,0)</f>
        <v>0</v>
      </c>
      <c r="S48" s="11">
        <f>IFERROR('Input Data Shift A'!R52*'Shift A Calculation'!$D48/3600,0)</f>
        <v>0</v>
      </c>
      <c r="T48" s="11">
        <f>IFERROR('Input Data Shift A'!S52*'Shift A Calculation'!$D48/3600,0)</f>
        <v>0</v>
      </c>
      <c r="U48" s="11">
        <f>IFERROR('Input Data Shift A'!T52*'Shift A Calculation'!$D48/3600,0)</f>
        <v>0</v>
      </c>
      <c r="V48" s="11">
        <f>IFERROR('Input Data Shift A'!U52*'Shift A Calculation'!$D48/3600,0)</f>
        <v>0</v>
      </c>
      <c r="W48" s="11">
        <f>IFERROR('Input Data Shift A'!V52*'Shift A Calculation'!$D48/3600,0)</f>
        <v>0</v>
      </c>
      <c r="X48" s="11">
        <f>IFERROR('Input Data Shift A'!W52*'Shift A Calculation'!$D48/3600,0)</f>
        <v>0</v>
      </c>
      <c r="Y48" s="11">
        <f>IFERROR('Input Data Shift A'!X52*'Shift A Calculation'!$D48/3600,0)</f>
        <v>0</v>
      </c>
      <c r="Z48" s="11">
        <f>IFERROR('Input Data Shift A'!Y52*'Shift A Calculation'!$D48/3600,0)</f>
        <v>0</v>
      </c>
      <c r="AA48" s="11">
        <f>IFERROR('Input Data Shift A'!Z52*'Shift A Calculation'!$D48/3600,0)</f>
        <v>0</v>
      </c>
      <c r="AB48" s="11">
        <f>IFERROR('Input Data Shift A'!AA52*'Shift A Calculation'!$D48/3600,0)</f>
        <v>0</v>
      </c>
      <c r="AC48" s="11">
        <f>IFERROR('Input Data Shift A'!AB52*'Shift A Calculation'!$D48/3600,0)</f>
        <v>0</v>
      </c>
      <c r="AD48" s="11">
        <f>IFERROR('Input Data Shift A'!AC52*'Shift A Calculation'!$D48/3600,0)</f>
        <v>0</v>
      </c>
      <c r="AE48" s="11">
        <f>IFERROR('Input Data Shift A'!AD52*'Shift A Calculation'!$D48/3600,0)</f>
        <v>0</v>
      </c>
      <c r="AF48" s="11">
        <f>IFERROR('Input Data Shift A'!AE52*'Shift A Calculation'!$D48/3600,0)</f>
        <v>0</v>
      </c>
      <c r="AG48" s="11">
        <f>IFERROR('Input Data Shift A'!AF52*'Shift A Calculation'!$D48/3600,0)</f>
        <v>0</v>
      </c>
      <c r="AH48" s="11">
        <f>IFERROR('Input Data Shift A'!AG52*'Shift A Calculation'!$D48/3600,0)</f>
        <v>0</v>
      </c>
      <c r="AI48" s="11">
        <f>IFERROR('Input Data Shift A'!AH52*'Shift A Calculation'!$D48/3600,0)</f>
        <v>0</v>
      </c>
      <c r="AJ48" s="11">
        <f t="shared" si="1"/>
        <v>0</v>
      </c>
    </row>
    <row r="49" spans="2:36">
      <c r="B49" s="8">
        <v>47</v>
      </c>
      <c r="C49" s="9" t="str">
        <f>+Kousu!B57</f>
        <v>AE262100-6971</v>
      </c>
      <c r="D49" s="10">
        <f>+Kousu!S57</f>
        <v>14.127906976744187</v>
      </c>
      <c r="E49" s="11">
        <f>IFERROR('Input Data Shift A'!D53*'Shift A Calculation'!$D49/3600,0)</f>
        <v>0</v>
      </c>
      <c r="F49" s="11">
        <f>IFERROR('Input Data Shift A'!E53*'Shift A Calculation'!$D49/3600,0)</f>
        <v>0</v>
      </c>
      <c r="G49" s="11">
        <f>IFERROR('Input Data Shift A'!F53*'Shift A Calculation'!$D49/3600,0)</f>
        <v>0</v>
      </c>
      <c r="H49" s="11">
        <f>IFERROR('Input Data Shift A'!G53*'Shift A Calculation'!$D49/3600,0)</f>
        <v>0</v>
      </c>
      <c r="I49" s="11">
        <f>IFERROR('Input Data Shift A'!H53*'Shift A Calculation'!$D49/3600,0)</f>
        <v>0</v>
      </c>
      <c r="J49" s="11">
        <f>IFERROR('Input Data Shift A'!I53*'Shift A Calculation'!$D49/3600,0)</f>
        <v>0</v>
      </c>
      <c r="K49" s="11">
        <f>IFERROR('Input Data Shift A'!J53*'Shift A Calculation'!$D49/3600,0)</f>
        <v>0</v>
      </c>
      <c r="L49" s="11">
        <f>IFERROR('Input Data Shift A'!K53*'Shift A Calculation'!$D49/3600,0)</f>
        <v>0</v>
      </c>
      <c r="M49" s="11">
        <f>IFERROR('Input Data Shift A'!L53*'Shift A Calculation'!$D49/3600,0)</f>
        <v>0</v>
      </c>
      <c r="N49" s="11">
        <f>IFERROR('Input Data Shift A'!M53*'Shift A Calculation'!$D49/3600,0)</f>
        <v>0</v>
      </c>
      <c r="O49" s="11">
        <f>IFERROR('Input Data Shift A'!N53*'Shift A Calculation'!$D49/3600,0)</f>
        <v>0</v>
      </c>
      <c r="P49" s="11">
        <f>IFERROR('Input Data Shift A'!O53*'Shift A Calculation'!$D49/3600,0)</f>
        <v>0</v>
      </c>
      <c r="Q49" s="11">
        <f>IFERROR('Input Data Shift A'!P53*'Shift A Calculation'!$D49/3600,0)</f>
        <v>0</v>
      </c>
      <c r="R49" s="11">
        <f>IFERROR('Input Data Shift A'!Q53*'Shift A Calculation'!$D49/3600,0)</f>
        <v>0</v>
      </c>
      <c r="S49" s="11">
        <f>IFERROR('Input Data Shift A'!R53*'Shift A Calculation'!$D49/3600,0)</f>
        <v>0</v>
      </c>
      <c r="T49" s="11">
        <f>IFERROR('Input Data Shift A'!S53*'Shift A Calculation'!$D49/3600,0)</f>
        <v>0</v>
      </c>
      <c r="U49" s="11">
        <f>IFERROR('Input Data Shift A'!T53*'Shift A Calculation'!$D49/3600,0)</f>
        <v>0</v>
      </c>
      <c r="V49" s="11">
        <f>IFERROR('Input Data Shift A'!U53*'Shift A Calculation'!$D49/3600,0)</f>
        <v>0</v>
      </c>
      <c r="W49" s="11">
        <f>IFERROR('Input Data Shift A'!V53*'Shift A Calculation'!$D49/3600,0)</f>
        <v>0</v>
      </c>
      <c r="X49" s="11">
        <f>IFERROR('Input Data Shift A'!W53*'Shift A Calculation'!$D49/3600,0)</f>
        <v>0</v>
      </c>
      <c r="Y49" s="11">
        <f>IFERROR('Input Data Shift A'!X53*'Shift A Calculation'!$D49/3600,0)</f>
        <v>0</v>
      </c>
      <c r="Z49" s="11">
        <f>IFERROR('Input Data Shift A'!Y53*'Shift A Calculation'!$D49/3600,0)</f>
        <v>0</v>
      </c>
      <c r="AA49" s="11">
        <f>IFERROR('Input Data Shift A'!Z53*'Shift A Calculation'!$D49/3600,0)</f>
        <v>0</v>
      </c>
      <c r="AB49" s="11">
        <f>IFERROR('Input Data Shift A'!AA53*'Shift A Calculation'!$D49/3600,0)</f>
        <v>0</v>
      </c>
      <c r="AC49" s="11">
        <f>IFERROR('Input Data Shift A'!AB53*'Shift A Calculation'!$D49/3600,0)</f>
        <v>0</v>
      </c>
      <c r="AD49" s="11">
        <f>IFERROR('Input Data Shift A'!AC53*'Shift A Calculation'!$D49/3600,0)</f>
        <v>0</v>
      </c>
      <c r="AE49" s="11">
        <f>IFERROR('Input Data Shift A'!AD53*'Shift A Calculation'!$D49/3600,0)</f>
        <v>0</v>
      </c>
      <c r="AF49" s="11">
        <f>IFERROR('Input Data Shift A'!AE53*'Shift A Calculation'!$D49/3600,0)</f>
        <v>0</v>
      </c>
      <c r="AG49" s="11">
        <f>IFERROR('Input Data Shift A'!AF53*'Shift A Calculation'!$D49/3600,0)</f>
        <v>0</v>
      </c>
      <c r="AH49" s="11">
        <f>IFERROR('Input Data Shift A'!AG53*'Shift A Calculation'!$D49/3600,0)</f>
        <v>0</v>
      </c>
      <c r="AI49" s="11">
        <f>IFERROR('Input Data Shift A'!AH53*'Shift A Calculation'!$D49/3600,0)</f>
        <v>0</v>
      </c>
      <c r="AJ49" s="11">
        <f t="shared" si="1"/>
        <v>0</v>
      </c>
    </row>
    <row r="50" spans="2:36">
      <c r="B50" s="8">
        <v>48</v>
      </c>
      <c r="C50" s="9" t="str">
        <f>+Kousu!B58</f>
        <v>AE262100-7260</v>
      </c>
      <c r="D50" s="10">
        <f>+Kousu!S58</f>
        <v>14.127906976744187</v>
      </c>
      <c r="E50" s="11">
        <f>IFERROR('Input Data Shift A'!D54*'Shift A Calculation'!$D50/3600,0)</f>
        <v>0</v>
      </c>
      <c r="F50" s="11">
        <f>IFERROR('Input Data Shift A'!E54*'Shift A Calculation'!$D50/3600,0)</f>
        <v>0</v>
      </c>
      <c r="G50" s="11">
        <f>IFERROR('Input Data Shift A'!F54*'Shift A Calculation'!$D50/3600,0)</f>
        <v>0</v>
      </c>
      <c r="H50" s="11">
        <f>IFERROR('Input Data Shift A'!G54*'Shift A Calculation'!$D50/3600,0)</f>
        <v>0</v>
      </c>
      <c r="I50" s="11">
        <f>IFERROR('Input Data Shift A'!H54*'Shift A Calculation'!$D50/3600,0)</f>
        <v>0</v>
      </c>
      <c r="J50" s="11">
        <f>IFERROR('Input Data Shift A'!I54*'Shift A Calculation'!$D50/3600,0)</f>
        <v>0</v>
      </c>
      <c r="K50" s="11">
        <f>IFERROR('Input Data Shift A'!J54*'Shift A Calculation'!$D50/3600,0)</f>
        <v>0</v>
      </c>
      <c r="L50" s="11">
        <f>IFERROR('Input Data Shift A'!K54*'Shift A Calculation'!$D50/3600,0)</f>
        <v>0</v>
      </c>
      <c r="M50" s="11">
        <f>IFERROR('Input Data Shift A'!L54*'Shift A Calculation'!$D50/3600,0)</f>
        <v>0</v>
      </c>
      <c r="N50" s="11">
        <f>IFERROR('Input Data Shift A'!M54*'Shift A Calculation'!$D50/3600,0)</f>
        <v>0</v>
      </c>
      <c r="O50" s="11">
        <f>IFERROR('Input Data Shift A'!N54*'Shift A Calculation'!$D50/3600,0)</f>
        <v>0</v>
      </c>
      <c r="P50" s="11">
        <f>IFERROR('Input Data Shift A'!O54*'Shift A Calculation'!$D50/3600,0)</f>
        <v>0</v>
      </c>
      <c r="Q50" s="11">
        <f>IFERROR('Input Data Shift A'!P54*'Shift A Calculation'!$D50/3600,0)</f>
        <v>0</v>
      </c>
      <c r="R50" s="11">
        <f>IFERROR('Input Data Shift A'!Q54*'Shift A Calculation'!$D50/3600,0)</f>
        <v>0</v>
      </c>
      <c r="S50" s="11">
        <f>IFERROR('Input Data Shift A'!R54*'Shift A Calculation'!$D50/3600,0)</f>
        <v>0</v>
      </c>
      <c r="T50" s="11">
        <f>IFERROR('Input Data Shift A'!S54*'Shift A Calculation'!$D50/3600,0)</f>
        <v>0</v>
      </c>
      <c r="U50" s="11">
        <f>IFERROR('Input Data Shift A'!T54*'Shift A Calculation'!$D50/3600,0)</f>
        <v>0</v>
      </c>
      <c r="V50" s="11">
        <f>IFERROR('Input Data Shift A'!U54*'Shift A Calculation'!$D50/3600,0)</f>
        <v>0</v>
      </c>
      <c r="W50" s="11">
        <f>IFERROR('Input Data Shift A'!V54*'Shift A Calculation'!$D50/3600,0)</f>
        <v>0</v>
      </c>
      <c r="X50" s="11">
        <f>IFERROR('Input Data Shift A'!W54*'Shift A Calculation'!$D50/3600,0)</f>
        <v>0</v>
      </c>
      <c r="Y50" s="11">
        <f>IFERROR('Input Data Shift A'!X54*'Shift A Calculation'!$D50/3600,0)</f>
        <v>0</v>
      </c>
      <c r="Z50" s="11">
        <f>IFERROR('Input Data Shift A'!Y54*'Shift A Calculation'!$D50/3600,0)</f>
        <v>0</v>
      </c>
      <c r="AA50" s="11">
        <f>IFERROR('Input Data Shift A'!Z54*'Shift A Calculation'!$D50/3600,0)</f>
        <v>0</v>
      </c>
      <c r="AB50" s="11">
        <f>IFERROR('Input Data Shift A'!AA54*'Shift A Calculation'!$D50/3600,0)</f>
        <v>0</v>
      </c>
      <c r="AC50" s="11">
        <f>IFERROR('Input Data Shift A'!AB54*'Shift A Calculation'!$D50/3600,0)</f>
        <v>0</v>
      </c>
      <c r="AD50" s="11">
        <f>IFERROR('Input Data Shift A'!AC54*'Shift A Calculation'!$D50/3600,0)</f>
        <v>0</v>
      </c>
      <c r="AE50" s="11">
        <f>IFERROR('Input Data Shift A'!AD54*'Shift A Calculation'!$D50/3600,0)</f>
        <v>0</v>
      </c>
      <c r="AF50" s="11">
        <f>IFERROR('Input Data Shift A'!AE54*'Shift A Calculation'!$D50/3600,0)</f>
        <v>0</v>
      </c>
      <c r="AG50" s="11">
        <f>IFERROR('Input Data Shift A'!AF54*'Shift A Calculation'!$D50/3600,0)</f>
        <v>0</v>
      </c>
      <c r="AH50" s="11">
        <f>IFERROR('Input Data Shift A'!AG54*'Shift A Calculation'!$D50/3600,0)</f>
        <v>0</v>
      </c>
      <c r="AI50" s="11">
        <f>IFERROR('Input Data Shift A'!AH54*'Shift A Calculation'!$D50/3600,0)</f>
        <v>0</v>
      </c>
      <c r="AJ50" s="11">
        <f t="shared" si="1"/>
        <v>0</v>
      </c>
    </row>
    <row r="51" spans="2:36">
      <c r="B51" s="8">
        <v>49</v>
      </c>
      <c r="C51" s="9" t="str">
        <f>+Kousu!B59</f>
        <v>AE262100-7270</v>
      </c>
      <c r="D51" s="10">
        <f>+Kousu!S59</f>
        <v>14.127906976744187</v>
      </c>
      <c r="E51" s="11">
        <f>IFERROR('Input Data Shift A'!D55*'Shift A Calculation'!$D51/3600,0)</f>
        <v>0</v>
      </c>
      <c r="F51" s="11">
        <f>IFERROR('Input Data Shift A'!E55*'Shift A Calculation'!$D51/3600,0)</f>
        <v>0</v>
      </c>
      <c r="G51" s="11">
        <f>IFERROR('Input Data Shift A'!F55*'Shift A Calculation'!$D51/3600,0)</f>
        <v>0</v>
      </c>
      <c r="H51" s="11">
        <f>IFERROR('Input Data Shift A'!G55*'Shift A Calculation'!$D51/3600,0)</f>
        <v>0</v>
      </c>
      <c r="I51" s="11">
        <f>IFERROR('Input Data Shift A'!H55*'Shift A Calculation'!$D51/3600,0)</f>
        <v>0</v>
      </c>
      <c r="J51" s="11">
        <f>IFERROR('Input Data Shift A'!I55*'Shift A Calculation'!$D51/3600,0)</f>
        <v>0</v>
      </c>
      <c r="K51" s="11">
        <f>IFERROR('Input Data Shift A'!J55*'Shift A Calculation'!$D51/3600,0)</f>
        <v>0</v>
      </c>
      <c r="L51" s="11">
        <f>IFERROR('Input Data Shift A'!K55*'Shift A Calculation'!$D51/3600,0)</f>
        <v>0</v>
      </c>
      <c r="M51" s="11">
        <f>IFERROR('Input Data Shift A'!L55*'Shift A Calculation'!$D51/3600,0)</f>
        <v>0</v>
      </c>
      <c r="N51" s="11">
        <f>IFERROR('Input Data Shift A'!M55*'Shift A Calculation'!$D51/3600,0)</f>
        <v>0</v>
      </c>
      <c r="O51" s="11">
        <f>IFERROR('Input Data Shift A'!N55*'Shift A Calculation'!$D51/3600,0)</f>
        <v>0</v>
      </c>
      <c r="P51" s="11">
        <f>IFERROR('Input Data Shift A'!O55*'Shift A Calculation'!$D51/3600,0)</f>
        <v>0</v>
      </c>
      <c r="Q51" s="11">
        <f>IFERROR('Input Data Shift A'!P55*'Shift A Calculation'!$D51/3600,0)</f>
        <v>0</v>
      </c>
      <c r="R51" s="11">
        <f>IFERROR('Input Data Shift A'!Q55*'Shift A Calculation'!$D51/3600,0)</f>
        <v>0</v>
      </c>
      <c r="S51" s="11">
        <f>IFERROR('Input Data Shift A'!R55*'Shift A Calculation'!$D51/3600,0)</f>
        <v>0</v>
      </c>
      <c r="T51" s="11">
        <f>IFERROR('Input Data Shift A'!S55*'Shift A Calculation'!$D51/3600,0)</f>
        <v>0</v>
      </c>
      <c r="U51" s="11">
        <f>IFERROR('Input Data Shift A'!T55*'Shift A Calculation'!$D51/3600,0)</f>
        <v>0</v>
      </c>
      <c r="V51" s="11">
        <f>IFERROR('Input Data Shift A'!U55*'Shift A Calculation'!$D51/3600,0)</f>
        <v>0</v>
      </c>
      <c r="W51" s="11">
        <f>IFERROR('Input Data Shift A'!V55*'Shift A Calculation'!$D51/3600,0)</f>
        <v>0</v>
      </c>
      <c r="X51" s="11">
        <f>IFERROR('Input Data Shift A'!W55*'Shift A Calculation'!$D51/3600,0)</f>
        <v>0</v>
      </c>
      <c r="Y51" s="11">
        <f>IFERROR('Input Data Shift A'!X55*'Shift A Calculation'!$D51/3600,0)</f>
        <v>0</v>
      </c>
      <c r="Z51" s="11">
        <f>IFERROR('Input Data Shift A'!Y55*'Shift A Calculation'!$D51/3600,0)</f>
        <v>0</v>
      </c>
      <c r="AA51" s="11">
        <f>IFERROR('Input Data Shift A'!Z55*'Shift A Calculation'!$D51/3600,0)</f>
        <v>0</v>
      </c>
      <c r="AB51" s="11">
        <f>IFERROR('Input Data Shift A'!AA55*'Shift A Calculation'!$D51/3600,0)</f>
        <v>0</v>
      </c>
      <c r="AC51" s="11">
        <f>IFERROR('Input Data Shift A'!AB55*'Shift A Calculation'!$D51/3600,0)</f>
        <v>0</v>
      </c>
      <c r="AD51" s="11">
        <f>IFERROR('Input Data Shift A'!AC55*'Shift A Calculation'!$D51/3600,0)</f>
        <v>0</v>
      </c>
      <c r="AE51" s="11">
        <f>IFERROR('Input Data Shift A'!AD55*'Shift A Calculation'!$D51/3600,0)</f>
        <v>0</v>
      </c>
      <c r="AF51" s="11">
        <f>IFERROR('Input Data Shift A'!AE55*'Shift A Calculation'!$D51/3600,0)</f>
        <v>0</v>
      </c>
      <c r="AG51" s="11">
        <f>IFERROR('Input Data Shift A'!AF55*'Shift A Calculation'!$D51/3600,0)</f>
        <v>0</v>
      </c>
      <c r="AH51" s="11">
        <f>IFERROR('Input Data Shift A'!AG55*'Shift A Calculation'!$D51/3600,0)</f>
        <v>0</v>
      </c>
      <c r="AI51" s="11">
        <f>IFERROR('Input Data Shift A'!AH55*'Shift A Calculation'!$D51/3600,0)</f>
        <v>0</v>
      </c>
      <c r="AJ51" s="11">
        <f t="shared" si="1"/>
        <v>0</v>
      </c>
    </row>
    <row r="52" spans="2:36">
      <c r="B52" s="8">
        <v>50</v>
      </c>
      <c r="C52" s="9" t="str">
        <f>+Kousu!B60</f>
        <v>AE262100-7800</v>
      </c>
      <c r="D52" s="10">
        <f>+Kousu!S60</f>
        <v>14.127906976744187</v>
      </c>
      <c r="E52" s="11">
        <f>IFERROR('Input Data Shift A'!D56*'Shift A Calculation'!$D52/3600,0)</f>
        <v>0</v>
      </c>
      <c r="F52" s="11">
        <f>IFERROR('Input Data Shift A'!E56*'Shift A Calculation'!$D52/3600,0)</f>
        <v>0</v>
      </c>
      <c r="G52" s="11">
        <f>IFERROR('Input Data Shift A'!F56*'Shift A Calculation'!$D52/3600,0)</f>
        <v>0</v>
      </c>
      <c r="H52" s="11">
        <f>IFERROR('Input Data Shift A'!G56*'Shift A Calculation'!$D52/3600,0)</f>
        <v>0</v>
      </c>
      <c r="I52" s="11">
        <f>IFERROR('Input Data Shift A'!H56*'Shift A Calculation'!$D52/3600,0)</f>
        <v>0</v>
      </c>
      <c r="J52" s="11">
        <f>IFERROR('Input Data Shift A'!I56*'Shift A Calculation'!$D52/3600,0)</f>
        <v>0</v>
      </c>
      <c r="K52" s="11">
        <f>IFERROR('Input Data Shift A'!J56*'Shift A Calculation'!$D52/3600,0)</f>
        <v>0</v>
      </c>
      <c r="L52" s="11">
        <f>IFERROR('Input Data Shift A'!K56*'Shift A Calculation'!$D52/3600,0)</f>
        <v>0</v>
      </c>
      <c r="M52" s="11">
        <f>IFERROR('Input Data Shift A'!L56*'Shift A Calculation'!$D52/3600,0)</f>
        <v>0</v>
      </c>
      <c r="N52" s="11">
        <f>IFERROR('Input Data Shift A'!M56*'Shift A Calculation'!$D52/3600,0)</f>
        <v>0</v>
      </c>
      <c r="O52" s="11">
        <f>IFERROR('Input Data Shift A'!N56*'Shift A Calculation'!$D52/3600,0)</f>
        <v>0</v>
      </c>
      <c r="P52" s="11">
        <f>IFERROR('Input Data Shift A'!O56*'Shift A Calculation'!$D52/3600,0)</f>
        <v>0</v>
      </c>
      <c r="Q52" s="11">
        <f>IFERROR('Input Data Shift A'!P56*'Shift A Calculation'!$D52/3600,0)</f>
        <v>0</v>
      </c>
      <c r="R52" s="11">
        <f>IFERROR('Input Data Shift A'!Q56*'Shift A Calculation'!$D52/3600,0)</f>
        <v>0</v>
      </c>
      <c r="S52" s="11">
        <f>IFERROR('Input Data Shift A'!R56*'Shift A Calculation'!$D52/3600,0)</f>
        <v>0</v>
      </c>
      <c r="T52" s="11">
        <f>IFERROR('Input Data Shift A'!S56*'Shift A Calculation'!$D52/3600,0)</f>
        <v>0</v>
      </c>
      <c r="U52" s="11">
        <f>IFERROR('Input Data Shift A'!T56*'Shift A Calculation'!$D52/3600,0)</f>
        <v>0</v>
      </c>
      <c r="V52" s="11">
        <f>IFERROR('Input Data Shift A'!U56*'Shift A Calculation'!$D52/3600,0)</f>
        <v>0</v>
      </c>
      <c r="W52" s="11">
        <f>IFERROR('Input Data Shift A'!V56*'Shift A Calculation'!$D52/3600,0)</f>
        <v>0</v>
      </c>
      <c r="X52" s="11">
        <f>IFERROR('Input Data Shift A'!W56*'Shift A Calculation'!$D52/3600,0)</f>
        <v>0</v>
      </c>
      <c r="Y52" s="11">
        <f>IFERROR('Input Data Shift A'!X56*'Shift A Calculation'!$D52/3600,0)</f>
        <v>0</v>
      </c>
      <c r="Z52" s="11">
        <f>IFERROR('Input Data Shift A'!Y56*'Shift A Calculation'!$D52/3600,0)</f>
        <v>0</v>
      </c>
      <c r="AA52" s="11">
        <f>IFERROR('Input Data Shift A'!Z56*'Shift A Calculation'!$D52/3600,0)</f>
        <v>0</v>
      </c>
      <c r="AB52" s="11">
        <f>IFERROR('Input Data Shift A'!AA56*'Shift A Calculation'!$D52/3600,0)</f>
        <v>0</v>
      </c>
      <c r="AC52" s="11">
        <f>IFERROR('Input Data Shift A'!AB56*'Shift A Calculation'!$D52/3600,0)</f>
        <v>0</v>
      </c>
      <c r="AD52" s="11">
        <f>IFERROR('Input Data Shift A'!AC56*'Shift A Calculation'!$D52/3600,0)</f>
        <v>0</v>
      </c>
      <c r="AE52" s="11">
        <f>IFERROR('Input Data Shift A'!AD56*'Shift A Calculation'!$D52/3600,0)</f>
        <v>0</v>
      </c>
      <c r="AF52" s="11">
        <f>IFERROR('Input Data Shift A'!AE56*'Shift A Calculation'!$D52/3600,0)</f>
        <v>0</v>
      </c>
      <c r="AG52" s="11">
        <f>IFERROR('Input Data Shift A'!AF56*'Shift A Calculation'!$D52/3600,0)</f>
        <v>0</v>
      </c>
      <c r="AH52" s="11">
        <f>IFERROR('Input Data Shift A'!AG56*'Shift A Calculation'!$D52/3600,0)</f>
        <v>0</v>
      </c>
      <c r="AI52" s="11">
        <f>IFERROR('Input Data Shift A'!AH56*'Shift A Calculation'!$D52/3600,0)</f>
        <v>0</v>
      </c>
      <c r="AJ52" s="11">
        <f t="shared" si="1"/>
        <v>0</v>
      </c>
    </row>
    <row r="53" spans="2:36">
      <c r="B53" s="8">
        <v>51</v>
      </c>
      <c r="C53" s="9" t="str">
        <f>+Kousu!B61</f>
        <v>AE262100-7810</v>
      </c>
      <c r="D53" s="10">
        <f>+Kousu!S61</f>
        <v>14.127906976744187</v>
      </c>
      <c r="E53" s="11">
        <f>IFERROR('Input Data Shift A'!D57*'Shift A Calculation'!$D53/3600,0)</f>
        <v>0</v>
      </c>
      <c r="F53" s="11">
        <f>IFERROR('Input Data Shift A'!E57*'Shift A Calculation'!$D53/3600,0)</f>
        <v>0</v>
      </c>
      <c r="G53" s="11">
        <f>IFERROR('Input Data Shift A'!F57*'Shift A Calculation'!$D53/3600,0)</f>
        <v>0</v>
      </c>
      <c r="H53" s="11">
        <f>IFERROR('Input Data Shift A'!G57*'Shift A Calculation'!$D53/3600,0)</f>
        <v>0</v>
      </c>
      <c r="I53" s="11">
        <f>IFERROR('Input Data Shift A'!H57*'Shift A Calculation'!$D53/3600,0)</f>
        <v>0</v>
      </c>
      <c r="J53" s="11">
        <f>IFERROR('Input Data Shift A'!I57*'Shift A Calculation'!$D53/3600,0)</f>
        <v>0</v>
      </c>
      <c r="K53" s="11">
        <f>IFERROR('Input Data Shift A'!J57*'Shift A Calculation'!$D53/3600,0)</f>
        <v>0</v>
      </c>
      <c r="L53" s="11">
        <f>IFERROR('Input Data Shift A'!K57*'Shift A Calculation'!$D53/3600,0)</f>
        <v>0</v>
      </c>
      <c r="M53" s="11">
        <f>IFERROR('Input Data Shift A'!L57*'Shift A Calculation'!$D53/3600,0)</f>
        <v>0</v>
      </c>
      <c r="N53" s="11">
        <f>IFERROR('Input Data Shift A'!M57*'Shift A Calculation'!$D53/3600,0)</f>
        <v>0</v>
      </c>
      <c r="O53" s="11">
        <f>IFERROR('Input Data Shift A'!N57*'Shift A Calculation'!$D53/3600,0)</f>
        <v>0</v>
      </c>
      <c r="P53" s="11">
        <f>IFERROR('Input Data Shift A'!O57*'Shift A Calculation'!$D53/3600,0)</f>
        <v>0</v>
      </c>
      <c r="Q53" s="11">
        <f>IFERROR('Input Data Shift A'!P57*'Shift A Calculation'!$D53/3600,0)</f>
        <v>0</v>
      </c>
      <c r="R53" s="11">
        <f>IFERROR('Input Data Shift A'!Q57*'Shift A Calculation'!$D53/3600,0)</f>
        <v>0</v>
      </c>
      <c r="S53" s="11">
        <f>IFERROR('Input Data Shift A'!R57*'Shift A Calculation'!$D53/3600,0)</f>
        <v>0</v>
      </c>
      <c r="T53" s="11">
        <f>IFERROR('Input Data Shift A'!S57*'Shift A Calculation'!$D53/3600,0)</f>
        <v>0</v>
      </c>
      <c r="U53" s="11">
        <f>IFERROR('Input Data Shift A'!T57*'Shift A Calculation'!$D53/3600,0)</f>
        <v>0</v>
      </c>
      <c r="V53" s="11">
        <f>IFERROR('Input Data Shift A'!U57*'Shift A Calculation'!$D53/3600,0)</f>
        <v>0</v>
      </c>
      <c r="W53" s="11">
        <f>IFERROR('Input Data Shift A'!V57*'Shift A Calculation'!$D53/3600,0)</f>
        <v>0</v>
      </c>
      <c r="X53" s="11">
        <f>IFERROR('Input Data Shift A'!W57*'Shift A Calculation'!$D53/3600,0)</f>
        <v>0</v>
      </c>
      <c r="Y53" s="11">
        <f>IFERROR('Input Data Shift A'!X57*'Shift A Calculation'!$D53/3600,0)</f>
        <v>0</v>
      </c>
      <c r="Z53" s="11">
        <f>IFERROR('Input Data Shift A'!Y57*'Shift A Calculation'!$D53/3600,0)</f>
        <v>0</v>
      </c>
      <c r="AA53" s="11">
        <f>IFERROR('Input Data Shift A'!Z57*'Shift A Calculation'!$D53/3600,0)</f>
        <v>0</v>
      </c>
      <c r="AB53" s="11">
        <f>IFERROR('Input Data Shift A'!AA57*'Shift A Calculation'!$D53/3600,0)</f>
        <v>0</v>
      </c>
      <c r="AC53" s="11">
        <f>IFERROR('Input Data Shift A'!AB57*'Shift A Calculation'!$D53/3600,0)</f>
        <v>0</v>
      </c>
      <c r="AD53" s="11">
        <f>IFERROR('Input Data Shift A'!AC57*'Shift A Calculation'!$D53/3600,0)</f>
        <v>0</v>
      </c>
      <c r="AE53" s="11">
        <f>IFERROR('Input Data Shift A'!AD57*'Shift A Calculation'!$D53/3600,0)</f>
        <v>0</v>
      </c>
      <c r="AF53" s="11">
        <f>IFERROR('Input Data Shift A'!AE57*'Shift A Calculation'!$D53/3600,0)</f>
        <v>0</v>
      </c>
      <c r="AG53" s="11">
        <f>IFERROR('Input Data Shift A'!AF57*'Shift A Calculation'!$D53/3600,0)</f>
        <v>0</v>
      </c>
      <c r="AH53" s="11">
        <f>IFERROR('Input Data Shift A'!AG57*'Shift A Calculation'!$D53/3600,0)</f>
        <v>0</v>
      </c>
      <c r="AI53" s="11">
        <f>IFERROR('Input Data Shift A'!AH57*'Shift A Calculation'!$D53/3600,0)</f>
        <v>0</v>
      </c>
      <c r="AJ53" s="11">
        <f t="shared" si="1"/>
        <v>0</v>
      </c>
    </row>
    <row r="54" spans="2:36">
      <c r="B54" s="8">
        <v>52</v>
      </c>
      <c r="C54" s="9" t="str">
        <f>+Kousu!B62</f>
        <v>AE262100-7820</v>
      </c>
      <c r="D54" s="10">
        <f>+Kousu!S62</f>
        <v>14.127906976744187</v>
      </c>
      <c r="E54" s="11">
        <f>IFERROR('Input Data Shift A'!D58*'Shift A Calculation'!$D54/3600,0)</f>
        <v>0</v>
      </c>
      <c r="F54" s="11">
        <f>IFERROR('Input Data Shift A'!E58*'Shift A Calculation'!$D54/3600,0)</f>
        <v>0</v>
      </c>
      <c r="G54" s="11">
        <f>IFERROR('Input Data Shift A'!F58*'Shift A Calculation'!$D54/3600,0)</f>
        <v>0</v>
      </c>
      <c r="H54" s="11">
        <f>IFERROR('Input Data Shift A'!G58*'Shift A Calculation'!$D54/3600,0)</f>
        <v>0</v>
      </c>
      <c r="I54" s="11">
        <f>IFERROR('Input Data Shift A'!H58*'Shift A Calculation'!$D54/3600,0)</f>
        <v>0</v>
      </c>
      <c r="J54" s="11">
        <f>IFERROR('Input Data Shift A'!I58*'Shift A Calculation'!$D54/3600,0)</f>
        <v>0</v>
      </c>
      <c r="K54" s="11">
        <f>IFERROR('Input Data Shift A'!J58*'Shift A Calculation'!$D54/3600,0)</f>
        <v>0</v>
      </c>
      <c r="L54" s="11">
        <f>IFERROR('Input Data Shift A'!K58*'Shift A Calculation'!$D54/3600,0)</f>
        <v>0</v>
      </c>
      <c r="M54" s="11">
        <f>IFERROR('Input Data Shift A'!L58*'Shift A Calculation'!$D54/3600,0)</f>
        <v>0</v>
      </c>
      <c r="N54" s="11">
        <f>IFERROR('Input Data Shift A'!M58*'Shift A Calculation'!$D54/3600,0)</f>
        <v>0</v>
      </c>
      <c r="O54" s="11">
        <f>IFERROR('Input Data Shift A'!N58*'Shift A Calculation'!$D54/3600,0)</f>
        <v>0</v>
      </c>
      <c r="P54" s="11">
        <f>IFERROR('Input Data Shift A'!O58*'Shift A Calculation'!$D54/3600,0)</f>
        <v>0</v>
      </c>
      <c r="Q54" s="11">
        <f>IFERROR('Input Data Shift A'!P58*'Shift A Calculation'!$D54/3600,0)</f>
        <v>0</v>
      </c>
      <c r="R54" s="11">
        <f>IFERROR('Input Data Shift A'!Q58*'Shift A Calculation'!$D54/3600,0)</f>
        <v>0</v>
      </c>
      <c r="S54" s="11">
        <f>IFERROR('Input Data Shift A'!R58*'Shift A Calculation'!$D54/3600,0)</f>
        <v>0</v>
      </c>
      <c r="T54" s="11">
        <f>IFERROR('Input Data Shift A'!S58*'Shift A Calculation'!$D54/3600,0)</f>
        <v>0</v>
      </c>
      <c r="U54" s="11">
        <f>IFERROR('Input Data Shift A'!T58*'Shift A Calculation'!$D54/3600,0)</f>
        <v>0</v>
      </c>
      <c r="V54" s="11">
        <f>IFERROR('Input Data Shift A'!U58*'Shift A Calculation'!$D54/3600,0)</f>
        <v>0</v>
      </c>
      <c r="W54" s="11">
        <f>IFERROR('Input Data Shift A'!V58*'Shift A Calculation'!$D54/3600,0)</f>
        <v>0</v>
      </c>
      <c r="X54" s="11">
        <f>IFERROR('Input Data Shift A'!W58*'Shift A Calculation'!$D54/3600,0)</f>
        <v>0</v>
      </c>
      <c r="Y54" s="11">
        <f>IFERROR('Input Data Shift A'!X58*'Shift A Calculation'!$D54/3600,0)</f>
        <v>0</v>
      </c>
      <c r="Z54" s="11">
        <f>IFERROR('Input Data Shift A'!Y58*'Shift A Calculation'!$D54/3600,0)</f>
        <v>0</v>
      </c>
      <c r="AA54" s="11">
        <f>IFERROR('Input Data Shift A'!Z58*'Shift A Calculation'!$D54/3600,0)</f>
        <v>0</v>
      </c>
      <c r="AB54" s="11">
        <f>IFERROR('Input Data Shift A'!AA58*'Shift A Calculation'!$D54/3600,0)</f>
        <v>0</v>
      </c>
      <c r="AC54" s="11">
        <f>IFERROR('Input Data Shift A'!AB58*'Shift A Calculation'!$D54/3600,0)</f>
        <v>0</v>
      </c>
      <c r="AD54" s="11">
        <f>IFERROR('Input Data Shift A'!AC58*'Shift A Calculation'!$D54/3600,0)</f>
        <v>0</v>
      </c>
      <c r="AE54" s="11">
        <f>IFERROR('Input Data Shift A'!AD58*'Shift A Calculation'!$D54/3600,0)</f>
        <v>0</v>
      </c>
      <c r="AF54" s="11">
        <f>IFERROR('Input Data Shift A'!AE58*'Shift A Calculation'!$D54/3600,0)</f>
        <v>0</v>
      </c>
      <c r="AG54" s="11">
        <f>IFERROR('Input Data Shift A'!AF58*'Shift A Calculation'!$D54/3600,0)</f>
        <v>0</v>
      </c>
      <c r="AH54" s="11">
        <f>IFERROR('Input Data Shift A'!AG58*'Shift A Calculation'!$D54/3600,0)</f>
        <v>0</v>
      </c>
      <c r="AI54" s="11">
        <f>IFERROR('Input Data Shift A'!AH58*'Shift A Calculation'!$D54/3600,0)</f>
        <v>0</v>
      </c>
      <c r="AJ54" s="11">
        <f t="shared" si="1"/>
        <v>0</v>
      </c>
    </row>
    <row r="55" spans="2:36">
      <c r="B55" s="8">
        <v>53</v>
      </c>
      <c r="C55" s="9" t="str">
        <f>+Kousu!B63</f>
        <v>AE262100-7830</v>
      </c>
      <c r="D55" s="10">
        <f>+Kousu!S63</f>
        <v>14.127906976744187</v>
      </c>
      <c r="E55" s="11">
        <f>IFERROR('Input Data Shift A'!D59*'Shift A Calculation'!$D55/3600,0)</f>
        <v>0</v>
      </c>
      <c r="F55" s="11">
        <f>IFERROR('Input Data Shift A'!E59*'Shift A Calculation'!$D55/3600,0)</f>
        <v>0</v>
      </c>
      <c r="G55" s="11">
        <f>IFERROR('Input Data Shift A'!F59*'Shift A Calculation'!$D55/3600,0)</f>
        <v>0</v>
      </c>
      <c r="H55" s="11">
        <f>IFERROR('Input Data Shift A'!G59*'Shift A Calculation'!$D55/3600,0)</f>
        <v>0</v>
      </c>
      <c r="I55" s="11">
        <f>IFERROR('Input Data Shift A'!H59*'Shift A Calculation'!$D55/3600,0)</f>
        <v>0</v>
      </c>
      <c r="J55" s="11">
        <f>IFERROR('Input Data Shift A'!I59*'Shift A Calculation'!$D55/3600,0)</f>
        <v>0</v>
      </c>
      <c r="K55" s="11">
        <f>IFERROR('Input Data Shift A'!J59*'Shift A Calculation'!$D55/3600,0)</f>
        <v>0</v>
      </c>
      <c r="L55" s="11">
        <f>IFERROR('Input Data Shift A'!K59*'Shift A Calculation'!$D55/3600,0)</f>
        <v>0</v>
      </c>
      <c r="M55" s="11">
        <f>IFERROR('Input Data Shift A'!L59*'Shift A Calculation'!$D55/3600,0)</f>
        <v>0</v>
      </c>
      <c r="N55" s="11">
        <f>IFERROR('Input Data Shift A'!M59*'Shift A Calculation'!$D55/3600,0)</f>
        <v>0</v>
      </c>
      <c r="O55" s="11">
        <f>IFERROR('Input Data Shift A'!N59*'Shift A Calculation'!$D55/3600,0)</f>
        <v>0</v>
      </c>
      <c r="P55" s="11">
        <f>IFERROR('Input Data Shift A'!O59*'Shift A Calculation'!$D55/3600,0)</f>
        <v>0</v>
      </c>
      <c r="Q55" s="11">
        <f>IFERROR('Input Data Shift A'!P59*'Shift A Calculation'!$D55/3600,0)</f>
        <v>0</v>
      </c>
      <c r="R55" s="11">
        <f>IFERROR('Input Data Shift A'!Q59*'Shift A Calculation'!$D55/3600,0)</f>
        <v>0</v>
      </c>
      <c r="S55" s="11">
        <f>IFERROR('Input Data Shift A'!R59*'Shift A Calculation'!$D55/3600,0)</f>
        <v>0</v>
      </c>
      <c r="T55" s="11">
        <f>IFERROR('Input Data Shift A'!S59*'Shift A Calculation'!$D55/3600,0)</f>
        <v>0</v>
      </c>
      <c r="U55" s="11">
        <f>IFERROR('Input Data Shift A'!T59*'Shift A Calculation'!$D55/3600,0)</f>
        <v>0</v>
      </c>
      <c r="V55" s="11">
        <f>IFERROR('Input Data Shift A'!U59*'Shift A Calculation'!$D55/3600,0)</f>
        <v>0</v>
      </c>
      <c r="W55" s="11">
        <f>IFERROR('Input Data Shift A'!V59*'Shift A Calculation'!$D55/3600,0)</f>
        <v>0</v>
      </c>
      <c r="X55" s="11">
        <f>IFERROR('Input Data Shift A'!W59*'Shift A Calculation'!$D55/3600,0)</f>
        <v>0</v>
      </c>
      <c r="Y55" s="11">
        <f>IFERROR('Input Data Shift A'!X59*'Shift A Calculation'!$D55/3600,0)</f>
        <v>0</v>
      </c>
      <c r="Z55" s="11">
        <f>IFERROR('Input Data Shift A'!Y59*'Shift A Calculation'!$D55/3600,0)</f>
        <v>0</v>
      </c>
      <c r="AA55" s="11">
        <f>IFERROR('Input Data Shift A'!Z59*'Shift A Calculation'!$D55/3600,0)</f>
        <v>0</v>
      </c>
      <c r="AB55" s="11">
        <f>IFERROR('Input Data Shift A'!AA59*'Shift A Calculation'!$D55/3600,0)</f>
        <v>0</v>
      </c>
      <c r="AC55" s="11">
        <f>IFERROR('Input Data Shift A'!AB59*'Shift A Calculation'!$D55/3600,0)</f>
        <v>0</v>
      </c>
      <c r="AD55" s="11">
        <f>IFERROR('Input Data Shift A'!AC59*'Shift A Calculation'!$D55/3600,0)</f>
        <v>0</v>
      </c>
      <c r="AE55" s="11">
        <f>IFERROR('Input Data Shift A'!AD59*'Shift A Calculation'!$D55/3600,0)</f>
        <v>0</v>
      </c>
      <c r="AF55" s="11">
        <f>IFERROR('Input Data Shift A'!AE59*'Shift A Calculation'!$D55/3600,0)</f>
        <v>0</v>
      </c>
      <c r="AG55" s="11">
        <f>IFERROR('Input Data Shift A'!AF59*'Shift A Calculation'!$D55/3600,0)</f>
        <v>0</v>
      </c>
      <c r="AH55" s="11">
        <f>IFERROR('Input Data Shift A'!AG59*'Shift A Calculation'!$D55/3600,0)</f>
        <v>0</v>
      </c>
      <c r="AI55" s="11">
        <f>IFERROR('Input Data Shift A'!AH59*'Shift A Calculation'!$D55/3600,0)</f>
        <v>0</v>
      </c>
      <c r="AJ55" s="11">
        <f t="shared" si="1"/>
        <v>0</v>
      </c>
    </row>
    <row r="56" spans="2:36">
      <c r="B56" s="8">
        <v>54</v>
      </c>
      <c r="C56" s="9" t="str">
        <f>+Kousu!B64</f>
        <v>AE262100-7840</v>
      </c>
      <c r="D56" s="10">
        <f>+Kousu!S64</f>
        <v>14.127906976744187</v>
      </c>
      <c r="E56" s="11">
        <f>IFERROR('Input Data Shift A'!D60*'Shift A Calculation'!$D56/3600,0)</f>
        <v>0</v>
      </c>
      <c r="F56" s="11">
        <f>IFERROR('Input Data Shift A'!E60*'Shift A Calculation'!$D56/3600,0)</f>
        <v>0</v>
      </c>
      <c r="G56" s="11">
        <f>IFERROR('Input Data Shift A'!F60*'Shift A Calculation'!$D56/3600,0)</f>
        <v>0</v>
      </c>
      <c r="H56" s="11">
        <f>IFERROR('Input Data Shift A'!G60*'Shift A Calculation'!$D56/3600,0)</f>
        <v>0</v>
      </c>
      <c r="I56" s="11">
        <f>IFERROR('Input Data Shift A'!H60*'Shift A Calculation'!$D56/3600,0)</f>
        <v>0</v>
      </c>
      <c r="J56" s="11">
        <f>IFERROR('Input Data Shift A'!I60*'Shift A Calculation'!$D56/3600,0)</f>
        <v>0</v>
      </c>
      <c r="K56" s="11">
        <f>IFERROR('Input Data Shift A'!J60*'Shift A Calculation'!$D56/3600,0)</f>
        <v>0</v>
      </c>
      <c r="L56" s="11">
        <f>IFERROR('Input Data Shift A'!K60*'Shift A Calculation'!$D56/3600,0)</f>
        <v>0</v>
      </c>
      <c r="M56" s="11">
        <f>IFERROR('Input Data Shift A'!L60*'Shift A Calculation'!$D56/3600,0)</f>
        <v>0</v>
      </c>
      <c r="N56" s="11">
        <f>IFERROR('Input Data Shift A'!M60*'Shift A Calculation'!$D56/3600,0)</f>
        <v>0</v>
      </c>
      <c r="O56" s="11">
        <f>IFERROR('Input Data Shift A'!N60*'Shift A Calculation'!$D56/3600,0)</f>
        <v>0</v>
      </c>
      <c r="P56" s="11">
        <f>IFERROR('Input Data Shift A'!O60*'Shift A Calculation'!$D56/3600,0)</f>
        <v>0</v>
      </c>
      <c r="Q56" s="11">
        <f>IFERROR('Input Data Shift A'!P60*'Shift A Calculation'!$D56/3600,0)</f>
        <v>0</v>
      </c>
      <c r="R56" s="11">
        <f>IFERROR('Input Data Shift A'!Q60*'Shift A Calculation'!$D56/3600,0)</f>
        <v>0</v>
      </c>
      <c r="S56" s="11">
        <f>IFERROR('Input Data Shift A'!R60*'Shift A Calculation'!$D56/3600,0)</f>
        <v>0</v>
      </c>
      <c r="T56" s="11">
        <f>IFERROR('Input Data Shift A'!S60*'Shift A Calculation'!$D56/3600,0)</f>
        <v>0</v>
      </c>
      <c r="U56" s="11">
        <f>IFERROR('Input Data Shift A'!T60*'Shift A Calculation'!$D56/3600,0)</f>
        <v>0</v>
      </c>
      <c r="V56" s="11">
        <f>IFERROR('Input Data Shift A'!U60*'Shift A Calculation'!$D56/3600,0)</f>
        <v>0</v>
      </c>
      <c r="W56" s="11">
        <f>IFERROR('Input Data Shift A'!V60*'Shift A Calculation'!$D56/3600,0)</f>
        <v>0</v>
      </c>
      <c r="X56" s="11">
        <f>IFERROR('Input Data Shift A'!W60*'Shift A Calculation'!$D56/3600,0)</f>
        <v>0</v>
      </c>
      <c r="Y56" s="11">
        <f>IFERROR('Input Data Shift A'!X60*'Shift A Calculation'!$D56/3600,0)</f>
        <v>0</v>
      </c>
      <c r="Z56" s="11">
        <f>IFERROR('Input Data Shift A'!Y60*'Shift A Calculation'!$D56/3600,0)</f>
        <v>0</v>
      </c>
      <c r="AA56" s="11">
        <f>IFERROR('Input Data Shift A'!Z60*'Shift A Calculation'!$D56/3600,0)</f>
        <v>0</v>
      </c>
      <c r="AB56" s="11">
        <f>IFERROR('Input Data Shift A'!AA60*'Shift A Calculation'!$D56/3600,0)</f>
        <v>0</v>
      </c>
      <c r="AC56" s="11">
        <f>IFERROR('Input Data Shift A'!AB60*'Shift A Calculation'!$D56/3600,0)</f>
        <v>0</v>
      </c>
      <c r="AD56" s="11">
        <f>IFERROR('Input Data Shift A'!AC60*'Shift A Calculation'!$D56/3600,0)</f>
        <v>0</v>
      </c>
      <c r="AE56" s="11">
        <f>IFERROR('Input Data Shift A'!AD60*'Shift A Calculation'!$D56/3600,0)</f>
        <v>0</v>
      </c>
      <c r="AF56" s="11">
        <f>IFERROR('Input Data Shift A'!AE60*'Shift A Calculation'!$D56/3600,0)</f>
        <v>0</v>
      </c>
      <c r="AG56" s="11">
        <f>IFERROR('Input Data Shift A'!AF60*'Shift A Calculation'!$D56/3600,0)</f>
        <v>0</v>
      </c>
      <c r="AH56" s="11">
        <f>IFERROR('Input Data Shift A'!AG60*'Shift A Calculation'!$D56/3600,0)</f>
        <v>0</v>
      </c>
      <c r="AI56" s="11">
        <f>IFERROR('Input Data Shift A'!AH60*'Shift A Calculation'!$D56/3600,0)</f>
        <v>0</v>
      </c>
      <c r="AJ56" s="11">
        <f t="shared" si="1"/>
        <v>0</v>
      </c>
    </row>
    <row r="57" spans="2:36">
      <c r="B57" s="8">
        <v>55</v>
      </c>
      <c r="C57" s="9" t="str">
        <f>+Kousu!B65</f>
        <v>AE262100-7850</v>
      </c>
      <c r="D57" s="10">
        <f>+Kousu!S65</f>
        <v>14.127906976744187</v>
      </c>
      <c r="E57" s="11">
        <f>IFERROR('Input Data Shift A'!D61*'Shift A Calculation'!$D57/3600,0)</f>
        <v>0</v>
      </c>
      <c r="F57" s="11">
        <f>IFERROR('Input Data Shift A'!E61*'Shift A Calculation'!$D57/3600,0)</f>
        <v>0</v>
      </c>
      <c r="G57" s="11">
        <f>IFERROR('Input Data Shift A'!F61*'Shift A Calculation'!$D57/3600,0)</f>
        <v>0</v>
      </c>
      <c r="H57" s="11">
        <f>IFERROR('Input Data Shift A'!G61*'Shift A Calculation'!$D57/3600,0)</f>
        <v>0</v>
      </c>
      <c r="I57" s="11">
        <f>IFERROR('Input Data Shift A'!H61*'Shift A Calculation'!$D57/3600,0)</f>
        <v>0</v>
      </c>
      <c r="J57" s="11">
        <f>IFERROR('Input Data Shift A'!I61*'Shift A Calculation'!$D57/3600,0)</f>
        <v>0</v>
      </c>
      <c r="K57" s="11">
        <f>IFERROR('Input Data Shift A'!J61*'Shift A Calculation'!$D57/3600,0)</f>
        <v>0</v>
      </c>
      <c r="L57" s="11">
        <f>IFERROR('Input Data Shift A'!K61*'Shift A Calculation'!$D57/3600,0)</f>
        <v>0</v>
      </c>
      <c r="M57" s="11">
        <f>IFERROR('Input Data Shift A'!L61*'Shift A Calculation'!$D57/3600,0)</f>
        <v>0</v>
      </c>
      <c r="N57" s="11">
        <f>IFERROR('Input Data Shift A'!M61*'Shift A Calculation'!$D57/3600,0)</f>
        <v>0</v>
      </c>
      <c r="O57" s="11">
        <f>IFERROR('Input Data Shift A'!N61*'Shift A Calculation'!$D57/3600,0)</f>
        <v>0</v>
      </c>
      <c r="P57" s="11">
        <f>IFERROR('Input Data Shift A'!O61*'Shift A Calculation'!$D57/3600,0)</f>
        <v>0</v>
      </c>
      <c r="Q57" s="11">
        <f>IFERROR('Input Data Shift A'!P61*'Shift A Calculation'!$D57/3600,0)</f>
        <v>0</v>
      </c>
      <c r="R57" s="11">
        <f>IFERROR('Input Data Shift A'!Q61*'Shift A Calculation'!$D57/3600,0)</f>
        <v>0</v>
      </c>
      <c r="S57" s="11">
        <f>IFERROR('Input Data Shift A'!R61*'Shift A Calculation'!$D57/3600,0)</f>
        <v>0</v>
      </c>
      <c r="T57" s="11">
        <f>IFERROR('Input Data Shift A'!S61*'Shift A Calculation'!$D57/3600,0)</f>
        <v>0</v>
      </c>
      <c r="U57" s="11">
        <f>IFERROR('Input Data Shift A'!T61*'Shift A Calculation'!$D57/3600,0)</f>
        <v>0</v>
      </c>
      <c r="V57" s="11">
        <f>IFERROR('Input Data Shift A'!U61*'Shift A Calculation'!$D57/3600,0)</f>
        <v>0</v>
      </c>
      <c r="W57" s="11">
        <f>IFERROR('Input Data Shift A'!V61*'Shift A Calculation'!$D57/3600,0)</f>
        <v>0</v>
      </c>
      <c r="X57" s="11">
        <f>IFERROR('Input Data Shift A'!W61*'Shift A Calculation'!$D57/3600,0)</f>
        <v>0</v>
      </c>
      <c r="Y57" s="11">
        <f>IFERROR('Input Data Shift A'!X61*'Shift A Calculation'!$D57/3600,0)</f>
        <v>0</v>
      </c>
      <c r="Z57" s="11">
        <f>IFERROR('Input Data Shift A'!Y61*'Shift A Calculation'!$D57/3600,0)</f>
        <v>0</v>
      </c>
      <c r="AA57" s="11">
        <f>IFERROR('Input Data Shift A'!Z61*'Shift A Calculation'!$D57/3600,0)</f>
        <v>0</v>
      </c>
      <c r="AB57" s="11">
        <f>IFERROR('Input Data Shift A'!AA61*'Shift A Calculation'!$D57/3600,0)</f>
        <v>0</v>
      </c>
      <c r="AC57" s="11">
        <f>IFERROR('Input Data Shift A'!AB61*'Shift A Calculation'!$D57/3600,0)</f>
        <v>0</v>
      </c>
      <c r="AD57" s="11">
        <f>IFERROR('Input Data Shift A'!AC61*'Shift A Calculation'!$D57/3600,0)</f>
        <v>0</v>
      </c>
      <c r="AE57" s="11">
        <f>IFERROR('Input Data Shift A'!AD61*'Shift A Calculation'!$D57/3600,0)</f>
        <v>0</v>
      </c>
      <c r="AF57" s="11">
        <f>IFERROR('Input Data Shift A'!AE61*'Shift A Calculation'!$D57/3600,0)</f>
        <v>0</v>
      </c>
      <c r="AG57" s="11">
        <f>IFERROR('Input Data Shift A'!AF61*'Shift A Calculation'!$D57/3600,0)</f>
        <v>0</v>
      </c>
      <c r="AH57" s="11">
        <f>IFERROR('Input Data Shift A'!AG61*'Shift A Calculation'!$D57/3600,0)</f>
        <v>0</v>
      </c>
      <c r="AI57" s="11">
        <f>IFERROR('Input Data Shift A'!AH61*'Shift A Calculation'!$D57/3600,0)</f>
        <v>0</v>
      </c>
      <c r="AJ57" s="11">
        <f t="shared" si="1"/>
        <v>0</v>
      </c>
    </row>
    <row r="58" spans="2:36">
      <c r="B58" s="8">
        <v>56</v>
      </c>
      <c r="C58" s="9">
        <f>+Kousu!B66</f>
        <v>0</v>
      </c>
      <c r="D58" s="10" t="e">
        <f>+Kousu!S66</f>
        <v>#VALUE!</v>
      </c>
      <c r="E58" s="11">
        <f>IFERROR('Input Data Shift A'!D62*'Shift A Calculation'!$D58/3600,0)</f>
        <v>0</v>
      </c>
      <c r="F58" s="11">
        <f>IFERROR('Input Data Shift A'!E62*'Shift A Calculation'!$D58/3600,0)</f>
        <v>0</v>
      </c>
      <c r="G58" s="11">
        <f>IFERROR('Input Data Shift A'!F62*'Shift A Calculation'!$D58/3600,0)</f>
        <v>0</v>
      </c>
      <c r="H58" s="11">
        <f>IFERROR('Input Data Shift A'!G62*'Shift A Calculation'!$D58/3600,0)</f>
        <v>0</v>
      </c>
      <c r="I58" s="11">
        <f>IFERROR('Input Data Shift A'!H62*'Shift A Calculation'!$D58/3600,0)</f>
        <v>0</v>
      </c>
      <c r="J58" s="11">
        <f>IFERROR('Input Data Shift A'!I62*'Shift A Calculation'!$D58/3600,0)</f>
        <v>0</v>
      </c>
      <c r="K58" s="11">
        <f>IFERROR('Input Data Shift A'!J62*'Shift A Calculation'!$D58/3600,0)</f>
        <v>0</v>
      </c>
      <c r="L58" s="11">
        <f>IFERROR('Input Data Shift A'!K62*'Shift A Calculation'!$D58/3600,0)</f>
        <v>0</v>
      </c>
      <c r="M58" s="11">
        <f>IFERROR('Input Data Shift A'!L62*'Shift A Calculation'!$D58/3600,0)</f>
        <v>0</v>
      </c>
      <c r="N58" s="11">
        <f>IFERROR('Input Data Shift A'!M62*'Shift A Calculation'!$D58/3600,0)</f>
        <v>0</v>
      </c>
      <c r="O58" s="11">
        <f>IFERROR('Input Data Shift A'!N62*'Shift A Calculation'!$D58/3600,0)</f>
        <v>0</v>
      </c>
      <c r="P58" s="11">
        <f>IFERROR('Input Data Shift A'!O62*'Shift A Calculation'!$D58/3600,0)</f>
        <v>0</v>
      </c>
      <c r="Q58" s="11">
        <f>IFERROR('Input Data Shift A'!P62*'Shift A Calculation'!$D58/3600,0)</f>
        <v>0</v>
      </c>
      <c r="R58" s="11">
        <f>IFERROR('Input Data Shift A'!Q62*'Shift A Calculation'!$D58/3600,0)</f>
        <v>0</v>
      </c>
      <c r="S58" s="11">
        <f>IFERROR('Input Data Shift A'!R62*'Shift A Calculation'!$D58/3600,0)</f>
        <v>0</v>
      </c>
      <c r="T58" s="11">
        <f>IFERROR('Input Data Shift A'!S62*'Shift A Calculation'!$D58/3600,0)</f>
        <v>0</v>
      </c>
      <c r="U58" s="11">
        <f>IFERROR('Input Data Shift A'!T62*'Shift A Calculation'!$D58/3600,0)</f>
        <v>0</v>
      </c>
      <c r="V58" s="11">
        <f>IFERROR('Input Data Shift A'!U62*'Shift A Calculation'!$D58/3600,0)</f>
        <v>0</v>
      </c>
      <c r="W58" s="11">
        <f>IFERROR('Input Data Shift A'!V62*'Shift A Calculation'!$D58/3600,0)</f>
        <v>0</v>
      </c>
      <c r="X58" s="11">
        <f>IFERROR('Input Data Shift A'!W62*'Shift A Calculation'!$D58/3600,0)</f>
        <v>0</v>
      </c>
      <c r="Y58" s="11">
        <f>IFERROR('Input Data Shift A'!X62*'Shift A Calculation'!$D58/3600,0)</f>
        <v>0</v>
      </c>
      <c r="Z58" s="11">
        <f>IFERROR('Input Data Shift A'!Y62*'Shift A Calculation'!$D58/3600,0)</f>
        <v>0</v>
      </c>
      <c r="AA58" s="11">
        <f>IFERROR('Input Data Shift A'!Z62*'Shift A Calculation'!$D58/3600,0)</f>
        <v>0</v>
      </c>
      <c r="AB58" s="11">
        <f>IFERROR('Input Data Shift A'!AA62*'Shift A Calculation'!$D58/3600,0)</f>
        <v>0</v>
      </c>
      <c r="AC58" s="11">
        <f>IFERROR('Input Data Shift A'!AB62*'Shift A Calculation'!$D58/3600,0)</f>
        <v>0</v>
      </c>
      <c r="AD58" s="11">
        <f>IFERROR('Input Data Shift A'!AC62*'Shift A Calculation'!$D58/3600,0)</f>
        <v>0</v>
      </c>
      <c r="AE58" s="11">
        <f>IFERROR('Input Data Shift A'!AD62*'Shift A Calculation'!$D58/3600,0)</f>
        <v>0</v>
      </c>
      <c r="AF58" s="11">
        <f>IFERROR('Input Data Shift A'!AE62*'Shift A Calculation'!$D58/3600,0)</f>
        <v>0</v>
      </c>
      <c r="AG58" s="11">
        <f>IFERROR('Input Data Shift A'!AF62*'Shift A Calculation'!$D58/3600,0)</f>
        <v>0</v>
      </c>
      <c r="AH58" s="11">
        <f>IFERROR('Input Data Shift A'!AG62*'Shift A Calculation'!$D58/3600,0)</f>
        <v>0</v>
      </c>
      <c r="AI58" s="11">
        <f>IFERROR('Input Data Shift A'!AH62*'Shift A Calculation'!$D58/3600,0)</f>
        <v>0</v>
      </c>
      <c r="AJ58" s="11">
        <f t="shared" si="1"/>
        <v>0</v>
      </c>
    </row>
    <row r="59" spans="2:36">
      <c r="B59" s="8">
        <v>57</v>
      </c>
      <c r="C59" s="9">
        <f>+Kousu!B67</f>
        <v>0</v>
      </c>
      <c r="D59" s="10" t="e">
        <f>+Kousu!S67</f>
        <v>#VALUE!</v>
      </c>
      <c r="E59" s="11">
        <f>IFERROR('Input Data Shift A'!D63*'Shift A Calculation'!$D59/3600,0)</f>
        <v>0</v>
      </c>
      <c r="F59" s="11">
        <f>IFERROR('Input Data Shift A'!E63*'Shift A Calculation'!$D59/3600,0)</f>
        <v>0</v>
      </c>
      <c r="G59" s="11">
        <f>IFERROR('Input Data Shift A'!F63*'Shift A Calculation'!$D59/3600,0)</f>
        <v>0</v>
      </c>
      <c r="H59" s="11">
        <f>IFERROR('Input Data Shift A'!G63*'Shift A Calculation'!$D59/3600,0)</f>
        <v>0</v>
      </c>
      <c r="I59" s="11">
        <f>IFERROR('Input Data Shift A'!H63*'Shift A Calculation'!$D59/3600,0)</f>
        <v>0</v>
      </c>
      <c r="J59" s="11">
        <f>IFERROR('Input Data Shift A'!I63*'Shift A Calculation'!$D59/3600,0)</f>
        <v>0</v>
      </c>
      <c r="K59" s="11">
        <f>IFERROR('Input Data Shift A'!J63*'Shift A Calculation'!$D59/3600,0)</f>
        <v>0</v>
      </c>
      <c r="L59" s="11">
        <f>IFERROR('Input Data Shift A'!K63*'Shift A Calculation'!$D59/3600,0)</f>
        <v>0</v>
      </c>
      <c r="M59" s="11">
        <f>IFERROR('Input Data Shift A'!L63*'Shift A Calculation'!$D59/3600,0)</f>
        <v>0</v>
      </c>
      <c r="N59" s="11">
        <f>IFERROR('Input Data Shift A'!M63*'Shift A Calculation'!$D59/3600,0)</f>
        <v>0</v>
      </c>
      <c r="O59" s="11">
        <f>IFERROR('Input Data Shift A'!N63*'Shift A Calculation'!$D59/3600,0)</f>
        <v>0</v>
      </c>
      <c r="P59" s="11">
        <f>IFERROR('Input Data Shift A'!O63*'Shift A Calculation'!$D59/3600,0)</f>
        <v>0</v>
      </c>
      <c r="Q59" s="11">
        <f>IFERROR('Input Data Shift A'!P63*'Shift A Calculation'!$D59/3600,0)</f>
        <v>0</v>
      </c>
      <c r="R59" s="11">
        <f>IFERROR('Input Data Shift A'!Q63*'Shift A Calculation'!$D59/3600,0)</f>
        <v>0</v>
      </c>
      <c r="S59" s="11">
        <f>IFERROR('Input Data Shift A'!R63*'Shift A Calculation'!$D59/3600,0)</f>
        <v>0</v>
      </c>
      <c r="T59" s="11">
        <f>IFERROR('Input Data Shift A'!S63*'Shift A Calculation'!$D59/3600,0)</f>
        <v>0</v>
      </c>
      <c r="U59" s="11">
        <f>IFERROR('Input Data Shift A'!T63*'Shift A Calculation'!$D59/3600,0)</f>
        <v>0</v>
      </c>
      <c r="V59" s="11">
        <f>IFERROR('Input Data Shift A'!U63*'Shift A Calculation'!$D59/3600,0)</f>
        <v>0</v>
      </c>
      <c r="W59" s="11">
        <f>IFERROR('Input Data Shift A'!V63*'Shift A Calculation'!$D59/3600,0)</f>
        <v>0</v>
      </c>
      <c r="X59" s="11">
        <f>IFERROR('Input Data Shift A'!W63*'Shift A Calculation'!$D59/3600,0)</f>
        <v>0</v>
      </c>
      <c r="Y59" s="11">
        <f>IFERROR('Input Data Shift A'!X63*'Shift A Calculation'!$D59/3600,0)</f>
        <v>0</v>
      </c>
      <c r="Z59" s="11">
        <f>IFERROR('Input Data Shift A'!Y63*'Shift A Calculation'!$D59/3600,0)</f>
        <v>0</v>
      </c>
      <c r="AA59" s="11">
        <f>IFERROR('Input Data Shift A'!Z63*'Shift A Calculation'!$D59/3600,0)</f>
        <v>0</v>
      </c>
      <c r="AB59" s="11">
        <f>IFERROR('Input Data Shift A'!AA63*'Shift A Calculation'!$D59/3600,0)</f>
        <v>0</v>
      </c>
      <c r="AC59" s="11">
        <f>IFERROR('Input Data Shift A'!AB63*'Shift A Calculation'!$D59/3600,0)</f>
        <v>0</v>
      </c>
      <c r="AD59" s="11">
        <f>IFERROR('Input Data Shift A'!AC63*'Shift A Calculation'!$D59/3600,0)</f>
        <v>0</v>
      </c>
      <c r="AE59" s="11">
        <f>IFERROR('Input Data Shift A'!AD63*'Shift A Calculation'!$D59/3600,0)</f>
        <v>0</v>
      </c>
      <c r="AF59" s="11">
        <f>IFERROR('Input Data Shift A'!AE63*'Shift A Calculation'!$D59/3600,0)</f>
        <v>0</v>
      </c>
      <c r="AG59" s="11">
        <f>IFERROR('Input Data Shift A'!AF63*'Shift A Calculation'!$D59/3600,0)</f>
        <v>0</v>
      </c>
      <c r="AH59" s="11">
        <f>IFERROR('Input Data Shift A'!AG63*'Shift A Calculation'!$D59/3600,0)</f>
        <v>0</v>
      </c>
      <c r="AI59" s="11">
        <f>IFERROR('Input Data Shift A'!AH63*'Shift A Calculation'!$D59/3600,0)</f>
        <v>0</v>
      </c>
      <c r="AJ59" s="11">
        <f t="shared" si="1"/>
        <v>0</v>
      </c>
    </row>
    <row r="60" spans="2:36">
      <c r="B60" s="8">
        <v>58</v>
      </c>
      <c r="C60" s="9">
        <f>+Kousu!B68</f>
        <v>0</v>
      </c>
      <c r="D60" s="10" t="e">
        <f>+Kousu!S68</f>
        <v>#VALUE!</v>
      </c>
      <c r="E60" s="11">
        <f>IFERROR('Input Data Shift A'!D64*'Shift A Calculation'!$D60/3600,0)</f>
        <v>0</v>
      </c>
      <c r="F60" s="11">
        <f>IFERROR('Input Data Shift A'!E64*'Shift A Calculation'!$D60/3600,0)</f>
        <v>0</v>
      </c>
      <c r="G60" s="11">
        <f>IFERROR('Input Data Shift A'!F64*'Shift A Calculation'!$D60/3600,0)</f>
        <v>0</v>
      </c>
      <c r="H60" s="11">
        <f>IFERROR('Input Data Shift A'!G64*'Shift A Calculation'!$D60/3600,0)</f>
        <v>0</v>
      </c>
      <c r="I60" s="11">
        <f>IFERROR('Input Data Shift A'!H64*'Shift A Calculation'!$D60/3600,0)</f>
        <v>0</v>
      </c>
      <c r="J60" s="11">
        <f>IFERROR('Input Data Shift A'!I64*'Shift A Calculation'!$D60/3600,0)</f>
        <v>0</v>
      </c>
      <c r="K60" s="11">
        <f>IFERROR('Input Data Shift A'!J64*'Shift A Calculation'!$D60/3600,0)</f>
        <v>0</v>
      </c>
      <c r="L60" s="11">
        <f>IFERROR('Input Data Shift A'!K64*'Shift A Calculation'!$D60/3600,0)</f>
        <v>0</v>
      </c>
      <c r="M60" s="11">
        <f>IFERROR('Input Data Shift A'!L64*'Shift A Calculation'!$D60/3600,0)</f>
        <v>0</v>
      </c>
      <c r="N60" s="11">
        <f>IFERROR('Input Data Shift A'!M64*'Shift A Calculation'!$D60/3600,0)</f>
        <v>0</v>
      </c>
      <c r="O60" s="11">
        <f>IFERROR('Input Data Shift A'!N64*'Shift A Calculation'!$D60/3600,0)</f>
        <v>0</v>
      </c>
      <c r="P60" s="11">
        <f>IFERROR('Input Data Shift A'!O64*'Shift A Calculation'!$D60/3600,0)</f>
        <v>0</v>
      </c>
      <c r="Q60" s="11">
        <f>IFERROR('Input Data Shift A'!P64*'Shift A Calculation'!$D60/3600,0)</f>
        <v>0</v>
      </c>
      <c r="R60" s="11">
        <f>IFERROR('Input Data Shift A'!Q64*'Shift A Calculation'!$D60/3600,0)</f>
        <v>0</v>
      </c>
      <c r="S60" s="11">
        <f>IFERROR('Input Data Shift A'!R64*'Shift A Calculation'!$D60/3600,0)</f>
        <v>0</v>
      </c>
      <c r="T60" s="11">
        <f>IFERROR('Input Data Shift A'!S64*'Shift A Calculation'!$D60/3600,0)</f>
        <v>0</v>
      </c>
      <c r="U60" s="11">
        <f>IFERROR('Input Data Shift A'!T64*'Shift A Calculation'!$D60/3600,0)</f>
        <v>0</v>
      </c>
      <c r="V60" s="11">
        <f>IFERROR('Input Data Shift A'!U64*'Shift A Calculation'!$D60/3600,0)</f>
        <v>0</v>
      </c>
      <c r="W60" s="11">
        <f>IFERROR('Input Data Shift A'!V64*'Shift A Calculation'!$D60/3600,0)</f>
        <v>0</v>
      </c>
      <c r="X60" s="11">
        <f>IFERROR('Input Data Shift A'!W64*'Shift A Calculation'!$D60/3600,0)</f>
        <v>0</v>
      </c>
      <c r="Y60" s="11">
        <f>IFERROR('Input Data Shift A'!X64*'Shift A Calculation'!$D60/3600,0)</f>
        <v>0</v>
      </c>
      <c r="Z60" s="11">
        <f>IFERROR('Input Data Shift A'!Y64*'Shift A Calculation'!$D60/3600,0)</f>
        <v>0</v>
      </c>
      <c r="AA60" s="11">
        <f>IFERROR('Input Data Shift A'!Z64*'Shift A Calculation'!$D60/3600,0)</f>
        <v>0</v>
      </c>
      <c r="AB60" s="11">
        <f>IFERROR('Input Data Shift A'!AA64*'Shift A Calculation'!$D60/3600,0)</f>
        <v>0</v>
      </c>
      <c r="AC60" s="11">
        <f>IFERROR('Input Data Shift A'!AB64*'Shift A Calculation'!$D60/3600,0)</f>
        <v>0</v>
      </c>
      <c r="AD60" s="11">
        <f>IFERROR('Input Data Shift A'!AC64*'Shift A Calculation'!$D60/3600,0)</f>
        <v>0</v>
      </c>
      <c r="AE60" s="11">
        <f>IFERROR('Input Data Shift A'!AD64*'Shift A Calculation'!$D60/3600,0)</f>
        <v>0</v>
      </c>
      <c r="AF60" s="11">
        <f>IFERROR('Input Data Shift A'!AE64*'Shift A Calculation'!$D60/3600,0)</f>
        <v>0</v>
      </c>
      <c r="AG60" s="11">
        <f>IFERROR('Input Data Shift A'!AF64*'Shift A Calculation'!$D60/3600,0)</f>
        <v>0</v>
      </c>
      <c r="AH60" s="11">
        <f>IFERROR('Input Data Shift A'!AG64*'Shift A Calculation'!$D60/3600,0)</f>
        <v>0</v>
      </c>
      <c r="AI60" s="11">
        <f>IFERROR('Input Data Shift A'!AH64*'Shift A Calculation'!$D60/3600,0)</f>
        <v>0</v>
      </c>
      <c r="AJ60" s="11">
        <f t="shared" si="1"/>
        <v>0</v>
      </c>
    </row>
    <row r="61" spans="2:36">
      <c r="B61" s="8">
        <v>59</v>
      </c>
      <c r="C61" s="9">
        <f>+Kousu!B69</f>
        <v>0</v>
      </c>
      <c r="D61" s="10" t="e">
        <f>+Kousu!S69</f>
        <v>#VALUE!</v>
      </c>
      <c r="E61" s="11">
        <f>IFERROR('Input Data Shift A'!D65*'Shift A Calculation'!$D61/3600,0)</f>
        <v>0</v>
      </c>
      <c r="F61" s="11">
        <f>IFERROR('Input Data Shift A'!E65*'Shift A Calculation'!$D61/3600,0)</f>
        <v>0</v>
      </c>
      <c r="G61" s="11">
        <f>IFERROR('Input Data Shift A'!F65*'Shift A Calculation'!$D61/3600,0)</f>
        <v>0</v>
      </c>
      <c r="H61" s="11">
        <f>IFERROR('Input Data Shift A'!G65*'Shift A Calculation'!$D61/3600,0)</f>
        <v>0</v>
      </c>
      <c r="I61" s="11">
        <f>IFERROR('Input Data Shift A'!H65*'Shift A Calculation'!$D61/3600,0)</f>
        <v>0</v>
      </c>
      <c r="J61" s="11">
        <f>IFERROR('Input Data Shift A'!I65*'Shift A Calculation'!$D61/3600,0)</f>
        <v>0</v>
      </c>
      <c r="K61" s="11">
        <f>IFERROR('Input Data Shift A'!J65*'Shift A Calculation'!$D61/3600,0)</f>
        <v>0</v>
      </c>
      <c r="L61" s="11">
        <f>IFERROR('Input Data Shift A'!K65*'Shift A Calculation'!$D61/3600,0)</f>
        <v>0</v>
      </c>
      <c r="M61" s="11">
        <f>IFERROR('Input Data Shift A'!L65*'Shift A Calculation'!$D61/3600,0)</f>
        <v>0</v>
      </c>
      <c r="N61" s="11">
        <f>IFERROR('Input Data Shift A'!M65*'Shift A Calculation'!$D61/3600,0)</f>
        <v>0</v>
      </c>
      <c r="O61" s="11">
        <f>IFERROR('Input Data Shift A'!N65*'Shift A Calculation'!$D61/3600,0)</f>
        <v>0</v>
      </c>
      <c r="P61" s="11">
        <f>IFERROR('Input Data Shift A'!O65*'Shift A Calculation'!$D61/3600,0)</f>
        <v>0</v>
      </c>
      <c r="Q61" s="11">
        <f>IFERROR('Input Data Shift A'!P65*'Shift A Calculation'!$D61/3600,0)</f>
        <v>0</v>
      </c>
      <c r="R61" s="11">
        <f>IFERROR('Input Data Shift A'!Q65*'Shift A Calculation'!$D61/3600,0)</f>
        <v>0</v>
      </c>
      <c r="S61" s="11">
        <f>IFERROR('Input Data Shift A'!R65*'Shift A Calculation'!$D61/3600,0)</f>
        <v>0</v>
      </c>
      <c r="T61" s="11">
        <f>IFERROR('Input Data Shift A'!S65*'Shift A Calculation'!$D61/3600,0)</f>
        <v>0</v>
      </c>
      <c r="U61" s="11">
        <f>IFERROR('Input Data Shift A'!T65*'Shift A Calculation'!$D61/3600,0)</f>
        <v>0</v>
      </c>
      <c r="V61" s="11">
        <f>IFERROR('Input Data Shift A'!U65*'Shift A Calculation'!$D61/3600,0)</f>
        <v>0</v>
      </c>
      <c r="W61" s="11">
        <f>IFERROR('Input Data Shift A'!V65*'Shift A Calculation'!$D61/3600,0)</f>
        <v>0</v>
      </c>
      <c r="X61" s="11">
        <f>IFERROR('Input Data Shift A'!W65*'Shift A Calculation'!$D61/3600,0)</f>
        <v>0</v>
      </c>
      <c r="Y61" s="11">
        <f>IFERROR('Input Data Shift A'!X65*'Shift A Calculation'!$D61/3600,0)</f>
        <v>0</v>
      </c>
      <c r="Z61" s="11">
        <f>IFERROR('Input Data Shift A'!Y65*'Shift A Calculation'!$D61/3600,0)</f>
        <v>0</v>
      </c>
      <c r="AA61" s="11">
        <f>IFERROR('Input Data Shift A'!Z65*'Shift A Calculation'!$D61/3600,0)</f>
        <v>0</v>
      </c>
      <c r="AB61" s="11">
        <f>IFERROR('Input Data Shift A'!AA65*'Shift A Calculation'!$D61/3600,0)</f>
        <v>0</v>
      </c>
      <c r="AC61" s="11">
        <f>IFERROR('Input Data Shift A'!AB65*'Shift A Calculation'!$D61/3600,0)</f>
        <v>0</v>
      </c>
      <c r="AD61" s="11">
        <f>IFERROR('Input Data Shift A'!AC65*'Shift A Calculation'!$D61/3600,0)</f>
        <v>0</v>
      </c>
      <c r="AE61" s="11">
        <f>IFERROR('Input Data Shift A'!AD65*'Shift A Calculation'!$D61/3600,0)</f>
        <v>0</v>
      </c>
      <c r="AF61" s="11">
        <f>IFERROR('Input Data Shift A'!AE65*'Shift A Calculation'!$D61/3600,0)</f>
        <v>0</v>
      </c>
      <c r="AG61" s="11">
        <f>IFERROR('Input Data Shift A'!AF65*'Shift A Calculation'!$D61/3600,0)</f>
        <v>0</v>
      </c>
      <c r="AH61" s="11">
        <f>IFERROR('Input Data Shift A'!AG65*'Shift A Calculation'!$D61/3600,0)</f>
        <v>0</v>
      </c>
      <c r="AI61" s="11">
        <f>IFERROR('Input Data Shift A'!AH65*'Shift A Calculation'!$D61/3600,0)</f>
        <v>0</v>
      </c>
      <c r="AJ61" s="11">
        <f t="shared" si="1"/>
        <v>0</v>
      </c>
    </row>
    <row r="62" spans="2:36">
      <c r="B62" s="8">
        <v>60</v>
      </c>
      <c r="C62" s="9">
        <f>+Kousu!B70</f>
        <v>0</v>
      </c>
      <c r="D62" s="10" t="e">
        <f>+Kousu!S70</f>
        <v>#VALUE!</v>
      </c>
      <c r="E62" s="11">
        <f>IFERROR('Input Data Shift A'!D66*'Shift A Calculation'!$D62/3600,0)</f>
        <v>0</v>
      </c>
      <c r="F62" s="11">
        <f>IFERROR('Input Data Shift A'!E66*'Shift A Calculation'!$D62/3600,0)</f>
        <v>0</v>
      </c>
      <c r="G62" s="11">
        <f>IFERROR('Input Data Shift A'!F66*'Shift A Calculation'!$D62/3600,0)</f>
        <v>0</v>
      </c>
      <c r="H62" s="11">
        <f>IFERROR('Input Data Shift A'!G66*'Shift A Calculation'!$D62/3600,0)</f>
        <v>0</v>
      </c>
      <c r="I62" s="11">
        <f>IFERROR('Input Data Shift A'!H66*'Shift A Calculation'!$D62/3600,0)</f>
        <v>0</v>
      </c>
      <c r="J62" s="11">
        <f>IFERROR('Input Data Shift A'!I66*'Shift A Calculation'!$D62/3600,0)</f>
        <v>0</v>
      </c>
      <c r="K62" s="11">
        <f>IFERROR('Input Data Shift A'!J66*'Shift A Calculation'!$D62/3600,0)</f>
        <v>0</v>
      </c>
      <c r="L62" s="11">
        <f>IFERROR('Input Data Shift A'!K66*'Shift A Calculation'!$D62/3600,0)</f>
        <v>0</v>
      </c>
      <c r="M62" s="11">
        <f>IFERROR('Input Data Shift A'!L66*'Shift A Calculation'!$D62/3600,0)</f>
        <v>0</v>
      </c>
      <c r="N62" s="11">
        <f>IFERROR('Input Data Shift A'!M66*'Shift A Calculation'!$D62/3600,0)</f>
        <v>0</v>
      </c>
      <c r="O62" s="11">
        <f>IFERROR('Input Data Shift A'!N66*'Shift A Calculation'!$D62/3600,0)</f>
        <v>0</v>
      </c>
      <c r="P62" s="11">
        <f>IFERROR('Input Data Shift A'!O66*'Shift A Calculation'!$D62/3600,0)</f>
        <v>0</v>
      </c>
      <c r="Q62" s="11">
        <f>IFERROR('Input Data Shift A'!P66*'Shift A Calculation'!$D62/3600,0)</f>
        <v>0</v>
      </c>
      <c r="R62" s="11">
        <f>IFERROR('Input Data Shift A'!Q66*'Shift A Calculation'!$D62/3600,0)</f>
        <v>0</v>
      </c>
      <c r="S62" s="11">
        <f>IFERROR('Input Data Shift A'!R66*'Shift A Calculation'!$D62/3600,0)</f>
        <v>0</v>
      </c>
      <c r="T62" s="11">
        <f>IFERROR('Input Data Shift A'!S66*'Shift A Calculation'!$D62/3600,0)</f>
        <v>0</v>
      </c>
      <c r="U62" s="11">
        <f>IFERROR('Input Data Shift A'!T66*'Shift A Calculation'!$D62/3600,0)</f>
        <v>0</v>
      </c>
      <c r="V62" s="11">
        <f>IFERROR('Input Data Shift A'!U66*'Shift A Calculation'!$D62/3600,0)</f>
        <v>0</v>
      </c>
      <c r="W62" s="11">
        <f>IFERROR('Input Data Shift A'!V66*'Shift A Calculation'!$D62/3600,0)</f>
        <v>0</v>
      </c>
      <c r="X62" s="11">
        <f>IFERROR('Input Data Shift A'!W66*'Shift A Calculation'!$D62/3600,0)</f>
        <v>0</v>
      </c>
      <c r="Y62" s="11">
        <f>IFERROR('Input Data Shift A'!X66*'Shift A Calculation'!$D62/3600,0)</f>
        <v>0</v>
      </c>
      <c r="Z62" s="11">
        <f>IFERROR('Input Data Shift A'!Y66*'Shift A Calculation'!$D62/3600,0)</f>
        <v>0</v>
      </c>
      <c r="AA62" s="11">
        <f>IFERROR('Input Data Shift A'!Z66*'Shift A Calculation'!$D62/3600,0)</f>
        <v>0</v>
      </c>
      <c r="AB62" s="11">
        <f>IFERROR('Input Data Shift A'!AA66*'Shift A Calculation'!$D62/3600,0)</f>
        <v>0</v>
      </c>
      <c r="AC62" s="11">
        <f>IFERROR('Input Data Shift A'!AB66*'Shift A Calculation'!$D62/3600,0)</f>
        <v>0</v>
      </c>
      <c r="AD62" s="11">
        <f>IFERROR('Input Data Shift A'!AC66*'Shift A Calculation'!$D62/3600,0)</f>
        <v>0</v>
      </c>
      <c r="AE62" s="11">
        <f>IFERROR('Input Data Shift A'!AD66*'Shift A Calculation'!$D62/3600,0)</f>
        <v>0</v>
      </c>
      <c r="AF62" s="11">
        <f>IFERROR('Input Data Shift A'!AE66*'Shift A Calculation'!$D62/3600,0)</f>
        <v>0</v>
      </c>
      <c r="AG62" s="11">
        <f>IFERROR('Input Data Shift A'!AF66*'Shift A Calculation'!$D62/3600,0)</f>
        <v>0</v>
      </c>
      <c r="AH62" s="11">
        <f>IFERROR('Input Data Shift A'!AG66*'Shift A Calculation'!$D62/3600,0)</f>
        <v>0</v>
      </c>
      <c r="AI62" s="11">
        <f>IFERROR('Input Data Shift A'!AH66*'Shift A Calculation'!$D62/3600,0)</f>
        <v>0</v>
      </c>
      <c r="AJ62" s="11">
        <f t="shared" si="1"/>
        <v>0</v>
      </c>
    </row>
    <row r="63" spans="2:36">
      <c r="B63" s="8">
        <v>61</v>
      </c>
      <c r="C63" s="9">
        <f>+Kousu!B71</f>
        <v>0</v>
      </c>
      <c r="D63" s="10" t="e">
        <f>+Kousu!S71</f>
        <v>#VALUE!</v>
      </c>
      <c r="E63" s="11">
        <f>IFERROR('Input Data Shift A'!D67*'Shift A Calculation'!$D63/3600,0)</f>
        <v>0</v>
      </c>
      <c r="F63" s="11">
        <f>IFERROR('Input Data Shift A'!E67*'Shift A Calculation'!$D63/3600,0)</f>
        <v>0</v>
      </c>
      <c r="G63" s="11">
        <f>IFERROR('Input Data Shift A'!F67*'Shift A Calculation'!$D63/3600,0)</f>
        <v>0</v>
      </c>
      <c r="H63" s="11">
        <f>IFERROR('Input Data Shift A'!G67*'Shift A Calculation'!$D63/3600,0)</f>
        <v>0</v>
      </c>
      <c r="I63" s="11">
        <f>IFERROR('Input Data Shift A'!H67*'Shift A Calculation'!$D63/3600,0)</f>
        <v>0</v>
      </c>
      <c r="J63" s="11">
        <f>IFERROR('Input Data Shift A'!I67*'Shift A Calculation'!$D63/3600,0)</f>
        <v>0</v>
      </c>
      <c r="K63" s="11">
        <f>IFERROR('Input Data Shift A'!J67*'Shift A Calculation'!$D63/3600,0)</f>
        <v>0</v>
      </c>
      <c r="L63" s="11">
        <f>IFERROR('Input Data Shift A'!K67*'Shift A Calculation'!$D63/3600,0)</f>
        <v>0</v>
      </c>
      <c r="M63" s="11">
        <f>IFERROR('Input Data Shift A'!L67*'Shift A Calculation'!$D63/3600,0)</f>
        <v>0</v>
      </c>
      <c r="N63" s="11">
        <f>IFERROR('Input Data Shift A'!M67*'Shift A Calculation'!$D63/3600,0)</f>
        <v>0</v>
      </c>
      <c r="O63" s="11">
        <f>IFERROR('Input Data Shift A'!N67*'Shift A Calculation'!$D63/3600,0)</f>
        <v>0</v>
      </c>
      <c r="P63" s="11">
        <f>IFERROR('Input Data Shift A'!O67*'Shift A Calculation'!$D63/3600,0)</f>
        <v>0</v>
      </c>
      <c r="Q63" s="11">
        <f>IFERROR('Input Data Shift A'!P67*'Shift A Calculation'!$D63/3600,0)</f>
        <v>0</v>
      </c>
      <c r="R63" s="11">
        <f>IFERROR('Input Data Shift A'!Q67*'Shift A Calculation'!$D63/3600,0)</f>
        <v>0</v>
      </c>
      <c r="S63" s="11">
        <f>IFERROR('Input Data Shift A'!R67*'Shift A Calculation'!$D63/3600,0)</f>
        <v>0</v>
      </c>
      <c r="T63" s="11">
        <f>IFERROR('Input Data Shift A'!S67*'Shift A Calculation'!$D63/3600,0)</f>
        <v>0</v>
      </c>
      <c r="U63" s="11">
        <f>IFERROR('Input Data Shift A'!T67*'Shift A Calculation'!$D63/3600,0)</f>
        <v>0</v>
      </c>
      <c r="V63" s="11">
        <f>IFERROR('Input Data Shift A'!U67*'Shift A Calculation'!$D63/3600,0)</f>
        <v>0</v>
      </c>
      <c r="W63" s="11">
        <f>IFERROR('Input Data Shift A'!V67*'Shift A Calculation'!$D63/3600,0)</f>
        <v>0</v>
      </c>
      <c r="X63" s="11">
        <f>IFERROR('Input Data Shift A'!W67*'Shift A Calculation'!$D63/3600,0)</f>
        <v>0</v>
      </c>
      <c r="Y63" s="11">
        <f>IFERROR('Input Data Shift A'!X67*'Shift A Calculation'!$D63/3600,0)</f>
        <v>0</v>
      </c>
      <c r="Z63" s="11">
        <f>IFERROR('Input Data Shift A'!Y67*'Shift A Calculation'!$D63/3600,0)</f>
        <v>0</v>
      </c>
      <c r="AA63" s="11">
        <f>IFERROR('Input Data Shift A'!Z67*'Shift A Calculation'!$D63/3600,0)</f>
        <v>0</v>
      </c>
      <c r="AB63" s="11">
        <f>IFERROR('Input Data Shift A'!AA67*'Shift A Calculation'!$D63/3600,0)</f>
        <v>0</v>
      </c>
      <c r="AC63" s="11">
        <f>IFERROR('Input Data Shift A'!AB67*'Shift A Calculation'!$D63/3600,0)</f>
        <v>0</v>
      </c>
      <c r="AD63" s="11">
        <f>IFERROR('Input Data Shift A'!AC67*'Shift A Calculation'!$D63/3600,0)</f>
        <v>0</v>
      </c>
      <c r="AE63" s="11">
        <f>IFERROR('Input Data Shift A'!AD67*'Shift A Calculation'!$D63/3600,0)</f>
        <v>0</v>
      </c>
      <c r="AF63" s="11">
        <f>IFERROR('Input Data Shift A'!AE67*'Shift A Calculation'!$D63/3600,0)</f>
        <v>0</v>
      </c>
      <c r="AG63" s="11">
        <f>IFERROR('Input Data Shift A'!AF67*'Shift A Calculation'!$D63/3600,0)</f>
        <v>0</v>
      </c>
      <c r="AH63" s="11">
        <f>IFERROR('Input Data Shift A'!AG67*'Shift A Calculation'!$D63/3600,0)</f>
        <v>0</v>
      </c>
      <c r="AI63" s="11">
        <f>IFERROR('Input Data Shift A'!AH67*'Shift A Calculation'!$D63/3600,0)</f>
        <v>0</v>
      </c>
      <c r="AJ63" s="11">
        <f t="shared" si="1"/>
        <v>0</v>
      </c>
    </row>
    <row r="64" spans="2:36">
      <c r="B64" s="8">
        <v>62</v>
      </c>
      <c r="C64" s="9">
        <f>+Kousu!B72</f>
        <v>0</v>
      </c>
      <c r="D64" s="10" t="e">
        <f>+Kousu!S72</f>
        <v>#VALUE!</v>
      </c>
      <c r="E64" s="11">
        <f>IFERROR('Input Data Shift A'!D68*'Shift A Calculation'!$D64/3600,0)</f>
        <v>0</v>
      </c>
      <c r="F64" s="11">
        <f>IFERROR('Input Data Shift A'!E68*'Shift A Calculation'!$D64/3600,0)</f>
        <v>0</v>
      </c>
      <c r="G64" s="11">
        <f>IFERROR('Input Data Shift A'!F68*'Shift A Calculation'!$D64/3600,0)</f>
        <v>0</v>
      </c>
      <c r="H64" s="11">
        <f>IFERROR('Input Data Shift A'!G68*'Shift A Calculation'!$D64/3600,0)</f>
        <v>0</v>
      </c>
      <c r="I64" s="11">
        <f>IFERROR('Input Data Shift A'!H68*'Shift A Calculation'!$D64/3600,0)</f>
        <v>0</v>
      </c>
      <c r="J64" s="11">
        <f>IFERROR('Input Data Shift A'!I68*'Shift A Calculation'!$D64/3600,0)</f>
        <v>0</v>
      </c>
      <c r="K64" s="11">
        <f>IFERROR('Input Data Shift A'!J68*'Shift A Calculation'!$D64/3600,0)</f>
        <v>0</v>
      </c>
      <c r="L64" s="11">
        <f>IFERROR('Input Data Shift A'!K68*'Shift A Calculation'!$D64/3600,0)</f>
        <v>0</v>
      </c>
      <c r="M64" s="11">
        <f>IFERROR('Input Data Shift A'!L68*'Shift A Calculation'!$D64/3600,0)</f>
        <v>0</v>
      </c>
      <c r="N64" s="11">
        <f>IFERROR('Input Data Shift A'!M68*'Shift A Calculation'!$D64/3600,0)</f>
        <v>0</v>
      </c>
      <c r="O64" s="11">
        <f>IFERROR('Input Data Shift A'!N68*'Shift A Calculation'!$D64/3600,0)</f>
        <v>0</v>
      </c>
      <c r="P64" s="11">
        <f>IFERROR('Input Data Shift A'!O68*'Shift A Calculation'!$D64/3600,0)</f>
        <v>0</v>
      </c>
      <c r="Q64" s="11">
        <f>IFERROR('Input Data Shift A'!P68*'Shift A Calculation'!$D64/3600,0)</f>
        <v>0</v>
      </c>
      <c r="R64" s="11">
        <f>IFERROR('Input Data Shift A'!Q68*'Shift A Calculation'!$D64/3600,0)</f>
        <v>0</v>
      </c>
      <c r="S64" s="11">
        <f>IFERROR('Input Data Shift A'!R68*'Shift A Calculation'!$D64/3600,0)</f>
        <v>0</v>
      </c>
      <c r="T64" s="11">
        <f>IFERROR('Input Data Shift A'!S68*'Shift A Calculation'!$D64/3600,0)</f>
        <v>0</v>
      </c>
      <c r="U64" s="11">
        <f>IFERROR('Input Data Shift A'!T68*'Shift A Calculation'!$D64/3600,0)</f>
        <v>0</v>
      </c>
      <c r="V64" s="11">
        <f>IFERROR('Input Data Shift A'!U68*'Shift A Calculation'!$D64/3600,0)</f>
        <v>0</v>
      </c>
      <c r="W64" s="11">
        <f>IFERROR('Input Data Shift A'!V68*'Shift A Calculation'!$D64/3600,0)</f>
        <v>0</v>
      </c>
      <c r="X64" s="11">
        <f>IFERROR('Input Data Shift A'!W68*'Shift A Calculation'!$D64/3600,0)</f>
        <v>0</v>
      </c>
      <c r="Y64" s="11">
        <f>IFERROR('Input Data Shift A'!X68*'Shift A Calculation'!$D64/3600,0)</f>
        <v>0</v>
      </c>
      <c r="Z64" s="11">
        <f>IFERROR('Input Data Shift A'!Y68*'Shift A Calculation'!$D64/3600,0)</f>
        <v>0</v>
      </c>
      <c r="AA64" s="11">
        <f>IFERROR('Input Data Shift A'!Z68*'Shift A Calculation'!$D64/3600,0)</f>
        <v>0</v>
      </c>
      <c r="AB64" s="11">
        <f>IFERROR('Input Data Shift A'!AA68*'Shift A Calculation'!$D64/3600,0)</f>
        <v>0</v>
      </c>
      <c r="AC64" s="11">
        <f>IFERROR('Input Data Shift A'!AB68*'Shift A Calculation'!$D64/3600,0)</f>
        <v>0</v>
      </c>
      <c r="AD64" s="11">
        <f>IFERROR('Input Data Shift A'!AC68*'Shift A Calculation'!$D64/3600,0)</f>
        <v>0</v>
      </c>
      <c r="AE64" s="11">
        <f>IFERROR('Input Data Shift A'!AD68*'Shift A Calculation'!$D64/3600,0)</f>
        <v>0</v>
      </c>
      <c r="AF64" s="11">
        <f>IFERROR('Input Data Shift A'!AE68*'Shift A Calculation'!$D64/3600,0)</f>
        <v>0</v>
      </c>
      <c r="AG64" s="11">
        <f>IFERROR('Input Data Shift A'!AF68*'Shift A Calculation'!$D64/3600,0)</f>
        <v>0</v>
      </c>
      <c r="AH64" s="11">
        <f>IFERROR('Input Data Shift A'!AG68*'Shift A Calculation'!$D64/3600,0)</f>
        <v>0</v>
      </c>
      <c r="AI64" s="11">
        <f>IFERROR('Input Data Shift A'!AH68*'Shift A Calculation'!$D64/3600,0)</f>
        <v>0</v>
      </c>
      <c r="AJ64" s="11">
        <f t="shared" si="1"/>
        <v>0</v>
      </c>
    </row>
    <row r="65" spans="2:36">
      <c r="B65" s="8">
        <v>63</v>
      </c>
      <c r="C65" s="9">
        <f>+Kousu!B73</f>
        <v>0</v>
      </c>
      <c r="D65" s="10" t="e">
        <f>+Kousu!S73</f>
        <v>#VALUE!</v>
      </c>
      <c r="E65" s="11">
        <f>IFERROR('Input Data Shift A'!D69*'Shift A Calculation'!$D65/3600,0)</f>
        <v>0</v>
      </c>
      <c r="F65" s="11">
        <f>IFERROR('Input Data Shift A'!E69*'Shift A Calculation'!$D65/3600,0)</f>
        <v>0</v>
      </c>
      <c r="G65" s="11">
        <f>IFERROR('Input Data Shift A'!F69*'Shift A Calculation'!$D65/3600,0)</f>
        <v>0</v>
      </c>
      <c r="H65" s="11">
        <f>IFERROR('Input Data Shift A'!G69*'Shift A Calculation'!$D65/3600,0)</f>
        <v>0</v>
      </c>
      <c r="I65" s="11">
        <f>IFERROR('Input Data Shift A'!H69*'Shift A Calculation'!$D65/3600,0)</f>
        <v>0</v>
      </c>
      <c r="J65" s="11">
        <f>IFERROR('Input Data Shift A'!I69*'Shift A Calculation'!$D65/3600,0)</f>
        <v>0</v>
      </c>
      <c r="K65" s="11">
        <f>IFERROR('Input Data Shift A'!J69*'Shift A Calculation'!$D65/3600,0)</f>
        <v>0</v>
      </c>
      <c r="L65" s="11">
        <f>IFERROR('Input Data Shift A'!K69*'Shift A Calculation'!$D65/3600,0)</f>
        <v>0</v>
      </c>
      <c r="M65" s="11">
        <f>IFERROR('Input Data Shift A'!L69*'Shift A Calculation'!$D65/3600,0)</f>
        <v>0</v>
      </c>
      <c r="N65" s="11">
        <f>IFERROR('Input Data Shift A'!M69*'Shift A Calculation'!$D65/3600,0)</f>
        <v>0</v>
      </c>
      <c r="O65" s="11">
        <f>IFERROR('Input Data Shift A'!N69*'Shift A Calculation'!$D65/3600,0)</f>
        <v>0</v>
      </c>
      <c r="P65" s="11">
        <f>IFERROR('Input Data Shift A'!O69*'Shift A Calculation'!$D65/3600,0)</f>
        <v>0</v>
      </c>
      <c r="Q65" s="11">
        <f>IFERROR('Input Data Shift A'!P69*'Shift A Calculation'!$D65/3600,0)</f>
        <v>0</v>
      </c>
      <c r="R65" s="11">
        <f>IFERROR('Input Data Shift A'!Q69*'Shift A Calculation'!$D65/3600,0)</f>
        <v>0</v>
      </c>
      <c r="S65" s="11">
        <f>IFERROR('Input Data Shift A'!R69*'Shift A Calculation'!$D65/3600,0)</f>
        <v>0</v>
      </c>
      <c r="T65" s="11">
        <f>IFERROR('Input Data Shift A'!S69*'Shift A Calculation'!$D65/3600,0)</f>
        <v>0</v>
      </c>
      <c r="U65" s="11">
        <f>IFERROR('Input Data Shift A'!T69*'Shift A Calculation'!$D65/3600,0)</f>
        <v>0</v>
      </c>
      <c r="V65" s="11">
        <f>IFERROR('Input Data Shift A'!U69*'Shift A Calculation'!$D65/3600,0)</f>
        <v>0</v>
      </c>
      <c r="W65" s="11">
        <f>IFERROR('Input Data Shift A'!V69*'Shift A Calculation'!$D65/3600,0)</f>
        <v>0</v>
      </c>
      <c r="X65" s="11">
        <f>IFERROR('Input Data Shift A'!W69*'Shift A Calculation'!$D65/3600,0)</f>
        <v>0</v>
      </c>
      <c r="Y65" s="11">
        <f>IFERROR('Input Data Shift A'!X69*'Shift A Calculation'!$D65/3600,0)</f>
        <v>0</v>
      </c>
      <c r="Z65" s="11">
        <f>IFERROR('Input Data Shift A'!Y69*'Shift A Calculation'!$D65/3600,0)</f>
        <v>0</v>
      </c>
      <c r="AA65" s="11">
        <f>IFERROR('Input Data Shift A'!Z69*'Shift A Calculation'!$D65/3600,0)</f>
        <v>0</v>
      </c>
      <c r="AB65" s="11">
        <f>IFERROR('Input Data Shift A'!AA69*'Shift A Calculation'!$D65/3600,0)</f>
        <v>0</v>
      </c>
      <c r="AC65" s="11">
        <f>IFERROR('Input Data Shift A'!AB69*'Shift A Calculation'!$D65/3600,0)</f>
        <v>0</v>
      </c>
      <c r="AD65" s="11">
        <f>IFERROR('Input Data Shift A'!AC69*'Shift A Calculation'!$D65/3600,0)</f>
        <v>0</v>
      </c>
      <c r="AE65" s="11">
        <f>IFERROR('Input Data Shift A'!AD69*'Shift A Calculation'!$D65/3600,0)</f>
        <v>0</v>
      </c>
      <c r="AF65" s="11">
        <f>IFERROR('Input Data Shift A'!AE69*'Shift A Calculation'!$D65/3600,0)</f>
        <v>0</v>
      </c>
      <c r="AG65" s="11">
        <f>IFERROR('Input Data Shift A'!AF69*'Shift A Calculation'!$D65/3600,0)</f>
        <v>0</v>
      </c>
      <c r="AH65" s="11">
        <f>IFERROR('Input Data Shift A'!AG69*'Shift A Calculation'!$D65/3600,0)</f>
        <v>0</v>
      </c>
      <c r="AI65" s="11">
        <f>IFERROR('Input Data Shift A'!AH69*'Shift A Calculation'!$D65/3600,0)</f>
        <v>0</v>
      </c>
      <c r="AJ65" s="11">
        <f t="shared" si="1"/>
        <v>0</v>
      </c>
    </row>
    <row r="66" spans="2:36">
      <c r="B66" s="8">
        <v>64</v>
      </c>
      <c r="C66" s="9">
        <f>+Kousu!B74</f>
        <v>0</v>
      </c>
      <c r="D66" s="10" t="e">
        <f>+Kousu!S74</f>
        <v>#VALUE!</v>
      </c>
      <c r="E66" s="11">
        <f>IFERROR('Input Data Shift A'!D70*'Shift A Calculation'!$D66/3600,0)</f>
        <v>0</v>
      </c>
      <c r="F66" s="11">
        <f>IFERROR('Input Data Shift A'!E70*'Shift A Calculation'!$D66/3600,0)</f>
        <v>0</v>
      </c>
      <c r="G66" s="11">
        <f>IFERROR('Input Data Shift A'!F70*'Shift A Calculation'!$D66/3600,0)</f>
        <v>0</v>
      </c>
      <c r="H66" s="11">
        <f>IFERROR('Input Data Shift A'!G70*'Shift A Calculation'!$D66/3600,0)</f>
        <v>0</v>
      </c>
      <c r="I66" s="11">
        <f>IFERROR('Input Data Shift A'!H70*'Shift A Calculation'!$D66/3600,0)</f>
        <v>0</v>
      </c>
      <c r="J66" s="11">
        <f>IFERROR('Input Data Shift A'!I70*'Shift A Calculation'!$D66/3600,0)</f>
        <v>0</v>
      </c>
      <c r="K66" s="11">
        <f>IFERROR('Input Data Shift A'!J70*'Shift A Calculation'!$D66/3600,0)</f>
        <v>0</v>
      </c>
      <c r="L66" s="11">
        <f>IFERROR('Input Data Shift A'!K70*'Shift A Calculation'!$D66/3600,0)</f>
        <v>0</v>
      </c>
      <c r="M66" s="11">
        <f>IFERROR('Input Data Shift A'!L70*'Shift A Calculation'!$D66/3600,0)</f>
        <v>0</v>
      </c>
      <c r="N66" s="11">
        <f>IFERROR('Input Data Shift A'!M70*'Shift A Calculation'!$D66/3600,0)</f>
        <v>0</v>
      </c>
      <c r="O66" s="11">
        <f>IFERROR('Input Data Shift A'!N70*'Shift A Calculation'!$D66/3600,0)</f>
        <v>0</v>
      </c>
      <c r="P66" s="11">
        <f>IFERROR('Input Data Shift A'!O70*'Shift A Calculation'!$D66/3600,0)</f>
        <v>0</v>
      </c>
      <c r="Q66" s="11">
        <f>IFERROR('Input Data Shift A'!P70*'Shift A Calculation'!$D66/3600,0)</f>
        <v>0</v>
      </c>
      <c r="R66" s="11">
        <f>IFERROR('Input Data Shift A'!Q70*'Shift A Calculation'!$D66/3600,0)</f>
        <v>0</v>
      </c>
      <c r="S66" s="11">
        <f>IFERROR('Input Data Shift A'!R70*'Shift A Calculation'!$D66/3600,0)</f>
        <v>0</v>
      </c>
      <c r="T66" s="11">
        <f>IFERROR('Input Data Shift A'!S70*'Shift A Calculation'!$D66/3600,0)</f>
        <v>0</v>
      </c>
      <c r="U66" s="11">
        <f>IFERROR('Input Data Shift A'!T70*'Shift A Calculation'!$D66/3600,0)</f>
        <v>0</v>
      </c>
      <c r="V66" s="11">
        <f>IFERROR('Input Data Shift A'!U70*'Shift A Calculation'!$D66/3600,0)</f>
        <v>0</v>
      </c>
      <c r="W66" s="11">
        <f>IFERROR('Input Data Shift A'!V70*'Shift A Calculation'!$D66/3600,0)</f>
        <v>0</v>
      </c>
      <c r="X66" s="11">
        <f>IFERROR('Input Data Shift A'!W70*'Shift A Calculation'!$D66/3600,0)</f>
        <v>0</v>
      </c>
      <c r="Y66" s="11">
        <f>IFERROR('Input Data Shift A'!X70*'Shift A Calculation'!$D66/3600,0)</f>
        <v>0</v>
      </c>
      <c r="Z66" s="11">
        <f>IFERROR('Input Data Shift A'!Y70*'Shift A Calculation'!$D66/3600,0)</f>
        <v>0</v>
      </c>
      <c r="AA66" s="11">
        <f>IFERROR('Input Data Shift A'!Z70*'Shift A Calculation'!$D66/3600,0)</f>
        <v>0</v>
      </c>
      <c r="AB66" s="11">
        <f>IFERROR('Input Data Shift A'!AA70*'Shift A Calculation'!$D66/3600,0)</f>
        <v>0</v>
      </c>
      <c r="AC66" s="11">
        <f>IFERROR('Input Data Shift A'!AB70*'Shift A Calculation'!$D66/3600,0)</f>
        <v>0</v>
      </c>
      <c r="AD66" s="11">
        <f>IFERROR('Input Data Shift A'!AC70*'Shift A Calculation'!$D66/3600,0)</f>
        <v>0</v>
      </c>
      <c r="AE66" s="11">
        <f>IFERROR('Input Data Shift A'!AD70*'Shift A Calculation'!$D66/3600,0)</f>
        <v>0</v>
      </c>
      <c r="AF66" s="11">
        <f>IFERROR('Input Data Shift A'!AE70*'Shift A Calculation'!$D66/3600,0)</f>
        <v>0</v>
      </c>
      <c r="AG66" s="11">
        <f>IFERROR('Input Data Shift A'!AF70*'Shift A Calculation'!$D66/3600,0)</f>
        <v>0</v>
      </c>
      <c r="AH66" s="11">
        <f>IFERROR('Input Data Shift A'!AG70*'Shift A Calculation'!$D66/3600,0)</f>
        <v>0</v>
      </c>
      <c r="AI66" s="11">
        <f>IFERROR('Input Data Shift A'!AH70*'Shift A Calculation'!$D66/3600,0)</f>
        <v>0</v>
      </c>
      <c r="AJ66" s="11">
        <f t="shared" si="1"/>
        <v>0</v>
      </c>
    </row>
    <row r="67" spans="2:36">
      <c r="B67" s="8">
        <v>65</v>
      </c>
      <c r="C67" s="9">
        <f>+Kousu!B75</f>
        <v>0</v>
      </c>
      <c r="D67" s="10" t="e">
        <f>+Kousu!S75</f>
        <v>#VALUE!</v>
      </c>
      <c r="E67" s="11">
        <f>IFERROR('Input Data Shift A'!D71*'Shift A Calculation'!$D67/3600,0)</f>
        <v>0</v>
      </c>
      <c r="F67" s="11">
        <f>IFERROR('Input Data Shift A'!E71*'Shift A Calculation'!$D67/3600,0)</f>
        <v>0</v>
      </c>
      <c r="G67" s="11">
        <f>IFERROR('Input Data Shift A'!F71*'Shift A Calculation'!$D67/3600,0)</f>
        <v>0</v>
      </c>
      <c r="H67" s="11">
        <f>IFERROR('Input Data Shift A'!G71*'Shift A Calculation'!$D67/3600,0)</f>
        <v>0</v>
      </c>
      <c r="I67" s="11">
        <f>IFERROR('Input Data Shift A'!H71*'Shift A Calculation'!$D67/3600,0)</f>
        <v>0</v>
      </c>
      <c r="J67" s="11">
        <f>IFERROR('Input Data Shift A'!I71*'Shift A Calculation'!$D67/3600,0)</f>
        <v>0</v>
      </c>
      <c r="K67" s="11">
        <f>IFERROR('Input Data Shift A'!J71*'Shift A Calculation'!$D67/3600,0)</f>
        <v>0</v>
      </c>
      <c r="L67" s="11">
        <f>IFERROR('Input Data Shift A'!K71*'Shift A Calculation'!$D67/3600,0)</f>
        <v>0</v>
      </c>
      <c r="M67" s="11">
        <f>IFERROR('Input Data Shift A'!L71*'Shift A Calculation'!$D67/3600,0)</f>
        <v>0</v>
      </c>
      <c r="N67" s="11">
        <f>IFERROR('Input Data Shift A'!M71*'Shift A Calculation'!$D67/3600,0)</f>
        <v>0</v>
      </c>
      <c r="O67" s="11">
        <f>IFERROR('Input Data Shift A'!N71*'Shift A Calculation'!$D67/3600,0)</f>
        <v>0</v>
      </c>
      <c r="P67" s="11">
        <f>IFERROR('Input Data Shift A'!O71*'Shift A Calculation'!$D67/3600,0)</f>
        <v>0</v>
      </c>
      <c r="Q67" s="11">
        <f>IFERROR('Input Data Shift A'!P71*'Shift A Calculation'!$D67/3600,0)</f>
        <v>0</v>
      </c>
      <c r="R67" s="11">
        <f>IFERROR('Input Data Shift A'!Q71*'Shift A Calculation'!$D67/3600,0)</f>
        <v>0</v>
      </c>
      <c r="S67" s="11">
        <f>IFERROR('Input Data Shift A'!R71*'Shift A Calculation'!$D67/3600,0)</f>
        <v>0</v>
      </c>
      <c r="T67" s="11">
        <f>IFERROR('Input Data Shift A'!S71*'Shift A Calculation'!$D67/3600,0)</f>
        <v>0</v>
      </c>
      <c r="U67" s="11">
        <f>IFERROR('Input Data Shift A'!T71*'Shift A Calculation'!$D67/3600,0)</f>
        <v>0</v>
      </c>
      <c r="V67" s="11">
        <f>IFERROR('Input Data Shift A'!U71*'Shift A Calculation'!$D67/3600,0)</f>
        <v>0</v>
      </c>
      <c r="W67" s="11">
        <f>IFERROR('Input Data Shift A'!V71*'Shift A Calculation'!$D67/3600,0)</f>
        <v>0</v>
      </c>
      <c r="X67" s="11">
        <f>IFERROR('Input Data Shift A'!W71*'Shift A Calculation'!$D67/3600,0)</f>
        <v>0</v>
      </c>
      <c r="Y67" s="11">
        <f>IFERROR('Input Data Shift A'!X71*'Shift A Calculation'!$D67/3600,0)</f>
        <v>0</v>
      </c>
      <c r="Z67" s="11">
        <f>IFERROR('Input Data Shift A'!Y71*'Shift A Calculation'!$D67/3600,0)</f>
        <v>0</v>
      </c>
      <c r="AA67" s="11">
        <f>IFERROR('Input Data Shift A'!Z71*'Shift A Calculation'!$D67/3600,0)</f>
        <v>0</v>
      </c>
      <c r="AB67" s="11">
        <f>IFERROR('Input Data Shift A'!AA71*'Shift A Calculation'!$D67/3600,0)</f>
        <v>0</v>
      </c>
      <c r="AC67" s="11">
        <f>IFERROR('Input Data Shift A'!AB71*'Shift A Calculation'!$D67/3600,0)</f>
        <v>0</v>
      </c>
      <c r="AD67" s="11">
        <f>IFERROR('Input Data Shift A'!AC71*'Shift A Calculation'!$D67/3600,0)</f>
        <v>0</v>
      </c>
      <c r="AE67" s="11">
        <f>IFERROR('Input Data Shift A'!AD71*'Shift A Calculation'!$D67/3600,0)</f>
        <v>0</v>
      </c>
      <c r="AF67" s="11">
        <f>IFERROR('Input Data Shift A'!AE71*'Shift A Calculation'!$D67/3600,0)</f>
        <v>0</v>
      </c>
      <c r="AG67" s="11">
        <f>IFERROR('Input Data Shift A'!AF71*'Shift A Calculation'!$D67/3600,0)</f>
        <v>0</v>
      </c>
      <c r="AH67" s="11">
        <f>IFERROR('Input Data Shift A'!AG71*'Shift A Calculation'!$D67/3600,0)</f>
        <v>0</v>
      </c>
      <c r="AI67" s="11">
        <f>IFERROR('Input Data Shift A'!AH71*'Shift A Calculation'!$D67/3600,0)</f>
        <v>0</v>
      </c>
      <c r="AJ67" s="11">
        <f t="shared" ref="AJ67:AJ72" si="2">+SUM(E67:AI67)</f>
        <v>0</v>
      </c>
    </row>
    <row r="68" spans="2:36">
      <c r="B68" s="8">
        <v>66</v>
      </c>
      <c r="C68" s="9">
        <f>+Kousu!B76</f>
        <v>0</v>
      </c>
      <c r="D68" s="10" t="e">
        <f>+Kousu!S76</f>
        <v>#VALUE!</v>
      </c>
      <c r="E68" s="11">
        <f>IFERROR('Input Data Shift A'!D72*'Shift A Calculation'!$D68/3600,0)</f>
        <v>0</v>
      </c>
      <c r="F68" s="11">
        <f>IFERROR('Input Data Shift A'!E72*'Shift A Calculation'!$D68/3600,0)</f>
        <v>0</v>
      </c>
      <c r="G68" s="11">
        <f>IFERROR('Input Data Shift A'!F72*'Shift A Calculation'!$D68/3600,0)</f>
        <v>0</v>
      </c>
      <c r="H68" s="11">
        <f>IFERROR('Input Data Shift A'!G72*'Shift A Calculation'!$D68/3600,0)</f>
        <v>0</v>
      </c>
      <c r="I68" s="11">
        <f>IFERROR('Input Data Shift A'!H72*'Shift A Calculation'!$D68/3600,0)</f>
        <v>0</v>
      </c>
      <c r="J68" s="11">
        <f>IFERROR('Input Data Shift A'!I72*'Shift A Calculation'!$D68/3600,0)</f>
        <v>0</v>
      </c>
      <c r="K68" s="11">
        <f>IFERROR('Input Data Shift A'!J72*'Shift A Calculation'!$D68/3600,0)</f>
        <v>0</v>
      </c>
      <c r="L68" s="11">
        <f>IFERROR('Input Data Shift A'!K72*'Shift A Calculation'!$D68/3600,0)</f>
        <v>0</v>
      </c>
      <c r="M68" s="11">
        <f>IFERROR('Input Data Shift A'!L72*'Shift A Calculation'!$D68/3600,0)</f>
        <v>0</v>
      </c>
      <c r="N68" s="11">
        <f>IFERROR('Input Data Shift A'!M72*'Shift A Calculation'!$D68/3600,0)</f>
        <v>0</v>
      </c>
      <c r="O68" s="11">
        <f>IFERROR('Input Data Shift A'!N72*'Shift A Calculation'!$D68/3600,0)</f>
        <v>0</v>
      </c>
      <c r="P68" s="11">
        <f>IFERROR('Input Data Shift A'!O72*'Shift A Calculation'!$D68/3600,0)</f>
        <v>0</v>
      </c>
      <c r="Q68" s="11">
        <f>IFERROR('Input Data Shift A'!P72*'Shift A Calculation'!$D68/3600,0)</f>
        <v>0</v>
      </c>
      <c r="R68" s="11">
        <f>IFERROR('Input Data Shift A'!Q72*'Shift A Calculation'!$D68/3600,0)</f>
        <v>0</v>
      </c>
      <c r="S68" s="11">
        <f>IFERROR('Input Data Shift A'!R72*'Shift A Calculation'!$D68/3600,0)</f>
        <v>0</v>
      </c>
      <c r="T68" s="11">
        <f>IFERROR('Input Data Shift A'!S72*'Shift A Calculation'!$D68/3600,0)</f>
        <v>0</v>
      </c>
      <c r="U68" s="11">
        <f>IFERROR('Input Data Shift A'!T72*'Shift A Calculation'!$D68/3600,0)</f>
        <v>0</v>
      </c>
      <c r="V68" s="11">
        <f>IFERROR('Input Data Shift A'!U72*'Shift A Calculation'!$D68/3600,0)</f>
        <v>0</v>
      </c>
      <c r="W68" s="11">
        <f>IFERROR('Input Data Shift A'!V72*'Shift A Calculation'!$D68/3600,0)</f>
        <v>0</v>
      </c>
      <c r="X68" s="11">
        <f>IFERROR('Input Data Shift A'!W72*'Shift A Calculation'!$D68/3600,0)</f>
        <v>0</v>
      </c>
      <c r="Y68" s="11">
        <f>IFERROR('Input Data Shift A'!X72*'Shift A Calculation'!$D68/3600,0)</f>
        <v>0</v>
      </c>
      <c r="Z68" s="11">
        <f>IFERROR('Input Data Shift A'!Y72*'Shift A Calculation'!$D68/3600,0)</f>
        <v>0</v>
      </c>
      <c r="AA68" s="11">
        <f>IFERROR('Input Data Shift A'!Z72*'Shift A Calculation'!$D68/3600,0)</f>
        <v>0</v>
      </c>
      <c r="AB68" s="11">
        <f>IFERROR('Input Data Shift A'!AA72*'Shift A Calculation'!$D68/3600,0)</f>
        <v>0</v>
      </c>
      <c r="AC68" s="11">
        <f>IFERROR('Input Data Shift A'!AB72*'Shift A Calculation'!$D68/3600,0)</f>
        <v>0</v>
      </c>
      <c r="AD68" s="11">
        <f>IFERROR('Input Data Shift A'!AC72*'Shift A Calculation'!$D68/3600,0)</f>
        <v>0</v>
      </c>
      <c r="AE68" s="11">
        <f>IFERROR('Input Data Shift A'!AD72*'Shift A Calculation'!$D68/3600,0)</f>
        <v>0</v>
      </c>
      <c r="AF68" s="11">
        <f>IFERROR('Input Data Shift A'!AE72*'Shift A Calculation'!$D68/3600,0)</f>
        <v>0</v>
      </c>
      <c r="AG68" s="11">
        <f>IFERROR('Input Data Shift A'!AF72*'Shift A Calculation'!$D68/3600,0)</f>
        <v>0</v>
      </c>
      <c r="AH68" s="11">
        <f>IFERROR('Input Data Shift A'!AG72*'Shift A Calculation'!$D68/3600,0)</f>
        <v>0</v>
      </c>
      <c r="AI68" s="11">
        <f>IFERROR('Input Data Shift A'!AH72*'Shift A Calculation'!$D68/3600,0)</f>
        <v>0</v>
      </c>
      <c r="AJ68" s="11">
        <f t="shared" si="2"/>
        <v>0</v>
      </c>
    </row>
    <row r="69" spans="2:36">
      <c r="B69" s="8">
        <v>67</v>
      </c>
      <c r="C69" s="9">
        <f>+Kousu!B77</f>
        <v>0</v>
      </c>
      <c r="D69" s="10" t="e">
        <f>+Kousu!S77</f>
        <v>#VALUE!</v>
      </c>
      <c r="E69" s="11">
        <f>IFERROR('Input Data Shift A'!D73*'Shift A Calculation'!$D69/3600,0)</f>
        <v>0</v>
      </c>
      <c r="F69" s="11">
        <f>IFERROR('Input Data Shift A'!E73*'Shift A Calculation'!$D69/3600,0)</f>
        <v>0</v>
      </c>
      <c r="G69" s="11">
        <f>IFERROR('Input Data Shift A'!F73*'Shift A Calculation'!$D69/3600,0)</f>
        <v>0</v>
      </c>
      <c r="H69" s="11">
        <f>IFERROR('Input Data Shift A'!G73*'Shift A Calculation'!$D69/3600,0)</f>
        <v>0</v>
      </c>
      <c r="I69" s="11">
        <f>IFERROR('Input Data Shift A'!H73*'Shift A Calculation'!$D69/3600,0)</f>
        <v>0</v>
      </c>
      <c r="J69" s="11">
        <f>IFERROR('Input Data Shift A'!I73*'Shift A Calculation'!$D69/3600,0)</f>
        <v>0</v>
      </c>
      <c r="K69" s="11">
        <f>IFERROR('Input Data Shift A'!J73*'Shift A Calculation'!$D69/3600,0)</f>
        <v>0</v>
      </c>
      <c r="L69" s="11">
        <f>IFERROR('Input Data Shift A'!K73*'Shift A Calculation'!$D69/3600,0)</f>
        <v>0</v>
      </c>
      <c r="M69" s="11">
        <f>IFERROR('Input Data Shift A'!L73*'Shift A Calculation'!$D69/3600,0)</f>
        <v>0</v>
      </c>
      <c r="N69" s="11">
        <f>IFERROR('Input Data Shift A'!M73*'Shift A Calculation'!$D69/3600,0)</f>
        <v>0</v>
      </c>
      <c r="O69" s="11">
        <f>IFERROR('Input Data Shift A'!N73*'Shift A Calculation'!$D69/3600,0)</f>
        <v>0</v>
      </c>
      <c r="P69" s="11">
        <f>IFERROR('Input Data Shift A'!O73*'Shift A Calculation'!$D69/3600,0)</f>
        <v>0</v>
      </c>
      <c r="Q69" s="11">
        <f>IFERROR('Input Data Shift A'!P73*'Shift A Calculation'!$D69/3600,0)</f>
        <v>0</v>
      </c>
      <c r="R69" s="11">
        <f>IFERROR('Input Data Shift A'!Q73*'Shift A Calculation'!$D69/3600,0)</f>
        <v>0</v>
      </c>
      <c r="S69" s="11">
        <f>IFERROR('Input Data Shift A'!R73*'Shift A Calculation'!$D69/3600,0)</f>
        <v>0</v>
      </c>
      <c r="T69" s="11">
        <f>IFERROR('Input Data Shift A'!S73*'Shift A Calculation'!$D69/3600,0)</f>
        <v>0</v>
      </c>
      <c r="U69" s="11">
        <f>IFERROR('Input Data Shift A'!T73*'Shift A Calculation'!$D69/3600,0)</f>
        <v>0</v>
      </c>
      <c r="V69" s="11">
        <f>IFERROR('Input Data Shift A'!U73*'Shift A Calculation'!$D69/3600,0)</f>
        <v>0</v>
      </c>
      <c r="W69" s="11">
        <f>IFERROR('Input Data Shift A'!V73*'Shift A Calculation'!$D69/3600,0)</f>
        <v>0</v>
      </c>
      <c r="X69" s="11">
        <f>IFERROR('Input Data Shift A'!W73*'Shift A Calculation'!$D69/3600,0)</f>
        <v>0</v>
      </c>
      <c r="Y69" s="11">
        <f>IFERROR('Input Data Shift A'!X73*'Shift A Calculation'!$D69/3600,0)</f>
        <v>0</v>
      </c>
      <c r="Z69" s="11">
        <f>IFERROR('Input Data Shift A'!Y73*'Shift A Calculation'!$D69/3600,0)</f>
        <v>0</v>
      </c>
      <c r="AA69" s="11">
        <f>IFERROR('Input Data Shift A'!Z73*'Shift A Calculation'!$D69/3600,0)</f>
        <v>0</v>
      </c>
      <c r="AB69" s="11">
        <f>IFERROR('Input Data Shift A'!AA73*'Shift A Calculation'!$D69/3600,0)</f>
        <v>0</v>
      </c>
      <c r="AC69" s="11">
        <f>IFERROR('Input Data Shift A'!AB73*'Shift A Calculation'!$D69/3600,0)</f>
        <v>0</v>
      </c>
      <c r="AD69" s="11">
        <f>IFERROR('Input Data Shift A'!AC73*'Shift A Calculation'!$D69/3600,0)</f>
        <v>0</v>
      </c>
      <c r="AE69" s="11">
        <f>IFERROR('Input Data Shift A'!AD73*'Shift A Calculation'!$D69/3600,0)</f>
        <v>0</v>
      </c>
      <c r="AF69" s="11">
        <f>IFERROR('Input Data Shift A'!AE73*'Shift A Calculation'!$D69/3600,0)</f>
        <v>0</v>
      </c>
      <c r="AG69" s="11">
        <f>IFERROR('Input Data Shift A'!AF73*'Shift A Calculation'!$D69/3600,0)</f>
        <v>0</v>
      </c>
      <c r="AH69" s="11">
        <f>IFERROR('Input Data Shift A'!AG73*'Shift A Calculation'!$D69/3600,0)</f>
        <v>0</v>
      </c>
      <c r="AI69" s="11">
        <f>IFERROR('Input Data Shift A'!AH73*'Shift A Calculation'!$D69/3600,0)</f>
        <v>0</v>
      </c>
      <c r="AJ69" s="11">
        <f t="shared" si="2"/>
        <v>0</v>
      </c>
    </row>
    <row r="70" spans="2:36">
      <c r="B70" s="8">
        <v>68</v>
      </c>
      <c r="C70" s="9">
        <f>+Kousu!B78</f>
        <v>0</v>
      </c>
      <c r="D70" s="10" t="e">
        <f>+Kousu!S78</f>
        <v>#VALUE!</v>
      </c>
      <c r="E70" s="11">
        <f>IFERROR('Input Data Shift A'!D74*'Shift A Calculation'!$D70/3600,0)</f>
        <v>0</v>
      </c>
      <c r="F70" s="11">
        <f>IFERROR('Input Data Shift A'!E74*'Shift A Calculation'!$D70/3600,0)</f>
        <v>0</v>
      </c>
      <c r="G70" s="11">
        <f>IFERROR('Input Data Shift A'!F74*'Shift A Calculation'!$D70/3600,0)</f>
        <v>0</v>
      </c>
      <c r="H70" s="11">
        <f>IFERROR('Input Data Shift A'!G74*'Shift A Calculation'!$D70/3600,0)</f>
        <v>0</v>
      </c>
      <c r="I70" s="11">
        <f>IFERROR('Input Data Shift A'!H74*'Shift A Calculation'!$D70/3600,0)</f>
        <v>0</v>
      </c>
      <c r="J70" s="11">
        <f>IFERROR('Input Data Shift A'!I74*'Shift A Calculation'!$D70/3600,0)</f>
        <v>0</v>
      </c>
      <c r="K70" s="11">
        <f>IFERROR('Input Data Shift A'!J74*'Shift A Calculation'!$D70/3600,0)</f>
        <v>0</v>
      </c>
      <c r="L70" s="11">
        <f>IFERROR('Input Data Shift A'!K74*'Shift A Calculation'!$D70/3600,0)</f>
        <v>0</v>
      </c>
      <c r="M70" s="11">
        <f>IFERROR('Input Data Shift A'!L74*'Shift A Calculation'!$D70/3600,0)</f>
        <v>0</v>
      </c>
      <c r="N70" s="11">
        <f>IFERROR('Input Data Shift A'!M74*'Shift A Calculation'!$D70/3600,0)</f>
        <v>0</v>
      </c>
      <c r="O70" s="11">
        <f>IFERROR('Input Data Shift A'!N74*'Shift A Calculation'!$D70/3600,0)</f>
        <v>0</v>
      </c>
      <c r="P70" s="11">
        <f>IFERROR('Input Data Shift A'!O74*'Shift A Calculation'!$D70/3600,0)</f>
        <v>0</v>
      </c>
      <c r="Q70" s="11">
        <f>IFERROR('Input Data Shift A'!P74*'Shift A Calculation'!$D70/3600,0)</f>
        <v>0</v>
      </c>
      <c r="R70" s="11">
        <f>IFERROR('Input Data Shift A'!Q74*'Shift A Calculation'!$D70/3600,0)</f>
        <v>0</v>
      </c>
      <c r="S70" s="11">
        <f>IFERROR('Input Data Shift A'!R74*'Shift A Calculation'!$D70/3600,0)</f>
        <v>0</v>
      </c>
      <c r="T70" s="11">
        <f>IFERROR('Input Data Shift A'!S74*'Shift A Calculation'!$D70/3600,0)</f>
        <v>0</v>
      </c>
      <c r="U70" s="11">
        <f>IFERROR('Input Data Shift A'!T74*'Shift A Calculation'!$D70/3600,0)</f>
        <v>0</v>
      </c>
      <c r="V70" s="11">
        <f>IFERROR('Input Data Shift A'!U74*'Shift A Calculation'!$D70/3600,0)</f>
        <v>0</v>
      </c>
      <c r="W70" s="11">
        <f>IFERROR('Input Data Shift A'!V74*'Shift A Calculation'!$D70/3600,0)</f>
        <v>0</v>
      </c>
      <c r="X70" s="11">
        <f>IFERROR('Input Data Shift A'!W74*'Shift A Calculation'!$D70/3600,0)</f>
        <v>0</v>
      </c>
      <c r="Y70" s="11">
        <f>IFERROR('Input Data Shift A'!X74*'Shift A Calculation'!$D70/3600,0)</f>
        <v>0</v>
      </c>
      <c r="Z70" s="11">
        <f>IFERROR('Input Data Shift A'!Y74*'Shift A Calculation'!$D70/3600,0)</f>
        <v>0</v>
      </c>
      <c r="AA70" s="11">
        <f>IFERROR('Input Data Shift A'!Z74*'Shift A Calculation'!$D70/3600,0)</f>
        <v>0</v>
      </c>
      <c r="AB70" s="11">
        <f>IFERROR('Input Data Shift A'!AA74*'Shift A Calculation'!$D70/3600,0)</f>
        <v>0</v>
      </c>
      <c r="AC70" s="11">
        <f>IFERROR('Input Data Shift A'!AB74*'Shift A Calculation'!$D70/3600,0)</f>
        <v>0</v>
      </c>
      <c r="AD70" s="11">
        <f>IFERROR('Input Data Shift A'!AC74*'Shift A Calculation'!$D70/3600,0)</f>
        <v>0</v>
      </c>
      <c r="AE70" s="11">
        <f>IFERROR('Input Data Shift A'!AD74*'Shift A Calculation'!$D70/3600,0)</f>
        <v>0</v>
      </c>
      <c r="AF70" s="11">
        <f>IFERROR('Input Data Shift A'!AE74*'Shift A Calculation'!$D70/3600,0)</f>
        <v>0</v>
      </c>
      <c r="AG70" s="11">
        <f>IFERROR('Input Data Shift A'!AF74*'Shift A Calculation'!$D70/3600,0)</f>
        <v>0</v>
      </c>
      <c r="AH70" s="11">
        <f>IFERROR('Input Data Shift A'!AG74*'Shift A Calculation'!$D70/3600,0)</f>
        <v>0</v>
      </c>
      <c r="AI70" s="11">
        <f>IFERROR('Input Data Shift A'!AH74*'Shift A Calculation'!$D70/3600,0)</f>
        <v>0</v>
      </c>
      <c r="AJ70" s="11">
        <f t="shared" si="2"/>
        <v>0</v>
      </c>
    </row>
    <row r="71" spans="2:36">
      <c r="B71" s="8">
        <v>69</v>
      </c>
      <c r="C71" s="9">
        <f>+Kousu!B79</f>
        <v>0</v>
      </c>
      <c r="D71" s="10" t="e">
        <f>+Kousu!S79</f>
        <v>#VALUE!</v>
      </c>
      <c r="E71" s="11">
        <f>IFERROR('Input Data Shift A'!D75*'Shift A Calculation'!$D71/3600,0)</f>
        <v>0</v>
      </c>
      <c r="F71" s="11">
        <f>IFERROR('Input Data Shift A'!E75*'Shift A Calculation'!$D71/3600,0)</f>
        <v>0</v>
      </c>
      <c r="G71" s="11">
        <f>IFERROR('Input Data Shift A'!F75*'Shift A Calculation'!$D71/3600,0)</f>
        <v>0</v>
      </c>
      <c r="H71" s="11">
        <f>IFERROR('Input Data Shift A'!G75*'Shift A Calculation'!$D71/3600,0)</f>
        <v>0</v>
      </c>
      <c r="I71" s="11">
        <f>IFERROR('Input Data Shift A'!H75*'Shift A Calculation'!$D71/3600,0)</f>
        <v>0</v>
      </c>
      <c r="J71" s="11">
        <f>IFERROR('Input Data Shift A'!I75*'Shift A Calculation'!$D71/3600,0)</f>
        <v>0</v>
      </c>
      <c r="K71" s="11">
        <f>IFERROR('Input Data Shift A'!J75*'Shift A Calculation'!$D71/3600,0)</f>
        <v>0</v>
      </c>
      <c r="L71" s="11">
        <f>IFERROR('Input Data Shift A'!K75*'Shift A Calculation'!$D71/3600,0)</f>
        <v>0</v>
      </c>
      <c r="M71" s="11">
        <f>IFERROR('Input Data Shift A'!L75*'Shift A Calculation'!$D71/3600,0)</f>
        <v>0</v>
      </c>
      <c r="N71" s="11">
        <f>IFERROR('Input Data Shift A'!M75*'Shift A Calculation'!$D71/3600,0)</f>
        <v>0</v>
      </c>
      <c r="O71" s="11">
        <f>IFERROR('Input Data Shift A'!N75*'Shift A Calculation'!$D71/3600,0)</f>
        <v>0</v>
      </c>
      <c r="P71" s="11">
        <f>IFERROR('Input Data Shift A'!O75*'Shift A Calculation'!$D71/3600,0)</f>
        <v>0</v>
      </c>
      <c r="Q71" s="11">
        <f>IFERROR('Input Data Shift A'!P75*'Shift A Calculation'!$D71/3600,0)</f>
        <v>0</v>
      </c>
      <c r="R71" s="11">
        <f>IFERROR('Input Data Shift A'!Q75*'Shift A Calculation'!$D71/3600,0)</f>
        <v>0</v>
      </c>
      <c r="S71" s="11">
        <f>IFERROR('Input Data Shift A'!R75*'Shift A Calculation'!$D71/3600,0)</f>
        <v>0</v>
      </c>
      <c r="T71" s="11">
        <f>IFERROR('Input Data Shift A'!S75*'Shift A Calculation'!$D71/3600,0)</f>
        <v>0</v>
      </c>
      <c r="U71" s="11">
        <f>IFERROR('Input Data Shift A'!T75*'Shift A Calculation'!$D71/3600,0)</f>
        <v>0</v>
      </c>
      <c r="V71" s="11">
        <f>IFERROR('Input Data Shift A'!U75*'Shift A Calculation'!$D71/3600,0)</f>
        <v>0</v>
      </c>
      <c r="W71" s="11">
        <f>IFERROR('Input Data Shift A'!V75*'Shift A Calculation'!$D71/3600,0)</f>
        <v>0</v>
      </c>
      <c r="X71" s="11">
        <f>IFERROR('Input Data Shift A'!W75*'Shift A Calculation'!$D71/3600,0)</f>
        <v>0</v>
      </c>
      <c r="Y71" s="11">
        <f>IFERROR('Input Data Shift A'!X75*'Shift A Calculation'!$D71/3600,0)</f>
        <v>0</v>
      </c>
      <c r="Z71" s="11">
        <f>IFERROR('Input Data Shift A'!Y75*'Shift A Calculation'!$D71/3600,0)</f>
        <v>0</v>
      </c>
      <c r="AA71" s="11">
        <f>IFERROR('Input Data Shift A'!Z75*'Shift A Calculation'!$D71/3600,0)</f>
        <v>0</v>
      </c>
      <c r="AB71" s="11">
        <f>IFERROR('Input Data Shift A'!AA75*'Shift A Calculation'!$D71/3600,0)</f>
        <v>0</v>
      </c>
      <c r="AC71" s="11">
        <f>IFERROR('Input Data Shift A'!AB75*'Shift A Calculation'!$D71/3600,0)</f>
        <v>0</v>
      </c>
      <c r="AD71" s="11">
        <f>IFERROR('Input Data Shift A'!AC75*'Shift A Calculation'!$D71/3600,0)</f>
        <v>0</v>
      </c>
      <c r="AE71" s="11">
        <f>IFERROR('Input Data Shift A'!AD75*'Shift A Calculation'!$D71/3600,0)</f>
        <v>0</v>
      </c>
      <c r="AF71" s="11">
        <f>IFERROR('Input Data Shift A'!AE75*'Shift A Calculation'!$D71/3600,0)</f>
        <v>0</v>
      </c>
      <c r="AG71" s="11">
        <f>IFERROR('Input Data Shift A'!AF75*'Shift A Calculation'!$D71/3600,0)</f>
        <v>0</v>
      </c>
      <c r="AH71" s="11">
        <f>IFERROR('Input Data Shift A'!AG75*'Shift A Calculation'!$D71/3600,0)</f>
        <v>0</v>
      </c>
      <c r="AI71" s="11">
        <f>IFERROR('Input Data Shift A'!AH75*'Shift A Calculation'!$D71/3600,0)</f>
        <v>0</v>
      </c>
      <c r="AJ71" s="11">
        <f t="shared" si="2"/>
        <v>0</v>
      </c>
    </row>
    <row r="72" spans="2:36">
      <c r="B72" s="8">
        <v>70</v>
      </c>
      <c r="C72" s="9">
        <f>+Kousu!B80</f>
        <v>0</v>
      </c>
      <c r="D72" s="546" t="e">
        <f>+Kousu!S80</f>
        <v>#VALUE!</v>
      </c>
      <c r="E72" s="395">
        <f>IFERROR('Input Data Shift A'!D76*'Shift A Calculation'!$D72/3600,0)</f>
        <v>0</v>
      </c>
      <c r="F72" s="395">
        <f>IFERROR('Input Data Shift A'!E76*'Shift A Calculation'!$D72/3600,0)</f>
        <v>0</v>
      </c>
      <c r="G72" s="395">
        <f>IFERROR('Input Data Shift A'!F76*'Shift A Calculation'!$D72/3600,0)</f>
        <v>0</v>
      </c>
      <c r="H72" s="395">
        <f>IFERROR('Input Data Shift A'!G76*'Shift A Calculation'!$D72/3600,0)</f>
        <v>0</v>
      </c>
      <c r="I72" s="395">
        <f>IFERROR('Input Data Shift A'!H76*'Shift A Calculation'!$D72/3600,0)</f>
        <v>0</v>
      </c>
      <c r="J72" s="395">
        <f>IFERROR('Input Data Shift A'!I76*'Shift A Calculation'!$D72/3600,0)</f>
        <v>0</v>
      </c>
      <c r="K72" s="395">
        <f>IFERROR('Input Data Shift A'!J76*'Shift A Calculation'!$D72/3600,0)</f>
        <v>0</v>
      </c>
      <c r="L72" s="395">
        <f>IFERROR('Input Data Shift A'!K76*'Shift A Calculation'!$D72/3600,0)</f>
        <v>0</v>
      </c>
      <c r="M72" s="395">
        <f>IFERROR('Input Data Shift A'!L76*'Shift A Calculation'!$D72/3600,0)</f>
        <v>0</v>
      </c>
      <c r="N72" s="395">
        <f>IFERROR('Input Data Shift A'!M76*'Shift A Calculation'!$D72/3600,0)</f>
        <v>0</v>
      </c>
      <c r="O72" s="395">
        <f>IFERROR('Input Data Shift A'!N76*'Shift A Calculation'!$D72/3600,0)</f>
        <v>0</v>
      </c>
      <c r="P72" s="395">
        <f>IFERROR('Input Data Shift A'!O76*'Shift A Calculation'!$D72/3600,0)</f>
        <v>0</v>
      </c>
      <c r="Q72" s="395">
        <f>IFERROR('Input Data Shift A'!P76*'Shift A Calculation'!$D72/3600,0)</f>
        <v>0</v>
      </c>
      <c r="R72" s="395">
        <f>IFERROR('Input Data Shift A'!Q76*'Shift A Calculation'!$D72/3600,0)</f>
        <v>0</v>
      </c>
      <c r="S72" s="395">
        <f>IFERROR('Input Data Shift A'!R76*'Shift A Calculation'!$D72/3600,0)</f>
        <v>0</v>
      </c>
      <c r="T72" s="395">
        <f>IFERROR('Input Data Shift A'!S76*'Shift A Calculation'!$D72/3600,0)</f>
        <v>0</v>
      </c>
      <c r="U72" s="395">
        <f>IFERROR('Input Data Shift A'!T76*'Shift A Calculation'!$D72/3600,0)</f>
        <v>0</v>
      </c>
      <c r="V72" s="395">
        <f>IFERROR('Input Data Shift A'!U76*'Shift A Calculation'!$D72/3600,0)</f>
        <v>0</v>
      </c>
      <c r="W72" s="395">
        <f>IFERROR('Input Data Shift A'!V76*'Shift A Calculation'!$D72/3600,0)</f>
        <v>0</v>
      </c>
      <c r="X72" s="395">
        <f>IFERROR('Input Data Shift A'!W76*'Shift A Calculation'!$D72/3600,0)</f>
        <v>0</v>
      </c>
      <c r="Y72" s="395">
        <f>IFERROR('Input Data Shift A'!X76*'Shift A Calculation'!$D72/3600,0)</f>
        <v>0</v>
      </c>
      <c r="Z72" s="395">
        <f>IFERROR('Input Data Shift A'!Y76*'Shift A Calculation'!$D72/3600,0)</f>
        <v>0</v>
      </c>
      <c r="AA72" s="395">
        <f>IFERROR('Input Data Shift A'!Z76*'Shift A Calculation'!$D72/3600,0)</f>
        <v>0</v>
      </c>
      <c r="AB72" s="395">
        <f>IFERROR('Input Data Shift A'!AA76*'Shift A Calculation'!$D72/3600,0)</f>
        <v>0</v>
      </c>
      <c r="AC72" s="395">
        <f>IFERROR('Input Data Shift A'!AB76*'Shift A Calculation'!$D72/3600,0)</f>
        <v>0</v>
      </c>
      <c r="AD72" s="395">
        <f>IFERROR('Input Data Shift A'!AC76*'Shift A Calculation'!$D72/3600,0)</f>
        <v>0</v>
      </c>
      <c r="AE72" s="395">
        <f>IFERROR('Input Data Shift A'!AD76*'Shift A Calculation'!$D72/3600,0)</f>
        <v>0</v>
      </c>
      <c r="AF72" s="395">
        <f>IFERROR('Input Data Shift A'!AE76*'Shift A Calculation'!$D72/3600,0)</f>
        <v>0</v>
      </c>
      <c r="AG72" s="395">
        <f>IFERROR('Input Data Shift A'!AF76*'Shift A Calculation'!$D72/3600,0)</f>
        <v>0</v>
      </c>
      <c r="AH72" s="395">
        <f>IFERROR('Input Data Shift A'!AG76*'Shift A Calculation'!$D72/3600,0)</f>
        <v>0</v>
      </c>
      <c r="AI72" s="395">
        <f>IFERROR('Input Data Shift A'!AH76*'Shift A Calculation'!$D72/3600,0)</f>
        <v>0</v>
      </c>
      <c r="AJ72" s="11">
        <f t="shared" si="2"/>
        <v>0</v>
      </c>
    </row>
    <row r="73" spans="2:36">
      <c r="B73" s="698" t="s">
        <v>3644</v>
      </c>
      <c r="C73" s="698"/>
      <c r="D73" s="698"/>
      <c r="E73" s="12">
        <f>+SUM(E3:E72)</f>
        <v>30.017877906976743</v>
      </c>
      <c r="F73" s="12">
        <f t="shared" ref="F73:AI73" si="3">+SUM(F3:F72)</f>
        <v>43.757267441860471</v>
      </c>
      <c r="G73" s="12">
        <f t="shared" si="3"/>
        <v>0</v>
      </c>
      <c r="H73" s="12">
        <f t="shared" si="3"/>
        <v>0</v>
      </c>
      <c r="I73" s="12">
        <f t="shared" si="3"/>
        <v>34.746802325581399</v>
      </c>
      <c r="J73" s="12">
        <f t="shared" si="3"/>
        <v>11.557412790697676</v>
      </c>
      <c r="K73" s="12">
        <f t="shared" si="3"/>
        <v>34.864534883720935</v>
      </c>
      <c r="L73" s="12">
        <f t="shared" si="3"/>
        <v>39.605232558139534</v>
      </c>
      <c r="M73" s="12">
        <f t="shared" si="3"/>
        <v>0</v>
      </c>
      <c r="N73" s="12">
        <f t="shared" si="3"/>
        <v>0</v>
      </c>
      <c r="O73" s="12">
        <f t="shared" si="3"/>
        <v>40.998401162790699</v>
      </c>
      <c r="P73" s="12">
        <f t="shared" si="3"/>
        <v>45.248546511627914</v>
      </c>
      <c r="Q73" s="12">
        <f t="shared" si="3"/>
        <v>41.167151162790702</v>
      </c>
      <c r="R73" s="12">
        <f t="shared" si="3"/>
        <v>37.90203488372093</v>
      </c>
      <c r="S73" s="12">
        <f t="shared" si="3"/>
        <v>0</v>
      </c>
      <c r="T73" s="12">
        <f t="shared" si="3"/>
        <v>0</v>
      </c>
      <c r="U73" s="12">
        <f t="shared" si="3"/>
        <v>33.68328488372093</v>
      </c>
      <c r="V73" s="12">
        <f t="shared" si="3"/>
        <v>39.503197674418608</v>
      </c>
      <c r="W73" s="12">
        <f t="shared" si="3"/>
        <v>0</v>
      </c>
      <c r="X73" s="12">
        <f t="shared" si="3"/>
        <v>0</v>
      </c>
      <c r="Y73" s="12">
        <f t="shared" si="3"/>
        <v>0</v>
      </c>
      <c r="Z73" s="12">
        <f t="shared" si="3"/>
        <v>0</v>
      </c>
      <c r="AA73" s="12">
        <f t="shared" si="3"/>
        <v>0</v>
      </c>
      <c r="AB73" s="12">
        <f t="shared" si="3"/>
        <v>0</v>
      </c>
      <c r="AC73" s="12">
        <f t="shared" si="3"/>
        <v>0</v>
      </c>
      <c r="AD73" s="12">
        <f t="shared" si="3"/>
        <v>0</v>
      </c>
      <c r="AE73" s="12">
        <f t="shared" si="3"/>
        <v>0</v>
      </c>
      <c r="AF73" s="12">
        <f t="shared" si="3"/>
        <v>0</v>
      </c>
      <c r="AG73" s="12">
        <f t="shared" si="3"/>
        <v>0</v>
      </c>
      <c r="AH73" s="12">
        <f t="shared" si="3"/>
        <v>0</v>
      </c>
      <c r="AI73" s="12">
        <f t="shared" si="3"/>
        <v>0</v>
      </c>
      <c r="AJ73" s="12">
        <f>+SUM(AJ3:AJ72)</f>
        <v>433.05174418604656</v>
      </c>
    </row>
    <row r="74" spans="2:36">
      <c r="B74" s="698" t="s">
        <v>3645</v>
      </c>
      <c r="C74" s="698"/>
      <c r="D74" s="698"/>
      <c r="E74" s="12">
        <f>+E73</f>
        <v>30.017877906976743</v>
      </c>
      <c r="F74" s="12">
        <f t="shared" ref="F74:AI74" si="4">+F73+E74</f>
        <v>73.775145348837214</v>
      </c>
      <c r="G74" s="12">
        <f t="shared" si="4"/>
        <v>73.775145348837214</v>
      </c>
      <c r="H74" s="12">
        <f t="shared" si="4"/>
        <v>73.775145348837214</v>
      </c>
      <c r="I74" s="12">
        <f t="shared" si="4"/>
        <v>108.52194767441861</v>
      </c>
      <c r="J74" s="12">
        <f t="shared" si="4"/>
        <v>120.07936046511628</v>
      </c>
      <c r="K74" s="12">
        <f t="shared" si="4"/>
        <v>154.9438953488372</v>
      </c>
      <c r="L74" s="12">
        <f t="shared" si="4"/>
        <v>194.54912790697674</v>
      </c>
      <c r="M74" s="12">
        <f t="shared" si="4"/>
        <v>194.54912790697674</v>
      </c>
      <c r="N74" s="12">
        <f t="shared" si="4"/>
        <v>194.54912790697674</v>
      </c>
      <c r="O74" s="12">
        <f t="shared" si="4"/>
        <v>235.54752906976745</v>
      </c>
      <c r="P74" s="12">
        <f t="shared" si="4"/>
        <v>280.79607558139537</v>
      </c>
      <c r="Q74" s="12">
        <f t="shared" si="4"/>
        <v>321.96322674418604</v>
      </c>
      <c r="R74" s="12">
        <f t="shared" si="4"/>
        <v>359.86526162790699</v>
      </c>
      <c r="S74" s="12">
        <f t="shared" si="4"/>
        <v>359.86526162790699</v>
      </c>
      <c r="T74" s="12">
        <f t="shared" si="4"/>
        <v>359.86526162790699</v>
      </c>
      <c r="U74" s="12">
        <f t="shared" si="4"/>
        <v>393.54854651162793</v>
      </c>
      <c r="V74" s="12">
        <f t="shared" si="4"/>
        <v>433.05174418604656</v>
      </c>
      <c r="W74" s="12">
        <f t="shared" si="4"/>
        <v>433.05174418604656</v>
      </c>
      <c r="X74" s="12">
        <f t="shared" si="4"/>
        <v>433.05174418604656</v>
      </c>
      <c r="Y74" s="12">
        <f t="shared" si="4"/>
        <v>433.05174418604656</v>
      </c>
      <c r="Z74" s="12">
        <f t="shared" si="4"/>
        <v>433.05174418604656</v>
      </c>
      <c r="AA74" s="12">
        <f t="shared" si="4"/>
        <v>433.05174418604656</v>
      </c>
      <c r="AB74" s="12">
        <f t="shared" si="4"/>
        <v>433.05174418604656</v>
      </c>
      <c r="AC74" s="12">
        <f t="shared" si="4"/>
        <v>433.05174418604656</v>
      </c>
      <c r="AD74" s="12">
        <f t="shared" si="4"/>
        <v>433.05174418604656</v>
      </c>
      <c r="AE74" s="12">
        <f t="shared" si="4"/>
        <v>433.05174418604656</v>
      </c>
      <c r="AF74" s="12">
        <f t="shared" si="4"/>
        <v>433.05174418604656</v>
      </c>
      <c r="AG74" s="12">
        <f t="shared" si="4"/>
        <v>433.05174418604656</v>
      </c>
      <c r="AH74" s="12">
        <f t="shared" si="4"/>
        <v>433.05174418604656</v>
      </c>
      <c r="AI74" s="12">
        <f t="shared" si="4"/>
        <v>433.05174418604656</v>
      </c>
      <c r="AJ74" s="12">
        <f>+AI74</f>
        <v>433.05174418604656</v>
      </c>
    </row>
    <row r="76" spans="2:36">
      <c r="C76" s="1" t="s">
        <v>3646</v>
      </c>
    </row>
    <row r="77" spans="2:36">
      <c r="B77" s="2"/>
      <c r="C77" s="2"/>
      <c r="D77" s="2" t="s">
        <v>3647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7</v>
      </c>
      <c r="L77" s="3">
        <v>8</v>
      </c>
      <c r="M77" s="3">
        <v>9</v>
      </c>
      <c r="N77" s="3">
        <v>10</v>
      </c>
      <c r="O77" s="3">
        <v>11</v>
      </c>
      <c r="P77" s="3">
        <v>12</v>
      </c>
      <c r="Q77" s="3">
        <v>13</v>
      </c>
      <c r="R77" s="3">
        <v>14</v>
      </c>
      <c r="S77" s="3">
        <v>15</v>
      </c>
      <c r="T77" s="3">
        <v>16</v>
      </c>
      <c r="U77" s="3">
        <v>17</v>
      </c>
      <c r="V77" s="3">
        <v>18</v>
      </c>
      <c r="W77" s="3">
        <v>19</v>
      </c>
      <c r="X77" s="3">
        <v>20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D77" s="3">
        <v>26</v>
      </c>
      <c r="AE77" s="3">
        <v>27</v>
      </c>
      <c r="AF77" s="3">
        <v>28</v>
      </c>
      <c r="AG77" s="3">
        <v>29</v>
      </c>
      <c r="AH77" s="3">
        <v>30</v>
      </c>
      <c r="AI77" s="3">
        <v>31</v>
      </c>
      <c r="AJ77" s="3" t="s">
        <v>7</v>
      </c>
    </row>
    <row r="78" spans="2:36">
      <c r="B78" s="4">
        <v>1</v>
      </c>
      <c r="C78" s="5" t="str">
        <f t="shared" ref="C78:C141" si="5">+C3</f>
        <v>AE062040-3550</v>
      </c>
      <c r="D78" s="8">
        <f>+Kousu!F11</f>
        <v>2.7</v>
      </c>
      <c r="E78" s="6">
        <f>'Input Data Shift A'!D7*IF('Input Data Shift A'!D$80&gt;0,'Input Data Shift A'!D$80,'Shift A Calculation'!$D78)/3600</f>
        <v>0</v>
      </c>
      <c r="F78" s="6">
        <f>'Input Data Shift A'!E7*IF('Input Data Shift A'!E$80&gt;0,'Input Data Shift A'!E$80,'Shift A Calculation'!$D78)/3600</f>
        <v>0</v>
      </c>
      <c r="G78" s="6">
        <f>'Input Data Shift A'!F7*IF('Input Data Shift A'!F$80&gt;0,'Input Data Shift A'!F$80,'Shift A Calculation'!$D78)/3600</f>
        <v>0</v>
      </c>
      <c r="H78" s="6">
        <f>'Input Data Shift A'!G7*IF('Input Data Shift A'!G$80&gt;0,'Input Data Shift A'!G$80,'Shift A Calculation'!$D78)/3600</f>
        <v>0</v>
      </c>
      <c r="I78" s="6">
        <f>'Input Data Shift A'!H7*IF('Input Data Shift A'!H$80&gt;0,'Input Data Shift A'!H$80,'Shift A Calculation'!$D78)/3600</f>
        <v>0.39074999999999999</v>
      </c>
      <c r="J78" s="6">
        <f>'Input Data Shift A'!I7*IF('Input Data Shift A'!I$80&gt;0,'Input Data Shift A'!I$80,'Shift A Calculation'!$D78)/3600</f>
        <v>0</v>
      </c>
      <c r="K78" s="6">
        <f>'Input Data Shift A'!J7*IF('Input Data Shift A'!J$80&gt;0,'Input Data Shift A'!J$80,'Shift A Calculation'!$D78)/3600</f>
        <v>0</v>
      </c>
      <c r="L78" s="6">
        <f>'Input Data Shift A'!K7*IF('Input Data Shift A'!K$80&gt;0,'Input Data Shift A'!K$80,'Shift A Calculation'!$D78)/3600</f>
        <v>0</v>
      </c>
      <c r="M78" s="6">
        <f>'Input Data Shift A'!L7*IF('Input Data Shift A'!L$80&gt;0,'Input Data Shift A'!L$80,'Shift A Calculation'!$D78)/3600</f>
        <v>0</v>
      </c>
      <c r="N78" s="6">
        <f>'Input Data Shift A'!M7*IF('Input Data Shift A'!M$80&gt;0,'Input Data Shift A'!M$80,'Shift A Calculation'!$D78)/3600</f>
        <v>0</v>
      </c>
      <c r="O78" s="6">
        <f>'Input Data Shift A'!N7*IF('Input Data Shift A'!N$80&gt;0,'Input Data Shift A'!N$80,'Shift A Calculation'!$D78)/3600</f>
        <v>0</v>
      </c>
      <c r="P78" s="6">
        <f>'Input Data Shift A'!O7*IF('Input Data Shift A'!O$80&gt;0,'Input Data Shift A'!O$80,'Shift A Calculation'!$D78)/3600</f>
        <v>0</v>
      </c>
      <c r="Q78" s="6">
        <f>'Input Data Shift A'!P7*IF('Input Data Shift A'!P$80&gt;0,'Input Data Shift A'!P$80,'Shift A Calculation'!$D78)/3600</f>
        <v>1.07925</v>
      </c>
      <c r="R78" s="6">
        <f>'Input Data Shift A'!Q7*IF('Input Data Shift A'!Q$80&gt;0,'Input Data Shift A'!Q$80,'Shift A Calculation'!$D78)/3600</f>
        <v>0</v>
      </c>
      <c r="S78" s="6">
        <f>'Input Data Shift A'!R7*IF('Input Data Shift A'!R$80&gt;0,'Input Data Shift A'!R$80,'Shift A Calculation'!$D78)/3600</f>
        <v>0</v>
      </c>
      <c r="T78" s="6">
        <f>'Input Data Shift A'!S7*IF('Input Data Shift A'!S$80&gt;0,'Input Data Shift A'!S$80,'Shift A Calculation'!$D78)/3600</f>
        <v>0</v>
      </c>
      <c r="U78" s="6">
        <f>'Input Data Shift A'!T7*IF('Input Data Shift A'!T$80&gt;0,'Input Data Shift A'!T$80,'Shift A Calculation'!$D78)/3600</f>
        <v>0</v>
      </c>
      <c r="V78" s="6">
        <f>'Input Data Shift A'!U7*IF('Input Data Shift A'!U$80&gt;0,'Input Data Shift A'!U$80,'Shift A Calculation'!$D78)/3600</f>
        <v>0</v>
      </c>
      <c r="W78" s="6">
        <f>'Input Data Shift A'!V7*IF('Input Data Shift A'!V$80&gt;0,'Input Data Shift A'!V$80,'Shift A Calculation'!$D78)/3600</f>
        <v>0</v>
      </c>
      <c r="X78" s="6">
        <f>'Input Data Shift A'!W7*IF('Input Data Shift A'!W$80&gt;0,'Input Data Shift A'!W$80,'Shift A Calculation'!$D78)/3600</f>
        <v>0</v>
      </c>
      <c r="Y78" s="6">
        <f>'Input Data Shift A'!X7*IF('Input Data Shift A'!X$80&gt;0,'Input Data Shift A'!X$80,'Shift A Calculation'!$D78)/3600</f>
        <v>0</v>
      </c>
      <c r="Z78" s="6">
        <f>'Input Data Shift A'!Y7*IF('Input Data Shift A'!Y$80&gt;0,'Input Data Shift A'!Y$80,'Shift A Calculation'!$D78)/3600</f>
        <v>0</v>
      </c>
      <c r="AA78" s="6">
        <f>'Input Data Shift A'!Z7*IF('Input Data Shift A'!Z$80&gt;0,'Input Data Shift A'!Z$80,'Shift A Calculation'!$D78)/3600</f>
        <v>0</v>
      </c>
      <c r="AB78" s="6">
        <f>'Input Data Shift A'!AA7*IF('Input Data Shift A'!AA$80&gt;0,'Input Data Shift A'!AA$80,'Shift A Calculation'!$D78)/3600</f>
        <v>0</v>
      </c>
      <c r="AC78" s="6">
        <f>'Input Data Shift A'!AB7*IF('Input Data Shift A'!AB$80&gt;0,'Input Data Shift A'!AB$80,'Shift A Calculation'!$D78)/3600</f>
        <v>0</v>
      </c>
      <c r="AD78" s="6">
        <f>'Input Data Shift A'!AC7*IF('Input Data Shift A'!AC$80&gt;0,'Input Data Shift A'!AC$80,'Shift A Calculation'!$D78)/3600</f>
        <v>0</v>
      </c>
      <c r="AE78" s="6">
        <f>'Input Data Shift A'!AD7*IF('Input Data Shift A'!AD$80&gt;0,'Input Data Shift A'!AD$80,'Shift A Calculation'!$D78)/3600</f>
        <v>0</v>
      </c>
      <c r="AF78" s="6">
        <f>'Input Data Shift A'!AE7*IF('Input Data Shift A'!AE$80&gt;0,'Input Data Shift A'!AE$80,'Shift A Calculation'!$D78)/3600</f>
        <v>0</v>
      </c>
      <c r="AG78" s="6">
        <f>'Input Data Shift A'!AF7*IF('Input Data Shift A'!AF$80&gt;0,'Input Data Shift A'!AF$80,'Shift A Calculation'!$D78)/3600</f>
        <v>0</v>
      </c>
      <c r="AH78" s="6">
        <f>'Input Data Shift A'!AG7*IF('Input Data Shift A'!AG$80&gt;0,'Input Data Shift A'!AG$80,'Shift A Calculation'!$D78)/3600</f>
        <v>0</v>
      </c>
      <c r="AI78" s="6">
        <f>'Input Data Shift A'!AH7*IF('Input Data Shift A'!AH$80&gt;0,'Input Data Shift A'!AH$80,'Shift A Calculation'!$D78)/3600</f>
        <v>0</v>
      </c>
      <c r="AJ78" s="6">
        <f t="shared" ref="AJ78:AJ109" si="6">+SUM(E78:AI78)</f>
        <v>1.47</v>
      </c>
    </row>
    <row r="79" spans="2:36">
      <c r="B79" s="8">
        <v>2</v>
      </c>
      <c r="C79" s="9" t="str">
        <f t="shared" si="5"/>
        <v>AE062040-3570</v>
      </c>
      <c r="D79" s="8">
        <f>+Kousu!F12</f>
        <v>2.7</v>
      </c>
      <c r="E79" s="10">
        <f>'Input Data Shift A'!D8*IF('Input Data Shift A'!D$80&gt;0,'Input Data Shift A'!D$80,'Shift A Calculation'!$D79)/3600</f>
        <v>0</v>
      </c>
      <c r="F79" s="10">
        <f>'Input Data Shift A'!E8*IF('Input Data Shift A'!E$80&gt;0,'Input Data Shift A'!E$80,'Shift A Calculation'!$D79)/3600</f>
        <v>0</v>
      </c>
      <c r="G79" s="10">
        <f>'Input Data Shift A'!F8*IF('Input Data Shift A'!F$80&gt;0,'Input Data Shift A'!F$80,'Shift A Calculation'!$D79)/3600</f>
        <v>0</v>
      </c>
      <c r="H79" s="10">
        <f>'Input Data Shift A'!G8*IF('Input Data Shift A'!G$80&gt;0,'Input Data Shift A'!G$80,'Shift A Calculation'!$D79)/3600</f>
        <v>0</v>
      </c>
      <c r="I79" s="10">
        <f>'Input Data Shift A'!H8*IF('Input Data Shift A'!H$80&gt;0,'Input Data Shift A'!H$80,'Shift A Calculation'!$D79)/3600</f>
        <v>0</v>
      </c>
      <c r="J79" s="10">
        <f>'Input Data Shift A'!I8*IF('Input Data Shift A'!I$80&gt;0,'Input Data Shift A'!I$80,'Shift A Calculation'!$D79)/3600</f>
        <v>0</v>
      </c>
      <c r="K79" s="10">
        <f>'Input Data Shift A'!J8*IF('Input Data Shift A'!J$80&gt;0,'Input Data Shift A'!J$80,'Shift A Calculation'!$D79)/3600</f>
        <v>0</v>
      </c>
      <c r="L79" s="10">
        <f>'Input Data Shift A'!K8*IF('Input Data Shift A'!K$80&gt;0,'Input Data Shift A'!K$80,'Shift A Calculation'!$D79)/3600</f>
        <v>0</v>
      </c>
      <c r="M79" s="10">
        <f>'Input Data Shift A'!L8*IF('Input Data Shift A'!L$80&gt;0,'Input Data Shift A'!L$80,'Shift A Calculation'!$D79)/3600</f>
        <v>0</v>
      </c>
      <c r="N79" s="10">
        <f>'Input Data Shift A'!M8*IF('Input Data Shift A'!M$80&gt;0,'Input Data Shift A'!M$80,'Shift A Calculation'!$D79)/3600</f>
        <v>0</v>
      </c>
      <c r="O79" s="10">
        <f>'Input Data Shift A'!N8*IF('Input Data Shift A'!N$80&gt;0,'Input Data Shift A'!N$80,'Shift A Calculation'!$D79)/3600</f>
        <v>0</v>
      </c>
      <c r="P79" s="10">
        <f>'Input Data Shift A'!O8*IF('Input Data Shift A'!O$80&gt;0,'Input Data Shift A'!O$80,'Shift A Calculation'!$D79)/3600</f>
        <v>0</v>
      </c>
      <c r="Q79" s="10">
        <f>'Input Data Shift A'!P8*IF('Input Data Shift A'!P$80&gt;0,'Input Data Shift A'!P$80,'Shift A Calculation'!$D79)/3600</f>
        <v>0</v>
      </c>
      <c r="R79" s="10">
        <f>'Input Data Shift A'!Q8*IF('Input Data Shift A'!Q$80&gt;0,'Input Data Shift A'!Q$80,'Shift A Calculation'!$D79)/3600</f>
        <v>0</v>
      </c>
      <c r="S79" s="10">
        <f>'Input Data Shift A'!R8*IF('Input Data Shift A'!R$80&gt;0,'Input Data Shift A'!R$80,'Shift A Calculation'!$D79)/3600</f>
        <v>0</v>
      </c>
      <c r="T79" s="10">
        <f>'Input Data Shift A'!S8*IF('Input Data Shift A'!S$80&gt;0,'Input Data Shift A'!S$80,'Shift A Calculation'!$D79)/3600</f>
        <v>0</v>
      </c>
      <c r="U79" s="10">
        <f>'Input Data Shift A'!T8*IF('Input Data Shift A'!T$80&gt;0,'Input Data Shift A'!T$80,'Shift A Calculation'!$D79)/3600</f>
        <v>0</v>
      </c>
      <c r="V79" s="10">
        <f>'Input Data Shift A'!U8*IF('Input Data Shift A'!U$80&gt;0,'Input Data Shift A'!U$80,'Shift A Calculation'!$D79)/3600</f>
        <v>0</v>
      </c>
      <c r="W79" s="10">
        <f>'Input Data Shift A'!V8*IF('Input Data Shift A'!V$80&gt;0,'Input Data Shift A'!V$80,'Shift A Calculation'!$D79)/3600</f>
        <v>0</v>
      </c>
      <c r="X79" s="10">
        <f>'Input Data Shift A'!W8*IF('Input Data Shift A'!W$80&gt;0,'Input Data Shift A'!W$80,'Shift A Calculation'!$D79)/3600</f>
        <v>0</v>
      </c>
      <c r="Y79" s="10">
        <f>'Input Data Shift A'!X8*IF('Input Data Shift A'!X$80&gt;0,'Input Data Shift A'!X$80,'Shift A Calculation'!$D79)/3600</f>
        <v>0</v>
      </c>
      <c r="Z79" s="10">
        <f>'Input Data Shift A'!Y8*IF('Input Data Shift A'!Y$80&gt;0,'Input Data Shift A'!Y$80,'Shift A Calculation'!$D79)/3600</f>
        <v>0</v>
      </c>
      <c r="AA79" s="10">
        <f>'Input Data Shift A'!Z8*IF('Input Data Shift A'!Z$80&gt;0,'Input Data Shift A'!Z$80,'Shift A Calculation'!$D79)/3600</f>
        <v>0</v>
      </c>
      <c r="AB79" s="10">
        <f>'Input Data Shift A'!AA8*IF('Input Data Shift A'!AA$80&gt;0,'Input Data Shift A'!AA$80,'Shift A Calculation'!$D79)/3600</f>
        <v>0</v>
      </c>
      <c r="AC79" s="10">
        <f>'Input Data Shift A'!AB8*IF('Input Data Shift A'!AB$80&gt;0,'Input Data Shift A'!AB$80,'Shift A Calculation'!$D79)/3600</f>
        <v>0</v>
      </c>
      <c r="AD79" s="10">
        <f>'Input Data Shift A'!AC8*IF('Input Data Shift A'!AC$80&gt;0,'Input Data Shift A'!AC$80,'Shift A Calculation'!$D79)/3600</f>
        <v>0</v>
      </c>
      <c r="AE79" s="10">
        <f>'Input Data Shift A'!AD8*IF('Input Data Shift A'!AD$80&gt;0,'Input Data Shift A'!AD$80,'Shift A Calculation'!$D79)/3600</f>
        <v>0</v>
      </c>
      <c r="AF79" s="10">
        <f>'Input Data Shift A'!AE8*IF('Input Data Shift A'!AE$80&gt;0,'Input Data Shift A'!AE$80,'Shift A Calculation'!$D79)/3600</f>
        <v>0</v>
      </c>
      <c r="AG79" s="10">
        <f>'Input Data Shift A'!AF8*IF('Input Data Shift A'!AF$80&gt;0,'Input Data Shift A'!AF$80,'Shift A Calculation'!$D79)/3600</f>
        <v>0</v>
      </c>
      <c r="AH79" s="10">
        <f>'Input Data Shift A'!AG8*IF('Input Data Shift A'!AG$80&gt;0,'Input Data Shift A'!AG$80,'Shift A Calculation'!$D79)/3600</f>
        <v>0</v>
      </c>
      <c r="AI79" s="10">
        <f>'Input Data Shift A'!AH8*IF('Input Data Shift A'!AH$80&gt;0,'Input Data Shift A'!AH$80,'Shift A Calculation'!$D79)/3600</f>
        <v>0</v>
      </c>
      <c r="AJ79" s="10">
        <f t="shared" si="6"/>
        <v>0</v>
      </c>
    </row>
    <row r="80" spans="2:36">
      <c r="B80" s="8">
        <v>3</v>
      </c>
      <c r="C80" s="9" t="str">
        <f t="shared" si="5"/>
        <v>AE062040-3580</v>
      </c>
      <c r="D80" s="8">
        <f>+Kousu!F13</f>
        <v>2.7</v>
      </c>
      <c r="E80" s="10">
        <f>'Input Data Shift A'!D9*IF('Input Data Shift A'!D$80&gt;0,'Input Data Shift A'!D$80,'Shift A Calculation'!$D80)/3600</f>
        <v>0</v>
      </c>
      <c r="F80" s="10">
        <f>'Input Data Shift A'!E9*IF('Input Data Shift A'!E$80&gt;0,'Input Data Shift A'!E$80,'Shift A Calculation'!$D80)/3600</f>
        <v>0</v>
      </c>
      <c r="G80" s="10">
        <f>'Input Data Shift A'!F9*IF('Input Data Shift A'!F$80&gt;0,'Input Data Shift A'!F$80,'Shift A Calculation'!$D80)/3600</f>
        <v>0</v>
      </c>
      <c r="H80" s="10">
        <f>'Input Data Shift A'!G9*IF('Input Data Shift A'!G$80&gt;0,'Input Data Shift A'!G$80,'Shift A Calculation'!$D80)/3600</f>
        <v>0</v>
      </c>
      <c r="I80" s="10">
        <f>'Input Data Shift A'!H9*IF('Input Data Shift A'!H$80&gt;0,'Input Data Shift A'!H$80,'Shift A Calculation'!$D80)/3600</f>
        <v>0</v>
      </c>
      <c r="J80" s="10">
        <f>'Input Data Shift A'!I9*IF('Input Data Shift A'!I$80&gt;0,'Input Data Shift A'!I$80,'Shift A Calculation'!$D80)/3600</f>
        <v>0</v>
      </c>
      <c r="K80" s="10">
        <f>'Input Data Shift A'!J9*IF('Input Data Shift A'!J$80&gt;0,'Input Data Shift A'!J$80,'Shift A Calculation'!$D80)/3600</f>
        <v>0.53925000000000001</v>
      </c>
      <c r="L80" s="10">
        <f>'Input Data Shift A'!K9*IF('Input Data Shift A'!K$80&gt;0,'Input Data Shift A'!K$80,'Shift A Calculation'!$D80)/3600</f>
        <v>0</v>
      </c>
      <c r="M80" s="10">
        <f>'Input Data Shift A'!L9*IF('Input Data Shift A'!L$80&gt;0,'Input Data Shift A'!L$80,'Shift A Calculation'!$D80)/3600</f>
        <v>0</v>
      </c>
      <c r="N80" s="10">
        <f>'Input Data Shift A'!M9*IF('Input Data Shift A'!M$80&gt;0,'Input Data Shift A'!M$80,'Shift A Calculation'!$D80)/3600</f>
        <v>0</v>
      </c>
      <c r="O80" s="10">
        <f>'Input Data Shift A'!N9*IF('Input Data Shift A'!N$80&gt;0,'Input Data Shift A'!N$80,'Shift A Calculation'!$D80)/3600</f>
        <v>0</v>
      </c>
      <c r="P80" s="10">
        <f>'Input Data Shift A'!O9*IF('Input Data Shift A'!O$80&gt;0,'Input Data Shift A'!O$80,'Shift A Calculation'!$D80)/3600</f>
        <v>0.53925000000000001</v>
      </c>
      <c r="Q80" s="10">
        <f>'Input Data Shift A'!P9*IF('Input Data Shift A'!P$80&gt;0,'Input Data Shift A'!P$80,'Shift A Calculation'!$D80)/3600</f>
        <v>0</v>
      </c>
      <c r="R80" s="10">
        <f>'Input Data Shift A'!Q9*IF('Input Data Shift A'!Q$80&gt;0,'Input Data Shift A'!Q$80,'Shift A Calculation'!$D80)/3600</f>
        <v>0</v>
      </c>
      <c r="S80" s="10">
        <f>'Input Data Shift A'!R9*IF('Input Data Shift A'!R$80&gt;0,'Input Data Shift A'!R$80,'Shift A Calculation'!$D80)/3600</f>
        <v>0</v>
      </c>
      <c r="T80" s="10">
        <f>'Input Data Shift A'!S9*IF('Input Data Shift A'!S$80&gt;0,'Input Data Shift A'!S$80,'Shift A Calculation'!$D80)/3600</f>
        <v>0</v>
      </c>
      <c r="U80" s="10">
        <f>'Input Data Shift A'!T9*IF('Input Data Shift A'!T$80&gt;0,'Input Data Shift A'!T$80,'Shift A Calculation'!$D80)/3600</f>
        <v>0</v>
      </c>
      <c r="V80" s="10">
        <f>'Input Data Shift A'!U9*IF('Input Data Shift A'!U$80&gt;0,'Input Data Shift A'!U$80,'Shift A Calculation'!$D80)/3600</f>
        <v>0</v>
      </c>
      <c r="W80" s="10">
        <f>'Input Data Shift A'!V9*IF('Input Data Shift A'!V$80&gt;0,'Input Data Shift A'!V$80,'Shift A Calculation'!$D80)/3600</f>
        <v>0</v>
      </c>
      <c r="X80" s="10">
        <f>'Input Data Shift A'!W9*IF('Input Data Shift A'!W$80&gt;0,'Input Data Shift A'!W$80,'Shift A Calculation'!$D80)/3600</f>
        <v>0</v>
      </c>
      <c r="Y80" s="10">
        <f>'Input Data Shift A'!X9*IF('Input Data Shift A'!X$80&gt;0,'Input Data Shift A'!X$80,'Shift A Calculation'!$D80)/3600</f>
        <v>0</v>
      </c>
      <c r="Z80" s="10">
        <f>'Input Data Shift A'!Y9*IF('Input Data Shift A'!Y$80&gt;0,'Input Data Shift A'!Y$80,'Shift A Calculation'!$D80)/3600</f>
        <v>0</v>
      </c>
      <c r="AA80" s="10">
        <f>'Input Data Shift A'!Z9*IF('Input Data Shift A'!Z$80&gt;0,'Input Data Shift A'!Z$80,'Shift A Calculation'!$D80)/3600</f>
        <v>0</v>
      </c>
      <c r="AB80" s="10">
        <f>'Input Data Shift A'!AA9*IF('Input Data Shift A'!AA$80&gt;0,'Input Data Shift A'!AA$80,'Shift A Calculation'!$D80)/3600</f>
        <v>0</v>
      </c>
      <c r="AC80" s="10">
        <f>'Input Data Shift A'!AB9*IF('Input Data Shift A'!AB$80&gt;0,'Input Data Shift A'!AB$80,'Shift A Calculation'!$D80)/3600</f>
        <v>0</v>
      </c>
      <c r="AD80" s="10">
        <f>'Input Data Shift A'!AC9*IF('Input Data Shift A'!AC$80&gt;0,'Input Data Shift A'!AC$80,'Shift A Calculation'!$D80)/3600</f>
        <v>0</v>
      </c>
      <c r="AE80" s="10">
        <f>'Input Data Shift A'!AD9*IF('Input Data Shift A'!AD$80&gt;0,'Input Data Shift A'!AD$80,'Shift A Calculation'!$D80)/3600</f>
        <v>0</v>
      </c>
      <c r="AF80" s="10">
        <f>'Input Data Shift A'!AE9*IF('Input Data Shift A'!AE$80&gt;0,'Input Data Shift A'!AE$80,'Shift A Calculation'!$D80)/3600</f>
        <v>0</v>
      </c>
      <c r="AG80" s="10">
        <f>'Input Data Shift A'!AF9*IF('Input Data Shift A'!AF$80&gt;0,'Input Data Shift A'!AF$80,'Shift A Calculation'!$D80)/3600</f>
        <v>0</v>
      </c>
      <c r="AH80" s="10">
        <f>'Input Data Shift A'!AG9*IF('Input Data Shift A'!AG$80&gt;0,'Input Data Shift A'!AG$80,'Shift A Calculation'!$D80)/3600</f>
        <v>0</v>
      </c>
      <c r="AI80" s="10">
        <f>'Input Data Shift A'!AH9*IF('Input Data Shift A'!AH$80&gt;0,'Input Data Shift A'!AH$80,'Shift A Calculation'!$D80)/3600</f>
        <v>0</v>
      </c>
      <c r="AJ80" s="10">
        <f t="shared" si="6"/>
        <v>1.0785</v>
      </c>
    </row>
    <row r="81" spans="2:36">
      <c r="B81" s="8">
        <v>4</v>
      </c>
      <c r="C81" s="9" t="str">
        <f t="shared" si="5"/>
        <v>AE062040-3600</v>
      </c>
      <c r="D81" s="8">
        <f>+Kousu!F14</f>
        <v>2.7</v>
      </c>
      <c r="E81" s="10">
        <f>'Input Data Shift A'!D10*IF('Input Data Shift A'!D$80&gt;0,'Input Data Shift A'!D$80,'Shift A Calculation'!$D81)/3600</f>
        <v>0</v>
      </c>
      <c r="F81" s="10">
        <f>'Input Data Shift A'!E10*IF('Input Data Shift A'!E$80&gt;0,'Input Data Shift A'!E$80,'Shift A Calculation'!$D81)/3600</f>
        <v>0</v>
      </c>
      <c r="G81" s="10">
        <f>'Input Data Shift A'!F10*IF('Input Data Shift A'!F$80&gt;0,'Input Data Shift A'!F$80,'Shift A Calculation'!$D81)/3600</f>
        <v>0</v>
      </c>
      <c r="H81" s="10">
        <f>'Input Data Shift A'!G10*IF('Input Data Shift A'!G$80&gt;0,'Input Data Shift A'!G$80,'Shift A Calculation'!$D81)/3600</f>
        <v>0</v>
      </c>
      <c r="I81" s="10">
        <f>'Input Data Shift A'!H10*IF('Input Data Shift A'!H$80&gt;0,'Input Data Shift A'!H$80,'Shift A Calculation'!$D81)/3600</f>
        <v>0</v>
      </c>
      <c r="J81" s="10">
        <f>'Input Data Shift A'!I10*IF('Input Data Shift A'!I$80&gt;0,'Input Data Shift A'!I$80,'Shift A Calculation'!$D81)/3600</f>
        <v>0</v>
      </c>
      <c r="K81" s="10">
        <f>'Input Data Shift A'!J10*IF('Input Data Shift A'!J$80&gt;0,'Input Data Shift A'!J$80,'Shift A Calculation'!$D81)/3600</f>
        <v>0</v>
      </c>
      <c r="L81" s="10">
        <f>'Input Data Shift A'!K10*IF('Input Data Shift A'!K$80&gt;0,'Input Data Shift A'!K$80,'Shift A Calculation'!$D81)/3600</f>
        <v>0</v>
      </c>
      <c r="M81" s="10">
        <f>'Input Data Shift A'!L10*IF('Input Data Shift A'!L$80&gt;0,'Input Data Shift A'!L$80,'Shift A Calculation'!$D81)/3600</f>
        <v>0</v>
      </c>
      <c r="N81" s="10">
        <f>'Input Data Shift A'!M10*IF('Input Data Shift A'!M$80&gt;0,'Input Data Shift A'!M$80,'Shift A Calculation'!$D81)/3600</f>
        <v>0</v>
      </c>
      <c r="O81" s="10">
        <f>'Input Data Shift A'!N10*IF('Input Data Shift A'!N$80&gt;0,'Input Data Shift A'!N$80,'Shift A Calculation'!$D81)/3600</f>
        <v>0</v>
      </c>
      <c r="P81" s="10">
        <f>'Input Data Shift A'!O10*IF('Input Data Shift A'!O$80&gt;0,'Input Data Shift A'!O$80,'Shift A Calculation'!$D81)/3600</f>
        <v>0</v>
      </c>
      <c r="Q81" s="10">
        <f>'Input Data Shift A'!P10*IF('Input Data Shift A'!P$80&gt;0,'Input Data Shift A'!P$80,'Shift A Calculation'!$D81)/3600</f>
        <v>0</v>
      </c>
      <c r="R81" s="10">
        <f>'Input Data Shift A'!Q10*IF('Input Data Shift A'!Q$80&gt;0,'Input Data Shift A'!Q$80,'Shift A Calculation'!$D81)/3600</f>
        <v>0</v>
      </c>
      <c r="S81" s="10">
        <f>'Input Data Shift A'!R10*IF('Input Data Shift A'!R$80&gt;0,'Input Data Shift A'!R$80,'Shift A Calculation'!$D81)/3600</f>
        <v>0</v>
      </c>
      <c r="T81" s="10">
        <f>'Input Data Shift A'!S10*IF('Input Data Shift A'!S$80&gt;0,'Input Data Shift A'!S$80,'Shift A Calculation'!$D81)/3600</f>
        <v>0</v>
      </c>
      <c r="U81" s="10">
        <f>'Input Data Shift A'!T10*IF('Input Data Shift A'!T$80&gt;0,'Input Data Shift A'!T$80,'Shift A Calculation'!$D81)/3600</f>
        <v>0</v>
      </c>
      <c r="V81" s="10">
        <f>'Input Data Shift A'!U10*IF('Input Data Shift A'!U$80&gt;0,'Input Data Shift A'!U$80,'Shift A Calculation'!$D81)/3600</f>
        <v>0</v>
      </c>
      <c r="W81" s="10">
        <f>'Input Data Shift A'!V10*IF('Input Data Shift A'!V$80&gt;0,'Input Data Shift A'!V$80,'Shift A Calculation'!$D81)/3600</f>
        <v>0</v>
      </c>
      <c r="X81" s="10">
        <f>'Input Data Shift A'!W10*IF('Input Data Shift A'!W$80&gt;0,'Input Data Shift A'!W$80,'Shift A Calculation'!$D81)/3600</f>
        <v>0</v>
      </c>
      <c r="Y81" s="10">
        <f>'Input Data Shift A'!X10*IF('Input Data Shift A'!X$80&gt;0,'Input Data Shift A'!X$80,'Shift A Calculation'!$D81)/3600</f>
        <v>0</v>
      </c>
      <c r="Z81" s="10">
        <f>'Input Data Shift A'!Y10*IF('Input Data Shift A'!Y$80&gt;0,'Input Data Shift A'!Y$80,'Shift A Calculation'!$D81)/3600</f>
        <v>0</v>
      </c>
      <c r="AA81" s="10">
        <f>'Input Data Shift A'!Z10*IF('Input Data Shift A'!Z$80&gt;0,'Input Data Shift A'!Z$80,'Shift A Calculation'!$D81)/3600</f>
        <v>0</v>
      </c>
      <c r="AB81" s="10">
        <f>'Input Data Shift A'!AA10*IF('Input Data Shift A'!AA$80&gt;0,'Input Data Shift A'!AA$80,'Shift A Calculation'!$D81)/3600</f>
        <v>0</v>
      </c>
      <c r="AC81" s="10">
        <f>'Input Data Shift A'!AB10*IF('Input Data Shift A'!AB$80&gt;0,'Input Data Shift A'!AB$80,'Shift A Calculation'!$D81)/3600</f>
        <v>0</v>
      </c>
      <c r="AD81" s="10">
        <f>'Input Data Shift A'!AC10*IF('Input Data Shift A'!AC$80&gt;0,'Input Data Shift A'!AC$80,'Shift A Calculation'!$D81)/3600</f>
        <v>0</v>
      </c>
      <c r="AE81" s="10">
        <f>'Input Data Shift A'!AD10*IF('Input Data Shift A'!AD$80&gt;0,'Input Data Shift A'!AD$80,'Shift A Calculation'!$D81)/3600</f>
        <v>0</v>
      </c>
      <c r="AF81" s="10">
        <f>'Input Data Shift A'!AE10*IF('Input Data Shift A'!AE$80&gt;0,'Input Data Shift A'!AE$80,'Shift A Calculation'!$D81)/3600</f>
        <v>0</v>
      </c>
      <c r="AG81" s="10">
        <f>'Input Data Shift A'!AF10*IF('Input Data Shift A'!AF$80&gt;0,'Input Data Shift A'!AF$80,'Shift A Calculation'!$D81)/3600</f>
        <v>0</v>
      </c>
      <c r="AH81" s="10">
        <f>'Input Data Shift A'!AG10*IF('Input Data Shift A'!AG$80&gt;0,'Input Data Shift A'!AG$80,'Shift A Calculation'!$D81)/3600</f>
        <v>0</v>
      </c>
      <c r="AI81" s="10">
        <f>'Input Data Shift A'!AH10*IF('Input Data Shift A'!AH$80&gt;0,'Input Data Shift A'!AH$80,'Shift A Calculation'!$D81)/3600</f>
        <v>0</v>
      </c>
      <c r="AJ81" s="10">
        <f t="shared" si="6"/>
        <v>0</v>
      </c>
    </row>
    <row r="82" spans="2:36">
      <c r="B82" s="8">
        <v>5</v>
      </c>
      <c r="C82" s="9" t="str">
        <f t="shared" si="5"/>
        <v>AE062040-3610</v>
      </c>
      <c r="D82" s="8">
        <f>+Kousu!F15</f>
        <v>2.7</v>
      </c>
      <c r="E82" s="10">
        <f>'Input Data Shift A'!D11*IF('Input Data Shift A'!D$80&gt;0,'Input Data Shift A'!D$80,'Shift A Calculation'!$D82)/3600</f>
        <v>0</v>
      </c>
      <c r="F82" s="10">
        <f>'Input Data Shift A'!E11*IF('Input Data Shift A'!E$80&gt;0,'Input Data Shift A'!E$80,'Shift A Calculation'!$D82)/3600</f>
        <v>0</v>
      </c>
      <c r="G82" s="10">
        <f>'Input Data Shift A'!F11*IF('Input Data Shift A'!F$80&gt;0,'Input Data Shift A'!F$80,'Shift A Calculation'!$D82)/3600</f>
        <v>0</v>
      </c>
      <c r="H82" s="10">
        <f>'Input Data Shift A'!G11*IF('Input Data Shift A'!G$80&gt;0,'Input Data Shift A'!G$80,'Shift A Calculation'!$D82)/3600</f>
        <v>0</v>
      </c>
      <c r="I82" s="10">
        <f>'Input Data Shift A'!H11*IF('Input Data Shift A'!H$80&gt;0,'Input Data Shift A'!H$80,'Shift A Calculation'!$D82)/3600</f>
        <v>0</v>
      </c>
      <c r="J82" s="10">
        <f>'Input Data Shift A'!I11*IF('Input Data Shift A'!I$80&gt;0,'Input Data Shift A'!I$80,'Shift A Calculation'!$D82)/3600</f>
        <v>0</v>
      </c>
      <c r="K82" s="10">
        <f>'Input Data Shift A'!J11*IF('Input Data Shift A'!J$80&gt;0,'Input Data Shift A'!J$80,'Shift A Calculation'!$D82)/3600</f>
        <v>0</v>
      </c>
      <c r="L82" s="10">
        <f>'Input Data Shift A'!K11*IF('Input Data Shift A'!K$80&gt;0,'Input Data Shift A'!K$80,'Shift A Calculation'!$D82)/3600</f>
        <v>0</v>
      </c>
      <c r="M82" s="10">
        <f>'Input Data Shift A'!L11*IF('Input Data Shift A'!L$80&gt;0,'Input Data Shift A'!L$80,'Shift A Calculation'!$D82)/3600</f>
        <v>0</v>
      </c>
      <c r="N82" s="10">
        <f>'Input Data Shift A'!M11*IF('Input Data Shift A'!M$80&gt;0,'Input Data Shift A'!M$80,'Shift A Calculation'!$D82)/3600</f>
        <v>0</v>
      </c>
      <c r="O82" s="10">
        <f>'Input Data Shift A'!N11*IF('Input Data Shift A'!N$80&gt;0,'Input Data Shift A'!N$80,'Shift A Calculation'!$D82)/3600</f>
        <v>0</v>
      </c>
      <c r="P82" s="10">
        <f>'Input Data Shift A'!O11*IF('Input Data Shift A'!O$80&gt;0,'Input Data Shift A'!O$80,'Shift A Calculation'!$D82)/3600</f>
        <v>0</v>
      </c>
      <c r="Q82" s="10">
        <f>'Input Data Shift A'!P11*IF('Input Data Shift A'!P$80&gt;0,'Input Data Shift A'!P$80,'Shift A Calculation'!$D82)/3600</f>
        <v>0</v>
      </c>
      <c r="R82" s="10">
        <f>'Input Data Shift A'!Q11*IF('Input Data Shift A'!Q$80&gt;0,'Input Data Shift A'!Q$80,'Shift A Calculation'!$D82)/3600</f>
        <v>0</v>
      </c>
      <c r="S82" s="10">
        <f>'Input Data Shift A'!R11*IF('Input Data Shift A'!R$80&gt;0,'Input Data Shift A'!R$80,'Shift A Calculation'!$D82)/3600</f>
        <v>0</v>
      </c>
      <c r="T82" s="10">
        <f>'Input Data Shift A'!S11*IF('Input Data Shift A'!S$80&gt;0,'Input Data Shift A'!S$80,'Shift A Calculation'!$D82)/3600</f>
        <v>0</v>
      </c>
      <c r="U82" s="10">
        <f>'Input Data Shift A'!T11*IF('Input Data Shift A'!T$80&gt;0,'Input Data Shift A'!T$80,'Shift A Calculation'!$D82)/3600</f>
        <v>0</v>
      </c>
      <c r="V82" s="10">
        <f>'Input Data Shift A'!U11*IF('Input Data Shift A'!U$80&gt;0,'Input Data Shift A'!U$80,'Shift A Calculation'!$D82)/3600</f>
        <v>0</v>
      </c>
      <c r="W82" s="10">
        <f>'Input Data Shift A'!V11*IF('Input Data Shift A'!V$80&gt;0,'Input Data Shift A'!V$80,'Shift A Calculation'!$D82)/3600</f>
        <v>0</v>
      </c>
      <c r="X82" s="10">
        <f>'Input Data Shift A'!W11*IF('Input Data Shift A'!W$80&gt;0,'Input Data Shift A'!W$80,'Shift A Calculation'!$D82)/3600</f>
        <v>0</v>
      </c>
      <c r="Y82" s="10">
        <f>'Input Data Shift A'!X11*IF('Input Data Shift A'!X$80&gt;0,'Input Data Shift A'!X$80,'Shift A Calculation'!$D82)/3600</f>
        <v>0</v>
      </c>
      <c r="Z82" s="10">
        <f>'Input Data Shift A'!Y11*IF('Input Data Shift A'!Y$80&gt;0,'Input Data Shift A'!Y$80,'Shift A Calculation'!$D82)/3600</f>
        <v>0</v>
      </c>
      <c r="AA82" s="10">
        <f>'Input Data Shift A'!Z11*IF('Input Data Shift A'!Z$80&gt;0,'Input Data Shift A'!Z$80,'Shift A Calculation'!$D82)/3600</f>
        <v>0</v>
      </c>
      <c r="AB82" s="10">
        <f>'Input Data Shift A'!AA11*IF('Input Data Shift A'!AA$80&gt;0,'Input Data Shift A'!AA$80,'Shift A Calculation'!$D82)/3600</f>
        <v>0</v>
      </c>
      <c r="AC82" s="10">
        <f>'Input Data Shift A'!AB11*IF('Input Data Shift A'!AB$80&gt;0,'Input Data Shift A'!AB$80,'Shift A Calculation'!$D82)/3600</f>
        <v>0</v>
      </c>
      <c r="AD82" s="10">
        <f>'Input Data Shift A'!AC11*IF('Input Data Shift A'!AC$80&gt;0,'Input Data Shift A'!AC$80,'Shift A Calculation'!$D82)/3600</f>
        <v>0</v>
      </c>
      <c r="AE82" s="10">
        <f>'Input Data Shift A'!AD11*IF('Input Data Shift A'!AD$80&gt;0,'Input Data Shift A'!AD$80,'Shift A Calculation'!$D82)/3600</f>
        <v>0</v>
      </c>
      <c r="AF82" s="10">
        <f>'Input Data Shift A'!AE11*IF('Input Data Shift A'!AE$80&gt;0,'Input Data Shift A'!AE$80,'Shift A Calculation'!$D82)/3600</f>
        <v>0</v>
      </c>
      <c r="AG82" s="10">
        <f>'Input Data Shift A'!AF11*IF('Input Data Shift A'!AF$80&gt;0,'Input Data Shift A'!AF$80,'Shift A Calculation'!$D82)/3600</f>
        <v>0</v>
      </c>
      <c r="AH82" s="10">
        <f>'Input Data Shift A'!AG11*IF('Input Data Shift A'!AG$80&gt;0,'Input Data Shift A'!AG$80,'Shift A Calculation'!$D82)/3600</f>
        <v>0</v>
      </c>
      <c r="AI82" s="10">
        <f>'Input Data Shift A'!AH11*IF('Input Data Shift A'!AH$80&gt;0,'Input Data Shift A'!AH$80,'Shift A Calculation'!$D82)/3600</f>
        <v>0</v>
      </c>
      <c r="AJ82" s="10">
        <f t="shared" si="6"/>
        <v>0</v>
      </c>
    </row>
    <row r="83" spans="2:36">
      <c r="B83" s="8">
        <v>6</v>
      </c>
      <c r="C83" s="9" t="str">
        <f t="shared" si="5"/>
        <v>AE062040-3620</v>
      </c>
      <c r="D83" s="8">
        <f>+Kousu!F16</f>
        <v>2.7</v>
      </c>
      <c r="E83" s="10">
        <f>'Input Data Shift A'!D12*IF('Input Data Shift A'!D$80&gt;0,'Input Data Shift A'!D$80,'Shift A Calculation'!$D83)/3600</f>
        <v>0</v>
      </c>
      <c r="F83" s="10">
        <f>'Input Data Shift A'!E12*IF('Input Data Shift A'!E$80&gt;0,'Input Data Shift A'!E$80,'Shift A Calculation'!$D83)/3600</f>
        <v>0</v>
      </c>
      <c r="G83" s="10">
        <f>'Input Data Shift A'!F12*IF('Input Data Shift A'!F$80&gt;0,'Input Data Shift A'!F$80,'Shift A Calculation'!$D83)/3600</f>
        <v>0</v>
      </c>
      <c r="H83" s="10">
        <f>'Input Data Shift A'!G12*IF('Input Data Shift A'!G$80&gt;0,'Input Data Shift A'!G$80,'Shift A Calculation'!$D83)/3600</f>
        <v>0</v>
      </c>
      <c r="I83" s="10">
        <f>'Input Data Shift A'!H12*IF('Input Data Shift A'!H$80&gt;0,'Input Data Shift A'!H$80,'Shift A Calculation'!$D83)/3600</f>
        <v>0</v>
      </c>
      <c r="J83" s="10">
        <f>'Input Data Shift A'!I12*IF('Input Data Shift A'!I$80&gt;0,'Input Data Shift A'!I$80,'Shift A Calculation'!$D83)/3600</f>
        <v>0</v>
      </c>
      <c r="K83" s="10">
        <f>'Input Data Shift A'!J12*IF('Input Data Shift A'!J$80&gt;0,'Input Data Shift A'!J$80,'Shift A Calculation'!$D83)/3600</f>
        <v>0</v>
      </c>
      <c r="L83" s="10">
        <f>'Input Data Shift A'!K12*IF('Input Data Shift A'!K$80&gt;0,'Input Data Shift A'!K$80,'Shift A Calculation'!$D83)/3600</f>
        <v>0</v>
      </c>
      <c r="M83" s="10">
        <f>'Input Data Shift A'!L12*IF('Input Data Shift A'!L$80&gt;0,'Input Data Shift A'!L$80,'Shift A Calculation'!$D83)/3600</f>
        <v>0</v>
      </c>
      <c r="N83" s="10">
        <f>'Input Data Shift A'!M12*IF('Input Data Shift A'!M$80&gt;0,'Input Data Shift A'!M$80,'Shift A Calculation'!$D83)/3600</f>
        <v>0</v>
      </c>
      <c r="O83" s="10">
        <f>'Input Data Shift A'!N12*IF('Input Data Shift A'!N$80&gt;0,'Input Data Shift A'!N$80,'Shift A Calculation'!$D83)/3600</f>
        <v>0</v>
      </c>
      <c r="P83" s="10">
        <f>'Input Data Shift A'!O12*IF('Input Data Shift A'!O$80&gt;0,'Input Data Shift A'!O$80,'Shift A Calculation'!$D83)/3600</f>
        <v>0</v>
      </c>
      <c r="Q83" s="10">
        <f>'Input Data Shift A'!P12*IF('Input Data Shift A'!P$80&gt;0,'Input Data Shift A'!P$80,'Shift A Calculation'!$D83)/3600</f>
        <v>0</v>
      </c>
      <c r="R83" s="10">
        <f>'Input Data Shift A'!Q12*IF('Input Data Shift A'!Q$80&gt;0,'Input Data Shift A'!Q$80,'Shift A Calculation'!$D83)/3600</f>
        <v>0</v>
      </c>
      <c r="S83" s="10">
        <f>'Input Data Shift A'!R12*IF('Input Data Shift A'!R$80&gt;0,'Input Data Shift A'!R$80,'Shift A Calculation'!$D83)/3600</f>
        <v>0</v>
      </c>
      <c r="T83" s="10">
        <f>'Input Data Shift A'!S12*IF('Input Data Shift A'!S$80&gt;0,'Input Data Shift A'!S$80,'Shift A Calculation'!$D83)/3600</f>
        <v>0</v>
      </c>
      <c r="U83" s="10">
        <f>'Input Data Shift A'!T12*IF('Input Data Shift A'!T$80&gt;0,'Input Data Shift A'!T$80,'Shift A Calculation'!$D83)/3600</f>
        <v>0</v>
      </c>
      <c r="V83" s="10">
        <f>'Input Data Shift A'!U12*IF('Input Data Shift A'!U$80&gt;0,'Input Data Shift A'!U$80,'Shift A Calculation'!$D83)/3600</f>
        <v>0</v>
      </c>
      <c r="W83" s="10">
        <f>'Input Data Shift A'!V12*IF('Input Data Shift A'!V$80&gt;0,'Input Data Shift A'!V$80,'Shift A Calculation'!$D83)/3600</f>
        <v>0</v>
      </c>
      <c r="X83" s="10">
        <f>'Input Data Shift A'!W12*IF('Input Data Shift A'!W$80&gt;0,'Input Data Shift A'!W$80,'Shift A Calculation'!$D83)/3600</f>
        <v>0</v>
      </c>
      <c r="Y83" s="10">
        <f>'Input Data Shift A'!X12*IF('Input Data Shift A'!X$80&gt;0,'Input Data Shift A'!X$80,'Shift A Calculation'!$D83)/3600</f>
        <v>0</v>
      </c>
      <c r="Z83" s="10">
        <f>'Input Data Shift A'!Y12*IF('Input Data Shift A'!Y$80&gt;0,'Input Data Shift A'!Y$80,'Shift A Calculation'!$D83)/3600</f>
        <v>0</v>
      </c>
      <c r="AA83" s="10">
        <f>'Input Data Shift A'!Z12*IF('Input Data Shift A'!Z$80&gt;0,'Input Data Shift A'!Z$80,'Shift A Calculation'!$D83)/3600</f>
        <v>0</v>
      </c>
      <c r="AB83" s="10">
        <f>'Input Data Shift A'!AA12*IF('Input Data Shift A'!AA$80&gt;0,'Input Data Shift A'!AA$80,'Shift A Calculation'!$D83)/3600</f>
        <v>0</v>
      </c>
      <c r="AC83" s="10">
        <f>'Input Data Shift A'!AB12*IF('Input Data Shift A'!AB$80&gt;0,'Input Data Shift A'!AB$80,'Shift A Calculation'!$D83)/3600</f>
        <v>0</v>
      </c>
      <c r="AD83" s="10">
        <f>'Input Data Shift A'!AC12*IF('Input Data Shift A'!AC$80&gt;0,'Input Data Shift A'!AC$80,'Shift A Calculation'!$D83)/3600</f>
        <v>0</v>
      </c>
      <c r="AE83" s="10">
        <f>'Input Data Shift A'!AD12*IF('Input Data Shift A'!AD$80&gt;0,'Input Data Shift A'!AD$80,'Shift A Calculation'!$D83)/3600</f>
        <v>0</v>
      </c>
      <c r="AF83" s="10">
        <f>'Input Data Shift A'!AE12*IF('Input Data Shift A'!AE$80&gt;0,'Input Data Shift A'!AE$80,'Shift A Calculation'!$D83)/3600</f>
        <v>0</v>
      </c>
      <c r="AG83" s="10">
        <f>'Input Data Shift A'!AF12*IF('Input Data Shift A'!AF$80&gt;0,'Input Data Shift A'!AF$80,'Shift A Calculation'!$D83)/3600</f>
        <v>0</v>
      </c>
      <c r="AH83" s="10">
        <f>'Input Data Shift A'!AG12*IF('Input Data Shift A'!AG$80&gt;0,'Input Data Shift A'!AG$80,'Shift A Calculation'!$D83)/3600</f>
        <v>0</v>
      </c>
      <c r="AI83" s="10">
        <f>'Input Data Shift A'!AH12*IF('Input Data Shift A'!AH$80&gt;0,'Input Data Shift A'!AH$80,'Shift A Calculation'!$D83)/3600</f>
        <v>0</v>
      </c>
      <c r="AJ83" s="10">
        <f t="shared" si="6"/>
        <v>0</v>
      </c>
    </row>
    <row r="84" spans="2:36">
      <c r="B84" s="8">
        <v>7</v>
      </c>
      <c r="C84" s="9" t="str">
        <f t="shared" si="5"/>
        <v>AE062040-3640</v>
      </c>
      <c r="D84" s="8">
        <f>+Kousu!F17</f>
        <v>2.7</v>
      </c>
      <c r="E84" s="10">
        <f>'Input Data Shift A'!D13*IF('Input Data Shift A'!D$80&gt;0,'Input Data Shift A'!D$80,'Shift A Calculation'!$D84)/3600</f>
        <v>0.8992500000000001</v>
      </c>
      <c r="F84" s="10">
        <f>'Input Data Shift A'!E13*IF('Input Data Shift A'!E$80&gt;0,'Input Data Shift A'!E$80,'Shift A Calculation'!$D84)/3600</f>
        <v>0</v>
      </c>
      <c r="G84" s="10">
        <f>'Input Data Shift A'!F13*IF('Input Data Shift A'!F$80&gt;0,'Input Data Shift A'!F$80,'Shift A Calculation'!$D84)/3600</f>
        <v>0</v>
      </c>
      <c r="H84" s="10">
        <f>'Input Data Shift A'!G13*IF('Input Data Shift A'!G$80&gt;0,'Input Data Shift A'!G$80,'Shift A Calculation'!$D84)/3600</f>
        <v>0</v>
      </c>
      <c r="I84" s="10">
        <f>'Input Data Shift A'!H13*IF('Input Data Shift A'!H$80&gt;0,'Input Data Shift A'!H$80,'Shift A Calculation'!$D84)/3600</f>
        <v>0.81</v>
      </c>
      <c r="J84" s="10">
        <f>'Input Data Shift A'!I13*IF('Input Data Shift A'!I$80&gt;0,'Input Data Shift A'!I$80,'Shift A Calculation'!$D84)/3600</f>
        <v>0.51150000000000007</v>
      </c>
      <c r="K84" s="10">
        <f>'Input Data Shift A'!J13*IF('Input Data Shift A'!J$80&gt;0,'Input Data Shift A'!J$80,'Shift A Calculation'!$D84)/3600</f>
        <v>0.9900000000000001</v>
      </c>
      <c r="L84" s="10">
        <f>'Input Data Shift A'!K13*IF('Input Data Shift A'!K$80&gt;0,'Input Data Shift A'!K$80,'Shift A Calculation'!$D84)/3600</f>
        <v>0</v>
      </c>
      <c r="M84" s="10">
        <f>'Input Data Shift A'!L13*IF('Input Data Shift A'!L$80&gt;0,'Input Data Shift A'!L$80,'Shift A Calculation'!$D84)/3600</f>
        <v>0</v>
      </c>
      <c r="N84" s="10">
        <f>'Input Data Shift A'!M13*IF('Input Data Shift A'!M$80&gt;0,'Input Data Shift A'!M$80,'Shift A Calculation'!$D84)/3600</f>
        <v>0</v>
      </c>
      <c r="O84" s="10">
        <f>'Input Data Shift A'!N13*IF('Input Data Shift A'!N$80&gt;0,'Input Data Shift A'!N$80,'Shift A Calculation'!$D84)/3600</f>
        <v>0.13200000000000001</v>
      </c>
      <c r="P84" s="10">
        <f>'Input Data Shift A'!O13*IF('Input Data Shift A'!O$80&gt;0,'Input Data Shift A'!O$80,'Shift A Calculation'!$D84)/3600</f>
        <v>0.53925000000000001</v>
      </c>
      <c r="Q84" s="10">
        <f>'Input Data Shift A'!P13*IF('Input Data Shift A'!P$80&gt;0,'Input Data Shift A'!P$80,'Shift A Calculation'!$D84)/3600</f>
        <v>0</v>
      </c>
      <c r="R84" s="10">
        <f>'Input Data Shift A'!Q13*IF('Input Data Shift A'!Q$80&gt;0,'Input Data Shift A'!Q$80,'Shift A Calculation'!$D84)/3600</f>
        <v>0.44850000000000007</v>
      </c>
      <c r="S84" s="10">
        <f>'Input Data Shift A'!R13*IF('Input Data Shift A'!R$80&gt;0,'Input Data Shift A'!R$80,'Shift A Calculation'!$D84)/3600</f>
        <v>0</v>
      </c>
      <c r="T84" s="10">
        <f>'Input Data Shift A'!S13*IF('Input Data Shift A'!S$80&gt;0,'Input Data Shift A'!S$80,'Shift A Calculation'!$D84)/3600</f>
        <v>0</v>
      </c>
      <c r="U84" s="10">
        <f>'Input Data Shift A'!T13*IF('Input Data Shift A'!T$80&gt;0,'Input Data Shift A'!T$80,'Shift A Calculation'!$D84)/3600</f>
        <v>0</v>
      </c>
      <c r="V84" s="10">
        <f>'Input Data Shift A'!U13*IF('Input Data Shift A'!U$80&gt;0,'Input Data Shift A'!U$80,'Shift A Calculation'!$D84)/3600</f>
        <v>0.53925000000000001</v>
      </c>
      <c r="W84" s="10">
        <f>'Input Data Shift A'!V13*IF('Input Data Shift A'!V$80&gt;0,'Input Data Shift A'!V$80,'Shift A Calculation'!$D84)/3600</f>
        <v>0</v>
      </c>
      <c r="X84" s="10">
        <f>'Input Data Shift A'!W13*IF('Input Data Shift A'!W$80&gt;0,'Input Data Shift A'!W$80,'Shift A Calculation'!$D84)/3600</f>
        <v>0</v>
      </c>
      <c r="Y84" s="10">
        <f>'Input Data Shift A'!X13*IF('Input Data Shift A'!X$80&gt;0,'Input Data Shift A'!X$80,'Shift A Calculation'!$D84)/3600</f>
        <v>0</v>
      </c>
      <c r="Z84" s="10">
        <f>'Input Data Shift A'!Y13*IF('Input Data Shift A'!Y$80&gt;0,'Input Data Shift A'!Y$80,'Shift A Calculation'!$D84)/3600</f>
        <v>0</v>
      </c>
      <c r="AA84" s="10">
        <f>'Input Data Shift A'!Z13*IF('Input Data Shift A'!Z$80&gt;0,'Input Data Shift A'!Z$80,'Shift A Calculation'!$D84)/3600</f>
        <v>0</v>
      </c>
      <c r="AB84" s="10">
        <f>'Input Data Shift A'!AA13*IF('Input Data Shift A'!AA$80&gt;0,'Input Data Shift A'!AA$80,'Shift A Calculation'!$D84)/3600</f>
        <v>0</v>
      </c>
      <c r="AC84" s="10">
        <f>'Input Data Shift A'!AB13*IF('Input Data Shift A'!AB$80&gt;0,'Input Data Shift A'!AB$80,'Shift A Calculation'!$D84)/3600</f>
        <v>0</v>
      </c>
      <c r="AD84" s="10">
        <f>'Input Data Shift A'!AC13*IF('Input Data Shift A'!AC$80&gt;0,'Input Data Shift A'!AC$80,'Shift A Calculation'!$D84)/3600</f>
        <v>0</v>
      </c>
      <c r="AE84" s="10">
        <f>'Input Data Shift A'!AD13*IF('Input Data Shift A'!AD$80&gt;0,'Input Data Shift A'!AD$80,'Shift A Calculation'!$D84)/3600</f>
        <v>0</v>
      </c>
      <c r="AF84" s="10">
        <f>'Input Data Shift A'!AE13*IF('Input Data Shift A'!AE$80&gt;0,'Input Data Shift A'!AE$80,'Shift A Calculation'!$D84)/3600</f>
        <v>0</v>
      </c>
      <c r="AG84" s="10">
        <f>'Input Data Shift A'!AF13*IF('Input Data Shift A'!AF$80&gt;0,'Input Data Shift A'!AF$80,'Shift A Calculation'!$D84)/3600</f>
        <v>0</v>
      </c>
      <c r="AH84" s="10">
        <f>'Input Data Shift A'!AG13*IF('Input Data Shift A'!AG$80&gt;0,'Input Data Shift A'!AG$80,'Shift A Calculation'!$D84)/3600</f>
        <v>0</v>
      </c>
      <c r="AI84" s="10">
        <f>'Input Data Shift A'!AH13*IF('Input Data Shift A'!AH$80&gt;0,'Input Data Shift A'!AH$80,'Shift A Calculation'!$D84)/3600</f>
        <v>0</v>
      </c>
      <c r="AJ84" s="10">
        <f t="shared" si="6"/>
        <v>4.8697500000000007</v>
      </c>
    </row>
    <row r="85" spans="2:36">
      <c r="B85" s="8">
        <v>8</v>
      </c>
      <c r="C85" s="9" t="str">
        <f t="shared" si="5"/>
        <v>AE062040-3650</v>
      </c>
      <c r="D85" s="8">
        <f>+Kousu!F18</f>
        <v>2.7</v>
      </c>
      <c r="E85" s="10">
        <f>'Input Data Shift A'!D14*IF('Input Data Shift A'!D$80&gt;0,'Input Data Shift A'!D$80,'Shift A Calculation'!$D85)/3600</f>
        <v>0.56100000000000005</v>
      </c>
      <c r="F85" s="10">
        <f>'Input Data Shift A'!E14*IF('Input Data Shift A'!E$80&gt;0,'Input Data Shift A'!E$80,'Shift A Calculation'!$D85)/3600</f>
        <v>0</v>
      </c>
      <c r="G85" s="10">
        <f>'Input Data Shift A'!F14*IF('Input Data Shift A'!F$80&gt;0,'Input Data Shift A'!F$80,'Shift A Calculation'!$D85)/3600</f>
        <v>0</v>
      </c>
      <c r="H85" s="10">
        <f>'Input Data Shift A'!G14*IF('Input Data Shift A'!G$80&gt;0,'Input Data Shift A'!G$80,'Shift A Calculation'!$D85)/3600</f>
        <v>0</v>
      </c>
      <c r="I85" s="10">
        <f>'Input Data Shift A'!H14*IF('Input Data Shift A'!H$80&gt;0,'Input Data Shift A'!H$80,'Shift A Calculation'!$D85)/3600</f>
        <v>1.0837500000000002</v>
      </c>
      <c r="J85" s="10">
        <f>'Input Data Shift A'!I14*IF('Input Data Shift A'!I$80&gt;0,'Input Data Shift A'!I$80,'Shift A Calculation'!$D85)/3600</f>
        <v>0.24</v>
      </c>
      <c r="K85" s="10">
        <f>'Input Data Shift A'!J14*IF('Input Data Shift A'!J$80&gt;0,'Input Data Shift A'!J$80,'Shift A Calculation'!$D85)/3600</f>
        <v>0</v>
      </c>
      <c r="L85" s="10">
        <f>'Input Data Shift A'!K14*IF('Input Data Shift A'!K$80&gt;0,'Input Data Shift A'!K$80,'Shift A Calculation'!$D85)/3600</f>
        <v>0</v>
      </c>
      <c r="M85" s="10">
        <f>'Input Data Shift A'!L14*IF('Input Data Shift A'!L$80&gt;0,'Input Data Shift A'!L$80,'Shift A Calculation'!$D85)/3600</f>
        <v>0</v>
      </c>
      <c r="N85" s="10">
        <f>'Input Data Shift A'!M14*IF('Input Data Shift A'!M$80&gt;0,'Input Data Shift A'!M$80,'Shift A Calculation'!$D85)/3600</f>
        <v>0</v>
      </c>
      <c r="O85" s="10">
        <f>'Input Data Shift A'!N14*IF('Input Data Shift A'!N$80&gt;0,'Input Data Shift A'!N$80,'Shift A Calculation'!$D85)/3600</f>
        <v>0</v>
      </c>
      <c r="P85" s="10">
        <f>'Input Data Shift A'!O14*IF('Input Data Shift A'!O$80&gt;0,'Input Data Shift A'!O$80,'Shift A Calculation'!$D85)/3600</f>
        <v>0</v>
      </c>
      <c r="Q85" s="10">
        <f>'Input Data Shift A'!P14*IF('Input Data Shift A'!P$80&gt;0,'Input Data Shift A'!P$80,'Shift A Calculation'!$D85)/3600</f>
        <v>0</v>
      </c>
      <c r="R85" s="10">
        <f>'Input Data Shift A'!Q14*IF('Input Data Shift A'!Q$80&gt;0,'Input Data Shift A'!Q$80,'Shift A Calculation'!$D85)/3600</f>
        <v>0.48</v>
      </c>
      <c r="S85" s="10">
        <f>'Input Data Shift A'!R14*IF('Input Data Shift A'!R$80&gt;0,'Input Data Shift A'!R$80,'Shift A Calculation'!$D85)/3600</f>
        <v>0</v>
      </c>
      <c r="T85" s="10">
        <f>'Input Data Shift A'!S14*IF('Input Data Shift A'!S$80&gt;0,'Input Data Shift A'!S$80,'Shift A Calculation'!$D85)/3600</f>
        <v>0</v>
      </c>
      <c r="U85" s="10">
        <f>'Input Data Shift A'!T14*IF('Input Data Shift A'!T$80&gt;0,'Input Data Shift A'!T$80,'Shift A Calculation'!$D85)/3600</f>
        <v>1.18875</v>
      </c>
      <c r="V85" s="10">
        <f>'Input Data Shift A'!U14*IF('Input Data Shift A'!U$80&gt;0,'Input Data Shift A'!U$80,'Shift A Calculation'!$D85)/3600</f>
        <v>0.52350000000000008</v>
      </c>
      <c r="W85" s="10">
        <f>'Input Data Shift A'!V14*IF('Input Data Shift A'!V$80&gt;0,'Input Data Shift A'!V$80,'Shift A Calculation'!$D85)/3600</f>
        <v>0</v>
      </c>
      <c r="X85" s="10">
        <f>'Input Data Shift A'!W14*IF('Input Data Shift A'!W$80&gt;0,'Input Data Shift A'!W$80,'Shift A Calculation'!$D85)/3600</f>
        <v>0</v>
      </c>
      <c r="Y85" s="10">
        <f>'Input Data Shift A'!X14*IF('Input Data Shift A'!X$80&gt;0,'Input Data Shift A'!X$80,'Shift A Calculation'!$D85)/3600</f>
        <v>0</v>
      </c>
      <c r="Z85" s="10">
        <f>'Input Data Shift A'!Y14*IF('Input Data Shift A'!Y$80&gt;0,'Input Data Shift A'!Y$80,'Shift A Calculation'!$D85)/3600</f>
        <v>0</v>
      </c>
      <c r="AA85" s="10">
        <f>'Input Data Shift A'!Z14*IF('Input Data Shift A'!Z$80&gt;0,'Input Data Shift A'!Z$80,'Shift A Calculation'!$D85)/3600</f>
        <v>0</v>
      </c>
      <c r="AB85" s="10">
        <f>'Input Data Shift A'!AA14*IF('Input Data Shift A'!AA$80&gt;0,'Input Data Shift A'!AA$80,'Shift A Calculation'!$D85)/3600</f>
        <v>0</v>
      </c>
      <c r="AC85" s="10">
        <f>'Input Data Shift A'!AB14*IF('Input Data Shift A'!AB$80&gt;0,'Input Data Shift A'!AB$80,'Shift A Calculation'!$D85)/3600</f>
        <v>0</v>
      </c>
      <c r="AD85" s="10">
        <f>'Input Data Shift A'!AC14*IF('Input Data Shift A'!AC$80&gt;0,'Input Data Shift A'!AC$80,'Shift A Calculation'!$D85)/3600</f>
        <v>0</v>
      </c>
      <c r="AE85" s="10">
        <f>'Input Data Shift A'!AD14*IF('Input Data Shift A'!AD$80&gt;0,'Input Data Shift A'!AD$80,'Shift A Calculation'!$D85)/3600</f>
        <v>0</v>
      </c>
      <c r="AF85" s="10">
        <f>'Input Data Shift A'!AE14*IF('Input Data Shift A'!AE$80&gt;0,'Input Data Shift A'!AE$80,'Shift A Calculation'!$D85)/3600</f>
        <v>0</v>
      </c>
      <c r="AG85" s="10">
        <f>'Input Data Shift A'!AF14*IF('Input Data Shift A'!AF$80&gt;0,'Input Data Shift A'!AF$80,'Shift A Calculation'!$D85)/3600</f>
        <v>0</v>
      </c>
      <c r="AH85" s="10">
        <f>'Input Data Shift A'!AG14*IF('Input Data Shift A'!AG$80&gt;0,'Input Data Shift A'!AG$80,'Shift A Calculation'!$D85)/3600</f>
        <v>0</v>
      </c>
      <c r="AI85" s="10">
        <f>'Input Data Shift A'!AH14*IF('Input Data Shift A'!AH$80&gt;0,'Input Data Shift A'!AH$80,'Shift A Calculation'!$D85)/3600</f>
        <v>0</v>
      </c>
      <c r="AJ85" s="10">
        <f t="shared" si="6"/>
        <v>4.077</v>
      </c>
    </row>
    <row r="86" spans="2:36">
      <c r="B86" s="8">
        <v>9</v>
      </c>
      <c r="C86" s="9" t="str">
        <f t="shared" si="5"/>
        <v>AE062040-3680</v>
      </c>
      <c r="D86" s="8">
        <f>+Kousu!F19</f>
        <v>2.7</v>
      </c>
      <c r="E86" s="10">
        <f>'Input Data Shift A'!D15*IF('Input Data Shift A'!D$80&gt;0,'Input Data Shift A'!D$80,'Shift A Calculation'!$D86)/3600</f>
        <v>0</v>
      </c>
      <c r="F86" s="10">
        <f>'Input Data Shift A'!E15*IF('Input Data Shift A'!E$80&gt;0,'Input Data Shift A'!E$80,'Shift A Calculation'!$D86)/3600</f>
        <v>0</v>
      </c>
      <c r="G86" s="10">
        <f>'Input Data Shift A'!F15*IF('Input Data Shift A'!F$80&gt;0,'Input Data Shift A'!F$80,'Shift A Calculation'!$D86)/3600</f>
        <v>0</v>
      </c>
      <c r="H86" s="10">
        <f>'Input Data Shift A'!G15*IF('Input Data Shift A'!G$80&gt;0,'Input Data Shift A'!G$80,'Shift A Calculation'!$D86)/3600</f>
        <v>0</v>
      </c>
      <c r="I86" s="10">
        <f>'Input Data Shift A'!H15*IF('Input Data Shift A'!H$80&gt;0,'Input Data Shift A'!H$80,'Shift A Calculation'!$D86)/3600</f>
        <v>0</v>
      </c>
      <c r="J86" s="10">
        <f>'Input Data Shift A'!I15*IF('Input Data Shift A'!I$80&gt;0,'Input Data Shift A'!I$80,'Shift A Calculation'!$D86)/3600</f>
        <v>0</v>
      </c>
      <c r="K86" s="10">
        <f>'Input Data Shift A'!J15*IF('Input Data Shift A'!J$80&gt;0,'Input Data Shift A'!J$80,'Shift A Calculation'!$D86)/3600</f>
        <v>0</v>
      </c>
      <c r="L86" s="10">
        <f>'Input Data Shift A'!K15*IF('Input Data Shift A'!K$80&gt;0,'Input Data Shift A'!K$80,'Shift A Calculation'!$D86)/3600</f>
        <v>1.026</v>
      </c>
      <c r="M86" s="10">
        <f>'Input Data Shift A'!L15*IF('Input Data Shift A'!L$80&gt;0,'Input Data Shift A'!L$80,'Shift A Calculation'!$D86)/3600</f>
        <v>0</v>
      </c>
      <c r="N86" s="10">
        <f>'Input Data Shift A'!M15*IF('Input Data Shift A'!M$80&gt;0,'Input Data Shift A'!M$80,'Shift A Calculation'!$D86)/3600</f>
        <v>0</v>
      </c>
      <c r="O86" s="10">
        <f>'Input Data Shift A'!N15*IF('Input Data Shift A'!N$80&gt;0,'Input Data Shift A'!N$80,'Shift A Calculation'!$D86)/3600</f>
        <v>0</v>
      </c>
      <c r="P86" s="10">
        <f>'Input Data Shift A'!O15*IF('Input Data Shift A'!O$80&gt;0,'Input Data Shift A'!O$80,'Shift A Calculation'!$D86)/3600</f>
        <v>0.63</v>
      </c>
      <c r="Q86" s="10">
        <f>'Input Data Shift A'!P15*IF('Input Data Shift A'!P$80&gt;0,'Input Data Shift A'!P$80,'Shift A Calculation'!$D86)/3600</f>
        <v>0.28425</v>
      </c>
      <c r="R86" s="10">
        <f>'Input Data Shift A'!Q15*IF('Input Data Shift A'!Q$80&gt;0,'Input Data Shift A'!Q$80,'Shift A Calculation'!$D86)/3600</f>
        <v>0.77775000000000005</v>
      </c>
      <c r="S86" s="10">
        <f>'Input Data Shift A'!R15*IF('Input Data Shift A'!R$80&gt;0,'Input Data Shift A'!R$80,'Shift A Calculation'!$D86)/3600</f>
        <v>0</v>
      </c>
      <c r="T86" s="10">
        <f>'Input Data Shift A'!S15*IF('Input Data Shift A'!S$80&gt;0,'Input Data Shift A'!S$80,'Shift A Calculation'!$D86)/3600</f>
        <v>0</v>
      </c>
      <c r="U86" s="10">
        <f>'Input Data Shift A'!T15*IF('Input Data Shift A'!T$80&gt;0,'Input Data Shift A'!T$80,'Shift A Calculation'!$D86)/3600</f>
        <v>0</v>
      </c>
      <c r="V86" s="10">
        <f>'Input Data Shift A'!U15*IF('Input Data Shift A'!U$80&gt;0,'Input Data Shift A'!U$80,'Shift A Calculation'!$D86)/3600</f>
        <v>0.85275000000000001</v>
      </c>
      <c r="W86" s="10">
        <f>'Input Data Shift A'!V15*IF('Input Data Shift A'!V$80&gt;0,'Input Data Shift A'!V$80,'Shift A Calculation'!$D86)/3600</f>
        <v>0</v>
      </c>
      <c r="X86" s="10">
        <f>'Input Data Shift A'!W15*IF('Input Data Shift A'!W$80&gt;0,'Input Data Shift A'!W$80,'Shift A Calculation'!$D86)/3600</f>
        <v>0</v>
      </c>
      <c r="Y86" s="10">
        <f>'Input Data Shift A'!X15*IF('Input Data Shift A'!X$80&gt;0,'Input Data Shift A'!X$80,'Shift A Calculation'!$D86)/3600</f>
        <v>0</v>
      </c>
      <c r="Z86" s="10">
        <f>'Input Data Shift A'!Y15*IF('Input Data Shift A'!Y$80&gt;0,'Input Data Shift A'!Y$80,'Shift A Calculation'!$D86)/3600</f>
        <v>0</v>
      </c>
      <c r="AA86" s="10">
        <f>'Input Data Shift A'!Z15*IF('Input Data Shift A'!Z$80&gt;0,'Input Data Shift A'!Z$80,'Shift A Calculation'!$D86)/3600</f>
        <v>0</v>
      </c>
      <c r="AB86" s="10">
        <f>'Input Data Shift A'!AA15*IF('Input Data Shift A'!AA$80&gt;0,'Input Data Shift A'!AA$80,'Shift A Calculation'!$D86)/3600</f>
        <v>0</v>
      </c>
      <c r="AC86" s="10">
        <f>'Input Data Shift A'!AB15*IF('Input Data Shift A'!AB$80&gt;0,'Input Data Shift A'!AB$80,'Shift A Calculation'!$D86)/3600</f>
        <v>0</v>
      </c>
      <c r="AD86" s="10">
        <f>'Input Data Shift A'!AC15*IF('Input Data Shift A'!AC$80&gt;0,'Input Data Shift A'!AC$80,'Shift A Calculation'!$D86)/3600</f>
        <v>0</v>
      </c>
      <c r="AE86" s="10">
        <f>'Input Data Shift A'!AD15*IF('Input Data Shift A'!AD$80&gt;0,'Input Data Shift A'!AD$80,'Shift A Calculation'!$D86)/3600</f>
        <v>0</v>
      </c>
      <c r="AF86" s="10">
        <f>'Input Data Shift A'!AE15*IF('Input Data Shift A'!AE$80&gt;0,'Input Data Shift A'!AE$80,'Shift A Calculation'!$D86)/3600</f>
        <v>0</v>
      </c>
      <c r="AG86" s="10">
        <f>'Input Data Shift A'!AF15*IF('Input Data Shift A'!AF$80&gt;0,'Input Data Shift A'!AF$80,'Shift A Calculation'!$D86)/3600</f>
        <v>0</v>
      </c>
      <c r="AH86" s="10">
        <f>'Input Data Shift A'!AG15*IF('Input Data Shift A'!AG$80&gt;0,'Input Data Shift A'!AG$80,'Shift A Calculation'!$D86)/3600</f>
        <v>0</v>
      </c>
      <c r="AI86" s="10">
        <f>'Input Data Shift A'!AH15*IF('Input Data Shift A'!AH$80&gt;0,'Input Data Shift A'!AH$80,'Shift A Calculation'!$D86)/3600</f>
        <v>0</v>
      </c>
      <c r="AJ86" s="10">
        <f t="shared" si="6"/>
        <v>3.5707500000000003</v>
      </c>
    </row>
    <row r="87" spans="2:36">
      <c r="B87" s="8">
        <v>10</v>
      </c>
      <c r="C87" s="9" t="str">
        <f t="shared" si="5"/>
        <v>AE062040-3690</v>
      </c>
      <c r="D87" s="8">
        <f>+Kousu!F20</f>
        <v>2.7</v>
      </c>
      <c r="E87" s="10">
        <f>'Input Data Shift A'!D16*IF('Input Data Shift A'!D$80&gt;0,'Input Data Shift A'!D$80,'Shift A Calculation'!$D87)/3600</f>
        <v>0</v>
      </c>
      <c r="F87" s="10">
        <f>'Input Data Shift A'!E16*IF('Input Data Shift A'!E$80&gt;0,'Input Data Shift A'!E$80,'Shift A Calculation'!$D87)/3600</f>
        <v>0</v>
      </c>
      <c r="G87" s="10">
        <f>'Input Data Shift A'!F16*IF('Input Data Shift A'!F$80&gt;0,'Input Data Shift A'!F$80,'Shift A Calculation'!$D87)/3600</f>
        <v>0</v>
      </c>
      <c r="H87" s="10">
        <f>'Input Data Shift A'!G16*IF('Input Data Shift A'!G$80&gt;0,'Input Data Shift A'!G$80,'Shift A Calculation'!$D87)/3600</f>
        <v>0</v>
      </c>
      <c r="I87" s="10">
        <f>'Input Data Shift A'!H16*IF('Input Data Shift A'!H$80&gt;0,'Input Data Shift A'!H$80,'Shift A Calculation'!$D87)/3600</f>
        <v>0</v>
      </c>
      <c r="J87" s="10">
        <f>'Input Data Shift A'!I16*IF('Input Data Shift A'!I$80&gt;0,'Input Data Shift A'!I$80,'Shift A Calculation'!$D87)/3600</f>
        <v>0</v>
      </c>
      <c r="K87" s="10">
        <f>'Input Data Shift A'!J16*IF('Input Data Shift A'!J$80&gt;0,'Input Data Shift A'!J$80,'Shift A Calculation'!$D87)/3600</f>
        <v>0</v>
      </c>
      <c r="L87" s="10">
        <f>'Input Data Shift A'!K16*IF('Input Data Shift A'!K$80&gt;0,'Input Data Shift A'!K$80,'Shift A Calculation'!$D87)/3600</f>
        <v>0</v>
      </c>
      <c r="M87" s="10">
        <f>'Input Data Shift A'!L16*IF('Input Data Shift A'!L$80&gt;0,'Input Data Shift A'!L$80,'Shift A Calculation'!$D87)/3600</f>
        <v>0</v>
      </c>
      <c r="N87" s="10">
        <f>'Input Data Shift A'!M16*IF('Input Data Shift A'!M$80&gt;0,'Input Data Shift A'!M$80,'Shift A Calculation'!$D87)/3600</f>
        <v>0</v>
      </c>
      <c r="O87" s="10">
        <f>'Input Data Shift A'!N16*IF('Input Data Shift A'!N$80&gt;0,'Input Data Shift A'!N$80,'Shift A Calculation'!$D87)/3600</f>
        <v>0</v>
      </c>
      <c r="P87" s="10">
        <f>'Input Data Shift A'!O16*IF('Input Data Shift A'!O$80&gt;0,'Input Data Shift A'!O$80,'Shift A Calculation'!$D87)/3600</f>
        <v>0</v>
      </c>
      <c r="Q87" s="10">
        <f>'Input Data Shift A'!P16*IF('Input Data Shift A'!P$80&gt;0,'Input Data Shift A'!P$80,'Shift A Calculation'!$D87)/3600</f>
        <v>0</v>
      </c>
      <c r="R87" s="10">
        <f>'Input Data Shift A'!Q16*IF('Input Data Shift A'!Q$80&gt;0,'Input Data Shift A'!Q$80,'Shift A Calculation'!$D87)/3600</f>
        <v>0</v>
      </c>
      <c r="S87" s="10">
        <f>'Input Data Shift A'!R16*IF('Input Data Shift A'!R$80&gt;0,'Input Data Shift A'!R$80,'Shift A Calculation'!$D87)/3600</f>
        <v>0</v>
      </c>
      <c r="T87" s="10">
        <f>'Input Data Shift A'!S16*IF('Input Data Shift A'!S$80&gt;0,'Input Data Shift A'!S$80,'Shift A Calculation'!$D87)/3600</f>
        <v>0</v>
      </c>
      <c r="U87" s="10">
        <f>'Input Data Shift A'!T16*IF('Input Data Shift A'!T$80&gt;0,'Input Data Shift A'!T$80,'Shift A Calculation'!$D87)/3600</f>
        <v>0</v>
      </c>
      <c r="V87" s="10">
        <f>'Input Data Shift A'!U16*IF('Input Data Shift A'!U$80&gt;0,'Input Data Shift A'!U$80,'Shift A Calculation'!$D87)/3600</f>
        <v>0</v>
      </c>
      <c r="W87" s="10">
        <f>'Input Data Shift A'!V16*IF('Input Data Shift A'!V$80&gt;0,'Input Data Shift A'!V$80,'Shift A Calculation'!$D87)/3600</f>
        <v>0</v>
      </c>
      <c r="X87" s="10">
        <f>'Input Data Shift A'!W16*IF('Input Data Shift A'!W$80&gt;0,'Input Data Shift A'!W$80,'Shift A Calculation'!$D87)/3600</f>
        <v>0</v>
      </c>
      <c r="Y87" s="10">
        <f>'Input Data Shift A'!X16*IF('Input Data Shift A'!X$80&gt;0,'Input Data Shift A'!X$80,'Shift A Calculation'!$D87)/3600</f>
        <v>0</v>
      </c>
      <c r="Z87" s="10">
        <f>'Input Data Shift A'!Y16*IF('Input Data Shift A'!Y$80&gt;0,'Input Data Shift A'!Y$80,'Shift A Calculation'!$D87)/3600</f>
        <v>0</v>
      </c>
      <c r="AA87" s="10">
        <f>'Input Data Shift A'!Z16*IF('Input Data Shift A'!Z$80&gt;0,'Input Data Shift A'!Z$80,'Shift A Calculation'!$D87)/3600</f>
        <v>0</v>
      </c>
      <c r="AB87" s="10">
        <f>'Input Data Shift A'!AA16*IF('Input Data Shift A'!AA$80&gt;0,'Input Data Shift A'!AA$80,'Shift A Calculation'!$D87)/3600</f>
        <v>0</v>
      </c>
      <c r="AC87" s="10">
        <f>'Input Data Shift A'!AB16*IF('Input Data Shift A'!AB$80&gt;0,'Input Data Shift A'!AB$80,'Shift A Calculation'!$D87)/3600</f>
        <v>0</v>
      </c>
      <c r="AD87" s="10">
        <f>'Input Data Shift A'!AC16*IF('Input Data Shift A'!AC$80&gt;0,'Input Data Shift A'!AC$80,'Shift A Calculation'!$D87)/3600</f>
        <v>0</v>
      </c>
      <c r="AE87" s="10">
        <f>'Input Data Shift A'!AD16*IF('Input Data Shift A'!AD$80&gt;0,'Input Data Shift A'!AD$80,'Shift A Calculation'!$D87)/3600</f>
        <v>0</v>
      </c>
      <c r="AF87" s="10">
        <f>'Input Data Shift A'!AE16*IF('Input Data Shift A'!AE$80&gt;0,'Input Data Shift A'!AE$80,'Shift A Calculation'!$D87)/3600</f>
        <v>0</v>
      </c>
      <c r="AG87" s="10">
        <f>'Input Data Shift A'!AF16*IF('Input Data Shift A'!AF$80&gt;0,'Input Data Shift A'!AF$80,'Shift A Calculation'!$D87)/3600</f>
        <v>0</v>
      </c>
      <c r="AH87" s="10">
        <f>'Input Data Shift A'!AG16*IF('Input Data Shift A'!AG$80&gt;0,'Input Data Shift A'!AG$80,'Shift A Calculation'!$D87)/3600</f>
        <v>0</v>
      </c>
      <c r="AI87" s="10">
        <f>'Input Data Shift A'!AH16*IF('Input Data Shift A'!AH$80&gt;0,'Input Data Shift A'!AH$80,'Shift A Calculation'!$D87)/3600</f>
        <v>0</v>
      </c>
      <c r="AJ87" s="10">
        <f t="shared" si="6"/>
        <v>0</v>
      </c>
    </row>
    <row r="88" spans="2:36">
      <c r="B88" s="8">
        <v>11</v>
      </c>
      <c r="C88" s="9" t="str">
        <f t="shared" si="5"/>
        <v>AE062040-3700</v>
      </c>
      <c r="D88" s="8">
        <f>+Kousu!F21</f>
        <v>2.7</v>
      </c>
      <c r="E88" s="10">
        <f>'Input Data Shift A'!D17*IF('Input Data Shift A'!D$80&gt;0,'Input Data Shift A'!D$80,'Shift A Calculation'!$D88)/3600</f>
        <v>0</v>
      </c>
      <c r="F88" s="10">
        <f>'Input Data Shift A'!E17*IF('Input Data Shift A'!E$80&gt;0,'Input Data Shift A'!E$80,'Shift A Calculation'!$D88)/3600</f>
        <v>0</v>
      </c>
      <c r="G88" s="10">
        <f>'Input Data Shift A'!F17*IF('Input Data Shift A'!F$80&gt;0,'Input Data Shift A'!F$80,'Shift A Calculation'!$D88)/3600</f>
        <v>0</v>
      </c>
      <c r="H88" s="10">
        <f>'Input Data Shift A'!G17*IF('Input Data Shift A'!G$80&gt;0,'Input Data Shift A'!G$80,'Shift A Calculation'!$D88)/3600</f>
        <v>0</v>
      </c>
      <c r="I88" s="10">
        <f>'Input Data Shift A'!H17*IF('Input Data Shift A'!H$80&gt;0,'Input Data Shift A'!H$80,'Shift A Calculation'!$D88)/3600</f>
        <v>0</v>
      </c>
      <c r="J88" s="10">
        <f>'Input Data Shift A'!I17*IF('Input Data Shift A'!I$80&gt;0,'Input Data Shift A'!I$80,'Shift A Calculation'!$D88)/3600</f>
        <v>0</v>
      </c>
      <c r="K88" s="10">
        <f>'Input Data Shift A'!J17*IF('Input Data Shift A'!J$80&gt;0,'Input Data Shift A'!J$80,'Shift A Calculation'!$D88)/3600</f>
        <v>0</v>
      </c>
      <c r="L88" s="10">
        <f>'Input Data Shift A'!K17*IF('Input Data Shift A'!K$80&gt;0,'Input Data Shift A'!K$80,'Shift A Calculation'!$D88)/3600</f>
        <v>0</v>
      </c>
      <c r="M88" s="10">
        <f>'Input Data Shift A'!L17*IF('Input Data Shift A'!L$80&gt;0,'Input Data Shift A'!L$80,'Shift A Calculation'!$D88)/3600</f>
        <v>0</v>
      </c>
      <c r="N88" s="10">
        <f>'Input Data Shift A'!M17*IF('Input Data Shift A'!M$80&gt;0,'Input Data Shift A'!M$80,'Shift A Calculation'!$D88)/3600</f>
        <v>0</v>
      </c>
      <c r="O88" s="10">
        <f>'Input Data Shift A'!N17*IF('Input Data Shift A'!N$80&gt;0,'Input Data Shift A'!N$80,'Shift A Calculation'!$D88)/3600</f>
        <v>0</v>
      </c>
      <c r="P88" s="10">
        <f>'Input Data Shift A'!O17*IF('Input Data Shift A'!O$80&gt;0,'Input Data Shift A'!O$80,'Shift A Calculation'!$D88)/3600</f>
        <v>0</v>
      </c>
      <c r="Q88" s="10">
        <f>'Input Data Shift A'!P17*IF('Input Data Shift A'!P$80&gt;0,'Input Data Shift A'!P$80,'Shift A Calculation'!$D88)/3600</f>
        <v>0.504</v>
      </c>
      <c r="R88" s="10">
        <f>'Input Data Shift A'!Q17*IF('Input Data Shift A'!Q$80&gt;0,'Input Data Shift A'!Q$80,'Shift A Calculation'!$D88)/3600</f>
        <v>0</v>
      </c>
      <c r="S88" s="10">
        <f>'Input Data Shift A'!R17*IF('Input Data Shift A'!R$80&gt;0,'Input Data Shift A'!R$80,'Shift A Calculation'!$D88)/3600</f>
        <v>0</v>
      </c>
      <c r="T88" s="10">
        <f>'Input Data Shift A'!S17*IF('Input Data Shift A'!S$80&gt;0,'Input Data Shift A'!S$80,'Shift A Calculation'!$D88)/3600</f>
        <v>0</v>
      </c>
      <c r="U88" s="10">
        <f>'Input Data Shift A'!T17*IF('Input Data Shift A'!T$80&gt;0,'Input Data Shift A'!T$80,'Shift A Calculation'!$D88)/3600</f>
        <v>0</v>
      </c>
      <c r="V88" s="10">
        <f>'Input Data Shift A'!U17*IF('Input Data Shift A'!U$80&gt;0,'Input Data Shift A'!U$80,'Shift A Calculation'!$D88)/3600</f>
        <v>0</v>
      </c>
      <c r="W88" s="10">
        <f>'Input Data Shift A'!V17*IF('Input Data Shift A'!V$80&gt;0,'Input Data Shift A'!V$80,'Shift A Calculation'!$D88)/3600</f>
        <v>0</v>
      </c>
      <c r="X88" s="10">
        <f>'Input Data Shift A'!W17*IF('Input Data Shift A'!W$80&gt;0,'Input Data Shift A'!W$80,'Shift A Calculation'!$D88)/3600</f>
        <v>0</v>
      </c>
      <c r="Y88" s="10">
        <f>'Input Data Shift A'!X17*IF('Input Data Shift A'!X$80&gt;0,'Input Data Shift A'!X$80,'Shift A Calculation'!$D88)/3600</f>
        <v>0</v>
      </c>
      <c r="Z88" s="10">
        <f>'Input Data Shift A'!Y17*IF('Input Data Shift A'!Y$80&gt;0,'Input Data Shift A'!Y$80,'Shift A Calculation'!$D88)/3600</f>
        <v>0</v>
      </c>
      <c r="AA88" s="10">
        <f>'Input Data Shift A'!Z17*IF('Input Data Shift A'!Z$80&gt;0,'Input Data Shift A'!Z$80,'Shift A Calculation'!$D88)/3600</f>
        <v>0</v>
      </c>
      <c r="AB88" s="10">
        <f>'Input Data Shift A'!AA17*IF('Input Data Shift A'!AA$80&gt;0,'Input Data Shift A'!AA$80,'Shift A Calculation'!$D88)/3600</f>
        <v>0</v>
      </c>
      <c r="AC88" s="10">
        <f>'Input Data Shift A'!AB17*IF('Input Data Shift A'!AB$80&gt;0,'Input Data Shift A'!AB$80,'Shift A Calculation'!$D88)/3600</f>
        <v>0</v>
      </c>
      <c r="AD88" s="10">
        <f>'Input Data Shift A'!AC17*IF('Input Data Shift A'!AC$80&gt;0,'Input Data Shift A'!AC$80,'Shift A Calculation'!$D88)/3600</f>
        <v>0</v>
      </c>
      <c r="AE88" s="10">
        <f>'Input Data Shift A'!AD17*IF('Input Data Shift A'!AD$80&gt;0,'Input Data Shift A'!AD$80,'Shift A Calculation'!$D88)/3600</f>
        <v>0</v>
      </c>
      <c r="AF88" s="10">
        <f>'Input Data Shift A'!AE17*IF('Input Data Shift A'!AE$80&gt;0,'Input Data Shift A'!AE$80,'Shift A Calculation'!$D88)/3600</f>
        <v>0</v>
      </c>
      <c r="AG88" s="10">
        <f>'Input Data Shift A'!AF17*IF('Input Data Shift A'!AF$80&gt;0,'Input Data Shift A'!AF$80,'Shift A Calculation'!$D88)/3600</f>
        <v>0</v>
      </c>
      <c r="AH88" s="10">
        <f>'Input Data Shift A'!AG17*IF('Input Data Shift A'!AG$80&gt;0,'Input Data Shift A'!AG$80,'Shift A Calculation'!$D88)/3600</f>
        <v>0</v>
      </c>
      <c r="AI88" s="10">
        <f>'Input Data Shift A'!AH17*IF('Input Data Shift A'!AH$80&gt;0,'Input Data Shift A'!AH$80,'Shift A Calculation'!$D88)/3600</f>
        <v>0</v>
      </c>
      <c r="AJ88" s="10">
        <f t="shared" si="6"/>
        <v>0.504</v>
      </c>
    </row>
    <row r="89" spans="2:36">
      <c r="B89" s="8">
        <v>12</v>
      </c>
      <c r="C89" s="9" t="str">
        <f t="shared" si="5"/>
        <v>AE062040-3900</v>
      </c>
      <c r="D89" s="8">
        <f>+Kousu!F22</f>
        <v>2.7</v>
      </c>
      <c r="E89" s="10">
        <f>'Input Data Shift A'!D18*IF('Input Data Shift A'!D$80&gt;0,'Input Data Shift A'!D$80,'Shift A Calculation'!$D89)/3600</f>
        <v>0</v>
      </c>
      <c r="F89" s="10">
        <f>'Input Data Shift A'!E18*IF('Input Data Shift A'!E$80&gt;0,'Input Data Shift A'!E$80,'Shift A Calculation'!$D89)/3600</f>
        <v>0</v>
      </c>
      <c r="G89" s="10">
        <f>'Input Data Shift A'!F18*IF('Input Data Shift A'!F$80&gt;0,'Input Data Shift A'!F$80,'Shift A Calculation'!$D89)/3600</f>
        <v>0</v>
      </c>
      <c r="H89" s="10">
        <f>'Input Data Shift A'!G18*IF('Input Data Shift A'!G$80&gt;0,'Input Data Shift A'!G$80,'Shift A Calculation'!$D89)/3600</f>
        <v>0</v>
      </c>
      <c r="I89" s="10">
        <f>'Input Data Shift A'!H18*IF('Input Data Shift A'!H$80&gt;0,'Input Data Shift A'!H$80,'Shift A Calculation'!$D89)/3600</f>
        <v>0</v>
      </c>
      <c r="J89" s="10">
        <f>'Input Data Shift A'!I18*IF('Input Data Shift A'!I$80&gt;0,'Input Data Shift A'!I$80,'Shift A Calculation'!$D89)/3600</f>
        <v>0</v>
      </c>
      <c r="K89" s="10">
        <f>'Input Data Shift A'!J18*IF('Input Data Shift A'!J$80&gt;0,'Input Data Shift A'!J$80,'Shift A Calculation'!$D89)/3600</f>
        <v>0</v>
      </c>
      <c r="L89" s="10">
        <f>'Input Data Shift A'!K18*IF('Input Data Shift A'!K$80&gt;0,'Input Data Shift A'!K$80,'Shift A Calculation'!$D89)/3600</f>
        <v>0</v>
      </c>
      <c r="M89" s="10">
        <f>'Input Data Shift A'!L18*IF('Input Data Shift A'!L$80&gt;0,'Input Data Shift A'!L$80,'Shift A Calculation'!$D89)/3600</f>
        <v>0</v>
      </c>
      <c r="N89" s="10">
        <f>'Input Data Shift A'!M18*IF('Input Data Shift A'!M$80&gt;0,'Input Data Shift A'!M$80,'Shift A Calculation'!$D89)/3600</f>
        <v>0</v>
      </c>
      <c r="O89" s="10">
        <f>'Input Data Shift A'!N18*IF('Input Data Shift A'!N$80&gt;0,'Input Data Shift A'!N$80,'Shift A Calculation'!$D89)/3600</f>
        <v>0.48600000000000004</v>
      </c>
      <c r="P89" s="10">
        <f>'Input Data Shift A'!O18*IF('Input Data Shift A'!O$80&gt;0,'Input Data Shift A'!O$80,'Shift A Calculation'!$D89)/3600</f>
        <v>0</v>
      </c>
      <c r="Q89" s="10">
        <f>'Input Data Shift A'!P18*IF('Input Data Shift A'!P$80&gt;0,'Input Data Shift A'!P$80,'Shift A Calculation'!$D89)/3600</f>
        <v>0</v>
      </c>
      <c r="R89" s="10">
        <f>'Input Data Shift A'!Q18*IF('Input Data Shift A'!Q$80&gt;0,'Input Data Shift A'!Q$80,'Shift A Calculation'!$D89)/3600</f>
        <v>0</v>
      </c>
      <c r="S89" s="10">
        <f>'Input Data Shift A'!R18*IF('Input Data Shift A'!R$80&gt;0,'Input Data Shift A'!R$80,'Shift A Calculation'!$D89)/3600</f>
        <v>0</v>
      </c>
      <c r="T89" s="10">
        <f>'Input Data Shift A'!S18*IF('Input Data Shift A'!S$80&gt;0,'Input Data Shift A'!S$80,'Shift A Calculation'!$D89)/3600</f>
        <v>0</v>
      </c>
      <c r="U89" s="10">
        <f>'Input Data Shift A'!T18*IF('Input Data Shift A'!T$80&gt;0,'Input Data Shift A'!T$80,'Shift A Calculation'!$D89)/3600</f>
        <v>0</v>
      </c>
      <c r="V89" s="10">
        <f>'Input Data Shift A'!U18*IF('Input Data Shift A'!U$80&gt;0,'Input Data Shift A'!U$80,'Shift A Calculation'!$D89)/3600</f>
        <v>0</v>
      </c>
      <c r="W89" s="10">
        <f>'Input Data Shift A'!V18*IF('Input Data Shift A'!V$80&gt;0,'Input Data Shift A'!V$80,'Shift A Calculation'!$D89)/3600</f>
        <v>0</v>
      </c>
      <c r="X89" s="10">
        <f>'Input Data Shift A'!W18*IF('Input Data Shift A'!W$80&gt;0,'Input Data Shift A'!W$80,'Shift A Calculation'!$D89)/3600</f>
        <v>0</v>
      </c>
      <c r="Y89" s="10">
        <f>'Input Data Shift A'!X18*IF('Input Data Shift A'!X$80&gt;0,'Input Data Shift A'!X$80,'Shift A Calculation'!$D89)/3600</f>
        <v>0</v>
      </c>
      <c r="Z89" s="10">
        <f>'Input Data Shift A'!Y18*IF('Input Data Shift A'!Y$80&gt;0,'Input Data Shift A'!Y$80,'Shift A Calculation'!$D89)/3600</f>
        <v>0</v>
      </c>
      <c r="AA89" s="10">
        <f>'Input Data Shift A'!Z18*IF('Input Data Shift A'!Z$80&gt;0,'Input Data Shift A'!Z$80,'Shift A Calculation'!$D89)/3600</f>
        <v>0</v>
      </c>
      <c r="AB89" s="10">
        <f>'Input Data Shift A'!AA18*IF('Input Data Shift A'!AA$80&gt;0,'Input Data Shift A'!AA$80,'Shift A Calculation'!$D89)/3600</f>
        <v>0</v>
      </c>
      <c r="AC89" s="10">
        <f>'Input Data Shift A'!AB18*IF('Input Data Shift A'!AB$80&gt;0,'Input Data Shift A'!AB$80,'Shift A Calculation'!$D89)/3600</f>
        <v>0</v>
      </c>
      <c r="AD89" s="10">
        <f>'Input Data Shift A'!AC18*IF('Input Data Shift A'!AC$80&gt;0,'Input Data Shift A'!AC$80,'Shift A Calculation'!$D89)/3600</f>
        <v>0</v>
      </c>
      <c r="AE89" s="10">
        <f>'Input Data Shift A'!AD18*IF('Input Data Shift A'!AD$80&gt;0,'Input Data Shift A'!AD$80,'Shift A Calculation'!$D89)/3600</f>
        <v>0</v>
      </c>
      <c r="AF89" s="10">
        <f>'Input Data Shift A'!AE18*IF('Input Data Shift A'!AE$80&gt;0,'Input Data Shift A'!AE$80,'Shift A Calculation'!$D89)/3600</f>
        <v>0</v>
      </c>
      <c r="AG89" s="10">
        <f>'Input Data Shift A'!AF18*IF('Input Data Shift A'!AF$80&gt;0,'Input Data Shift A'!AF$80,'Shift A Calculation'!$D89)/3600</f>
        <v>0</v>
      </c>
      <c r="AH89" s="10">
        <f>'Input Data Shift A'!AG18*IF('Input Data Shift A'!AG$80&gt;0,'Input Data Shift A'!AG$80,'Shift A Calculation'!$D89)/3600</f>
        <v>0</v>
      </c>
      <c r="AI89" s="10">
        <f>'Input Data Shift A'!AH18*IF('Input Data Shift A'!AH$80&gt;0,'Input Data Shift A'!AH$80,'Shift A Calculation'!$D89)/3600</f>
        <v>0</v>
      </c>
      <c r="AJ89" s="10">
        <f t="shared" si="6"/>
        <v>0.48600000000000004</v>
      </c>
    </row>
    <row r="90" spans="2:36">
      <c r="B90" s="8">
        <v>13</v>
      </c>
      <c r="C90" s="9" t="str">
        <f t="shared" si="5"/>
        <v>AE062040-3910</v>
      </c>
      <c r="D90" s="8">
        <f>+Kousu!F23</f>
        <v>2.7</v>
      </c>
      <c r="E90" s="10">
        <f>'Input Data Shift A'!D19*IF('Input Data Shift A'!D$80&gt;0,'Input Data Shift A'!D$80,'Shift A Calculation'!$D90)/3600</f>
        <v>0</v>
      </c>
      <c r="F90" s="10">
        <f>'Input Data Shift A'!E19*IF('Input Data Shift A'!E$80&gt;0,'Input Data Shift A'!E$80,'Shift A Calculation'!$D90)/3600</f>
        <v>0</v>
      </c>
      <c r="G90" s="10">
        <f>'Input Data Shift A'!F19*IF('Input Data Shift A'!F$80&gt;0,'Input Data Shift A'!F$80,'Shift A Calculation'!$D90)/3600</f>
        <v>0</v>
      </c>
      <c r="H90" s="10">
        <f>'Input Data Shift A'!G19*IF('Input Data Shift A'!G$80&gt;0,'Input Data Shift A'!G$80,'Shift A Calculation'!$D90)/3600</f>
        <v>0</v>
      </c>
      <c r="I90" s="10">
        <f>'Input Data Shift A'!H19*IF('Input Data Shift A'!H$80&gt;0,'Input Data Shift A'!H$80,'Shift A Calculation'!$D90)/3600</f>
        <v>0</v>
      </c>
      <c r="J90" s="10">
        <f>'Input Data Shift A'!I19*IF('Input Data Shift A'!I$80&gt;0,'Input Data Shift A'!I$80,'Shift A Calculation'!$D90)/3600</f>
        <v>0</v>
      </c>
      <c r="K90" s="10">
        <f>'Input Data Shift A'!J19*IF('Input Data Shift A'!J$80&gt;0,'Input Data Shift A'!J$80,'Shift A Calculation'!$D90)/3600</f>
        <v>0</v>
      </c>
      <c r="L90" s="10">
        <f>'Input Data Shift A'!K19*IF('Input Data Shift A'!K$80&gt;0,'Input Data Shift A'!K$80,'Shift A Calculation'!$D90)/3600</f>
        <v>0</v>
      </c>
      <c r="M90" s="10">
        <f>'Input Data Shift A'!L19*IF('Input Data Shift A'!L$80&gt;0,'Input Data Shift A'!L$80,'Shift A Calculation'!$D90)/3600</f>
        <v>0</v>
      </c>
      <c r="N90" s="10">
        <f>'Input Data Shift A'!M19*IF('Input Data Shift A'!M$80&gt;0,'Input Data Shift A'!M$80,'Shift A Calculation'!$D90)/3600</f>
        <v>0</v>
      </c>
      <c r="O90" s="10">
        <f>'Input Data Shift A'!N19*IF('Input Data Shift A'!N$80&gt;0,'Input Data Shift A'!N$80,'Shift A Calculation'!$D90)/3600</f>
        <v>0</v>
      </c>
      <c r="P90" s="10">
        <f>'Input Data Shift A'!O19*IF('Input Data Shift A'!O$80&gt;0,'Input Data Shift A'!O$80,'Shift A Calculation'!$D90)/3600</f>
        <v>0</v>
      </c>
      <c r="Q90" s="10">
        <f>'Input Data Shift A'!P19*IF('Input Data Shift A'!P$80&gt;0,'Input Data Shift A'!P$80,'Shift A Calculation'!$D90)/3600</f>
        <v>0.54</v>
      </c>
      <c r="R90" s="10">
        <f>'Input Data Shift A'!Q19*IF('Input Data Shift A'!Q$80&gt;0,'Input Data Shift A'!Q$80,'Shift A Calculation'!$D90)/3600</f>
        <v>0</v>
      </c>
      <c r="S90" s="10">
        <f>'Input Data Shift A'!R19*IF('Input Data Shift A'!R$80&gt;0,'Input Data Shift A'!R$80,'Shift A Calculation'!$D90)/3600</f>
        <v>0</v>
      </c>
      <c r="T90" s="10">
        <f>'Input Data Shift A'!S19*IF('Input Data Shift A'!S$80&gt;0,'Input Data Shift A'!S$80,'Shift A Calculation'!$D90)/3600</f>
        <v>0</v>
      </c>
      <c r="U90" s="10">
        <f>'Input Data Shift A'!T19*IF('Input Data Shift A'!T$80&gt;0,'Input Data Shift A'!T$80,'Shift A Calculation'!$D90)/3600</f>
        <v>0</v>
      </c>
      <c r="V90" s="10">
        <f>'Input Data Shift A'!U19*IF('Input Data Shift A'!U$80&gt;0,'Input Data Shift A'!U$80,'Shift A Calculation'!$D90)/3600</f>
        <v>0</v>
      </c>
      <c r="W90" s="10">
        <f>'Input Data Shift A'!V19*IF('Input Data Shift A'!V$80&gt;0,'Input Data Shift A'!V$80,'Shift A Calculation'!$D90)/3600</f>
        <v>0</v>
      </c>
      <c r="X90" s="10">
        <f>'Input Data Shift A'!W19*IF('Input Data Shift A'!W$80&gt;0,'Input Data Shift A'!W$80,'Shift A Calculation'!$D90)/3600</f>
        <v>0</v>
      </c>
      <c r="Y90" s="10">
        <f>'Input Data Shift A'!X19*IF('Input Data Shift A'!X$80&gt;0,'Input Data Shift A'!X$80,'Shift A Calculation'!$D90)/3600</f>
        <v>0</v>
      </c>
      <c r="Z90" s="10">
        <f>'Input Data Shift A'!Y19*IF('Input Data Shift A'!Y$80&gt;0,'Input Data Shift A'!Y$80,'Shift A Calculation'!$D90)/3600</f>
        <v>0</v>
      </c>
      <c r="AA90" s="10">
        <f>'Input Data Shift A'!Z19*IF('Input Data Shift A'!Z$80&gt;0,'Input Data Shift A'!Z$80,'Shift A Calculation'!$D90)/3600</f>
        <v>0</v>
      </c>
      <c r="AB90" s="10">
        <f>'Input Data Shift A'!AA19*IF('Input Data Shift A'!AA$80&gt;0,'Input Data Shift A'!AA$80,'Shift A Calculation'!$D90)/3600</f>
        <v>0</v>
      </c>
      <c r="AC90" s="10">
        <f>'Input Data Shift A'!AB19*IF('Input Data Shift A'!AB$80&gt;0,'Input Data Shift A'!AB$80,'Shift A Calculation'!$D90)/3600</f>
        <v>0</v>
      </c>
      <c r="AD90" s="10">
        <f>'Input Data Shift A'!AC19*IF('Input Data Shift A'!AC$80&gt;0,'Input Data Shift A'!AC$80,'Shift A Calculation'!$D90)/3600</f>
        <v>0</v>
      </c>
      <c r="AE90" s="10">
        <f>'Input Data Shift A'!AD19*IF('Input Data Shift A'!AD$80&gt;0,'Input Data Shift A'!AD$80,'Shift A Calculation'!$D90)/3600</f>
        <v>0</v>
      </c>
      <c r="AF90" s="10">
        <f>'Input Data Shift A'!AE19*IF('Input Data Shift A'!AE$80&gt;0,'Input Data Shift A'!AE$80,'Shift A Calculation'!$D90)/3600</f>
        <v>0</v>
      </c>
      <c r="AG90" s="10">
        <f>'Input Data Shift A'!AF19*IF('Input Data Shift A'!AF$80&gt;0,'Input Data Shift A'!AF$80,'Shift A Calculation'!$D90)/3600</f>
        <v>0</v>
      </c>
      <c r="AH90" s="10">
        <f>'Input Data Shift A'!AG19*IF('Input Data Shift A'!AG$80&gt;0,'Input Data Shift A'!AG$80,'Shift A Calculation'!$D90)/3600</f>
        <v>0</v>
      </c>
      <c r="AI90" s="10">
        <f>'Input Data Shift A'!AH19*IF('Input Data Shift A'!AH$80&gt;0,'Input Data Shift A'!AH$80,'Shift A Calculation'!$D90)/3600</f>
        <v>0</v>
      </c>
      <c r="AJ90" s="10">
        <f t="shared" si="6"/>
        <v>0.54</v>
      </c>
    </row>
    <row r="91" spans="2:36">
      <c r="B91" s="8">
        <v>14</v>
      </c>
      <c r="C91" s="9" t="str">
        <f t="shared" si="5"/>
        <v>AE062040-3920</v>
      </c>
      <c r="D91" s="8">
        <f>+Kousu!F24</f>
        <v>2.7</v>
      </c>
      <c r="E91" s="10">
        <f>'Input Data Shift A'!D20*IF('Input Data Shift A'!D$80&gt;0,'Input Data Shift A'!D$80,'Shift A Calculation'!$D91)/3600</f>
        <v>0.49425000000000008</v>
      </c>
      <c r="F91" s="10">
        <f>'Input Data Shift A'!E20*IF('Input Data Shift A'!E$80&gt;0,'Input Data Shift A'!E$80,'Shift A Calculation'!$D91)/3600</f>
        <v>0</v>
      </c>
      <c r="G91" s="10">
        <f>'Input Data Shift A'!F20*IF('Input Data Shift A'!F$80&gt;0,'Input Data Shift A'!F$80,'Shift A Calculation'!$D91)/3600</f>
        <v>0</v>
      </c>
      <c r="H91" s="10">
        <f>'Input Data Shift A'!G20*IF('Input Data Shift A'!G$80&gt;0,'Input Data Shift A'!G$80,'Shift A Calculation'!$D91)/3600</f>
        <v>0</v>
      </c>
      <c r="I91" s="10">
        <f>'Input Data Shift A'!H20*IF('Input Data Shift A'!H$80&gt;0,'Input Data Shift A'!H$80,'Shift A Calculation'!$D91)/3600</f>
        <v>0</v>
      </c>
      <c r="J91" s="10">
        <f>'Input Data Shift A'!I20*IF('Input Data Shift A'!I$80&gt;0,'Input Data Shift A'!I$80,'Shift A Calculation'!$D91)/3600</f>
        <v>0</v>
      </c>
      <c r="K91" s="10">
        <f>'Input Data Shift A'!J20*IF('Input Data Shift A'!J$80&gt;0,'Input Data Shift A'!J$80,'Shift A Calculation'!$D91)/3600</f>
        <v>0.62700000000000011</v>
      </c>
      <c r="L91" s="10">
        <f>'Input Data Shift A'!K20*IF('Input Data Shift A'!K$80&gt;0,'Input Data Shift A'!K$80,'Shift A Calculation'!$D91)/3600</f>
        <v>5.2499999999999998E-2</v>
      </c>
      <c r="M91" s="10">
        <f>'Input Data Shift A'!L20*IF('Input Data Shift A'!L$80&gt;0,'Input Data Shift A'!L$80,'Shift A Calculation'!$D91)/3600</f>
        <v>0</v>
      </c>
      <c r="N91" s="10">
        <f>'Input Data Shift A'!M20*IF('Input Data Shift A'!M$80&gt;0,'Input Data Shift A'!M$80,'Shift A Calculation'!$D91)/3600</f>
        <v>0</v>
      </c>
      <c r="O91" s="10">
        <f>'Input Data Shift A'!N20*IF('Input Data Shift A'!N$80&gt;0,'Input Data Shift A'!N$80,'Shift A Calculation'!$D91)/3600</f>
        <v>0.53925000000000001</v>
      </c>
      <c r="P91" s="10">
        <f>'Input Data Shift A'!O20*IF('Input Data Shift A'!O$80&gt;0,'Input Data Shift A'!O$80,'Shift A Calculation'!$D91)/3600</f>
        <v>0</v>
      </c>
      <c r="Q91" s="10">
        <f>'Input Data Shift A'!P20*IF('Input Data Shift A'!P$80&gt;0,'Input Data Shift A'!P$80,'Shift A Calculation'!$D91)/3600</f>
        <v>0.52500000000000002</v>
      </c>
      <c r="R91" s="10">
        <f>'Input Data Shift A'!Q20*IF('Input Data Shift A'!Q$80&gt;0,'Input Data Shift A'!Q$80,'Shift A Calculation'!$D91)/3600</f>
        <v>0</v>
      </c>
      <c r="S91" s="10">
        <f>'Input Data Shift A'!R20*IF('Input Data Shift A'!R$80&gt;0,'Input Data Shift A'!R$80,'Shift A Calculation'!$D91)/3600</f>
        <v>0</v>
      </c>
      <c r="T91" s="10">
        <f>'Input Data Shift A'!S20*IF('Input Data Shift A'!S$80&gt;0,'Input Data Shift A'!S$80,'Shift A Calculation'!$D91)/3600</f>
        <v>0</v>
      </c>
      <c r="U91" s="10">
        <f>'Input Data Shift A'!T20*IF('Input Data Shift A'!T$80&gt;0,'Input Data Shift A'!T$80,'Shift A Calculation'!$D91)/3600</f>
        <v>0</v>
      </c>
      <c r="V91" s="10">
        <f>'Input Data Shift A'!U20*IF('Input Data Shift A'!U$80&gt;0,'Input Data Shift A'!U$80,'Shift A Calculation'!$D91)/3600</f>
        <v>0</v>
      </c>
      <c r="W91" s="10">
        <f>'Input Data Shift A'!V20*IF('Input Data Shift A'!V$80&gt;0,'Input Data Shift A'!V$80,'Shift A Calculation'!$D91)/3600</f>
        <v>0</v>
      </c>
      <c r="X91" s="10">
        <f>'Input Data Shift A'!W20*IF('Input Data Shift A'!W$80&gt;0,'Input Data Shift A'!W$80,'Shift A Calculation'!$D91)/3600</f>
        <v>0</v>
      </c>
      <c r="Y91" s="10">
        <f>'Input Data Shift A'!X20*IF('Input Data Shift A'!X$80&gt;0,'Input Data Shift A'!X$80,'Shift A Calculation'!$D91)/3600</f>
        <v>0</v>
      </c>
      <c r="Z91" s="10">
        <f>'Input Data Shift A'!Y20*IF('Input Data Shift A'!Y$80&gt;0,'Input Data Shift A'!Y$80,'Shift A Calculation'!$D91)/3600</f>
        <v>0</v>
      </c>
      <c r="AA91" s="10">
        <f>'Input Data Shift A'!Z20*IF('Input Data Shift A'!Z$80&gt;0,'Input Data Shift A'!Z$80,'Shift A Calculation'!$D91)/3600</f>
        <v>0</v>
      </c>
      <c r="AB91" s="10">
        <f>'Input Data Shift A'!AA20*IF('Input Data Shift A'!AA$80&gt;0,'Input Data Shift A'!AA$80,'Shift A Calculation'!$D91)/3600</f>
        <v>0</v>
      </c>
      <c r="AC91" s="10">
        <f>'Input Data Shift A'!AB20*IF('Input Data Shift A'!AB$80&gt;0,'Input Data Shift A'!AB$80,'Shift A Calculation'!$D91)/3600</f>
        <v>0</v>
      </c>
      <c r="AD91" s="10">
        <f>'Input Data Shift A'!AC20*IF('Input Data Shift A'!AC$80&gt;0,'Input Data Shift A'!AC$80,'Shift A Calculation'!$D91)/3600</f>
        <v>0</v>
      </c>
      <c r="AE91" s="10">
        <f>'Input Data Shift A'!AD20*IF('Input Data Shift A'!AD$80&gt;0,'Input Data Shift A'!AD$80,'Shift A Calculation'!$D91)/3600</f>
        <v>0</v>
      </c>
      <c r="AF91" s="10">
        <f>'Input Data Shift A'!AE20*IF('Input Data Shift A'!AE$80&gt;0,'Input Data Shift A'!AE$80,'Shift A Calculation'!$D91)/3600</f>
        <v>0</v>
      </c>
      <c r="AG91" s="10">
        <f>'Input Data Shift A'!AF20*IF('Input Data Shift A'!AF$80&gt;0,'Input Data Shift A'!AF$80,'Shift A Calculation'!$D91)/3600</f>
        <v>0</v>
      </c>
      <c r="AH91" s="10">
        <f>'Input Data Shift A'!AG20*IF('Input Data Shift A'!AG$80&gt;0,'Input Data Shift A'!AG$80,'Shift A Calculation'!$D91)/3600</f>
        <v>0</v>
      </c>
      <c r="AI91" s="10">
        <f>'Input Data Shift A'!AH20*IF('Input Data Shift A'!AH$80&gt;0,'Input Data Shift A'!AH$80,'Shift A Calculation'!$D91)/3600</f>
        <v>0</v>
      </c>
      <c r="AJ91" s="10">
        <f t="shared" si="6"/>
        <v>2.2380000000000004</v>
      </c>
    </row>
    <row r="92" spans="2:36">
      <c r="B92" s="8">
        <v>15</v>
      </c>
      <c r="C92" s="9" t="str">
        <f t="shared" si="5"/>
        <v>AE062040-4090</v>
      </c>
      <c r="D92" s="8">
        <f>+Kousu!F25</f>
        <v>2.7</v>
      </c>
      <c r="E92" s="10">
        <f>'Input Data Shift A'!D21*IF('Input Data Shift A'!D$80&gt;0,'Input Data Shift A'!D$80,'Shift A Calculation'!$D92)/3600</f>
        <v>0</v>
      </c>
      <c r="F92" s="10">
        <f>'Input Data Shift A'!E21*IF('Input Data Shift A'!E$80&gt;0,'Input Data Shift A'!E$80,'Shift A Calculation'!$D92)/3600</f>
        <v>0</v>
      </c>
      <c r="G92" s="10">
        <f>'Input Data Shift A'!F21*IF('Input Data Shift A'!F$80&gt;0,'Input Data Shift A'!F$80,'Shift A Calculation'!$D92)/3600</f>
        <v>0</v>
      </c>
      <c r="H92" s="10">
        <f>'Input Data Shift A'!G21*IF('Input Data Shift A'!G$80&gt;0,'Input Data Shift A'!G$80,'Shift A Calculation'!$D92)/3600</f>
        <v>0</v>
      </c>
      <c r="I92" s="10">
        <f>'Input Data Shift A'!H21*IF('Input Data Shift A'!H$80&gt;0,'Input Data Shift A'!H$80,'Shift A Calculation'!$D92)/3600</f>
        <v>0</v>
      </c>
      <c r="J92" s="10">
        <f>'Input Data Shift A'!I21*IF('Input Data Shift A'!I$80&gt;0,'Input Data Shift A'!I$80,'Shift A Calculation'!$D92)/3600</f>
        <v>0</v>
      </c>
      <c r="K92" s="10">
        <f>'Input Data Shift A'!J21*IF('Input Data Shift A'!J$80&gt;0,'Input Data Shift A'!J$80,'Shift A Calculation'!$D92)/3600</f>
        <v>0.88500000000000001</v>
      </c>
      <c r="L92" s="10">
        <f>'Input Data Shift A'!K21*IF('Input Data Shift A'!K$80&gt;0,'Input Data Shift A'!K$80,'Shift A Calculation'!$D92)/3600</f>
        <v>0.54</v>
      </c>
      <c r="M92" s="10">
        <f>'Input Data Shift A'!L21*IF('Input Data Shift A'!L$80&gt;0,'Input Data Shift A'!L$80,'Shift A Calculation'!$D92)/3600</f>
        <v>0</v>
      </c>
      <c r="N92" s="10">
        <f>'Input Data Shift A'!M21*IF('Input Data Shift A'!M$80&gt;0,'Input Data Shift A'!M$80,'Shift A Calculation'!$D92)/3600</f>
        <v>0</v>
      </c>
      <c r="O92" s="10">
        <f>'Input Data Shift A'!N21*IF('Input Data Shift A'!N$80&gt;0,'Input Data Shift A'!N$80,'Shift A Calculation'!$D92)/3600</f>
        <v>0.55800000000000005</v>
      </c>
      <c r="P92" s="10">
        <f>'Input Data Shift A'!O21*IF('Input Data Shift A'!O$80&gt;0,'Input Data Shift A'!O$80,'Shift A Calculation'!$D92)/3600</f>
        <v>0</v>
      </c>
      <c r="Q92" s="10">
        <f>'Input Data Shift A'!P21*IF('Input Data Shift A'!P$80&gt;0,'Input Data Shift A'!P$80,'Shift A Calculation'!$D92)/3600</f>
        <v>0</v>
      </c>
      <c r="R92" s="10">
        <f>'Input Data Shift A'!Q21*IF('Input Data Shift A'!Q$80&gt;0,'Input Data Shift A'!Q$80,'Shift A Calculation'!$D92)/3600</f>
        <v>1.0785</v>
      </c>
      <c r="S92" s="10">
        <f>'Input Data Shift A'!R21*IF('Input Data Shift A'!R$80&gt;0,'Input Data Shift A'!R$80,'Shift A Calculation'!$D92)/3600</f>
        <v>0</v>
      </c>
      <c r="T92" s="10">
        <f>'Input Data Shift A'!S21*IF('Input Data Shift A'!S$80&gt;0,'Input Data Shift A'!S$80,'Shift A Calculation'!$D92)/3600</f>
        <v>0</v>
      </c>
      <c r="U92" s="10">
        <f>'Input Data Shift A'!T21*IF('Input Data Shift A'!T$80&gt;0,'Input Data Shift A'!T$80,'Shift A Calculation'!$D92)/3600</f>
        <v>0</v>
      </c>
      <c r="V92" s="10">
        <f>'Input Data Shift A'!U21*IF('Input Data Shift A'!U$80&gt;0,'Input Data Shift A'!U$80,'Shift A Calculation'!$D92)/3600</f>
        <v>0</v>
      </c>
      <c r="W92" s="10">
        <f>'Input Data Shift A'!V21*IF('Input Data Shift A'!V$80&gt;0,'Input Data Shift A'!V$80,'Shift A Calculation'!$D92)/3600</f>
        <v>0</v>
      </c>
      <c r="X92" s="10">
        <f>'Input Data Shift A'!W21*IF('Input Data Shift A'!W$80&gt;0,'Input Data Shift A'!W$80,'Shift A Calculation'!$D92)/3600</f>
        <v>0</v>
      </c>
      <c r="Y92" s="10">
        <f>'Input Data Shift A'!X21*IF('Input Data Shift A'!X$80&gt;0,'Input Data Shift A'!X$80,'Shift A Calculation'!$D92)/3600</f>
        <v>0</v>
      </c>
      <c r="Z92" s="10">
        <f>'Input Data Shift A'!Y21*IF('Input Data Shift A'!Y$80&gt;0,'Input Data Shift A'!Y$80,'Shift A Calculation'!$D92)/3600</f>
        <v>0</v>
      </c>
      <c r="AA92" s="10">
        <f>'Input Data Shift A'!Z21*IF('Input Data Shift A'!Z$80&gt;0,'Input Data Shift A'!Z$80,'Shift A Calculation'!$D92)/3600</f>
        <v>0</v>
      </c>
      <c r="AB92" s="10">
        <f>'Input Data Shift A'!AA21*IF('Input Data Shift A'!AA$80&gt;0,'Input Data Shift A'!AA$80,'Shift A Calculation'!$D92)/3600</f>
        <v>0</v>
      </c>
      <c r="AC92" s="10">
        <f>'Input Data Shift A'!AB21*IF('Input Data Shift A'!AB$80&gt;0,'Input Data Shift A'!AB$80,'Shift A Calculation'!$D92)/3600</f>
        <v>0</v>
      </c>
      <c r="AD92" s="10">
        <f>'Input Data Shift A'!AC21*IF('Input Data Shift A'!AC$80&gt;0,'Input Data Shift A'!AC$80,'Shift A Calculation'!$D92)/3600</f>
        <v>0</v>
      </c>
      <c r="AE92" s="10">
        <f>'Input Data Shift A'!AD21*IF('Input Data Shift A'!AD$80&gt;0,'Input Data Shift A'!AD$80,'Shift A Calculation'!$D92)/3600</f>
        <v>0</v>
      </c>
      <c r="AF92" s="10">
        <f>'Input Data Shift A'!AE21*IF('Input Data Shift A'!AE$80&gt;0,'Input Data Shift A'!AE$80,'Shift A Calculation'!$D92)/3600</f>
        <v>0</v>
      </c>
      <c r="AG92" s="10">
        <f>'Input Data Shift A'!AF21*IF('Input Data Shift A'!AF$80&gt;0,'Input Data Shift A'!AF$80,'Shift A Calculation'!$D92)/3600</f>
        <v>0</v>
      </c>
      <c r="AH92" s="10">
        <f>'Input Data Shift A'!AG21*IF('Input Data Shift A'!AG$80&gt;0,'Input Data Shift A'!AG$80,'Shift A Calculation'!$D92)/3600</f>
        <v>0</v>
      </c>
      <c r="AI92" s="10">
        <f>'Input Data Shift A'!AH21*IF('Input Data Shift A'!AH$80&gt;0,'Input Data Shift A'!AH$80,'Shift A Calculation'!$D92)/3600</f>
        <v>0</v>
      </c>
      <c r="AJ92" s="10">
        <f t="shared" si="6"/>
        <v>3.0615000000000001</v>
      </c>
    </row>
    <row r="93" spans="2:36">
      <c r="B93" s="8">
        <v>16</v>
      </c>
      <c r="C93" s="9" t="str">
        <f t="shared" si="5"/>
        <v>AE062070-0010</v>
      </c>
      <c r="D93" s="8">
        <f>+Kousu!F26</f>
        <v>2.7</v>
      </c>
      <c r="E93" s="10">
        <f>'Input Data Shift A'!D22*IF('Input Data Shift A'!D$80&gt;0,'Input Data Shift A'!D$80,'Shift A Calculation'!$D93)/3600</f>
        <v>0</v>
      </c>
      <c r="F93" s="10">
        <f>'Input Data Shift A'!E22*IF('Input Data Shift A'!E$80&gt;0,'Input Data Shift A'!E$80,'Shift A Calculation'!$D93)/3600</f>
        <v>0</v>
      </c>
      <c r="G93" s="10">
        <f>'Input Data Shift A'!F22*IF('Input Data Shift A'!F$80&gt;0,'Input Data Shift A'!F$80,'Shift A Calculation'!$D93)/3600</f>
        <v>0</v>
      </c>
      <c r="H93" s="10">
        <f>'Input Data Shift A'!G22*IF('Input Data Shift A'!G$80&gt;0,'Input Data Shift A'!G$80,'Shift A Calculation'!$D93)/3600</f>
        <v>0</v>
      </c>
      <c r="I93" s="10">
        <f>'Input Data Shift A'!H22*IF('Input Data Shift A'!H$80&gt;0,'Input Data Shift A'!H$80,'Shift A Calculation'!$D93)/3600</f>
        <v>0</v>
      </c>
      <c r="J93" s="10">
        <f>'Input Data Shift A'!I22*IF('Input Data Shift A'!I$80&gt;0,'Input Data Shift A'!I$80,'Shift A Calculation'!$D93)/3600</f>
        <v>0</v>
      </c>
      <c r="K93" s="10">
        <f>'Input Data Shift A'!J22*IF('Input Data Shift A'!J$80&gt;0,'Input Data Shift A'!J$80,'Shift A Calculation'!$D93)/3600</f>
        <v>0</v>
      </c>
      <c r="L93" s="10">
        <f>'Input Data Shift A'!K22*IF('Input Data Shift A'!K$80&gt;0,'Input Data Shift A'!K$80,'Shift A Calculation'!$D93)/3600</f>
        <v>0</v>
      </c>
      <c r="M93" s="10">
        <f>'Input Data Shift A'!L22*IF('Input Data Shift A'!L$80&gt;0,'Input Data Shift A'!L$80,'Shift A Calculation'!$D93)/3600</f>
        <v>0</v>
      </c>
      <c r="N93" s="10">
        <f>'Input Data Shift A'!M22*IF('Input Data Shift A'!M$80&gt;0,'Input Data Shift A'!M$80,'Shift A Calculation'!$D93)/3600</f>
        <v>0</v>
      </c>
      <c r="O93" s="10">
        <f>'Input Data Shift A'!N22*IF('Input Data Shift A'!N$80&gt;0,'Input Data Shift A'!N$80,'Shift A Calculation'!$D93)/3600</f>
        <v>0</v>
      </c>
      <c r="P93" s="10">
        <f>'Input Data Shift A'!O22*IF('Input Data Shift A'!O$80&gt;0,'Input Data Shift A'!O$80,'Shift A Calculation'!$D93)/3600</f>
        <v>0</v>
      </c>
      <c r="Q93" s="10">
        <f>'Input Data Shift A'!P22*IF('Input Data Shift A'!P$80&gt;0,'Input Data Shift A'!P$80,'Shift A Calculation'!$D93)/3600</f>
        <v>0</v>
      </c>
      <c r="R93" s="10">
        <f>'Input Data Shift A'!Q22*IF('Input Data Shift A'!Q$80&gt;0,'Input Data Shift A'!Q$80,'Shift A Calculation'!$D93)/3600</f>
        <v>0</v>
      </c>
      <c r="S93" s="10">
        <f>'Input Data Shift A'!R22*IF('Input Data Shift A'!R$80&gt;0,'Input Data Shift A'!R$80,'Shift A Calculation'!$D93)/3600</f>
        <v>0</v>
      </c>
      <c r="T93" s="10">
        <f>'Input Data Shift A'!S22*IF('Input Data Shift A'!S$80&gt;0,'Input Data Shift A'!S$80,'Shift A Calculation'!$D93)/3600</f>
        <v>0</v>
      </c>
      <c r="U93" s="10">
        <f>'Input Data Shift A'!T22*IF('Input Data Shift A'!T$80&gt;0,'Input Data Shift A'!T$80,'Shift A Calculation'!$D93)/3600</f>
        <v>0</v>
      </c>
      <c r="V93" s="10">
        <f>'Input Data Shift A'!U22*IF('Input Data Shift A'!U$80&gt;0,'Input Data Shift A'!U$80,'Shift A Calculation'!$D93)/3600</f>
        <v>0</v>
      </c>
      <c r="W93" s="10">
        <f>'Input Data Shift A'!V22*IF('Input Data Shift A'!V$80&gt;0,'Input Data Shift A'!V$80,'Shift A Calculation'!$D93)/3600</f>
        <v>0</v>
      </c>
      <c r="X93" s="10">
        <f>'Input Data Shift A'!W22*IF('Input Data Shift A'!W$80&gt;0,'Input Data Shift A'!W$80,'Shift A Calculation'!$D93)/3600</f>
        <v>0</v>
      </c>
      <c r="Y93" s="10">
        <f>'Input Data Shift A'!X22*IF('Input Data Shift A'!X$80&gt;0,'Input Data Shift A'!X$80,'Shift A Calculation'!$D93)/3600</f>
        <v>0</v>
      </c>
      <c r="Z93" s="10">
        <f>'Input Data Shift A'!Y22*IF('Input Data Shift A'!Y$80&gt;0,'Input Data Shift A'!Y$80,'Shift A Calculation'!$D93)/3600</f>
        <v>0</v>
      </c>
      <c r="AA93" s="10">
        <f>'Input Data Shift A'!Z22*IF('Input Data Shift A'!Z$80&gt;0,'Input Data Shift A'!Z$80,'Shift A Calculation'!$D93)/3600</f>
        <v>0</v>
      </c>
      <c r="AB93" s="10">
        <f>'Input Data Shift A'!AA22*IF('Input Data Shift A'!AA$80&gt;0,'Input Data Shift A'!AA$80,'Shift A Calculation'!$D93)/3600</f>
        <v>0</v>
      </c>
      <c r="AC93" s="10">
        <f>'Input Data Shift A'!AB22*IF('Input Data Shift A'!AB$80&gt;0,'Input Data Shift A'!AB$80,'Shift A Calculation'!$D93)/3600</f>
        <v>0</v>
      </c>
      <c r="AD93" s="10">
        <f>'Input Data Shift A'!AC22*IF('Input Data Shift A'!AC$80&gt;0,'Input Data Shift A'!AC$80,'Shift A Calculation'!$D93)/3600</f>
        <v>0</v>
      </c>
      <c r="AE93" s="10">
        <f>'Input Data Shift A'!AD22*IF('Input Data Shift A'!AD$80&gt;0,'Input Data Shift A'!AD$80,'Shift A Calculation'!$D93)/3600</f>
        <v>0</v>
      </c>
      <c r="AF93" s="10">
        <f>'Input Data Shift A'!AE22*IF('Input Data Shift A'!AE$80&gt;0,'Input Data Shift A'!AE$80,'Shift A Calculation'!$D93)/3600</f>
        <v>0</v>
      </c>
      <c r="AG93" s="10">
        <f>'Input Data Shift A'!AF22*IF('Input Data Shift A'!AF$80&gt;0,'Input Data Shift A'!AF$80,'Shift A Calculation'!$D93)/3600</f>
        <v>0</v>
      </c>
      <c r="AH93" s="10">
        <f>'Input Data Shift A'!AG22*IF('Input Data Shift A'!AG$80&gt;0,'Input Data Shift A'!AG$80,'Shift A Calculation'!$D93)/3600</f>
        <v>0</v>
      </c>
      <c r="AI93" s="10">
        <f>'Input Data Shift A'!AH22*IF('Input Data Shift A'!AH$80&gt;0,'Input Data Shift A'!AH$80,'Shift A Calculation'!$D93)/3600</f>
        <v>0</v>
      </c>
      <c r="AJ93" s="10">
        <f t="shared" si="6"/>
        <v>0</v>
      </c>
    </row>
    <row r="94" spans="2:36">
      <c r="B94" s="8">
        <v>17</v>
      </c>
      <c r="C94" s="9" t="str">
        <f t="shared" si="5"/>
        <v>AE062070-0150</v>
      </c>
      <c r="D94" s="8">
        <f>+Kousu!F27</f>
        <v>2.7</v>
      </c>
      <c r="E94" s="10">
        <f>'Input Data Shift A'!D23*IF('Input Data Shift A'!D$80&gt;0,'Input Data Shift A'!D$80,'Shift A Calculation'!$D94)/3600</f>
        <v>1.2135</v>
      </c>
      <c r="F94" s="10">
        <f>'Input Data Shift A'!E23*IF('Input Data Shift A'!E$80&gt;0,'Input Data Shift A'!E$80,'Shift A Calculation'!$D94)/3600</f>
        <v>0</v>
      </c>
      <c r="G94" s="10">
        <f>'Input Data Shift A'!F23*IF('Input Data Shift A'!F$80&gt;0,'Input Data Shift A'!F$80,'Shift A Calculation'!$D94)/3600</f>
        <v>0</v>
      </c>
      <c r="H94" s="10">
        <f>'Input Data Shift A'!G23*IF('Input Data Shift A'!G$80&gt;0,'Input Data Shift A'!G$80,'Shift A Calculation'!$D94)/3600</f>
        <v>0</v>
      </c>
      <c r="I94" s="10">
        <f>'Input Data Shift A'!H23*IF('Input Data Shift A'!H$80&gt;0,'Input Data Shift A'!H$80,'Shift A Calculation'!$D94)/3600</f>
        <v>0</v>
      </c>
      <c r="J94" s="10">
        <f>'Input Data Shift A'!I23*IF('Input Data Shift A'!I$80&gt;0,'Input Data Shift A'!I$80,'Shift A Calculation'!$D94)/3600</f>
        <v>0.35925000000000007</v>
      </c>
      <c r="K94" s="10">
        <f>'Input Data Shift A'!J23*IF('Input Data Shift A'!J$80&gt;0,'Input Data Shift A'!J$80,'Shift A Calculation'!$D94)/3600</f>
        <v>1.2127500000000002</v>
      </c>
      <c r="L94" s="10">
        <f>'Input Data Shift A'!K23*IF('Input Data Shift A'!K$80&gt;0,'Input Data Shift A'!K$80,'Shift A Calculation'!$D94)/3600</f>
        <v>1.1475</v>
      </c>
      <c r="M94" s="10">
        <f>'Input Data Shift A'!L23*IF('Input Data Shift A'!L$80&gt;0,'Input Data Shift A'!L$80,'Shift A Calculation'!$D94)/3600</f>
        <v>0</v>
      </c>
      <c r="N94" s="10">
        <f>'Input Data Shift A'!M23*IF('Input Data Shift A'!M$80&gt;0,'Input Data Shift A'!M$80,'Shift A Calculation'!$D94)/3600</f>
        <v>0</v>
      </c>
      <c r="O94" s="10">
        <f>'Input Data Shift A'!N23*IF('Input Data Shift A'!N$80&gt;0,'Input Data Shift A'!N$80,'Shift A Calculation'!$D94)/3600</f>
        <v>3.2692500000000004</v>
      </c>
      <c r="P94" s="10">
        <f>'Input Data Shift A'!O23*IF('Input Data Shift A'!O$80&gt;0,'Input Data Shift A'!O$80,'Shift A Calculation'!$D94)/3600</f>
        <v>0.53925000000000001</v>
      </c>
      <c r="Q94" s="10">
        <f>'Input Data Shift A'!P23*IF('Input Data Shift A'!P$80&gt;0,'Input Data Shift A'!P$80,'Shift A Calculation'!$D94)/3600</f>
        <v>2.2965</v>
      </c>
      <c r="R94" s="10">
        <f>'Input Data Shift A'!Q23*IF('Input Data Shift A'!Q$80&gt;0,'Input Data Shift A'!Q$80,'Shift A Calculation'!$D94)/3600</f>
        <v>0.81</v>
      </c>
      <c r="S94" s="10">
        <f>'Input Data Shift A'!R23*IF('Input Data Shift A'!R$80&gt;0,'Input Data Shift A'!R$80,'Shift A Calculation'!$D94)/3600</f>
        <v>0</v>
      </c>
      <c r="T94" s="10">
        <f>'Input Data Shift A'!S23*IF('Input Data Shift A'!S$80&gt;0,'Input Data Shift A'!S$80,'Shift A Calculation'!$D94)/3600</f>
        <v>0</v>
      </c>
      <c r="U94" s="10">
        <f>'Input Data Shift A'!T23*IF('Input Data Shift A'!T$80&gt;0,'Input Data Shift A'!T$80,'Shift A Calculation'!$D94)/3600</f>
        <v>0.51</v>
      </c>
      <c r="V94" s="10">
        <f>'Input Data Shift A'!U23*IF('Input Data Shift A'!U$80&gt;0,'Input Data Shift A'!U$80,'Shift A Calculation'!$D94)/3600</f>
        <v>1.08975</v>
      </c>
      <c r="W94" s="10">
        <f>'Input Data Shift A'!V23*IF('Input Data Shift A'!V$80&gt;0,'Input Data Shift A'!V$80,'Shift A Calculation'!$D94)/3600</f>
        <v>0</v>
      </c>
      <c r="X94" s="10">
        <f>'Input Data Shift A'!W23*IF('Input Data Shift A'!W$80&gt;0,'Input Data Shift A'!W$80,'Shift A Calculation'!$D94)/3600</f>
        <v>0</v>
      </c>
      <c r="Y94" s="10">
        <f>'Input Data Shift A'!X23*IF('Input Data Shift A'!X$80&gt;0,'Input Data Shift A'!X$80,'Shift A Calculation'!$D94)/3600</f>
        <v>0</v>
      </c>
      <c r="Z94" s="10">
        <f>'Input Data Shift A'!Y23*IF('Input Data Shift A'!Y$80&gt;0,'Input Data Shift A'!Y$80,'Shift A Calculation'!$D94)/3600</f>
        <v>0</v>
      </c>
      <c r="AA94" s="10">
        <f>'Input Data Shift A'!Z23*IF('Input Data Shift A'!Z$80&gt;0,'Input Data Shift A'!Z$80,'Shift A Calculation'!$D94)/3600</f>
        <v>0</v>
      </c>
      <c r="AB94" s="10">
        <f>'Input Data Shift A'!AA23*IF('Input Data Shift A'!AA$80&gt;0,'Input Data Shift A'!AA$80,'Shift A Calculation'!$D94)/3600</f>
        <v>0</v>
      </c>
      <c r="AC94" s="10">
        <f>'Input Data Shift A'!AB23*IF('Input Data Shift A'!AB$80&gt;0,'Input Data Shift A'!AB$80,'Shift A Calculation'!$D94)/3600</f>
        <v>0</v>
      </c>
      <c r="AD94" s="10">
        <f>'Input Data Shift A'!AC23*IF('Input Data Shift A'!AC$80&gt;0,'Input Data Shift A'!AC$80,'Shift A Calculation'!$D94)/3600</f>
        <v>0</v>
      </c>
      <c r="AE94" s="10">
        <f>'Input Data Shift A'!AD23*IF('Input Data Shift A'!AD$80&gt;0,'Input Data Shift A'!AD$80,'Shift A Calculation'!$D94)/3600</f>
        <v>0</v>
      </c>
      <c r="AF94" s="10">
        <f>'Input Data Shift A'!AE23*IF('Input Data Shift A'!AE$80&gt;0,'Input Data Shift A'!AE$80,'Shift A Calculation'!$D94)/3600</f>
        <v>0</v>
      </c>
      <c r="AG94" s="10">
        <f>'Input Data Shift A'!AF23*IF('Input Data Shift A'!AF$80&gt;0,'Input Data Shift A'!AF$80,'Shift A Calculation'!$D94)/3600</f>
        <v>0</v>
      </c>
      <c r="AH94" s="10">
        <f>'Input Data Shift A'!AG23*IF('Input Data Shift A'!AG$80&gt;0,'Input Data Shift A'!AG$80,'Shift A Calculation'!$D94)/3600</f>
        <v>0</v>
      </c>
      <c r="AI94" s="10">
        <f>'Input Data Shift A'!AH23*IF('Input Data Shift A'!AH$80&gt;0,'Input Data Shift A'!AH$80,'Shift A Calculation'!$D94)/3600</f>
        <v>0</v>
      </c>
      <c r="AJ94" s="10">
        <f t="shared" si="6"/>
        <v>12.447750000000001</v>
      </c>
    </row>
    <row r="95" spans="2:36">
      <c r="B95" s="8">
        <v>18</v>
      </c>
      <c r="C95" s="9" t="str">
        <f t="shared" si="5"/>
        <v>AE062070-0160</v>
      </c>
      <c r="D95" s="8">
        <f>+Kousu!F28</f>
        <v>2.7</v>
      </c>
      <c r="E95" s="10">
        <f>'Input Data Shift A'!D24*IF('Input Data Shift A'!D$80&gt;0,'Input Data Shift A'!D$80,'Shift A Calculation'!$D95)/3600</f>
        <v>0.80850000000000011</v>
      </c>
      <c r="F95" s="10">
        <f>'Input Data Shift A'!E24*IF('Input Data Shift A'!E$80&gt;0,'Input Data Shift A'!E$80,'Shift A Calculation'!$D95)/3600</f>
        <v>0</v>
      </c>
      <c r="G95" s="10">
        <f>'Input Data Shift A'!F24*IF('Input Data Shift A'!F$80&gt;0,'Input Data Shift A'!F$80,'Shift A Calculation'!$D95)/3600</f>
        <v>0</v>
      </c>
      <c r="H95" s="10">
        <f>'Input Data Shift A'!G24*IF('Input Data Shift A'!G$80&gt;0,'Input Data Shift A'!G$80,'Shift A Calculation'!$D95)/3600</f>
        <v>0</v>
      </c>
      <c r="I95" s="10">
        <f>'Input Data Shift A'!H24*IF('Input Data Shift A'!H$80&gt;0,'Input Data Shift A'!H$80,'Shift A Calculation'!$D95)/3600</f>
        <v>0</v>
      </c>
      <c r="J95" s="10">
        <f>'Input Data Shift A'!I24*IF('Input Data Shift A'!I$80&gt;0,'Input Data Shift A'!I$80,'Shift A Calculation'!$D95)/3600</f>
        <v>0</v>
      </c>
      <c r="K95" s="10">
        <f>'Input Data Shift A'!J24*IF('Input Data Shift A'!J$80&gt;0,'Input Data Shift A'!J$80,'Shift A Calculation'!$D95)/3600</f>
        <v>0.81</v>
      </c>
      <c r="L95" s="10">
        <f>'Input Data Shift A'!K24*IF('Input Data Shift A'!K$80&gt;0,'Input Data Shift A'!K$80,'Shift A Calculation'!$D95)/3600</f>
        <v>0.105</v>
      </c>
      <c r="M95" s="10">
        <f>'Input Data Shift A'!L24*IF('Input Data Shift A'!L$80&gt;0,'Input Data Shift A'!L$80,'Shift A Calculation'!$D95)/3600</f>
        <v>0</v>
      </c>
      <c r="N95" s="10">
        <f>'Input Data Shift A'!M24*IF('Input Data Shift A'!M$80&gt;0,'Input Data Shift A'!M$80,'Shift A Calculation'!$D95)/3600</f>
        <v>0</v>
      </c>
      <c r="O95" s="10">
        <f>'Input Data Shift A'!N24*IF('Input Data Shift A'!N$80&gt;0,'Input Data Shift A'!N$80,'Shift A Calculation'!$D95)/3600</f>
        <v>2.8507500000000001</v>
      </c>
      <c r="P95" s="10">
        <f>'Input Data Shift A'!O24*IF('Input Data Shift A'!O$80&gt;0,'Input Data Shift A'!O$80,'Shift A Calculation'!$D95)/3600</f>
        <v>1.08</v>
      </c>
      <c r="Q95" s="10">
        <f>'Input Data Shift A'!P24*IF('Input Data Shift A'!P$80&gt;0,'Input Data Shift A'!P$80,'Shift A Calculation'!$D95)/3600</f>
        <v>1.4850000000000001</v>
      </c>
      <c r="R95" s="10">
        <f>'Input Data Shift A'!Q24*IF('Input Data Shift A'!Q$80&gt;0,'Input Data Shift A'!Q$80,'Shift A Calculation'!$D95)/3600</f>
        <v>4.2750000000000003E-2</v>
      </c>
      <c r="S95" s="10">
        <f>'Input Data Shift A'!R24*IF('Input Data Shift A'!R$80&gt;0,'Input Data Shift A'!R$80,'Shift A Calculation'!$D95)/3600</f>
        <v>0</v>
      </c>
      <c r="T95" s="10">
        <f>'Input Data Shift A'!S24*IF('Input Data Shift A'!S$80&gt;0,'Input Data Shift A'!S$80,'Shift A Calculation'!$D95)/3600</f>
        <v>0</v>
      </c>
      <c r="U95" s="10">
        <f>'Input Data Shift A'!T24*IF('Input Data Shift A'!T$80&gt;0,'Input Data Shift A'!T$80,'Shift A Calculation'!$D95)/3600</f>
        <v>0</v>
      </c>
      <c r="V95" s="10">
        <f>'Input Data Shift A'!U24*IF('Input Data Shift A'!U$80&gt;0,'Input Data Shift A'!U$80,'Shift A Calculation'!$D95)/3600</f>
        <v>1.0755000000000001</v>
      </c>
      <c r="W95" s="10">
        <f>'Input Data Shift A'!V24*IF('Input Data Shift A'!V$80&gt;0,'Input Data Shift A'!V$80,'Shift A Calculation'!$D95)/3600</f>
        <v>0</v>
      </c>
      <c r="X95" s="10">
        <f>'Input Data Shift A'!W24*IF('Input Data Shift A'!W$80&gt;0,'Input Data Shift A'!W$80,'Shift A Calculation'!$D95)/3600</f>
        <v>0</v>
      </c>
      <c r="Y95" s="10">
        <f>'Input Data Shift A'!X24*IF('Input Data Shift A'!X$80&gt;0,'Input Data Shift A'!X$80,'Shift A Calculation'!$D95)/3600</f>
        <v>0</v>
      </c>
      <c r="Z95" s="10">
        <f>'Input Data Shift A'!Y24*IF('Input Data Shift A'!Y$80&gt;0,'Input Data Shift A'!Y$80,'Shift A Calculation'!$D95)/3600</f>
        <v>0</v>
      </c>
      <c r="AA95" s="10">
        <f>'Input Data Shift A'!Z24*IF('Input Data Shift A'!Z$80&gt;0,'Input Data Shift A'!Z$80,'Shift A Calculation'!$D95)/3600</f>
        <v>0</v>
      </c>
      <c r="AB95" s="10">
        <f>'Input Data Shift A'!AA24*IF('Input Data Shift A'!AA$80&gt;0,'Input Data Shift A'!AA$80,'Shift A Calculation'!$D95)/3600</f>
        <v>0</v>
      </c>
      <c r="AC95" s="10">
        <f>'Input Data Shift A'!AB24*IF('Input Data Shift A'!AB$80&gt;0,'Input Data Shift A'!AB$80,'Shift A Calculation'!$D95)/3600</f>
        <v>0</v>
      </c>
      <c r="AD95" s="10">
        <f>'Input Data Shift A'!AC24*IF('Input Data Shift A'!AC$80&gt;0,'Input Data Shift A'!AC$80,'Shift A Calculation'!$D95)/3600</f>
        <v>0</v>
      </c>
      <c r="AE95" s="10">
        <f>'Input Data Shift A'!AD24*IF('Input Data Shift A'!AD$80&gt;0,'Input Data Shift A'!AD$80,'Shift A Calculation'!$D95)/3600</f>
        <v>0</v>
      </c>
      <c r="AF95" s="10">
        <f>'Input Data Shift A'!AE24*IF('Input Data Shift A'!AE$80&gt;0,'Input Data Shift A'!AE$80,'Shift A Calculation'!$D95)/3600</f>
        <v>0</v>
      </c>
      <c r="AG95" s="10">
        <f>'Input Data Shift A'!AF24*IF('Input Data Shift A'!AF$80&gt;0,'Input Data Shift A'!AF$80,'Shift A Calculation'!$D95)/3600</f>
        <v>0</v>
      </c>
      <c r="AH95" s="10">
        <f>'Input Data Shift A'!AG24*IF('Input Data Shift A'!AG$80&gt;0,'Input Data Shift A'!AG$80,'Shift A Calculation'!$D95)/3600</f>
        <v>0</v>
      </c>
      <c r="AI95" s="10">
        <f>'Input Data Shift A'!AH24*IF('Input Data Shift A'!AH$80&gt;0,'Input Data Shift A'!AH$80,'Shift A Calculation'!$D95)/3600</f>
        <v>0</v>
      </c>
      <c r="AJ95" s="10">
        <f t="shared" si="6"/>
        <v>8.2575000000000003</v>
      </c>
    </row>
    <row r="96" spans="2:36">
      <c r="B96" s="8">
        <v>19</v>
      </c>
      <c r="C96" s="9" t="str">
        <f t="shared" si="5"/>
        <v>AE062070-0171</v>
      </c>
      <c r="D96" s="8">
        <f>+Kousu!F29</f>
        <v>2.7</v>
      </c>
      <c r="E96" s="10">
        <f>'Input Data Shift A'!D25*IF('Input Data Shift A'!D$80&gt;0,'Input Data Shift A'!D$80,'Shift A Calculation'!$D96)/3600</f>
        <v>0</v>
      </c>
      <c r="F96" s="10">
        <f>'Input Data Shift A'!E25*IF('Input Data Shift A'!E$80&gt;0,'Input Data Shift A'!E$80,'Shift A Calculation'!$D96)/3600</f>
        <v>0</v>
      </c>
      <c r="G96" s="10">
        <f>'Input Data Shift A'!F25*IF('Input Data Shift A'!F$80&gt;0,'Input Data Shift A'!F$80,'Shift A Calculation'!$D96)/3600</f>
        <v>0</v>
      </c>
      <c r="H96" s="10">
        <f>'Input Data Shift A'!G25*IF('Input Data Shift A'!G$80&gt;0,'Input Data Shift A'!G$80,'Shift A Calculation'!$D96)/3600</f>
        <v>0</v>
      </c>
      <c r="I96" s="10">
        <f>'Input Data Shift A'!H25*IF('Input Data Shift A'!H$80&gt;0,'Input Data Shift A'!H$80,'Shift A Calculation'!$D96)/3600</f>
        <v>0</v>
      </c>
      <c r="J96" s="10">
        <f>'Input Data Shift A'!I25*IF('Input Data Shift A'!I$80&gt;0,'Input Data Shift A'!I$80,'Shift A Calculation'!$D96)/3600</f>
        <v>0</v>
      </c>
      <c r="K96" s="10">
        <f>'Input Data Shift A'!J25*IF('Input Data Shift A'!J$80&gt;0,'Input Data Shift A'!J$80,'Shift A Calculation'!$D96)/3600</f>
        <v>0</v>
      </c>
      <c r="L96" s="10">
        <f>'Input Data Shift A'!K25*IF('Input Data Shift A'!K$80&gt;0,'Input Data Shift A'!K$80,'Shift A Calculation'!$D96)/3600</f>
        <v>0</v>
      </c>
      <c r="M96" s="10">
        <f>'Input Data Shift A'!L25*IF('Input Data Shift A'!L$80&gt;0,'Input Data Shift A'!L$80,'Shift A Calculation'!$D96)/3600</f>
        <v>0</v>
      </c>
      <c r="N96" s="10">
        <f>'Input Data Shift A'!M25*IF('Input Data Shift A'!M$80&gt;0,'Input Data Shift A'!M$80,'Shift A Calculation'!$D96)/3600</f>
        <v>0</v>
      </c>
      <c r="O96" s="10">
        <f>'Input Data Shift A'!N25*IF('Input Data Shift A'!N$80&gt;0,'Input Data Shift A'!N$80,'Shift A Calculation'!$D96)/3600</f>
        <v>0</v>
      </c>
      <c r="P96" s="10">
        <f>'Input Data Shift A'!O25*IF('Input Data Shift A'!O$80&gt;0,'Input Data Shift A'!O$80,'Shift A Calculation'!$D96)/3600</f>
        <v>0</v>
      </c>
      <c r="Q96" s="10">
        <f>'Input Data Shift A'!P25*IF('Input Data Shift A'!P$80&gt;0,'Input Data Shift A'!P$80,'Shift A Calculation'!$D96)/3600</f>
        <v>0</v>
      </c>
      <c r="R96" s="10">
        <f>'Input Data Shift A'!Q25*IF('Input Data Shift A'!Q$80&gt;0,'Input Data Shift A'!Q$80,'Shift A Calculation'!$D96)/3600</f>
        <v>0</v>
      </c>
      <c r="S96" s="10">
        <f>'Input Data Shift A'!R25*IF('Input Data Shift A'!R$80&gt;0,'Input Data Shift A'!R$80,'Shift A Calculation'!$D96)/3600</f>
        <v>0</v>
      </c>
      <c r="T96" s="10">
        <f>'Input Data Shift A'!S25*IF('Input Data Shift A'!S$80&gt;0,'Input Data Shift A'!S$80,'Shift A Calculation'!$D96)/3600</f>
        <v>0</v>
      </c>
      <c r="U96" s="10">
        <f>'Input Data Shift A'!T25*IF('Input Data Shift A'!T$80&gt;0,'Input Data Shift A'!T$80,'Shift A Calculation'!$D96)/3600</f>
        <v>0</v>
      </c>
      <c r="V96" s="10">
        <f>'Input Data Shift A'!U25*IF('Input Data Shift A'!U$80&gt;0,'Input Data Shift A'!U$80,'Shift A Calculation'!$D96)/3600</f>
        <v>0</v>
      </c>
      <c r="W96" s="10">
        <f>'Input Data Shift A'!V25*IF('Input Data Shift A'!V$80&gt;0,'Input Data Shift A'!V$80,'Shift A Calculation'!$D96)/3600</f>
        <v>0</v>
      </c>
      <c r="X96" s="10">
        <f>'Input Data Shift A'!W25*IF('Input Data Shift A'!W$80&gt;0,'Input Data Shift A'!W$80,'Shift A Calculation'!$D96)/3600</f>
        <v>0</v>
      </c>
      <c r="Y96" s="10">
        <f>'Input Data Shift A'!X25*IF('Input Data Shift A'!X$80&gt;0,'Input Data Shift A'!X$80,'Shift A Calculation'!$D96)/3600</f>
        <v>0</v>
      </c>
      <c r="Z96" s="10">
        <f>'Input Data Shift A'!Y25*IF('Input Data Shift A'!Y$80&gt;0,'Input Data Shift A'!Y$80,'Shift A Calculation'!$D96)/3600</f>
        <v>0</v>
      </c>
      <c r="AA96" s="10">
        <f>'Input Data Shift A'!Z25*IF('Input Data Shift A'!Z$80&gt;0,'Input Data Shift A'!Z$80,'Shift A Calculation'!$D96)/3600</f>
        <v>0</v>
      </c>
      <c r="AB96" s="10">
        <f>'Input Data Shift A'!AA25*IF('Input Data Shift A'!AA$80&gt;0,'Input Data Shift A'!AA$80,'Shift A Calculation'!$D96)/3600</f>
        <v>0</v>
      </c>
      <c r="AC96" s="10">
        <f>'Input Data Shift A'!AB25*IF('Input Data Shift A'!AB$80&gt;0,'Input Data Shift A'!AB$80,'Shift A Calculation'!$D96)/3600</f>
        <v>0</v>
      </c>
      <c r="AD96" s="10">
        <f>'Input Data Shift A'!AC25*IF('Input Data Shift A'!AC$80&gt;0,'Input Data Shift A'!AC$80,'Shift A Calculation'!$D96)/3600</f>
        <v>0</v>
      </c>
      <c r="AE96" s="10">
        <f>'Input Data Shift A'!AD25*IF('Input Data Shift A'!AD$80&gt;0,'Input Data Shift A'!AD$80,'Shift A Calculation'!$D96)/3600</f>
        <v>0</v>
      </c>
      <c r="AF96" s="10">
        <f>'Input Data Shift A'!AE25*IF('Input Data Shift A'!AE$80&gt;0,'Input Data Shift A'!AE$80,'Shift A Calculation'!$D96)/3600</f>
        <v>0</v>
      </c>
      <c r="AG96" s="10">
        <f>'Input Data Shift A'!AF25*IF('Input Data Shift A'!AF$80&gt;0,'Input Data Shift A'!AF$80,'Shift A Calculation'!$D96)/3600</f>
        <v>0</v>
      </c>
      <c r="AH96" s="10">
        <f>'Input Data Shift A'!AG25*IF('Input Data Shift A'!AG$80&gt;0,'Input Data Shift A'!AG$80,'Shift A Calculation'!$D96)/3600</f>
        <v>0</v>
      </c>
      <c r="AI96" s="10">
        <f>'Input Data Shift A'!AH25*IF('Input Data Shift A'!AH$80&gt;0,'Input Data Shift A'!AH$80,'Shift A Calculation'!$D96)/3600</f>
        <v>0</v>
      </c>
      <c r="AJ96" s="10">
        <f t="shared" si="6"/>
        <v>0</v>
      </c>
    </row>
    <row r="97" spans="2:36">
      <c r="B97" s="8">
        <v>20</v>
      </c>
      <c r="C97" s="9" t="str">
        <f t="shared" si="5"/>
        <v>AE062070-0181</v>
      </c>
      <c r="D97" s="8">
        <f>+Kousu!F30</f>
        <v>2.7</v>
      </c>
      <c r="E97" s="10">
        <f>'Input Data Shift A'!D26*IF('Input Data Shift A'!D$80&gt;0,'Input Data Shift A'!D$80,'Shift A Calculation'!$D97)/3600</f>
        <v>0</v>
      </c>
      <c r="F97" s="10">
        <f>'Input Data Shift A'!E26*IF('Input Data Shift A'!E$80&gt;0,'Input Data Shift A'!E$80,'Shift A Calculation'!$D97)/3600</f>
        <v>0</v>
      </c>
      <c r="G97" s="10">
        <f>'Input Data Shift A'!F26*IF('Input Data Shift A'!F$80&gt;0,'Input Data Shift A'!F$80,'Shift A Calculation'!$D97)/3600</f>
        <v>0</v>
      </c>
      <c r="H97" s="10">
        <f>'Input Data Shift A'!G26*IF('Input Data Shift A'!G$80&gt;0,'Input Data Shift A'!G$80,'Shift A Calculation'!$D97)/3600</f>
        <v>0</v>
      </c>
      <c r="I97" s="10">
        <f>'Input Data Shift A'!H26*IF('Input Data Shift A'!H$80&gt;0,'Input Data Shift A'!H$80,'Shift A Calculation'!$D97)/3600</f>
        <v>0</v>
      </c>
      <c r="J97" s="10">
        <f>'Input Data Shift A'!I26*IF('Input Data Shift A'!I$80&gt;0,'Input Data Shift A'!I$80,'Shift A Calculation'!$D97)/3600</f>
        <v>0</v>
      </c>
      <c r="K97" s="10">
        <f>'Input Data Shift A'!J26*IF('Input Data Shift A'!J$80&gt;0,'Input Data Shift A'!J$80,'Shift A Calculation'!$D97)/3600</f>
        <v>0</v>
      </c>
      <c r="L97" s="10">
        <f>'Input Data Shift A'!K26*IF('Input Data Shift A'!K$80&gt;0,'Input Data Shift A'!K$80,'Shift A Calculation'!$D97)/3600</f>
        <v>0</v>
      </c>
      <c r="M97" s="10">
        <f>'Input Data Shift A'!L26*IF('Input Data Shift A'!L$80&gt;0,'Input Data Shift A'!L$80,'Shift A Calculation'!$D97)/3600</f>
        <v>0</v>
      </c>
      <c r="N97" s="10">
        <f>'Input Data Shift A'!M26*IF('Input Data Shift A'!M$80&gt;0,'Input Data Shift A'!M$80,'Shift A Calculation'!$D97)/3600</f>
        <v>0</v>
      </c>
      <c r="O97" s="10">
        <f>'Input Data Shift A'!N26*IF('Input Data Shift A'!N$80&gt;0,'Input Data Shift A'!N$80,'Shift A Calculation'!$D97)/3600</f>
        <v>0</v>
      </c>
      <c r="P97" s="10">
        <f>'Input Data Shift A'!O26*IF('Input Data Shift A'!O$80&gt;0,'Input Data Shift A'!O$80,'Shift A Calculation'!$D97)/3600</f>
        <v>0</v>
      </c>
      <c r="Q97" s="10">
        <f>'Input Data Shift A'!P26*IF('Input Data Shift A'!P$80&gt;0,'Input Data Shift A'!P$80,'Shift A Calculation'!$D97)/3600</f>
        <v>0</v>
      </c>
      <c r="R97" s="10">
        <f>'Input Data Shift A'!Q26*IF('Input Data Shift A'!Q$80&gt;0,'Input Data Shift A'!Q$80,'Shift A Calculation'!$D97)/3600</f>
        <v>0</v>
      </c>
      <c r="S97" s="10">
        <f>'Input Data Shift A'!R26*IF('Input Data Shift A'!R$80&gt;0,'Input Data Shift A'!R$80,'Shift A Calculation'!$D97)/3600</f>
        <v>0</v>
      </c>
      <c r="T97" s="10">
        <f>'Input Data Shift A'!S26*IF('Input Data Shift A'!S$80&gt;0,'Input Data Shift A'!S$80,'Shift A Calculation'!$D97)/3600</f>
        <v>0</v>
      </c>
      <c r="U97" s="10">
        <f>'Input Data Shift A'!T26*IF('Input Data Shift A'!T$80&gt;0,'Input Data Shift A'!T$80,'Shift A Calculation'!$D97)/3600</f>
        <v>0</v>
      </c>
      <c r="V97" s="10">
        <f>'Input Data Shift A'!U26*IF('Input Data Shift A'!U$80&gt;0,'Input Data Shift A'!U$80,'Shift A Calculation'!$D97)/3600</f>
        <v>0</v>
      </c>
      <c r="W97" s="10">
        <f>'Input Data Shift A'!V26*IF('Input Data Shift A'!V$80&gt;0,'Input Data Shift A'!V$80,'Shift A Calculation'!$D97)/3600</f>
        <v>0</v>
      </c>
      <c r="X97" s="10">
        <f>'Input Data Shift A'!W26*IF('Input Data Shift A'!W$80&gt;0,'Input Data Shift A'!W$80,'Shift A Calculation'!$D97)/3600</f>
        <v>0</v>
      </c>
      <c r="Y97" s="10">
        <f>'Input Data Shift A'!X26*IF('Input Data Shift A'!X$80&gt;0,'Input Data Shift A'!X$80,'Shift A Calculation'!$D97)/3600</f>
        <v>0</v>
      </c>
      <c r="Z97" s="10">
        <f>'Input Data Shift A'!Y26*IF('Input Data Shift A'!Y$80&gt;0,'Input Data Shift A'!Y$80,'Shift A Calculation'!$D97)/3600</f>
        <v>0</v>
      </c>
      <c r="AA97" s="10">
        <f>'Input Data Shift A'!Z26*IF('Input Data Shift A'!Z$80&gt;0,'Input Data Shift A'!Z$80,'Shift A Calculation'!$D97)/3600</f>
        <v>0</v>
      </c>
      <c r="AB97" s="10">
        <f>'Input Data Shift A'!AA26*IF('Input Data Shift A'!AA$80&gt;0,'Input Data Shift A'!AA$80,'Shift A Calculation'!$D97)/3600</f>
        <v>0</v>
      </c>
      <c r="AC97" s="10">
        <f>'Input Data Shift A'!AB26*IF('Input Data Shift A'!AB$80&gt;0,'Input Data Shift A'!AB$80,'Shift A Calculation'!$D97)/3600</f>
        <v>0</v>
      </c>
      <c r="AD97" s="10">
        <f>'Input Data Shift A'!AC26*IF('Input Data Shift A'!AC$80&gt;0,'Input Data Shift A'!AC$80,'Shift A Calculation'!$D97)/3600</f>
        <v>0</v>
      </c>
      <c r="AE97" s="10">
        <f>'Input Data Shift A'!AD26*IF('Input Data Shift A'!AD$80&gt;0,'Input Data Shift A'!AD$80,'Shift A Calculation'!$D97)/3600</f>
        <v>0</v>
      </c>
      <c r="AF97" s="10">
        <f>'Input Data Shift A'!AE26*IF('Input Data Shift A'!AE$80&gt;0,'Input Data Shift A'!AE$80,'Shift A Calculation'!$D97)/3600</f>
        <v>0</v>
      </c>
      <c r="AG97" s="10">
        <f>'Input Data Shift A'!AF26*IF('Input Data Shift A'!AF$80&gt;0,'Input Data Shift A'!AF$80,'Shift A Calculation'!$D97)/3600</f>
        <v>0</v>
      </c>
      <c r="AH97" s="10">
        <f>'Input Data Shift A'!AG26*IF('Input Data Shift A'!AG$80&gt;0,'Input Data Shift A'!AG$80,'Shift A Calculation'!$D97)/3600</f>
        <v>0</v>
      </c>
      <c r="AI97" s="10">
        <f>'Input Data Shift A'!AH26*IF('Input Data Shift A'!AH$80&gt;0,'Input Data Shift A'!AH$80,'Shift A Calculation'!$D97)/3600</f>
        <v>0</v>
      </c>
      <c r="AJ97" s="10">
        <f t="shared" si="6"/>
        <v>0</v>
      </c>
    </row>
    <row r="98" spans="2:36">
      <c r="B98" s="8">
        <v>21</v>
      </c>
      <c r="C98" s="9" t="str">
        <f t="shared" si="5"/>
        <v>AE062070-0280</v>
      </c>
      <c r="D98" s="8">
        <f>+Kousu!F31</f>
        <v>2.7</v>
      </c>
      <c r="E98" s="10">
        <f>'Input Data Shift A'!D27*IF('Input Data Shift A'!D$80&gt;0,'Input Data Shift A'!D$80,'Shift A Calculation'!$D98)/3600</f>
        <v>0</v>
      </c>
      <c r="F98" s="10">
        <f>'Input Data Shift A'!E27*IF('Input Data Shift A'!E$80&gt;0,'Input Data Shift A'!E$80,'Shift A Calculation'!$D98)/3600</f>
        <v>3.0630000000000002</v>
      </c>
      <c r="G98" s="10">
        <f>'Input Data Shift A'!F27*IF('Input Data Shift A'!F$80&gt;0,'Input Data Shift A'!F$80,'Shift A Calculation'!$D98)/3600</f>
        <v>0</v>
      </c>
      <c r="H98" s="10">
        <f>'Input Data Shift A'!G27*IF('Input Data Shift A'!G$80&gt;0,'Input Data Shift A'!G$80,'Shift A Calculation'!$D98)/3600</f>
        <v>0</v>
      </c>
      <c r="I98" s="10">
        <f>'Input Data Shift A'!H27*IF('Input Data Shift A'!H$80&gt;0,'Input Data Shift A'!H$80,'Shift A Calculation'!$D98)/3600</f>
        <v>1.64775</v>
      </c>
      <c r="J98" s="10">
        <f>'Input Data Shift A'!I27*IF('Input Data Shift A'!I$80&gt;0,'Input Data Shift A'!I$80,'Shift A Calculation'!$D98)/3600</f>
        <v>0</v>
      </c>
      <c r="K98" s="10">
        <f>'Input Data Shift A'!J27*IF('Input Data Shift A'!J$80&gt;0,'Input Data Shift A'!J$80,'Shift A Calculation'!$D98)/3600</f>
        <v>1.1940000000000002</v>
      </c>
      <c r="L98" s="10">
        <f>'Input Data Shift A'!K27*IF('Input Data Shift A'!K$80&gt;0,'Input Data Shift A'!K$80,'Shift A Calculation'!$D98)/3600</f>
        <v>3.7530000000000001</v>
      </c>
      <c r="M98" s="10">
        <f>'Input Data Shift A'!L27*IF('Input Data Shift A'!L$80&gt;0,'Input Data Shift A'!L$80,'Shift A Calculation'!$D98)/3600</f>
        <v>0</v>
      </c>
      <c r="N98" s="10">
        <f>'Input Data Shift A'!M27*IF('Input Data Shift A'!M$80&gt;0,'Input Data Shift A'!M$80,'Shift A Calculation'!$D98)/3600</f>
        <v>0</v>
      </c>
      <c r="O98" s="10">
        <f>'Input Data Shift A'!N27*IF('Input Data Shift A'!N$80&gt;0,'Input Data Shift A'!N$80,'Shift A Calculation'!$D98)/3600</f>
        <v>0</v>
      </c>
      <c r="P98" s="10">
        <f>'Input Data Shift A'!O27*IF('Input Data Shift A'!O$80&gt;0,'Input Data Shift A'!O$80,'Shift A Calculation'!$D98)/3600</f>
        <v>0.81</v>
      </c>
      <c r="Q98" s="10">
        <f>'Input Data Shift A'!P27*IF('Input Data Shift A'!P$80&gt;0,'Input Data Shift A'!P$80,'Shift A Calculation'!$D98)/3600</f>
        <v>1.1535000000000002</v>
      </c>
      <c r="R98" s="10">
        <f>'Input Data Shift A'!Q27*IF('Input Data Shift A'!Q$80&gt;0,'Input Data Shift A'!Q$80,'Shift A Calculation'!$D98)/3600</f>
        <v>1.3560000000000001</v>
      </c>
      <c r="S98" s="10">
        <f>'Input Data Shift A'!R27*IF('Input Data Shift A'!R$80&gt;0,'Input Data Shift A'!R$80,'Shift A Calculation'!$D98)/3600</f>
        <v>0</v>
      </c>
      <c r="T98" s="10">
        <f>'Input Data Shift A'!S27*IF('Input Data Shift A'!S$80&gt;0,'Input Data Shift A'!S$80,'Shift A Calculation'!$D98)/3600</f>
        <v>0</v>
      </c>
      <c r="U98" s="10">
        <f>'Input Data Shift A'!T27*IF('Input Data Shift A'!T$80&gt;0,'Input Data Shift A'!T$80,'Shift A Calculation'!$D98)/3600</f>
        <v>0</v>
      </c>
      <c r="V98" s="10">
        <f>'Input Data Shift A'!U27*IF('Input Data Shift A'!U$80&gt;0,'Input Data Shift A'!U$80,'Shift A Calculation'!$D98)/3600</f>
        <v>2.14425</v>
      </c>
      <c r="W98" s="10">
        <f>'Input Data Shift A'!V27*IF('Input Data Shift A'!V$80&gt;0,'Input Data Shift A'!V$80,'Shift A Calculation'!$D98)/3600</f>
        <v>0</v>
      </c>
      <c r="X98" s="10">
        <f>'Input Data Shift A'!W27*IF('Input Data Shift A'!W$80&gt;0,'Input Data Shift A'!W$80,'Shift A Calculation'!$D98)/3600</f>
        <v>0</v>
      </c>
      <c r="Y98" s="10">
        <f>'Input Data Shift A'!X27*IF('Input Data Shift A'!X$80&gt;0,'Input Data Shift A'!X$80,'Shift A Calculation'!$D98)/3600</f>
        <v>0</v>
      </c>
      <c r="Z98" s="10">
        <f>'Input Data Shift A'!Y27*IF('Input Data Shift A'!Y$80&gt;0,'Input Data Shift A'!Y$80,'Shift A Calculation'!$D98)/3600</f>
        <v>0</v>
      </c>
      <c r="AA98" s="10">
        <f>'Input Data Shift A'!Z27*IF('Input Data Shift A'!Z$80&gt;0,'Input Data Shift A'!Z$80,'Shift A Calculation'!$D98)/3600</f>
        <v>0</v>
      </c>
      <c r="AB98" s="10">
        <f>'Input Data Shift A'!AA27*IF('Input Data Shift A'!AA$80&gt;0,'Input Data Shift A'!AA$80,'Shift A Calculation'!$D98)/3600</f>
        <v>0</v>
      </c>
      <c r="AC98" s="10">
        <f>'Input Data Shift A'!AB27*IF('Input Data Shift A'!AB$80&gt;0,'Input Data Shift A'!AB$80,'Shift A Calculation'!$D98)/3600</f>
        <v>0</v>
      </c>
      <c r="AD98" s="10">
        <f>'Input Data Shift A'!AC27*IF('Input Data Shift A'!AC$80&gt;0,'Input Data Shift A'!AC$80,'Shift A Calculation'!$D98)/3600</f>
        <v>0</v>
      </c>
      <c r="AE98" s="10">
        <f>'Input Data Shift A'!AD27*IF('Input Data Shift A'!AD$80&gt;0,'Input Data Shift A'!AD$80,'Shift A Calculation'!$D98)/3600</f>
        <v>0</v>
      </c>
      <c r="AF98" s="10">
        <f>'Input Data Shift A'!AE27*IF('Input Data Shift A'!AE$80&gt;0,'Input Data Shift A'!AE$80,'Shift A Calculation'!$D98)/3600</f>
        <v>0</v>
      </c>
      <c r="AG98" s="10">
        <f>'Input Data Shift A'!AF27*IF('Input Data Shift A'!AF$80&gt;0,'Input Data Shift A'!AF$80,'Shift A Calculation'!$D98)/3600</f>
        <v>0</v>
      </c>
      <c r="AH98" s="10">
        <f>'Input Data Shift A'!AG27*IF('Input Data Shift A'!AG$80&gt;0,'Input Data Shift A'!AG$80,'Shift A Calculation'!$D98)/3600</f>
        <v>0</v>
      </c>
      <c r="AI98" s="10">
        <f>'Input Data Shift A'!AH27*IF('Input Data Shift A'!AH$80&gt;0,'Input Data Shift A'!AH$80,'Shift A Calculation'!$D98)/3600</f>
        <v>0</v>
      </c>
      <c r="AJ98" s="10">
        <f t="shared" si="6"/>
        <v>15.121499999999999</v>
      </c>
    </row>
    <row r="99" spans="2:36">
      <c r="B99" s="8">
        <v>22</v>
      </c>
      <c r="C99" s="9" t="str">
        <f t="shared" si="5"/>
        <v>AE062070-0290</v>
      </c>
      <c r="D99" s="8">
        <f>+Kousu!F32</f>
        <v>2.7</v>
      </c>
      <c r="E99" s="10">
        <f>'Input Data Shift A'!D28*IF('Input Data Shift A'!D$80&gt;0,'Input Data Shift A'!D$80,'Shift A Calculation'!$D99)/3600</f>
        <v>1.7602500000000001</v>
      </c>
      <c r="F99" s="10">
        <f>'Input Data Shift A'!E28*IF('Input Data Shift A'!E$80&gt;0,'Input Data Shift A'!E$80,'Shift A Calculation'!$D99)/3600</f>
        <v>4.0597500000000002</v>
      </c>
      <c r="G99" s="10">
        <f>'Input Data Shift A'!F28*IF('Input Data Shift A'!F$80&gt;0,'Input Data Shift A'!F$80,'Shift A Calculation'!$D99)/3600</f>
        <v>0</v>
      </c>
      <c r="H99" s="10">
        <f>'Input Data Shift A'!G28*IF('Input Data Shift A'!G$80&gt;0,'Input Data Shift A'!G$80,'Shift A Calculation'!$D99)/3600</f>
        <v>0</v>
      </c>
      <c r="I99" s="10">
        <f>'Input Data Shift A'!H28*IF('Input Data Shift A'!H$80&gt;0,'Input Data Shift A'!H$80,'Shift A Calculation'!$D99)/3600</f>
        <v>1.9860000000000002</v>
      </c>
      <c r="J99" s="10">
        <f>'Input Data Shift A'!I28*IF('Input Data Shift A'!I$80&gt;0,'Input Data Shift A'!I$80,'Shift A Calculation'!$D99)/3600</f>
        <v>0.55875000000000008</v>
      </c>
      <c r="K99" s="10">
        <f>'Input Data Shift A'!J28*IF('Input Data Shift A'!J$80&gt;0,'Input Data Shift A'!J$80,'Shift A Calculation'!$D99)/3600</f>
        <v>0.40500000000000003</v>
      </c>
      <c r="L99" s="10">
        <f>'Input Data Shift A'!K28*IF('Input Data Shift A'!K$80&gt;0,'Input Data Shift A'!K$80,'Shift A Calculation'!$D99)/3600</f>
        <v>0.94499999999999995</v>
      </c>
      <c r="M99" s="10">
        <f>'Input Data Shift A'!L28*IF('Input Data Shift A'!L$80&gt;0,'Input Data Shift A'!L$80,'Shift A Calculation'!$D99)/3600</f>
        <v>0</v>
      </c>
      <c r="N99" s="10">
        <f>'Input Data Shift A'!M28*IF('Input Data Shift A'!M$80&gt;0,'Input Data Shift A'!M$80,'Shift A Calculation'!$D99)/3600</f>
        <v>0</v>
      </c>
      <c r="O99" s="10">
        <f>'Input Data Shift A'!N28*IF('Input Data Shift A'!N$80&gt;0,'Input Data Shift A'!N$80,'Shift A Calculation'!$D99)/3600</f>
        <v>0</v>
      </c>
      <c r="P99" s="10">
        <f>'Input Data Shift A'!O28*IF('Input Data Shift A'!O$80&gt;0,'Input Data Shift A'!O$80,'Shift A Calculation'!$D99)/3600</f>
        <v>0.81</v>
      </c>
      <c r="Q99" s="10">
        <f>'Input Data Shift A'!P28*IF('Input Data Shift A'!P$80&gt;0,'Input Data Shift A'!P$80,'Shift A Calculation'!$D99)/3600</f>
        <v>0</v>
      </c>
      <c r="R99" s="10">
        <f>'Input Data Shift A'!Q28*IF('Input Data Shift A'!Q$80&gt;0,'Input Data Shift A'!Q$80,'Shift A Calculation'!$D99)/3600</f>
        <v>2.2500000000000004</v>
      </c>
      <c r="S99" s="10">
        <f>'Input Data Shift A'!R28*IF('Input Data Shift A'!R$80&gt;0,'Input Data Shift A'!R$80,'Shift A Calculation'!$D99)/3600</f>
        <v>0</v>
      </c>
      <c r="T99" s="10">
        <f>'Input Data Shift A'!S28*IF('Input Data Shift A'!S$80&gt;0,'Input Data Shift A'!S$80,'Shift A Calculation'!$D99)/3600</f>
        <v>0</v>
      </c>
      <c r="U99" s="10">
        <f>'Input Data Shift A'!T28*IF('Input Data Shift A'!T$80&gt;0,'Input Data Shift A'!T$80,'Shift A Calculation'!$D99)/3600</f>
        <v>3.621</v>
      </c>
      <c r="V99" s="10">
        <f>'Input Data Shift A'!U28*IF('Input Data Shift A'!U$80&gt;0,'Input Data Shift A'!U$80,'Shift A Calculation'!$D99)/3600</f>
        <v>0.78450000000000009</v>
      </c>
      <c r="W99" s="10">
        <f>'Input Data Shift A'!V28*IF('Input Data Shift A'!V$80&gt;0,'Input Data Shift A'!V$80,'Shift A Calculation'!$D99)/3600</f>
        <v>0</v>
      </c>
      <c r="X99" s="10">
        <f>'Input Data Shift A'!W28*IF('Input Data Shift A'!W$80&gt;0,'Input Data Shift A'!W$80,'Shift A Calculation'!$D99)/3600</f>
        <v>0</v>
      </c>
      <c r="Y99" s="10">
        <f>'Input Data Shift A'!X28*IF('Input Data Shift A'!X$80&gt;0,'Input Data Shift A'!X$80,'Shift A Calculation'!$D99)/3600</f>
        <v>0</v>
      </c>
      <c r="Z99" s="10">
        <f>'Input Data Shift A'!Y28*IF('Input Data Shift A'!Y$80&gt;0,'Input Data Shift A'!Y$80,'Shift A Calculation'!$D99)/3600</f>
        <v>0</v>
      </c>
      <c r="AA99" s="10">
        <f>'Input Data Shift A'!Z28*IF('Input Data Shift A'!Z$80&gt;0,'Input Data Shift A'!Z$80,'Shift A Calculation'!$D99)/3600</f>
        <v>0</v>
      </c>
      <c r="AB99" s="10">
        <f>'Input Data Shift A'!AA28*IF('Input Data Shift A'!AA$80&gt;0,'Input Data Shift A'!AA$80,'Shift A Calculation'!$D99)/3600</f>
        <v>0</v>
      </c>
      <c r="AC99" s="10">
        <f>'Input Data Shift A'!AB28*IF('Input Data Shift A'!AB$80&gt;0,'Input Data Shift A'!AB$80,'Shift A Calculation'!$D99)/3600</f>
        <v>0</v>
      </c>
      <c r="AD99" s="10">
        <f>'Input Data Shift A'!AC28*IF('Input Data Shift A'!AC$80&gt;0,'Input Data Shift A'!AC$80,'Shift A Calculation'!$D99)/3600</f>
        <v>0</v>
      </c>
      <c r="AE99" s="10">
        <f>'Input Data Shift A'!AD28*IF('Input Data Shift A'!AD$80&gt;0,'Input Data Shift A'!AD$80,'Shift A Calculation'!$D99)/3600</f>
        <v>0</v>
      </c>
      <c r="AF99" s="10">
        <f>'Input Data Shift A'!AE28*IF('Input Data Shift A'!AE$80&gt;0,'Input Data Shift A'!AE$80,'Shift A Calculation'!$D99)/3600</f>
        <v>0</v>
      </c>
      <c r="AG99" s="10">
        <f>'Input Data Shift A'!AF28*IF('Input Data Shift A'!AF$80&gt;0,'Input Data Shift A'!AF$80,'Shift A Calculation'!$D99)/3600</f>
        <v>0</v>
      </c>
      <c r="AH99" s="10">
        <f>'Input Data Shift A'!AG28*IF('Input Data Shift A'!AG$80&gt;0,'Input Data Shift A'!AG$80,'Shift A Calculation'!$D99)/3600</f>
        <v>0</v>
      </c>
      <c r="AI99" s="10">
        <f>'Input Data Shift A'!AH28*IF('Input Data Shift A'!AH$80&gt;0,'Input Data Shift A'!AH$80,'Shift A Calculation'!$D99)/3600</f>
        <v>0</v>
      </c>
      <c r="AJ99" s="10">
        <f t="shared" si="6"/>
        <v>17.180250000000001</v>
      </c>
    </row>
    <row r="100" spans="2:36">
      <c r="B100" s="8">
        <v>23</v>
      </c>
      <c r="C100" s="9" t="str">
        <f t="shared" si="5"/>
        <v>AE062070-0300</v>
      </c>
      <c r="D100" s="8">
        <f>+Kousu!F33</f>
        <v>2.7</v>
      </c>
      <c r="E100" s="10">
        <f>'Input Data Shift A'!D29*IF('Input Data Shift A'!D$80&gt;0,'Input Data Shift A'!D$80,'Shift A Calculation'!$D100)/3600</f>
        <v>0</v>
      </c>
      <c r="F100" s="10">
        <f>'Input Data Shift A'!E29*IF('Input Data Shift A'!E$80&gt;0,'Input Data Shift A'!E$80,'Shift A Calculation'!$D100)/3600</f>
        <v>0</v>
      </c>
      <c r="G100" s="10">
        <f>'Input Data Shift A'!F29*IF('Input Data Shift A'!F$80&gt;0,'Input Data Shift A'!F$80,'Shift A Calculation'!$D100)/3600</f>
        <v>0</v>
      </c>
      <c r="H100" s="10">
        <f>'Input Data Shift A'!G29*IF('Input Data Shift A'!G$80&gt;0,'Input Data Shift A'!G$80,'Shift A Calculation'!$D100)/3600</f>
        <v>0</v>
      </c>
      <c r="I100" s="10">
        <f>'Input Data Shift A'!H29*IF('Input Data Shift A'!H$80&gt;0,'Input Data Shift A'!H$80,'Shift A Calculation'!$D100)/3600</f>
        <v>0</v>
      </c>
      <c r="J100" s="10">
        <f>'Input Data Shift A'!I29*IF('Input Data Shift A'!I$80&gt;0,'Input Data Shift A'!I$80,'Shift A Calculation'!$D100)/3600</f>
        <v>0</v>
      </c>
      <c r="K100" s="10">
        <f>'Input Data Shift A'!J29*IF('Input Data Shift A'!J$80&gt;0,'Input Data Shift A'!J$80,'Shift A Calculation'!$D100)/3600</f>
        <v>0</v>
      </c>
      <c r="L100" s="10">
        <f>'Input Data Shift A'!K29*IF('Input Data Shift A'!K$80&gt;0,'Input Data Shift A'!K$80,'Shift A Calculation'!$D100)/3600</f>
        <v>0</v>
      </c>
      <c r="M100" s="10">
        <f>'Input Data Shift A'!L29*IF('Input Data Shift A'!L$80&gt;0,'Input Data Shift A'!L$80,'Shift A Calculation'!$D100)/3600</f>
        <v>0</v>
      </c>
      <c r="N100" s="10">
        <f>'Input Data Shift A'!M29*IF('Input Data Shift A'!M$80&gt;0,'Input Data Shift A'!M$80,'Shift A Calculation'!$D100)/3600</f>
        <v>0</v>
      </c>
      <c r="O100" s="10">
        <f>'Input Data Shift A'!N29*IF('Input Data Shift A'!N$80&gt;0,'Input Data Shift A'!N$80,'Shift A Calculation'!$D100)/3600</f>
        <v>0</v>
      </c>
      <c r="P100" s="10">
        <f>'Input Data Shift A'!O29*IF('Input Data Shift A'!O$80&gt;0,'Input Data Shift A'!O$80,'Shift A Calculation'!$D100)/3600</f>
        <v>0</v>
      </c>
      <c r="Q100" s="10">
        <f>'Input Data Shift A'!P29*IF('Input Data Shift A'!P$80&gt;0,'Input Data Shift A'!P$80,'Shift A Calculation'!$D100)/3600</f>
        <v>0</v>
      </c>
      <c r="R100" s="10">
        <f>'Input Data Shift A'!Q29*IF('Input Data Shift A'!Q$80&gt;0,'Input Data Shift A'!Q$80,'Shift A Calculation'!$D100)/3600</f>
        <v>0</v>
      </c>
      <c r="S100" s="10">
        <f>'Input Data Shift A'!R29*IF('Input Data Shift A'!R$80&gt;0,'Input Data Shift A'!R$80,'Shift A Calculation'!$D100)/3600</f>
        <v>0</v>
      </c>
      <c r="T100" s="10">
        <f>'Input Data Shift A'!S29*IF('Input Data Shift A'!S$80&gt;0,'Input Data Shift A'!S$80,'Shift A Calculation'!$D100)/3600</f>
        <v>0</v>
      </c>
      <c r="U100" s="10">
        <f>'Input Data Shift A'!T29*IF('Input Data Shift A'!T$80&gt;0,'Input Data Shift A'!T$80,'Shift A Calculation'!$D100)/3600</f>
        <v>0</v>
      </c>
      <c r="V100" s="10">
        <f>'Input Data Shift A'!U29*IF('Input Data Shift A'!U$80&gt;0,'Input Data Shift A'!U$80,'Shift A Calculation'!$D100)/3600</f>
        <v>0</v>
      </c>
      <c r="W100" s="10">
        <f>'Input Data Shift A'!V29*IF('Input Data Shift A'!V$80&gt;0,'Input Data Shift A'!V$80,'Shift A Calculation'!$D100)/3600</f>
        <v>0</v>
      </c>
      <c r="X100" s="10">
        <f>'Input Data Shift A'!W29*IF('Input Data Shift A'!W$80&gt;0,'Input Data Shift A'!W$80,'Shift A Calculation'!$D100)/3600</f>
        <v>0</v>
      </c>
      <c r="Y100" s="10">
        <f>'Input Data Shift A'!X29*IF('Input Data Shift A'!X$80&gt;0,'Input Data Shift A'!X$80,'Shift A Calculation'!$D100)/3600</f>
        <v>0</v>
      </c>
      <c r="Z100" s="10">
        <f>'Input Data Shift A'!Y29*IF('Input Data Shift A'!Y$80&gt;0,'Input Data Shift A'!Y$80,'Shift A Calculation'!$D100)/3600</f>
        <v>0</v>
      </c>
      <c r="AA100" s="10">
        <f>'Input Data Shift A'!Z29*IF('Input Data Shift A'!Z$80&gt;0,'Input Data Shift A'!Z$80,'Shift A Calculation'!$D100)/3600</f>
        <v>0</v>
      </c>
      <c r="AB100" s="10">
        <f>'Input Data Shift A'!AA29*IF('Input Data Shift A'!AA$80&gt;0,'Input Data Shift A'!AA$80,'Shift A Calculation'!$D100)/3600</f>
        <v>0</v>
      </c>
      <c r="AC100" s="10">
        <f>'Input Data Shift A'!AB29*IF('Input Data Shift A'!AB$80&gt;0,'Input Data Shift A'!AB$80,'Shift A Calculation'!$D100)/3600</f>
        <v>0</v>
      </c>
      <c r="AD100" s="10">
        <f>'Input Data Shift A'!AC29*IF('Input Data Shift A'!AC$80&gt;0,'Input Data Shift A'!AC$80,'Shift A Calculation'!$D100)/3600</f>
        <v>0</v>
      </c>
      <c r="AE100" s="10">
        <f>'Input Data Shift A'!AD29*IF('Input Data Shift A'!AD$80&gt;0,'Input Data Shift A'!AD$80,'Shift A Calculation'!$D100)/3600</f>
        <v>0</v>
      </c>
      <c r="AF100" s="10">
        <f>'Input Data Shift A'!AE29*IF('Input Data Shift A'!AE$80&gt;0,'Input Data Shift A'!AE$80,'Shift A Calculation'!$D100)/3600</f>
        <v>0</v>
      </c>
      <c r="AG100" s="10">
        <f>'Input Data Shift A'!AF29*IF('Input Data Shift A'!AF$80&gt;0,'Input Data Shift A'!AF$80,'Shift A Calculation'!$D100)/3600</f>
        <v>0</v>
      </c>
      <c r="AH100" s="10">
        <f>'Input Data Shift A'!AG29*IF('Input Data Shift A'!AG$80&gt;0,'Input Data Shift A'!AG$80,'Shift A Calculation'!$D100)/3600</f>
        <v>0</v>
      </c>
      <c r="AI100" s="10">
        <f>'Input Data Shift A'!AH29*IF('Input Data Shift A'!AH$80&gt;0,'Input Data Shift A'!AH$80,'Shift A Calculation'!$D100)/3600</f>
        <v>0</v>
      </c>
      <c r="AJ100" s="10">
        <f t="shared" si="6"/>
        <v>0</v>
      </c>
    </row>
    <row r="101" spans="2:36">
      <c r="B101" s="8">
        <v>24</v>
      </c>
      <c r="C101" s="9" t="str">
        <f t="shared" si="5"/>
        <v>AE062070-0310</v>
      </c>
      <c r="D101" s="8">
        <f>+Kousu!F34</f>
        <v>2.7</v>
      </c>
      <c r="E101" s="10">
        <f>'Input Data Shift A'!D30*IF('Input Data Shift A'!D$80&gt;0,'Input Data Shift A'!D$80,'Shift A Calculation'!$D101)/3600</f>
        <v>0</v>
      </c>
      <c r="F101" s="10">
        <f>'Input Data Shift A'!E30*IF('Input Data Shift A'!E$80&gt;0,'Input Data Shift A'!E$80,'Shift A Calculation'!$D101)/3600</f>
        <v>0</v>
      </c>
      <c r="G101" s="10">
        <f>'Input Data Shift A'!F30*IF('Input Data Shift A'!F$80&gt;0,'Input Data Shift A'!F$80,'Shift A Calculation'!$D101)/3600</f>
        <v>0</v>
      </c>
      <c r="H101" s="10">
        <f>'Input Data Shift A'!G30*IF('Input Data Shift A'!G$80&gt;0,'Input Data Shift A'!G$80,'Shift A Calculation'!$D101)/3600</f>
        <v>0</v>
      </c>
      <c r="I101" s="10">
        <f>'Input Data Shift A'!H30*IF('Input Data Shift A'!H$80&gt;0,'Input Data Shift A'!H$80,'Shift A Calculation'!$D101)/3600</f>
        <v>0</v>
      </c>
      <c r="J101" s="10">
        <f>'Input Data Shift A'!I30*IF('Input Data Shift A'!I$80&gt;0,'Input Data Shift A'!I$80,'Shift A Calculation'!$D101)/3600</f>
        <v>0</v>
      </c>
      <c r="K101" s="10">
        <f>'Input Data Shift A'!J30*IF('Input Data Shift A'!J$80&gt;0,'Input Data Shift A'!J$80,'Shift A Calculation'!$D101)/3600</f>
        <v>0</v>
      </c>
      <c r="L101" s="10">
        <f>'Input Data Shift A'!K30*IF('Input Data Shift A'!K$80&gt;0,'Input Data Shift A'!K$80,'Shift A Calculation'!$D101)/3600</f>
        <v>0</v>
      </c>
      <c r="M101" s="10">
        <f>'Input Data Shift A'!L30*IF('Input Data Shift A'!L$80&gt;0,'Input Data Shift A'!L$80,'Shift A Calculation'!$D101)/3600</f>
        <v>0</v>
      </c>
      <c r="N101" s="10">
        <f>'Input Data Shift A'!M30*IF('Input Data Shift A'!M$80&gt;0,'Input Data Shift A'!M$80,'Shift A Calculation'!$D101)/3600</f>
        <v>0</v>
      </c>
      <c r="O101" s="10">
        <f>'Input Data Shift A'!N30*IF('Input Data Shift A'!N$80&gt;0,'Input Data Shift A'!N$80,'Shift A Calculation'!$D101)/3600</f>
        <v>0</v>
      </c>
      <c r="P101" s="10">
        <f>'Input Data Shift A'!O30*IF('Input Data Shift A'!O$80&gt;0,'Input Data Shift A'!O$80,'Shift A Calculation'!$D101)/3600</f>
        <v>0</v>
      </c>
      <c r="Q101" s="10">
        <f>'Input Data Shift A'!P30*IF('Input Data Shift A'!P$80&gt;0,'Input Data Shift A'!P$80,'Shift A Calculation'!$D101)/3600</f>
        <v>0</v>
      </c>
      <c r="R101" s="10">
        <f>'Input Data Shift A'!Q30*IF('Input Data Shift A'!Q$80&gt;0,'Input Data Shift A'!Q$80,'Shift A Calculation'!$D101)/3600</f>
        <v>0</v>
      </c>
      <c r="S101" s="10">
        <f>'Input Data Shift A'!R30*IF('Input Data Shift A'!R$80&gt;0,'Input Data Shift A'!R$80,'Shift A Calculation'!$D101)/3600</f>
        <v>0</v>
      </c>
      <c r="T101" s="10">
        <f>'Input Data Shift A'!S30*IF('Input Data Shift A'!S$80&gt;0,'Input Data Shift A'!S$80,'Shift A Calculation'!$D101)/3600</f>
        <v>0</v>
      </c>
      <c r="U101" s="10">
        <f>'Input Data Shift A'!T30*IF('Input Data Shift A'!T$80&gt;0,'Input Data Shift A'!T$80,'Shift A Calculation'!$D101)/3600</f>
        <v>0</v>
      </c>
      <c r="V101" s="10">
        <f>'Input Data Shift A'!U30*IF('Input Data Shift A'!U$80&gt;0,'Input Data Shift A'!U$80,'Shift A Calculation'!$D101)/3600</f>
        <v>0</v>
      </c>
      <c r="W101" s="10">
        <f>'Input Data Shift A'!V30*IF('Input Data Shift A'!V$80&gt;0,'Input Data Shift A'!V$80,'Shift A Calculation'!$D101)/3600</f>
        <v>0</v>
      </c>
      <c r="X101" s="10">
        <f>'Input Data Shift A'!W30*IF('Input Data Shift A'!W$80&gt;0,'Input Data Shift A'!W$80,'Shift A Calculation'!$D101)/3600</f>
        <v>0</v>
      </c>
      <c r="Y101" s="10">
        <f>'Input Data Shift A'!X30*IF('Input Data Shift A'!X$80&gt;0,'Input Data Shift A'!X$80,'Shift A Calculation'!$D101)/3600</f>
        <v>0</v>
      </c>
      <c r="Z101" s="10">
        <f>'Input Data Shift A'!Y30*IF('Input Data Shift A'!Y$80&gt;0,'Input Data Shift A'!Y$80,'Shift A Calculation'!$D101)/3600</f>
        <v>0</v>
      </c>
      <c r="AA101" s="10">
        <f>'Input Data Shift A'!Z30*IF('Input Data Shift A'!Z$80&gt;0,'Input Data Shift A'!Z$80,'Shift A Calculation'!$D101)/3600</f>
        <v>0</v>
      </c>
      <c r="AB101" s="10">
        <f>'Input Data Shift A'!AA30*IF('Input Data Shift A'!AA$80&gt;0,'Input Data Shift A'!AA$80,'Shift A Calculation'!$D101)/3600</f>
        <v>0</v>
      </c>
      <c r="AC101" s="10">
        <f>'Input Data Shift A'!AB30*IF('Input Data Shift A'!AB$80&gt;0,'Input Data Shift A'!AB$80,'Shift A Calculation'!$D101)/3600</f>
        <v>0</v>
      </c>
      <c r="AD101" s="10">
        <f>'Input Data Shift A'!AC30*IF('Input Data Shift A'!AC$80&gt;0,'Input Data Shift A'!AC$80,'Shift A Calculation'!$D101)/3600</f>
        <v>0</v>
      </c>
      <c r="AE101" s="10">
        <f>'Input Data Shift A'!AD30*IF('Input Data Shift A'!AD$80&gt;0,'Input Data Shift A'!AD$80,'Shift A Calculation'!$D101)/3600</f>
        <v>0</v>
      </c>
      <c r="AF101" s="10">
        <f>'Input Data Shift A'!AE30*IF('Input Data Shift A'!AE$80&gt;0,'Input Data Shift A'!AE$80,'Shift A Calculation'!$D101)/3600</f>
        <v>0</v>
      </c>
      <c r="AG101" s="10">
        <f>'Input Data Shift A'!AF30*IF('Input Data Shift A'!AF$80&gt;0,'Input Data Shift A'!AF$80,'Shift A Calculation'!$D101)/3600</f>
        <v>0</v>
      </c>
      <c r="AH101" s="10">
        <f>'Input Data Shift A'!AG30*IF('Input Data Shift A'!AG$80&gt;0,'Input Data Shift A'!AG$80,'Shift A Calculation'!$D101)/3600</f>
        <v>0</v>
      </c>
      <c r="AI101" s="10">
        <f>'Input Data Shift A'!AH30*IF('Input Data Shift A'!AH$80&gt;0,'Input Data Shift A'!AH$80,'Shift A Calculation'!$D101)/3600</f>
        <v>0</v>
      </c>
      <c r="AJ101" s="10">
        <f t="shared" si="6"/>
        <v>0</v>
      </c>
    </row>
    <row r="102" spans="2:36">
      <c r="B102" s="8">
        <v>25</v>
      </c>
      <c r="C102" s="9" t="str">
        <f t="shared" si="5"/>
        <v>AE062070-0390</v>
      </c>
      <c r="D102" s="8">
        <f>+Kousu!F35</f>
        <v>2.7</v>
      </c>
      <c r="E102" s="10">
        <f>'Input Data Shift A'!D31*IF('Input Data Shift A'!D$80&gt;0,'Input Data Shift A'!D$80,'Shift A Calculation'!$D102)/3600</f>
        <v>0</v>
      </c>
      <c r="F102" s="10">
        <f>'Input Data Shift A'!E31*IF('Input Data Shift A'!E$80&gt;0,'Input Data Shift A'!E$80,'Shift A Calculation'!$D102)/3600</f>
        <v>0</v>
      </c>
      <c r="G102" s="10">
        <f>'Input Data Shift A'!F31*IF('Input Data Shift A'!F$80&gt;0,'Input Data Shift A'!F$80,'Shift A Calculation'!$D102)/3600</f>
        <v>0</v>
      </c>
      <c r="H102" s="10">
        <f>'Input Data Shift A'!G31*IF('Input Data Shift A'!G$80&gt;0,'Input Data Shift A'!G$80,'Shift A Calculation'!$D102)/3600</f>
        <v>0</v>
      </c>
      <c r="I102" s="10">
        <f>'Input Data Shift A'!H31*IF('Input Data Shift A'!H$80&gt;0,'Input Data Shift A'!H$80,'Shift A Calculation'!$D102)/3600</f>
        <v>0</v>
      </c>
      <c r="J102" s="10">
        <f>'Input Data Shift A'!I31*IF('Input Data Shift A'!I$80&gt;0,'Input Data Shift A'!I$80,'Shift A Calculation'!$D102)/3600</f>
        <v>0</v>
      </c>
      <c r="K102" s="10">
        <f>'Input Data Shift A'!J31*IF('Input Data Shift A'!J$80&gt;0,'Input Data Shift A'!J$80,'Shift A Calculation'!$D102)/3600</f>
        <v>0</v>
      </c>
      <c r="L102" s="10">
        <f>'Input Data Shift A'!K31*IF('Input Data Shift A'!K$80&gt;0,'Input Data Shift A'!K$80,'Shift A Calculation'!$D102)/3600</f>
        <v>0</v>
      </c>
      <c r="M102" s="10">
        <f>'Input Data Shift A'!L31*IF('Input Data Shift A'!L$80&gt;0,'Input Data Shift A'!L$80,'Shift A Calculation'!$D102)/3600</f>
        <v>0</v>
      </c>
      <c r="N102" s="10">
        <f>'Input Data Shift A'!M31*IF('Input Data Shift A'!M$80&gt;0,'Input Data Shift A'!M$80,'Shift A Calculation'!$D102)/3600</f>
        <v>0</v>
      </c>
      <c r="O102" s="10">
        <f>'Input Data Shift A'!N31*IF('Input Data Shift A'!N$80&gt;0,'Input Data Shift A'!N$80,'Shift A Calculation'!$D102)/3600</f>
        <v>0</v>
      </c>
      <c r="P102" s="10">
        <f>'Input Data Shift A'!O31*IF('Input Data Shift A'!O$80&gt;0,'Input Data Shift A'!O$80,'Shift A Calculation'!$D102)/3600</f>
        <v>0</v>
      </c>
      <c r="Q102" s="10">
        <f>'Input Data Shift A'!P31*IF('Input Data Shift A'!P$80&gt;0,'Input Data Shift A'!P$80,'Shift A Calculation'!$D102)/3600</f>
        <v>0</v>
      </c>
      <c r="R102" s="10">
        <f>'Input Data Shift A'!Q31*IF('Input Data Shift A'!Q$80&gt;0,'Input Data Shift A'!Q$80,'Shift A Calculation'!$D102)/3600</f>
        <v>0</v>
      </c>
      <c r="S102" s="10">
        <f>'Input Data Shift A'!R31*IF('Input Data Shift A'!R$80&gt;0,'Input Data Shift A'!R$80,'Shift A Calculation'!$D102)/3600</f>
        <v>0</v>
      </c>
      <c r="T102" s="10">
        <f>'Input Data Shift A'!S31*IF('Input Data Shift A'!S$80&gt;0,'Input Data Shift A'!S$80,'Shift A Calculation'!$D102)/3600</f>
        <v>0</v>
      </c>
      <c r="U102" s="10">
        <f>'Input Data Shift A'!T31*IF('Input Data Shift A'!T$80&gt;0,'Input Data Shift A'!T$80,'Shift A Calculation'!$D102)/3600</f>
        <v>0</v>
      </c>
      <c r="V102" s="10">
        <f>'Input Data Shift A'!U31*IF('Input Data Shift A'!U$80&gt;0,'Input Data Shift A'!U$80,'Shift A Calculation'!$D102)/3600</f>
        <v>0</v>
      </c>
      <c r="W102" s="10">
        <f>'Input Data Shift A'!V31*IF('Input Data Shift A'!V$80&gt;0,'Input Data Shift A'!V$80,'Shift A Calculation'!$D102)/3600</f>
        <v>0</v>
      </c>
      <c r="X102" s="10">
        <f>'Input Data Shift A'!W31*IF('Input Data Shift A'!W$80&gt;0,'Input Data Shift A'!W$80,'Shift A Calculation'!$D102)/3600</f>
        <v>0</v>
      </c>
      <c r="Y102" s="10">
        <f>'Input Data Shift A'!X31*IF('Input Data Shift A'!X$80&gt;0,'Input Data Shift A'!X$80,'Shift A Calculation'!$D102)/3600</f>
        <v>0</v>
      </c>
      <c r="Z102" s="10">
        <f>'Input Data Shift A'!Y31*IF('Input Data Shift A'!Y$80&gt;0,'Input Data Shift A'!Y$80,'Shift A Calculation'!$D102)/3600</f>
        <v>0</v>
      </c>
      <c r="AA102" s="10">
        <f>'Input Data Shift A'!Z31*IF('Input Data Shift A'!Z$80&gt;0,'Input Data Shift A'!Z$80,'Shift A Calculation'!$D102)/3600</f>
        <v>0</v>
      </c>
      <c r="AB102" s="10">
        <f>'Input Data Shift A'!AA31*IF('Input Data Shift A'!AA$80&gt;0,'Input Data Shift A'!AA$80,'Shift A Calculation'!$D102)/3600</f>
        <v>0</v>
      </c>
      <c r="AC102" s="10">
        <f>'Input Data Shift A'!AB31*IF('Input Data Shift A'!AB$80&gt;0,'Input Data Shift A'!AB$80,'Shift A Calculation'!$D102)/3600</f>
        <v>0</v>
      </c>
      <c r="AD102" s="10">
        <f>'Input Data Shift A'!AC31*IF('Input Data Shift A'!AC$80&gt;0,'Input Data Shift A'!AC$80,'Shift A Calculation'!$D102)/3600</f>
        <v>0</v>
      </c>
      <c r="AE102" s="10">
        <f>'Input Data Shift A'!AD31*IF('Input Data Shift A'!AD$80&gt;0,'Input Data Shift A'!AD$80,'Shift A Calculation'!$D102)/3600</f>
        <v>0</v>
      </c>
      <c r="AF102" s="10">
        <f>'Input Data Shift A'!AE31*IF('Input Data Shift A'!AE$80&gt;0,'Input Data Shift A'!AE$80,'Shift A Calculation'!$D102)/3600</f>
        <v>0</v>
      </c>
      <c r="AG102" s="10">
        <f>'Input Data Shift A'!AF31*IF('Input Data Shift A'!AF$80&gt;0,'Input Data Shift A'!AF$80,'Shift A Calculation'!$D102)/3600</f>
        <v>0</v>
      </c>
      <c r="AH102" s="10">
        <f>'Input Data Shift A'!AG31*IF('Input Data Shift A'!AG$80&gt;0,'Input Data Shift A'!AG$80,'Shift A Calculation'!$D102)/3600</f>
        <v>0</v>
      </c>
      <c r="AI102" s="10">
        <f>'Input Data Shift A'!AH31*IF('Input Data Shift A'!AH$80&gt;0,'Input Data Shift A'!AH$80,'Shift A Calculation'!$D102)/3600</f>
        <v>0</v>
      </c>
      <c r="AJ102" s="10">
        <f t="shared" si="6"/>
        <v>0</v>
      </c>
    </row>
    <row r="103" spans="2:36">
      <c r="B103" s="8">
        <v>26</v>
      </c>
      <c r="C103" s="9" t="str">
        <f t="shared" si="5"/>
        <v>AE062070-0400</v>
      </c>
      <c r="D103" s="8">
        <f>+Kousu!F36</f>
        <v>2.7</v>
      </c>
      <c r="E103" s="10">
        <f>'Input Data Shift A'!D32*IF('Input Data Shift A'!D$80&gt;0,'Input Data Shift A'!D$80,'Shift A Calculation'!$D103)/3600</f>
        <v>0</v>
      </c>
      <c r="F103" s="10">
        <f>'Input Data Shift A'!E32*IF('Input Data Shift A'!E$80&gt;0,'Input Data Shift A'!E$80,'Shift A Calculation'!$D103)/3600</f>
        <v>0</v>
      </c>
      <c r="G103" s="10">
        <f>'Input Data Shift A'!F32*IF('Input Data Shift A'!F$80&gt;0,'Input Data Shift A'!F$80,'Shift A Calculation'!$D103)/3600</f>
        <v>0</v>
      </c>
      <c r="H103" s="10">
        <f>'Input Data Shift A'!G32*IF('Input Data Shift A'!G$80&gt;0,'Input Data Shift A'!G$80,'Shift A Calculation'!$D103)/3600</f>
        <v>0</v>
      </c>
      <c r="I103" s="10">
        <f>'Input Data Shift A'!H32*IF('Input Data Shift A'!H$80&gt;0,'Input Data Shift A'!H$80,'Shift A Calculation'!$D103)/3600</f>
        <v>0</v>
      </c>
      <c r="J103" s="10">
        <f>'Input Data Shift A'!I32*IF('Input Data Shift A'!I$80&gt;0,'Input Data Shift A'!I$80,'Shift A Calculation'!$D103)/3600</f>
        <v>0</v>
      </c>
      <c r="K103" s="10">
        <f>'Input Data Shift A'!J32*IF('Input Data Shift A'!J$80&gt;0,'Input Data Shift A'!J$80,'Shift A Calculation'!$D103)/3600</f>
        <v>0</v>
      </c>
      <c r="L103" s="10">
        <f>'Input Data Shift A'!K32*IF('Input Data Shift A'!K$80&gt;0,'Input Data Shift A'!K$80,'Shift A Calculation'!$D103)/3600</f>
        <v>0</v>
      </c>
      <c r="M103" s="10">
        <f>'Input Data Shift A'!L32*IF('Input Data Shift A'!L$80&gt;0,'Input Data Shift A'!L$80,'Shift A Calculation'!$D103)/3600</f>
        <v>0</v>
      </c>
      <c r="N103" s="10">
        <f>'Input Data Shift A'!M32*IF('Input Data Shift A'!M$80&gt;0,'Input Data Shift A'!M$80,'Shift A Calculation'!$D103)/3600</f>
        <v>0</v>
      </c>
      <c r="O103" s="10">
        <f>'Input Data Shift A'!N32*IF('Input Data Shift A'!N$80&gt;0,'Input Data Shift A'!N$80,'Shift A Calculation'!$D103)/3600</f>
        <v>0</v>
      </c>
      <c r="P103" s="10">
        <f>'Input Data Shift A'!O32*IF('Input Data Shift A'!O$80&gt;0,'Input Data Shift A'!O$80,'Shift A Calculation'!$D103)/3600</f>
        <v>0</v>
      </c>
      <c r="Q103" s="10">
        <f>'Input Data Shift A'!P32*IF('Input Data Shift A'!P$80&gt;0,'Input Data Shift A'!P$80,'Shift A Calculation'!$D103)/3600</f>
        <v>0</v>
      </c>
      <c r="R103" s="10">
        <f>'Input Data Shift A'!Q32*IF('Input Data Shift A'!Q$80&gt;0,'Input Data Shift A'!Q$80,'Shift A Calculation'!$D103)/3600</f>
        <v>0</v>
      </c>
      <c r="S103" s="10">
        <f>'Input Data Shift A'!R32*IF('Input Data Shift A'!R$80&gt;0,'Input Data Shift A'!R$80,'Shift A Calculation'!$D103)/3600</f>
        <v>0</v>
      </c>
      <c r="T103" s="10">
        <f>'Input Data Shift A'!S32*IF('Input Data Shift A'!S$80&gt;0,'Input Data Shift A'!S$80,'Shift A Calculation'!$D103)/3600</f>
        <v>0</v>
      </c>
      <c r="U103" s="10">
        <f>'Input Data Shift A'!T32*IF('Input Data Shift A'!T$80&gt;0,'Input Data Shift A'!T$80,'Shift A Calculation'!$D103)/3600</f>
        <v>0</v>
      </c>
      <c r="V103" s="10">
        <f>'Input Data Shift A'!U32*IF('Input Data Shift A'!U$80&gt;0,'Input Data Shift A'!U$80,'Shift A Calculation'!$D103)/3600</f>
        <v>0</v>
      </c>
      <c r="W103" s="10">
        <f>'Input Data Shift A'!V32*IF('Input Data Shift A'!V$80&gt;0,'Input Data Shift A'!V$80,'Shift A Calculation'!$D103)/3600</f>
        <v>0</v>
      </c>
      <c r="X103" s="10">
        <f>'Input Data Shift A'!W32*IF('Input Data Shift A'!W$80&gt;0,'Input Data Shift A'!W$80,'Shift A Calculation'!$D103)/3600</f>
        <v>0</v>
      </c>
      <c r="Y103" s="10">
        <f>'Input Data Shift A'!X32*IF('Input Data Shift A'!X$80&gt;0,'Input Data Shift A'!X$80,'Shift A Calculation'!$D103)/3600</f>
        <v>0</v>
      </c>
      <c r="Z103" s="10">
        <f>'Input Data Shift A'!Y32*IF('Input Data Shift A'!Y$80&gt;0,'Input Data Shift A'!Y$80,'Shift A Calculation'!$D103)/3600</f>
        <v>0</v>
      </c>
      <c r="AA103" s="10">
        <f>'Input Data Shift A'!Z32*IF('Input Data Shift A'!Z$80&gt;0,'Input Data Shift A'!Z$80,'Shift A Calculation'!$D103)/3600</f>
        <v>0</v>
      </c>
      <c r="AB103" s="10">
        <f>'Input Data Shift A'!AA32*IF('Input Data Shift A'!AA$80&gt;0,'Input Data Shift A'!AA$80,'Shift A Calculation'!$D103)/3600</f>
        <v>0</v>
      </c>
      <c r="AC103" s="10">
        <f>'Input Data Shift A'!AB32*IF('Input Data Shift A'!AB$80&gt;0,'Input Data Shift A'!AB$80,'Shift A Calculation'!$D103)/3600</f>
        <v>0</v>
      </c>
      <c r="AD103" s="10">
        <f>'Input Data Shift A'!AC32*IF('Input Data Shift A'!AC$80&gt;0,'Input Data Shift A'!AC$80,'Shift A Calculation'!$D103)/3600</f>
        <v>0</v>
      </c>
      <c r="AE103" s="10">
        <f>'Input Data Shift A'!AD32*IF('Input Data Shift A'!AD$80&gt;0,'Input Data Shift A'!AD$80,'Shift A Calculation'!$D103)/3600</f>
        <v>0</v>
      </c>
      <c r="AF103" s="10">
        <f>'Input Data Shift A'!AE32*IF('Input Data Shift A'!AE$80&gt;0,'Input Data Shift A'!AE$80,'Shift A Calculation'!$D103)/3600</f>
        <v>0</v>
      </c>
      <c r="AG103" s="10">
        <f>'Input Data Shift A'!AF32*IF('Input Data Shift A'!AF$80&gt;0,'Input Data Shift A'!AF$80,'Shift A Calculation'!$D103)/3600</f>
        <v>0</v>
      </c>
      <c r="AH103" s="10">
        <f>'Input Data Shift A'!AG32*IF('Input Data Shift A'!AG$80&gt;0,'Input Data Shift A'!AG$80,'Shift A Calculation'!$D103)/3600</f>
        <v>0</v>
      </c>
      <c r="AI103" s="10">
        <f>'Input Data Shift A'!AH32*IF('Input Data Shift A'!AH$80&gt;0,'Input Data Shift A'!AH$80,'Shift A Calculation'!$D103)/3600</f>
        <v>0</v>
      </c>
      <c r="AJ103" s="10">
        <f t="shared" si="6"/>
        <v>0</v>
      </c>
    </row>
    <row r="104" spans="2:36">
      <c r="B104" s="8">
        <v>27</v>
      </c>
      <c r="C104" s="9" t="str">
        <f t="shared" si="5"/>
        <v>AE062070-0490</v>
      </c>
      <c r="D104" s="8">
        <f>+Kousu!F37</f>
        <v>2.7</v>
      </c>
      <c r="E104" s="10">
        <f>'Input Data Shift A'!D33*IF('Input Data Shift A'!D$80&gt;0,'Input Data Shift A'!D$80,'Shift A Calculation'!$D104)/3600</f>
        <v>0</v>
      </c>
      <c r="F104" s="10">
        <f>'Input Data Shift A'!E33*IF('Input Data Shift A'!E$80&gt;0,'Input Data Shift A'!E$80,'Shift A Calculation'!$D104)/3600</f>
        <v>1.2397500000000001</v>
      </c>
      <c r="G104" s="10">
        <f>'Input Data Shift A'!F33*IF('Input Data Shift A'!F$80&gt;0,'Input Data Shift A'!F$80,'Shift A Calculation'!$D104)/3600</f>
        <v>0</v>
      </c>
      <c r="H104" s="10">
        <f>'Input Data Shift A'!G33*IF('Input Data Shift A'!G$80&gt;0,'Input Data Shift A'!G$80,'Shift A Calculation'!$D104)/3600</f>
        <v>0</v>
      </c>
      <c r="I104" s="10">
        <f>'Input Data Shift A'!H33*IF('Input Data Shift A'!H$80&gt;0,'Input Data Shift A'!H$80,'Shift A Calculation'!$D104)/3600</f>
        <v>0</v>
      </c>
      <c r="J104" s="10">
        <f>'Input Data Shift A'!I33*IF('Input Data Shift A'!I$80&gt;0,'Input Data Shift A'!I$80,'Shift A Calculation'!$D104)/3600</f>
        <v>0</v>
      </c>
      <c r="K104" s="10">
        <f>'Input Data Shift A'!J33*IF('Input Data Shift A'!J$80&gt;0,'Input Data Shift A'!J$80,'Shift A Calculation'!$D104)/3600</f>
        <v>0</v>
      </c>
      <c r="L104" s="10">
        <f>'Input Data Shift A'!K33*IF('Input Data Shift A'!K$80&gt;0,'Input Data Shift A'!K$80,'Shift A Calculation'!$D104)/3600</f>
        <v>0</v>
      </c>
      <c r="M104" s="10">
        <f>'Input Data Shift A'!L33*IF('Input Data Shift A'!L$80&gt;0,'Input Data Shift A'!L$80,'Shift A Calculation'!$D104)/3600</f>
        <v>0</v>
      </c>
      <c r="N104" s="10">
        <f>'Input Data Shift A'!M33*IF('Input Data Shift A'!M$80&gt;0,'Input Data Shift A'!M$80,'Shift A Calculation'!$D104)/3600</f>
        <v>0</v>
      </c>
      <c r="O104" s="10">
        <f>'Input Data Shift A'!N33*IF('Input Data Shift A'!N$80&gt;0,'Input Data Shift A'!N$80,'Shift A Calculation'!$D104)/3600</f>
        <v>0</v>
      </c>
      <c r="P104" s="10">
        <f>'Input Data Shift A'!O33*IF('Input Data Shift A'!O$80&gt;0,'Input Data Shift A'!O$80,'Shift A Calculation'!$D104)/3600</f>
        <v>1.62</v>
      </c>
      <c r="Q104" s="10">
        <f>'Input Data Shift A'!P33*IF('Input Data Shift A'!P$80&gt;0,'Input Data Shift A'!P$80,'Shift A Calculation'!$D104)/3600</f>
        <v>0</v>
      </c>
      <c r="R104" s="10">
        <f>'Input Data Shift A'!Q33*IF('Input Data Shift A'!Q$80&gt;0,'Input Data Shift A'!Q$80,'Shift A Calculation'!$D104)/3600</f>
        <v>0</v>
      </c>
      <c r="S104" s="10">
        <f>'Input Data Shift A'!R33*IF('Input Data Shift A'!R$80&gt;0,'Input Data Shift A'!R$80,'Shift A Calculation'!$D104)/3600</f>
        <v>0</v>
      </c>
      <c r="T104" s="10">
        <f>'Input Data Shift A'!S33*IF('Input Data Shift A'!S$80&gt;0,'Input Data Shift A'!S$80,'Shift A Calculation'!$D104)/3600</f>
        <v>0</v>
      </c>
      <c r="U104" s="10">
        <f>'Input Data Shift A'!T33*IF('Input Data Shift A'!T$80&gt;0,'Input Data Shift A'!T$80,'Shift A Calculation'!$D104)/3600</f>
        <v>0.9</v>
      </c>
      <c r="V104" s="10">
        <f>'Input Data Shift A'!U33*IF('Input Data Shift A'!U$80&gt;0,'Input Data Shift A'!U$80,'Shift A Calculation'!$D104)/3600</f>
        <v>0</v>
      </c>
      <c r="W104" s="10">
        <f>'Input Data Shift A'!V33*IF('Input Data Shift A'!V$80&gt;0,'Input Data Shift A'!V$80,'Shift A Calculation'!$D104)/3600</f>
        <v>0</v>
      </c>
      <c r="X104" s="10">
        <f>'Input Data Shift A'!W33*IF('Input Data Shift A'!W$80&gt;0,'Input Data Shift A'!W$80,'Shift A Calculation'!$D104)/3600</f>
        <v>0</v>
      </c>
      <c r="Y104" s="10">
        <f>'Input Data Shift A'!X33*IF('Input Data Shift A'!X$80&gt;0,'Input Data Shift A'!X$80,'Shift A Calculation'!$D104)/3600</f>
        <v>0</v>
      </c>
      <c r="Z104" s="10">
        <f>'Input Data Shift A'!Y33*IF('Input Data Shift A'!Y$80&gt;0,'Input Data Shift A'!Y$80,'Shift A Calculation'!$D104)/3600</f>
        <v>0</v>
      </c>
      <c r="AA104" s="10">
        <f>'Input Data Shift A'!Z33*IF('Input Data Shift A'!Z$80&gt;0,'Input Data Shift A'!Z$80,'Shift A Calculation'!$D104)/3600</f>
        <v>0</v>
      </c>
      <c r="AB104" s="10">
        <f>'Input Data Shift A'!AA33*IF('Input Data Shift A'!AA$80&gt;0,'Input Data Shift A'!AA$80,'Shift A Calculation'!$D104)/3600</f>
        <v>0</v>
      </c>
      <c r="AC104" s="10">
        <f>'Input Data Shift A'!AB33*IF('Input Data Shift A'!AB$80&gt;0,'Input Data Shift A'!AB$80,'Shift A Calculation'!$D104)/3600</f>
        <v>0</v>
      </c>
      <c r="AD104" s="10">
        <f>'Input Data Shift A'!AC33*IF('Input Data Shift A'!AC$80&gt;0,'Input Data Shift A'!AC$80,'Shift A Calculation'!$D104)/3600</f>
        <v>0</v>
      </c>
      <c r="AE104" s="10">
        <f>'Input Data Shift A'!AD33*IF('Input Data Shift A'!AD$80&gt;0,'Input Data Shift A'!AD$80,'Shift A Calculation'!$D104)/3600</f>
        <v>0</v>
      </c>
      <c r="AF104" s="10">
        <f>'Input Data Shift A'!AE33*IF('Input Data Shift A'!AE$80&gt;0,'Input Data Shift A'!AE$80,'Shift A Calculation'!$D104)/3600</f>
        <v>0</v>
      </c>
      <c r="AG104" s="10">
        <f>'Input Data Shift A'!AF33*IF('Input Data Shift A'!AF$80&gt;0,'Input Data Shift A'!AF$80,'Shift A Calculation'!$D104)/3600</f>
        <v>0</v>
      </c>
      <c r="AH104" s="10">
        <f>'Input Data Shift A'!AG33*IF('Input Data Shift A'!AG$80&gt;0,'Input Data Shift A'!AG$80,'Shift A Calculation'!$D104)/3600</f>
        <v>0</v>
      </c>
      <c r="AI104" s="10">
        <f>'Input Data Shift A'!AH33*IF('Input Data Shift A'!AH$80&gt;0,'Input Data Shift A'!AH$80,'Shift A Calculation'!$D104)/3600</f>
        <v>0</v>
      </c>
      <c r="AJ104" s="10">
        <f t="shared" si="6"/>
        <v>3.7597499999999999</v>
      </c>
    </row>
    <row r="105" spans="2:36">
      <c r="B105" s="8">
        <v>28</v>
      </c>
      <c r="C105" s="9" t="str">
        <f t="shared" si="5"/>
        <v>AE062070-0500</v>
      </c>
      <c r="D105" s="8">
        <f>+Kousu!F38</f>
        <v>2.7</v>
      </c>
      <c r="E105" s="10">
        <f>'Input Data Shift A'!D34*IF('Input Data Shift A'!D$80&gt;0,'Input Data Shift A'!D$80,'Shift A Calculation'!$D105)/3600</f>
        <v>0</v>
      </c>
      <c r="F105" s="10">
        <f>'Input Data Shift A'!E34*IF('Input Data Shift A'!E$80&gt;0,'Input Data Shift A'!E$80,'Shift A Calculation'!$D105)/3600</f>
        <v>0</v>
      </c>
      <c r="G105" s="10">
        <f>'Input Data Shift A'!F34*IF('Input Data Shift A'!F$80&gt;0,'Input Data Shift A'!F$80,'Shift A Calculation'!$D105)/3600</f>
        <v>0</v>
      </c>
      <c r="H105" s="10">
        <f>'Input Data Shift A'!G34*IF('Input Data Shift A'!G$80&gt;0,'Input Data Shift A'!G$80,'Shift A Calculation'!$D105)/3600</f>
        <v>0</v>
      </c>
      <c r="I105" s="10">
        <f>'Input Data Shift A'!H34*IF('Input Data Shift A'!H$80&gt;0,'Input Data Shift A'!H$80,'Shift A Calculation'!$D105)/3600</f>
        <v>0.72225000000000006</v>
      </c>
      <c r="J105" s="10">
        <f>'Input Data Shift A'!I34*IF('Input Data Shift A'!I$80&gt;0,'Input Data Shift A'!I$80,'Shift A Calculation'!$D105)/3600</f>
        <v>0.53925000000000001</v>
      </c>
      <c r="K105" s="10">
        <f>'Input Data Shift A'!J34*IF('Input Data Shift A'!J$80&gt;0,'Input Data Shift A'!J$80,'Shift A Calculation'!$D105)/3600</f>
        <v>0</v>
      </c>
      <c r="L105" s="10">
        <f>'Input Data Shift A'!K34*IF('Input Data Shift A'!K$80&gt;0,'Input Data Shift A'!K$80,'Shift A Calculation'!$D105)/3600</f>
        <v>0</v>
      </c>
      <c r="M105" s="10">
        <f>'Input Data Shift A'!L34*IF('Input Data Shift A'!L$80&gt;0,'Input Data Shift A'!L$80,'Shift A Calculation'!$D105)/3600</f>
        <v>0</v>
      </c>
      <c r="N105" s="10">
        <f>'Input Data Shift A'!M34*IF('Input Data Shift A'!M$80&gt;0,'Input Data Shift A'!M$80,'Shift A Calculation'!$D105)/3600</f>
        <v>0</v>
      </c>
      <c r="O105" s="10">
        <f>'Input Data Shift A'!N34*IF('Input Data Shift A'!N$80&gt;0,'Input Data Shift A'!N$80,'Shift A Calculation'!$D105)/3600</f>
        <v>0</v>
      </c>
      <c r="P105" s="10">
        <f>'Input Data Shift A'!O34*IF('Input Data Shift A'!O$80&gt;0,'Input Data Shift A'!O$80,'Shift A Calculation'!$D105)/3600</f>
        <v>2.0797500000000002</v>
      </c>
      <c r="Q105" s="10">
        <f>'Input Data Shift A'!P34*IF('Input Data Shift A'!P$80&gt;0,'Input Data Shift A'!P$80,'Shift A Calculation'!$D105)/3600</f>
        <v>0</v>
      </c>
      <c r="R105" s="10">
        <f>'Input Data Shift A'!Q34*IF('Input Data Shift A'!Q$80&gt;0,'Input Data Shift A'!Q$80,'Shift A Calculation'!$D105)/3600</f>
        <v>0</v>
      </c>
      <c r="S105" s="10">
        <f>'Input Data Shift A'!R34*IF('Input Data Shift A'!R$80&gt;0,'Input Data Shift A'!R$80,'Shift A Calculation'!$D105)/3600</f>
        <v>0</v>
      </c>
      <c r="T105" s="10">
        <f>'Input Data Shift A'!S34*IF('Input Data Shift A'!S$80&gt;0,'Input Data Shift A'!S$80,'Shift A Calculation'!$D105)/3600</f>
        <v>0</v>
      </c>
      <c r="U105" s="10">
        <f>'Input Data Shift A'!T34*IF('Input Data Shift A'!T$80&gt;0,'Input Data Shift A'!T$80,'Shift A Calculation'!$D105)/3600</f>
        <v>0.2175</v>
      </c>
      <c r="V105" s="10">
        <f>'Input Data Shift A'!U34*IF('Input Data Shift A'!U$80&gt;0,'Input Data Shift A'!U$80,'Shift A Calculation'!$D105)/3600</f>
        <v>0.54</v>
      </c>
      <c r="W105" s="10">
        <f>'Input Data Shift A'!V34*IF('Input Data Shift A'!V$80&gt;0,'Input Data Shift A'!V$80,'Shift A Calculation'!$D105)/3600</f>
        <v>0</v>
      </c>
      <c r="X105" s="10">
        <f>'Input Data Shift A'!W34*IF('Input Data Shift A'!W$80&gt;0,'Input Data Shift A'!W$80,'Shift A Calculation'!$D105)/3600</f>
        <v>0</v>
      </c>
      <c r="Y105" s="10">
        <f>'Input Data Shift A'!X34*IF('Input Data Shift A'!X$80&gt;0,'Input Data Shift A'!X$80,'Shift A Calculation'!$D105)/3600</f>
        <v>0</v>
      </c>
      <c r="Z105" s="10">
        <f>'Input Data Shift A'!Y34*IF('Input Data Shift A'!Y$80&gt;0,'Input Data Shift A'!Y$80,'Shift A Calculation'!$D105)/3600</f>
        <v>0</v>
      </c>
      <c r="AA105" s="10">
        <f>'Input Data Shift A'!Z34*IF('Input Data Shift A'!Z$80&gt;0,'Input Data Shift A'!Z$80,'Shift A Calculation'!$D105)/3600</f>
        <v>0</v>
      </c>
      <c r="AB105" s="10">
        <f>'Input Data Shift A'!AA34*IF('Input Data Shift A'!AA$80&gt;0,'Input Data Shift A'!AA$80,'Shift A Calculation'!$D105)/3600</f>
        <v>0</v>
      </c>
      <c r="AC105" s="10">
        <f>'Input Data Shift A'!AB34*IF('Input Data Shift A'!AB$80&gt;0,'Input Data Shift A'!AB$80,'Shift A Calculation'!$D105)/3600</f>
        <v>0</v>
      </c>
      <c r="AD105" s="10">
        <f>'Input Data Shift A'!AC34*IF('Input Data Shift A'!AC$80&gt;0,'Input Data Shift A'!AC$80,'Shift A Calculation'!$D105)/3600</f>
        <v>0</v>
      </c>
      <c r="AE105" s="10">
        <f>'Input Data Shift A'!AD34*IF('Input Data Shift A'!AD$80&gt;0,'Input Data Shift A'!AD$80,'Shift A Calculation'!$D105)/3600</f>
        <v>0</v>
      </c>
      <c r="AF105" s="10">
        <f>'Input Data Shift A'!AE34*IF('Input Data Shift A'!AE$80&gt;0,'Input Data Shift A'!AE$80,'Shift A Calculation'!$D105)/3600</f>
        <v>0</v>
      </c>
      <c r="AG105" s="10">
        <f>'Input Data Shift A'!AF34*IF('Input Data Shift A'!AF$80&gt;0,'Input Data Shift A'!AF$80,'Shift A Calculation'!$D105)/3600</f>
        <v>0</v>
      </c>
      <c r="AH105" s="10">
        <f>'Input Data Shift A'!AG34*IF('Input Data Shift A'!AG$80&gt;0,'Input Data Shift A'!AG$80,'Shift A Calculation'!$D105)/3600</f>
        <v>0</v>
      </c>
      <c r="AI105" s="10">
        <f>'Input Data Shift A'!AH34*IF('Input Data Shift A'!AH$80&gt;0,'Input Data Shift A'!AH$80,'Shift A Calculation'!$D105)/3600</f>
        <v>0</v>
      </c>
      <c r="AJ105" s="10">
        <f t="shared" si="6"/>
        <v>4.0987500000000008</v>
      </c>
    </row>
    <row r="106" spans="2:36">
      <c r="B106" s="8">
        <v>29</v>
      </c>
      <c r="C106" s="9" t="str">
        <f t="shared" si="5"/>
        <v>AE262100-5750</v>
      </c>
      <c r="D106" s="8">
        <f>+Kousu!F39</f>
        <v>2.7</v>
      </c>
      <c r="E106" s="10">
        <f>'Input Data Shift A'!D35*IF('Input Data Shift A'!D$80&gt;0,'Input Data Shift A'!D$80,'Shift A Calculation'!$D106)/3600</f>
        <v>0</v>
      </c>
      <c r="F106" s="10">
        <f>'Input Data Shift A'!E35*IF('Input Data Shift A'!E$80&gt;0,'Input Data Shift A'!E$80,'Shift A Calculation'!$D106)/3600</f>
        <v>0</v>
      </c>
      <c r="G106" s="10">
        <f>'Input Data Shift A'!F35*IF('Input Data Shift A'!F$80&gt;0,'Input Data Shift A'!F$80,'Shift A Calculation'!$D106)/3600</f>
        <v>0</v>
      </c>
      <c r="H106" s="10">
        <f>'Input Data Shift A'!G35*IF('Input Data Shift A'!G$80&gt;0,'Input Data Shift A'!G$80,'Shift A Calculation'!$D106)/3600</f>
        <v>0</v>
      </c>
      <c r="I106" s="10">
        <f>'Input Data Shift A'!H35*IF('Input Data Shift A'!H$80&gt;0,'Input Data Shift A'!H$80,'Shift A Calculation'!$D106)/3600</f>
        <v>0</v>
      </c>
      <c r="J106" s="10">
        <f>'Input Data Shift A'!I35*IF('Input Data Shift A'!I$80&gt;0,'Input Data Shift A'!I$80,'Shift A Calculation'!$D106)/3600</f>
        <v>0</v>
      </c>
      <c r="K106" s="10">
        <f>'Input Data Shift A'!J35*IF('Input Data Shift A'!J$80&gt;0,'Input Data Shift A'!J$80,'Shift A Calculation'!$D106)/3600</f>
        <v>0</v>
      </c>
      <c r="L106" s="10">
        <f>'Input Data Shift A'!K35*IF('Input Data Shift A'!K$80&gt;0,'Input Data Shift A'!K$80,'Shift A Calculation'!$D106)/3600</f>
        <v>0</v>
      </c>
      <c r="M106" s="10">
        <f>'Input Data Shift A'!L35*IF('Input Data Shift A'!L$80&gt;0,'Input Data Shift A'!L$80,'Shift A Calculation'!$D106)/3600</f>
        <v>0</v>
      </c>
      <c r="N106" s="10">
        <f>'Input Data Shift A'!M35*IF('Input Data Shift A'!M$80&gt;0,'Input Data Shift A'!M$80,'Shift A Calculation'!$D106)/3600</f>
        <v>0</v>
      </c>
      <c r="O106" s="10">
        <f>'Input Data Shift A'!N35*IF('Input Data Shift A'!N$80&gt;0,'Input Data Shift A'!N$80,'Shift A Calculation'!$D106)/3600</f>
        <v>0</v>
      </c>
      <c r="P106" s="10">
        <f>'Input Data Shift A'!O35*IF('Input Data Shift A'!O$80&gt;0,'Input Data Shift A'!O$80,'Shift A Calculation'!$D106)/3600</f>
        <v>0</v>
      </c>
      <c r="Q106" s="10">
        <f>'Input Data Shift A'!P35*IF('Input Data Shift A'!P$80&gt;0,'Input Data Shift A'!P$80,'Shift A Calculation'!$D106)/3600</f>
        <v>0</v>
      </c>
      <c r="R106" s="10">
        <f>'Input Data Shift A'!Q35*IF('Input Data Shift A'!Q$80&gt;0,'Input Data Shift A'!Q$80,'Shift A Calculation'!$D106)/3600</f>
        <v>0</v>
      </c>
      <c r="S106" s="10">
        <f>'Input Data Shift A'!R35*IF('Input Data Shift A'!R$80&gt;0,'Input Data Shift A'!R$80,'Shift A Calculation'!$D106)/3600</f>
        <v>0</v>
      </c>
      <c r="T106" s="10">
        <f>'Input Data Shift A'!S35*IF('Input Data Shift A'!S$80&gt;0,'Input Data Shift A'!S$80,'Shift A Calculation'!$D106)/3600</f>
        <v>0</v>
      </c>
      <c r="U106" s="10">
        <f>'Input Data Shift A'!T35*IF('Input Data Shift A'!T$80&gt;0,'Input Data Shift A'!T$80,'Shift A Calculation'!$D106)/3600</f>
        <v>0</v>
      </c>
      <c r="V106" s="10">
        <f>'Input Data Shift A'!U35*IF('Input Data Shift A'!U$80&gt;0,'Input Data Shift A'!U$80,'Shift A Calculation'!$D106)/3600</f>
        <v>0</v>
      </c>
      <c r="W106" s="10">
        <f>'Input Data Shift A'!V35*IF('Input Data Shift A'!V$80&gt;0,'Input Data Shift A'!V$80,'Shift A Calculation'!$D106)/3600</f>
        <v>0</v>
      </c>
      <c r="X106" s="10">
        <f>'Input Data Shift A'!W35*IF('Input Data Shift A'!W$80&gt;0,'Input Data Shift A'!W$80,'Shift A Calculation'!$D106)/3600</f>
        <v>0</v>
      </c>
      <c r="Y106" s="10">
        <f>'Input Data Shift A'!X35*IF('Input Data Shift A'!X$80&gt;0,'Input Data Shift A'!X$80,'Shift A Calculation'!$D106)/3600</f>
        <v>0</v>
      </c>
      <c r="Z106" s="10">
        <f>'Input Data Shift A'!Y35*IF('Input Data Shift A'!Y$80&gt;0,'Input Data Shift A'!Y$80,'Shift A Calculation'!$D106)/3600</f>
        <v>0</v>
      </c>
      <c r="AA106" s="10">
        <f>'Input Data Shift A'!Z35*IF('Input Data Shift A'!Z$80&gt;0,'Input Data Shift A'!Z$80,'Shift A Calculation'!$D106)/3600</f>
        <v>0</v>
      </c>
      <c r="AB106" s="10">
        <f>'Input Data Shift A'!AA35*IF('Input Data Shift A'!AA$80&gt;0,'Input Data Shift A'!AA$80,'Shift A Calculation'!$D106)/3600</f>
        <v>0</v>
      </c>
      <c r="AC106" s="10">
        <f>'Input Data Shift A'!AB35*IF('Input Data Shift A'!AB$80&gt;0,'Input Data Shift A'!AB$80,'Shift A Calculation'!$D106)/3600</f>
        <v>0</v>
      </c>
      <c r="AD106" s="10">
        <f>'Input Data Shift A'!AC35*IF('Input Data Shift A'!AC$80&gt;0,'Input Data Shift A'!AC$80,'Shift A Calculation'!$D106)/3600</f>
        <v>0</v>
      </c>
      <c r="AE106" s="10">
        <f>'Input Data Shift A'!AD35*IF('Input Data Shift A'!AD$80&gt;0,'Input Data Shift A'!AD$80,'Shift A Calculation'!$D106)/3600</f>
        <v>0</v>
      </c>
      <c r="AF106" s="10">
        <f>'Input Data Shift A'!AE35*IF('Input Data Shift A'!AE$80&gt;0,'Input Data Shift A'!AE$80,'Shift A Calculation'!$D106)/3600</f>
        <v>0</v>
      </c>
      <c r="AG106" s="10">
        <f>'Input Data Shift A'!AF35*IF('Input Data Shift A'!AF$80&gt;0,'Input Data Shift A'!AF$80,'Shift A Calculation'!$D106)/3600</f>
        <v>0</v>
      </c>
      <c r="AH106" s="10">
        <f>'Input Data Shift A'!AG35*IF('Input Data Shift A'!AG$80&gt;0,'Input Data Shift A'!AG$80,'Shift A Calculation'!$D106)/3600</f>
        <v>0</v>
      </c>
      <c r="AI106" s="10">
        <f>'Input Data Shift A'!AH35*IF('Input Data Shift A'!AH$80&gt;0,'Input Data Shift A'!AH$80,'Shift A Calculation'!$D106)/3600</f>
        <v>0</v>
      </c>
      <c r="AJ106" s="10">
        <f t="shared" si="6"/>
        <v>0</v>
      </c>
    </row>
    <row r="107" spans="2:36">
      <c r="B107" s="8">
        <v>30</v>
      </c>
      <c r="C107" s="9" t="str">
        <f t="shared" si="5"/>
        <v>AE262100-5940</v>
      </c>
      <c r="D107" s="8">
        <f>+Kousu!F40</f>
        <v>2.7</v>
      </c>
      <c r="E107" s="10">
        <f>'Input Data Shift A'!D36*IF('Input Data Shift A'!D$80&gt;0,'Input Data Shift A'!D$80,'Shift A Calculation'!$D107)/3600</f>
        <v>0</v>
      </c>
      <c r="F107" s="10">
        <f>'Input Data Shift A'!E36*IF('Input Data Shift A'!E$80&gt;0,'Input Data Shift A'!E$80,'Shift A Calculation'!$D107)/3600</f>
        <v>0</v>
      </c>
      <c r="G107" s="10">
        <f>'Input Data Shift A'!F36*IF('Input Data Shift A'!F$80&gt;0,'Input Data Shift A'!F$80,'Shift A Calculation'!$D107)/3600</f>
        <v>0</v>
      </c>
      <c r="H107" s="10">
        <f>'Input Data Shift A'!G36*IF('Input Data Shift A'!G$80&gt;0,'Input Data Shift A'!G$80,'Shift A Calculation'!$D107)/3600</f>
        <v>0</v>
      </c>
      <c r="I107" s="10">
        <f>'Input Data Shift A'!H36*IF('Input Data Shift A'!H$80&gt;0,'Input Data Shift A'!H$80,'Shift A Calculation'!$D107)/3600</f>
        <v>0</v>
      </c>
      <c r="J107" s="10">
        <f>'Input Data Shift A'!I36*IF('Input Data Shift A'!I$80&gt;0,'Input Data Shift A'!I$80,'Shift A Calculation'!$D107)/3600</f>
        <v>0</v>
      </c>
      <c r="K107" s="10">
        <f>'Input Data Shift A'!J36*IF('Input Data Shift A'!J$80&gt;0,'Input Data Shift A'!J$80,'Shift A Calculation'!$D107)/3600</f>
        <v>0</v>
      </c>
      <c r="L107" s="10">
        <f>'Input Data Shift A'!K36*IF('Input Data Shift A'!K$80&gt;0,'Input Data Shift A'!K$80,'Shift A Calculation'!$D107)/3600</f>
        <v>0</v>
      </c>
      <c r="M107" s="10">
        <f>'Input Data Shift A'!L36*IF('Input Data Shift A'!L$80&gt;0,'Input Data Shift A'!L$80,'Shift A Calculation'!$D107)/3600</f>
        <v>0</v>
      </c>
      <c r="N107" s="10">
        <f>'Input Data Shift A'!M36*IF('Input Data Shift A'!M$80&gt;0,'Input Data Shift A'!M$80,'Shift A Calculation'!$D107)/3600</f>
        <v>0</v>
      </c>
      <c r="O107" s="10">
        <f>'Input Data Shift A'!N36*IF('Input Data Shift A'!N$80&gt;0,'Input Data Shift A'!N$80,'Shift A Calculation'!$D107)/3600</f>
        <v>0</v>
      </c>
      <c r="P107" s="10">
        <f>'Input Data Shift A'!O36*IF('Input Data Shift A'!O$80&gt;0,'Input Data Shift A'!O$80,'Shift A Calculation'!$D107)/3600</f>
        <v>0</v>
      </c>
      <c r="Q107" s="10">
        <f>'Input Data Shift A'!P36*IF('Input Data Shift A'!P$80&gt;0,'Input Data Shift A'!P$80,'Shift A Calculation'!$D107)/3600</f>
        <v>0</v>
      </c>
      <c r="R107" s="10">
        <f>'Input Data Shift A'!Q36*IF('Input Data Shift A'!Q$80&gt;0,'Input Data Shift A'!Q$80,'Shift A Calculation'!$D107)/3600</f>
        <v>0</v>
      </c>
      <c r="S107" s="10">
        <f>'Input Data Shift A'!R36*IF('Input Data Shift A'!R$80&gt;0,'Input Data Shift A'!R$80,'Shift A Calculation'!$D107)/3600</f>
        <v>0</v>
      </c>
      <c r="T107" s="10">
        <f>'Input Data Shift A'!S36*IF('Input Data Shift A'!S$80&gt;0,'Input Data Shift A'!S$80,'Shift A Calculation'!$D107)/3600</f>
        <v>0</v>
      </c>
      <c r="U107" s="10">
        <f>'Input Data Shift A'!T36*IF('Input Data Shift A'!T$80&gt;0,'Input Data Shift A'!T$80,'Shift A Calculation'!$D107)/3600</f>
        <v>0</v>
      </c>
      <c r="V107" s="10">
        <f>'Input Data Shift A'!U36*IF('Input Data Shift A'!U$80&gt;0,'Input Data Shift A'!U$80,'Shift A Calculation'!$D107)/3600</f>
        <v>0</v>
      </c>
      <c r="W107" s="10">
        <f>'Input Data Shift A'!V36*IF('Input Data Shift A'!V$80&gt;0,'Input Data Shift A'!V$80,'Shift A Calculation'!$D107)/3600</f>
        <v>0</v>
      </c>
      <c r="X107" s="10">
        <f>'Input Data Shift A'!W36*IF('Input Data Shift A'!W$80&gt;0,'Input Data Shift A'!W$80,'Shift A Calculation'!$D107)/3600</f>
        <v>0</v>
      </c>
      <c r="Y107" s="10">
        <f>'Input Data Shift A'!X36*IF('Input Data Shift A'!X$80&gt;0,'Input Data Shift A'!X$80,'Shift A Calculation'!$D107)/3600</f>
        <v>0</v>
      </c>
      <c r="Z107" s="10">
        <f>'Input Data Shift A'!Y36*IF('Input Data Shift A'!Y$80&gt;0,'Input Data Shift A'!Y$80,'Shift A Calculation'!$D107)/3600</f>
        <v>0</v>
      </c>
      <c r="AA107" s="10">
        <f>'Input Data Shift A'!Z36*IF('Input Data Shift A'!Z$80&gt;0,'Input Data Shift A'!Z$80,'Shift A Calculation'!$D107)/3600</f>
        <v>0</v>
      </c>
      <c r="AB107" s="10">
        <f>'Input Data Shift A'!AA36*IF('Input Data Shift A'!AA$80&gt;0,'Input Data Shift A'!AA$80,'Shift A Calculation'!$D107)/3600</f>
        <v>0</v>
      </c>
      <c r="AC107" s="10">
        <f>'Input Data Shift A'!AB36*IF('Input Data Shift A'!AB$80&gt;0,'Input Data Shift A'!AB$80,'Shift A Calculation'!$D107)/3600</f>
        <v>0</v>
      </c>
      <c r="AD107" s="10">
        <f>'Input Data Shift A'!AC36*IF('Input Data Shift A'!AC$80&gt;0,'Input Data Shift A'!AC$80,'Shift A Calculation'!$D107)/3600</f>
        <v>0</v>
      </c>
      <c r="AE107" s="10">
        <f>'Input Data Shift A'!AD36*IF('Input Data Shift A'!AD$80&gt;0,'Input Data Shift A'!AD$80,'Shift A Calculation'!$D107)/3600</f>
        <v>0</v>
      </c>
      <c r="AF107" s="10">
        <f>'Input Data Shift A'!AE36*IF('Input Data Shift A'!AE$80&gt;0,'Input Data Shift A'!AE$80,'Shift A Calculation'!$D107)/3600</f>
        <v>0</v>
      </c>
      <c r="AG107" s="10">
        <f>'Input Data Shift A'!AF36*IF('Input Data Shift A'!AF$80&gt;0,'Input Data Shift A'!AF$80,'Shift A Calculation'!$D107)/3600</f>
        <v>0</v>
      </c>
      <c r="AH107" s="10">
        <f>'Input Data Shift A'!AG36*IF('Input Data Shift A'!AG$80&gt;0,'Input Data Shift A'!AG$80,'Shift A Calculation'!$D107)/3600</f>
        <v>0</v>
      </c>
      <c r="AI107" s="10">
        <f>'Input Data Shift A'!AH36*IF('Input Data Shift A'!AH$80&gt;0,'Input Data Shift A'!AH$80,'Shift A Calculation'!$D107)/3600</f>
        <v>0</v>
      </c>
      <c r="AJ107" s="10">
        <f t="shared" si="6"/>
        <v>0</v>
      </c>
    </row>
    <row r="108" spans="2:36">
      <c r="B108" s="8">
        <v>31</v>
      </c>
      <c r="C108" s="9" t="str">
        <f t="shared" si="5"/>
        <v>AE262100-5950</v>
      </c>
      <c r="D108" s="8">
        <f>+Kousu!F41</f>
        <v>2.7</v>
      </c>
      <c r="E108" s="10">
        <f>'Input Data Shift A'!D37*IF('Input Data Shift A'!D$80&gt;0,'Input Data Shift A'!D$80,'Shift A Calculation'!$D108)/3600</f>
        <v>0</v>
      </c>
      <c r="F108" s="10">
        <f>'Input Data Shift A'!E37*IF('Input Data Shift A'!E$80&gt;0,'Input Data Shift A'!E$80,'Shift A Calculation'!$D108)/3600</f>
        <v>0</v>
      </c>
      <c r="G108" s="10">
        <f>'Input Data Shift A'!F37*IF('Input Data Shift A'!F$80&gt;0,'Input Data Shift A'!F$80,'Shift A Calculation'!$D108)/3600</f>
        <v>0</v>
      </c>
      <c r="H108" s="10">
        <f>'Input Data Shift A'!G37*IF('Input Data Shift A'!G$80&gt;0,'Input Data Shift A'!G$80,'Shift A Calculation'!$D108)/3600</f>
        <v>0</v>
      </c>
      <c r="I108" s="10">
        <f>'Input Data Shift A'!H37*IF('Input Data Shift A'!H$80&gt;0,'Input Data Shift A'!H$80,'Shift A Calculation'!$D108)/3600</f>
        <v>0</v>
      </c>
      <c r="J108" s="10">
        <f>'Input Data Shift A'!I37*IF('Input Data Shift A'!I$80&gt;0,'Input Data Shift A'!I$80,'Shift A Calculation'!$D108)/3600</f>
        <v>0</v>
      </c>
      <c r="K108" s="10">
        <f>'Input Data Shift A'!J37*IF('Input Data Shift A'!J$80&gt;0,'Input Data Shift A'!J$80,'Shift A Calculation'!$D108)/3600</f>
        <v>0</v>
      </c>
      <c r="L108" s="10">
        <f>'Input Data Shift A'!K37*IF('Input Data Shift A'!K$80&gt;0,'Input Data Shift A'!K$80,'Shift A Calculation'!$D108)/3600</f>
        <v>0</v>
      </c>
      <c r="M108" s="10">
        <f>'Input Data Shift A'!L37*IF('Input Data Shift A'!L$80&gt;0,'Input Data Shift A'!L$80,'Shift A Calculation'!$D108)/3600</f>
        <v>0</v>
      </c>
      <c r="N108" s="10">
        <f>'Input Data Shift A'!M37*IF('Input Data Shift A'!M$80&gt;0,'Input Data Shift A'!M$80,'Shift A Calculation'!$D108)/3600</f>
        <v>0</v>
      </c>
      <c r="O108" s="10">
        <f>'Input Data Shift A'!N37*IF('Input Data Shift A'!N$80&gt;0,'Input Data Shift A'!N$80,'Shift A Calculation'!$D108)/3600</f>
        <v>0</v>
      </c>
      <c r="P108" s="10">
        <f>'Input Data Shift A'!O37*IF('Input Data Shift A'!O$80&gt;0,'Input Data Shift A'!O$80,'Shift A Calculation'!$D108)/3600</f>
        <v>0</v>
      </c>
      <c r="Q108" s="10">
        <f>'Input Data Shift A'!P37*IF('Input Data Shift A'!P$80&gt;0,'Input Data Shift A'!P$80,'Shift A Calculation'!$D108)/3600</f>
        <v>0</v>
      </c>
      <c r="R108" s="10">
        <f>'Input Data Shift A'!Q37*IF('Input Data Shift A'!Q$80&gt;0,'Input Data Shift A'!Q$80,'Shift A Calculation'!$D108)/3600</f>
        <v>0</v>
      </c>
      <c r="S108" s="10">
        <f>'Input Data Shift A'!R37*IF('Input Data Shift A'!R$80&gt;0,'Input Data Shift A'!R$80,'Shift A Calculation'!$D108)/3600</f>
        <v>0</v>
      </c>
      <c r="T108" s="10">
        <f>'Input Data Shift A'!S37*IF('Input Data Shift A'!S$80&gt;0,'Input Data Shift A'!S$80,'Shift A Calculation'!$D108)/3600</f>
        <v>0</v>
      </c>
      <c r="U108" s="10">
        <f>'Input Data Shift A'!T37*IF('Input Data Shift A'!T$80&gt;0,'Input Data Shift A'!T$80,'Shift A Calculation'!$D108)/3600</f>
        <v>0</v>
      </c>
      <c r="V108" s="10">
        <f>'Input Data Shift A'!U37*IF('Input Data Shift A'!U$80&gt;0,'Input Data Shift A'!U$80,'Shift A Calculation'!$D108)/3600</f>
        <v>0</v>
      </c>
      <c r="W108" s="10">
        <f>'Input Data Shift A'!V37*IF('Input Data Shift A'!V$80&gt;0,'Input Data Shift A'!V$80,'Shift A Calculation'!$D108)/3600</f>
        <v>0</v>
      </c>
      <c r="X108" s="10">
        <f>'Input Data Shift A'!W37*IF('Input Data Shift A'!W$80&gt;0,'Input Data Shift A'!W$80,'Shift A Calculation'!$D108)/3600</f>
        <v>0</v>
      </c>
      <c r="Y108" s="10">
        <f>'Input Data Shift A'!X37*IF('Input Data Shift A'!X$80&gt;0,'Input Data Shift A'!X$80,'Shift A Calculation'!$D108)/3600</f>
        <v>0</v>
      </c>
      <c r="Z108" s="10">
        <f>'Input Data Shift A'!Y37*IF('Input Data Shift A'!Y$80&gt;0,'Input Data Shift A'!Y$80,'Shift A Calculation'!$D108)/3600</f>
        <v>0</v>
      </c>
      <c r="AA108" s="10">
        <f>'Input Data Shift A'!Z37*IF('Input Data Shift A'!Z$80&gt;0,'Input Data Shift A'!Z$80,'Shift A Calculation'!$D108)/3600</f>
        <v>0</v>
      </c>
      <c r="AB108" s="10">
        <f>'Input Data Shift A'!AA37*IF('Input Data Shift A'!AA$80&gt;0,'Input Data Shift A'!AA$80,'Shift A Calculation'!$D108)/3600</f>
        <v>0</v>
      </c>
      <c r="AC108" s="10">
        <f>'Input Data Shift A'!AB37*IF('Input Data Shift A'!AB$80&gt;0,'Input Data Shift A'!AB$80,'Shift A Calculation'!$D108)/3600</f>
        <v>0</v>
      </c>
      <c r="AD108" s="10">
        <f>'Input Data Shift A'!AC37*IF('Input Data Shift A'!AC$80&gt;0,'Input Data Shift A'!AC$80,'Shift A Calculation'!$D108)/3600</f>
        <v>0</v>
      </c>
      <c r="AE108" s="10">
        <f>'Input Data Shift A'!AD37*IF('Input Data Shift A'!AD$80&gt;0,'Input Data Shift A'!AD$80,'Shift A Calculation'!$D108)/3600</f>
        <v>0</v>
      </c>
      <c r="AF108" s="10">
        <f>'Input Data Shift A'!AE37*IF('Input Data Shift A'!AE$80&gt;0,'Input Data Shift A'!AE$80,'Shift A Calculation'!$D108)/3600</f>
        <v>0</v>
      </c>
      <c r="AG108" s="10">
        <f>'Input Data Shift A'!AF37*IF('Input Data Shift A'!AF$80&gt;0,'Input Data Shift A'!AF$80,'Shift A Calculation'!$D108)/3600</f>
        <v>0</v>
      </c>
      <c r="AH108" s="10">
        <f>'Input Data Shift A'!AG37*IF('Input Data Shift A'!AG$80&gt;0,'Input Data Shift A'!AG$80,'Shift A Calculation'!$D108)/3600</f>
        <v>0</v>
      </c>
      <c r="AI108" s="10">
        <f>'Input Data Shift A'!AH37*IF('Input Data Shift A'!AH$80&gt;0,'Input Data Shift A'!AH$80,'Shift A Calculation'!$D108)/3600</f>
        <v>0</v>
      </c>
      <c r="AJ108" s="10">
        <f t="shared" si="6"/>
        <v>0</v>
      </c>
    </row>
    <row r="109" spans="2:36">
      <c r="B109" s="8">
        <v>32</v>
      </c>
      <c r="C109" s="9" t="str">
        <f t="shared" si="5"/>
        <v>AE262100-6040</v>
      </c>
      <c r="D109" s="8">
        <f>+Kousu!F42</f>
        <v>2.7</v>
      </c>
      <c r="E109" s="10">
        <f>'Input Data Shift A'!D38*IF('Input Data Shift A'!D$80&gt;0,'Input Data Shift A'!D$80,'Shift A Calculation'!$D109)/3600</f>
        <v>0</v>
      </c>
      <c r="F109" s="10">
        <f>'Input Data Shift A'!E38*IF('Input Data Shift A'!E$80&gt;0,'Input Data Shift A'!E$80,'Shift A Calculation'!$D109)/3600</f>
        <v>0</v>
      </c>
      <c r="G109" s="10">
        <f>'Input Data Shift A'!F38*IF('Input Data Shift A'!F$80&gt;0,'Input Data Shift A'!F$80,'Shift A Calculation'!$D109)/3600</f>
        <v>0</v>
      </c>
      <c r="H109" s="10">
        <f>'Input Data Shift A'!G38*IF('Input Data Shift A'!G$80&gt;0,'Input Data Shift A'!G$80,'Shift A Calculation'!$D109)/3600</f>
        <v>0</v>
      </c>
      <c r="I109" s="10">
        <f>'Input Data Shift A'!H38*IF('Input Data Shift A'!H$80&gt;0,'Input Data Shift A'!H$80,'Shift A Calculation'!$D109)/3600</f>
        <v>0</v>
      </c>
      <c r="J109" s="10">
        <f>'Input Data Shift A'!I38*IF('Input Data Shift A'!I$80&gt;0,'Input Data Shift A'!I$80,'Shift A Calculation'!$D109)/3600</f>
        <v>0</v>
      </c>
      <c r="K109" s="10">
        <f>'Input Data Shift A'!J38*IF('Input Data Shift A'!J$80&gt;0,'Input Data Shift A'!J$80,'Shift A Calculation'!$D109)/3600</f>
        <v>0</v>
      </c>
      <c r="L109" s="10">
        <f>'Input Data Shift A'!K38*IF('Input Data Shift A'!K$80&gt;0,'Input Data Shift A'!K$80,'Shift A Calculation'!$D109)/3600</f>
        <v>0</v>
      </c>
      <c r="M109" s="10">
        <f>'Input Data Shift A'!L38*IF('Input Data Shift A'!L$80&gt;0,'Input Data Shift A'!L$80,'Shift A Calculation'!$D109)/3600</f>
        <v>0</v>
      </c>
      <c r="N109" s="10">
        <f>'Input Data Shift A'!M38*IF('Input Data Shift A'!M$80&gt;0,'Input Data Shift A'!M$80,'Shift A Calculation'!$D109)/3600</f>
        <v>0</v>
      </c>
      <c r="O109" s="10">
        <f>'Input Data Shift A'!N38*IF('Input Data Shift A'!N$80&gt;0,'Input Data Shift A'!N$80,'Shift A Calculation'!$D109)/3600</f>
        <v>0</v>
      </c>
      <c r="P109" s="10">
        <f>'Input Data Shift A'!O38*IF('Input Data Shift A'!O$80&gt;0,'Input Data Shift A'!O$80,'Shift A Calculation'!$D109)/3600</f>
        <v>0</v>
      </c>
      <c r="Q109" s="10">
        <f>'Input Data Shift A'!P38*IF('Input Data Shift A'!P$80&gt;0,'Input Data Shift A'!P$80,'Shift A Calculation'!$D109)/3600</f>
        <v>0</v>
      </c>
      <c r="R109" s="10">
        <f>'Input Data Shift A'!Q38*IF('Input Data Shift A'!Q$80&gt;0,'Input Data Shift A'!Q$80,'Shift A Calculation'!$D109)/3600</f>
        <v>0</v>
      </c>
      <c r="S109" s="10">
        <f>'Input Data Shift A'!R38*IF('Input Data Shift A'!R$80&gt;0,'Input Data Shift A'!R$80,'Shift A Calculation'!$D109)/3600</f>
        <v>0</v>
      </c>
      <c r="T109" s="10">
        <f>'Input Data Shift A'!S38*IF('Input Data Shift A'!S$80&gt;0,'Input Data Shift A'!S$80,'Shift A Calculation'!$D109)/3600</f>
        <v>0</v>
      </c>
      <c r="U109" s="10">
        <f>'Input Data Shift A'!T38*IF('Input Data Shift A'!T$80&gt;0,'Input Data Shift A'!T$80,'Shift A Calculation'!$D109)/3600</f>
        <v>0</v>
      </c>
      <c r="V109" s="10">
        <f>'Input Data Shift A'!U38*IF('Input Data Shift A'!U$80&gt;0,'Input Data Shift A'!U$80,'Shift A Calculation'!$D109)/3600</f>
        <v>0</v>
      </c>
      <c r="W109" s="10">
        <f>'Input Data Shift A'!V38*IF('Input Data Shift A'!V$80&gt;0,'Input Data Shift A'!V$80,'Shift A Calculation'!$D109)/3600</f>
        <v>0</v>
      </c>
      <c r="X109" s="10">
        <f>'Input Data Shift A'!W38*IF('Input Data Shift A'!W$80&gt;0,'Input Data Shift A'!W$80,'Shift A Calculation'!$D109)/3600</f>
        <v>0</v>
      </c>
      <c r="Y109" s="10">
        <f>'Input Data Shift A'!X38*IF('Input Data Shift A'!X$80&gt;0,'Input Data Shift A'!X$80,'Shift A Calculation'!$D109)/3600</f>
        <v>0</v>
      </c>
      <c r="Z109" s="10">
        <f>'Input Data Shift A'!Y38*IF('Input Data Shift A'!Y$80&gt;0,'Input Data Shift A'!Y$80,'Shift A Calculation'!$D109)/3600</f>
        <v>0</v>
      </c>
      <c r="AA109" s="10">
        <f>'Input Data Shift A'!Z38*IF('Input Data Shift A'!Z$80&gt;0,'Input Data Shift A'!Z$80,'Shift A Calculation'!$D109)/3600</f>
        <v>0</v>
      </c>
      <c r="AB109" s="10">
        <f>'Input Data Shift A'!AA38*IF('Input Data Shift A'!AA$80&gt;0,'Input Data Shift A'!AA$80,'Shift A Calculation'!$D109)/3600</f>
        <v>0</v>
      </c>
      <c r="AC109" s="10">
        <f>'Input Data Shift A'!AB38*IF('Input Data Shift A'!AB$80&gt;0,'Input Data Shift A'!AB$80,'Shift A Calculation'!$D109)/3600</f>
        <v>0</v>
      </c>
      <c r="AD109" s="10">
        <f>'Input Data Shift A'!AC38*IF('Input Data Shift A'!AC$80&gt;0,'Input Data Shift A'!AC$80,'Shift A Calculation'!$D109)/3600</f>
        <v>0</v>
      </c>
      <c r="AE109" s="10">
        <f>'Input Data Shift A'!AD38*IF('Input Data Shift A'!AD$80&gt;0,'Input Data Shift A'!AD$80,'Shift A Calculation'!$D109)/3600</f>
        <v>0</v>
      </c>
      <c r="AF109" s="10">
        <f>'Input Data Shift A'!AE38*IF('Input Data Shift A'!AE$80&gt;0,'Input Data Shift A'!AE$80,'Shift A Calculation'!$D109)/3600</f>
        <v>0</v>
      </c>
      <c r="AG109" s="10">
        <f>'Input Data Shift A'!AF38*IF('Input Data Shift A'!AF$80&gt;0,'Input Data Shift A'!AF$80,'Shift A Calculation'!$D109)/3600</f>
        <v>0</v>
      </c>
      <c r="AH109" s="10">
        <f>'Input Data Shift A'!AG38*IF('Input Data Shift A'!AG$80&gt;0,'Input Data Shift A'!AG$80,'Shift A Calculation'!$D109)/3600</f>
        <v>0</v>
      </c>
      <c r="AI109" s="10">
        <f>'Input Data Shift A'!AH38*IF('Input Data Shift A'!AH$80&gt;0,'Input Data Shift A'!AH$80,'Shift A Calculation'!$D109)/3600</f>
        <v>0</v>
      </c>
      <c r="AJ109" s="10">
        <f t="shared" si="6"/>
        <v>0</v>
      </c>
    </row>
    <row r="110" spans="2:36">
      <c r="B110" s="8">
        <v>33</v>
      </c>
      <c r="C110" s="9" t="str">
        <f t="shared" si="5"/>
        <v>AE262100-6050</v>
      </c>
      <c r="D110" s="8">
        <f>+Kousu!F43</f>
        <v>2.7</v>
      </c>
      <c r="E110" s="10">
        <f>'Input Data Shift A'!D39*IF('Input Data Shift A'!D$80&gt;0,'Input Data Shift A'!D$80,'Shift A Calculation'!$D110)/3600</f>
        <v>0</v>
      </c>
      <c r="F110" s="10">
        <f>'Input Data Shift A'!E39*IF('Input Data Shift A'!E$80&gt;0,'Input Data Shift A'!E$80,'Shift A Calculation'!$D110)/3600</f>
        <v>0</v>
      </c>
      <c r="G110" s="10">
        <f>'Input Data Shift A'!F39*IF('Input Data Shift A'!F$80&gt;0,'Input Data Shift A'!F$80,'Shift A Calculation'!$D110)/3600</f>
        <v>0</v>
      </c>
      <c r="H110" s="10">
        <f>'Input Data Shift A'!G39*IF('Input Data Shift A'!G$80&gt;0,'Input Data Shift A'!G$80,'Shift A Calculation'!$D110)/3600</f>
        <v>0</v>
      </c>
      <c r="I110" s="10">
        <f>'Input Data Shift A'!H39*IF('Input Data Shift A'!H$80&gt;0,'Input Data Shift A'!H$80,'Shift A Calculation'!$D110)/3600</f>
        <v>0</v>
      </c>
      <c r="J110" s="10">
        <f>'Input Data Shift A'!I39*IF('Input Data Shift A'!I$80&gt;0,'Input Data Shift A'!I$80,'Shift A Calculation'!$D110)/3600</f>
        <v>0</v>
      </c>
      <c r="K110" s="10">
        <f>'Input Data Shift A'!J39*IF('Input Data Shift A'!J$80&gt;0,'Input Data Shift A'!J$80,'Shift A Calculation'!$D110)/3600</f>
        <v>0</v>
      </c>
      <c r="L110" s="10">
        <f>'Input Data Shift A'!K39*IF('Input Data Shift A'!K$80&gt;0,'Input Data Shift A'!K$80,'Shift A Calculation'!$D110)/3600</f>
        <v>0</v>
      </c>
      <c r="M110" s="10">
        <f>'Input Data Shift A'!L39*IF('Input Data Shift A'!L$80&gt;0,'Input Data Shift A'!L$80,'Shift A Calculation'!$D110)/3600</f>
        <v>0</v>
      </c>
      <c r="N110" s="10">
        <f>'Input Data Shift A'!M39*IF('Input Data Shift A'!M$80&gt;0,'Input Data Shift A'!M$80,'Shift A Calculation'!$D110)/3600</f>
        <v>0</v>
      </c>
      <c r="O110" s="10">
        <f>'Input Data Shift A'!N39*IF('Input Data Shift A'!N$80&gt;0,'Input Data Shift A'!N$80,'Shift A Calculation'!$D110)/3600</f>
        <v>0</v>
      </c>
      <c r="P110" s="10">
        <f>'Input Data Shift A'!O39*IF('Input Data Shift A'!O$80&gt;0,'Input Data Shift A'!O$80,'Shift A Calculation'!$D110)/3600</f>
        <v>0</v>
      </c>
      <c r="Q110" s="10">
        <f>'Input Data Shift A'!P39*IF('Input Data Shift A'!P$80&gt;0,'Input Data Shift A'!P$80,'Shift A Calculation'!$D110)/3600</f>
        <v>0</v>
      </c>
      <c r="R110" s="10">
        <f>'Input Data Shift A'!Q39*IF('Input Data Shift A'!Q$80&gt;0,'Input Data Shift A'!Q$80,'Shift A Calculation'!$D110)/3600</f>
        <v>0</v>
      </c>
      <c r="S110" s="10">
        <f>'Input Data Shift A'!R39*IF('Input Data Shift A'!R$80&gt;0,'Input Data Shift A'!R$80,'Shift A Calculation'!$D110)/3600</f>
        <v>0</v>
      </c>
      <c r="T110" s="10">
        <f>'Input Data Shift A'!S39*IF('Input Data Shift A'!S$80&gt;0,'Input Data Shift A'!S$80,'Shift A Calculation'!$D110)/3600</f>
        <v>0</v>
      </c>
      <c r="U110" s="10">
        <f>'Input Data Shift A'!T39*IF('Input Data Shift A'!T$80&gt;0,'Input Data Shift A'!T$80,'Shift A Calculation'!$D110)/3600</f>
        <v>0</v>
      </c>
      <c r="V110" s="10">
        <f>'Input Data Shift A'!U39*IF('Input Data Shift A'!U$80&gt;0,'Input Data Shift A'!U$80,'Shift A Calculation'!$D110)/3600</f>
        <v>0</v>
      </c>
      <c r="W110" s="10">
        <f>'Input Data Shift A'!V39*IF('Input Data Shift A'!V$80&gt;0,'Input Data Shift A'!V$80,'Shift A Calculation'!$D110)/3600</f>
        <v>0</v>
      </c>
      <c r="X110" s="10">
        <f>'Input Data Shift A'!W39*IF('Input Data Shift A'!W$80&gt;0,'Input Data Shift A'!W$80,'Shift A Calculation'!$D110)/3600</f>
        <v>0</v>
      </c>
      <c r="Y110" s="10">
        <f>'Input Data Shift A'!X39*IF('Input Data Shift A'!X$80&gt;0,'Input Data Shift A'!X$80,'Shift A Calculation'!$D110)/3600</f>
        <v>0</v>
      </c>
      <c r="Z110" s="10">
        <f>'Input Data Shift A'!Y39*IF('Input Data Shift A'!Y$80&gt;0,'Input Data Shift A'!Y$80,'Shift A Calculation'!$D110)/3600</f>
        <v>0</v>
      </c>
      <c r="AA110" s="10">
        <f>'Input Data Shift A'!Z39*IF('Input Data Shift A'!Z$80&gt;0,'Input Data Shift A'!Z$80,'Shift A Calculation'!$D110)/3600</f>
        <v>0</v>
      </c>
      <c r="AB110" s="10">
        <f>'Input Data Shift A'!AA39*IF('Input Data Shift A'!AA$80&gt;0,'Input Data Shift A'!AA$80,'Shift A Calculation'!$D110)/3600</f>
        <v>0</v>
      </c>
      <c r="AC110" s="10">
        <f>'Input Data Shift A'!AB39*IF('Input Data Shift A'!AB$80&gt;0,'Input Data Shift A'!AB$80,'Shift A Calculation'!$D110)/3600</f>
        <v>0</v>
      </c>
      <c r="AD110" s="10">
        <f>'Input Data Shift A'!AC39*IF('Input Data Shift A'!AC$80&gt;0,'Input Data Shift A'!AC$80,'Shift A Calculation'!$D110)/3600</f>
        <v>0</v>
      </c>
      <c r="AE110" s="10">
        <f>'Input Data Shift A'!AD39*IF('Input Data Shift A'!AD$80&gt;0,'Input Data Shift A'!AD$80,'Shift A Calculation'!$D110)/3600</f>
        <v>0</v>
      </c>
      <c r="AF110" s="10">
        <f>'Input Data Shift A'!AE39*IF('Input Data Shift A'!AE$80&gt;0,'Input Data Shift A'!AE$80,'Shift A Calculation'!$D110)/3600</f>
        <v>0</v>
      </c>
      <c r="AG110" s="10">
        <f>'Input Data Shift A'!AF39*IF('Input Data Shift A'!AF$80&gt;0,'Input Data Shift A'!AF$80,'Shift A Calculation'!$D110)/3600</f>
        <v>0</v>
      </c>
      <c r="AH110" s="10">
        <f>'Input Data Shift A'!AG39*IF('Input Data Shift A'!AG$80&gt;0,'Input Data Shift A'!AG$80,'Shift A Calculation'!$D110)/3600</f>
        <v>0</v>
      </c>
      <c r="AI110" s="10">
        <f>'Input Data Shift A'!AH39*IF('Input Data Shift A'!AH$80&gt;0,'Input Data Shift A'!AH$80,'Shift A Calculation'!$D110)/3600</f>
        <v>0</v>
      </c>
      <c r="AJ110" s="10">
        <f t="shared" ref="AJ110:AJ141" si="7">+SUM(E110:AI110)</f>
        <v>0</v>
      </c>
    </row>
    <row r="111" spans="2:36">
      <c r="B111" s="8">
        <v>34</v>
      </c>
      <c r="C111" s="9" t="str">
        <f t="shared" si="5"/>
        <v>AE262100-6060</v>
      </c>
      <c r="D111" s="8">
        <f>+Kousu!F44</f>
        <v>2.7</v>
      </c>
      <c r="E111" s="10">
        <f>'Input Data Shift A'!D40*IF('Input Data Shift A'!D$80&gt;0,'Input Data Shift A'!D$80,'Shift A Calculation'!$D111)/3600</f>
        <v>0</v>
      </c>
      <c r="F111" s="10">
        <f>'Input Data Shift A'!E40*IF('Input Data Shift A'!E$80&gt;0,'Input Data Shift A'!E$80,'Shift A Calculation'!$D111)/3600</f>
        <v>0</v>
      </c>
      <c r="G111" s="10">
        <f>'Input Data Shift A'!F40*IF('Input Data Shift A'!F$80&gt;0,'Input Data Shift A'!F$80,'Shift A Calculation'!$D111)/3600</f>
        <v>0</v>
      </c>
      <c r="H111" s="10">
        <f>'Input Data Shift A'!G40*IF('Input Data Shift A'!G$80&gt;0,'Input Data Shift A'!G$80,'Shift A Calculation'!$D111)/3600</f>
        <v>0</v>
      </c>
      <c r="I111" s="10">
        <f>'Input Data Shift A'!H40*IF('Input Data Shift A'!H$80&gt;0,'Input Data Shift A'!H$80,'Shift A Calculation'!$D111)/3600</f>
        <v>0</v>
      </c>
      <c r="J111" s="10">
        <f>'Input Data Shift A'!I40*IF('Input Data Shift A'!I$80&gt;0,'Input Data Shift A'!I$80,'Shift A Calculation'!$D111)/3600</f>
        <v>0</v>
      </c>
      <c r="K111" s="10">
        <f>'Input Data Shift A'!J40*IF('Input Data Shift A'!J$80&gt;0,'Input Data Shift A'!J$80,'Shift A Calculation'!$D111)/3600</f>
        <v>0</v>
      </c>
      <c r="L111" s="10">
        <f>'Input Data Shift A'!K40*IF('Input Data Shift A'!K$80&gt;0,'Input Data Shift A'!K$80,'Shift A Calculation'!$D111)/3600</f>
        <v>0</v>
      </c>
      <c r="M111" s="10">
        <f>'Input Data Shift A'!L40*IF('Input Data Shift A'!L$80&gt;0,'Input Data Shift A'!L$80,'Shift A Calculation'!$D111)/3600</f>
        <v>0</v>
      </c>
      <c r="N111" s="10">
        <f>'Input Data Shift A'!M40*IF('Input Data Shift A'!M$80&gt;0,'Input Data Shift A'!M$80,'Shift A Calculation'!$D111)/3600</f>
        <v>0</v>
      </c>
      <c r="O111" s="10">
        <f>'Input Data Shift A'!N40*IF('Input Data Shift A'!N$80&gt;0,'Input Data Shift A'!N$80,'Shift A Calculation'!$D111)/3600</f>
        <v>0</v>
      </c>
      <c r="P111" s="10">
        <f>'Input Data Shift A'!O40*IF('Input Data Shift A'!O$80&gt;0,'Input Data Shift A'!O$80,'Shift A Calculation'!$D111)/3600</f>
        <v>0</v>
      </c>
      <c r="Q111" s="10">
        <f>'Input Data Shift A'!P40*IF('Input Data Shift A'!P$80&gt;0,'Input Data Shift A'!P$80,'Shift A Calculation'!$D111)/3600</f>
        <v>0</v>
      </c>
      <c r="R111" s="10">
        <f>'Input Data Shift A'!Q40*IF('Input Data Shift A'!Q$80&gt;0,'Input Data Shift A'!Q$80,'Shift A Calculation'!$D111)/3600</f>
        <v>0</v>
      </c>
      <c r="S111" s="10">
        <f>'Input Data Shift A'!R40*IF('Input Data Shift A'!R$80&gt;0,'Input Data Shift A'!R$80,'Shift A Calculation'!$D111)/3600</f>
        <v>0</v>
      </c>
      <c r="T111" s="10">
        <f>'Input Data Shift A'!S40*IF('Input Data Shift A'!S$80&gt;0,'Input Data Shift A'!S$80,'Shift A Calculation'!$D111)/3600</f>
        <v>0</v>
      </c>
      <c r="U111" s="10">
        <f>'Input Data Shift A'!T40*IF('Input Data Shift A'!T$80&gt;0,'Input Data Shift A'!T$80,'Shift A Calculation'!$D111)/3600</f>
        <v>0</v>
      </c>
      <c r="V111" s="10">
        <f>'Input Data Shift A'!U40*IF('Input Data Shift A'!U$80&gt;0,'Input Data Shift A'!U$80,'Shift A Calculation'!$D111)/3600</f>
        <v>0</v>
      </c>
      <c r="W111" s="10">
        <f>'Input Data Shift A'!V40*IF('Input Data Shift A'!V$80&gt;0,'Input Data Shift A'!V$80,'Shift A Calculation'!$D111)/3600</f>
        <v>0</v>
      </c>
      <c r="X111" s="10">
        <f>'Input Data Shift A'!W40*IF('Input Data Shift A'!W$80&gt;0,'Input Data Shift A'!W$80,'Shift A Calculation'!$D111)/3600</f>
        <v>0</v>
      </c>
      <c r="Y111" s="10">
        <f>'Input Data Shift A'!X40*IF('Input Data Shift A'!X$80&gt;0,'Input Data Shift A'!X$80,'Shift A Calculation'!$D111)/3600</f>
        <v>0</v>
      </c>
      <c r="Z111" s="10">
        <f>'Input Data Shift A'!Y40*IF('Input Data Shift A'!Y$80&gt;0,'Input Data Shift A'!Y$80,'Shift A Calculation'!$D111)/3600</f>
        <v>0</v>
      </c>
      <c r="AA111" s="10">
        <f>'Input Data Shift A'!Z40*IF('Input Data Shift A'!Z$80&gt;0,'Input Data Shift A'!Z$80,'Shift A Calculation'!$D111)/3600</f>
        <v>0</v>
      </c>
      <c r="AB111" s="10">
        <f>'Input Data Shift A'!AA40*IF('Input Data Shift A'!AA$80&gt;0,'Input Data Shift A'!AA$80,'Shift A Calculation'!$D111)/3600</f>
        <v>0</v>
      </c>
      <c r="AC111" s="10">
        <f>'Input Data Shift A'!AB40*IF('Input Data Shift A'!AB$80&gt;0,'Input Data Shift A'!AB$80,'Shift A Calculation'!$D111)/3600</f>
        <v>0</v>
      </c>
      <c r="AD111" s="10">
        <f>'Input Data Shift A'!AC40*IF('Input Data Shift A'!AC$80&gt;0,'Input Data Shift A'!AC$80,'Shift A Calculation'!$D111)/3600</f>
        <v>0</v>
      </c>
      <c r="AE111" s="10">
        <f>'Input Data Shift A'!AD40*IF('Input Data Shift A'!AD$80&gt;0,'Input Data Shift A'!AD$80,'Shift A Calculation'!$D111)/3600</f>
        <v>0</v>
      </c>
      <c r="AF111" s="10">
        <f>'Input Data Shift A'!AE40*IF('Input Data Shift A'!AE$80&gt;0,'Input Data Shift A'!AE$80,'Shift A Calculation'!$D111)/3600</f>
        <v>0</v>
      </c>
      <c r="AG111" s="10">
        <f>'Input Data Shift A'!AF40*IF('Input Data Shift A'!AF$80&gt;0,'Input Data Shift A'!AF$80,'Shift A Calculation'!$D111)/3600</f>
        <v>0</v>
      </c>
      <c r="AH111" s="10">
        <f>'Input Data Shift A'!AG40*IF('Input Data Shift A'!AG$80&gt;0,'Input Data Shift A'!AG$80,'Shift A Calculation'!$D111)/3600</f>
        <v>0</v>
      </c>
      <c r="AI111" s="10">
        <f>'Input Data Shift A'!AH40*IF('Input Data Shift A'!AH$80&gt;0,'Input Data Shift A'!AH$80,'Shift A Calculation'!$D111)/3600</f>
        <v>0</v>
      </c>
      <c r="AJ111" s="10">
        <f t="shared" si="7"/>
        <v>0</v>
      </c>
    </row>
    <row r="112" spans="2:36">
      <c r="B112" s="8">
        <v>35</v>
      </c>
      <c r="C112" s="9" t="str">
        <f t="shared" si="5"/>
        <v>AE262100-6070</v>
      </c>
      <c r="D112" s="8">
        <f>+Kousu!F45</f>
        <v>2.7</v>
      </c>
      <c r="E112" s="10">
        <f>'Input Data Shift A'!D41*IF('Input Data Shift A'!D$80&gt;0,'Input Data Shift A'!D$80,'Shift A Calculation'!$D112)/3600</f>
        <v>0</v>
      </c>
      <c r="F112" s="10">
        <f>'Input Data Shift A'!E41*IF('Input Data Shift A'!E$80&gt;0,'Input Data Shift A'!E$80,'Shift A Calculation'!$D112)/3600</f>
        <v>0</v>
      </c>
      <c r="G112" s="10">
        <f>'Input Data Shift A'!F41*IF('Input Data Shift A'!F$80&gt;0,'Input Data Shift A'!F$80,'Shift A Calculation'!$D112)/3600</f>
        <v>0</v>
      </c>
      <c r="H112" s="10">
        <f>'Input Data Shift A'!G41*IF('Input Data Shift A'!G$80&gt;0,'Input Data Shift A'!G$80,'Shift A Calculation'!$D112)/3600</f>
        <v>0</v>
      </c>
      <c r="I112" s="10">
        <f>'Input Data Shift A'!H41*IF('Input Data Shift A'!H$80&gt;0,'Input Data Shift A'!H$80,'Shift A Calculation'!$D112)/3600</f>
        <v>0</v>
      </c>
      <c r="J112" s="10">
        <f>'Input Data Shift A'!I41*IF('Input Data Shift A'!I$80&gt;0,'Input Data Shift A'!I$80,'Shift A Calculation'!$D112)/3600</f>
        <v>0</v>
      </c>
      <c r="K112" s="10">
        <f>'Input Data Shift A'!J41*IF('Input Data Shift A'!J$80&gt;0,'Input Data Shift A'!J$80,'Shift A Calculation'!$D112)/3600</f>
        <v>0</v>
      </c>
      <c r="L112" s="10">
        <f>'Input Data Shift A'!K41*IF('Input Data Shift A'!K$80&gt;0,'Input Data Shift A'!K$80,'Shift A Calculation'!$D112)/3600</f>
        <v>0</v>
      </c>
      <c r="M112" s="10">
        <f>'Input Data Shift A'!L41*IF('Input Data Shift A'!L$80&gt;0,'Input Data Shift A'!L$80,'Shift A Calculation'!$D112)/3600</f>
        <v>0</v>
      </c>
      <c r="N112" s="10">
        <f>'Input Data Shift A'!M41*IF('Input Data Shift A'!M$80&gt;0,'Input Data Shift A'!M$80,'Shift A Calculation'!$D112)/3600</f>
        <v>0</v>
      </c>
      <c r="O112" s="10">
        <f>'Input Data Shift A'!N41*IF('Input Data Shift A'!N$80&gt;0,'Input Data Shift A'!N$80,'Shift A Calculation'!$D112)/3600</f>
        <v>0</v>
      </c>
      <c r="P112" s="10">
        <f>'Input Data Shift A'!O41*IF('Input Data Shift A'!O$80&gt;0,'Input Data Shift A'!O$80,'Shift A Calculation'!$D112)/3600</f>
        <v>0</v>
      </c>
      <c r="Q112" s="10">
        <f>'Input Data Shift A'!P41*IF('Input Data Shift A'!P$80&gt;0,'Input Data Shift A'!P$80,'Shift A Calculation'!$D112)/3600</f>
        <v>0</v>
      </c>
      <c r="R112" s="10">
        <f>'Input Data Shift A'!Q41*IF('Input Data Shift A'!Q$80&gt;0,'Input Data Shift A'!Q$80,'Shift A Calculation'!$D112)/3600</f>
        <v>0</v>
      </c>
      <c r="S112" s="10">
        <f>'Input Data Shift A'!R41*IF('Input Data Shift A'!R$80&gt;0,'Input Data Shift A'!R$80,'Shift A Calculation'!$D112)/3600</f>
        <v>0</v>
      </c>
      <c r="T112" s="10">
        <f>'Input Data Shift A'!S41*IF('Input Data Shift A'!S$80&gt;0,'Input Data Shift A'!S$80,'Shift A Calculation'!$D112)/3600</f>
        <v>0</v>
      </c>
      <c r="U112" s="10">
        <f>'Input Data Shift A'!T41*IF('Input Data Shift A'!T$80&gt;0,'Input Data Shift A'!T$80,'Shift A Calculation'!$D112)/3600</f>
        <v>0</v>
      </c>
      <c r="V112" s="10">
        <f>'Input Data Shift A'!U41*IF('Input Data Shift A'!U$80&gt;0,'Input Data Shift A'!U$80,'Shift A Calculation'!$D112)/3600</f>
        <v>0</v>
      </c>
      <c r="W112" s="10">
        <f>'Input Data Shift A'!V41*IF('Input Data Shift A'!V$80&gt;0,'Input Data Shift A'!V$80,'Shift A Calculation'!$D112)/3600</f>
        <v>0</v>
      </c>
      <c r="X112" s="10">
        <f>'Input Data Shift A'!W41*IF('Input Data Shift A'!W$80&gt;0,'Input Data Shift A'!W$80,'Shift A Calculation'!$D112)/3600</f>
        <v>0</v>
      </c>
      <c r="Y112" s="10">
        <f>'Input Data Shift A'!X41*IF('Input Data Shift A'!X$80&gt;0,'Input Data Shift A'!X$80,'Shift A Calculation'!$D112)/3600</f>
        <v>0</v>
      </c>
      <c r="Z112" s="10">
        <f>'Input Data Shift A'!Y41*IF('Input Data Shift A'!Y$80&gt;0,'Input Data Shift A'!Y$80,'Shift A Calculation'!$D112)/3600</f>
        <v>0</v>
      </c>
      <c r="AA112" s="10">
        <f>'Input Data Shift A'!Z41*IF('Input Data Shift A'!Z$80&gt;0,'Input Data Shift A'!Z$80,'Shift A Calculation'!$D112)/3600</f>
        <v>0</v>
      </c>
      <c r="AB112" s="10">
        <f>'Input Data Shift A'!AA41*IF('Input Data Shift A'!AA$80&gt;0,'Input Data Shift A'!AA$80,'Shift A Calculation'!$D112)/3600</f>
        <v>0</v>
      </c>
      <c r="AC112" s="10">
        <f>'Input Data Shift A'!AB41*IF('Input Data Shift A'!AB$80&gt;0,'Input Data Shift A'!AB$80,'Shift A Calculation'!$D112)/3600</f>
        <v>0</v>
      </c>
      <c r="AD112" s="10">
        <f>'Input Data Shift A'!AC41*IF('Input Data Shift A'!AC$80&gt;0,'Input Data Shift A'!AC$80,'Shift A Calculation'!$D112)/3600</f>
        <v>0</v>
      </c>
      <c r="AE112" s="10">
        <f>'Input Data Shift A'!AD41*IF('Input Data Shift A'!AD$80&gt;0,'Input Data Shift A'!AD$80,'Shift A Calculation'!$D112)/3600</f>
        <v>0</v>
      </c>
      <c r="AF112" s="10">
        <f>'Input Data Shift A'!AE41*IF('Input Data Shift A'!AE$80&gt;0,'Input Data Shift A'!AE$80,'Shift A Calculation'!$D112)/3600</f>
        <v>0</v>
      </c>
      <c r="AG112" s="10">
        <f>'Input Data Shift A'!AF41*IF('Input Data Shift A'!AF$80&gt;0,'Input Data Shift A'!AF$80,'Shift A Calculation'!$D112)/3600</f>
        <v>0</v>
      </c>
      <c r="AH112" s="10">
        <f>'Input Data Shift A'!AG41*IF('Input Data Shift A'!AG$80&gt;0,'Input Data Shift A'!AG$80,'Shift A Calculation'!$D112)/3600</f>
        <v>0</v>
      </c>
      <c r="AI112" s="10">
        <f>'Input Data Shift A'!AH41*IF('Input Data Shift A'!AH$80&gt;0,'Input Data Shift A'!AH$80,'Shift A Calculation'!$D112)/3600</f>
        <v>0</v>
      </c>
      <c r="AJ112" s="10">
        <f t="shared" si="7"/>
        <v>0</v>
      </c>
    </row>
    <row r="113" spans="2:36">
      <c r="B113" s="8">
        <v>36</v>
      </c>
      <c r="C113" s="9" t="str">
        <f t="shared" si="5"/>
        <v>AE262100-6110</v>
      </c>
      <c r="D113" s="8">
        <f>+Kousu!F46</f>
        <v>2.7</v>
      </c>
      <c r="E113" s="10">
        <f>'Input Data Shift A'!D42*IF('Input Data Shift A'!D$80&gt;0,'Input Data Shift A'!D$80,'Shift A Calculation'!$D113)/3600</f>
        <v>0</v>
      </c>
      <c r="F113" s="10">
        <f>'Input Data Shift A'!E42*IF('Input Data Shift A'!E$80&gt;0,'Input Data Shift A'!E$80,'Shift A Calculation'!$D113)/3600</f>
        <v>0</v>
      </c>
      <c r="G113" s="10">
        <f>'Input Data Shift A'!F42*IF('Input Data Shift A'!F$80&gt;0,'Input Data Shift A'!F$80,'Shift A Calculation'!$D113)/3600</f>
        <v>0</v>
      </c>
      <c r="H113" s="10">
        <f>'Input Data Shift A'!G42*IF('Input Data Shift A'!G$80&gt;0,'Input Data Shift A'!G$80,'Shift A Calculation'!$D113)/3600</f>
        <v>0</v>
      </c>
      <c r="I113" s="10">
        <f>'Input Data Shift A'!H42*IF('Input Data Shift A'!H$80&gt;0,'Input Data Shift A'!H$80,'Shift A Calculation'!$D113)/3600</f>
        <v>0</v>
      </c>
      <c r="J113" s="10">
        <f>'Input Data Shift A'!I42*IF('Input Data Shift A'!I$80&gt;0,'Input Data Shift A'!I$80,'Shift A Calculation'!$D113)/3600</f>
        <v>0</v>
      </c>
      <c r="K113" s="10">
        <f>'Input Data Shift A'!J42*IF('Input Data Shift A'!J$80&gt;0,'Input Data Shift A'!J$80,'Shift A Calculation'!$D113)/3600</f>
        <v>0</v>
      </c>
      <c r="L113" s="10">
        <f>'Input Data Shift A'!K42*IF('Input Data Shift A'!K$80&gt;0,'Input Data Shift A'!K$80,'Shift A Calculation'!$D113)/3600</f>
        <v>0</v>
      </c>
      <c r="M113" s="10">
        <f>'Input Data Shift A'!L42*IF('Input Data Shift A'!L$80&gt;0,'Input Data Shift A'!L$80,'Shift A Calculation'!$D113)/3600</f>
        <v>0</v>
      </c>
      <c r="N113" s="10">
        <f>'Input Data Shift A'!M42*IF('Input Data Shift A'!M$80&gt;0,'Input Data Shift A'!M$80,'Shift A Calculation'!$D113)/3600</f>
        <v>0</v>
      </c>
      <c r="O113" s="10">
        <f>'Input Data Shift A'!N42*IF('Input Data Shift A'!N$80&gt;0,'Input Data Shift A'!N$80,'Shift A Calculation'!$D113)/3600</f>
        <v>0</v>
      </c>
      <c r="P113" s="10">
        <f>'Input Data Shift A'!O42*IF('Input Data Shift A'!O$80&gt;0,'Input Data Shift A'!O$80,'Shift A Calculation'!$D113)/3600</f>
        <v>0</v>
      </c>
      <c r="Q113" s="10">
        <f>'Input Data Shift A'!P42*IF('Input Data Shift A'!P$80&gt;0,'Input Data Shift A'!P$80,'Shift A Calculation'!$D113)/3600</f>
        <v>0</v>
      </c>
      <c r="R113" s="10">
        <f>'Input Data Shift A'!Q42*IF('Input Data Shift A'!Q$80&gt;0,'Input Data Shift A'!Q$80,'Shift A Calculation'!$D113)/3600</f>
        <v>0</v>
      </c>
      <c r="S113" s="10">
        <f>'Input Data Shift A'!R42*IF('Input Data Shift A'!R$80&gt;0,'Input Data Shift A'!R$80,'Shift A Calculation'!$D113)/3600</f>
        <v>0</v>
      </c>
      <c r="T113" s="10">
        <f>'Input Data Shift A'!S42*IF('Input Data Shift A'!S$80&gt;0,'Input Data Shift A'!S$80,'Shift A Calculation'!$D113)/3600</f>
        <v>0</v>
      </c>
      <c r="U113" s="10">
        <f>'Input Data Shift A'!T42*IF('Input Data Shift A'!T$80&gt;0,'Input Data Shift A'!T$80,'Shift A Calculation'!$D113)/3600</f>
        <v>0</v>
      </c>
      <c r="V113" s="10">
        <f>'Input Data Shift A'!U42*IF('Input Data Shift A'!U$80&gt;0,'Input Data Shift A'!U$80,'Shift A Calculation'!$D113)/3600</f>
        <v>0</v>
      </c>
      <c r="W113" s="10">
        <f>'Input Data Shift A'!V42*IF('Input Data Shift A'!V$80&gt;0,'Input Data Shift A'!V$80,'Shift A Calculation'!$D113)/3600</f>
        <v>0</v>
      </c>
      <c r="X113" s="10">
        <f>'Input Data Shift A'!W42*IF('Input Data Shift A'!W$80&gt;0,'Input Data Shift A'!W$80,'Shift A Calculation'!$D113)/3600</f>
        <v>0</v>
      </c>
      <c r="Y113" s="10">
        <f>'Input Data Shift A'!X42*IF('Input Data Shift A'!X$80&gt;0,'Input Data Shift A'!X$80,'Shift A Calculation'!$D113)/3600</f>
        <v>0</v>
      </c>
      <c r="Z113" s="10">
        <f>'Input Data Shift A'!Y42*IF('Input Data Shift A'!Y$80&gt;0,'Input Data Shift A'!Y$80,'Shift A Calculation'!$D113)/3600</f>
        <v>0</v>
      </c>
      <c r="AA113" s="10">
        <f>'Input Data Shift A'!Z42*IF('Input Data Shift A'!Z$80&gt;0,'Input Data Shift A'!Z$80,'Shift A Calculation'!$D113)/3600</f>
        <v>0</v>
      </c>
      <c r="AB113" s="10">
        <f>'Input Data Shift A'!AA42*IF('Input Data Shift A'!AA$80&gt;0,'Input Data Shift A'!AA$80,'Shift A Calculation'!$D113)/3600</f>
        <v>0</v>
      </c>
      <c r="AC113" s="10">
        <f>'Input Data Shift A'!AB42*IF('Input Data Shift A'!AB$80&gt;0,'Input Data Shift A'!AB$80,'Shift A Calculation'!$D113)/3600</f>
        <v>0</v>
      </c>
      <c r="AD113" s="10">
        <f>'Input Data Shift A'!AC42*IF('Input Data Shift A'!AC$80&gt;0,'Input Data Shift A'!AC$80,'Shift A Calculation'!$D113)/3600</f>
        <v>0</v>
      </c>
      <c r="AE113" s="10">
        <f>'Input Data Shift A'!AD42*IF('Input Data Shift A'!AD$80&gt;0,'Input Data Shift A'!AD$80,'Shift A Calculation'!$D113)/3600</f>
        <v>0</v>
      </c>
      <c r="AF113" s="10">
        <f>'Input Data Shift A'!AE42*IF('Input Data Shift A'!AE$80&gt;0,'Input Data Shift A'!AE$80,'Shift A Calculation'!$D113)/3600</f>
        <v>0</v>
      </c>
      <c r="AG113" s="10">
        <f>'Input Data Shift A'!AF42*IF('Input Data Shift A'!AF$80&gt;0,'Input Data Shift A'!AF$80,'Shift A Calculation'!$D113)/3600</f>
        <v>0</v>
      </c>
      <c r="AH113" s="10">
        <f>'Input Data Shift A'!AG42*IF('Input Data Shift A'!AG$80&gt;0,'Input Data Shift A'!AG$80,'Shift A Calculation'!$D113)/3600</f>
        <v>0</v>
      </c>
      <c r="AI113" s="10">
        <f>'Input Data Shift A'!AH42*IF('Input Data Shift A'!AH$80&gt;0,'Input Data Shift A'!AH$80,'Shift A Calculation'!$D113)/3600</f>
        <v>0</v>
      </c>
      <c r="AJ113" s="10">
        <f t="shared" si="7"/>
        <v>0</v>
      </c>
    </row>
    <row r="114" spans="2:36">
      <c r="B114" s="8">
        <v>37</v>
      </c>
      <c r="C114" s="9" t="str">
        <f t="shared" si="5"/>
        <v>AE262100-6120</v>
      </c>
      <c r="D114" s="8">
        <f>+Kousu!F47</f>
        <v>2.7</v>
      </c>
      <c r="E114" s="10">
        <f>'Input Data Shift A'!D43*IF('Input Data Shift A'!D$80&gt;0,'Input Data Shift A'!D$80,'Shift A Calculation'!$D114)/3600</f>
        <v>0</v>
      </c>
      <c r="F114" s="10">
        <f>'Input Data Shift A'!E43*IF('Input Data Shift A'!E$80&gt;0,'Input Data Shift A'!E$80,'Shift A Calculation'!$D114)/3600</f>
        <v>0</v>
      </c>
      <c r="G114" s="10">
        <f>'Input Data Shift A'!F43*IF('Input Data Shift A'!F$80&gt;0,'Input Data Shift A'!F$80,'Shift A Calculation'!$D114)/3600</f>
        <v>0</v>
      </c>
      <c r="H114" s="10">
        <f>'Input Data Shift A'!G43*IF('Input Data Shift A'!G$80&gt;0,'Input Data Shift A'!G$80,'Shift A Calculation'!$D114)/3600</f>
        <v>0</v>
      </c>
      <c r="I114" s="10">
        <f>'Input Data Shift A'!H43*IF('Input Data Shift A'!H$80&gt;0,'Input Data Shift A'!H$80,'Shift A Calculation'!$D114)/3600</f>
        <v>0</v>
      </c>
      <c r="J114" s="10">
        <f>'Input Data Shift A'!I43*IF('Input Data Shift A'!I$80&gt;0,'Input Data Shift A'!I$80,'Shift A Calculation'!$D114)/3600</f>
        <v>0</v>
      </c>
      <c r="K114" s="10">
        <f>'Input Data Shift A'!J43*IF('Input Data Shift A'!J$80&gt;0,'Input Data Shift A'!J$80,'Shift A Calculation'!$D114)/3600</f>
        <v>0</v>
      </c>
      <c r="L114" s="10">
        <f>'Input Data Shift A'!K43*IF('Input Data Shift A'!K$80&gt;0,'Input Data Shift A'!K$80,'Shift A Calculation'!$D114)/3600</f>
        <v>0</v>
      </c>
      <c r="M114" s="10">
        <f>'Input Data Shift A'!L43*IF('Input Data Shift A'!L$80&gt;0,'Input Data Shift A'!L$80,'Shift A Calculation'!$D114)/3600</f>
        <v>0</v>
      </c>
      <c r="N114" s="10">
        <f>'Input Data Shift A'!M43*IF('Input Data Shift A'!M$80&gt;0,'Input Data Shift A'!M$80,'Shift A Calculation'!$D114)/3600</f>
        <v>0</v>
      </c>
      <c r="O114" s="10">
        <f>'Input Data Shift A'!N43*IF('Input Data Shift A'!N$80&gt;0,'Input Data Shift A'!N$80,'Shift A Calculation'!$D114)/3600</f>
        <v>0</v>
      </c>
      <c r="P114" s="10">
        <f>'Input Data Shift A'!O43*IF('Input Data Shift A'!O$80&gt;0,'Input Data Shift A'!O$80,'Shift A Calculation'!$D114)/3600</f>
        <v>0</v>
      </c>
      <c r="Q114" s="10">
        <f>'Input Data Shift A'!P43*IF('Input Data Shift A'!P$80&gt;0,'Input Data Shift A'!P$80,'Shift A Calculation'!$D114)/3600</f>
        <v>0</v>
      </c>
      <c r="R114" s="10">
        <f>'Input Data Shift A'!Q43*IF('Input Data Shift A'!Q$80&gt;0,'Input Data Shift A'!Q$80,'Shift A Calculation'!$D114)/3600</f>
        <v>0</v>
      </c>
      <c r="S114" s="10">
        <f>'Input Data Shift A'!R43*IF('Input Data Shift A'!R$80&gt;0,'Input Data Shift A'!R$80,'Shift A Calculation'!$D114)/3600</f>
        <v>0</v>
      </c>
      <c r="T114" s="10">
        <f>'Input Data Shift A'!S43*IF('Input Data Shift A'!S$80&gt;0,'Input Data Shift A'!S$80,'Shift A Calculation'!$D114)/3600</f>
        <v>0</v>
      </c>
      <c r="U114" s="10">
        <f>'Input Data Shift A'!T43*IF('Input Data Shift A'!T$80&gt;0,'Input Data Shift A'!T$80,'Shift A Calculation'!$D114)/3600</f>
        <v>0</v>
      </c>
      <c r="V114" s="10">
        <f>'Input Data Shift A'!U43*IF('Input Data Shift A'!U$80&gt;0,'Input Data Shift A'!U$80,'Shift A Calculation'!$D114)/3600</f>
        <v>0</v>
      </c>
      <c r="W114" s="10">
        <f>'Input Data Shift A'!V43*IF('Input Data Shift A'!V$80&gt;0,'Input Data Shift A'!V$80,'Shift A Calculation'!$D114)/3600</f>
        <v>0</v>
      </c>
      <c r="X114" s="10">
        <f>'Input Data Shift A'!W43*IF('Input Data Shift A'!W$80&gt;0,'Input Data Shift A'!W$80,'Shift A Calculation'!$D114)/3600</f>
        <v>0</v>
      </c>
      <c r="Y114" s="10">
        <f>'Input Data Shift A'!X43*IF('Input Data Shift A'!X$80&gt;0,'Input Data Shift A'!X$80,'Shift A Calculation'!$D114)/3600</f>
        <v>0</v>
      </c>
      <c r="Z114" s="10">
        <f>'Input Data Shift A'!Y43*IF('Input Data Shift A'!Y$80&gt;0,'Input Data Shift A'!Y$80,'Shift A Calculation'!$D114)/3600</f>
        <v>0</v>
      </c>
      <c r="AA114" s="10">
        <f>'Input Data Shift A'!Z43*IF('Input Data Shift A'!Z$80&gt;0,'Input Data Shift A'!Z$80,'Shift A Calculation'!$D114)/3600</f>
        <v>0</v>
      </c>
      <c r="AB114" s="10">
        <f>'Input Data Shift A'!AA43*IF('Input Data Shift A'!AA$80&gt;0,'Input Data Shift A'!AA$80,'Shift A Calculation'!$D114)/3600</f>
        <v>0</v>
      </c>
      <c r="AC114" s="10">
        <f>'Input Data Shift A'!AB43*IF('Input Data Shift A'!AB$80&gt;0,'Input Data Shift A'!AB$80,'Shift A Calculation'!$D114)/3600</f>
        <v>0</v>
      </c>
      <c r="AD114" s="10">
        <f>'Input Data Shift A'!AC43*IF('Input Data Shift A'!AC$80&gt;0,'Input Data Shift A'!AC$80,'Shift A Calculation'!$D114)/3600</f>
        <v>0</v>
      </c>
      <c r="AE114" s="10">
        <f>'Input Data Shift A'!AD43*IF('Input Data Shift A'!AD$80&gt;0,'Input Data Shift A'!AD$80,'Shift A Calculation'!$D114)/3600</f>
        <v>0</v>
      </c>
      <c r="AF114" s="10">
        <f>'Input Data Shift A'!AE43*IF('Input Data Shift A'!AE$80&gt;0,'Input Data Shift A'!AE$80,'Shift A Calculation'!$D114)/3600</f>
        <v>0</v>
      </c>
      <c r="AG114" s="10">
        <f>'Input Data Shift A'!AF43*IF('Input Data Shift A'!AF$80&gt;0,'Input Data Shift A'!AF$80,'Shift A Calculation'!$D114)/3600</f>
        <v>0</v>
      </c>
      <c r="AH114" s="10">
        <f>'Input Data Shift A'!AG43*IF('Input Data Shift A'!AG$80&gt;0,'Input Data Shift A'!AG$80,'Shift A Calculation'!$D114)/3600</f>
        <v>0</v>
      </c>
      <c r="AI114" s="10">
        <f>'Input Data Shift A'!AH43*IF('Input Data Shift A'!AH$80&gt;0,'Input Data Shift A'!AH$80,'Shift A Calculation'!$D114)/3600</f>
        <v>0</v>
      </c>
      <c r="AJ114" s="10">
        <f t="shared" si="7"/>
        <v>0</v>
      </c>
    </row>
    <row r="115" spans="2:36">
      <c r="B115" s="8">
        <v>38</v>
      </c>
      <c r="C115" s="9" t="str">
        <f t="shared" si="5"/>
        <v>AE262100-6161</v>
      </c>
      <c r="D115" s="8">
        <f>+Kousu!F48</f>
        <v>2.7</v>
      </c>
      <c r="E115" s="10">
        <f>'Input Data Shift A'!D44*IF('Input Data Shift A'!D$80&gt;0,'Input Data Shift A'!D$80,'Shift A Calculation'!$D115)/3600</f>
        <v>0</v>
      </c>
      <c r="F115" s="10">
        <f>'Input Data Shift A'!E44*IF('Input Data Shift A'!E$80&gt;0,'Input Data Shift A'!E$80,'Shift A Calculation'!$D115)/3600</f>
        <v>0</v>
      </c>
      <c r="G115" s="10">
        <f>'Input Data Shift A'!F44*IF('Input Data Shift A'!F$80&gt;0,'Input Data Shift A'!F$80,'Shift A Calculation'!$D115)/3600</f>
        <v>0</v>
      </c>
      <c r="H115" s="10">
        <f>'Input Data Shift A'!G44*IF('Input Data Shift A'!G$80&gt;0,'Input Data Shift A'!G$80,'Shift A Calculation'!$D115)/3600</f>
        <v>0</v>
      </c>
      <c r="I115" s="10">
        <f>'Input Data Shift A'!H44*IF('Input Data Shift A'!H$80&gt;0,'Input Data Shift A'!H$80,'Shift A Calculation'!$D115)/3600</f>
        <v>0</v>
      </c>
      <c r="J115" s="10">
        <f>'Input Data Shift A'!I44*IF('Input Data Shift A'!I$80&gt;0,'Input Data Shift A'!I$80,'Shift A Calculation'!$D115)/3600</f>
        <v>0</v>
      </c>
      <c r="K115" s="10">
        <f>'Input Data Shift A'!J44*IF('Input Data Shift A'!J$80&gt;0,'Input Data Shift A'!J$80,'Shift A Calculation'!$D115)/3600</f>
        <v>0</v>
      </c>
      <c r="L115" s="10">
        <f>'Input Data Shift A'!K44*IF('Input Data Shift A'!K$80&gt;0,'Input Data Shift A'!K$80,'Shift A Calculation'!$D115)/3600</f>
        <v>0</v>
      </c>
      <c r="M115" s="10">
        <f>'Input Data Shift A'!L44*IF('Input Data Shift A'!L$80&gt;0,'Input Data Shift A'!L$80,'Shift A Calculation'!$D115)/3600</f>
        <v>0</v>
      </c>
      <c r="N115" s="10">
        <f>'Input Data Shift A'!M44*IF('Input Data Shift A'!M$80&gt;0,'Input Data Shift A'!M$80,'Shift A Calculation'!$D115)/3600</f>
        <v>0</v>
      </c>
      <c r="O115" s="10">
        <f>'Input Data Shift A'!N44*IF('Input Data Shift A'!N$80&gt;0,'Input Data Shift A'!N$80,'Shift A Calculation'!$D115)/3600</f>
        <v>0</v>
      </c>
      <c r="P115" s="10">
        <f>'Input Data Shift A'!O44*IF('Input Data Shift A'!O$80&gt;0,'Input Data Shift A'!O$80,'Shift A Calculation'!$D115)/3600</f>
        <v>0</v>
      </c>
      <c r="Q115" s="10">
        <f>'Input Data Shift A'!P44*IF('Input Data Shift A'!P$80&gt;0,'Input Data Shift A'!P$80,'Shift A Calculation'!$D115)/3600</f>
        <v>0</v>
      </c>
      <c r="R115" s="10">
        <f>'Input Data Shift A'!Q44*IF('Input Data Shift A'!Q$80&gt;0,'Input Data Shift A'!Q$80,'Shift A Calculation'!$D115)/3600</f>
        <v>0</v>
      </c>
      <c r="S115" s="10">
        <f>'Input Data Shift A'!R44*IF('Input Data Shift A'!R$80&gt;0,'Input Data Shift A'!R$80,'Shift A Calculation'!$D115)/3600</f>
        <v>0</v>
      </c>
      <c r="T115" s="10">
        <f>'Input Data Shift A'!S44*IF('Input Data Shift A'!S$80&gt;0,'Input Data Shift A'!S$80,'Shift A Calculation'!$D115)/3600</f>
        <v>0</v>
      </c>
      <c r="U115" s="10">
        <f>'Input Data Shift A'!T44*IF('Input Data Shift A'!T$80&gt;0,'Input Data Shift A'!T$80,'Shift A Calculation'!$D115)/3600</f>
        <v>0</v>
      </c>
      <c r="V115" s="10">
        <f>'Input Data Shift A'!U44*IF('Input Data Shift A'!U$80&gt;0,'Input Data Shift A'!U$80,'Shift A Calculation'!$D115)/3600</f>
        <v>0</v>
      </c>
      <c r="W115" s="10">
        <f>'Input Data Shift A'!V44*IF('Input Data Shift A'!V$80&gt;0,'Input Data Shift A'!V$80,'Shift A Calculation'!$D115)/3600</f>
        <v>0</v>
      </c>
      <c r="X115" s="10">
        <f>'Input Data Shift A'!W44*IF('Input Data Shift A'!W$80&gt;0,'Input Data Shift A'!W$80,'Shift A Calculation'!$D115)/3600</f>
        <v>0</v>
      </c>
      <c r="Y115" s="10">
        <f>'Input Data Shift A'!X44*IF('Input Data Shift A'!X$80&gt;0,'Input Data Shift A'!X$80,'Shift A Calculation'!$D115)/3600</f>
        <v>0</v>
      </c>
      <c r="Z115" s="10">
        <f>'Input Data Shift A'!Y44*IF('Input Data Shift A'!Y$80&gt;0,'Input Data Shift A'!Y$80,'Shift A Calculation'!$D115)/3600</f>
        <v>0</v>
      </c>
      <c r="AA115" s="10">
        <f>'Input Data Shift A'!Z44*IF('Input Data Shift A'!Z$80&gt;0,'Input Data Shift A'!Z$80,'Shift A Calculation'!$D115)/3600</f>
        <v>0</v>
      </c>
      <c r="AB115" s="10">
        <f>'Input Data Shift A'!AA44*IF('Input Data Shift A'!AA$80&gt;0,'Input Data Shift A'!AA$80,'Shift A Calculation'!$D115)/3600</f>
        <v>0</v>
      </c>
      <c r="AC115" s="10">
        <f>'Input Data Shift A'!AB44*IF('Input Data Shift A'!AB$80&gt;0,'Input Data Shift A'!AB$80,'Shift A Calculation'!$D115)/3600</f>
        <v>0</v>
      </c>
      <c r="AD115" s="10">
        <f>'Input Data Shift A'!AC44*IF('Input Data Shift A'!AC$80&gt;0,'Input Data Shift A'!AC$80,'Shift A Calculation'!$D115)/3600</f>
        <v>0</v>
      </c>
      <c r="AE115" s="10">
        <f>'Input Data Shift A'!AD44*IF('Input Data Shift A'!AD$80&gt;0,'Input Data Shift A'!AD$80,'Shift A Calculation'!$D115)/3600</f>
        <v>0</v>
      </c>
      <c r="AF115" s="10">
        <f>'Input Data Shift A'!AE44*IF('Input Data Shift A'!AE$80&gt;0,'Input Data Shift A'!AE$80,'Shift A Calculation'!$D115)/3600</f>
        <v>0</v>
      </c>
      <c r="AG115" s="10">
        <f>'Input Data Shift A'!AF44*IF('Input Data Shift A'!AF$80&gt;0,'Input Data Shift A'!AF$80,'Shift A Calculation'!$D115)/3600</f>
        <v>0</v>
      </c>
      <c r="AH115" s="10">
        <f>'Input Data Shift A'!AG44*IF('Input Data Shift A'!AG$80&gt;0,'Input Data Shift A'!AG$80,'Shift A Calculation'!$D115)/3600</f>
        <v>0</v>
      </c>
      <c r="AI115" s="10">
        <f>'Input Data Shift A'!AH44*IF('Input Data Shift A'!AH$80&gt;0,'Input Data Shift A'!AH$80,'Shift A Calculation'!$D115)/3600</f>
        <v>0</v>
      </c>
      <c r="AJ115" s="10">
        <f t="shared" si="7"/>
        <v>0</v>
      </c>
    </row>
    <row r="116" spans="2:36">
      <c r="B116" s="8">
        <v>39</v>
      </c>
      <c r="C116" s="9" t="str">
        <f t="shared" si="5"/>
        <v>AE262100-6171</v>
      </c>
      <c r="D116" s="8">
        <f>+Kousu!F49</f>
        <v>2.7</v>
      </c>
      <c r="E116" s="10">
        <f>'Input Data Shift A'!D45*IF('Input Data Shift A'!D$80&gt;0,'Input Data Shift A'!D$80,'Shift A Calculation'!$D116)/3600</f>
        <v>0</v>
      </c>
      <c r="F116" s="10">
        <f>'Input Data Shift A'!E45*IF('Input Data Shift A'!E$80&gt;0,'Input Data Shift A'!E$80,'Shift A Calculation'!$D116)/3600</f>
        <v>0</v>
      </c>
      <c r="G116" s="10">
        <f>'Input Data Shift A'!F45*IF('Input Data Shift A'!F$80&gt;0,'Input Data Shift A'!F$80,'Shift A Calculation'!$D116)/3600</f>
        <v>0</v>
      </c>
      <c r="H116" s="10">
        <f>'Input Data Shift A'!G45*IF('Input Data Shift A'!G$80&gt;0,'Input Data Shift A'!G$80,'Shift A Calculation'!$D116)/3600</f>
        <v>0</v>
      </c>
      <c r="I116" s="10">
        <f>'Input Data Shift A'!H45*IF('Input Data Shift A'!H$80&gt;0,'Input Data Shift A'!H$80,'Shift A Calculation'!$D116)/3600</f>
        <v>0</v>
      </c>
      <c r="J116" s="10">
        <f>'Input Data Shift A'!I45*IF('Input Data Shift A'!I$80&gt;0,'Input Data Shift A'!I$80,'Shift A Calculation'!$D116)/3600</f>
        <v>0</v>
      </c>
      <c r="K116" s="10">
        <f>'Input Data Shift A'!J45*IF('Input Data Shift A'!J$80&gt;0,'Input Data Shift A'!J$80,'Shift A Calculation'!$D116)/3600</f>
        <v>0</v>
      </c>
      <c r="L116" s="10">
        <f>'Input Data Shift A'!K45*IF('Input Data Shift A'!K$80&gt;0,'Input Data Shift A'!K$80,'Shift A Calculation'!$D116)/3600</f>
        <v>0</v>
      </c>
      <c r="M116" s="10">
        <f>'Input Data Shift A'!L45*IF('Input Data Shift A'!L$80&gt;0,'Input Data Shift A'!L$80,'Shift A Calculation'!$D116)/3600</f>
        <v>0</v>
      </c>
      <c r="N116" s="10">
        <f>'Input Data Shift A'!M45*IF('Input Data Shift A'!M$80&gt;0,'Input Data Shift A'!M$80,'Shift A Calculation'!$D116)/3600</f>
        <v>0</v>
      </c>
      <c r="O116" s="10">
        <f>'Input Data Shift A'!N45*IF('Input Data Shift A'!N$80&gt;0,'Input Data Shift A'!N$80,'Shift A Calculation'!$D116)/3600</f>
        <v>0</v>
      </c>
      <c r="P116" s="10">
        <f>'Input Data Shift A'!O45*IF('Input Data Shift A'!O$80&gt;0,'Input Data Shift A'!O$80,'Shift A Calculation'!$D116)/3600</f>
        <v>0</v>
      </c>
      <c r="Q116" s="10">
        <f>'Input Data Shift A'!P45*IF('Input Data Shift A'!P$80&gt;0,'Input Data Shift A'!P$80,'Shift A Calculation'!$D116)/3600</f>
        <v>0</v>
      </c>
      <c r="R116" s="10">
        <f>'Input Data Shift A'!Q45*IF('Input Data Shift A'!Q$80&gt;0,'Input Data Shift A'!Q$80,'Shift A Calculation'!$D116)/3600</f>
        <v>0</v>
      </c>
      <c r="S116" s="10">
        <f>'Input Data Shift A'!R45*IF('Input Data Shift A'!R$80&gt;0,'Input Data Shift A'!R$80,'Shift A Calculation'!$D116)/3600</f>
        <v>0</v>
      </c>
      <c r="T116" s="10">
        <f>'Input Data Shift A'!S45*IF('Input Data Shift A'!S$80&gt;0,'Input Data Shift A'!S$80,'Shift A Calculation'!$D116)/3600</f>
        <v>0</v>
      </c>
      <c r="U116" s="10">
        <f>'Input Data Shift A'!T45*IF('Input Data Shift A'!T$80&gt;0,'Input Data Shift A'!T$80,'Shift A Calculation'!$D116)/3600</f>
        <v>0</v>
      </c>
      <c r="V116" s="10">
        <f>'Input Data Shift A'!U45*IF('Input Data Shift A'!U$80&gt;0,'Input Data Shift A'!U$80,'Shift A Calculation'!$D116)/3600</f>
        <v>0</v>
      </c>
      <c r="W116" s="10">
        <f>'Input Data Shift A'!V45*IF('Input Data Shift A'!V$80&gt;0,'Input Data Shift A'!V$80,'Shift A Calculation'!$D116)/3600</f>
        <v>0</v>
      </c>
      <c r="X116" s="10">
        <f>'Input Data Shift A'!W45*IF('Input Data Shift A'!W$80&gt;0,'Input Data Shift A'!W$80,'Shift A Calculation'!$D116)/3600</f>
        <v>0</v>
      </c>
      <c r="Y116" s="10">
        <f>'Input Data Shift A'!X45*IF('Input Data Shift A'!X$80&gt;0,'Input Data Shift A'!X$80,'Shift A Calculation'!$D116)/3600</f>
        <v>0</v>
      </c>
      <c r="Z116" s="10">
        <f>'Input Data Shift A'!Y45*IF('Input Data Shift A'!Y$80&gt;0,'Input Data Shift A'!Y$80,'Shift A Calculation'!$D116)/3600</f>
        <v>0</v>
      </c>
      <c r="AA116" s="10">
        <f>'Input Data Shift A'!Z45*IF('Input Data Shift A'!Z$80&gt;0,'Input Data Shift A'!Z$80,'Shift A Calculation'!$D116)/3600</f>
        <v>0</v>
      </c>
      <c r="AB116" s="10">
        <f>'Input Data Shift A'!AA45*IF('Input Data Shift A'!AA$80&gt;0,'Input Data Shift A'!AA$80,'Shift A Calculation'!$D116)/3600</f>
        <v>0</v>
      </c>
      <c r="AC116" s="10">
        <f>'Input Data Shift A'!AB45*IF('Input Data Shift A'!AB$80&gt;0,'Input Data Shift A'!AB$80,'Shift A Calculation'!$D116)/3600</f>
        <v>0</v>
      </c>
      <c r="AD116" s="10">
        <f>'Input Data Shift A'!AC45*IF('Input Data Shift A'!AC$80&gt;0,'Input Data Shift A'!AC$80,'Shift A Calculation'!$D116)/3600</f>
        <v>0</v>
      </c>
      <c r="AE116" s="10">
        <f>'Input Data Shift A'!AD45*IF('Input Data Shift A'!AD$80&gt;0,'Input Data Shift A'!AD$80,'Shift A Calculation'!$D116)/3600</f>
        <v>0</v>
      </c>
      <c r="AF116" s="10">
        <f>'Input Data Shift A'!AE45*IF('Input Data Shift A'!AE$80&gt;0,'Input Data Shift A'!AE$80,'Shift A Calculation'!$D116)/3600</f>
        <v>0</v>
      </c>
      <c r="AG116" s="10">
        <f>'Input Data Shift A'!AF45*IF('Input Data Shift A'!AF$80&gt;0,'Input Data Shift A'!AF$80,'Shift A Calculation'!$D116)/3600</f>
        <v>0</v>
      </c>
      <c r="AH116" s="10">
        <f>'Input Data Shift A'!AG45*IF('Input Data Shift A'!AG$80&gt;0,'Input Data Shift A'!AG$80,'Shift A Calculation'!$D116)/3600</f>
        <v>0</v>
      </c>
      <c r="AI116" s="10">
        <f>'Input Data Shift A'!AH45*IF('Input Data Shift A'!AH$80&gt;0,'Input Data Shift A'!AH$80,'Shift A Calculation'!$D116)/3600</f>
        <v>0</v>
      </c>
      <c r="AJ116" s="10">
        <f t="shared" si="7"/>
        <v>0</v>
      </c>
    </row>
    <row r="117" spans="2:36">
      <c r="B117" s="8">
        <v>40</v>
      </c>
      <c r="C117" s="9" t="str">
        <f t="shared" si="5"/>
        <v>AE262100-6560</v>
      </c>
      <c r="D117" s="8">
        <f>+Kousu!F50</f>
        <v>2.7</v>
      </c>
      <c r="E117" s="10">
        <f>'Input Data Shift A'!D46*IF('Input Data Shift A'!D$80&gt;0,'Input Data Shift A'!D$80,'Shift A Calculation'!$D117)/3600</f>
        <v>0</v>
      </c>
      <c r="F117" s="10">
        <f>'Input Data Shift A'!E46*IF('Input Data Shift A'!E$80&gt;0,'Input Data Shift A'!E$80,'Shift A Calculation'!$D117)/3600</f>
        <v>0</v>
      </c>
      <c r="G117" s="10">
        <f>'Input Data Shift A'!F46*IF('Input Data Shift A'!F$80&gt;0,'Input Data Shift A'!F$80,'Shift A Calculation'!$D117)/3600</f>
        <v>0</v>
      </c>
      <c r="H117" s="10">
        <f>'Input Data Shift A'!G46*IF('Input Data Shift A'!G$80&gt;0,'Input Data Shift A'!G$80,'Shift A Calculation'!$D117)/3600</f>
        <v>0</v>
      </c>
      <c r="I117" s="10">
        <f>'Input Data Shift A'!H46*IF('Input Data Shift A'!H$80&gt;0,'Input Data Shift A'!H$80,'Shift A Calculation'!$D117)/3600</f>
        <v>0</v>
      </c>
      <c r="J117" s="10">
        <f>'Input Data Shift A'!I46*IF('Input Data Shift A'!I$80&gt;0,'Input Data Shift A'!I$80,'Shift A Calculation'!$D117)/3600</f>
        <v>0</v>
      </c>
      <c r="K117" s="10">
        <f>'Input Data Shift A'!J46*IF('Input Data Shift A'!J$80&gt;0,'Input Data Shift A'!J$80,'Shift A Calculation'!$D117)/3600</f>
        <v>0</v>
      </c>
      <c r="L117" s="10">
        <f>'Input Data Shift A'!K46*IF('Input Data Shift A'!K$80&gt;0,'Input Data Shift A'!K$80,'Shift A Calculation'!$D117)/3600</f>
        <v>0</v>
      </c>
      <c r="M117" s="10">
        <f>'Input Data Shift A'!L46*IF('Input Data Shift A'!L$80&gt;0,'Input Data Shift A'!L$80,'Shift A Calculation'!$D117)/3600</f>
        <v>0</v>
      </c>
      <c r="N117" s="10">
        <f>'Input Data Shift A'!M46*IF('Input Data Shift A'!M$80&gt;0,'Input Data Shift A'!M$80,'Shift A Calculation'!$D117)/3600</f>
        <v>0</v>
      </c>
      <c r="O117" s="10">
        <f>'Input Data Shift A'!N46*IF('Input Data Shift A'!N$80&gt;0,'Input Data Shift A'!N$80,'Shift A Calculation'!$D117)/3600</f>
        <v>0</v>
      </c>
      <c r="P117" s="10">
        <f>'Input Data Shift A'!O46*IF('Input Data Shift A'!O$80&gt;0,'Input Data Shift A'!O$80,'Shift A Calculation'!$D117)/3600</f>
        <v>0</v>
      </c>
      <c r="Q117" s="10">
        <f>'Input Data Shift A'!P46*IF('Input Data Shift A'!P$80&gt;0,'Input Data Shift A'!P$80,'Shift A Calculation'!$D117)/3600</f>
        <v>0</v>
      </c>
      <c r="R117" s="10">
        <f>'Input Data Shift A'!Q46*IF('Input Data Shift A'!Q$80&gt;0,'Input Data Shift A'!Q$80,'Shift A Calculation'!$D117)/3600</f>
        <v>0</v>
      </c>
      <c r="S117" s="10">
        <f>'Input Data Shift A'!R46*IF('Input Data Shift A'!R$80&gt;0,'Input Data Shift A'!R$80,'Shift A Calculation'!$D117)/3600</f>
        <v>0</v>
      </c>
      <c r="T117" s="10">
        <f>'Input Data Shift A'!S46*IF('Input Data Shift A'!S$80&gt;0,'Input Data Shift A'!S$80,'Shift A Calculation'!$D117)/3600</f>
        <v>0</v>
      </c>
      <c r="U117" s="10">
        <f>'Input Data Shift A'!T46*IF('Input Data Shift A'!T$80&gt;0,'Input Data Shift A'!T$80,'Shift A Calculation'!$D117)/3600</f>
        <v>0</v>
      </c>
      <c r="V117" s="10">
        <f>'Input Data Shift A'!U46*IF('Input Data Shift A'!U$80&gt;0,'Input Data Shift A'!U$80,'Shift A Calculation'!$D117)/3600</f>
        <v>0</v>
      </c>
      <c r="W117" s="10">
        <f>'Input Data Shift A'!V46*IF('Input Data Shift A'!V$80&gt;0,'Input Data Shift A'!V$80,'Shift A Calculation'!$D117)/3600</f>
        <v>0</v>
      </c>
      <c r="X117" s="10">
        <f>'Input Data Shift A'!W46*IF('Input Data Shift A'!W$80&gt;0,'Input Data Shift A'!W$80,'Shift A Calculation'!$D117)/3600</f>
        <v>0</v>
      </c>
      <c r="Y117" s="10">
        <f>'Input Data Shift A'!X46*IF('Input Data Shift A'!X$80&gt;0,'Input Data Shift A'!X$80,'Shift A Calculation'!$D117)/3600</f>
        <v>0</v>
      </c>
      <c r="Z117" s="10">
        <f>'Input Data Shift A'!Y46*IF('Input Data Shift A'!Y$80&gt;0,'Input Data Shift A'!Y$80,'Shift A Calculation'!$D117)/3600</f>
        <v>0</v>
      </c>
      <c r="AA117" s="10">
        <f>'Input Data Shift A'!Z46*IF('Input Data Shift A'!Z$80&gt;0,'Input Data Shift A'!Z$80,'Shift A Calculation'!$D117)/3600</f>
        <v>0</v>
      </c>
      <c r="AB117" s="10">
        <f>'Input Data Shift A'!AA46*IF('Input Data Shift A'!AA$80&gt;0,'Input Data Shift A'!AA$80,'Shift A Calculation'!$D117)/3600</f>
        <v>0</v>
      </c>
      <c r="AC117" s="10">
        <f>'Input Data Shift A'!AB46*IF('Input Data Shift A'!AB$80&gt;0,'Input Data Shift A'!AB$80,'Shift A Calculation'!$D117)/3600</f>
        <v>0</v>
      </c>
      <c r="AD117" s="10">
        <f>'Input Data Shift A'!AC46*IF('Input Data Shift A'!AC$80&gt;0,'Input Data Shift A'!AC$80,'Shift A Calculation'!$D117)/3600</f>
        <v>0</v>
      </c>
      <c r="AE117" s="10">
        <f>'Input Data Shift A'!AD46*IF('Input Data Shift A'!AD$80&gt;0,'Input Data Shift A'!AD$80,'Shift A Calculation'!$D117)/3600</f>
        <v>0</v>
      </c>
      <c r="AF117" s="10">
        <f>'Input Data Shift A'!AE46*IF('Input Data Shift A'!AE$80&gt;0,'Input Data Shift A'!AE$80,'Shift A Calculation'!$D117)/3600</f>
        <v>0</v>
      </c>
      <c r="AG117" s="10">
        <f>'Input Data Shift A'!AF46*IF('Input Data Shift A'!AF$80&gt;0,'Input Data Shift A'!AF$80,'Shift A Calculation'!$D117)/3600</f>
        <v>0</v>
      </c>
      <c r="AH117" s="10">
        <f>'Input Data Shift A'!AG46*IF('Input Data Shift A'!AG$80&gt;0,'Input Data Shift A'!AG$80,'Shift A Calculation'!$D117)/3600</f>
        <v>0</v>
      </c>
      <c r="AI117" s="10">
        <f>'Input Data Shift A'!AH46*IF('Input Data Shift A'!AH$80&gt;0,'Input Data Shift A'!AH$80,'Shift A Calculation'!$D117)/3600</f>
        <v>0</v>
      </c>
      <c r="AJ117" s="10">
        <f t="shared" si="7"/>
        <v>0</v>
      </c>
    </row>
    <row r="118" spans="2:36">
      <c r="B118" s="8">
        <v>41</v>
      </c>
      <c r="C118" s="9" t="str">
        <f t="shared" si="5"/>
        <v>AE262100-6570</v>
      </c>
      <c r="D118" s="8">
        <f>+Kousu!F51</f>
        <v>2.7</v>
      </c>
      <c r="E118" s="10">
        <f>'Input Data Shift A'!D47*IF('Input Data Shift A'!D$80&gt;0,'Input Data Shift A'!D$80,'Shift A Calculation'!$D118)/3600</f>
        <v>0</v>
      </c>
      <c r="F118" s="10">
        <f>'Input Data Shift A'!E47*IF('Input Data Shift A'!E$80&gt;0,'Input Data Shift A'!E$80,'Shift A Calculation'!$D118)/3600</f>
        <v>0</v>
      </c>
      <c r="G118" s="10">
        <f>'Input Data Shift A'!F47*IF('Input Data Shift A'!F$80&gt;0,'Input Data Shift A'!F$80,'Shift A Calculation'!$D118)/3600</f>
        <v>0</v>
      </c>
      <c r="H118" s="10">
        <f>'Input Data Shift A'!G47*IF('Input Data Shift A'!G$80&gt;0,'Input Data Shift A'!G$80,'Shift A Calculation'!$D118)/3600</f>
        <v>0</v>
      </c>
      <c r="I118" s="10">
        <f>'Input Data Shift A'!H47*IF('Input Data Shift A'!H$80&gt;0,'Input Data Shift A'!H$80,'Shift A Calculation'!$D118)/3600</f>
        <v>0</v>
      </c>
      <c r="J118" s="10">
        <f>'Input Data Shift A'!I47*IF('Input Data Shift A'!I$80&gt;0,'Input Data Shift A'!I$80,'Shift A Calculation'!$D118)/3600</f>
        <v>0</v>
      </c>
      <c r="K118" s="10">
        <f>'Input Data Shift A'!J47*IF('Input Data Shift A'!J$80&gt;0,'Input Data Shift A'!J$80,'Shift A Calculation'!$D118)/3600</f>
        <v>0</v>
      </c>
      <c r="L118" s="10">
        <f>'Input Data Shift A'!K47*IF('Input Data Shift A'!K$80&gt;0,'Input Data Shift A'!K$80,'Shift A Calculation'!$D118)/3600</f>
        <v>0</v>
      </c>
      <c r="M118" s="10">
        <f>'Input Data Shift A'!L47*IF('Input Data Shift A'!L$80&gt;0,'Input Data Shift A'!L$80,'Shift A Calculation'!$D118)/3600</f>
        <v>0</v>
      </c>
      <c r="N118" s="10">
        <f>'Input Data Shift A'!M47*IF('Input Data Shift A'!M$80&gt;0,'Input Data Shift A'!M$80,'Shift A Calculation'!$D118)/3600</f>
        <v>0</v>
      </c>
      <c r="O118" s="10">
        <f>'Input Data Shift A'!N47*IF('Input Data Shift A'!N$80&gt;0,'Input Data Shift A'!N$80,'Shift A Calculation'!$D118)/3600</f>
        <v>0</v>
      </c>
      <c r="P118" s="10">
        <f>'Input Data Shift A'!O47*IF('Input Data Shift A'!O$80&gt;0,'Input Data Shift A'!O$80,'Shift A Calculation'!$D118)/3600</f>
        <v>0</v>
      </c>
      <c r="Q118" s="10">
        <f>'Input Data Shift A'!P47*IF('Input Data Shift A'!P$80&gt;0,'Input Data Shift A'!P$80,'Shift A Calculation'!$D118)/3600</f>
        <v>0</v>
      </c>
      <c r="R118" s="10">
        <f>'Input Data Shift A'!Q47*IF('Input Data Shift A'!Q$80&gt;0,'Input Data Shift A'!Q$80,'Shift A Calculation'!$D118)/3600</f>
        <v>0</v>
      </c>
      <c r="S118" s="10">
        <f>'Input Data Shift A'!R47*IF('Input Data Shift A'!R$80&gt;0,'Input Data Shift A'!R$80,'Shift A Calculation'!$D118)/3600</f>
        <v>0</v>
      </c>
      <c r="T118" s="10">
        <f>'Input Data Shift A'!S47*IF('Input Data Shift A'!S$80&gt;0,'Input Data Shift A'!S$80,'Shift A Calculation'!$D118)/3600</f>
        <v>0</v>
      </c>
      <c r="U118" s="10">
        <f>'Input Data Shift A'!T47*IF('Input Data Shift A'!T$80&gt;0,'Input Data Shift A'!T$80,'Shift A Calculation'!$D118)/3600</f>
        <v>0</v>
      </c>
      <c r="V118" s="10">
        <f>'Input Data Shift A'!U47*IF('Input Data Shift A'!U$80&gt;0,'Input Data Shift A'!U$80,'Shift A Calculation'!$D118)/3600</f>
        <v>0</v>
      </c>
      <c r="W118" s="10">
        <f>'Input Data Shift A'!V47*IF('Input Data Shift A'!V$80&gt;0,'Input Data Shift A'!V$80,'Shift A Calculation'!$D118)/3600</f>
        <v>0</v>
      </c>
      <c r="X118" s="10">
        <f>'Input Data Shift A'!W47*IF('Input Data Shift A'!W$80&gt;0,'Input Data Shift A'!W$80,'Shift A Calculation'!$D118)/3600</f>
        <v>0</v>
      </c>
      <c r="Y118" s="10">
        <f>'Input Data Shift A'!X47*IF('Input Data Shift A'!X$80&gt;0,'Input Data Shift A'!X$80,'Shift A Calculation'!$D118)/3600</f>
        <v>0</v>
      </c>
      <c r="Z118" s="10">
        <f>'Input Data Shift A'!Y47*IF('Input Data Shift A'!Y$80&gt;0,'Input Data Shift A'!Y$80,'Shift A Calculation'!$D118)/3600</f>
        <v>0</v>
      </c>
      <c r="AA118" s="10">
        <f>'Input Data Shift A'!Z47*IF('Input Data Shift A'!Z$80&gt;0,'Input Data Shift A'!Z$80,'Shift A Calculation'!$D118)/3600</f>
        <v>0</v>
      </c>
      <c r="AB118" s="10">
        <f>'Input Data Shift A'!AA47*IF('Input Data Shift A'!AA$80&gt;0,'Input Data Shift A'!AA$80,'Shift A Calculation'!$D118)/3600</f>
        <v>0</v>
      </c>
      <c r="AC118" s="10">
        <f>'Input Data Shift A'!AB47*IF('Input Data Shift A'!AB$80&gt;0,'Input Data Shift A'!AB$80,'Shift A Calculation'!$D118)/3600</f>
        <v>0</v>
      </c>
      <c r="AD118" s="10">
        <f>'Input Data Shift A'!AC47*IF('Input Data Shift A'!AC$80&gt;0,'Input Data Shift A'!AC$80,'Shift A Calculation'!$D118)/3600</f>
        <v>0</v>
      </c>
      <c r="AE118" s="10">
        <f>'Input Data Shift A'!AD47*IF('Input Data Shift A'!AD$80&gt;0,'Input Data Shift A'!AD$80,'Shift A Calculation'!$D118)/3600</f>
        <v>0</v>
      </c>
      <c r="AF118" s="10">
        <f>'Input Data Shift A'!AE47*IF('Input Data Shift A'!AE$80&gt;0,'Input Data Shift A'!AE$80,'Shift A Calculation'!$D118)/3600</f>
        <v>0</v>
      </c>
      <c r="AG118" s="10">
        <f>'Input Data Shift A'!AF47*IF('Input Data Shift A'!AF$80&gt;0,'Input Data Shift A'!AF$80,'Shift A Calculation'!$D118)/3600</f>
        <v>0</v>
      </c>
      <c r="AH118" s="10">
        <f>'Input Data Shift A'!AG47*IF('Input Data Shift A'!AG$80&gt;0,'Input Data Shift A'!AG$80,'Shift A Calculation'!$D118)/3600</f>
        <v>0</v>
      </c>
      <c r="AI118" s="10">
        <f>'Input Data Shift A'!AH47*IF('Input Data Shift A'!AH$80&gt;0,'Input Data Shift A'!AH$80,'Shift A Calculation'!$D118)/3600</f>
        <v>0</v>
      </c>
      <c r="AJ118" s="10">
        <f t="shared" si="7"/>
        <v>0</v>
      </c>
    </row>
    <row r="119" spans="2:36">
      <c r="B119" s="8">
        <v>42</v>
      </c>
      <c r="C119" s="9" t="str">
        <f t="shared" si="5"/>
        <v>AE262100-6751</v>
      </c>
      <c r="D119" s="8">
        <f>+Kousu!F52</f>
        <v>2.7</v>
      </c>
      <c r="E119" s="10">
        <f>'Input Data Shift A'!D48*IF('Input Data Shift A'!D$80&gt;0,'Input Data Shift A'!D$80,'Shift A Calculation'!$D119)/3600</f>
        <v>0</v>
      </c>
      <c r="F119" s="10">
        <f>'Input Data Shift A'!E48*IF('Input Data Shift A'!E$80&gt;0,'Input Data Shift A'!E$80,'Shift A Calculation'!$D119)/3600</f>
        <v>0</v>
      </c>
      <c r="G119" s="10">
        <f>'Input Data Shift A'!F48*IF('Input Data Shift A'!F$80&gt;0,'Input Data Shift A'!F$80,'Shift A Calculation'!$D119)/3600</f>
        <v>0</v>
      </c>
      <c r="H119" s="10">
        <f>'Input Data Shift A'!G48*IF('Input Data Shift A'!G$80&gt;0,'Input Data Shift A'!G$80,'Shift A Calculation'!$D119)/3600</f>
        <v>0</v>
      </c>
      <c r="I119" s="10">
        <f>'Input Data Shift A'!H48*IF('Input Data Shift A'!H$80&gt;0,'Input Data Shift A'!H$80,'Shift A Calculation'!$D119)/3600</f>
        <v>0</v>
      </c>
      <c r="J119" s="10">
        <f>'Input Data Shift A'!I48*IF('Input Data Shift A'!I$80&gt;0,'Input Data Shift A'!I$80,'Shift A Calculation'!$D119)/3600</f>
        <v>0</v>
      </c>
      <c r="K119" s="10">
        <f>'Input Data Shift A'!J48*IF('Input Data Shift A'!J$80&gt;0,'Input Data Shift A'!J$80,'Shift A Calculation'!$D119)/3600</f>
        <v>0</v>
      </c>
      <c r="L119" s="10">
        <f>'Input Data Shift A'!K48*IF('Input Data Shift A'!K$80&gt;0,'Input Data Shift A'!K$80,'Shift A Calculation'!$D119)/3600</f>
        <v>0</v>
      </c>
      <c r="M119" s="10">
        <f>'Input Data Shift A'!L48*IF('Input Data Shift A'!L$80&gt;0,'Input Data Shift A'!L$80,'Shift A Calculation'!$D119)/3600</f>
        <v>0</v>
      </c>
      <c r="N119" s="10">
        <f>'Input Data Shift A'!M48*IF('Input Data Shift A'!M$80&gt;0,'Input Data Shift A'!M$80,'Shift A Calculation'!$D119)/3600</f>
        <v>0</v>
      </c>
      <c r="O119" s="10">
        <f>'Input Data Shift A'!N48*IF('Input Data Shift A'!N$80&gt;0,'Input Data Shift A'!N$80,'Shift A Calculation'!$D119)/3600</f>
        <v>0</v>
      </c>
      <c r="P119" s="10">
        <f>'Input Data Shift A'!O48*IF('Input Data Shift A'!O$80&gt;0,'Input Data Shift A'!O$80,'Shift A Calculation'!$D119)/3600</f>
        <v>0</v>
      </c>
      <c r="Q119" s="10">
        <f>'Input Data Shift A'!P48*IF('Input Data Shift A'!P$80&gt;0,'Input Data Shift A'!P$80,'Shift A Calculation'!$D119)/3600</f>
        <v>0</v>
      </c>
      <c r="R119" s="10">
        <f>'Input Data Shift A'!Q48*IF('Input Data Shift A'!Q$80&gt;0,'Input Data Shift A'!Q$80,'Shift A Calculation'!$D119)/3600</f>
        <v>0</v>
      </c>
      <c r="S119" s="10">
        <f>'Input Data Shift A'!R48*IF('Input Data Shift A'!R$80&gt;0,'Input Data Shift A'!R$80,'Shift A Calculation'!$D119)/3600</f>
        <v>0</v>
      </c>
      <c r="T119" s="10">
        <f>'Input Data Shift A'!S48*IF('Input Data Shift A'!S$80&gt;0,'Input Data Shift A'!S$80,'Shift A Calculation'!$D119)/3600</f>
        <v>0</v>
      </c>
      <c r="U119" s="10">
        <f>'Input Data Shift A'!T48*IF('Input Data Shift A'!T$80&gt;0,'Input Data Shift A'!T$80,'Shift A Calculation'!$D119)/3600</f>
        <v>0</v>
      </c>
      <c r="V119" s="10">
        <f>'Input Data Shift A'!U48*IF('Input Data Shift A'!U$80&gt;0,'Input Data Shift A'!U$80,'Shift A Calculation'!$D119)/3600</f>
        <v>0</v>
      </c>
      <c r="W119" s="10">
        <f>'Input Data Shift A'!V48*IF('Input Data Shift A'!V$80&gt;0,'Input Data Shift A'!V$80,'Shift A Calculation'!$D119)/3600</f>
        <v>0</v>
      </c>
      <c r="X119" s="10">
        <f>'Input Data Shift A'!W48*IF('Input Data Shift A'!W$80&gt;0,'Input Data Shift A'!W$80,'Shift A Calculation'!$D119)/3600</f>
        <v>0</v>
      </c>
      <c r="Y119" s="10">
        <f>'Input Data Shift A'!X48*IF('Input Data Shift A'!X$80&gt;0,'Input Data Shift A'!X$80,'Shift A Calculation'!$D119)/3600</f>
        <v>0</v>
      </c>
      <c r="Z119" s="10">
        <f>'Input Data Shift A'!Y48*IF('Input Data Shift A'!Y$80&gt;0,'Input Data Shift A'!Y$80,'Shift A Calculation'!$D119)/3600</f>
        <v>0</v>
      </c>
      <c r="AA119" s="10">
        <f>'Input Data Shift A'!Z48*IF('Input Data Shift A'!Z$80&gt;0,'Input Data Shift A'!Z$80,'Shift A Calculation'!$D119)/3600</f>
        <v>0</v>
      </c>
      <c r="AB119" s="10">
        <f>'Input Data Shift A'!AA48*IF('Input Data Shift A'!AA$80&gt;0,'Input Data Shift A'!AA$80,'Shift A Calculation'!$D119)/3600</f>
        <v>0</v>
      </c>
      <c r="AC119" s="10">
        <f>'Input Data Shift A'!AB48*IF('Input Data Shift A'!AB$80&gt;0,'Input Data Shift A'!AB$80,'Shift A Calculation'!$D119)/3600</f>
        <v>0</v>
      </c>
      <c r="AD119" s="10">
        <f>'Input Data Shift A'!AC48*IF('Input Data Shift A'!AC$80&gt;0,'Input Data Shift A'!AC$80,'Shift A Calculation'!$D119)/3600</f>
        <v>0</v>
      </c>
      <c r="AE119" s="10">
        <f>'Input Data Shift A'!AD48*IF('Input Data Shift A'!AD$80&gt;0,'Input Data Shift A'!AD$80,'Shift A Calculation'!$D119)/3600</f>
        <v>0</v>
      </c>
      <c r="AF119" s="10">
        <f>'Input Data Shift A'!AE48*IF('Input Data Shift A'!AE$80&gt;0,'Input Data Shift A'!AE$80,'Shift A Calculation'!$D119)/3600</f>
        <v>0</v>
      </c>
      <c r="AG119" s="10">
        <f>'Input Data Shift A'!AF48*IF('Input Data Shift A'!AF$80&gt;0,'Input Data Shift A'!AF$80,'Shift A Calculation'!$D119)/3600</f>
        <v>0</v>
      </c>
      <c r="AH119" s="10">
        <f>'Input Data Shift A'!AG48*IF('Input Data Shift A'!AG$80&gt;0,'Input Data Shift A'!AG$80,'Shift A Calculation'!$D119)/3600</f>
        <v>0</v>
      </c>
      <c r="AI119" s="10">
        <f>'Input Data Shift A'!AH48*IF('Input Data Shift A'!AH$80&gt;0,'Input Data Shift A'!AH$80,'Shift A Calculation'!$D119)/3600</f>
        <v>0</v>
      </c>
      <c r="AJ119" s="10">
        <f t="shared" si="7"/>
        <v>0</v>
      </c>
    </row>
    <row r="120" spans="2:36">
      <c r="B120" s="8">
        <v>43</v>
      </c>
      <c r="C120" s="9" t="str">
        <f t="shared" si="5"/>
        <v>AE262100-6761</v>
      </c>
      <c r="D120" s="8">
        <f>+Kousu!F53</f>
        <v>2.7</v>
      </c>
      <c r="E120" s="10">
        <f>'Input Data Shift A'!D49*IF('Input Data Shift A'!D$80&gt;0,'Input Data Shift A'!D$80,'Shift A Calculation'!$D120)/3600</f>
        <v>0</v>
      </c>
      <c r="F120" s="10">
        <f>'Input Data Shift A'!E49*IF('Input Data Shift A'!E$80&gt;0,'Input Data Shift A'!E$80,'Shift A Calculation'!$D120)/3600</f>
        <v>0</v>
      </c>
      <c r="G120" s="10">
        <f>'Input Data Shift A'!F49*IF('Input Data Shift A'!F$80&gt;0,'Input Data Shift A'!F$80,'Shift A Calculation'!$D120)/3600</f>
        <v>0</v>
      </c>
      <c r="H120" s="10">
        <f>'Input Data Shift A'!G49*IF('Input Data Shift A'!G$80&gt;0,'Input Data Shift A'!G$80,'Shift A Calculation'!$D120)/3600</f>
        <v>0</v>
      </c>
      <c r="I120" s="10">
        <f>'Input Data Shift A'!H49*IF('Input Data Shift A'!H$80&gt;0,'Input Data Shift A'!H$80,'Shift A Calculation'!$D120)/3600</f>
        <v>0</v>
      </c>
      <c r="J120" s="10">
        <f>'Input Data Shift A'!I49*IF('Input Data Shift A'!I$80&gt;0,'Input Data Shift A'!I$80,'Shift A Calculation'!$D120)/3600</f>
        <v>0</v>
      </c>
      <c r="K120" s="10">
        <f>'Input Data Shift A'!J49*IF('Input Data Shift A'!J$80&gt;0,'Input Data Shift A'!J$80,'Shift A Calculation'!$D120)/3600</f>
        <v>0</v>
      </c>
      <c r="L120" s="10">
        <f>'Input Data Shift A'!K49*IF('Input Data Shift A'!K$80&gt;0,'Input Data Shift A'!K$80,'Shift A Calculation'!$D120)/3600</f>
        <v>0</v>
      </c>
      <c r="M120" s="10">
        <f>'Input Data Shift A'!L49*IF('Input Data Shift A'!L$80&gt;0,'Input Data Shift A'!L$80,'Shift A Calculation'!$D120)/3600</f>
        <v>0</v>
      </c>
      <c r="N120" s="10">
        <f>'Input Data Shift A'!M49*IF('Input Data Shift A'!M$80&gt;0,'Input Data Shift A'!M$80,'Shift A Calculation'!$D120)/3600</f>
        <v>0</v>
      </c>
      <c r="O120" s="10">
        <f>'Input Data Shift A'!N49*IF('Input Data Shift A'!N$80&gt;0,'Input Data Shift A'!N$80,'Shift A Calculation'!$D120)/3600</f>
        <v>0</v>
      </c>
      <c r="P120" s="10">
        <f>'Input Data Shift A'!O49*IF('Input Data Shift A'!O$80&gt;0,'Input Data Shift A'!O$80,'Shift A Calculation'!$D120)/3600</f>
        <v>0</v>
      </c>
      <c r="Q120" s="10">
        <f>'Input Data Shift A'!P49*IF('Input Data Shift A'!P$80&gt;0,'Input Data Shift A'!P$80,'Shift A Calculation'!$D120)/3600</f>
        <v>0</v>
      </c>
      <c r="R120" s="10">
        <f>'Input Data Shift A'!Q49*IF('Input Data Shift A'!Q$80&gt;0,'Input Data Shift A'!Q$80,'Shift A Calculation'!$D120)/3600</f>
        <v>0</v>
      </c>
      <c r="S120" s="10">
        <f>'Input Data Shift A'!R49*IF('Input Data Shift A'!R$80&gt;0,'Input Data Shift A'!R$80,'Shift A Calculation'!$D120)/3600</f>
        <v>0</v>
      </c>
      <c r="T120" s="10">
        <f>'Input Data Shift A'!S49*IF('Input Data Shift A'!S$80&gt;0,'Input Data Shift A'!S$80,'Shift A Calculation'!$D120)/3600</f>
        <v>0</v>
      </c>
      <c r="U120" s="10">
        <f>'Input Data Shift A'!T49*IF('Input Data Shift A'!T$80&gt;0,'Input Data Shift A'!T$80,'Shift A Calculation'!$D120)/3600</f>
        <v>0</v>
      </c>
      <c r="V120" s="10">
        <f>'Input Data Shift A'!U49*IF('Input Data Shift A'!U$80&gt;0,'Input Data Shift A'!U$80,'Shift A Calculation'!$D120)/3600</f>
        <v>0</v>
      </c>
      <c r="W120" s="10">
        <f>'Input Data Shift A'!V49*IF('Input Data Shift A'!V$80&gt;0,'Input Data Shift A'!V$80,'Shift A Calculation'!$D120)/3600</f>
        <v>0</v>
      </c>
      <c r="X120" s="10">
        <f>'Input Data Shift A'!W49*IF('Input Data Shift A'!W$80&gt;0,'Input Data Shift A'!W$80,'Shift A Calculation'!$D120)/3600</f>
        <v>0</v>
      </c>
      <c r="Y120" s="10">
        <f>'Input Data Shift A'!X49*IF('Input Data Shift A'!X$80&gt;0,'Input Data Shift A'!X$80,'Shift A Calculation'!$D120)/3600</f>
        <v>0</v>
      </c>
      <c r="Z120" s="10">
        <f>'Input Data Shift A'!Y49*IF('Input Data Shift A'!Y$80&gt;0,'Input Data Shift A'!Y$80,'Shift A Calculation'!$D120)/3600</f>
        <v>0</v>
      </c>
      <c r="AA120" s="10">
        <f>'Input Data Shift A'!Z49*IF('Input Data Shift A'!Z$80&gt;0,'Input Data Shift A'!Z$80,'Shift A Calculation'!$D120)/3600</f>
        <v>0</v>
      </c>
      <c r="AB120" s="10">
        <f>'Input Data Shift A'!AA49*IF('Input Data Shift A'!AA$80&gt;0,'Input Data Shift A'!AA$80,'Shift A Calculation'!$D120)/3600</f>
        <v>0</v>
      </c>
      <c r="AC120" s="10">
        <f>'Input Data Shift A'!AB49*IF('Input Data Shift A'!AB$80&gt;0,'Input Data Shift A'!AB$80,'Shift A Calculation'!$D120)/3600</f>
        <v>0</v>
      </c>
      <c r="AD120" s="10">
        <f>'Input Data Shift A'!AC49*IF('Input Data Shift A'!AC$80&gt;0,'Input Data Shift A'!AC$80,'Shift A Calculation'!$D120)/3600</f>
        <v>0</v>
      </c>
      <c r="AE120" s="10">
        <f>'Input Data Shift A'!AD49*IF('Input Data Shift A'!AD$80&gt;0,'Input Data Shift A'!AD$80,'Shift A Calculation'!$D120)/3600</f>
        <v>0</v>
      </c>
      <c r="AF120" s="10">
        <f>'Input Data Shift A'!AE49*IF('Input Data Shift A'!AE$80&gt;0,'Input Data Shift A'!AE$80,'Shift A Calculation'!$D120)/3600</f>
        <v>0</v>
      </c>
      <c r="AG120" s="10">
        <f>'Input Data Shift A'!AF49*IF('Input Data Shift A'!AF$80&gt;0,'Input Data Shift A'!AF$80,'Shift A Calculation'!$D120)/3600</f>
        <v>0</v>
      </c>
      <c r="AH120" s="10">
        <f>'Input Data Shift A'!AG49*IF('Input Data Shift A'!AG$80&gt;0,'Input Data Shift A'!AG$80,'Shift A Calculation'!$D120)/3600</f>
        <v>0</v>
      </c>
      <c r="AI120" s="10">
        <f>'Input Data Shift A'!AH49*IF('Input Data Shift A'!AH$80&gt;0,'Input Data Shift A'!AH$80,'Shift A Calculation'!$D120)/3600</f>
        <v>0</v>
      </c>
      <c r="AJ120" s="10">
        <f t="shared" si="7"/>
        <v>0</v>
      </c>
    </row>
    <row r="121" spans="2:36">
      <c r="B121" s="8">
        <v>44</v>
      </c>
      <c r="C121" s="9" t="str">
        <f t="shared" si="5"/>
        <v>AE262100-6850</v>
      </c>
      <c r="D121" s="8">
        <f>+Kousu!F54</f>
        <v>2.7</v>
      </c>
      <c r="E121" s="10">
        <f>'Input Data Shift A'!D50*IF('Input Data Shift A'!D$80&gt;0,'Input Data Shift A'!D$80,'Shift A Calculation'!$D121)/3600</f>
        <v>0</v>
      </c>
      <c r="F121" s="10">
        <f>'Input Data Shift A'!E50*IF('Input Data Shift A'!E$80&gt;0,'Input Data Shift A'!E$80,'Shift A Calculation'!$D121)/3600</f>
        <v>0</v>
      </c>
      <c r="G121" s="10">
        <f>'Input Data Shift A'!F50*IF('Input Data Shift A'!F$80&gt;0,'Input Data Shift A'!F$80,'Shift A Calculation'!$D121)/3600</f>
        <v>0</v>
      </c>
      <c r="H121" s="10">
        <f>'Input Data Shift A'!G50*IF('Input Data Shift A'!G$80&gt;0,'Input Data Shift A'!G$80,'Shift A Calculation'!$D121)/3600</f>
        <v>0</v>
      </c>
      <c r="I121" s="10">
        <f>'Input Data Shift A'!H50*IF('Input Data Shift A'!H$80&gt;0,'Input Data Shift A'!H$80,'Shift A Calculation'!$D121)/3600</f>
        <v>0</v>
      </c>
      <c r="J121" s="10">
        <f>'Input Data Shift A'!I50*IF('Input Data Shift A'!I$80&gt;0,'Input Data Shift A'!I$80,'Shift A Calculation'!$D121)/3600</f>
        <v>0</v>
      </c>
      <c r="K121" s="10">
        <f>'Input Data Shift A'!J50*IF('Input Data Shift A'!J$80&gt;0,'Input Data Shift A'!J$80,'Shift A Calculation'!$D121)/3600</f>
        <v>0</v>
      </c>
      <c r="L121" s="10">
        <f>'Input Data Shift A'!K50*IF('Input Data Shift A'!K$80&gt;0,'Input Data Shift A'!K$80,'Shift A Calculation'!$D121)/3600</f>
        <v>0</v>
      </c>
      <c r="M121" s="10">
        <f>'Input Data Shift A'!L50*IF('Input Data Shift A'!L$80&gt;0,'Input Data Shift A'!L$80,'Shift A Calculation'!$D121)/3600</f>
        <v>0</v>
      </c>
      <c r="N121" s="10">
        <f>'Input Data Shift A'!M50*IF('Input Data Shift A'!M$80&gt;0,'Input Data Shift A'!M$80,'Shift A Calculation'!$D121)/3600</f>
        <v>0</v>
      </c>
      <c r="O121" s="10">
        <f>'Input Data Shift A'!N50*IF('Input Data Shift A'!N$80&gt;0,'Input Data Shift A'!N$80,'Shift A Calculation'!$D121)/3600</f>
        <v>0</v>
      </c>
      <c r="P121" s="10">
        <f>'Input Data Shift A'!O50*IF('Input Data Shift A'!O$80&gt;0,'Input Data Shift A'!O$80,'Shift A Calculation'!$D121)/3600</f>
        <v>0</v>
      </c>
      <c r="Q121" s="10">
        <f>'Input Data Shift A'!P50*IF('Input Data Shift A'!P$80&gt;0,'Input Data Shift A'!P$80,'Shift A Calculation'!$D121)/3600</f>
        <v>0</v>
      </c>
      <c r="R121" s="10">
        <f>'Input Data Shift A'!Q50*IF('Input Data Shift A'!Q$80&gt;0,'Input Data Shift A'!Q$80,'Shift A Calculation'!$D121)/3600</f>
        <v>0</v>
      </c>
      <c r="S121" s="10">
        <f>'Input Data Shift A'!R50*IF('Input Data Shift A'!R$80&gt;0,'Input Data Shift A'!R$80,'Shift A Calculation'!$D121)/3600</f>
        <v>0</v>
      </c>
      <c r="T121" s="10">
        <f>'Input Data Shift A'!S50*IF('Input Data Shift A'!S$80&gt;0,'Input Data Shift A'!S$80,'Shift A Calculation'!$D121)/3600</f>
        <v>0</v>
      </c>
      <c r="U121" s="10">
        <f>'Input Data Shift A'!T50*IF('Input Data Shift A'!T$80&gt;0,'Input Data Shift A'!T$80,'Shift A Calculation'!$D121)/3600</f>
        <v>0</v>
      </c>
      <c r="V121" s="10">
        <f>'Input Data Shift A'!U50*IF('Input Data Shift A'!U$80&gt;0,'Input Data Shift A'!U$80,'Shift A Calculation'!$D121)/3600</f>
        <v>0</v>
      </c>
      <c r="W121" s="10">
        <f>'Input Data Shift A'!V50*IF('Input Data Shift A'!V$80&gt;0,'Input Data Shift A'!V$80,'Shift A Calculation'!$D121)/3600</f>
        <v>0</v>
      </c>
      <c r="X121" s="10">
        <f>'Input Data Shift A'!W50*IF('Input Data Shift A'!W$80&gt;0,'Input Data Shift A'!W$80,'Shift A Calculation'!$D121)/3600</f>
        <v>0</v>
      </c>
      <c r="Y121" s="10">
        <f>'Input Data Shift A'!X50*IF('Input Data Shift A'!X$80&gt;0,'Input Data Shift A'!X$80,'Shift A Calculation'!$D121)/3600</f>
        <v>0</v>
      </c>
      <c r="Z121" s="10">
        <f>'Input Data Shift A'!Y50*IF('Input Data Shift A'!Y$80&gt;0,'Input Data Shift A'!Y$80,'Shift A Calculation'!$D121)/3600</f>
        <v>0</v>
      </c>
      <c r="AA121" s="10">
        <f>'Input Data Shift A'!Z50*IF('Input Data Shift A'!Z$80&gt;0,'Input Data Shift A'!Z$80,'Shift A Calculation'!$D121)/3600</f>
        <v>0</v>
      </c>
      <c r="AB121" s="10">
        <f>'Input Data Shift A'!AA50*IF('Input Data Shift A'!AA$80&gt;0,'Input Data Shift A'!AA$80,'Shift A Calculation'!$D121)/3600</f>
        <v>0</v>
      </c>
      <c r="AC121" s="10">
        <f>'Input Data Shift A'!AB50*IF('Input Data Shift A'!AB$80&gt;0,'Input Data Shift A'!AB$80,'Shift A Calculation'!$D121)/3600</f>
        <v>0</v>
      </c>
      <c r="AD121" s="10">
        <f>'Input Data Shift A'!AC50*IF('Input Data Shift A'!AC$80&gt;0,'Input Data Shift A'!AC$80,'Shift A Calculation'!$D121)/3600</f>
        <v>0</v>
      </c>
      <c r="AE121" s="10">
        <f>'Input Data Shift A'!AD50*IF('Input Data Shift A'!AD$80&gt;0,'Input Data Shift A'!AD$80,'Shift A Calculation'!$D121)/3600</f>
        <v>0</v>
      </c>
      <c r="AF121" s="10">
        <f>'Input Data Shift A'!AE50*IF('Input Data Shift A'!AE$80&gt;0,'Input Data Shift A'!AE$80,'Shift A Calculation'!$D121)/3600</f>
        <v>0</v>
      </c>
      <c r="AG121" s="10">
        <f>'Input Data Shift A'!AF50*IF('Input Data Shift A'!AF$80&gt;0,'Input Data Shift A'!AF$80,'Shift A Calculation'!$D121)/3600</f>
        <v>0</v>
      </c>
      <c r="AH121" s="10">
        <f>'Input Data Shift A'!AG50*IF('Input Data Shift A'!AG$80&gt;0,'Input Data Shift A'!AG$80,'Shift A Calculation'!$D121)/3600</f>
        <v>0</v>
      </c>
      <c r="AI121" s="10">
        <f>'Input Data Shift A'!AH50*IF('Input Data Shift A'!AH$80&gt;0,'Input Data Shift A'!AH$80,'Shift A Calculation'!$D121)/3600</f>
        <v>0</v>
      </c>
      <c r="AJ121" s="10">
        <f t="shared" si="7"/>
        <v>0</v>
      </c>
    </row>
    <row r="122" spans="2:36">
      <c r="B122" s="8">
        <v>45</v>
      </c>
      <c r="C122" s="9" t="str">
        <f t="shared" si="5"/>
        <v>AE262100-6860</v>
      </c>
      <c r="D122" s="8">
        <f>+Kousu!F55</f>
        <v>2.7</v>
      </c>
      <c r="E122" s="10">
        <f>'Input Data Shift A'!D51*IF('Input Data Shift A'!D$80&gt;0,'Input Data Shift A'!D$80,'Shift A Calculation'!$D122)/3600</f>
        <v>0</v>
      </c>
      <c r="F122" s="10">
        <f>'Input Data Shift A'!E51*IF('Input Data Shift A'!E$80&gt;0,'Input Data Shift A'!E$80,'Shift A Calculation'!$D122)/3600</f>
        <v>0</v>
      </c>
      <c r="G122" s="10">
        <f>'Input Data Shift A'!F51*IF('Input Data Shift A'!F$80&gt;0,'Input Data Shift A'!F$80,'Shift A Calculation'!$D122)/3600</f>
        <v>0</v>
      </c>
      <c r="H122" s="10">
        <f>'Input Data Shift A'!G51*IF('Input Data Shift A'!G$80&gt;0,'Input Data Shift A'!G$80,'Shift A Calculation'!$D122)/3600</f>
        <v>0</v>
      </c>
      <c r="I122" s="10">
        <f>'Input Data Shift A'!H51*IF('Input Data Shift A'!H$80&gt;0,'Input Data Shift A'!H$80,'Shift A Calculation'!$D122)/3600</f>
        <v>0</v>
      </c>
      <c r="J122" s="10">
        <f>'Input Data Shift A'!I51*IF('Input Data Shift A'!I$80&gt;0,'Input Data Shift A'!I$80,'Shift A Calculation'!$D122)/3600</f>
        <v>0</v>
      </c>
      <c r="K122" s="10">
        <f>'Input Data Shift A'!J51*IF('Input Data Shift A'!J$80&gt;0,'Input Data Shift A'!J$80,'Shift A Calculation'!$D122)/3600</f>
        <v>0</v>
      </c>
      <c r="L122" s="10">
        <f>'Input Data Shift A'!K51*IF('Input Data Shift A'!K$80&gt;0,'Input Data Shift A'!K$80,'Shift A Calculation'!$D122)/3600</f>
        <v>0</v>
      </c>
      <c r="M122" s="10">
        <f>'Input Data Shift A'!L51*IF('Input Data Shift A'!L$80&gt;0,'Input Data Shift A'!L$80,'Shift A Calculation'!$D122)/3600</f>
        <v>0</v>
      </c>
      <c r="N122" s="10">
        <f>'Input Data Shift A'!M51*IF('Input Data Shift A'!M$80&gt;0,'Input Data Shift A'!M$80,'Shift A Calculation'!$D122)/3600</f>
        <v>0</v>
      </c>
      <c r="O122" s="10">
        <f>'Input Data Shift A'!N51*IF('Input Data Shift A'!N$80&gt;0,'Input Data Shift A'!N$80,'Shift A Calculation'!$D122)/3600</f>
        <v>0</v>
      </c>
      <c r="P122" s="10">
        <f>'Input Data Shift A'!O51*IF('Input Data Shift A'!O$80&gt;0,'Input Data Shift A'!O$80,'Shift A Calculation'!$D122)/3600</f>
        <v>0</v>
      </c>
      <c r="Q122" s="10">
        <f>'Input Data Shift A'!P51*IF('Input Data Shift A'!P$80&gt;0,'Input Data Shift A'!P$80,'Shift A Calculation'!$D122)/3600</f>
        <v>0</v>
      </c>
      <c r="R122" s="10">
        <f>'Input Data Shift A'!Q51*IF('Input Data Shift A'!Q$80&gt;0,'Input Data Shift A'!Q$80,'Shift A Calculation'!$D122)/3600</f>
        <v>0</v>
      </c>
      <c r="S122" s="10">
        <f>'Input Data Shift A'!R51*IF('Input Data Shift A'!R$80&gt;0,'Input Data Shift A'!R$80,'Shift A Calculation'!$D122)/3600</f>
        <v>0</v>
      </c>
      <c r="T122" s="10">
        <f>'Input Data Shift A'!S51*IF('Input Data Shift A'!S$80&gt;0,'Input Data Shift A'!S$80,'Shift A Calculation'!$D122)/3600</f>
        <v>0</v>
      </c>
      <c r="U122" s="10">
        <f>'Input Data Shift A'!T51*IF('Input Data Shift A'!T$80&gt;0,'Input Data Shift A'!T$80,'Shift A Calculation'!$D122)/3600</f>
        <v>0</v>
      </c>
      <c r="V122" s="10">
        <f>'Input Data Shift A'!U51*IF('Input Data Shift A'!U$80&gt;0,'Input Data Shift A'!U$80,'Shift A Calculation'!$D122)/3600</f>
        <v>0</v>
      </c>
      <c r="W122" s="10">
        <f>'Input Data Shift A'!V51*IF('Input Data Shift A'!V$80&gt;0,'Input Data Shift A'!V$80,'Shift A Calculation'!$D122)/3600</f>
        <v>0</v>
      </c>
      <c r="X122" s="10">
        <f>'Input Data Shift A'!W51*IF('Input Data Shift A'!W$80&gt;0,'Input Data Shift A'!W$80,'Shift A Calculation'!$D122)/3600</f>
        <v>0</v>
      </c>
      <c r="Y122" s="10">
        <f>'Input Data Shift A'!X51*IF('Input Data Shift A'!X$80&gt;0,'Input Data Shift A'!X$80,'Shift A Calculation'!$D122)/3600</f>
        <v>0</v>
      </c>
      <c r="Z122" s="10">
        <f>'Input Data Shift A'!Y51*IF('Input Data Shift A'!Y$80&gt;0,'Input Data Shift A'!Y$80,'Shift A Calculation'!$D122)/3600</f>
        <v>0</v>
      </c>
      <c r="AA122" s="10">
        <f>'Input Data Shift A'!Z51*IF('Input Data Shift A'!Z$80&gt;0,'Input Data Shift A'!Z$80,'Shift A Calculation'!$D122)/3600</f>
        <v>0</v>
      </c>
      <c r="AB122" s="10">
        <f>'Input Data Shift A'!AA51*IF('Input Data Shift A'!AA$80&gt;0,'Input Data Shift A'!AA$80,'Shift A Calculation'!$D122)/3600</f>
        <v>0</v>
      </c>
      <c r="AC122" s="10">
        <f>'Input Data Shift A'!AB51*IF('Input Data Shift A'!AB$80&gt;0,'Input Data Shift A'!AB$80,'Shift A Calculation'!$D122)/3600</f>
        <v>0</v>
      </c>
      <c r="AD122" s="10">
        <f>'Input Data Shift A'!AC51*IF('Input Data Shift A'!AC$80&gt;0,'Input Data Shift A'!AC$80,'Shift A Calculation'!$D122)/3600</f>
        <v>0</v>
      </c>
      <c r="AE122" s="10">
        <f>'Input Data Shift A'!AD51*IF('Input Data Shift A'!AD$80&gt;0,'Input Data Shift A'!AD$80,'Shift A Calculation'!$D122)/3600</f>
        <v>0</v>
      </c>
      <c r="AF122" s="10">
        <f>'Input Data Shift A'!AE51*IF('Input Data Shift A'!AE$80&gt;0,'Input Data Shift A'!AE$80,'Shift A Calculation'!$D122)/3600</f>
        <v>0</v>
      </c>
      <c r="AG122" s="10">
        <f>'Input Data Shift A'!AF51*IF('Input Data Shift A'!AF$80&gt;0,'Input Data Shift A'!AF$80,'Shift A Calculation'!$D122)/3600</f>
        <v>0</v>
      </c>
      <c r="AH122" s="10">
        <f>'Input Data Shift A'!AG51*IF('Input Data Shift A'!AG$80&gt;0,'Input Data Shift A'!AG$80,'Shift A Calculation'!$D122)/3600</f>
        <v>0</v>
      </c>
      <c r="AI122" s="10">
        <f>'Input Data Shift A'!AH51*IF('Input Data Shift A'!AH$80&gt;0,'Input Data Shift A'!AH$80,'Shift A Calculation'!$D122)/3600</f>
        <v>0</v>
      </c>
      <c r="AJ122" s="10">
        <f t="shared" si="7"/>
        <v>0</v>
      </c>
    </row>
    <row r="123" spans="2:36">
      <c r="B123" s="8">
        <v>46</v>
      </c>
      <c r="C123" s="9" t="str">
        <f t="shared" si="5"/>
        <v>AE262100-6961</v>
      </c>
      <c r="D123" s="8">
        <f>+Kousu!F56</f>
        <v>2.7</v>
      </c>
      <c r="E123" s="10">
        <f>'Input Data Shift A'!D52*IF('Input Data Shift A'!D$80&gt;0,'Input Data Shift A'!D$80,'Shift A Calculation'!$D123)/3600</f>
        <v>0</v>
      </c>
      <c r="F123" s="10">
        <f>'Input Data Shift A'!E52*IF('Input Data Shift A'!E$80&gt;0,'Input Data Shift A'!E$80,'Shift A Calculation'!$D123)/3600</f>
        <v>0</v>
      </c>
      <c r="G123" s="10">
        <f>'Input Data Shift A'!F52*IF('Input Data Shift A'!F$80&gt;0,'Input Data Shift A'!F$80,'Shift A Calculation'!$D123)/3600</f>
        <v>0</v>
      </c>
      <c r="H123" s="10">
        <f>'Input Data Shift A'!G52*IF('Input Data Shift A'!G$80&gt;0,'Input Data Shift A'!G$80,'Shift A Calculation'!$D123)/3600</f>
        <v>0</v>
      </c>
      <c r="I123" s="10">
        <f>'Input Data Shift A'!H52*IF('Input Data Shift A'!H$80&gt;0,'Input Data Shift A'!H$80,'Shift A Calculation'!$D123)/3600</f>
        <v>0</v>
      </c>
      <c r="J123" s="10">
        <f>'Input Data Shift A'!I52*IF('Input Data Shift A'!I$80&gt;0,'Input Data Shift A'!I$80,'Shift A Calculation'!$D123)/3600</f>
        <v>0</v>
      </c>
      <c r="K123" s="10">
        <f>'Input Data Shift A'!J52*IF('Input Data Shift A'!J$80&gt;0,'Input Data Shift A'!J$80,'Shift A Calculation'!$D123)/3600</f>
        <v>0</v>
      </c>
      <c r="L123" s="10">
        <f>'Input Data Shift A'!K52*IF('Input Data Shift A'!K$80&gt;0,'Input Data Shift A'!K$80,'Shift A Calculation'!$D123)/3600</f>
        <v>0</v>
      </c>
      <c r="M123" s="10">
        <f>'Input Data Shift A'!L52*IF('Input Data Shift A'!L$80&gt;0,'Input Data Shift A'!L$80,'Shift A Calculation'!$D123)/3600</f>
        <v>0</v>
      </c>
      <c r="N123" s="10">
        <f>'Input Data Shift A'!M52*IF('Input Data Shift A'!M$80&gt;0,'Input Data Shift A'!M$80,'Shift A Calculation'!$D123)/3600</f>
        <v>0</v>
      </c>
      <c r="O123" s="10">
        <f>'Input Data Shift A'!N52*IF('Input Data Shift A'!N$80&gt;0,'Input Data Shift A'!N$80,'Shift A Calculation'!$D123)/3600</f>
        <v>0</v>
      </c>
      <c r="P123" s="10">
        <f>'Input Data Shift A'!O52*IF('Input Data Shift A'!O$80&gt;0,'Input Data Shift A'!O$80,'Shift A Calculation'!$D123)/3600</f>
        <v>0</v>
      </c>
      <c r="Q123" s="10">
        <f>'Input Data Shift A'!P52*IF('Input Data Shift A'!P$80&gt;0,'Input Data Shift A'!P$80,'Shift A Calculation'!$D123)/3600</f>
        <v>0</v>
      </c>
      <c r="R123" s="10">
        <f>'Input Data Shift A'!Q52*IF('Input Data Shift A'!Q$80&gt;0,'Input Data Shift A'!Q$80,'Shift A Calculation'!$D123)/3600</f>
        <v>0</v>
      </c>
      <c r="S123" s="10">
        <f>'Input Data Shift A'!R52*IF('Input Data Shift A'!R$80&gt;0,'Input Data Shift A'!R$80,'Shift A Calculation'!$D123)/3600</f>
        <v>0</v>
      </c>
      <c r="T123" s="10">
        <f>'Input Data Shift A'!S52*IF('Input Data Shift A'!S$80&gt;0,'Input Data Shift A'!S$80,'Shift A Calculation'!$D123)/3600</f>
        <v>0</v>
      </c>
      <c r="U123" s="10">
        <f>'Input Data Shift A'!T52*IF('Input Data Shift A'!T$80&gt;0,'Input Data Shift A'!T$80,'Shift A Calculation'!$D123)/3600</f>
        <v>0</v>
      </c>
      <c r="V123" s="10">
        <f>'Input Data Shift A'!U52*IF('Input Data Shift A'!U$80&gt;0,'Input Data Shift A'!U$80,'Shift A Calculation'!$D123)/3600</f>
        <v>0</v>
      </c>
      <c r="W123" s="10">
        <f>'Input Data Shift A'!V52*IF('Input Data Shift A'!V$80&gt;0,'Input Data Shift A'!V$80,'Shift A Calculation'!$D123)/3600</f>
        <v>0</v>
      </c>
      <c r="X123" s="10">
        <f>'Input Data Shift A'!W52*IF('Input Data Shift A'!W$80&gt;0,'Input Data Shift A'!W$80,'Shift A Calculation'!$D123)/3600</f>
        <v>0</v>
      </c>
      <c r="Y123" s="10">
        <f>'Input Data Shift A'!X52*IF('Input Data Shift A'!X$80&gt;0,'Input Data Shift A'!X$80,'Shift A Calculation'!$D123)/3600</f>
        <v>0</v>
      </c>
      <c r="Z123" s="10">
        <f>'Input Data Shift A'!Y52*IF('Input Data Shift A'!Y$80&gt;0,'Input Data Shift A'!Y$80,'Shift A Calculation'!$D123)/3600</f>
        <v>0</v>
      </c>
      <c r="AA123" s="10">
        <f>'Input Data Shift A'!Z52*IF('Input Data Shift A'!Z$80&gt;0,'Input Data Shift A'!Z$80,'Shift A Calculation'!$D123)/3600</f>
        <v>0</v>
      </c>
      <c r="AB123" s="10">
        <f>'Input Data Shift A'!AA52*IF('Input Data Shift A'!AA$80&gt;0,'Input Data Shift A'!AA$80,'Shift A Calculation'!$D123)/3600</f>
        <v>0</v>
      </c>
      <c r="AC123" s="10">
        <f>'Input Data Shift A'!AB52*IF('Input Data Shift A'!AB$80&gt;0,'Input Data Shift A'!AB$80,'Shift A Calculation'!$D123)/3600</f>
        <v>0</v>
      </c>
      <c r="AD123" s="10">
        <f>'Input Data Shift A'!AC52*IF('Input Data Shift A'!AC$80&gt;0,'Input Data Shift A'!AC$80,'Shift A Calculation'!$D123)/3600</f>
        <v>0</v>
      </c>
      <c r="AE123" s="10">
        <f>'Input Data Shift A'!AD52*IF('Input Data Shift A'!AD$80&gt;0,'Input Data Shift A'!AD$80,'Shift A Calculation'!$D123)/3600</f>
        <v>0</v>
      </c>
      <c r="AF123" s="10">
        <f>'Input Data Shift A'!AE52*IF('Input Data Shift A'!AE$80&gt;0,'Input Data Shift A'!AE$80,'Shift A Calculation'!$D123)/3600</f>
        <v>0</v>
      </c>
      <c r="AG123" s="10">
        <f>'Input Data Shift A'!AF52*IF('Input Data Shift A'!AF$80&gt;0,'Input Data Shift A'!AF$80,'Shift A Calculation'!$D123)/3600</f>
        <v>0</v>
      </c>
      <c r="AH123" s="10">
        <f>'Input Data Shift A'!AG52*IF('Input Data Shift A'!AG$80&gt;0,'Input Data Shift A'!AG$80,'Shift A Calculation'!$D123)/3600</f>
        <v>0</v>
      </c>
      <c r="AI123" s="10">
        <f>'Input Data Shift A'!AH52*IF('Input Data Shift A'!AH$80&gt;0,'Input Data Shift A'!AH$80,'Shift A Calculation'!$D123)/3600</f>
        <v>0</v>
      </c>
      <c r="AJ123" s="10">
        <f t="shared" si="7"/>
        <v>0</v>
      </c>
    </row>
    <row r="124" spans="2:36">
      <c r="B124" s="8">
        <v>47</v>
      </c>
      <c r="C124" s="9" t="str">
        <f t="shared" si="5"/>
        <v>AE262100-6971</v>
      </c>
      <c r="D124" s="8">
        <f>+Kousu!F57</f>
        <v>2.7</v>
      </c>
      <c r="E124" s="10">
        <f>'Input Data Shift A'!D53*IF('Input Data Shift A'!D$80&gt;0,'Input Data Shift A'!D$80,'Shift A Calculation'!$D124)/3600</f>
        <v>0</v>
      </c>
      <c r="F124" s="10">
        <f>'Input Data Shift A'!E53*IF('Input Data Shift A'!E$80&gt;0,'Input Data Shift A'!E$80,'Shift A Calculation'!$D124)/3600</f>
        <v>0</v>
      </c>
      <c r="G124" s="10">
        <f>'Input Data Shift A'!F53*IF('Input Data Shift A'!F$80&gt;0,'Input Data Shift A'!F$80,'Shift A Calculation'!$D124)/3600</f>
        <v>0</v>
      </c>
      <c r="H124" s="10">
        <f>'Input Data Shift A'!G53*IF('Input Data Shift A'!G$80&gt;0,'Input Data Shift A'!G$80,'Shift A Calculation'!$D124)/3600</f>
        <v>0</v>
      </c>
      <c r="I124" s="10">
        <f>'Input Data Shift A'!H53*IF('Input Data Shift A'!H$80&gt;0,'Input Data Shift A'!H$80,'Shift A Calculation'!$D124)/3600</f>
        <v>0</v>
      </c>
      <c r="J124" s="10">
        <f>'Input Data Shift A'!I53*IF('Input Data Shift A'!I$80&gt;0,'Input Data Shift A'!I$80,'Shift A Calculation'!$D124)/3600</f>
        <v>0</v>
      </c>
      <c r="K124" s="10">
        <f>'Input Data Shift A'!J53*IF('Input Data Shift A'!J$80&gt;0,'Input Data Shift A'!J$80,'Shift A Calculation'!$D124)/3600</f>
        <v>0</v>
      </c>
      <c r="L124" s="10">
        <f>'Input Data Shift A'!K53*IF('Input Data Shift A'!K$80&gt;0,'Input Data Shift A'!K$80,'Shift A Calculation'!$D124)/3600</f>
        <v>0</v>
      </c>
      <c r="M124" s="10">
        <f>'Input Data Shift A'!L53*IF('Input Data Shift A'!L$80&gt;0,'Input Data Shift A'!L$80,'Shift A Calculation'!$D124)/3600</f>
        <v>0</v>
      </c>
      <c r="N124" s="10">
        <f>'Input Data Shift A'!M53*IF('Input Data Shift A'!M$80&gt;0,'Input Data Shift A'!M$80,'Shift A Calculation'!$D124)/3600</f>
        <v>0</v>
      </c>
      <c r="O124" s="10">
        <f>'Input Data Shift A'!N53*IF('Input Data Shift A'!N$80&gt;0,'Input Data Shift A'!N$80,'Shift A Calculation'!$D124)/3600</f>
        <v>0</v>
      </c>
      <c r="P124" s="10">
        <f>'Input Data Shift A'!O53*IF('Input Data Shift A'!O$80&gt;0,'Input Data Shift A'!O$80,'Shift A Calculation'!$D124)/3600</f>
        <v>0</v>
      </c>
      <c r="Q124" s="10">
        <f>'Input Data Shift A'!P53*IF('Input Data Shift A'!P$80&gt;0,'Input Data Shift A'!P$80,'Shift A Calculation'!$D124)/3600</f>
        <v>0</v>
      </c>
      <c r="R124" s="10">
        <f>'Input Data Shift A'!Q53*IF('Input Data Shift A'!Q$80&gt;0,'Input Data Shift A'!Q$80,'Shift A Calculation'!$D124)/3600</f>
        <v>0</v>
      </c>
      <c r="S124" s="10">
        <f>'Input Data Shift A'!R53*IF('Input Data Shift A'!R$80&gt;0,'Input Data Shift A'!R$80,'Shift A Calculation'!$D124)/3600</f>
        <v>0</v>
      </c>
      <c r="T124" s="10">
        <f>'Input Data Shift A'!S53*IF('Input Data Shift A'!S$80&gt;0,'Input Data Shift A'!S$80,'Shift A Calculation'!$D124)/3600</f>
        <v>0</v>
      </c>
      <c r="U124" s="10">
        <f>'Input Data Shift A'!T53*IF('Input Data Shift A'!T$80&gt;0,'Input Data Shift A'!T$80,'Shift A Calculation'!$D124)/3600</f>
        <v>0</v>
      </c>
      <c r="V124" s="10">
        <f>'Input Data Shift A'!U53*IF('Input Data Shift A'!U$80&gt;0,'Input Data Shift A'!U$80,'Shift A Calculation'!$D124)/3600</f>
        <v>0</v>
      </c>
      <c r="W124" s="10">
        <f>'Input Data Shift A'!V53*IF('Input Data Shift A'!V$80&gt;0,'Input Data Shift A'!V$80,'Shift A Calculation'!$D124)/3600</f>
        <v>0</v>
      </c>
      <c r="X124" s="10">
        <f>'Input Data Shift A'!W53*IF('Input Data Shift A'!W$80&gt;0,'Input Data Shift A'!W$80,'Shift A Calculation'!$D124)/3600</f>
        <v>0</v>
      </c>
      <c r="Y124" s="10">
        <f>'Input Data Shift A'!X53*IF('Input Data Shift A'!X$80&gt;0,'Input Data Shift A'!X$80,'Shift A Calculation'!$D124)/3600</f>
        <v>0</v>
      </c>
      <c r="Z124" s="10">
        <f>'Input Data Shift A'!Y53*IF('Input Data Shift A'!Y$80&gt;0,'Input Data Shift A'!Y$80,'Shift A Calculation'!$D124)/3600</f>
        <v>0</v>
      </c>
      <c r="AA124" s="10">
        <f>'Input Data Shift A'!Z53*IF('Input Data Shift A'!Z$80&gt;0,'Input Data Shift A'!Z$80,'Shift A Calculation'!$D124)/3600</f>
        <v>0</v>
      </c>
      <c r="AB124" s="10">
        <f>'Input Data Shift A'!AA53*IF('Input Data Shift A'!AA$80&gt;0,'Input Data Shift A'!AA$80,'Shift A Calculation'!$D124)/3600</f>
        <v>0</v>
      </c>
      <c r="AC124" s="10">
        <f>'Input Data Shift A'!AB53*IF('Input Data Shift A'!AB$80&gt;0,'Input Data Shift A'!AB$80,'Shift A Calculation'!$D124)/3600</f>
        <v>0</v>
      </c>
      <c r="AD124" s="10">
        <f>'Input Data Shift A'!AC53*IF('Input Data Shift A'!AC$80&gt;0,'Input Data Shift A'!AC$80,'Shift A Calculation'!$D124)/3600</f>
        <v>0</v>
      </c>
      <c r="AE124" s="10">
        <f>'Input Data Shift A'!AD53*IF('Input Data Shift A'!AD$80&gt;0,'Input Data Shift A'!AD$80,'Shift A Calculation'!$D124)/3600</f>
        <v>0</v>
      </c>
      <c r="AF124" s="10">
        <f>'Input Data Shift A'!AE53*IF('Input Data Shift A'!AE$80&gt;0,'Input Data Shift A'!AE$80,'Shift A Calculation'!$D124)/3600</f>
        <v>0</v>
      </c>
      <c r="AG124" s="10">
        <f>'Input Data Shift A'!AF53*IF('Input Data Shift A'!AF$80&gt;0,'Input Data Shift A'!AF$80,'Shift A Calculation'!$D124)/3600</f>
        <v>0</v>
      </c>
      <c r="AH124" s="10">
        <f>'Input Data Shift A'!AG53*IF('Input Data Shift A'!AG$80&gt;0,'Input Data Shift A'!AG$80,'Shift A Calculation'!$D124)/3600</f>
        <v>0</v>
      </c>
      <c r="AI124" s="10">
        <f>'Input Data Shift A'!AH53*IF('Input Data Shift A'!AH$80&gt;0,'Input Data Shift A'!AH$80,'Shift A Calculation'!$D124)/3600</f>
        <v>0</v>
      </c>
      <c r="AJ124" s="10">
        <f t="shared" si="7"/>
        <v>0</v>
      </c>
    </row>
    <row r="125" spans="2:36">
      <c r="B125" s="8">
        <v>48</v>
      </c>
      <c r="C125" s="9" t="str">
        <f t="shared" si="5"/>
        <v>AE262100-7260</v>
      </c>
      <c r="D125" s="8">
        <f>+Kousu!F58</f>
        <v>2.7</v>
      </c>
      <c r="E125" s="10">
        <f>'Input Data Shift A'!D54*IF('Input Data Shift A'!D$80&gt;0,'Input Data Shift A'!D$80,'Shift A Calculation'!$D125)/3600</f>
        <v>0</v>
      </c>
      <c r="F125" s="10">
        <f>'Input Data Shift A'!E54*IF('Input Data Shift A'!E$80&gt;0,'Input Data Shift A'!E$80,'Shift A Calculation'!$D125)/3600</f>
        <v>0</v>
      </c>
      <c r="G125" s="10">
        <f>'Input Data Shift A'!F54*IF('Input Data Shift A'!F$80&gt;0,'Input Data Shift A'!F$80,'Shift A Calculation'!$D125)/3600</f>
        <v>0</v>
      </c>
      <c r="H125" s="10">
        <f>'Input Data Shift A'!G54*IF('Input Data Shift A'!G$80&gt;0,'Input Data Shift A'!G$80,'Shift A Calculation'!$D125)/3600</f>
        <v>0</v>
      </c>
      <c r="I125" s="10">
        <f>'Input Data Shift A'!H54*IF('Input Data Shift A'!H$80&gt;0,'Input Data Shift A'!H$80,'Shift A Calculation'!$D125)/3600</f>
        <v>0</v>
      </c>
      <c r="J125" s="10">
        <f>'Input Data Shift A'!I54*IF('Input Data Shift A'!I$80&gt;0,'Input Data Shift A'!I$80,'Shift A Calculation'!$D125)/3600</f>
        <v>0</v>
      </c>
      <c r="K125" s="10">
        <f>'Input Data Shift A'!J54*IF('Input Data Shift A'!J$80&gt;0,'Input Data Shift A'!J$80,'Shift A Calculation'!$D125)/3600</f>
        <v>0</v>
      </c>
      <c r="L125" s="10">
        <f>'Input Data Shift A'!K54*IF('Input Data Shift A'!K$80&gt;0,'Input Data Shift A'!K$80,'Shift A Calculation'!$D125)/3600</f>
        <v>0</v>
      </c>
      <c r="M125" s="10">
        <f>'Input Data Shift A'!L54*IF('Input Data Shift A'!L$80&gt;0,'Input Data Shift A'!L$80,'Shift A Calculation'!$D125)/3600</f>
        <v>0</v>
      </c>
      <c r="N125" s="10">
        <f>'Input Data Shift A'!M54*IF('Input Data Shift A'!M$80&gt;0,'Input Data Shift A'!M$80,'Shift A Calculation'!$D125)/3600</f>
        <v>0</v>
      </c>
      <c r="O125" s="10">
        <f>'Input Data Shift A'!N54*IF('Input Data Shift A'!N$80&gt;0,'Input Data Shift A'!N$80,'Shift A Calculation'!$D125)/3600</f>
        <v>0</v>
      </c>
      <c r="P125" s="10">
        <f>'Input Data Shift A'!O54*IF('Input Data Shift A'!O$80&gt;0,'Input Data Shift A'!O$80,'Shift A Calculation'!$D125)/3600</f>
        <v>0</v>
      </c>
      <c r="Q125" s="10">
        <f>'Input Data Shift A'!P54*IF('Input Data Shift A'!P$80&gt;0,'Input Data Shift A'!P$80,'Shift A Calculation'!$D125)/3600</f>
        <v>0</v>
      </c>
      <c r="R125" s="10">
        <f>'Input Data Shift A'!Q54*IF('Input Data Shift A'!Q$80&gt;0,'Input Data Shift A'!Q$80,'Shift A Calculation'!$D125)/3600</f>
        <v>0</v>
      </c>
      <c r="S125" s="10">
        <f>'Input Data Shift A'!R54*IF('Input Data Shift A'!R$80&gt;0,'Input Data Shift A'!R$80,'Shift A Calculation'!$D125)/3600</f>
        <v>0</v>
      </c>
      <c r="T125" s="10">
        <f>'Input Data Shift A'!S54*IF('Input Data Shift A'!S$80&gt;0,'Input Data Shift A'!S$80,'Shift A Calculation'!$D125)/3600</f>
        <v>0</v>
      </c>
      <c r="U125" s="10">
        <f>'Input Data Shift A'!T54*IF('Input Data Shift A'!T$80&gt;0,'Input Data Shift A'!T$80,'Shift A Calculation'!$D125)/3600</f>
        <v>0</v>
      </c>
      <c r="V125" s="10">
        <f>'Input Data Shift A'!U54*IF('Input Data Shift A'!U$80&gt;0,'Input Data Shift A'!U$80,'Shift A Calculation'!$D125)/3600</f>
        <v>0</v>
      </c>
      <c r="W125" s="10">
        <f>'Input Data Shift A'!V54*IF('Input Data Shift A'!V$80&gt;0,'Input Data Shift A'!V$80,'Shift A Calculation'!$D125)/3600</f>
        <v>0</v>
      </c>
      <c r="X125" s="10">
        <f>'Input Data Shift A'!W54*IF('Input Data Shift A'!W$80&gt;0,'Input Data Shift A'!W$80,'Shift A Calculation'!$D125)/3600</f>
        <v>0</v>
      </c>
      <c r="Y125" s="10">
        <f>'Input Data Shift A'!X54*IF('Input Data Shift A'!X$80&gt;0,'Input Data Shift A'!X$80,'Shift A Calculation'!$D125)/3600</f>
        <v>0</v>
      </c>
      <c r="Z125" s="10">
        <f>'Input Data Shift A'!Y54*IF('Input Data Shift A'!Y$80&gt;0,'Input Data Shift A'!Y$80,'Shift A Calculation'!$D125)/3600</f>
        <v>0</v>
      </c>
      <c r="AA125" s="10">
        <f>'Input Data Shift A'!Z54*IF('Input Data Shift A'!Z$80&gt;0,'Input Data Shift A'!Z$80,'Shift A Calculation'!$D125)/3600</f>
        <v>0</v>
      </c>
      <c r="AB125" s="10">
        <f>'Input Data Shift A'!AA54*IF('Input Data Shift A'!AA$80&gt;0,'Input Data Shift A'!AA$80,'Shift A Calculation'!$D125)/3600</f>
        <v>0</v>
      </c>
      <c r="AC125" s="10">
        <f>'Input Data Shift A'!AB54*IF('Input Data Shift A'!AB$80&gt;0,'Input Data Shift A'!AB$80,'Shift A Calculation'!$D125)/3600</f>
        <v>0</v>
      </c>
      <c r="AD125" s="10">
        <f>'Input Data Shift A'!AC54*IF('Input Data Shift A'!AC$80&gt;0,'Input Data Shift A'!AC$80,'Shift A Calculation'!$D125)/3600</f>
        <v>0</v>
      </c>
      <c r="AE125" s="10">
        <f>'Input Data Shift A'!AD54*IF('Input Data Shift A'!AD$80&gt;0,'Input Data Shift A'!AD$80,'Shift A Calculation'!$D125)/3600</f>
        <v>0</v>
      </c>
      <c r="AF125" s="10">
        <f>'Input Data Shift A'!AE54*IF('Input Data Shift A'!AE$80&gt;0,'Input Data Shift A'!AE$80,'Shift A Calculation'!$D125)/3600</f>
        <v>0</v>
      </c>
      <c r="AG125" s="10">
        <f>'Input Data Shift A'!AF54*IF('Input Data Shift A'!AF$80&gt;0,'Input Data Shift A'!AF$80,'Shift A Calculation'!$D125)/3600</f>
        <v>0</v>
      </c>
      <c r="AH125" s="10">
        <f>'Input Data Shift A'!AG54*IF('Input Data Shift A'!AG$80&gt;0,'Input Data Shift A'!AG$80,'Shift A Calculation'!$D125)/3600</f>
        <v>0</v>
      </c>
      <c r="AI125" s="10">
        <f>'Input Data Shift A'!AH54*IF('Input Data Shift A'!AH$80&gt;0,'Input Data Shift A'!AH$80,'Shift A Calculation'!$D125)/3600</f>
        <v>0</v>
      </c>
      <c r="AJ125" s="10">
        <f t="shared" si="7"/>
        <v>0</v>
      </c>
    </row>
    <row r="126" spans="2:36">
      <c r="B126" s="8">
        <v>49</v>
      </c>
      <c r="C126" s="9" t="str">
        <f t="shared" si="5"/>
        <v>AE262100-7270</v>
      </c>
      <c r="D126" s="8">
        <f>+Kousu!F59</f>
        <v>2.7</v>
      </c>
      <c r="E126" s="10">
        <f>'Input Data Shift A'!D55*IF('Input Data Shift A'!D$80&gt;0,'Input Data Shift A'!D$80,'Shift A Calculation'!$D126)/3600</f>
        <v>0</v>
      </c>
      <c r="F126" s="10">
        <f>'Input Data Shift A'!E55*IF('Input Data Shift A'!E$80&gt;0,'Input Data Shift A'!E$80,'Shift A Calculation'!$D126)/3600</f>
        <v>0</v>
      </c>
      <c r="G126" s="10">
        <f>'Input Data Shift A'!F55*IF('Input Data Shift A'!F$80&gt;0,'Input Data Shift A'!F$80,'Shift A Calculation'!$D126)/3600</f>
        <v>0</v>
      </c>
      <c r="H126" s="10">
        <f>'Input Data Shift A'!G55*IF('Input Data Shift A'!G$80&gt;0,'Input Data Shift A'!G$80,'Shift A Calculation'!$D126)/3600</f>
        <v>0</v>
      </c>
      <c r="I126" s="10">
        <f>'Input Data Shift A'!H55*IF('Input Data Shift A'!H$80&gt;0,'Input Data Shift A'!H$80,'Shift A Calculation'!$D126)/3600</f>
        <v>0</v>
      </c>
      <c r="J126" s="10">
        <f>'Input Data Shift A'!I55*IF('Input Data Shift A'!I$80&gt;0,'Input Data Shift A'!I$80,'Shift A Calculation'!$D126)/3600</f>
        <v>0</v>
      </c>
      <c r="K126" s="10">
        <f>'Input Data Shift A'!J55*IF('Input Data Shift A'!J$80&gt;0,'Input Data Shift A'!J$80,'Shift A Calculation'!$D126)/3600</f>
        <v>0</v>
      </c>
      <c r="L126" s="10">
        <f>'Input Data Shift A'!K55*IF('Input Data Shift A'!K$80&gt;0,'Input Data Shift A'!K$80,'Shift A Calculation'!$D126)/3600</f>
        <v>0</v>
      </c>
      <c r="M126" s="10">
        <f>'Input Data Shift A'!L55*IF('Input Data Shift A'!L$80&gt;0,'Input Data Shift A'!L$80,'Shift A Calculation'!$D126)/3600</f>
        <v>0</v>
      </c>
      <c r="N126" s="10">
        <f>'Input Data Shift A'!M55*IF('Input Data Shift A'!M$80&gt;0,'Input Data Shift A'!M$80,'Shift A Calculation'!$D126)/3600</f>
        <v>0</v>
      </c>
      <c r="O126" s="10">
        <f>'Input Data Shift A'!N55*IF('Input Data Shift A'!N$80&gt;0,'Input Data Shift A'!N$80,'Shift A Calculation'!$D126)/3600</f>
        <v>0</v>
      </c>
      <c r="P126" s="10">
        <f>'Input Data Shift A'!O55*IF('Input Data Shift A'!O$80&gt;0,'Input Data Shift A'!O$80,'Shift A Calculation'!$D126)/3600</f>
        <v>0</v>
      </c>
      <c r="Q126" s="10">
        <f>'Input Data Shift A'!P55*IF('Input Data Shift A'!P$80&gt;0,'Input Data Shift A'!P$80,'Shift A Calculation'!$D126)/3600</f>
        <v>0</v>
      </c>
      <c r="R126" s="10">
        <f>'Input Data Shift A'!Q55*IF('Input Data Shift A'!Q$80&gt;0,'Input Data Shift A'!Q$80,'Shift A Calculation'!$D126)/3600</f>
        <v>0</v>
      </c>
      <c r="S126" s="10">
        <f>'Input Data Shift A'!R55*IF('Input Data Shift A'!R$80&gt;0,'Input Data Shift A'!R$80,'Shift A Calculation'!$D126)/3600</f>
        <v>0</v>
      </c>
      <c r="T126" s="10">
        <f>'Input Data Shift A'!S55*IF('Input Data Shift A'!S$80&gt;0,'Input Data Shift A'!S$80,'Shift A Calculation'!$D126)/3600</f>
        <v>0</v>
      </c>
      <c r="U126" s="10">
        <f>'Input Data Shift A'!T55*IF('Input Data Shift A'!T$80&gt;0,'Input Data Shift A'!T$80,'Shift A Calculation'!$D126)/3600</f>
        <v>0</v>
      </c>
      <c r="V126" s="10">
        <f>'Input Data Shift A'!U55*IF('Input Data Shift A'!U$80&gt;0,'Input Data Shift A'!U$80,'Shift A Calculation'!$D126)/3600</f>
        <v>0</v>
      </c>
      <c r="W126" s="10">
        <f>'Input Data Shift A'!V55*IF('Input Data Shift A'!V$80&gt;0,'Input Data Shift A'!V$80,'Shift A Calculation'!$D126)/3600</f>
        <v>0</v>
      </c>
      <c r="X126" s="10">
        <f>'Input Data Shift A'!W55*IF('Input Data Shift A'!W$80&gt;0,'Input Data Shift A'!W$80,'Shift A Calculation'!$D126)/3600</f>
        <v>0</v>
      </c>
      <c r="Y126" s="10">
        <f>'Input Data Shift A'!X55*IF('Input Data Shift A'!X$80&gt;0,'Input Data Shift A'!X$80,'Shift A Calculation'!$D126)/3600</f>
        <v>0</v>
      </c>
      <c r="Z126" s="10">
        <f>'Input Data Shift A'!Y55*IF('Input Data Shift A'!Y$80&gt;0,'Input Data Shift A'!Y$80,'Shift A Calculation'!$D126)/3600</f>
        <v>0</v>
      </c>
      <c r="AA126" s="10">
        <f>'Input Data Shift A'!Z55*IF('Input Data Shift A'!Z$80&gt;0,'Input Data Shift A'!Z$80,'Shift A Calculation'!$D126)/3600</f>
        <v>0</v>
      </c>
      <c r="AB126" s="10">
        <f>'Input Data Shift A'!AA55*IF('Input Data Shift A'!AA$80&gt;0,'Input Data Shift A'!AA$80,'Shift A Calculation'!$D126)/3600</f>
        <v>0</v>
      </c>
      <c r="AC126" s="10">
        <f>'Input Data Shift A'!AB55*IF('Input Data Shift A'!AB$80&gt;0,'Input Data Shift A'!AB$80,'Shift A Calculation'!$D126)/3600</f>
        <v>0</v>
      </c>
      <c r="AD126" s="10">
        <f>'Input Data Shift A'!AC55*IF('Input Data Shift A'!AC$80&gt;0,'Input Data Shift A'!AC$80,'Shift A Calculation'!$D126)/3600</f>
        <v>0</v>
      </c>
      <c r="AE126" s="10">
        <f>'Input Data Shift A'!AD55*IF('Input Data Shift A'!AD$80&gt;0,'Input Data Shift A'!AD$80,'Shift A Calculation'!$D126)/3600</f>
        <v>0</v>
      </c>
      <c r="AF126" s="10">
        <f>'Input Data Shift A'!AE55*IF('Input Data Shift A'!AE$80&gt;0,'Input Data Shift A'!AE$80,'Shift A Calculation'!$D126)/3600</f>
        <v>0</v>
      </c>
      <c r="AG126" s="10">
        <f>'Input Data Shift A'!AF55*IF('Input Data Shift A'!AF$80&gt;0,'Input Data Shift A'!AF$80,'Shift A Calculation'!$D126)/3600</f>
        <v>0</v>
      </c>
      <c r="AH126" s="10">
        <f>'Input Data Shift A'!AG55*IF('Input Data Shift A'!AG$80&gt;0,'Input Data Shift A'!AG$80,'Shift A Calculation'!$D126)/3600</f>
        <v>0</v>
      </c>
      <c r="AI126" s="10">
        <f>'Input Data Shift A'!AH55*IF('Input Data Shift A'!AH$80&gt;0,'Input Data Shift A'!AH$80,'Shift A Calculation'!$D126)/3600</f>
        <v>0</v>
      </c>
      <c r="AJ126" s="10">
        <f t="shared" si="7"/>
        <v>0</v>
      </c>
    </row>
    <row r="127" spans="2:36">
      <c r="B127" s="8">
        <v>50</v>
      </c>
      <c r="C127" s="9" t="str">
        <f t="shared" si="5"/>
        <v>AE262100-7800</v>
      </c>
      <c r="D127" s="8">
        <f>+Kousu!F60</f>
        <v>2.7</v>
      </c>
      <c r="E127" s="10">
        <f>'Input Data Shift A'!D56*IF('Input Data Shift A'!D$80&gt;0,'Input Data Shift A'!D$80,'Shift A Calculation'!$D127)/3600</f>
        <v>0</v>
      </c>
      <c r="F127" s="10">
        <f>'Input Data Shift A'!E56*IF('Input Data Shift A'!E$80&gt;0,'Input Data Shift A'!E$80,'Shift A Calculation'!$D127)/3600</f>
        <v>0</v>
      </c>
      <c r="G127" s="10">
        <f>'Input Data Shift A'!F56*IF('Input Data Shift A'!F$80&gt;0,'Input Data Shift A'!F$80,'Shift A Calculation'!$D127)/3600</f>
        <v>0</v>
      </c>
      <c r="H127" s="10">
        <f>'Input Data Shift A'!G56*IF('Input Data Shift A'!G$80&gt;0,'Input Data Shift A'!G$80,'Shift A Calculation'!$D127)/3600</f>
        <v>0</v>
      </c>
      <c r="I127" s="10">
        <f>'Input Data Shift A'!H56*IF('Input Data Shift A'!H$80&gt;0,'Input Data Shift A'!H$80,'Shift A Calculation'!$D127)/3600</f>
        <v>0</v>
      </c>
      <c r="J127" s="10">
        <f>'Input Data Shift A'!I56*IF('Input Data Shift A'!I$80&gt;0,'Input Data Shift A'!I$80,'Shift A Calculation'!$D127)/3600</f>
        <v>0</v>
      </c>
      <c r="K127" s="10">
        <f>'Input Data Shift A'!J56*IF('Input Data Shift A'!J$80&gt;0,'Input Data Shift A'!J$80,'Shift A Calculation'!$D127)/3600</f>
        <v>0</v>
      </c>
      <c r="L127" s="10">
        <f>'Input Data Shift A'!K56*IF('Input Data Shift A'!K$80&gt;0,'Input Data Shift A'!K$80,'Shift A Calculation'!$D127)/3600</f>
        <v>0</v>
      </c>
      <c r="M127" s="10">
        <f>'Input Data Shift A'!L56*IF('Input Data Shift A'!L$80&gt;0,'Input Data Shift A'!L$80,'Shift A Calculation'!$D127)/3600</f>
        <v>0</v>
      </c>
      <c r="N127" s="10">
        <f>'Input Data Shift A'!M56*IF('Input Data Shift A'!M$80&gt;0,'Input Data Shift A'!M$80,'Shift A Calculation'!$D127)/3600</f>
        <v>0</v>
      </c>
      <c r="O127" s="10">
        <f>'Input Data Shift A'!N56*IF('Input Data Shift A'!N$80&gt;0,'Input Data Shift A'!N$80,'Shift A Calculation'!$D127)/3600</f>
        <v>0</v>
      </c>
      <c r="P127" s="10">
        <f>'Input Data Shift A'!O56*IF('Input Data Shift A'!O$80&gt;0,'Input Data Shift A'!O$80,'Shift A Calculation'!$D127)/3600</f>
        <v>0</v>
      </c>
      <c r="Q127" s="10">
        <f>'Input Data Shift A'!P56*IF('Input Data Shift A'!P$80&gt;0,'Input Data Shift A'!P$80,'Shift A Calculation'!$D127)/3600</f>
        <v>0</v>
      </c>
      <c r="R127" s="10">
        <f>'Input Data Shift A'!Q56*IF('Input Data Shift A'!Q$80&gt;0,'Input Data Shift A'!Q$80,'Shift A Calculation'!$D127)/3600</f>
        <v>0</v>
      </c>
      <c r="S127" s="10">
        <f>'Input Data Shift A'!R56*IF('Input Data Shift A'!R$80&gt;0,'Input Data Shift A'!R$80,'Shift A Calculation'!$D127)/3600</f>
        <v>0</v>
      </c>
      <c r="T127" s="10">
        <f>'Input Data Shift A'!S56*IF('Input Data Shift A'!S$80&gt;0,'Input Data Shift A'!S$80,'Shift A Calculation'!$D127)/3600</f>
        <v>0</v>
      </c>
      <c r="U127" s="10">
        <f>'Input Data Shift A'!T56*IF('Input Data Shift A'!T$80&gt;0,'Input Data Shift A'!T$80,'Shift A Calculation'!$D127)/3600</f>
        <v>0</v>
      </c>
      <c r="V127" s="10">
        <f>'Input Data Shift A'!U56*IF('Input Data Shift A'!U$80&gt;0,'Input Data Shift A'!U$80,'Shift A Calculation'!$D127)/3600</f>
        <v>0</v>
      </c>
      <c r="W127" s="10">
        <f>'Input Data Shift A'!V56*IF('Input Data Shift A'!V$80&gt;0,'Input Data Shift A'!V$80,'Shift A Calculation'!$D127)/3600</f>
        <v>0</v>
      </c>
      <c r="X127" s="10">
        <f>'Input Data Shift A'!W56*IF('Input Data Shift A'!W$80&gt;0,'Input Data Shift A'!W$80,'Shift A Calculation'!$D127)/3600</f>
        <v>0</v>
      </c>
      <c r="Y127" s="10">
        <f>'Input Data Shift A'!X56*IF('Input Data Shift A'!X$80&gt;0,'Input Data Shift A'!X$80,'Shift A Calculation'!$D127)/3600</f>
        <v>0</v>
      </c>
      <c r="Z127" s="10">
        <f>'Input Data Shift A'!Y56*IF('Input Data Shift A'!Y$80&gt;0,'Input Data Shift A'!Y$80,'Shift A Calculation'!$D127)/3600</f>
        <v>0</v>
      </c>
      <c r="AA127" s="10">
        <f>'Input Data Shift A'!Z56*IF('Input Data Shift A'!Z$80&gt;0,'Input Data Shift A'!Z$80,'Shift A Calculation'!$D127)/3600</f>
        <v>0</v>
      </c>
      <c r="AB127" s="10">
        <f>'Input Data Shift A'!AA56*IF('Input Data Shift A'!AA$80&gt;0,'Input Data Shift A'!AA$80,'Shift A Calculation'!$D127)/3600</f>
        <v>0</v>
      </c>
      <c r="AC127" s="10">
        <f>'Input Data Shift A'!AB56*IF('Input Data Shift A'!AB$80&gt;0,'Input Data Shift A'!AB$80,'Shift A Calculation'!$D127)/3600</f>
        <v>0</v>
      </c>
      <c r="AD127" s="10">
        <f>'Input Data Shift A'!AC56*IF('Input Data Shift A'!AC$80&gt;0,'Input Data Shift A'!AC$80,'Shift A Calculation'!$D127)/3600</f>
        <v>0</v>
      </c>
      <c r="AE127" s="10">
        <f>'Input Data Shift A'!AD56*IF('Input Data Shift A'!AD$80&gt;0,'Input Data Shift A'!AD$80,'Shift A Calculation'!$D127)/3600</f>
        <v>0</v>
      </c>
      <c r="AF127" s="10">
        <f>'Input Data Shift A'!AE56*IF('Input Data Shift A'!AE$80&gt;0,'Input Data Shift A'!AE$80,'Shift A Calculation'!$D127)/3600</f>
        <v>0</v>
      </c>
      <c r="AG127" s="10">
        <f>'Input Data Shift A'!AF56*IF('Input Data Shift A'!AF$80&gt;0,'Input Data Shift A'!AF$80,'Shift A Calculation'!$D127)/3600</f>
        <v>0</v>
      </c>
      <c r="AH127" s="10">
        <f>'Input Data Shift A'!AG56*IF('Input Data Shift A'!AG$80&gt;0,'Input Data Shift A'!AG$80,'Shift A Calculation'!$D127)/3600</f>
        <v>0</v>
      </c>
      <c r="AI127" s="10">
        <f>'Input Data Shift A'!AH56*IF('Input Data Shift A'!AH$80&gt;0,'Input Data Shift A'!AH$80,'Shift A Calculation'!$D127)/3600</f>
        <v>0</v>
      </c>
      <c r="AJ127" s="10">
        <f t="shared" si="7"/>
        <v>0</v>
      </c>
    </row>
    <row r="128" spans="2:36">
      <c r="B128" s="8">
        <v>51</v>
      </c>
      <c r="C128" s="9" t="str">
        <f t="shared" si="5"/>
        <v>AE262100-7810</v>
      </c>
      <c r="D128" s="8">
        <f>+Kousu!F61</f>
        <v>2.7</v>
      </c>
      <c r="E128" s="10">
        <f>'Input Data Shift A'!D57*IF('Input Data Shift A'!D$80&gt;0,'Input Data Shift A'!D$80,'Shift A Calculation'!$D128)/3600</f>
        <v>0</v>
      </c>
      <c r="F128" s="10">
        <f>'Input Data Shift A'!E57*IF('Input Data Shift A'!E$80&gt;0,'Input Data Shift A'!E$80,'Shift A Calculation'!$D128)/3600</f>
        <v>0</v>
      </c>
      <c r="G128" s="10">
        <f>'Input Data Shift A'!F57*IF('Input Data Shift A'!F$80&gt;0,'Input Data Shift A'!F$80,'Shift A Calculation'!$D128)/3600</f>
        <v>0</v>
      </c>
      <c r="H128" s="10">
        <f>'Input Data Shift A'!G57*IF('Input Data Shift A'!G$80&gt;0,'Input Data Shift A'!G$80,'Shift A Calculation'!$D128)/3600</f>
        <v>0</v>
      </c>
      <c r="I128" s="10">
        <f>'Input Data Shift A'!H57*IF('Input Data Shift A'!H$80&gt;0,'Input Data Shift A'!H$80,'Shift A Calculation'!$D128)/3600</f>
        <v>0</v>
      </c>
      <c r="J128" s="10">
        <f>'Input Data Shift A'!I57*IF('Input Data Shift A'!I$80&gt;0,'Input Data Shift A'!I$80,'Shift A Calculation'!$D128)/3600</f>
        <v>0</v>
      </c>
      <c r="K128" s="10">
        <f>'Input Data Shift A'!J57*IF('Input Data Shift A'!J$80&gt;0,'Input Data Shift A'!J$80,'Shift A Calculation'!$D128)/3600</f>
        <v>0</v>
      </c>
      <c r="L128" s="10">
        <f>'Input Data Shift A'!K57*IF('Input Data Shift A'!K$80&gt;0,'Input Data Shift A'!K$80,'Shift A Calculation'!$D128)/3600</f>
        <v>0</v>
      </c>
      <c r="M128" s="10">
        <f>'Input Data Shift A'!L57*IF('Input Data Shift A'!L$80&gt;0,'Input Data Shift A'!L$80,'Shift A Calculation'!$D128)/3600</f>
        <v>0</v>
      </c>
      <c r="N128" s="10">
        <f>'Input Data Shift A'!M57*IF('Input Data Shift A'!M$80&gt;0,'Input Data Shift A'!M$80,'Shift A Calculation'!$D128)/3600</f>
        <v>0</v>
      </c>
      <c r="O128" s="10">
        <f>'Input Data Shift A'!N57*IF('Input Data Shift A'!N$80&gt;0,'Input Data Shift A'!N$80,'Shift A Calculation'!$D128)/3600</f>
        <v>0</v>
      </c>
      <c r="P128" s="10">
        <f>'Input Data Shift A'!O57*IF('Input Data Shift A'!O$80&gt;0,'Input Data Shift A'!O$80,'Shift A Calculation'!$D128)/3600</f>
        <v>0</v>
      </c>
      <c r="Q128" s="10">
        <f>'Input Data Shift A'!P57*IF('Input Data Shift A'!P$80&gt;0,'Input Data Shift A'!P$80,'Shift A Calculation'!$D128)/3600</f>
        <v>0</v>
      </c>
      <c r="R128" s="10">
        <f>'Input Data Shift A'!Q57*IF('Input Data Shift A'!Q$80&gt;0,'Input Data Shift A'!Q$80,'Shift A Calculation'!$D128)/3600</f>
        <v>0</v>
      </c>
      <c r="S128" s="10">
        <f>'Input Data Shift A'!R57*IF('Input Data Shift A'!R$80&gt;0,'Input Data Shift A'!R$80,'Shift A Calculation'!$D128)/3600</f>
        <v>0</v>
      </c>
      <c r="T128" s="10">
        <f>'Input Data Shift A'!S57*IF('Input Data Shift A'!S$80&gt;0,'Input Data Shift A'!S$80,'Shift A Calculation'!$D128)/3600</f>
        <v>0</v>
      </c>
      <c r="U128" s="10">
        <f>'Input Data Shift A'!T57*IF('Input Data Shift A'!T$80&gt;0,'Input Data Shift A'!T$80,'Shift A Calculation'!$D128)/3600</f>
        <v>0</v>
      </c>
      <c r="V128" s="10">
        <f>'Input Data Shift A'!U57*IF('Input Data Shift A'!U$80&gt;0,'Input Data Shift A'!U$80,'Shift A Calculation'!$D128)/3600</f>
        <v>0</v>
      </c>
      <c r="W128" s="10">
        <f>'Input Data Shift A'!V57*IF('Input Data Shift A'!V$80&gt;0,'Input Data Shift A'!V$80,'Shift A Calculation'!$D128)/3600</f>
        <v>0</v>
      </c>
      <c r="X128" s="10">
        <f>'Input Data Shift A'!W57*IF('Input Data Shift A'!W$80&gt;0,'Input Data Shift A'!W$80,'Shift A Calculation'!$D128)/3600</f>
        <v>0</v>
      </c>
      <c r="Y128" s="10">
        <f>'Input Data Shift A'!X57*IF('Input Data Shift A'!X$80&gt;0,'Input Data Shift A'!X$80,'Shift A Calculation'!$D128)/3600</f>
        <v>0</v>
      </c>
      <c r="Z128" s="10">
        <f>'Input Data Shift A'!Y57*IF('Input Data Shift A'!Y$80&gt;0,'Input Data Shift A'!Y$80,'Shift A Calculation'!$D128)/3600</f>
        <v>0</v>
      </c>
      <c r="AA128" s="10">
        <f>'Input Data Shift A'!Z57*IF('Input Data Shift A'!Z$80&gt;0,'Input Data Shift A'!Z$80,'Shift A Calculation'!$D128)/3600</f>
        <v>0</v>
      </c>
      <c r="AB128" s="10">
        <f>'Input Data Shift A'!AA57*IF('Input Data Shift A'!AA$80&gt;0,'Input Data Shift A'!AA$80,'Shift A Calculation'!$D128)/3600</f>
        <v>0</v>
      </c>
      <c r="AC128" s="10">
        <f>'Input Data Shift A'!AB57*IF('Input Data Shift A'!AB$80&gt;0,'Input Data Shift A'!AB$80,'Shift A Calculation'!$D128)/3600</f>
        <v>0</v>
      </c>
      <c r="AD128" s="10">
        <f>'Input Data Shift A'!AC57*IF('Input Data Shift A'!AC$80&gt;0,'Input Data Shift A'!AC$80,'Shift A Calculation'!$D128)/3600</f>
        <v>0</v>
      </c>
      <c r="AE128" s="10">
        <f>'Input Data Shift A'!AD57*IF('Input Data Shift A'!AD$80&gt;0,'Input Data Shift A'!AD$80,'Shift A Calculation'!$D128)/3600</f>
        <v>0</v>
      </c>
      <c r="AF128" s="10">
        <f>'Input Data Shift A'!AE57*IF('Input Data Shift A'!AE$80&gt;0,'Input Data Shift A'!AE$80,'Shift A Calculation'!$D128)/3600</f>
        <v>0</v>
      </c>
      <c r="AG128" s="10">
        <f>'Input Data Shift A'!AF57*IF('Input Data Shift A'!AF$80&gt;0,'Input Data Shift A'!AF$80,'Shift A Calculation'!$D128)/3600</f>
        <v>0</v>
      </c>
      <c r="AH128" s="10">
        <f>'Input Data Shift A'!AG57*IF('Input Data Shift A'!AG$80&gt;0,'Input Data Shift A'!AG$80,'Shift A Calculation'!$D128)/3600</f>
        <v>0</v>
      </c>
      <c r="AI128" s="10">
        <f>'Input Data Shift A'!AH57*IF('Input Data Shift A'!AH$80&gt;0,'Input Data Shift A'!AH$80,'Shift A Calculation'!$D128)/3600</f>
        <v>0</v>
      </c>
      <c r="AJ128" s="10">
        <f t="shared" si="7"/>
        <v>0</v>
      </c>
    </row>
    <row r="129" spans="2:36">
      <c r="B129" s="8">
        <v>52</v>
      </c>
      <c r="C129" s="9" t="str">
        <f t="shared" si="5"/>
        <v>AE262100-7820</v>
      </c>
      <c r="D129" s="8">
        <f>+Kousu!F62</f>
        <v>2.7</v>
      </c>
      <c r="E129" s="10">
        <f>'Input Data Shift A'!D58*IF('Input Data Shift A'!D$80&gt;0,'Input Data Shift A'!D$80,'Shift A Calculation'!$D129)/3600</f>
        <v>0</v>
      </c>
      <c r="F129" s="10">
        <f>'Input Data Shift A'!E58*IF('Input Data Shift A'!E$80&gt;0,'Input Data Shift A'!E$80,'Shift A Calculation'!$D129)/3600</f>
        <v>0</v>
      </c>
      <c r="G129" s="10">
        <f>'Input Data Shift A'!F58*IF('Input Data Shift A'!F$80&gt;0,'Input Data Shift A'!F$80,'Shift A Calculation'!$D129)/3600</f>
        <v>0</v>
      </c>
      <c r="H129" s="10">
        <f>'Input Data Shift A'!G58*IF('Input Data Shift A'!G$80&gt;0,'Input Data Shift A'!G$80,'Shift A Calculation'!$D129)/3600</f>
        <v>0</v>
      </c>
      <c r="I129" s="10">
        <f>'Input Data Shift A'!H58*IF('Input Data Shift A'!H$80&gt;0,'Input Data Shift A'!H$80,'Shift A Calculation'!$D129)/3600</f>
        <v>0</v>
      </c>
      <c r="J129" s="10">
        <f>'Input Data Shift A'!I58*IF('Input Data Shift A'!I$80&gt;0,'Input Data Shift A'!I$80,'Shift A Calculation'!$D129)/3600</f>
        <v>0</v>
      </c>
      <c r="K129" s="10">
        <f>'Input Data Shift A'!J58*IF('Input Data Shift A'!J$80&gt;0,'Input Data Shift A'!J$80,'Shift A Calculation'!$D129)/3600</f>
        <v>0</v>
      </c>
      <c r="L129" s="10">
        <f>'Input Data Shift A'!K58*IF('Input Data Shift A'!K$80&gt;0,'Input Data Shift A'!K$80,'Shift A Calculation'!$D129)/3600</f>
        <v>0</v>
      </c>
      <c r="M129" s="10">
        <f>'Input Data Shift A'!L58*IF('Input Data Shift A'!L$80&gt;0,'Input Data Shift A'!L$80,'Shift A Calculation'!$D129)/3600</f>
        <v>0</v>
      </c>
      <c r="N129" s="10">
        <f>'Input Data Shift A'!M58*IF('Input Data Shift A'!M$80&gt;0,'Input Data Shift A'!M$80,'Shift A Calculation'!$D129)/3600</f>
        <v>0</v>
      </c>
      <c r="O129" s="10">
        <f>'Input Data Shift A'!N58*IF('Input Data Shift A'!N$80&gt;0,'Input Data Shift A'!N$80,'Shift A Calculation'!$D129)/3600</f>
        <v>0</v>
      </c>
      <c r="P129" s="10">
        <f>'Input Data Shift A'!O58*IF('Input Data Shift A'!O$80&gt;0,'Input Data Shift A'!O$80,'Shift A Calculation'!$D129)/3600</f>
        <v>0</v>
      </c>
      <c r="Q129" s="10">
        <f>'Input Data Shift A'!P58*IF('Input Data Shift A'!P$80&gt;0,'Input Data Shift A'!P$80,'Shift A Calculation'!$D129)/3600</f>
        <v>0</v>
      </c>
      <c r="R129" s="10">
        <f>'Input Data Shift A'!Q58*IF('Input Data Shift A'!Q$80&gt;0,'Input Data Shift A'!Q$80,'Shift A Calculation'!$D129)/3600</f>
        <v>0</v>
      </c>
      <c r="S129" s="10">
        <f>'Input Data Shift A'!R58*IF('Input Data Shift A'!R$80&gt;0,'Input Data Shift A'!R$80,'Shift A Calculation'!$D129)/3600</f>
        <v>0</v>
      </c>
      <c r="T129" s="10">
        <f>'Input Data Shift A'!S58*IF('Input Data Shift A'!S$80&gt;0,'Input Data Shift A'!S$80,'Shift A Calculation'!$D129)/3600</f>
        <v>0</v>
      </c>
      <c r="U129" s="10">
        <f>'Input Data Shift A'!T58*IF('Input Data Shift A'!T$80&gt;0,'Input Data Shift A'!T$80,'Shift A Calculation'!$D129)/3600</f>
        <v>0</v>
      </c>
      <c r="V129" s="10">
        <f>'Input Data Shift A'!U58*IF('Input Data Shift A'!U$80&gt;0,'Input Data Shift A'!U$80,'Shift A Calculation'!$D129)/3600</f>
        <v>0</v>
      </c>
      <c r="W129" s="10">
        <f>'Input Data Shift A'!V58*IF('Input Data Shift A'!V$80&gt;0,'Input Data Shift A'!V$80,'Shift A Calculation'!$D129)/3600</f>
        <v>0</v>
      </c>
      <c r="X129" s="10">
        <f>'Input Data Shift A'!W58*IF('Input Data Shift A'!W$80&gt;0,'Input Data Shift A'!W$80,'Shift A Calculation'!$D129)/3600</f>
        <v>0</v>
      </c>
      <c r="Y129" s="10">
        <f>'Input Data Shift A'!X58*IF('Input Data Shift A'!X$80&gt;0,'Input Data Shift A'!X$80,'Shift A Calculation'!$D129)/3600</f>
        <v>0</v>
      </c>
      <c r="Z129" s="10">
        <f>'Input Data Shift A'!Y58*IF('Input Data Shift A'!Y$80&gt;0,'Input Data Shift A'!Y$80,'Shift A Calculation'!$D129)/3600</f>
        <v>0</v>
      </c>
      <c r="AA129" s="10">
        <f>'Input Data Shift A'!Z58*IF('Input Data Shift A'!Z$80&gt;0,'Input Data Shift A'!Z$80,'Shift A Calculation'!$D129)/3600</f>
        <v>0</v>
      </c>
      <c r="AB129" s="10">
        <f>'Input Data Shift A'!AA58*IF('Input Data Shift A'!AA$80&gt;0,'Input Data Shift A'!AA$80,'Shift A Calculation'!$D129)/3600</f>
        <v>0</v>
      </c>
      <c r="AC129" s="10">
        <f>'Input Data Shift A'!AB58*IF('Input Data Shift A'!AB$80&gt;0,'Input Data Shift A'!AB$80,'Shift A Calculation'!$D129)/3600</f>
        <v>0</v>
      </c>
      <c r="AD129" s="10">
        <f>'Input Data Shift A'!AC58*IF('Input Data Shift A'!AC$80&gt;0,'Input Data Shift A'!AC$80,'Shift A Calculation'!$D129)/3600</f>
        <v>0</v>
      </c>
      <c r="AE129" s="10">
        <f>'Input Data Shift A'!AD58*IF('Input Data Shift A'!AD$80&gt;0,'Input Data Shift A'!AD$80,'Shift A Calculation'!$D129)/3600</f>
        <v>0</v>
      </c>
      <c r="AF129" s="10">
        <f>'Input Data Shift A'!AE58*IF('Input Data Shift A'!AE$80&gt;0,'Input Data Shift A'!AE$80,'Shift A Calculation'!$D129)/3600</f>
        <v>0</v>
      </c>
      <c r="AG129" s="10">
        <f>'Input Data Shift A'!AF58*IF('Input Data Shift A'!AF$80&gt;0,'Input Data Shift A'!AF$80,'Shift A Calculation'!$D129)/3600</f>
        <v>0</v>
      </c>
      <c r="AH129" s="10">
        <f>'Input Data Shift A'!AG58*IF('Input Data Shift A'!AG$80&gt;0,'Input Data Shift A'!AG$80,'Shift A Calculation'!$D129)/3600</f>
        <v>0</v>
      </c>
      <c r="AI129" s="10">
        <f>'Input Data Shift A'!AH58*IF('Input Data Shift A'!AH$80&gt;0,'Input Data Shift A'!AH$80,'Shift A Calculation'!$D129)/3600</f>
        <v>0</v>
      </c>
      <c r="AJ129" s="10">
        <f t="shared" si="7"/>
        <v>0</v>
      </c>
    </row>
    <row r="130" spans="2:36">
      <c r="B130" s="8">
        <v>53</v>
      </c>
      <c r="C130" s="9" t="str">
        <f t="shared" si="5"/>
        <v>AE262100-7830</v>
      </c>
      <c r="D130" s="8">
        <f>+Kousu!F63</f>
        <v>2.7</v>
      </c>
      <c r="E130" s="10">
        <f>'Input Data Shift A'!D59*IF('Input Data Shift A'!D$80&gt;0,'Input Data Shift A'!D$80,'Shift A Calculation'!$D130)/3600</f>
        <v>0</v>
      </c>
      <c r="F130" s="10">
        <f>'Input Data Shift A'!E59*IF('Input Data Shift A'!E$80&gt;0,'Input Data Shift A'!E$80,'Shift A Calculation'!$D130)/3600</f>
        <v>0</v>
      </c>
      <c r="G130" s="10">
        <f>'Input Data Shift A'!F59*IF('Input Data Shift A'!F$80&gt;0,'Input Data Shift A'!F$80,'Shift A Calculation'!$D130)/3600</f>
        <v>0</v>
      </c>
      <c r="H130" s="10">
        <f>'Input Data Shift A'!G59*IF('Input Data Shift A'!G$80&gt;0,'Input Data Shift A'!G$80,'Shift A Calculation'!$D130)/3600</f>
        <v>0</v>
      </c>
      <c r="I130" s="10">
        <f>'Input Data Shift A'!H59*IF('Input Data Shift A'!H$80&gt;0,'Input Data Shift A'!H$80,'Shift A Calculation'!$D130)/3600</f>
        <v>0</v>
      </c>
      <c r="J130" s="10">
        <f>'Input Data Shift A'!I59*IF('Input Data Shift A'!I$80&gt;0,'Input Data Shift A'!I$80,'Shift A Calculation'!$D130)/3600</f>
        <v>0</v>
      </c>
      <c r="K130" s="10">
        <f>'Input Data Shift A'!J59*IF('Input Data Shift A'!J$80&gt;0,'Input Data Shift A'!J$80,'Shift A Calculation'!$D130)/3600</f>
        <v>0</v>
      </c>
      <c r="L130" s="10">
        <f>'Input Data Shift A'!K59*IF('Input Data Shift A'!K$80&gt;0,'Input Data Shift A'!K$80,'Shift A Calculation'!$D130)/3600</f>
        <v>0</v>
      </c>
      <c r="M130" s="10">
        <f>'Input Data Shift A'!L59*IF('Input Data Shift A'!L$80&gt;0,'Input Data Shift A'!L$80,'Shift A Calculation'!$D130)/3600</f>
        <v>0</v>
      </c>
      <c r="N130" s="10">
        <f>'Input Data Shift A'!M59*IF('Input Data Shift A'!M$80&gt;0,'Input Data Shift A'!M$80,'Shift A Calculation'!$D130)/3600</f>
        <v>0</v>
      </c>
      <c r="O130" s="10">
        <f>'Input Data Shift A'!N59*IF('Input Data Shift A'!N$80&gt;0,'Input Data Shift A'!N$80,'Shift A Calculation'!$D130)/3600</f>
        <v>0</v>
      </c>
      <c r="P130" s="10">
        <f>'Input Data Shift A'!O59*IF('Input Data Shift A'!O$80&gt;0,'Input Data Shift A'!O$80,'Shift A Calculation'!$D130)/3600</f>
        <v>0</v>
      </c>
      <c r="Q130" s="10">
        <f>'Input Data Shift A'!P59*IF('Input Data Shift A'!P$80&gt;0,'Input Data Shift A'!P$80,'Shift A Calculation'!$D130)/3600</f>
        <v>0</v>
      </c>
      <c r="R130" s="10">
        <f>'Input Data Shift A'!Q59*IF('Input Data Shift A'!Q$80&gt;0,'Input Data Shift A'!Q$80,'Shift A Calculation'!$D130)/3600</f>
        <v>0</v>
      </c>
      <c r="S130" s="10">
        <f>'Input Data Shift A'!R59*IF('Input Data Shift A'!R$80&gt;0,'Input Data Shift A'!R$80,'Shift A Calculation'!$D130)/3600</f>
        <v>0</v>
      </c>
      <c r="T130" s="10">
        <f>'Input Data Shift A'!S59*IF('Input Data Shift A'!S$80&gt;0,'Input Data Shift A'!S$80,'Shift A Calculation'!$D130)/3600</f>
        <v>0</v>
      </c>
      <c r="U130" s="10">
        <f>'Input Data Shift A'!T59*IF('Input Data Shift A'!T$80&gt;0,'Input Data Shift A'!T$80,'Shift A Calculation'!$D130)/3600</f>
        <v>0</v>
      </c>
      <c r="V130" s="10">
        <f>'Input Data Shift A'!U59*IF('Input Data Shift A'!U$80&gt;0,'Input Data Shift A'!U$80,'Shift A Calculation'!$D130)/3600</f>
        <v>0</v>
      </c>
      <c r="W130" s="10">
        <f>'Input Data Shift A'!V59*IF('Input Data Shift A'!V$80&gt;0,'Input Data Shift A'!V$80,'Shift A Calculation'!$D130)/3600</f>
        <v>0</v>
      </c>
      <c r="X130" s="10">
        <f>'Input Data Shift A'!W59*IF('Input Data Shift A'!W$80&gt;0,'Input Data Shift A'!W$80,'Shift A Calculation'!$D130)/3600</f>
        <v>0</v>
      </c>
      <c r="Y130" s="10">
        <f>'Input Data Shift A'!X59*IF('Input Data Shift A'!X$80&gt;0,'Input Data Shift A'!X$80,'Shift A Calculation'!$D130)/3600</f>
        <v>0</v>
      </c>
      <c r="Z130" s="10">
        <f>'Input Data Shift A'!Y59*IF('Input Data Shift A'!Y$80&gt;0,'Input Data Shift A'!Y$80,'Shift A Calculation'!$D130)/3600</f>
        <v>0</v>
      </c>
      <c r="AA130" s="10">
        <f>'Input Data Shift A'!Z59*IF('Input Data Shift A'!Z$80&gt;0,'Input Data Shift A'!Z$80,'Shift A Calculation'!$D130)/3600</f>
        <v>0</v>
      </c>
      <c r="AB130" s="10">
        <f>'Input Data Shift A'!AA59*IF('Input Data Shift A'!AA$80&gt;0,'Input Data Shift A'!AA$80,'Shift A Calculation'!$D130)/3600</f>
        <v>0</v>
      </c>
      <c r="AC130" s="10">
        <f>'Input Data Shift A'!AB59*IF('Input Data Shift A'!AB$80&gt;0,'Input Data Shift A'!AB$80,'Shift A Calculation'!$D130)/3600</f>
        <v>0</v>
      </c>
      <c r="AD130" s="10">
        <f>'Input Data Shift A'!AC59*IF('Input Data Shift A'!AC$80&gt;0,'Input Data Shift A'!AC$80,'Shift A Calculation'!$D130)/3600</f>
        <v>0</v>
      </c>
      <c r="AE130" s="10">
        <f>'Input Data Shift A'!AD59*IF('Input Data Shift A'!AD$80&gt;0,'Input Data Shift A'!AD$80,'Shift A Calculation'!$D130)/3600</f>
        <v>0</v>
      </c>
      <c r="AF130" s="10">
        <f>'Input Data Shift A'!AE59*IF('Input Data Shift A'!AE$80&gt;0,'Input Data Shift A'!AE$80,'Shift A Calculation'!$D130)/3600</f>
        <v>0</v>
      </c>
      <c r="AG130" s="10">
        <f>'Input Data Shift A'!AF59*IF('Input Data Shift A'!AF$80&gt;0,'Input Data Shift A'!AF$80,'Shift A Calculation'!$D130)/3600</f>
        <v>0</v>
      </c>
      <c r="AH130" s="10">
        <f>'Input Data Shift A'!AG59*IF('Input Data Shift A'!AG$80&gt;0,'Input Data Shift A'!AG$80,'Shift A Calculation'!$D130)/3600</f>
        <v>0</v>
      </c>
      <c r="AI130" s="10">
        <f>'Input Data Shift A'!AH59*IF('Input Data Shift A'!AH$80&gt;0,'Input Data Shift A'!AH$80,'Shift A Calculation'!$D130)/3600</f>
        <v>0</v>
      </c>
      <c r="AJ130" s="10">
        <f t="shared" si="7"/>
        <v>0</v>
      </c>
    </row>
    <row r="131" spans="2:36">
      <c r="B131" s="8">
        <v>54</v>
      </c>
      <c r="C131" s="9" t="str">
        <f t="shared" si="5"/>
        <v>AE262100-7840</v>
      </c>
      <c r="D131" s="8">
        <f>+Kousu!F64</f>
        <v>2.7</v>
      </c>
      <c r="E131" s="10">
        <f>'Input Data Shift A'!D60*IF('Input Data Shift A'!D$80&gt;0,'Input Data Shift A'!D$80,'Shift A Calculation'!$D131)/3600</f>
        <v>0</v>
      </c>
      <c r="F131" s="10">
        <f>'Input Data Shift A'!E60*IF('Input Data Shift A'!E$80&gt;0,'Input Data Shift A'!E$80,'Shift A Calculation'!$D131)/3600</f>
        <v>0</v>
      </c>
      <c r="G131" s="10">
        <f>'Input Data Shift A'!F60*IF('Input Data Shift A'!F$80&gt;0,'Input Data Shift A'!F$80,'Shift A Calculation'!$D131)/3600</f>
        <v>0</v>
      </c>
      <c r="H131" s="10">
        <f>'Input Data Shift A'!G60*IF('Input Data Shift A'!G$80&gt;0,'Input Data Shift A'!G$80,'Shift A Calculation'!$D131)/3600</f>
        <v>0</v>
      </c>
      <c r="I131" s="10">
        <f>'Input Data Shift A'!H60*IF('Input Data Shift A'!H$80&gt;0,'Input Data Shift A'!H$80,'Shift A Calculation'!$D131)/3600</f>
        <v>0</v>
      </c>
      <c r="J131" s="10">
        <f>'Input Data Shift A'!I60*IF('Input Data Shift A'!I$80&gt;0,'Input Data Shift A'!I$80,'Shift A Calculation'!$D131)/3600</f>
        <v>0</v>
      </c>
      <c r="K131" s="10">
        <f>'Input Data Shift A'!J60*IF('Input Data Shift A'!J$80&gt;0,'Input Data Shift A'!J$80,'Shift A Calculation'!$D131)/3600</f>
        <v>0</v>
      </c>
      <c r="L131" s="10">
        <f>'Input Data Shift A'!K60*IF('Input Data Shift A'!K$80&gt;0,'Input Data Shift A'!K$80,'Shift A Calculation'!$D131)/3600</f>
        <v>0</v>
      </c>
      <c r="M131" s="10">
        <f>'Input Data Shift A'!L60*IF('Input Data Shift A'!L$80&gt;0,'Input Data Shift A'!L$80,'Shift A Calculation'!$D131)/3600</f>
        <v>0</v>
      </c>
      <c r="N131" s="10">
        <f>'Input Data Shift A'!M60*IF('Input Data Shift A'!M$80&gt;0,'Input Data Shift A'!M$80,'Shift A Calculation'!$D131)/3600</f>
        <v>0</v>
      </c>
      <c r="O131" s="10">
        <f>'Input Data Shift A'!N60*IF('Input Data Shift A'!N$80&gt;0,'Input Data Shift A'!N$80,'Shift A Calculation'!$D131)/3600</f>
        <v>0</v>
      </c>
      <c r="P131" s="10">
        <f>'Input Data Shift A'!O60*IF('Input Data Shift A'!O$80&gt;0,'Input Data Shift A'!O$80,'Shift A Calculation'!$D131)/3600</f>
        <v>0</v>
      </c>
      <c r="Q131" s="10">
        <f>'Input Data Shift A'!P60*IF('Input Data Shift A'!P$80&gt;0,'Input Data Shift A'!P$80,'Shift A Calculation'!$D131)/3600</f>
        <v>0</v>
      </c>
      <c r="R131" s="10">
        <f>'Input Data Shift A'!Q60*IF('Input Data Shift A'!Q$80&gt;0,'Input Data Shift A'!Q$80,'Shift A Calculation'!$D131)/3600</f>
        <v>0</v>
      </c>
      <c r="S131" s="10">
        <f>'Input Data Shift A'!R60*IF('Input Data Shift A'!R$80&gt;0,'Input Data Shift A'!R$80,'Shift A Calculation'!$D131)/3600</f>
        <v>0</v>
      </c>
      <c r="T131" s="10">
        <f>'Input Data Shift A'!S60*IF('Input Data Shift A'!S$80&gt;0,'Input Data Shift A'!S$80,'Shift A Calculation'!$D131)/3600</f>
        <v>0</v>
      </c>
      <c r="U131" s="10">
        <f>'Input Data Shift A'!T60*IF('Input Data Shift A'!T$80&gt;0,'Input Data Shift A'!T$80,'Shift A Calculation'!$D131)/3600</f>
        <v>0</v>
      </c>
      <c r="V131" s="10">
        <f>'Input Data Shift A'!U60*IF('Input Data Shift A'!U$80&gt;0,'Input Data Shift A'!U$80,'Shift A Calculation'!$D131)/3600</f>
        <v>0</v>
      </c>
      <c r="W131" s="10">
        <f>'Input Data Shift A'!V60*IF('Input Data Shift A'!V$80&gt;0,'Input Data Shift A'!V$80,'Shift A Calculation'!$D131)/3600</f>
        <v>0</v>
      </c>
      <c r="X131" s="10">
        <f>'Input Data Shift A'!W60*IF('Input Data Shift A'!W$80&gt;0,'Input Data Shift A'!W$80,'Shift A Calculation'!$D131)/3600</f>
        <v>0</v>
      </c>
      <c r="Y131" s="10">
        <f>'Input Data Shift A'!X60*IF('Input Data Shift A'!X$80&gt;0,'Input Data Shift A'!X$80,'Shift A Calculation'!$D131)/3600</f>
        <v>0</v>
      </c>
      <c r="Z131" s="10">
        <f>'Input Data Shift A'!Y60*IF('Input Data Shift A'!Y$80&gt;0,'Input Data Shift A'!Y$80,'Shift A Calculation'!$D131)/3600</f>
        <v>0</v>
      </c>
      <c r="AA131" s="10">
        <f>'Input Data Shift A'!Z60*IF('Input Data Shift A'!Z$80&gt;0,'Input Data Shift A'!Z$80,'Shift A Calculation'!$D131)/3600</f>
        <v>0</v>
      </c>
      <c r="AB131" s="10">
        <f>'Input Data Shift A'!AA60*IF('Input Data Shift A'!AA$80&gt;0,'Input Data Shift A'!AA$80,'Shift A Calculation'!$D131)/3600</f>
        <v>0</v>
      </c>
      <c r="AC131" s="10">
        <f>'Input Data Shift A'!AB60*IF('Input Data Shift A'!AB$80&gt;0,'Input Data Shift A'!AB$80,'Shift A Calculation'!$D131)/3600</f>
        <v>0</v>
      </c>
      <c r="AD131" s="10">
        <f>'Input Data Shift A'!AC60*IF('Input Data Shift A'!AC$80&gt;0,'Input Data Shift A'!AC$80,'Shift A Calculation'!$D131)/3600</f>
        <v>0</v>
      </c>
      <c r="AE131" s="10">
        <f>'Input Data Shift A'!AD60*IF('Input Data Shift A'!AD$80&gt;0,'Input Data Shift A'!AD$80,'Shift A Calculation'!$D131)/3600</f>
        <v>0</v>
      </c>
      <c r="AF131" s="10">
        <f>'Input Data Shift A'!AE60*IF('Input Data Shift A'!AE$80&gt;0,'Input Data Shift A'!AE$80,'Shift A Calculation'!$D131)/3600</f>
        <v>0</v>
      </c>
      <c r="AG131" s="10">
        <f>'Input Data Shift A'!AF60*IF('Input Data Shift A'!AF$80&gt;0,'Input Data Shift A'!AF$80,'Shift A Calculation'!$D131)/3600</f>
        <v>0</v>
      </c>
      <c r="AH131" s="10">
        <f>'Input Data Shift A'!AG60*IF('Input Data Shift A'!AG$80&gt;0,'Input Data Shift A'!AG$80,'Shift A Calculation'!$D131)/3600</f>
        <v>0</v>
      </c>
      <c r="AI131" s="10">
        <f>'Input Data Shift A'!AH60*IF('Input Data Shift A'!AH$80&gt;0,'Input Data Shift A'!AH$80,'Shift A Calculation'!$D131)/3600</f>
        <v>0</v>
      </c>
      <c r="AJ131" s="10">
        <f t="shared" si="7"/>
        <v>0</v>
      </c>
    </row>
    <row r="132" spans="2:36">
      <c r="B132" s="8">
        <v>55</v>
      </c>
      <c r="C132" s="9" t="str">
        <f t="shared" si="5"/>
        <v>AE262100-7850</v>
      </c>
      <c r="D132" s="8">
        <f>+Kousu!F65</f>
        <v>2.7</v>
      </c>
      <c r="E132" s="10">
        <f>'Input Data Shift A'!D61*IF('Input Data Shift A'!D$80&gt;0,'Input Data Shift A'!D$80,'Shift A Calculation'!$D132)/3600</f>
        <v>0</v>
      </c>
      <c r="F132" s="10">
        <f>'Input Data Shift A'!E61*IF('Input Data Shift A'!E$80&gt;0,'Input Data Shift A'!E$80,'Shift A Calculation'!$D132)/3600</f>
        <v>0</v>
      </c>
      <c r="G132" s="10">
        <f>'Input Data Shift A'!F61*IF('Input Data Shift A'!F$80&gt;0,'Input Data Shift A'!F$80,'Shift A Calculation'!$D132)/3600</f>
        <v>0</v>
      </c>
      <c r="H132" s="10">
        <f>'Input Data Shift A'!G61*IF('Input Data Shift A'!G$80&gt;0,'Input Data Shift A'!G$80,'Shift A Calculation'!$D132)/3600</f>
        <v>0</v>
      </c>
      <c r="I132" s="10">
        <f>'Input Data Shift A'!H61*IF('Input Data Shift A'!H$80&gt;0,'Input Data Shift A'!H$80,'Shift A Calculation'!$D132)/3600</f>
        <v>0</v>
      </c>
      <c r="J132" s="10">
        <f>'Input Data Shift A'!I61*IF('Input Data Shift A'!I$80&gt;0,'Input Data Shift A'!I$80,'Shift A Calculation'!$D132)/3600</f>
        <v>0</v>
      </c>
      <c r="K132" s="10">
        <f>'Input Data Shift A'!J61*IF('Input Data Shift A'!J$80&gt;0,'Input Data Shift A'!J$80,'Shift A Calculation'!$D132)/3600</f>
        <v>0</v>
      </c>
      <c r="L132" s="10">
        <f>'Input Data Shift A'!K61*IF('Input Data Shift A'!K$80&gt;0,'Input Data Shift A'!K$80,'Shift A Calculation'!$D132)/3600</f>
        <v>0</v>
      </c>
      <c r="M132" s="10">
        <f>'Input Data Shift A'!L61*IF('Input Data Shift A'!L$80&gt;0,'Input Data Shift A'!L$80,'Shift A Calculation'!$D132)/3600</f>
        <v>0</v>
      </c>
      <c r="N132" s="10">
        <f>'Input Data Shift A'!M61*IF('Input Data Shift A'!M$80&gt;0,'Input Data Shift A'!M$80,'Shift A Calculation'!$D132)/3600</f>
        <v>0</v>
      </c>
      <c r="O132" s="10">
        <f>'Input Data Shift A'!N61*IF('Input Data Shift A'!N$80&gt;0,'Input Data Shift A'!N$80,'Shift A Calculation'!$D132)/3600</f>
        <v>0</v>
      </c>
      <c r="P132" s="10">
        <f>'Input Data Shift A'!O61*IF('Input Data Shift A'!O$80&gt;0,'Input Data Shift A'!O$80,'Shift A Calculation'!$D132)/3600</f>
        <v>0</v>
      </c>
      <c r="Q132" s="10">
        <f>'Input Data Shift A'!P61*IF('Input Data Shift A'!P$80&gt;0,'Input Data Shift A'!P$80,'Shift A Calculation'!$D132)/3600</f>
        <v>0</v>
      </c>
      <c r="R132" s="10">
        <f>'Input Data Shift A'!Q61*IF('Input Data Shift A'!Q$80&gt;0,'Input Data Shift A'!Q$80,'Shift A Calculation'!$D132)/3600</f>
        <v>0</v>
      </c>
      <c r="S132" s="10">
        <f>'Input Data Shift A'!R61*IF('Input Data Shift A'!R$80&gt;0,'Input Data Shift A'!R$80,'Shift A Calculation'!$D132)/3600</f>
        <v>0</v>
      </c>
      <c r="T132" s="10">
        <f>'Input Data Shift A'!S61*IF('Input Data Shift A'!S$80&gt;0,'Input Data Shift A'!S$80,'Shift A Calculation'!$D132)/3600</f>
        <v>0</v>
      </c>
      <c r="U132" s="10">
        <f>'Input Data Shift A'!T61*IF('Input Data Shift A'!T$80&gt;0,'Input Data Shift A'!T$80,'Shift A Calculation'!$D132)/3600</f>
        <v>0</v>
      </c>
      <c r="V132" s="10">
        <f>'Input Data Shift A'!U61*IF('Input Data Shift A'!U$80&gt;0,'Input Data Shift A'!U$80,'Shift A Calculation'!$D132)/3600</f>
        <v>0</v>
      </c>
      <c r="W132" s="10">
        <f>'Input Data Shift A'!V61*IF('Input Data Shift A'!V$80&gt;0,'Input Data Shift A'!V$80,'Shift A Calculation'!$D132)/3600</f>
        <v>0</v>
      </c>
      <c r="X132" s="10">
        <f>'Input Data Shift A'!W61*IF('Input Data Shift A'!W$80&gt;0,'Input Data Shift A'!W$80,'Shift A Calculation'!$D132)/3600</f>
        <v>0</v>
      </c>
      <c r="Y132" s="10">
        <f>'Input Data Shift A'!X61*IF('Input Data Shift A'!X$80&gt;0,'Input Data Shift A'!X$80,'Shift A Calculation'!$D132)/3600</f>
        <v>0</v>
      </c>
      <c r="Z132" s="10">
        <f>'Input Data Shift A'!Y61*IF('Input Data Shift A'!Y$80&gt;0,'Input Data Shift A'!Y$80,'Shift A Calculation'!$D132)/3600</f>
        <v>0</v>
      </c>
      <c r="AA132" s="10">
        <f>'Input Data Shift A'!Z61*IF('Input Data Shift A'!Z$80&gt;0,'Input Data Shift A'!Z$80,'Shift A Calculation'!$D132)/3600</f>
        <v>0</v>
      </c>
      <c r="AB132" s="10">
        <f>'Input Data Shift A'!AA61*IF('Input Data Shift A'!AA$80&gt;0,'Input Data Shift A'!AA$80,'Shift A Calculation'!$D132)/3600</f>
        <v>0</v>
      </c>
      <c r="AC132" s="10">
        <f>'Input Data Shift A'!AB61*IF('Input Data Shift A'!AB$80&gt;0,'Input Data Shift A'!AB$80,'Shift A Calculation'!$D132)/3600</f>
        <v>0</v>
      </c>
      <c r="AD132" s="10">
        <f>'Input Data Shift A'!AC61*IF('Input Data Shift A'!AC$80&gt;0,'Input Data Shift A'!AC$80,'Shift A Calculation'!$D132)/3600</f>
        <v>0</v>
      </c>
      <c r="AE132" s="10">
        <f>'Input Data Shift A'!AD61*IF('Input Data Shift A'!AD$80&gt;0,'Input Data Shift A'!AD$80,'Shift A Calculation'!$D132)/3600</f>
        <v>0</v>
      </c>
      <c r="AF132" s="10">
        <f>'Input Data Shift A'!AE61*IF('Input Data Shift A'!AE$80&gt;0,'Input Data Shift A'!AE$80,'Shift A Calculation'!$D132)/3600</f>
        <v>0</v>
      </c>
      <c r="AG132" s="10">
        <f>'Input Data Shift A'!AF61*IF('Input Data Shift A'!AF$80&gt;0,'Input Data Shift A'!AF$80,'Shift A Calculation'!$D132)/3600</f>
        <v>0</v>
      </c>
      <c r="AH132" s="10">
        <f>'Input Data Shift A'!AG61*IF('Input Data Shift A'!AG$80&gt;0,'Input Data Shift A'!AG$80,'Shift A Calculation'!$D132)/3600</f>
        <v>0</v>
      </c>
      <c r="AI132" s="10">
        <f>'Input Data Shift A'!AH61*IF('Input Data Shift A'!AH$80&gt;0,'Input Data Shift A'!AH$80,'Shift A Calculation'!$D132)/3600</f>
        <v>0</v>
      </c>
      <c r="AJ132" s="10">
        <f t="shared" si="7"/>
        <v>0</v>
      </c>
    </row>
    <row r="133" spans="2:36">
      <c r="B133" s="8">
        <v>56</v>
      </c>
      <c r="C133" s="9">
        <f t="shared" si="5"/>
        <v>0</v>
      </c>
      <c r="D133" s="8">
        <f>+Kousu!F66</f>
        <v>0</v>
      </c>
      <c r="E133" s="10">
        <f>'Input Data Shift A'!D62*IF('Input Data Shift A'!D$80&gt;0,'Input Data Shift A'!D$80,'Shift A Calculation'!$D133)/3600</f>
        <v>0</v>
      </c>
      <c r="F133" s="10">
        <f>'Input Data Shift A'!E62*IF('Input Data Shift A'!E$80&gt;0,'Input Data Shift A'!E$80,'Shift A Calculation'!$D133)/3600</f>
        <v>0</v>
      </c>
      <c r="G133" s="10">
        <f>'Input Data Shift A'!F62*IF('Input Data Shift A'!F$80&gt;0,'Input Data Shift A'!F$80,'Shift A Calculation'!$D133)/3600</f>
        <v>0</v>
      </c>
      <c r="H133" s="10">
        <f>'Input Data Shift A'!G62*IF('Input Data Shift A'!G$80&gt;0,'Input Data Shift A'!G$80,'Shift A Calculation'!$D133)/3600</f>
        <v>0</v>
      </c>
      <c r="I133" s="10">
        <f>'Input Data Shift A'!H62*IF('Input Data Shift A'!H$80&gt;0,'Input Data Shift A'!H$80,'Shift A Calculation'!$D133)/3600</f>
        <v>0</v>
      </c>
      <c r="J133" s="10">
        <f>'Input Data Shift A'!I62*IF('Input Data Shift A'!I$80&gt;0,'Input Data Shift A'!I$80,'Shift A Calculation'!$D133)/3600</f>
        <v>0</v>
      </c>
      <c r="K133" s="10">
        <f>'Input Data Shift A'!J62*IF('Input Data Shift A'!J$80&gt;0,'Input Data Shift A'!J$80,'Shift A Calculation'!$D133)/3600</f>
        <v>0</v>
      </c>
      <c r="L133" s="10">
        <f>'Input Data Shift A'!K62*IF('Input Data Shift A'!K$80&gt;0,'Input Data Shift A'!K$80,'Shift A Calculation'!$D133)/3600</f>
        <v>0</v>
      </c>
      <c r="M133" s="10">
        <f>'Input Data Shift A'!L62*IF('Input Data Shift A'!L$80&gt;0,'Input Data Shift A'!L$80,'Shift A Calculation'!$D133)/3600</f>
        <v>0</v>
      </c>
      <c r="N133" s="10">
        <f>'Input Data Shift A'!M62*IF('Input Data Shift A'!M$80&gt;0,'Input Data Shift A'!M$80,'Shift A Calculation'!$D133)/3600</f>
        <v>0</v>
      </c>
      <c r="O133" s="10">
        <f>'Input Data Shift A'!N62*IF('Input Data Shift A'!N$80&gt;0,'Input Data Shift A'!N$80,'Shift A Calculation'!$D133)/3600</f>
        <v>0</v>
      </c>
      <c r="P133" s="10">
        <f>'Input Data Shift A'!O62*IF('Input Data Shift A'!O$80&gt;0,'Input Data Shift A'!O$80,'Shift A Calculation'!$D133)/3600</f>
        <v>0</v>
      </c>
      <c r="Q133" s="10">
        <f>'Input Data Shift A'!P62*IF('Input Data Shift A'!P$80&gt;0,'Input Data Shift A'!P$80,'Shift A Calculation'!$D133)/3600</f>
        <v>0</v>
      </c>
      <c r="R133" s="10">
        <f>'Input Data Shift A'!Q62*IF('Input Data Shift A'!Q$80&gt;0,'Input Data Shift A'!Q$80,'Shift A Calculation'!$D133)/3600</f>
        <v>0</v>
      </c>
      <c r="S133" s="10">
        <f>'Input Data Shift A'!R62*IF('Input Data Shift A'!R$80&gt;0,'Input Data Shift A'!R$80,'Shift A Calculation'!$D133)/3600</f>
        <v>0</v>
      </c>
      <c r="T133" s="10">
        <f>'Input Data Shift A'!S62*IF('Input Data Shift A'!S$80&gt;0,'Input Data Shift A'!S$80,'Shift A Calculation'!$D133)/3600</f>
        <v>0</v>
      </c>
      <c r="U133" s="10">
        <f>'Input Data Shift A'!T62*IF('Input Data Shift A'!T$80&gt;0,'Input Data Shift A'!T$80,'Shift A Calculation'!$D133)/3600</f>
        <v>0</v>
      </c>
      <c r="V133" s="10">
        <f>'Input Data Shift A'!U62*IF('Input Data Shift A'!U$80&gt;0,'Input Data Shift A'!U$80,'Shift A Calculation'!$D133)/3600</f>
        <v>0</v>
      </c>
      <c r="W133" s="10">
        <f>'Input Data Shift A'!V62*IF('Input Data Shift A'!V$80&gt;0,'Input Data Shift A'!V$80,'Shift A Calculation'!$D133)/3600</f>
        <v>0</v>
      </c>
      <c r="X133" s="10">
        <f>'Input Data Shift A'!W62*IF('Input Data Shift A'!W$80&gt;0,'Input Data Shift A'!W$80,'Shift A Calculation'!$D133)/3600</f>
        <v>0</v>
      </c>
      <c r="Y133" s="10">
        <f>'Input Data Shift A'!X62*IF('Input Data Shift A'!X$80&gt;0,'Input Data Shift A'!X$80,'Shift A Calculation'!$D133)/3600</f>
        <v>0</v>
      </c>
      <c r="Z133" s="10">
        <f>'Input Data Shift A'!Y62*IF('Input Data Shift A'!Y$80&gt;0,'Input Data Shift A'!Y$80,'Shift A Calculation'!$D133)/3600</f>
        <v>0</v>
      </c>
      <c r="AA133" s="10">
        <f>'Input Data Shift A'!Z62*IF('Input Data Shift A'!Z$80&gt;0,'Input Data Shift A'!Z$80,'Shift A Calculation'!$D133)/3600</f>
        <v>0</v>
      </c>
      <c r="AB133" s="10">
        <f>'Input Data Shift A'!AA62*IF('Input Data Shift A'!AA$80&gt;0,'Input Data Shift A'!AA$80,'Shift A Calculation'!$D133)/3600</f>
        <v>0</v>
      </c>
      <c r="AC133" s="10">
        <f>'Input Data Shift A'!AB62*IF('Input Data Shift A'!AB$80&gt;0,'Input Data Shift A'!AB$80,'Shift A Calculation'!$D133)/3600</f>
        <v>0</v>
      </c>
      <c r="AD133" s="10">
        <f>'Input Data Shift A'!AC62*IF('Input Data Shift A'!AC$80&gt;0,'Input Data Shift A'!AC$80,'Shift A Calculation'!$D133)/3600</f>
        <v>0</v>
      </c>
      <c r="AE133" s="10">
        <f>'Input Data Shift A'!AD62*IF('Input Data Shift A'!AD$80&gt;0,'Input Data Shift A'!AD$80,'Shift A Calculation'!$D133)/3600</f>
        <v>0</v>
      </c>
      <c r="AF133" s="10">
        <f>'Input Data Shift A'!AE62*IF('Input Data Shift A'!AE$80&gt;0,'Input Data Shift A'!AE$80,'Shift A Calculation'!$D133)/3600</f>
        <v>0</v>
      </c>
      <c r="AG133" s="10">
        <f>'Input Data Shift A'!AF62*IF('Input Data Shift A'!AF$80&gt;0,'Input Data Shift A'!AF$80,'Shift A Calculation'!$D133)/3600</f>
        <v>0</v>
      </c>
      <c r="AH133" s="10">
        <f>'Input Data Shift A'!AG62*IF('Input Data Shift A'!AG$80&gt;0,'Input Data Shift A'!AG$80,'Shift A Calculation'!$D133)/3600</f>
        <v>0</v>
      </c>
      <c r="AI133" s="10">
        <f>'Input Data Shift A'!AH62*IF('Input Data Shift A'!AH$80&gt;0,'Input Data Shift A'!AH$80,'Shift A Calculation'!$D133)/3600</f>
        <v>0</v>
      </c>
      <c r="AJ133" s="10">
        <f t="shared" si="7"/>
        <v>0</v>
      </c>
    </row>
    <row r="134" spans="2:36">
      <c r="B134" s="8">
        <v>57</v>
      </c>
      <c r="C134" s="9">
        <f t="shared" si="5"/>
        <v>0</v>
      </c>
      <c r="D134" s="8">
        <f>+Kousu!F67</f>
        <v>0</v>
      </c>
      <c r="E134" s="10">
        <f>'Input Data Shift A'!D63*IF('Input Data Shift A'!D$80&gt;0,'Input Data Shift A'!D$80,'Shift A Calculation'!$D134)/3600</f>
        <v>0</v>
      </c>
      <c r="F134" s="10">
        <f>'Input Data Shift A'!E63*IF('Input Data Shift A'!E$80&gt;0,'Input Data Shift A'!E$80,'Shift A Calculation'!$D134)/3600</f>
        <v>0</v>
      </c>
      <c r="G134" s="10">
        <f>'Input Data Shift A'!F63*IF('Input Data Shift A'!F$80&gt;0,'Input Data Shift A'!F$80,'Shift A Calculation'!$D134)/3600</f>
        <v>0</v>
      </c>
      <c r="H134" s="10">
        <f>'Input Data Shift A'!G63*IF('Input Data Shift A'!G$80&gt;0,'Input Data Shift A'!G$80,'Shift A Calculation'!$D134)/3600</f>
        <v>0</v>
      </c>
      <c r="I134" s="10">
        <f>'Input Data Shift A'!H63*IF('Input Data Shift A'!H$80&gt;0,'Input Data Shift A'!H$80,'Shift A Calculation'!$D134)/3600</f>
        <v>0</v>
      </c>
      <c r="J134" s="10">
        <f>'Input Data Shift A'!I63*IF('Input Data Shift A'!I$80&gt;0,'Input Data Shift A'!I$80,'Shift A Calculation'!$D134)/3600</f>
        <v>0</v>
      </c>
      <c r="K134" s="10">
        <f>'Input Data Shift A'!J63*IF('Input Data Shift A'!J$80&gt;0,'Input Data Shift A'!J$80,'Shift A Calculation'!$D134)/3600</f>
        <v>0</v>
      </c>
      <c r="L134" s="10">
        <f>'Input Data Shift A'!K63*IF('Input Data Shift A'!K$80&gt;0,'Input Data Shift A'!K$80,'Shift A Calculation'!$D134)/3600</f>
        <v>0</v>
      </c>
      <c r="M134" s="10">
        <f>'Input Data Shift A'!L63*IF('Input Data Shift A'!L$80&gt;0,'Input Data Shift A'!L$80,'Shift A Calculation'!$D134)/3600</f>
        <v>0</v>
      </c>
      <c r="N134" s="10">
        <f>'Input Data Shift A'!M63*IF('Input Data Shift A'!M$80&gt;0,'Input Data Shift A'!M$80,'Shift A Calculation'!$D134)/3600</f>
        <v>0</v>
      </c>
      <c r="O134" s="10">
        <f>'Input Data Shift A'!N63*IF('Input Data Shift A'!N$80&gt;0,'Input Data Shift A'!N$80,'Shift A Calculation'!$D134)/3600</f>
        <v>0</v>
      </c>
      <c r="P134" s="10">
        <f>'Input Data Shift A'!O63*IF('Input Data Shift A'!O$80&gt;0,'Input Data Shift A'!O$80,'Shift A Calculation'!$D134)/3600</f>
        <v>0</v>
      </c>
      <c r="Q134" s="10">
        <f>'Input Data Shift A'!P63*IF('Input Data Shift A'!P$80&gt;0,'Input Data Shift A'!P$80,'Shift A Calculation'!$D134)/3600</f>
        <v>0</v>
      </c>
      <c r="R134" s="10">
        <f>'Input Data Shift A'!Q63*IF('Input Data Shift A'!Q$80&gt;0,'Input Data Shift A'!Q$80,'Shift A Calculation'!$D134)/3600</f>
        <v>0</v>
      </c>
      <c r="S134" s="10">
        <f>'Input Data Shift A'!R63*IF('Input Data Shift A'!R$80&gt;0,'Input Data Shift A'!R$80,'Shift A Calculation'!$D134)/3600</f>
        <v>0</v>
      </c>
      <c r="T134" s="10">
        <f>'Input Data Shift A'!S63*IF('Input Data Shift A'!S$80&gt;0,'Input Data Shift A'!S$80,'Shift A Calculation'!$D134)/3600</f>
        <v>0</v>
      </c>
      <c r="U134" s="10">
        <f>'Input Data Shift A'!T63*IF('Input Data Shift A'!T$80&gt;0,'Input Data Shift A'!T$80,'Shift A Calculation'!$D134)/3600</f>
        <v>0</v>
      </c>
      <c r="V134" s="10">
        <f>'Input Data Shift A'!U63*IF('Input Data Shift A'!U$80&gt;0,'Input Data Shift A'!U$80,'Shift A Calculation'!$D134)/3600</f>
        <v>0</v>
      </c>
      <c r="W134" s="10">
        <f>'Input Data Shift A'!V63*IF('Input Data Shift A'!V$80&gt;0,'Input Data Shift A'!V$80,'Shift A Calculation'!$D134)/3600</f>
        <v>0</v>
      </c>
      <c r="X134" s="10">
        <f>'Input Data Shift A'!W63*IF('Input Data Shift A'!W$80&gt;0,'Input Data Shift A'!W$80,'Shift A Calculation'!$D134)/3600</f>
        <v>0</v>
      </c>
      <c r="Y134" s="10">
        <f>'Input Data Shift A'!X63*IF('Input Data Shift A'!X$80&gt;0,'Input Data Shift A'!X$80,'Shift A Calculation'!$D134)/3600</f>
        <v>0</v>
      </c>
      <c r="Z134" s="10">
        <f>'Input Data Shift A'!Y63*IF('Input Data Shift A'!Y$80&gt;0,'Input Data Shift A'!Y$80,'Shift A Calculation'!$D134)/3600</f>
        <v>0</v>
      </c>
      <c r="AA134" s="10">
        <f>'Input Data Shift A'!Z63*IF('Input Data Shift A'!Z$80&gt;0,'Input Data Shift A'!Z$80,'Shift A Calculation'!$D134)/3600</f>
        <v>0</v>
      </c>
      <c r="AB134" s="10">
        <f>'Input Data Shift A'!AA63*IF('Input Data Shift A'!AA$80&gt;0,'Input Data Shift A'!AA$80,'Shift A Calculation'!$D134)/3600</f>
        <v>0</v>
      </c>
      <c r="AC134" s="10">
        <f>'Input Data Shift A'!AB63*IF('Input Data Shift A'!AB$80&gt;0,'Input Data Shift A'!AB$80,'Shift A Calculation'!$D134)/3600</f>
        <v>0</v>
      </c>
      <c r="AD134" s="10">
        <f>'Input Data Shift A'!AC63*IF('Input Data Shift A'!AC$80&gt;0,'Input Data Shift A'!AC$80,'Shift A Calculation'!$D134)/3600</f>
        <v>0</v>
      </c>
      <c r="AE134" s="10">
        <f>'Input Data Shift A'!AD63*IF('Input Data Shift A'!AD$80&gt;0,'Input Data Shift A'!AD$80,'Shift A Calculation'!$D134)/3600</f>
        <v>0</v>
      </c>
      <c r="AF134" s="10">
        <f>'Input Data Shift A'!AE63*IF('Input Data Shift A'!AE$80&gt;0,'Input Data Shift A'!AE$80,'Shift A Calculation'!$D134)/3600</f>
        <v>0</v>
      </c>
      <c r="AG134" s="10">
        <f>'Input Data Shift A'!AF63*IF('Input Data Shift A'!AF$80&gt;0,'Input Data Shift A'!AF$80,'Shift A Calculation'!$D134)/3600</f>
        <v>0</v>
      </c>
      <c r="AH134" s="10">
        <f>'Input Data Shift A'!AG63*IF('Input Data Shift A'!AG$80&gt;0,'Input Data Shift A'!AG$80,'Shift A Calculation'!$D134)/3600</f>
        <v>0</v>
      </c>
      <c r="AI134" s="10">
        <f>'Input Data Shift A'!AH63*IF('Input Data Shift A'!AH$80&gt;0,'Input Data Shift A'!AH$80,'Shift A Calculation'!$D134)/3600</f>
        <v>0</v>
      </c>
      <c r="AJ134" s="10">
        <f t="shared" si="7"/>
        <v>0</v>
      </c>
    </row>
    <row r="135" spans="2:36">
      <c r="B135" s="8">
        <v>58</v>
      </c>
      <c r="C135" s="9">
        <f t="shared" si="5"/>
        <v>0</v>
      </c>
      <c r="D135" s="8">
        <f>+Kousu!F68</f>
        <v>0</v>
      </c>
      <c r="E135" s="10">
        <f>'Input Data Shift A'!D64*IF('Input Data Shift A'!D$80&gt;0,'Input Data Shift A'!D$80,'Shift A Calculation'!$D135)/3600</f>
        <v>0</v>
      </c>
      <c r="F135" s="10">
        <f>'Input Data Shift A'!E64*IF('Input Data Shift A'!E$80&gt;0,'Input Data Shift A'!E$80,'Shift A Calculation'!$D135)/3600</f>
        <v>0</v>
      </c>
      <c r="G135" s="10">
        <f>'Input Data Shift A'!F64*IF('Input Data Shift A'!F$80&gt;0,'Input Data Shift A'!F$80,'Shift A Calculation'!$D135)/3600</f>
        <v>0</v>
      </c>
      <c r="H135" s="10">
        <f>'Input Data Shift A'!G64*IF('Input Data Shift A'!G$80&gt;0,'Input Data Shift A'!G$80,'Shift A Calculation'!$D135)/3600</f>
        <v>0</v>
      </c>
      <c r="I135" s="10">
        <f>'Input Data Shift A'!H64*IF('Input Data Shift A'!H$80&gt;0,'Input Data Shift A'!H$80,'Shift A Calculation'!$D135)/3600</f>
        <v>0</v>
      </c>
      <c r="J135" s="10">
        <f>'Input Data Shift A'!I64*IF('Input Data Shift A'!I$80&gt;0,'Input Data Shift A'!I$80,'Shift A Calculation'!$D135)/3600</f>
        <v>0</v>
      </c>
      <c r="K135" s="10">
        <f>'Input Data Shift A'!J64*IF('Input Data Shift A'!J$80&gt;0,'Input Data Shift A'!J$80,'Shift A Calculation'!$D135)/3600</f>
        <v>0</v>
      </c>
      <c r="L135" s="10">
        <f>'Input Data Shift A'!K64*IF('Input Data Shift A'!K$80&gt;0,'Input Data Shift A'!K$80,'Shift A Calculation'!$D135)/3600</f>
        <v>0</v>
      </c>
      <c r="M135" s="10">
        <f>'Input Data Shift A'!L64*IF('Input Data Shift A'!L$80&gt;0,'Input Data Shift A'!L$80,'Shift A Calculation'!$D135)/3600</f>
        <v>0</v>
      </c>
      <c r="N135" s="10">
        <f>'Input Data Shift A'!M64*IF('Input Data Shift A'!M$80&gt;0,'Input Data Shift A'!M$80,'Shift A Calculation'!$D135)/3600</f>
        <v>0</v>
      </c>
      <c r="O135" s="10">
        <f>'Input Data Shift A'!N64*IF('Input Data Shift A'!N$80&gt;0,'Input Data Shift A'!N$80,'Shift A Calculation'!$D135)/3600</f>
        <v>0</v>
      </c>
      <c r="P135" s="10">
        <f>'Input Data Shift A'!O64*IF('Input Data Shift A'!O$80&gt;0,'Input Data Shift A'!O$80,'Shift A Calculation'!$D135)/3600</f>
        <v>0</v>
      </c>
      <c r="Q135" s="10">
        <f>'Input Data Shift A'!P64*IF('Input Data Shift A'!P$80&gt;0,'Input Data Shift A'!P$80,'Shift A Calculation'!$D135)/3600</f>
        <v>0</v>
      </c>
      <c r="R135" s="10">
        <f>'Input Data Shift A'!Q64*IF('Input Data Shift A'!Q$80&gt;0,'Input Data Shift A'!Q$80,'Shift A Calculation'!$D135)/3600</f>
        <v>0</v>
      </c>
      <c r="S135" s="10">
        <f>'Input Data Shift A'!R64*IF('Input Data Shift A'!R$80&gt;0,'Input Data Shift A'!R$80,'Shift A Calculation'!$D135)/3600</f>
        <v>0</v>
      </c>
      <c r="T135" s="10">
        <f>'Input Data Shift A'!S64*IF('Input Data Shift A'!S$80&gt;0,'Input Data Shift A'!S$80,'Shift A Calculation'!$D135)/3600</f>
        <v>0</v>
      </c>
      <c r="U135" s="10">
        <f>'Input Data Shift A'!T64*IF('Input Data Shift A'!T$80&gt;0,'Input Data Shift A'!T$80,'Shift A Calculation'!$D135)/3600</f>
        <v>0</v>
      </c>
      <c r="V135" s="10">
        <f>'Input Data Shift A'!U64*IF('Input Data Shift A'!U$80&gt;0,'Input Data Shift A'!U$80,'Shift A Calculation'!$D135)/3600</f>
        <v>0</v>
      </c>
      <c r="W135" s="10">
        <f>'Input Data Shift A'!V64*IF('Input Data Shift A'!V$80&gt;0,'Input Data Shift A'!V$80,'Shift A Calculation'!$D135)/3600</f>
        <v>0</v>
      </c>
      <c r="X135" s="10">
        <f>'Input Data Shift A'!W64*IF('Input Data Shift A'!W$80&gt;0,'Input Data Shift A'!W$80,'Shift A Calculation'!$D135)/3600</f>
        <v>0</v>
      </c>
      <c r="Y135" s="10">
        <f>'Input Data Shift A'!X64*IF('Input Data Shift A'!X$80&gt;0,'Input Data Shift A'!X$80,'Shift A Calculation'!$D135)/3600</f>
        <v>0</v>
      </c>
      <c r="Z135" s="10">
        <f>'Input Data Shift A'!Y64*IF('Input Data Shift A'!Y$80&gt;0,'Input Data Shift A'!Y$80,'Shift A Calculation'!$D135)/3600</f>
        <v>0</v>
      </c>
      <c r="AA135" s="10">
        <f>'Input Data Shift A'!Z64*IF('Input Data Shift A'!Z$80&gt;0,'Input Data Shift A'!Z$80,'Shift A Calculation'!$D135)/3600</f>
        <v>0</v>
      </c>
      <c r="AB135" s="10">
        <f>'Input Data Shift A'!AA64*IF('Input Data Shift A'!AA$80&gt;0,'Input Data Shift A'!AA$80,'Shift A Calculation'!$D135)/3600</f>
        <v>0</v>
      </c>
      <c r="AC135" s="10">
        <f>'Input Data Shift A'!AB64*IF('Input Data Shift A'!AB$80&gt;0,'Input Data Shift A'!AB$80,'Shift A Calculation'!$D135)/3600</f>
        <v>0</v>
      </c>
      <c r="AD135" s="10">
        <f>'Input Data Shift A'!AC64*IF('Input Data Shift A'!AC$80&gt;0,'Input Data Shift A'!AC$80,'Shift A Calculation'!$D135)/3600</f>
        <v>0</v>
      </c>
      <c r="AE135" s="10">
        <f>'Input Data Shift A'!AD64*IF('Input Data Shift A'!AD$80&gt;0,'Input Data Shift A'!AD$80,'Shift A Calculation'!$D135)/3600</f>
        <v>0</v>
      </c>
      <c r="AF135" s="10">
        <f>'Input Data Shift A'!AE64*IF('Input Data Shift A'!AE$80&gt;0,'Input Data Shift A'!AE$80,'Shift A Calculation'!$D135)/3600</f>
        <v>0</v>
      </c>
      <c r="AG135" s="10">
        <f>'Input Data Shift A'!AF64*IF('Input Data Shift A'!AF$80&gt;0,'Input Data Shift A'!AF$80,'Shift A Calculation'!$D135)/3600</f>
        <v>0</v>
      </c>
      <c r="AH135" s="10">
        <f>'Input Data Shift A'!AG64*IF('Input Data Shift A'!AG$80&gt;0,'Input Data Shift A'!AG$80,'Shift A Calculation'!$D135)/3600</f>
        <v>0</v>
      </c>
      <c r="AI135" s="10">
        <f>'Input Data Shift A'!AH64*IF('Input Data Shift A'!AH$80&gt;0,'Input Data Shift A'!AH$80,'Shift A Calculation'!$D135)/3600</f>
        <v>0</v>
      </c>
      <c r="AJ135" s="10">
        <f t="shared" si="7"/>
        <v>0</v>
      </c>
    </row>
    <row r="136" spans="2:36">
      <c r="B136" s="8">
        <v>59</v>
      </c>
      <c r="C136" s="9">
        <f t="shared" si="5"/>
        <v>0</v>
      </c>
      <c r="D136" s="8">
        <f>+Kousu!F69</f>
        <v>0</v>
      </c>
      <c r="E136" s="10">
        <f>'Input Data Shift A'!D65*IF('Input Data Shift A'!D$80&gt;0,'Input Data Shift A'!D$80,'Shift A Calculation'!$D136)/3600</f>
        <v>0</v>
      </c>
      <c r="F136" s="10">
        <f>'Input Data Shift A'!E65*IF('Input Data Shift A'!E$80&gt;0,'Input Data Shift A'!E$80,'Shift A Calculation'!$D136)/3600</f>
        <v>0</v>
      </c>
      <c r="G136" s="10">
        <f>'Input Data Shift A'!F65*IF('Input Data Shift A'!F$80&gt;0,'Input Data Shift A'!F$80,'Shift A Calculation'!$D136)/3600</f>
        <v>0</v>
      </c>
      <c r="H136" s="10">
        <f>'Input Data Shift A'!G65*IF('Input Data Shift A'!G$80&gt;0,'Input Data Shift A'!G$80,'Shift A Calculation'!$D136)/3600</f>
        <v>0</v>
      </c>
      <c r="I136" s="10">
        <f>'Input Data Shift A'!H65*IF('Input Data Shift A'!H$80&gt;0,'Input Data Shift A'!H$80,'Shift A Calculation'!$D136)/3600</f>
        <v>0</v>
      </c>
      <c r="J136" s="10">
        <f>'Input Data Shift A'!I65*IF('Input Data Shift A'!I$80&gt;0,'Input Data Shift A'!I$80,'Shift A Calculation'!$D136)/3600</f>
        <v>0</v>
      </c>
      <c r="K136" s="10">
        <f>'Input Data Shift A'!J65*IF('Input Data Shift A'!J$80&gt;0,'Input Data Shift A'!J$80,'Shift A Calculation'!$D136)/3600</f>
        <v>0</v>
      </c>
      <c r="L136" s="10">
        <f>'Input Data Shift A'!K65*IF('Input Data Shift A'!K$80&gt;0,'Input Data Shift A'!K$80,'Shift A Calculation'!$D136)/3600</f>
        <v>0</v>
      </c>
      <c r="M136" s="10">
        <f>'Input Data Shift A'!L65*IF('Input Data Shift A'!L$80&gt;0,'Input Data Shift A'!L$80,'Shift A Calculation'!$D136)/3600</f>
        <v>0</v>
      </c>
      <c r="N136" s="10">
        <f>'Input Data Shift A'!M65*IF('Input Data Shift A'!M$80&gt;0,'Input Data Shift A'!M$80,'Shift A Calculation'!$D136)/3600</f>
        <v>0</v>
      </c>
      <c r="O136" s="10">
        <f>'Input Data Shift A'!N65*IF('Input Data Shift A'!N$80&gt;0,'Input Data Shift A'!N$80,'Shift A Calculation'!$D136)/3600</f>
        <v>0</v>
      </c>
      <c r="P136" s="10">
        <f>'Input Data Shift A'!O65*IF('Input Data Shift A'!O$80&gt;0,'Input Data Shift A'!O$80,'Shift A Calculation'!$D136)/3600</f>
        <v>0</v>
      </c>
      <c r="Q136" s="10">
        <f>'Input Data Shift A'!P65*IF('Input Data Shift A'!P$80&gt;0,'Input Data Shift A'!P$80,'Shift A Calculation'!$D136)/3600</f>
        <v>0</v>
      </c>
      <c r="R136" s="10">
        <f>'Input Data Shift A'!Q65*IF('Input Data Shift A'!Q$80&gt;0,'Input Data Shift A'!Q$80,'Shift A Calculation'!$D136)/3600</f>
        <v>0</v>
      </c>
      <c r="S136" s="10">
        <f>'Input Data Shift A'!R65*IF('Input Data Shift A'!R$80&gt;0,'Input Data Shift A'!R$80,'Shift A Calculation'!$D136)/3600</f>
        <v>0</v>
      </c>
      <c r="T136" s="10">
        <f>'Input Data Shift A'!S65*IF('Input Data Shift A'!S$80&gt;0,'Input Data Shift A'!S$80,'Shift A Calculation'!$D136)/3600</f>
        <v>0</v>
      </c>
      <c r="U136" s="10">
        <f>'Input Data Shift A'!T65*IF('Input Data Shift A'!T$80&gt;0,'Input Data Shift A'!T$80,'Shift A Calculation'!$D136)/3600</f>
        <v>0</v>
      </c>
      <c r="V136" s="10">
        <f>'Input Data Shift A'!U65*IF('Input Data Shift A'!U$80&gt;0,'Input Data Shift A'!U$80,'Shift A Calculation'!$D136)/3600</f>
        <v>0</v>
      </c>
      <c r="W136" s="10">
        <f>'Input Data Shift A'!V65*IF('Input Data Shift A'!V$80&gt;0,'Input Data Shift A'!V$80,'Shift A Calculation'!$D136)/3600</f>
        <v>0</v>
      </c>
      <c r="X136" s="10">
        <f>'Input Data Shift A'!W65*IF('Input Data Shift A'!W$80&gt;0,'Input Data Shift A'!W$80,'Shift A Calculation'!$D136)/3600</f>
        <v>0</v>
      </c>
      <c r="Y136" s="10">
        <f>'Input Data Shift A'!X65*IF('Input Data Shift A'!X$80&gt;0,'Input Data Shift A'!X$80,'Shift A Calculation'!$D136)/3600</f>
        <v>0</v>
      </c>
      <c r="Z136" s="10">
        <f>'Input Data Shift A'!Y65*IF('Input Data Shift A'!Y$80&gt;0,'Input Data Shift A'!Y$80,'Shift A Calculation'!$D136)/3600</f>
        <v>0</v>
      </c>
      <c r="AA136" s="10">
        <f>'Input Data Shift A'!Z65*IF('Input Data Shift A'!Z$80&gt;0,'Input Data Shift A'!Z$80,'Shift A Calculation'!$D136)/3600</f>
        <v>0</v>
      </c>
      <c r="AB136" s="10">
        <f>'Input Data Shift A'!AA65*IF('Input Data Shift A'!AA$80&gt;0,'Input Data Shift A'!AA$80,'Shift A Calculation'!$D136)/3600</f>
        <v>0</v>
      </c>
      <c r="AC136" s="10">
        <f>'Input Data Shift A'!AB65*IF('Input Data Shift A'!AB$80&gt;0,'Input Data Shift A'!AB$80,'Shift A Calculation'!$D136)/3600</f>
        <v>0</v>
      </c>
      <c r="AD136" s="10">
        <f>'Input Data Shift A'!AC65*IF('Input Data Shift A'!AC$80&gt;0,'Input Data Shift A'!AC$80,'Shift A Calculation'!$D136)/3600</f>
        <v>0</v>
      </c>
      <c r="AE136" s="10">
        <f>'Input Data Shift A'!AD65*IF('Input Data Shift A'!AD$80&gt;0,'Input Data Shift A'!AD$80,'Shift A Calculation'!$D136)/3600</f>
        <v>0</v>
      </c>
      <c r="AF136" s="10">
        <f>'Input Data Shift A'!AE65*IF('Input Data Shift A'!AE$80&gt;0,'Input Data Shift A'!AE$80,'Shift A Calculation'!$D136)/3600</f>
        <v>0</v>
      </c>
      <c r="AG136" s="10">
        <f>'Input Data Shift A'!AF65*IF('Input Data Shift A'!AF$80&gt;0,'Input Data Shift A'!AF$80,'Shift A Calculation'!$D136)/3600</f>
        <v>0</v>
      </c>
      <c r="AH136" s="10">
        <f>'Input Data Shift A'!AG65*IF('Input Data Shift A'!AG$80&gt;0,'Input Data Shift A'!AG$80,'Shift A Calculation'!$D136)/3600</f>
        <v>0</v>
      </c>
      <c r="AI136" s="10">
        <f>'Input Data Shift A'!AH65*IF('Input Data Shift A'!AH$80&gt;0,'Input Data Shift A'!AH$80,'Shift A Calculation'!$D136)/3600</f>
        <v>0</v>
      </c>
      <c r="AJ136" s="10">
        <f t="shared" si="7"/>
        <v>0</v>
      </c>
    </row>
    <row r="137" spans="2:36">
      <c r="B137" s="8">
        <v>60</v>
      </c>
      <c r="C137" s="9">
        <f t="shared" si="5"/>
        <v>0</v>
      </c>
      <c r="D137" s="8">
        <f>+Kousu!F70</f>
        <v>0</v>
      </c>
      <c r="E137" s="10">
        <f>'Input Data Shift A'!D66*IF('Input Data Shift A'!D$80&gt;0,'Input Data Shift A'!D$80,'Shift A Calculation'!$D137)/3600</f>
        <v>0</v>
      </c>
      <c r="F137" s="10">
        <f>'Input Data Shift A'!E66*IF('Input Data Shift A'!E$80&gt;0,'Input Data Shift A'!E$80,'Shift A Calculation'!$D137)/3600</f>
        <v>0</v>
      </c>
      <c r="G137" s="10">
        <f>'Input Data Shift A'!F66*IF('Input Data Shift A'!F$80&gt;0,'Input Data Shift A'!F$80,'Shift A Calculation'!$D137)/3600</f>
        <v>0</v>
      </c>
      <c r="H137" s="10">
        <f>'Input Data Shift A'!G66*IF('Input Data Shift A'!G$80&gt;0,'Input Data Shift A'!G$80,'Shift A Calculation'!$D137)/3600</f>
        <v>0</v>
      </c>
      <c r="I137" s="10">
        <f>'Input Data Shift A'!H66*IF('Input Data Shift A'!H$80&gt;0,'Input Data Shift A'!H$80,'Shift A Calculation'!$D137)/3600</f>
        <v>0</v>
      </c>
      <c r="J137" s="10">
        <f>'Input Data Shift A'!I66*IF('Input Data Shift A'!I$80&gt;0,'Input Data Shift A'!I$80,'Shift A Calculation'!$D137)/3600</f>
        <v>0</v>
      </c>
      <c r="K137" s="10">
        <f>'Input Data Shift A'!J66*IF('Input Data Shift A'!J$80&gt;0,'Input Data Shift A'!J$80,'Shift A Calculation'!$D137)/3600</f>
        <v>0</v>
      </c>
      <c r="L137" s="10">
        <f>'Input Data Shift A'!K66*IF('Input Data Shift A'!K$80&gt;0,'Input Data Shift A'!K$80,'Shift A Calculation'!$D137)/3600</f>
        <v>0</v>
      </c>
      <c r="M137" s="10">
        <f>'Input Data Shift A'!L66*IF('Input Data Shift A'!L$80&gt;0,'Input Data Shift A'!L$80,'Shift A Calculation'!$D137)/3600</f>
        <v>0</v>
      </c>
      <c r="N137" s="10">
        <f>'Input Data Shift A'!M66*IF('Input Data Shift A'!M$80&gt;0,'Input Data Shift A'!M$80,'Shift A Calculation'!$D137)/3600</f>
        <v>0</v>
      </c>
      <c r="O137" s="10">
        <f>'Input Data Shift A'!N66*IF('Input Data Shift A'!N$80&gt;0,'Input Data Shift A'!N$80,'Shift A Calculation'!$D137)/3600</f>
        <v>0</v>
      </c>
      <c r="P137" s="10">
        <f>'Input Data Shift A'!O66*IF('Input Data Shift A'!O$80&gt;0,'Input Data Shift A'!O$80,'Shift A Calculation'!$D137)/3600</f>
        <v>0</v>
      </c>
      <c r="Q137" s="10">
        <f>'Input Data Shift A'!P66*IF('Input Data Shift A'!P$80&gt;0,'Input Data Shift A'!P$80,'Shift A Calculation'!$D137)/3600</f>
        <v>0</v>
      </c>
      <c r="R137" s="10">
        <f>'Input Data Shift A'!Q66*IF('Input Data Shift A'!Q$80&gt;0,'Input Data Shift A'!Q$80,'Shift A Calculation'!$D137)/3600</f>
        <v>0</v>
      </c>
      <c r="S137" s="10">
        <f>'Input Data Shift A'!R66*IF('Input Data Shift A'!R$80&gt;0,'Input Data Shift A'!R$80,'Shift A Calculation'!$D137)/3600</f>
        <v>0</v>
      </c>
      <c r="T137" s="10">
        <f>'Input Data Shift A'!S66*IF('Input Data Shift A'!S$80&gt;0,'Input Data Shift A'!S$80,'Shift A Calculation'!$D137)/3600</f>
        <v>0</v>
      </c>
      <c r="U137" s="10">
        <f>'Input Data Shift A'!T66*IF('Input Data Shift A'!T$80&gt;0,'Input Data Shift A'!T$80,'Shift A Calculation'!$D137)/3600</f>
        <v>0</v>
      </c>
      <c r="V137" s="10">
        <f>'Input Data Shift A'!U66*IF('Input Data Shift A'!U$80&gt;0,'Input Data Shift A'!U$80,'Shift A Calculation'!$D137)/3600</f>
        <v>0</v>
      </c>
      <c r="W137" s="10">
        <f>'Input Data Shift A'!V66*IF('Input Data Shift A'!V$80&gt;0,'Input Data Shift A'!V$80,'Shift A Calculation'!$D137)/3600</f>
        <v>0</v>
      </c>
      <c r="X137" s="10">
        <f>'Input Data Shift A'!W66*IF('Input Data Shift A'!W$80&gt;0,'Input Data Shift A'!W$80,'Shift A Calculation'!$D137)/3600</f>
        <v>0</v>
      </c>
      <c r="Y137" s="10">
        <f>'Input Data Shift A'!X66*IF('Input Data Shift A'!X$80&gt;0,'Input Data Shift A'!X$80,'Shift A Calculation'!$D137)/3600</f>
        <v>0</v>
      </c>
      <c r="Z137" s="10">
        <f>'Input Data Shift A'!Y66*IF('Input Data Shift A'!Y$80&gt;0,'Input Data Shift A'!Y$80,'Shift A Calculation'!$D137)/3600</f>
        <v>0</v>
      </c>
      <c r="AA137" s="10">
        <f>'Input Data Shift A'!Z66*IF('Input Data Shift A'!Z$80&gt;0,'Input Data Shift A'!Z$80,'Shift A Calculation'!$D137)/3600</f>
        <v>0</v>
      </c>
      <c r="AB137" s="10">
        <f>'Input Data Shift A'!AA66*IF('Input Data Shift A'!AA$80&gt;0,'Input Data Shift A'!AA$80,'Shift A Calculation'!$D137)/3600</f>
        <v>0</v>
      </c>
      <c r="AC137" s="10">
        <f>'Input Data Shift A'!AB66*IF('Input Data Shift A'!AB$80&gt;0,'Input Data Shift A'!AB$80,'Shift A Calculation'!$D137)/3600</f>
        <v>0</v>
      </c>
      <c r="AD137" s="10">
        <f>'Input Data Shift A'!AC66*IF('Input Data Shift A'!AC$80&gt;0,'Input Data Shift A'!AC$80,'Shift A Calculation'!$D137)/3600</f>
        <v>0</v>
      </c>
      <c r="AE137" s="10">
        <f>'Input Data Shift A'!AD66*IF('Input Data Shift A'!AD$80&gt;0,'Input Data Shift A'!AD$80,'Shift A Calculation'!$D137)/3600</f>
        <v>0</v>
      </c>
      <c r="AF137" s="10">
        <f>'Input Data Shift A'!AE66*IF('Input Data Shift A'!AE$80&gt;0,'Input Data Shift A'!AE$80,'Shift A Calculation'!$D137)/3600</f>
        <v>0</v>
      </c>
      <c r="AG137" s="10">
        <f>'Input Data Shift A'!AF66*IF('Input Data Shift A'!AF$80&gt;0,'Input Data Shift A'!AF$80,'Shift A Calculation'!$D137)/3600</f>
        <v>0</v>
      </c>
      <c r="AH137" s="10">
        <f>'Input Data Shift A'!AG66*IF('Input Data Shift A'!AG$80&gt;0,'Input Data Shift A'!AG$80,'Shift A Calculation'!$D137)/3600</f>
        <v>0</v>
      </c>
      <c r="AI137" s="10">
        <f>'Input Data Shift A'!AH66*IF('Input Data Shift A'!AH$80&gt;0,'Input Data Shift A'!AH$80,'Shift A Calculation'!$D137)/3600</f>
        <v>0</v>
      </c>
      <c r="AJ137" s="10">
        <f t="shared" si="7"/>
        <v>0</v>
      </c>
    </row>
    <row r="138" spans="2:36">
      <c r="B138" s="8">
        <v>61</v>
      </c>
      <c r="C138" s="9">
        <f t="shared" si="5"/>
        <v>0</v>
      </c>
      <c r="D138" s="8">
        <f>+Kousu!F71</f>
        <v>0</v>
      </c>
      <c r="E138" s="10">
        <f>'Input Data Shift A'!D67*IF('Input Data Shift A'!D$80&gt;0,'Input Data Shift A'!D$80,'Shift A Calculation'!$D138)/3600</f>
        <v>0</v>
      </c>
      <c r="F138" s="10">
        <f>'Input Data Shift A'!E67*IF('Input Data Shift A'!E$80&gt;0,'Input Data Shift A'!E$80,'Shift A Calculation'!$D138)/3600</f>
        <v>0</v>
      </c>
      <c r="G138" s="10">
        <f>'Input Data Shift A'!F67*IF('Input Data Shift A'!F$80&gt;0,'Input Data Shift A'!F$80,'Shift A Calculation'!$D138)/3600</f>
        <v>0</v>
      </c>
      <c r="H138" s="10">
        <f>'Input Data Shift A'!G67*IF('Input Data Shift A'!G$80&gt;0,'Input Data Shift A'!G$80,'Shift A Calculation'!$D138)/3600</f>
        <v>0</v>
      </c>
      <c r="I138" s="10">
        <f>'Input Data Shift A'!H67*IF('Input Data Shift A'!H$80&gt;0,'Input Data Shift A'!H$80,'Shift A Calculation'!$D138)/3600</f>
        <v>0</v>
      </c>
      <c r="J138" s="10">
        <f>'Input Data Shift A'!I67*IF('Input Data Shift A'!I$80&gt;0,'Input Data Shift A'!I$80,'Shift A Calculation'!$D138)/3600</f>
        <v>0</v>
      </c>
      <c r="K138" s="10">
        <f>'Input Data Shift A'!J67*IF('Input Data Shift A'!J$80&gt;0,'Input Data Shift A'!J$80,'Shift A Calculation'!$D138)/3600</f>
        <v>0</v>
      </c>
      <c r="L138" s="10">
        <f>'Input Data Shift A'!K67*IF('Input Data Shift A'!K$80&gt;0,'Input Data Shift A'!K$80,'Shift A Calculation'!$D138)/3600</f>
        <v>0</v>
      </c>
      <c r="M138" s="10">
        <f>'Input Data Shift A'!L67*IF('Input Data Shift A'!L$80&gt;0,'Input Data Shift A'!L$80,'Shift A Calculation'!$D138)/3600</f>
        <v>0</v>
      </c>
      <c r="N138" s="10">
        <f>'Input Data Shift A'!M67*IF('Input Data Shift A'!M$80&gt;0,'Input Data Shift A'!M$80,'Shift A Calculation'!$D138)/3600</f>
        <v>0</v>
      </c>
      <c r="O138" s="10">
        <f>'Input Data Shift A'!N67*IF('Input Data Shift A'!N$80&gt;0,'Input Data Shift A'!N$80,'Shift A Calculation'!$D138)/3600</f>
        <v>0</v>
      </c>
      <c r="P138" s="10">
        <f>'Input Data Shift A'!O67*IF('Input Data Shift A'!O$80&gt;0,'Input Data Shift A'!O$80,'Shift A Calculation'!$D138)/3600</f>
        <v>0</v>
      </c>
      <c r="Q138" s="10">
        <f>'Input Data Shift A'!P67*IF('Input Data Shift A'!P$80&gt;0,'Input Data Shift A'!P$80,'Shift A Calculation'!$D138)/3600</f>
        <v>0</v>
      </c>
      <c r="R138" s="10">
        <f>'Input Data Shift A'!Q67*IF('Input Data Shift A'!Q$80&gt;0,'Input Data Shift A'!Q$80,'Shift A Calculation'!$D138)/3600</f>
        <v>0</v>
      </c>
      <c r="S138" s="10">
        <f>'Input Data Shift A'!R67*IF('Input Data Shift A'!R$80&gt;0,'Input Data Shift A'!R$80,'Shift A Calculation'!$D138)/3600</f>
        <v>0</v>
      </c>
      <c r="T138" s="10">
        <f>'Input Data Shift A'!S67*IF('Input Data Shift A'!S$80&gt;0,'Input Data Shift A'!S$80,'Shift A Calculation'!$D138)/3600</f>
        <v>0</v>
      </c>
      <c r="U138" s="10">
        <f>'Input Data Shift A'!T67*IF('Input Data Shift A'!T$80&gt;0,'Input Data Shift A'!T$80,'Shift A Calculation'!$D138)/3600</f>
        <v>0</v>
      </c>
      <c r="V138" s="10">
        <f>'Input Data Shift A'!U67*IF('Input Data Shift A'!U$80&gt;0,'Input Data Shift A'!U$80,'Shift A Calculation'!$D138)/3600</f>
        <v>0</v>
      </c>
      <c r="W138" s="10">
        <f>'Input Data Shift A'!V67*IF('Input Data Shift A'!V$80&gt;0,'Input Data Shift A'!V$80,'Shift A Calculation'!$D138)/3600</f>
        <v>0</v>
      </c>
      <c r="X138" s="10">
        <f>'Input Data Shift A'!W67*IF('Input Data Shift A'!W$80&gt;0,'Input Data Shift A'!W$80,'Shift A Calculation'!$D138)/3600</f>
        <v>0</v>
      </c>
      <c r="Y138" s="10">
        <f>'Input Data Shift A'!X67*IF('Input Data Shift A'!X$80&gt;0,'Input Data Shift A'!X$80,'Shift A Calculation'!$D138)/3600</f>
        <v>0</v>
      </c>
      <c r="Z138" s="10">
        <f>'Input Data Shift A'!Y67*IF('Input Data Shift A'!Y$80&gt;0,'Input Data Shift A'!Y$80,'Shift A Calculation'!$D138)/3600</f>
        <v>0</v>
      </c>
      <c r="AA138" s="10">
        <f>'Input Data Shift A'!Z67*IF('Input Data Shift A'!Z$80&gt;0,'Input Data Shift A'!Z$80,'Shift A Calculation'!$D138)/3600</f>
        <v>0</v>
      </c>
      <c r="AB138" s="10">
        <f>'Input Data Shift A'!AA67*IF('Input Data Shift A'!AA$80&gt;0,'Input Data Shift A'!AA$80,'Shift A Calculation'!$D138)/3600</f>
        <v>0</v>
      </c>
      <c r="AC138" s="10">
        <f>'Input Data Shift A'!AB67*IF('Input Data Shift A'!AB$80&gt;0,'Input Data Shift A'!AB$80,'Shift A Calculation'!$D138)/3600</f>
        <v>0</v>
      </c>
      <c r="AD138" s="10">
        <f>'Input Data Shift A'!AC67*IF('Input Data Shift A'!AC$80&gt;0,'Input Data Shift A'!AC$80,'Shift A Calculation'!$D138)/3600</f>
        <v>0</v>
      </c>
      <c r="AE138" s="10">
        <f>'Input Data Shift A'!AD67*IF('Input Data Shift A'!AD$80&gt;0,'Input Data Shift A'!AD$80,'Shift A Calculation'!$D138)/3600</f>
        <v>0</v>
      </c>
      <c r="AF138" s="10">
        <f>'Input Data Shift A'!AE67*IF('Input Data Shift A'!AE$80&gt;0,'Input Data Shift A'!AE$80,'Shift A Calculation'!$D138)/3600</f>
        <v>0</v>
      </c>
      <c r="AG138" s="10">
        <f>'Input Data Shift A'!AF67*IF('Input Data Shift A'!AF$80&gt;0,'Input Data Shift A'!AF$80,'Shift A Calculation'!$D138)/3600</f>
        <v>0</v>
      </c>
      <c r="AH138" s="10">
        <f>'Input Data Shift A'!AG67*IF('Input Data Shift A'!AG$80&gt;0,'Input Data Shift A'!AG$80,'Shift A Calculation'!$D138)/3600</f>
        <v>0</v>
      </c>
      <c r="AI138" s="10">
        <f>'Input Data Shift A'!AH67*IF('Input Data Shift A'!AH$80&gt;0,'Input Data Shift A'!AH$80,'Shift A Calculation'!$D138)/3600</f>
        <v>0</v>
      </c>
      <c r="AJ138" s="10">
        <f t="shared" si="7"/>
        <v>0</v>
      </c>
    </row>
    <row r="139" spans="2:36">
      <c r="B139" s="8">
        <v>62</v>
      </c>
      <c r="C139" s="9">
        <f t="shared" si="5"/>
        <v>0</v>
      </c>
      <c r="D139" s="8">
        <f>+Kousu!F72</f>
        <v>0</v>
      </c>
      <c r="E139" s="10">
        <f>'Input Data Shift A'!D68*IF('Input Data Shift A'!D$80&gt;0,'Input Data Shift A'!D$80,'Shift A Calculation'!$D139)/3600</f>
        <v>0</v>
      </c>
      <c r="F139" s="10">
        <f>'Input Data Shift A'!E68*IF('Input Data Shift A'!E$80&gt;0,'Input Data Shift A'!E$80,'Shift A Calculation'!$D139)/3600</f>
        <v>0</v>
      </c>
      <c r="G139" s="10">
        <f>'Input Data Shift A'!F68*IF('Input Data Shift A'!F$80&gt;0,'Input Data Shift A'!F$80,'Shift A Calculation'!$D139)/3600</f>
        <v>0</v>
      </c>
      <c r="H139" s="10">
        <f>'Input Data Shift A'!G68*IF('Input Data Shift A'!G$80&gt;0,'Input Data Shift A'!G$80,'Shift A Calculation'!$D139)/3600</f>
        <v>0</v>
      </c>
      <c r="I139" s="10">
        <f>'Input Data Shift A'!H68*IF('Input Data Shift A'!H$80&gt;0,'Input Data Shift A'!H$80,'Shift A Calculation'!$D139)/3600</f>
        <v>0</v>
      </c>
      <c r="J139" s="10">
        <f>'Input Data Shift A'!I68*IF('Input Data Shift A'!I$80&gt;0,'Input Data Shift A'!I$80,'Shift A Calculation'!$D139)/3600</f>
        <v>0</v>
      </c>
      <c r="K139" s="10">
        <f>'Input Data Shift A'!J68*IF('Input Data Shift A'!J$80&gt;0,'Input Data Shift A'!J$80,'Shift A Calculation'!$D139)/3600</f>
        <v>0</v>
      </c>
      <c r="L139" s="10">
        <f>'Input Data Shift A'!K68*IF('Input Data Shift A'!K$80&gt;0,'Input Data Shift A'!K$80,'Shift A Calculation'!$D139)/3600</f>
        <v>0</v>
      </c>
      <c r="M139" s="10">
        <f>'Input Data Shift A'!L68*IF('Input Data Shift A'!L$80&gt;0,'Input Data Shift A'!L$80,'Shift A Calculation'!$D139)/3600</f>
        <v>0</v>
      </c>
      <c r="N139" s="10">
        <f>'Input Data Shift A'!M68*IF('Input Data Shift A'!M$80&gt;0,'Input Data Shift A'!M$80,'Shift A Calculation'!$D139)/3600</f>
        <v>0</v>
      </c>
      <c r="O139" s="10">
        <f>'Input Data Shift A'!N68*IF('Input Data Shift A'!N$80&gt;0,'Input Data Shift A'!N$80,'Shift A Calculation'!$D139)/3600</f>
        <v>0</v>
      </c>
      <c r="P139" s="10">
        <f>'Input Data Shift A'!O68*IF('Input Data Shift A'!O$80&gt;0,'Input Data Shift A'!O$80,'Shift A Calculation'!$D139)/3600</f>
        <v>0</v>
      </c>
      <c r="Q139" s="10">
        <f>'Input Data Shift A'!P68*IF('Input Data Shift A'!P$80&gt;0,'Input Data Shift A'!P$80,'Shift A Calculation'!$D139)/3600</f>
        <v>0</v>
      </c>
      <c r="R139" s="10">
        <f>'Input Data Shift A'!Q68*IF('Input Data Shift A'!Q$80&gt;0,'Input Data Shift A'!Q$80,'Shift A Calculation'!$D139)/3600</f>
        <v>0</v>
      </c>
      <c r="S139" s="10">
        <f>'Input Data Shift A'!R68*IF('Input Data Shift A'!R$80&gt;0,'Input Data Shift A'!R$80,'Shift A Calculation'!$D139)/3600</f>
        <v>0</v>
      </c>
      <c r="T139" s="10">
        <f>'Input Data Shift A'!S68*IF('Input Data Shift A'!S$80&gt;0,'Input Data Shift A'!S$80,'Shift A Calculation'!$D139)/3600</f>
        <v>0</v>
      </c>
      <c r="U139" s="10">
        <f>'Input Data Shift A'!T68*IF('Input Data Shift A'!T$80&gt;0,'Input Data Shift A'!T$80,'Shift A Calculation'!$D139)/3600</f>
        <v>0</v>
      </c>
      <c r="V139" s="10">
        <f>'Input Data Shift A'!U68*IF('Input Data Shift A'!U$80&gt;0,'Input Data Shift A'!U$80,'Shift A Calculation'!$D139)/3600</f>
        <v>0</v>
      </c>
      <c r="W139" s="10">
        <f>'Input Data Shift A'!V68*IF('Input Data Shift A'!V$80&gt;0,'Input Data Shift A'!V$80,'Shift A Calculation'!$D139)/3600</f>
        <v>0</v>
      </c>
      <c r="X139" s="10">
        <f>'Input Data Shift A'!W68*IF('Input Data Shift A'!W$80&gt;0,'Input Data Shift A'!W$80,'Shift A Calculation'!$D139)/3600</f>
        <v>0</v>
      </c>
      <c r="Y139" s="10">
        <f>'Input Data Shift A'!X68*IF('Input Data Shift A'!X$80&gt;0,'Input Data Shift A'!X$80,'Shift A Calculation'!$D139)/3600</f>
        <v>0</v>
      </c>
      <c r="Z139" s="10">
        <f>'Input Data Shift A'!Y68*IF('Input Data Shift A'!Y$80&gt;0,'Input Data Shift A'!Y$80,'Shift A Calculation'!$D139)/3600</f>
        <v>0</v>
      </c>
      <c r="AA139" s="10">
        <f>'Input Data Shift A'!Z68*IF('Input Data Shift A'!Z$80&gt;0,'Input Data Shift A'!Z$80,'Shift A Calculation'!$D139)/3600</f>
        <v>0</v>
      </c>
      <c r="AB139" s="10">
        <f>'Input Data Shift A'!AA68*IF('Input Data Shift A'!AA$80&gt;0,'Input Data Shift A'!AA$80,'Shift A Calculation'!$D139)/3600</f>
        <v>0</v>
      </c>
      <c r="AC139" s="10">
        <f>'Input Data Shift A'!AB68*IF('Input Data Shift A'!AB$80&gt;0,'Input Data Shift A'!AB$80,'Shift A Calculation'!$D139)/3600</f>
        <v>0</v>
      </c>
      <c r="AD139" s="10">
        <f>'Input Data Shift A'!AC68*IF('Input Data Shift A'!AC$80&gt;0,'Input Data Shift A'!AC$80,'Shift A Calculation'!$D139)/3600</f>
        <v>0</v>
      </c>
      <c r="AE139" s="10">
        <f>'Input Data Shift A'!AD68*IF('Input Data Shift A'!AD$80&gt;0,'Input Data Shift A'!AD$80,'Shift A Calculation'!$D139)/3600</f>
        <v>0</v>
      </c>
      <c r="AF139" s="10">
        <f>'Input Data Shift A'!AE68*IF('Input Data Shift A'!AE$80&gt;0,'Input Data Shift A'!AE$80,'Shift A Calculation'!$D139)/3600</f>
        <v>0</v>
      </c>
      <c r="AG139" s="10">
        <f>'Input Data Shift A'!AF68*IF('Input Data Shift A'!AF$80&gt;0,'Input Data Shift A'!AF$80,'Shift A Calculation'!$D139)/3600</f>
        <v>0</v>
      </c>
      <c r="AH139" s="10">
        <f>'Input Data Shift A'!AG68*IF('Input Data Shift A'!AG$80&gt;0,'Input Data Shift A'!AG$80,'Shift A Calculation'!$D139)/3600</f>
        <v>0</v>
      </c>
      <c r="AI139" s="10">
        <f>'Input Data Shift A'!AH68*IF('Input Data Shift A'!AH$80&gt;0,'Input Data Shift A'!AH$80,'Shift A Calculation'!$D139)/3600</f>
        <v>0</v>
      </c>
      <c r="AJ139" s="10">
        <f t="shared" si="7"/>
        <v>0</v>
      </c>
    </row>
    <row r="140" spans="2:36">
      <c r="B140" s="8">
        <v>63</v>
      </c>
      <c r="C140" s="9">
        <f t="shared" si="5"/>
        <v>0</v>
      </c>
      <c r="D140" s="8">
        <f>+Kousu!F73</f>
        <v>0</v>
      </c>
      <c r="E140" s="10">
        <f>'Input Data Shift A'!D69*IF('Input Data Shift A'!D$80&gt;0,'Input Data Shift A'!D$80,'Shift A Calculation'!$D140)/3600</f>
        <v>0</v>
      </c>
      <c r="F140" s="10">
        <f>'Input Data Shift A'!E69*IF('Input Data Shift A'!E$80&gt;0,'Input Data Shift A'!E$80,'Shift A Calculation'!$D140)/3600</f>
        <v>0</v>
      </c>
      <c r="G140" s="10">
        <f>'Input Data Shift A'!F69*IF('Input Data Shift A'!F$80&gt;0,'Input Data Shift A'!F$80,'Shift A Calculation'!$D140)/3600</f>
        <v>0</v>
      </c>
      <c r="H140" s="10">
        <f>'Input Data Shift A'!G69*IF('Input Data Shift A'!G$80&gt;0,'Input Data Shift A'!G$80,'Shift A Calculation'!$D140)/3600</f>
        <v>0</v>
      </c>
      <c r="I140" s="10">
        <f>'Input Data Shift A'!H69*IF('Input Data Shift A'!H$80&gt;0,'Input Data Shift A'!H$80,'Shift A Calculation'!$D140)/3600</f>
        <v>0</v>
      </c>
      <c r="J140" s="10">
        <f>'Input Data Shift A'!I69*IF('Input Data Shift A'!I$80&gt;0,'Input Data Shift A'!I$80,'Shift A Calculation'!$D140)/3600</f>
        <v>0</v>
      </c>
      <c r="K140" s="10">
        <f>'Input Data Shift A'!J69*IF('Input Data Shift A'!J$80&gt;0,'Input Data Shift A'!J$80,'Shift A Calculation'!$D140)/3600</f>
        <v>0</v>
      </c>
      <c r="L140" s="10">
        <f>'Input Data Shift A'!K69*IF('Input Data Shift A'!K$80&gt;0,'Input Data Shift A'!K$80,'Shift A Calculation'!$D140)/3600</f>
        <v>0</v>
      </c>
      <c r="M140" s="10">
        <f>'Input Data Shift A'!L69*IF('Input Data Shift A'!L$80&gt;0,'Input Data Shift A'!L$80,'Shift A Calculation'!$D140)/3600</f>
        <v>0</v>
      </c>
      <c r="N140" s="10">
        <f>'Input Data Shift A'!M69*IF('Input Data Shift A'!M$80&gt;0,'Input Data Shift A'!M$80,'Shift A Calculation'!$D140)/3600</f>
        <v>0</v>
      </c>
      <c r="O140" s="10">
        <f>'Input Data Shift A'!N69*IF('Input Data Shift A'!N$80&gt;0,'Input Data Shift A'!N$80,'Shift A Calculation'!$D140)/3600</f>
        <v>0</v>
      </c>
      <c r="P140" s="10">
        <f>'Input Data Shift A'!O69*IF('Input Data Shift A'!O$80&gt;0,'Input Data Shift A'!O$80,'Shift A Calculation'!$D140)/3600</f>
        <v>0</v>
      </c>
      <c r="Q140" s="10">
        <f>'Input Data Shift A'!P69*IF('Input Data Shift A'!P$80&gt;0,'Input Data Shift A'!P$80,'Shift A Calculation'!$D140)/3600</f>
        <v>0</v>
      </c>
      <c r="R140" s="10">
        <f>'Input Data Shift A'!Q69*IF('Input Data Shift A'!Q$80&gt;0,'Input Data Shift A'!Q$80,'Shift A Calculation'!$D140)/3600</f>
        <v>0</v>
      </c>
      <c r="S140" s="10">
        <f>'Input Data Shift A'!R69*IF('Input Data Shift A'!R$80&gt;0,'Input Data Shift A'!R$80,'Shift A Calculation'!$D140)/3600</f>
        <v>0</v>
      </c>
      <c r="T140" s="10">
        <f>'Input Data Shift A'!S69*IF('Input Data Shift A'!S$80&gt;0,'Input Data Shift A'!S$80,'Shift A Calculation'!$D140)/3600</f>
        <v>0</v>
      </c>
      <c r="U140" s="10">
        <f>'Input Data Shift A'!T69*IF('Input Data Shift A'!T$80&gt;0,'Input Data Shift A'!T$80,'Shift A Calculation'!$D140)/3600</f>
        <v>0</v>
      </c>
      <c r="V140" s="10">
        <f>'Input Data Shift A'!U69*IF('Input Data Shift A'!U$80&gt;0,'Input Data Shift A'!U$80,'Shift A Calculation'!$D140)/3600</f>
        <v>0</v>
      </c>
      <c r="W140" s="10">
        <f>'Input Data Shift A'!V69*IF('Input Data Shift A'!V$80&gt;0,'Input Data Shift A'!V$80,'Shift A Calculation'!$D140)/3600</f>
        <v>0</v>
      </c>
      <c r="X140" s="10">
        <f>'Input Data Shift A'!W69*IF('Input Data Shift A'!W$80&gt;0,'Input Data Shift A'!W$80,'Shift A Calculation'!$D140)/3600</f>
        <v>0</v>
      </c>
      <c r="Y140" s="10">
        <f>'Input Data Shift A'!X69*IF('Input Data Shift A'!X$80&gt;0,'Input Data Shift A'!X$80,'Shift A Calculation'!$D140)/3600</f>
        <v>0</v>
      </c>
      <c r="Z140" s="10">
        <f>'Input Data Shift A'!Y69*IF('Input Data Shift A'!Y$80&gt;0,'Input Data Shift A'!Y$80,'Shift A Calculation'!$D140)/3600</f>
        <v>0</v>
      </c>
      <c r="AA140" s="10">
        <f>'Input Data Shift A'!Z69*IF('Input Data Shift A'!Z$80&gt;0,'Input Data Shift A'!Z$80,'Shift A Calculation'!$D140)/3600</f>
        <v>0</v>
      </c>
      <c r="AB140" s="10">
        <f>'Input Data Shift A'!AA69*IF('Input Data Shift A'!AA$80&gt;0,'Input Data Shift A'!AA$80,'Shift A Calculation'!$D140)/3600</f>
        <v>0</v>
      </c>
      <c r="AC140" s="10">
        <f>'Input Data Shift A'!AB69*IF('Input Data Shift A'!AB$80&gt;0,'Input Data Shift A'!AB$80,'Shift A Calculation'!$D140)/3600</f>
        <v>0</v>
      </c>
      <c r="AD140" s="10">
        <f>'Input Data Shift A'!AC69*IF('Input Data Shift A'!AC$80&gt;0,'Input Data Shift A'!AC$80,'Shift A Calculation'!$D140)/3600</f>
        <v>0</v>
      </c>
      <c r="AE140" s="10">
        <f>'Input Data Shift A'!AD69*IF('Input Data Shift A'!AD$80&gt;0,'Input Data Shift A'!AD$80,'Shift A Calculation'!$D140)/3600</f>
        <v>0</v>
      </c>
      <c r="AF140" s="10">
        <f>'Input Data Shift A'!AE69*IF('Input Data Shift A'!AE$80&gt;0,'Input Data Shift A'!AE$80,'Shift A Calculation'!$D140)/3600</f>
        <v>0</v>
      </c>
      <c r="AG140" s="10">
        <f>'Input Data Shift A'!AF69*IF('Input Data Shift A'!AF$80&gt;0,'Input Data Shift A'!AF$80,'Shift A Calculation'!$D140)/3600</f>
        <v>0</v>
      </c>
      <c r="AH140" s="10">
        <f>'Input Data Shift A'!AG69*IF('Input Data Shift A'!AG$80&gt;0,'Input Data Shift A'!AG$80,'Shift A Calculation'!$D140)/3600</f>
        <v>0</v>
      </c>
      <c r="AI140" s="10">
        <f>'Input Data Shift A'!AH69*IF('Input Data Shift A'!AH$80&gt;0,'Input Data Shift A'!AH$80,'Shift A Calculation'!$D140)/3600</f>
        <v>0</v>
      </c>
      <c r="AJ140" s="10">
        <f t="shared" si="7"/>
        <v>0</v>
      </c>
    </row>
    <row r="141" spans="2:36">
      <c r="B141" s="8">
        <v>64</v>
      </c>
      <c r="C141" s="9">
        <f t="shared" si="5"/>
        <v>0</v>
      </c>
      <c r="D141" s="8">
        <f>+Kousu!F74</f>
        <v>0</v>
      </c>
      <c r="E141" s="10">
        <f>'Input Data Shift A'!D70*IF('Input Data Shift A'!D$80&gt;0,'Input Data Shift A'!D$80,'Shift A Calculation'!$D141)/3600</f>
        <v>0</v>
      </c>
      <c r="F141" s="10">
        <f>'Input Data Shift A'!E70*IF('Input Data Shift A'!E$80&gt;0,'Input Data Shift A'!E$80,'Shift A Calculation'!$D141)/3600</f>
        <v>0</v>
      </c>
      <c r="G141" s="10">
        <f>'Input Data Shift A'!F70*IF('Input Data Shift A'!F$80&gt;0,'Input Data Shift A'!F$80,'Shift A Calculation'!$D141)/3600</f>
        <v>0</v>
      </c>
      <c r="H141" s="10">
        <f>'Input Data Shift A'!G70*IF('Input Data Shift A'!G$80&gt;0,'Input Data Shift A'!G$80,'Shift A Calculation'!$D141)/3600</f>
        <v>0</v>
      </c>
      <c r="I141" s="10">
        <f>'Input Data Shift A'!H70*IF('Input Data Shift A'!H$80&gt;0,'Input Data Shift A'!H$80,'Shift A Calculation'!$D141)/3600</f>
        <v>0</v>
      </c>
      <c r="J141" s="10">
        <f>'Input Data Shift A'!I70*IF('Input Data Shift A'!I$80&gt;0,'Input Data Shift A'!I$80,'Shift A Calculation'!$D141)/3600</f>
        <v>0</v>
      </c>
      <c r="K141" s="10">
        <f>'Input Data Shift A'!J70*IF('Input Data Shift A'!J$80&gt;0,'Input Data Shift A'!J$80,'Shift A Calculation'!$D141)/3600</f>
        <v>0</v>
      </c>
      <c r="L141" s="10">
        <f>'Input Data Shift A'!K70*IF('Input Data Shift A'!K$80&gt;0,'Input Data Shift A'!K$80,'Shift A Calculation'!$D141)/3600</f>
        <v>0</v>
      </c>
      <c r="M141" s="10">
        <f>'Input Data Shift A'!L70*IF('Input Data Shift A'!L$80&gt;0,'Input Data Shift A'!L$80,'Shift A Calculation'!$D141)/3600</f>
        <v>0</v>
      </c>
      <c r="N141" s="10">
        <f>'Input Data Shift A'!M70*IF('Input Data Shift A'!M$80&gt;0,'Input Data Shift A'!M$80,'Shift A Calculation'!$D141)/3600</f>
        <v>0</v>
      </c>
      <c r="O141" s="10">
        <f>'Input Data Shift A'!N70*IF('Input Data Shift A'!N$80&gt;0,'Input Data Shift A'!N$80,'Shift A Calculation'!$D141)/3600</f>
        <v>0</v>
      </c>
      <c r="P141" s="10">
        <f>'Input Data Shift A'!O70*IF('Input Data Shift A'!O$80&gt;0,'Input Data Shift A'!O$80,'Shift A Calculation'!$D141)/3600</f>
        <v>0</v>
      </c>
      <c r="Q141" s="10">
        <f>'Input Data Shift A'!P70*IF('Input Data Shift A'!P$80&gt;0,'Input Data Shift A'!P$80,'Shift A Calculation'!$D141)/3600</f>
        <v>0</v>
      </c>
      <c r="R141" s="10">
        <f>'Input Data Shift A'!Q70*IF('Input Data Shift A'!Q$80&gt;0,'Input Data Shift A'!Q$80,'Shift A Calculation'!$D141)/3600</f>
        <v>0</v>
      </c>
      <c r="S141" s="10">
        <f>'Input Data Shift A'!R70*IF('Input Data Shift A'!R$80&gt;0,'Input Data Shift A'!R$80,'Shift A Calculation'!$D141)/3600</f>
        <v>0</v>
      </c>
      <c r="T141" s="10">
        <f>'Input Data Shift A'!S70*IF('Input Data Shift A'!S$80&gt;0,'Input Data Shift A'!S$80,'Shift A Calculation'!$D141)/3600</f>
        <v>0</v>
      </c>
      <c r="U141" s="10">
        <f>'Input Data Shift A'!T70*IF('Input Data Shift A'!T$80&gt;0,'Input Data Shift A'!T$80,'Shift A Calculation'!$D141)/3600</f>
        <v>0</v>
      </c>
      <c r="V141" s="10">
        <f>'Input Data Shift A'!U70*IF('Input Data Shift A'!U$80&gt;0,'Input Data Shift A'!U$80,'Shift A Calculation'!$D141)/3600</f>
        <v>0</v>
      </c>
      <c r="W141" s="10">
        <f>'Input Data Shift A'!V70*IF('Input Data Shift A'!V$80&gt;0,'Input Data Shift A'!V$80,'Shift A Calculation'!$D141)/3600</f>
        <v>0</v>
      </c>
      <c r="X141" s="10">
        <f>'Input Data Shift A'!W70*IF('Input Data Shift A'!W$80&gt;0,'Input Data Shift A'!W$80,'Shift A Calculation'!$D141)/3600</f>
        <v>0</v>
      </c>
      <c r="Y141" s="10">
        <f>'Input Data Shift A'!X70*IF('Input Data Shift A'!X$80&gt;0,'Input Data Shift A'!X$80,'Shift A Calculation'!$D141)/3600</f>
        <v>0</v>
      </c>
      <c r="Z141" s="10">
        <f>'Input Data Shift A'!Y70*IF('Input Data Shift A'!Y$80&gt;0,'Input Data Shift A'!Y$80,'Shift A Calculation'!$D141)/3600</f>
        <v>0</v>
      </c>
      <c r="AA141" s="10">
        <f>'Input Data Shift A'!Z70*IF('Input Data Shift A'!Z$80&gt;0,'Input Data Shift A'!Z$80,'Shift A Calculation'!$D141)/3600</f>
        <v>0</v>
      </c>
      <c r="AB141" s="10">
        <f>'Input Data Shift A'!AA70*IF('Input Data Shift A'!AA$80&gt;0,'Input Data Shift A'!AA$80,'Shift A Calculation'!$D141)/3600</f>
        <v>0</v>
      </c>
      <c r="AC141" s="10">
        <f>'Input Data Shift A'!AB70*IF('Input Data Shift A'!AB$80&gt;0,'Input Data Shift A'!AB$80,'Shift A Calculation'!$D141)/3600</f>
        <v>0</v>
      </c>
      <c r="AD141" s="10">
        <f>'Input Data Shift A'!AC70*IF('Input Data Shift A'!AC$80&gt;0,'Input Data Shift A'!AC$80,'Shift A Calculation'!$D141)/3600</f>
        <v>0</v>
      </c>
      <c r="AE141" s="10">
        <f>'Input Data Shift A'!AD70*IF('Input Data Shift A'!AD$80&gt;0,'Input Data Shift A'!AD$80,'Shift A Calculation'!$D141)/3600</f>
        <v>0</v>
      </c>
      <c r="AF141" s="10">
        <f>'Input Data Shift A'!AE70*IF('Input Data Shift A'!AE$80&gt;0,'Input Data Shift A'!AE$80,'Shift A Calculation'!$D141)/3600</f>
        <v>0</v>
      </c>
      <c r="AG141" s="10">
        <f>'Input Data Shift A'!AF70*IF('Input Data Shift A'!AF$80&gt;0,'Input Data Shift A'!AF$80,'Shift A Calculation'!$D141)/3600</f>
        <v>0</v>
      </c>
      <c r="AH141" s="10">
        <f>'Input Data Shift A'!AG70*IF('Input Data Shift A'!AG$80&gt;0,'Input Data Shift A'!AG$80,'Shift A Calculation'!$D141)/3600</f>
        <v>0</v>
      </c>
      <c r="AI141" s="10">
        <f>'Input Data Shift A'!AH70*IF('Input Data Shift A'!AH$80&gt;0,'Input Data Shift A'!AH$80,'Shift A Calculation'!$D141)/3600</f>
        <v>0</v>
      </c>
      <c r="AJ141" s="10">
        <f t="shared" si="7"/>
        <v>0</v>
      </c>
    </row>
    <row r="142" spans="2:36">
      <c r="B142" s="8">
        <v>65</v>
      </c>
      <c r="C142" s="9">
        <f t="shared" ref="C142:C147" si="8">+C67</f>
        <v>0</v>
      </c>
      <c r="D142" s="8">
        <f>+Kousu!F75</f>
        <v>0</v>
      </c>
      <c r="E142" s="10">
        <f>'Input Data Shift A'!D71*IF('Input Data Shift A'!D$80&gt;0,'Input Data Shift A'!D$80,'Shift A Calculation'!$D142)/3600</f>
        <v>0</v>
      </c>
      <c r="F142" s="10">
        <f>'Input Data Shift A'!E71*IF('Input Data Shift A'!E$80&gt;0,'Input Data Shift A'!E$80,'Shift A Calculation'!$D142)/3600</f>
        <v>0</v>
      </c>
      <c r="G142" s="10">
        <f>'Input Data Shift A'!F71*IF('Input Data Shift A'!F$80&gt;0,'Input Data Shift A'!F$80,'Shift A Calculation'!$D142)/3600</f>
        <v>0</v>
      </c>
      <c r="H142" s="10">
        <f>'Input Data Shift A'!G71*IF('Input Data Shift A'!G$80&gt;0,'Input Data Shift A'!G$80,'Shift A Calculation'!$D142)/3600</f>
        <v>0</v>
      </c>
      <c r="I142" s="10">
        <f>'Input Data Shift A'!H71*IF('Input Data Shift A'!H$80&gt;0,'Input Data Shift A'!H$80,'Shift A Calculation'!$D142)/3600</f>
        <v>0</v>
      </c>
      <c r="J142" s="10">
        <f>'Input Data Shift A'!I71*IF('Input Data Shift A'!I$80&gt;0,'Input Data Shift A'!I$80,'Shift A Calculation'!$D142)/3600</f>
        <v>0</v>
      </c>
      <c r="K142" s="10">
        <f>'Input Data Shift A'!J71*IF('Input Data Shift A'!J$80&gt;0,'Input Data Shift A'!J$80,'Shift A Calculation'!$D142)/3600</f>
        <v>0</v>
      </c>
      <c r="L142" s="10">
        <f>'Input Data Shift A'!K71*IF('Input Data Shift A'!K$80&gt;0,'Input Data Shift A'!K$80,'Shift A Calculation'!$D142)/3600</f>
        <v>0</v>
      </c>
      <c r="M142" s="10">
        <f>'Input Data Shift A'!L71*IF('Input Data Shift A'!L$80&gt;0,'Input Data Shift A'!L$80,'Shift A Calculation'!$D142)/3600</f>
        <v>0</v>
      </c>
      <c r="N142" s="10">
        <f>'Input Data Shift A'!M71*IF('Input Data Shift A'!M$80&gt;0,'Input Data Shift A'!M$80,'Shift A Calculation'!$D142)/3600</f>
        <v>0</v>
      </c>
      <c r="O142" s="10">
        <f>'Input Data Shift A'!N71*IF('Input Data Shift A'!N$80&gt;0,'Input Data Shift A'!N$80,'Shift A Calculation'!$D142)/3600</f>
        <v>0</v>
      </c>
      <c r="P142" s="10">
        <f>'Input Data Shift A'!O71*IF('Input Data Shift A'!O$80&gt;0,'Input Data Shift A'!O$80,'Shift A Calculation'!$D142)/3600</f>
        <v>0</v>
      </c>
      <c r="Q142" s="10">
        <f>'Input Data Shift A'!P71*IF('Input Data Shift A'!P$80&gt;0,'Input Data Shift A'!P$80,'Shift A Calculation'!$D142)/3600</f>
        <v>0</v>
      </c>
      <c r="R142" s="10">
        <f>'Input Data Shift A'!Q71*IF('Input Data Shift A'!Q$80&gt;0,'Input Data Shift A'!Q$80,'Shift A Calculation'!$D142)/3600</f>
        <v>0</v>
      </c>
      <c r="S142" s="10">
        <f>'Input Data Shift A'!R71*IF('Input Data Shift A'!R$80&gt;0,'Input Data Shift A'!R$80,'Shift A Calculation'!$D142)/3600</f>
        <v>0</v>
      </c>
      <c r="T142" s="10">
        <f>'Input Data Shift A'!S71*IF('Input Data Shift A'!S$80&gt;0,'Input Data Shift A'!S$80,'Shift A Calculation'!$D142)/3600</f>
        <v>0</v>
      </c>
      <c r="U142" s="10">
        <f>'Input Data Shift A'!T71*IF('Input Data Shift A'!T$80&gt;0,'Input Data Shift A'!T$80,'Shift A Calculation'!$D142)/3600</f>
        <v>0</v>
      </c>
      <c r="V142" s="10">
        <f>'Input Data Shift A'!U71*IF('Input Data Shift A'!U$80&gt;0,'Input Data Shift A'!U$80,'Shift A Calculation'!$D142)/3600</f>
        <v>0</v>
      </c>
      <c r="W142" s="10">
        <f>'Input Data Shift A'!V71*IF('Input Data Shift A'!V$80&gt;0,'Input Data Shift A'!V$80,'Shift A Calculation'!$D142)/3600</f>
        <v>0</v>
      </c>
      <c r="X142" s="10">
        <f>'Input Data Shift A'!W71*IF('Input Data Shift A'!W$80&gt;0,'Input Data Shift A'!W$80,'Shift A Calculation'!$D142)/3600</f>
        <v>0</v>
      </c>
      <c r="Y142" s="10">
        <f>'Input Data Shift A'!X71*IF('Input Data Shift A'!X$80&gt;0,'Input Data Shift A'!X$80,'Shift A Calculation'!$D142)/3600</f>
        <v>0</v>
      </c>
      <c r="Z142" s="10">
        <f>'Input Data Shift A'!Y71*IF('Input Data Shift A'!Y$80&gt;0,'Input Data Shift A'!Y$80,'Shift A Calculation'!$D142)/3600</f>
        <v>0</v>
      </c>
      <c r="AA142" s="10">
        <f>'Input Data Shift A'!Z71*IF('Input Data Shift A'!Z$80&gt;0,'Input Data Shift A'!Z$80,'Shift A Calculation'!$D142)/3600</f>
        <v>0</v>
      </c>
      <c r="AB142" s="10">
        <f>'Input Data Shift A'!AA71*IF('Input Data Shift A'!AA$80&gt;0,'Input Data Shift A'!AA$80,'Shift A Calculation'!$D142)/3600</f>
        <v>0</v>
      </c>
      <c r="AC142" s="10">
        <f>'Input Data Shift A'!AB71*IF('Input Data Shift A'!AB$80&gt;0,'Input Data Shift A'!AB$80,'Shift A Calculation'!$D142)/3600</f>
        <v>0</v>
      </c>
      <c r="AD142" s="10">
        <f>'Input Data Shift A'!AC71*IF('Input Data Shift A'!AC$80&gt;0,'Input Data Shift A'!AC$80,'Shift A Calculation'!$D142)/3600</f>
        <v>0</v>
      </c>
      <c r="AE142" s="10">
        <f>'Input Data Shift A'!AD71*IF('Input Data Shift A'!AD$80&gt;0,'Input Data Shift A'!AD$80,'Shift A Calculation'!$D142)/3600</f>
        <v>0</v>
      </c>
      <c r="AF142" s="10">
        <f>'Input Data Shift A'!AE71*IF('Input Data Shift A'!AE$80&gt;0,'Input Data Shift A'!AE$80,'Shift A Calculation'!$D142)/3600</f>
        <v>0</v>
      </c>
      <c r="AG142" s="10">
        <f>'Input Data Shift A'!AF71*IF('Input Data Shift A'!AF$80&gt;0,'Input Data Shift A'!AF$80,'Shift A Calculation'!$D142)/3600</f>
        <v>0</v>
      </c>
      <c r="AH142" s="10">
        <f>'Input Data Shift A'!AG71*IF('Input Data Shift A'!AG$80&gt;0,'Input Data Shift A'!AG$80,'Shift A Calculation'!$D142)/3600</f>
        <v>0</v>
      </c>
      <c r="AI142" s="10">
        <f>'Input Data Shift A'!AH71*IF('Input Data Shift A'!AH$80&gt;0,'Input Data Shift A'!AH$80,'Shift A Calculation'!$D142)/3600</f>
        <v>0</v>
      </c>
      <c r="AJ142" s="10">
        <f t="shared" ref="AJ142:AJ147" si="9">+SUM(E142:AI142)</f>
        <v>0</v>
      </c>
    </row>
    <row r="143" spans="2:36">
      <c r="B143" s="8">
        <v>66</v>
      </c>
      <c r="C143" s="9">
        <f t="shared" si="8"/>
        <v>0</v>
      </c>
      <c r="D143" s="8">
        <f>+Kousu!F76</f>
        <v>0</v>
      </c>
      <c r="E143" s="10">
        <f>'Input Data Shift A'!D72*IF('Input Data Shift A'!D$80&gt;0,'Input Data Shift A'!D$80,'Shift A Calculation'!$D143)/3600</f>
        <v>0</v>
      </c>
      <c r="F143" s="10">
        <f>'Input Data Shift A'!E72*IF('Input Data Shift A'!E$80&gt;0,'Input Data Shift A'!E$80,'Shift A Calculation'!$D143)/3600</f>
        <v>0</v>
      </c>
      <c r="G143" s="10">
        <f>'Input Data Shift A'!F72*IF('Input Data Shift A'!F$80&gt;0,'Input Data Shift A'!F$80,'Shift A Calculation'!$D143)/3600</f>
        <v>0</v>
      </c>
      <c r="H143" s="10">
        <f>'Input Data Shift A'!G72*IF('Input Data Shift A'!G$80&gt;0,'Input Data Shift A'!G$80,'Shift A Calculation'!$D143)/3600</f>
        <v>0</v>
      </c>
      <c r="I143" s="10">
        <f>'Input Data Shift A'!H72*IF('Input Data Shift A'!H$80&gt;0,'Input Data Shift A'!H$80,'Shift A Calculation'!$D143)/3600</f>
        <v>0</v>
      </c>
      <c r="J143" s="10">
        <f>'Input Data Shift A'!I72*IF('Input Data Shift A'!I$80&gt;0,'Input Data Shift A'!I$80,'Shift A Calculation'!$D143)/3600</f>
        <v>0</v>
      </c>
      <c r="K143" s="10">
        <f>'Input Data Shift A'!J72*IF('Input Data Shift A'!J$80&gt;0,'Input Data Shift A'!J$80,'Shift A Calculation'!$D143)/3600</f>
        <v>0</v>
      </c>
      <c r="L143" s="10">
        <f>'Input Data Shift A'!K72*IF('Input Data Shift A'!K$80&gt;0,'Input Data Shift A'!K$80,'Shift A Calculation'!$D143)/3600</f>
        <v>0</v>
      </c>
      <c r="M143" s="10">
        <f>'Input Data Shift A'!L72*IF('Input Data Shift A'!L$80&gt;0,'Input Data Shift A'!L$80,'Shift A Calculation'!$D143)/3600</f>
        <v>0</v>
      </c>
      <c r="N143" s="10">
        <f>'Input Data Shift A'!M72*IF('Input Data Shift A'!M$80&gt;0,'Input Data Shift A'!M$80,'Shift A Calculation'!$D143)/3600</f>
        <v>0</v>
      </c>
      <c r="O143" s="10">
        <f>'Input Data Shift A'!N72*IF('Input Data Shift A'!N$80&gt;0,'Input Data Shift A'!N$80,'Shift A Calculation'!$D143)/3600</f>
        <v>0</v>
      </c>
      <c r="P143" s="10">
        <f>'Input Data Shift A'!O72*IF('Input Data Shift A'!O$80&gt;0,'Input Data Shift A'!O$80,'Shift A Calculation'!$D143)/3600</f>
        <v>0</v>
      </c>
      <c r="Q143" s="10">
        <f>'Input Data Shift A'!P72*IF('Input Data Shift A'!P$80&gt;0,'Input Data Shift A'!P$80,'Shift A Calculation'!$D143)/3600</f>
        <v>0</v>
      </c>
      <c r="R143" s="10">
        <f>'Input Data Shift A'!Q72*IF('Input Data Shift A'!Q$80&gt;0,'Input Data Shift A'!Q$80,'Shift A Calculation'!$D143)/3600</f>
        <v>0</v>
      </c>
      <c r="S143" s="10">
        <f>'Input Data Shift A'!R72*IF('Input Data Shift A'!R$80&gt;0,'Input Data Shift A'!R$80,'Shift A Calculation'!$D143)/3600</f>
        <v>0</v>
      </c>
      <c r="T143" s="10">
        <f>'Input Data Shift A'!S72*IF('Input Data Shift A'!S$80&gt;0,'Input Data Shift A'!S$80,'Shift A Calculation'!$D143)/3600</f>
        <v>0</v>
      </c>
      <c r="U143" s="10">
        <f>'Input Data Shift A'!T72*IF('Input Data Shift A'!T$80&gt;0,'Input Data Shift A'!T$80,'Shift A Calculation'!$D143)/3600</f>
        <v>0</v>
      </c>
      <c r="V143" s="10">
        <f>'Input Data Shift A'!U72*IF('Input Data Shift A'!U$80&gt;0,'Input Data Shift A'!U$80,'Shift A Calculation'!$D143)/3600</f>
        <v>0</v>
      </c>
      <c r="W143" s="10">
        <f>'Input Data Shift A'!V72*IF('Input Data Shift A'!V$80&gt;0,'Input Data Shift A'!V$80,'Shift A Calculation'!$D143)/3600</f>
        <v>0</v>
      </c>
      <c r="X143" s="10">
        <f>'Input Data Shift A'!W72*IF('Input Data Shift A'!W$80&gt;0,'Input Data Shift A'!W$80,'Shift A Calculation'!$D143)/3600</f>
        <v>0</v>
      </c>
      <c r="Y143" s="10">
        <f>'Input Data Shift A'!X72*IF('Input Data Shift A'!X$80&gt;0,'Input Data Shift A'!X$80,'Shift A Calculation'!$D143)/3600</f>
        <v>0</v>
      </c>
      <c r="Z143" s="10">
        <f>'Input Data Shift A'!Y72*IF('Input Data Shift A'!Y$80&gt;0,'Input Data Shift A'!Y$80,'Shift A Calculation'!$D143)/3600</f>
        <v>0</v>
      </c>
      <c r="AA143" s="10">
        <f>'Input Data Shift A'!Z72*IF('Input Data Shift A'!Z$80&gt;0,'Input Data Shift A'!Z$80,'Shift A Calculation'!$D143)/3600</f>
        <v>0</v>
      </c>
      <c r="AB143" s="10">
        <f>'Input Data Shift A'!AA72*IF('Input Data Shift A'!AA$80&gt;0,'Input Data Shift A'!AA$80,'Shift A Calculation'!$D143)/3600</f>
        <v>0</v>
      </c>
      <c r="AC143" s="10">
        <f>'Input Data Shift A'!AB72*IF('Input Data Shift A'!AB$80&gt;0,'Input Data Shift A'!AB$80,'Shift A Calculation'!$D143)/3600</f>
        <v>0</v>
      </c>
      <c r="AD143" s="10">
        <f>'Input Data Shift A'!AC72*IF('Input Data Shift A'!AC$80&gt;0,'Input Data Shift A'!AC$80,'Shift A Calculation'!$D143)/3600</f>
        <v>0</v>
      </c>
      <c r="AE143" s="10">
        <f>'Input Data Shift A'!AD72*IF('Input Data Shift A'!AD$80&gt;0,'Input Data Shift A'!AD$80,'Shift A Calculation'!$D143)/3600</f>
        <v>0</v>
      </c>
      <c r="AF143" s="10">
        <f>'Input Data Shift A'!AE72*IF('Input Data Shift A'!AE$80&gt;0,'Input Data Shift A'!AE$80,'Shift A Calculation'!$D143)/3600</f>
        <v>0</v>
      </c>
      <c r="AG143" s="10">
        <f>'Input Data Shift A'!AF72*IF('Input Data Shift A'!AF$80&gt;0,'Input Data Shift A'!AF$80,'Shift A Calculation'!$D143)/3600</f>
        <v>0</v>
      </c>
      <c r="AH143" s="10">
        <f>'Input Data Shift A'!AG72*IF('Input Data Shift A'!AG$80&gt;0,'Input Data Shift A'!AG$80,'Shift A Calculation'!$D143)/3600</f>
        <v>0</v>
      </c>
      <c r="AI143" s="10">
        <f>'Input Data Shift A'!AH72*IF('Input Data Shift A'!AH$80&gt;0,'Input Data Shift A'!AH$80,'Shift A Calculation'!$D143)/3600</f>
        <v>0</v>
      </c>
      <c r="AJ143" s="10">
        <f t="shared" si="9"/>
        <v>0</v>
      </c>
    </row>
    <row r="144" spans="2:36">
      <c r="B144" s="8">
        <v>67</v>
      </c>
      <c r="C144" s="9">
        <f t="shared" si="8"/>
        <v>0</v>
      </c>
      <c r="D144" s="8">
        <f>+Kousu!F77</f>
        <v>0</v>
      </c>
      <c r="E144" s="10">
        <f>'Input Data Shift A'!D73*IF('Input Data Shift A'!D$80&gt;0,'Input Data Shift A'!D$80,'Shift A Calculation'!$D144)/3600</f>
        <v>0</v>
      </c>
      <c r="F144" s="10">
        <f>'Input Data Shift A'!E73*IF('Input Data Shift A'!E$80&gt;0,'Input Data Shift A'!E$80,'Shift A Calculation'!$D144)/3600</f>
        <v>0</v>
      </c>
      <c r="G144" s="10">
        <f>'Input Data Shift A'!F73*IF('Input Data Shift A'!F$80&gt;0,'Input Data Shift A'!F$80,'Shift A Calculation'!$D144)/3600</f>
        <v>0</v>
      </c>
      <c r="H144" s="10">
        <f>'Input Data Shift A'!G73*IF('Input Data Shift A'!G$80&gt;0,'Input Data Shift A'!G$80,'Shift A Calculation'!$D144)/3600</f>
        <v>0</v>
      </c>
      <c r="I144" s="10">
        <f>'Input Data Shift A'!H73*IF('Input Data Shift A'!H$80&gt;0,'Input Data Shift A'!H$80,'Shift A Calculation'!$D144)/3600</f>
        <v>0</v>
      </c>
      <c r="J144" s="10">
        <f>'Input Data Shift A'!I73*IF('Input Data Shift A'!I$80&gt;0,'Input Data Shift A'!I$80,'Shift A Calculation'!$D144)/3600</f>
        <v>0</v>
      </c>
      <c r="K144" s="10">
        <f>'Input Data Shift A'!J73*IF('Input Data Shift A'!J$80&gt;0,'Input Data Shift A'!J$80,'Shift A Calculation'!$D144)/3600</f>
        <v>0</v>
      </c>
      <c r="L144" s="10">
        <f>'Input Data Shift A'!K73*IF('Input Data Shift A'!K$80&gt;0,'Input Data Shift A'!K$80,'Shift A Calculation'!$D144)/3600</f>
        <v>0</v>
      </c>
      <c r="M144" s="10">
        <f>'Input Data Shift A'!L73*IF('Input Data Shift A'!L$80&gt;0,'Input Data Shift A'!L$80,'Shift A Calculation'!$D144)/3600</f>
        <v>0</v>
      </c>
      <c r="N144" s="10">
        <f>'Input Data Shift A'!M73*IF('Input Data Shift A'!M$80&gt;0,'Input Data Shift A'!M$80,'Shift A Calculation'!$D144)/3600</f>
        <v>0</v>
      </c>
      <c r="O144" s="10">
        <f>'Input Data Shift A'!N73*IF('Input Data Shift A'!N$80&gt;0,'Input Data Shift A'!N$80,'Shift A Calculation'!$D144)/3600</f>
        <v>0</v>
      </c>
      <c r="P144" s="10">
        <f>'Input Data Shift A'!O73*IF('Input Data Shift A'!O$80&gt;0,'Input Data Shift A'!O$80,'Shift A Calculation'!$D144)/3600</f>
        <v>0</v>
      </c>
      <c r="Q144" s="10">
        <f>'Input Data Shift A'!P73*IF('Input Data Shift A'!P$80&gt;0,'Input Data Shift A'!P$80,'Shift A Calculation'!$D144)/3600</f>
        <v>0</v>
      </c>
      <c r="R144" s="10">
        <f>'Input Data Shift A'!Q73*IF('Input Data Shift A'!Q$80&gt;0,'Input Data Shift A'!Q$80,'Shift A Calculation'!$D144)/3600</f>
        <v>0</v>
      </c>
      <c r="S144" s="10">
        <f>'Input Data Shift A'!R73*IF('Input Data Shift A'!R$80&gt;0,'Input Data Shift A'!R$80,'Shift A Calculation'!$D144)/3600</f>
        <v>0</v>
      </c>
      <c r="T144" s="10">
        <f>'Input Data Shift A'!S73*IF('Input Data Shift A'!S$80&gt;0,'Input Data Shift A'!S$80,'Shift A Calculation'!$D144)/3600</f>
        <v>0</v>
      </c>
      <c r="U144" s="10">
        <f>'Input Data Shift A'!T73*IF('Input Data Shift A'!T$80&gt;0,'Input Data Shift A'!T$80,'Shift A Calculation'!$D144)/3600</f>
        <v>0</v>
      </c>
      <c r="V144" s="10">
        <f>'Input Data Shift A'!U73*IF('Input Data Shift A'!U$80&gt;0,'Input Data Shift A'!U$80,'Shift A Calculation'!$D144)/3600</f>
        <v>0</v>
      </c>
      <c r="W144" s="10">
        <f>'Input Data Shift A'!V73*IF('Input Data Shift A'!V$80&gt;0,'Input Data Shift A'!V$80,'Shift A Calculation'!$D144)/3600</f>
        <v>0</v>
      </c>
      <c r="X144" s="10">
        <f>'Input Data Shift A'!W73*IF('Input Data Shift A'!W$80&gt;0,'Input Data Shift A'!W$80,'Shift A Calculation'!$D144)/3600</f>
        <v>0</v>
      </c>
      <c r="Y144" s="10">
        <f>'Input Data Shift A'!X73*IF('Input Data Shift A'!X$80&gt;0,'Input Data Shift A'!X$80,'Shift A Calculation'!$D144)/3600</f>
        <v>0</v>
      </c>
      <c r="Z144" s="10">
        <f>'Input Data Shift A'!Y73*IF('Input Data Shift A'!Y$80&gt;0,'Input Data Shift A'!Y$80,'Shift A Calculation'!$D144)/3600</f>
        <v>0</v>
      </c>
      <c r="AA144" s="10">
        <f>'Input Data Shift A'!Z73*IF('Input Data Shift A'!Z$80&gt;0,'Input Data Shift A'!Z$80,'Shift A Calculation'!$D144)/3600</f>
        <v>0</v>
      </c>
      <c r="AB144" s="10">
        <f>'Input Data Shift A'!AA73*IF('Input Data Shift A'!AA$80&gt;0,'Input Data Shift A'!AA$80,'Shift A Calculation'!$D144)/3600</f>
        <v>0</v>
      </c>
      <c r="AC144" s="10">
        <f>'Input Data Shift A'!AB73*IF('Input Data Shift A'!AB$80&gt;0,'Input Data Shift A'!AB$80,'Shift A Calculation'!$D144)/3600</f>
        <v>0</v>
      </c>
      <c r="AD144" s="10">
        <f>'Input Data Shift A'!AC73*IF('Input Data Shift A'!AC$80&gt;0,'Input Data Shift A'!AC$80,'Shift A Calculation'!$D144)/3600</f>
        <v>0</v>
      </c>
      <c r="AE144" s="10">
        <f>'Input Data Shift A'!AD73*IF('Input Data Shift A'!AD$80&gt;0,'Input Data Shift A'!AD$80,'Shift A Calculation'!$D144)/3600</f>
        <v>0</v>
      </c>
      <c r="AF144" s="10">
        <f>'Input Data Shift A'!AE73*IF('Input Data Shift A'!AE$80&gt;0,'Input Data Shift A'!AE$80,'Shift A Calculation'!$D144)/3600</f>
        <v>0</v>
      </c>
      <c r="AG144" s="10">
        <f>'Input Data Shift A'!AF73*IF('Input Data Shift A'!AF$80&gt;0,'Input Data Shift A'!AF$80,'Shift A Calculation'!$D144)/3600</f>
        <v>0</v>
      </c>
      <c r="AH144" s="10">
        <f>'Input Data Shift A'!AG73*IF('Input Data Shift A'!AG$80&gt;0,'Input Data Shift A'!AG$80,'Shift A Calculation'!$D144)/3600</f>
        <v>0</v>
      </c>
      <c r="AI144" s="10">
        <f>'Input Data Shift A'!AH73*IF('Input Data Shift A'!AH$80&gt;0,'Input Data Shift A'!AH$80,'Shift A Calculation'!$D144)/3600</f>
        <v>0</v>
      </c>
      <c r="AJ144" s="10">
        <f t="shared" si="9"/>
        <v>0</v>
      </c>
    </row>
    <row r="145" spans="2:36">
      <c r="B145" s="8">
        <v>68</v>
      </c>
      <c r="C145" s="9">
        <f t="shared" si="8"/>
        <v>0</v>
      </c>
      <c r="D145" s="8">
        <f>+Kousu!F78</f>
        <v>0</v>
      </c>
      <c r="E145" s="10">
        <f>'Input Data Shift A'!D74*IF('Input Data Shift A'!D$80&gt;0,'Input Data Shift A'!D$80,'Shift A Calculation'!$D145)/3600</f>
        <v>0</v>
      </c>
      <c r="F145" s="10">
        <f>'Input Data Shift A'!E74*IF('Input Data Shift A'!E$80&gt;0,'Input Data Shift A'!E$80,'Shift A Calculation'!$D145)/3600</f>
        <v>0</v>
      </c>
      <c r="G145" s="10">
        <f>'Input Data Shift A'!F74*IF('Input Data Shift A'!F$80&gt;0,'Input Data Shift A'!F$80,'Shift A Calculation'!$D145)/3600</f>
        <v>0</v>
      </c>
      <c r="H145" s="10">
        <f>'Input Data Shift A'!G74*IF('Input Data Shift A'!G$80&gt;0,'Input Data Shift A'!G$80,'Shift A Calculation'!$D145)/3600</f>
        <v>0</v>
      </c>
      <c r="I145" s="10">
        <f>'Input Data Shift A'!H74*IF('Input Data Shift A'!H$80&gt;0,'Input Data Shift A'!H$80,'Shift A Calculation'!$D145)/3600</f>
        <v>0</v>
      </c>
      <c r="J145" s="10">
        <f>'Input Data Shift A'!I74*IF('Input Data Shift A'!I$80&gt;0,'Input Data Shift A'!I$80,'Shift A Calculation'!$D145)/3600</f>
        <v>0</v>
      </c>
      <c r="K145" s="10">
        <f>'Input Data Shift A'!J74*IF('Input Data Shift A'!J$80&gt;0,'Input Data Shift A'!J$80,'Shift A Calculation'!$D145)/3600</f>
        <v>0</v>
      </c>
      <c r="L145" s="10">
        <f>'Input Data Shift A'!K74*IF('Input Data Shift A'!K$80&gt;0,'Input Data Shift A'!K$80,'Shift A Calculation'!$D145)/3600</f>
        <v>0</v>
      </c>
      <c r="M145" s="10">
        <f>'Input Data Shift A'!L74*IF('Input Data Shift A'!L$80&gt;0,'Input Data Shift A'!L$80,'Shift A Calculation'!$D145)/3600</f>
        <v>0</v>
      </c>
      <c r="N145" s="10">
        <f>'Input Data Shift A'!M74*IF('Input Data Shift A'!M$80&gt;0,'Input Data Shift A'!M$80,'Shift A Calculation'!$D145)/3600</f>
        <v>0</v>
      </c>
      <c r="O145" s="10">
        <f>'Input Data Shift A'!N74*IF('Input Data Shift A'!N$80&gt;0,'Input Data Shift A'!N$80,'Shift A Calculation'!$D145)/3600</f>
        <v>0</v>
      </c>
      <c r="P145" s="10">
        <f>'Input Data Shift A'!O74*IF('Input Data Shift A'!O$80&gt;0,'Input Data Shift A'!O$80,'Shift A Calculation'!$D145)/3600</f>
        <v>0</v>
      </c>
      <c r="Q145" s="10">
        <f>'Input Data Shift A'!P74*IF('Input Data Shift A'!P$80&gt;0,'Input Data Shift A'!P$80,'Shift A Calculation'!$D145)/3600</f>
        <v>0</v>
      </c>
      <c r="R145" s="10">
        <f>'Input Data Shift A'!Q74*IF('Input Data Shift A'!Q$80&gt;0,'Input Data Shift A'!Q$80,'Shift A Calculation'!$D145)/3600</f>
        <v>0</v>
      </c>
      <c r="S145" s="10">
        <f>'Input Data Shift A'!R74*IF('Input Data Shift A'!R$80&gt;0,'Input Data Shift A'!R$80,'Shift A Calculation'!$D145)/3600</f>
        <v>0</v>
      </c>
      <c r="T145" s="10">
        <f>'Input Data Shift A'!S74*IF('Input Data Shift A'!S$80&gt;0,'Input Data Shift A'!S$80,'Shift A Calculation'!$D145)/3600</f>
        <v>0</v>
      </c>
      <c r="U145" s="10">
        <f>'Input Data Shift A'!T74*IF('Input Data Shift A'!T$80&gt;0,'Input Data Shift A'!T$80,'Shift A Calculation'!$D145)/3600</f>
        <v>0</v>
      </c>
      <c r="V145" s="10">
        <f>'Input Data Shift A'!U74*IF('Input Data Shift A'!U$80&gt;0,'Input Data Shift A'!U$80,'Shift A Calculation'!$D145)/3600</f>
        <v>0</v>
      </c>
      <c r="W145" s="10">
        <f>'Input Data Shift A'!V74*IF('Input Data Shift A'!V$80&gt;0,'Input Data Shift A'!V$80,'Shift A Calculation'!$D145)/3600</f>
        <v>0</v>
      </c>
      <c r="X145" s="10">
        <f>'Input Data Shift A'!W74*IF('Input Data Shift A'!W$80&gt;0,'Input Data Shift A'!W$80,'Shift A Calculation'!$D145)/3600</f>
        <v>0</v>
      </c>
      <c r="Y145" s="10">
        <f>'Input Data Shift A'!X74*IF('Input Data Shift A'!X$80&gt;0,'Input Data Shift A'!X$80,'Shift A Calculation'!$D145)/3600</f>
        <v>0</v>
      </c>
      <c r="Z145" s="10">
        <f>'Input Data Shift A'!Y74*IF('Input Data Shift A'!Y$80&gt;0,'Input Data Shift A'!Y$80,'Shift A Calculation'!$D145)/3600</f>
        <v>0</v>
      </c>
      <c r="AA145" s="10">
        <f>'Input Data Shift A'!Z74*IF('Input Data Shift A'!Z$80&gt;0,'Input Data Shift A'!Z$80,'Shift A Calculation'!$D145)/3600</f>
        <v>0</v>
      </c>
      <c r="AB145" s="10">
        <f>'Input Data Shift A'!AA74*IF('Input Data Shift A'!AA$80&gt;0,'Input Data Shift A'!AA$80,'Shift A Calculation'!$D145)/3600</f>
        <v>0</v>
      </c>
      <c r="AC145" s="10">
        <f>'Input Data Shift A'!AB74*IF('Input Data Shift A'!AB$80&gt;0,'Input Data Shift A'!AB$80,'Shift A Calculation'!$D145)/3600</f>
        <v>0</v>
      </c>
      <c r="AD145" s="10">
        <f>'Input Data Shift A'!AC74*IF('Input Data Shift A'!AC$80&gt;0,'Input Data Shift A'!AC$80,'Shift A Calculation'!$D145)/3600</f>
        <v>0</v>
      </c>
      <c r="AE145" s="10">
        <f>'Input Data Shift A'!AD74*IF('Input Data Shift A'!AD$80&gt;0,'Input Data Shift A'!AD$80,'Shift A Calculation'!$D145)/3600</f>
        <v>0</v>
      </c>
      <c r="AF145" s="10">
        <f>'Input Data Shift A'!AE74*IF('Input Data Shift A'!AE$80&gt;0,'Input Data Shift A'!AE$80,'Shift A Calculation'!$D145)/3600</f>
        <v>0</v>
      </c>
      <c r="AG145" s="10">
        <f>'Input Data Shift A'!AF74*IF('Input Data Shift A'!AF$80&gt;0,'Input Data Shift A'!AF$80,'Shift A Calculation'!$D145)/3600</f>
        <v>0</v>
      </c>
      <c r="AH145" s="10">
        <f>'Input Data Shift A'!AG74*IF('Input Data Shift A'!AG$80&gt;0,'Input Data Shift A'!AG$80,'Shift A Calculation'!$D145)/3600</f>
        <v>0</v>
      </c>
      <c r="AI145" s="10">
        <f>'Input Data Shift A'!AH74*IF('Input Data Shift A'!AH$80&gt;0,'Input Data Shift A'!AH$80,'Shift A Calculation'!$D145)/3600</f>
        <v>0</v>
      </c>
      <c r="AJ145" s="10">
        <f t="shared" si="9"/>
        <v>0</v>
      </c>
    </row>
    <row r="146" spans="2:36">
      <c r="B146" s="8">
        <v>69</v>
      </c>
      <c r="C146" s="9">
        <f t="shared" si="8"/>
        <v>0</v>
      </c>
      <c r="D146" s="8">
        <f>+Kousu!F79</f>
        <v>0</v>
      </c>
      <c r="E146" s="10">
        <f>'Input Data Shift A'!D75*IF('Input Data Shift A'!D$80&gt;0,'Input Data Shift A'!D$80,'Shift A Calculation'!$D146)/3600</f>
        <v>0</v>
      </c>
      <c r="F146" s="10">
        <f>'Input Data Shift A'!E75*IF('Input Data Shift A'!E$80&gt;0,'Input Data Shift A'!E$80,'Shift A Calculation'!$D146)/3600</f>
        <v>0</v>
      </c>
      <c r="G146" s="10">
        <f>'Input Data Shift A'!F75*IF('Input Data Shift A'!F$80&gt;0,'Input Data Shift A'!F$80,'Shift A Calculation'!$D146)/3600</f>
        <v>0</v>
      </c>
      <c r="H146" s="10">
        <f>'Input Data Shift A'!G75*IF('Input Data Shift A'!G$80&gt;0,'Input Data Shift A'!G$80,'Shift A Calculation'!$D146)/3600</f>
        <v>0</v>
      </c>
      <c r="I146" s="10">
        <f>'Input Data Shift A'!H75*IF('Input Data Shift A'!H$80&gt;0,'Input Data Shift A'!H$80,'Shift A Calculation'!$D146)/3600</f>
        <v>0</v>
      </c>
      <c r="J146" s="10">
        <f>'Input Data Shift A'!I75*IF('Input Data Shift A'!I$80&gt;0,'Input Data Shift A'!I$80,'Shift A Calculation'!$D146)/3600</f>
        <v>0</v>
      </c>
      <c r="K146" s="10">
        <f>'Input Data Shift A'!J75*IF('Input Data Shift A'!J$80&gt;0,'Input Data Shift A'!J$80,'Shift A Calculation'!$D146)/3600</f>
        <v>0</v>
      </c>
      <c r="L146" s="10">
        <f>'Input Data Shift A'!K75*IF('Input Data Shift A'!K$80&gt;0,'Input Data Shift A'!K$80,'Shift A Calculation'!$D146)/3600</f>
        <v>0</v>
      </c>
      <c r="M146" s="10">
        <f>'Input Data Shift A'!L75*IF('Input Data Shift A'!L$80&gt;0,'Input Data Shift A'!L$80,'Shift A Calculation'!$D146)/3600</f>
        <v>0</v>
      </c>
      <c r="N146" s="10">
        <f>'Input Data Shift A'!M75*IF('Input Data Shift A'!M$80&gt;0,'Input Data Shift A'!M$80,'Shift A Calculation'!$D146)/3600</f>
        <v>0</v>
      </c>
      <c r="O146" s="10">
        <f>'Input Data Shift A'!N75*IF('Input Data Shift A'!N$80&gt;0,'Input Data Shift A'!N$80,'Shift A Calculation'!$D146)/3600</f>
        <v>0</v>
      </c>
      <c r="P146" s="10">
        <f>'Input Data Shift A'!O75*IF('Input Data Shift A'!O$80&gt;0,'Input Data Shift A'!O$80,'Shift A Calculation'!$D146)/3600</f>
        <v>0</v>
      </c>
      <c r="Q146" s="10">
        <f>'Input Data Shift A'!P75*IF('Input Data Shift A'!P$80&gt;0,'Input Data Shift A'!P$80,'Shift A Calculation'!$D146)/3600</f>
        <v>0</v>
      </c>
      <c r="R146" s="10">
        <f>'Input Data Shift A'!Q75*IF('Input Data Shift A'!Q$80&gt;0,'Input Data Shift A'!Q$80,'Shift A Calculation'!$D146)/3600</f>
        <v>0</v>
      </c>
      <c r="S146" s="10">
        <f>'Input Data Shift A'!R75*IF('Input Data Shift A'!R$80&gt;0,'Input Data Shift A'!R$80,'Shift A Calculation'!$D146)/3600</f>
        <v>0</v>
      </c>
      <c r="T146" s="10">
        <f>'Input Data Shift A'!S75*IF('Input Data Shift A'!S$80&gt;0,'Input Data Shift A'!S$80,'Shift A Calculation'!$D146)/3600</f>
        <v>0</v>
      </c>
      <c r="U146" s="10">
        <f>'Input Data Shift A'!T75*IF('Input Data Shift A'!T$80&gt;0,'Input Data Shift A'!T$80,'Shift A Calculation'!$D146)/3600</f>
        <v>0</v>
      </c>
      <c r="V146" s="10">
        <f>'Input Data Shift A'!U75*IF('Input Data Shift A'!U$80&gt;0,'Input Data Shift A'!U$80,'Shift A Calculation'!$D146)/3600</f>
        <v>0</v>
      </c>
      <c r="W146" s="10">
        <f>'Input Data Shift A'!V75*IF('Input Data Shift A'!V$80&gt;0,'Input Data Shift A'!V$80,'Shift A Calculation'!$D146)/3600</f>
        <v>0</v>
      </c>
      <c r="X146" s="10">
        <f>'Input Data Shift A'!W75*IF('Input Data Shift A'!W$80&gt;0,'Input Data Shift A'!W$80,'Shift A Calculation'!$D146)/3600</f>
        <v>0</v>
      </c>
      <c r="Y146" s="10">
        <f>'Input Data Shift A'!X75*IF('Input Data Shift A'!X$80&gt;0,'Input Data Shift A'!X$80,'Shift A Calculation'!$D146)/3600</f>
        <v>0</v>
      </c>
      <c r="Z146" s="10">
        <f>'Input Data Shift A'!Y75*IF('Input Data Shift A'!Y$80&gt;0,'Input Data Shift A'!Y$80,'Shift A Calculation'!$D146)/3600</f>
        <v>0</v>
      </c>
      <c r="AA146" s="10">
        <f>'Input Data Shift A'!Z75*IF('Input Data Shift A'!Z$80&gt;0,'Input Data Shift A'!Z$80,'Shift A Calculation'!$D146)/3600</f>
        <v>0</v>
      </c>
      <c r="AB146" s="10">
        <f>'Input Data Shift A'!AA75*IF('Input Data Shift A'!AA$80&gt;0,'Input Data Shift A'!AA$80,'Shift A Calculation'!$D146)/3600</f>
        <v>0</v>
      </c>
      <c r="AC146" s="10">
        <f>'Input Data Shift A'!AB75*IF('Input Data Shift A'!AB$80&gt;0,'Input Data Shift A'!AB$80,'Shift A Calculation'!$D146)/3600</f>
        <v>0</v>
      </c>
      <c r="AD146" s="10">
        <f>'Input Data Shift A'!AC75*IF('Input Data Shift A'!AC$80&gt;0,'Input Data Shift A'!AC$80,'Shift A Calculation'!$D146)/3600</f>
        <v>0</v>
      </c>
      <c r="AE146" s="10">
        <f>'Input Data Shift A'!AD75*IF('Input Data Shift A'!AD$80&gt;0,'Input Data Shift A'!AD$80,'Shift A Calculation'!$D146)/3600</f>
        <v>0</v>
      </c>
      <c r="AF146" s="10">
        <f>'Input Data Shift A'!AE75*IF('Input Data Shift A'!AE$80&gt;0,'Input Data Shift A'!AE$80,'Shift A Calculation'!$D146)/3600</f>
        <v>0</v>
      </c>
      <c r="AG146" s="10">
        <f>'Input Data Shift A'!AF75*IF('Input Data Shift A'!AF$80&gt;0,'Input Data Shift A'!AF$80,'Shift A Calculation'!$D146)/3600</f>
        <v>0</v>
      </c>
      <c r="AH146" s="10">
        <f>'Input Data Shift A'!AG75*IF('Input Data Shift A'!AG$80&gt;0,'Input Data Shift A'!AG$80,'Shift A Calculation'!$D146)/3600</f>
        <v>0</v>
      </c>
      <c r="AI146" s="10">
        <f>'Input Data Shift A'!AH75*IF('Input Data Shift A'!AH$80&gt;0,'Input Data Shift A'!AH$80,'Shift A Calculation'!$D146)/3600</f>
        <v>0</v>
      </c>
      <c r="AJ146" s="10">
        <f t="shared" si="9"/>
        <v>0</v>
      </c>
    </row>
    <row r="147" spans="2:36">
      <c r="B147" s="8">
        <v>70</v>
      </c>
      <c r="C147" s="9">
        <f t="shared" si="8"/>
        <v>0</v>
      </c>
      <c r="D147" s="8">
        <f>+Kousu!F80</f>
        <v>0</v>
      </c>
      <c r="E147" s="10">
        <f>'Input Data Shift A'!D76*IF('Input Data Shift A'!D$80&gt;0,'Input Data Shift A'!D$80,'Shift A Calculation'!$D147)/3600</f>
        <v>0</v>
      </c>
      <c r="F147" s="10">
        <f>'Input Data Shift A'!E76*IF('Input Data Shift A'!E$80&gt;0,'Input Data Shift A'!E$80,'Shift A Calculation'!$D147)/3600</f>
        <v>0</v>
      </c>
      <c r="G147" s="10">
        <f>'Input Data Shift A'!F76*IF('Input Data Shift A'!F$80&gt;0,'Input Data Shift A'!F$80,'Shift A Calculation'!$D147)/3600</f>
        <v>0</v>
      </c>
      <c r="H147" s="10">
        <f>'Input Data Shift A'!G76*IF('Input Data Shift A'!G$80&gt;0,'Input Data Shift A'!G$80,'Shift A Calculation'!$D147)/3600</f>
        <v>0</v>
      </c>
      <c r="I147" s="10">
        <f>'Input Data Shift A'!H76*IF('Input Data Shift A'!H$80&gt;0,'Input Data Shift A'!H$80,'Shift A Calculation'!$D147)/3600</f>
        <v>0</v>
      </c>
      <c r="J147" s="10">
        <f>'Input Data Shift A'!I76*IF('Input Data Shift A'!I$80&gt;0,'Input Data Shift A'!I$80,'Shift A Calculation'!$D147)/3600</f>
        <v>0</v>
      </c>
      <c r="K147" s="10">
        <f>'Input Data Shift A'!J76*IF('Input Data Shift A'!J$80&gt;0,'Input Data Shift A'!J$80,'Shift A Calculation'!$D147)/3600</f>
        <v>0</v>
      </c>
      <c r="L147" s="10">
        <f>'Input Data Shift A'!K76*IF('Input Data Shift A'!K$80&gt;0,'Input Data Shift A'!K$80,'Shift A Calculation'!$D147)/3600</f>
        <v>0</v>
      </c>
      <c r="M147" s="10">
        <f>'Input Data Shift A'!L76*IF('Input Data Shift A'!L$80&gt;0,'Input Data Shift A'!L$80,'Shift A Calculation'!$D147)/3600</f>
        <v>0</v>
      </c>
      <c r="N147" s="10">
        <f>'Input Data Shift A'!M76*IF('Input Data Shift A'!M$80&gt;0,'Input Data Shift A'!M$80,'Shift A Calculation'!$D147)/3600</f>
        <v>0</v>
      </c>
      <c r="O147" s="10">
        <f>'Input Data Shift A'!N76*IF('Input Data Shift A'!N$80&gt;0,'Input Data Shift A'!N$80,'Shift A Calculation'!$D147)/3600</f>
        <v>0</v>
      </c>
      <c r="P147" s="10">
        <f>'Input Data Shift A'!O76*IF('Input Data Shift A'!O$80&gt;0,'Input Data Shift A'!O$80,'Shift A Calculation'!$D147)/3600</f>
        <v>0</v>
      </c>
      <c r="Q147" s="10">
        <f>'Input Data Shift A'!P76*IF('Input Data Shift A'!P$80&gt;0,'Input Data Shift A'!P$80,'Shift A Calculation'!$D147)/3600</f>
        <v>0</v>
      </c>
      <c r="R147" s="10">
        <f>'Input Data Shift A'!Q76*IF('Input Data Shift A'!Q$80&gt;0,'Input Data Shift A'!Q$80,'Shift A Calculation'!$D147)/3600</f>
        <v>0</v>
      </c>
      <c r="S147" s="10">
        <f>'Input Data Shift A'!R76*IF('Input Data Shift A'!R$80&gt;0,'Input Data Shift A'!R$80,'Shift A Calculation'!$D147)/3600</f>
        <v>0</v>
      </c>
      <c r="T147" s="10">
        <f>'Input Data Shift A'!S76*IF('Input Data Shift A'!S$80&gt;0,'Input Data Shift A'!S$80,'Shift A Calculation'!$D147)/3600</f>
        <v>0</v>
      </c>
      <c r="U147" s="10">
        <f>'Input Data Shift A'!T76*IF('Input Data Shift A'!T$80&gt;0,'Input Data Shift A'!T$80,'Shift A Calculation'!$D147)/3600</f>
        <v>0</v>
      </c>
      <c r="V147" s="10">
        <f>'Input Data Shift A'!U76*IF('Input Data Shift A'!U$80&gt;0,'Input Data Shift A'!U$80,'Shift A Calculation'!$D147)/3600</f>
        <v>0</v>
      </c>
      <c r="W147" s="10">
        <f>'Input Data Shift A'!V76*IF('Input Data Shift A'!V$80&gt;0,'Input Data Shift A'!V$80,'Shift A Calculation'!$D147)/3600</f>
        <v>0</v>
      </c>
      <c r="X147" s="10">
        <f>'Input Data Shift A'!W76*IF('Input Data Shift A'!W$80&gt;0,'Input Data Shift A'!W$80,'Shift A Calculation'!$D147)/3600</f>
        <v>0</v>
      </c>
      <c r="Y147" s="10">
        <f>'Input Data Shift A'!X76*IF('Input Data Shift A'!X$80&gt;0,'Input Data Shift A'!X$80,'Shift A Calculation'!$D147)/3600</f>
        <v>0</v>
      </c>
      <c r="Z147" s="10">
        <f>'Input Data Shift A'!Y76*IF('Input Data Shift A'!Y$80&gt;0,'Input Data Shift A'!Y$80,'Shift A Calculation'!$D147)/3600</f>
        <v>0</v>
      </c>
      <c r="AA147" s="10">
        <f>'Input Data Shift A'!Z76*IF('Input Data Shift A'!Z$80&gt;0,'Input Data Shift A'!Z$80,'Shift A Calculation'!$D147)/3600</f>
        <v>0</v>
      </c>
      <c r="AB147" s="10">
        <f>'Input Data Shift A'!AA76*IF('Input Data Shift A'!AA$80&gt;0,'Input Data Shift A'!AA$80,'Shift A Calculation'!$D147)/3600</f>
        <v>0</v>
      </c>
      <c r="AC147" s="10">
        <f>'Input Data Shift A'!AB76*IF('Input Data Shift A'!AB$80&gt;0,'Input Data Shift A'!AB$80,'Shift A Calculation'!$D147)/3600</f>
        <v>0</v>
      </c>
      <c r="AD147" s="10">
        <f>'Input Data Shift A'!AC76*IF('Input Data Shift A'!AC$80&gt;0,'Input Data Shift A'!AC$80,'Shift A Calculation'!$D147)/3600</f>
        <v>0</v>
      </c>
      <c r="AE147" s="10">
        <f>'Input Data Shift A'!AD76*IF('Input Data Shift A'!AD$80&gt;0,'Input Data Shift A'!AD$80,'Shift A Calculation'!$D147)/3600</f>
        <v>0</v>
      </c>
      <c r="AF147" s="10">
        <f>'Input Data Shift A'!AE76*IF('Input Data Shift A'!AE$80&gt;0,'Input Data Shift A'!AE$80,'Shift A Calculation'!$D147)/3600</f>
        <v>0</v>
      </c>
      <c r="AG147" s="10">
        <f>'Input Data Shift A'!AF76*IF('Input Data Shift A'!AF$80&gt;0,'Input Data Shift A'!AF$80,'Shift A Calculation'!$D147)/3600</f>
        <v>0</v>
      </c>
      <c r="AH147" s="10">
        <f>'Input Data Shift A'!AG76*IF('Input Data Shift A'!AG$80&gt;0,'Input Data Shift A'!AG$80,'Shift A Calculation'!$D147)/3600</f>
        <v>0</v>
      </c>
      <c r="AI147" s="10">
        <f>'Input Data Shift A'!AH76*IF('Input Data Shift A'!AH$80&gt;0,'Input Data Shift A'!AH$80,'Shift A Calculation'!$D147)/3600</f>
        <v>0</v>
      </c>
      <c r="AJ147" s="10">
        <f t="shared" si="9"/>
        <v>0</v>
      </c>
    </row>
    <row r="148" spans="2:36">
      <c r="B148" s="698" t="s">
        <v>3648</v>
      </c>
      <c r="C148" s="698"/>
      <c r="D148" s="698"/>
      <c r="E148" s="13">
        <f>+SUM(E78:E147)</f>
        <v>5.7367500000000007</v>
      </c>
      <c r="F148" s="13">
        <f t="shared" ref="F148:AI148" si="10">+SUM(F78:F147)</f>
        <v>8.3625000000000007</v>
      </c>
      <c r="G148" s="13">
        <f t="shared" si="10"/>
        <v>0</v>
      </c>
      <c r="H148" s="13">
        <f t="shared" si="10"/>
        <v>0</v>
      </c>
      <c r="I148" s="13">
        <f t="shared" si="10"/>
        <v>6.6405000000000003</v>
      </c>
      <c r="J148" s="13">
        <f t="shared" si="10"/>
        <v>2.2087500000000002</v>
      </c>
      <c r="K148" s="13">
        <f t="shared" si="10"/>
        <v>6.663000000000002</v>
      </c>
      <c r="L148" s="13">
        <f t="shared" si="10"/>
        <v>7.5690000000000008</v>
      </c>
      <c r="M148" s="13">
        <f t="shared" si="10"/>
        <v>0</v>
      </c>
      <c r="N148" s="13">
        <f t="shared" si="10"/>
        <v>0</v>
      </c>
      <c r="O148" s="13">
        <f t="shared" si="10"/>
        <v>7.8352500000000003</v>
      </c>
      <c r="P148" s="13">
        <f t="shared" si="10"/>
        <v>8.6475000000000009</v>
      </c>
      <c r="Q148" s="13">
        <f t="shared" si="10"/>
        <v>7.8675000000000006</v>
      </c>
      <c r="R148" s="13">
        <f t="shared" si="10"/>
        <v>7.2435000000000009</v>
      </c>
      <c r="S148" s="13">
        <f t="shared" si="10"/>
        <v>0</v>
      </c>
      <c r="T148" s="13">
        <f t="shared" si="10"/>
        <v>0</v>
      </c>
      <c r="U148" s="13">
        <f t="shared" si="10"/>
        <v>6.4372500000000006</v>
      </c>
      <c r="V148" s="13">
        <f t="shared" si="10"/>
        <v>7.5495000000000001</v>
      </c>
      <c r="W148" s="13">
        <f t="shared" si="10"/>
        <v>0</v>
      </c>
      <c r="X148" s="13">
        <f t="shared" si="10"/>
        <v>0</v>
      </c>
      <c r="Y148" s="13">
        <f t="shared" si="10"/>
        <v>0</v>
      </c>
      <c r="Z148" s="13">
        <f t="shared" si="10"/>
        <v>0</v>
      </c>
      <c r="AA148" s="13">
        <f t="shared" si="10"/>
        <v>0</v>
      </c>
      <c r="AB148" s="13">
        <f t="shared" si="10"/>
        <v>0</v>
      </c>
      <c r="AC148" s="13">
        <f t="shared" si="10"/>
        <v>0</v>
      </c>
      <c r="AD148" s="13">
        <f t="shared" si="10"/>
        <v>0</v>
      </c>
      <c r="AE148" s="13">
        <f t="shared" si="10"/>
        <v>0</v>
      </c>
      <c r="AF148" s="13">
        <f t="shared" si="10"/>
        <v>0</v>
      </c>
      <c r="AG148" s="13">
        <f t="shared" si="10"/>
        <v>0</v>
      </c>
      <c r="AH148" s="13">
        <f t="shared" si="10"/>
        <v>0</v>
      </c>
      <c r="AI148" s="13">
        <f t="shared" si="10"/>
        <v>0</v>
      </c>
      <c r="AJ148" s="13">
        <f t="shared" ref="AJ148" si="11">+SUM(AJ78:AJ147)</f>
        <v>82.760999999999996</v>
      </c>
    </row>
    <row r="149" spans="2:36">
      <c r="B149" s="698" t="s">
        <v>3649</v>
      </c>
      <c r="C149" s="698"/>
      <c r="D149" s="698"/>
      <c r="E149" s="13">
        <f>+E148</f>
        <v>5.7367500000000007</v>
      </c>
      <c r="F149" s="13">
        <f t="shared" ref="F149:AI149" si="12">+F148+E149</f>
        <v>14.099250000000001</v>
      </c>
      <c r="G149" s="13">
        <f t="shared" si="12"/>
        <v>14.099250000000001</v>
      </c>
      <c r="H149" s="13">
        <f t="shared" si="12"/>
        <v>14.099250000000001</v>
      </c>
      <c r="I149" s="13">
        <f t="shared" si="12"/>
        <v>20.739750000000001</v>
      </c>
      <c r="J149" s="13">
        <f t="shared" si="12"/>
        <v>22.948500000000003</v>
      </c>
      <c r="K149" s="13">
        <f t="shared" si="12"/>
        <v>29.611500000000007</v>
      </c>
      <c r="L149" s="13">
        <f t="shared" si="12"/>
        <v>37.180500000000009</v>
      </c>
      <c r="M149" s="13">
        <f t="shared" si="12"/>
        <v>37.180500000000009</v>
      </c>
      <c r="N149" s="13">
        <f t="shared" si="12"/>
        <v>37.180500000000009</v>
      </c>
      <c r="O149" s="13">
        <f t="shared" si="12"/>
        <v>45.015750000000011</v>
      </c>
      <c r="P149" s="13">
        <f t="shared" si="12"/>
        <v>53.663250000000012</v>
      </c>
      <c r="Q149" s="13">
        <f t="shared" si="12"/>
        <v>61.530750000000012</v>
      </c>
      <c r="R149" s="13">
        <f t="shared" si="12"/>
        <v>68.774250000000009</v>
      </c>
      <c r="S149" s="13">
        <f t="shared" si="12"/>
        <v>68.774250000000009</v>
      </c>
      <c r="T149" s="13">
        <f t="shared" si="12"/>
        <v>68.774250000000009</v>
      </c>
      <c r="U149" s="13">
        <f t="shared" si="12"/>
        <v>75.211500000000015</v>
      </c>
      <c r="V149" s="13">
        <f t="shared" si="12"/>
        <v>82.76100000000001</v>
      </c>
      <c r="W149" s="13">
        <f t="shared" si="12"/>
        <v>82.76100000000001</v>
      </c>
      <c r="X149" s="13">
        <f t="shared" si="12"/>
        <v>82.76100000000001</v>
      </c>
      <c r="Y149" s="13">
        <f t="shared" si="12"/>
        <v>82.76100000000001</v>
      </c>
      <c r="Z149" s="13">
        <f t="shared" si="12"/>
        <v>82.76100000000001</v>
      </c>
      <c r="AA149" s="13">
        <f t="shared" si="12"/>
        <v>82.76100000000001</v>
      </c>
      <c r="AB149" s="13">
        <f t="shared" si="12"/>
        <v>82.76100000000001</v>
      </c>
      <c r="AC149" s="13">
        <f t="shared" si="12"/>
        <v>82.76100000000001</v>
      </c>
      <c r="AD149" s="13">
        <f t="shared" si="12"/>
        <v>82.76100000000001</v>
      </c>
      <c r="AE149" s="13">
        <f t="shared" si="12"/>
        <v>82.76100000000001</v>
      </c>
      <c r="AF149" s="13">
        <f t="shared" si="12"/>
        <v>82.76100000000001</v>
      </c>
      <c r="AG149" s="13">
        <f t="shared" si="12"/>
        <v>82.76100000000001</v>
      </c>
      <c r="AH149" s="13">
        <f t="shared" si="12"/>
        <v>82.76100000000001</v>
      </c>
      <c r="AI149" s="13">
        <f t="shared" si="12"/>
        <v>82.76100000000001</v>
      </c>
      <c r="AJ149" s="13">
        <f>+AI149</f>
        <v>82.76100000000001</v>
      </c>
    </row>
  </sheetData>
  <sheetProtection algorithmName="SHA-512" hashValue="BAMtDvyWIpY1VSQunW09AsiyZzAjASjMrUTUl4ZWWnuj6OHufpF2aziBGUnySwyBvNMa7+UsvZI/MHLcXPbBtw==" saltValue="jzEWOem1KqwUgs/UIrN16g==" spinCount="100000" sheet="1" objects="1" scenarios="1"/>
  <mergeCells count="4">
    <mergeCell ref="B73:D73"/>
    <mergeCell ref="B74:D74"/>
    <mergeCell ref="B148:D148"/>
    <mergeCell ref="B149:D149"/>
  </mergeCells>
  <pageMargins left="0.7" right="0.7" top="0.75" bottom="0.75" header="0.51180555555555496" footer="0.51180555555555496"/>
  <pageSetup firstPageNumber="0" orientation="portrait" useFirstPageNumber="1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AJ149"/>
  <sheetViews>
    <sheetView topLeftCell="A64" zoomScale="85" zoomScaleNormal="85" workbookViewId="0">
      <selection activeCell="E78" sqref="E78"/>
    </sheetView>
  </sheetViews>
  <sheetFormatPr defaultColWidth="11.625" defaultRowHeight="13.5"/>
  <cols>
    <col min="1" max="1" width="6.5" customWidth="1"/>
    <col min="2" max="2" width="5" customWidth="1"/>
    <col min="3" max="3" width="21.375" customWidth="1"/>
    <col min="4" max="4" width="7.875" customWidth="1"/>
    <col min="5" max="35" width="6.625" customWidth="1"/>
    <col min="36" max="64" width="8.625" customWidth="1"/>
  </cols>
  <sheetData>
    <row r="1" spans="2:36">
      <c r="C1" s="1" t="s">
        <v>3642</v>
      </c>
    </row>
    <row r="2" spans="2:36">
      <c r="B2" s="2"/>
      <c r="C2" s="2"/>
      <c r="D2" s="2" t="s">
        <v>3643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 t="s">
        <v>7</v>
      </c>
    </row>
    <row r="3" spans="2:36">
      <c r="B3" s="4">
        <v>1</v>
      </c>
      <c r="C3" s="5" t="str">
        <f>+Kousu!B11</f>
        <v>AE062040-3550</v>
      </c>
      <c r="D3" s="6">
        <f>+Kousu!S11</f>
        <v>14.127906976744187</v>
      </c>
      <c r="E3" s="7">
        <f>IFERROR('Input Data Shift B'!D7*'Shift B Calculation'!$D3/3600,0)</f>
        <v>0</v>
      </c>
      <c r="F3" s="7">
        <f>IFERROR('Input Data Shift B'!E7*'Shift B Calculation'!$D3/3600,0)</f>
        <v>0</v>
      </c>
      <c r="G3" s="7">
        <f>IFERROR('Input Data Shift B'!F7*'Shift B Calculation'!$D3/3600,0)</f>
        <v>0</v>
      </c>
      <c r="H3" s="7">
        <f>IFERROR('Input Data Shift B'!G7*'Shift B Calculation'!$D3/3600,0)</f>
        <v>0.75741279069767453</v>
      </c>
      <c r="I3" s="7">
        <f>IFERROR('Input Data Shift B'!H7*'Shift B Calculation'!$D3/3600,0)</f>
        <v>0</v>
      </c>
      <c r="J3" s="7">
        <f>IFERROR('Input Data Shift B'!I7*'Shift B Calculation'!$D3/3600,0)</f>
        <v>0</v>
      </c>
      <c r="K3" s="7">
        <f>IFERROR('Input Data Shift B'!J7*'Shift B Calculation'!$D3/3600,0)</f>
        <v>0</v>
      </c>
      <c r="L3" s="7">
        <f>IFERROR('Input Data Shift B'!K7*'Shift B Calculation'!$D3/3600,0)</f>
        <v>0</v>
      </c>
      <c r="M3" s="7">
        <f>IFERROR('Input Data Shift B'!L7*'Shift B Calculation'!$D3/3600,0)</f>
        <v>0</v>
      </c>
      <c r="N3" s="7">
        <f>IFERROR('Input Data Shift B'!M7*'Shift B Calculation'!$D3/3600,0)</f>
        <v>8.0215116279069765</v>
      </c>
      <c r="O3" s="7">
        <f>IFERROR('Input Data Shift B'!N7*'Shift B Calculation'!$D3/3600,0)</f>
        <v>3.2494186046511628</v>
      </c>
      <c r="P3" s="7">
        <f>IFERROR('Input Data Shift B'!O7*'Shift B Calculation'!$D3/3600,0)</f>
        <v>0</v>
      </c>
      <c r="Q3" s="7">
        <f>IFERROR('Input Data Shift B'!P7*'Shift B Calculation'!$D3/3600,0)</f>
        <v>0</v>
      </c>
      <c r="R3" s="7">
        <f>IFERROR('Input Data Shift B'!Q7*'Shift B Calculation'!$D3/3600,0)</f>
        <v>0</v>
      </c>
      <c r="S3" s="7">
        <f>IFERROR('Input Data Shift B'!R7*'Shift B Calculation'!$D3/3600,0)</f>
        <v>0</v>
      </c>
      <c r="T3" s="7">
        <f>IFERROR('Input Data Shift B'!S7*'Shift B Calculation'!$D3/3600,0)</f>
        <v>0</v>
      </c>
      <c r="U3" s="7">
        <f>IFERROR('Input Data Shift B'!T7*'Shift B Calculation'!$D3/3600,0)</f>
        <v>0</v>
      </c>
      <c r="V3" s="7">
        <f>IFERROR('Input Data Shift B'!U7*'Shift B Calculation'!$D3/3600,0)</f>
        <v>0</v>
      </c>
      <c r="W3" s="7">
        <f>IFERROR('Input Data Shift B'!V7*'Shift B Calculation'!$D3/3600,0)</f>
        <v>0</v>
      </c>
      <c r="X3" s="7">
        <f>IFERROR('Input Data Shift B'!W7*'Shift B Calculation'!$D3/3600,0)</f>
        <v>0</v>
      </c>
      <c r="Y3" s="7">
        <f>IFERROR('Input Data Shift B'!X7*'Shift B Calculation'!$D3/3600,0)</f>
        <v>0</v>
      </c>
      <c r="Z3" s="7">
        <f>IFERROR('Input Data Shift B'!Y7*'Shift B Calculation'!$D3/3600,0)</f>
        <v>0</v>
      </c>
      <c r="AA3" s="7">
        <f>IFERROR('Input Data Shift B'!Z7*'Shift B Calculation'!$D3/3600,0)</f>
        <v>0</v>
      </c>
      <c r="AB3" s="7">
        <f>IFERROR('Input Data Shift B'!AA7*'Shift B Calculation'!$D3/3600,0)</f>
        <v>0</v>
      </c>
      <c r="AC3" s="7">
        <f>IFERROR('Input Data Shift B'!AB7*'Shift B Calculation'!$D3/3600,0)</f>
        <v>0</v>
      </c>
      <c r="AD3" s="7">
        <f>IFERROR('Input Data Shift B'!AC7*'Shift B Calculation'!$D3/3600,0)</f>
        <v>0</v>
      </c>
      <c r="AE3" s="7">
        <f>IFERROR('Input Data Shift B'!AD7*'Shift B Calculation'!$D3/3600,0)</f>
        <v>0</v>
      </c>
      <c r="AF3" s="7">
        <f>IFERROR('Input Data Shift B'!AE7*'Shift B Calculation'!$D3/3600,0)</f>
        <v>0</v>
      </c>
      <c r="AG3" s="7">
        <f>IFERROR('Input Data Shift B'!AF7*'Shift B Calculation'!$D3/3600,0)</f>
        <v>0</v>
      </c>
      <c r="AH3" s="7">
        <f>IFERROR('Input Data Shift B'!AG7*'Shift B Calculation'!$D3/3600,0)</f>
        <v>0</v>
      </c>
      <c r="AI3" s="7">
        <f>IFERROR('Input Data Shift B'!AH7*'Shift B Calculation'!$D3/3600,0)</f>
        <v>0</v>
      </c>
      <c r="AJ3" s="7">
        <f t="shared" ref="AJ3:AJ34" si="0">+SUM(E3:AI3)</f>
        <v>12.028343023255815</v>
      </c>
    </row>
    <row r="4" spans="2:36">
      <c r="B4" s="8">
        <v>2</v>
      </c>
      <c r="C4" s="9" t="str">
        <f>+Kousu!B12</f>
        <v>AE062040-3570</v>
      </c>
      <c r="D4" s="10">
        <f>+Kousu!S12</f>
        <v>14.127906976744187</v>
      </c>
      <c r="E4" s="11">
        <f>IFERROR('Input Data Shift B'!D8*'Shift B Calculation'!$D4/3600,0)</f>
        <v>0</v>
      </c>
      <c r="F4" s="11">
        <f>IFERROR('Input Data Shift B'!E8*'Shift B Calculation'!$D4/3600,0)</f>
        <v>0</v>
      </c>
      <c r="G4" s="11">
        <f>IFERROR('Input Data Shift B'!F8*'Shift B Calculation'!$D4/3600,0)</f>
        <v>0</v>
      </c>
      <c r="H4" s="11">
        <f>IFERROR('Input Data Shift B'!G8*'Shift B Calculation'!$D4/3600,0)</f>
        <v>0</v>
      </c>
      <c r="I4" s="11">
        <f>IFERROR('Input Data Shift B'!H8*'Shift B Calculation'!$D4/3600,0)</f>
        <v>0</v>
      </c>
      <c r="J4" s="11">
        <f>IFERROR('Input Data Shift B'!I8*'Shift B Calculation'!$D4/3600,0)</f>
        <v>0</v>
      </c>
      <c r="K4" s="11">
        <f>IFERROR('Input Data Shift B'!J8*'Shift B Calculation'!$D4/3600,0)</f>
        <v>0</v>
      </c>
      <c r="L4" s="11">
        <f>IFERROR('Input Data Shift B'!K8*'Shift B Calculation'!$D4/3600,0)</f>
        <v>0</v>
      </c>
      <c r="M4" s="11">
        <f>IFERROR('Input Data Shift B'!L8*'Shift B Calculation'!$D4/3600,0)</f>
        <v>0</v>
      </c>
      <c r="N4" s="11">
        <f>IFERROR('Input Data Shift B'!M8*'Shift B Calculation'!$D4/3600,0)</f>
        <v>0</v>
      </c>
      <c r="O4" s="11">
        <f>IFERROR('Input Data Shift B'!N8*'Shift B Calculation'!$D4/3600,0)</f>
        <v>0</v>
      </c>
      <c r="P4" s="11">
        <f>IFERROR('Input Data Shift B'!O8*'Shift B Calculation'!$D4/3600,0)</f>
        <v>0</v>
      </c>
      <c r="Q4" s="11">
        <f>IFERROR('Input Data Shift B'!P8*'Shift B Calculation'!$D4/3600,0)</f>
        <v>0</v>
      </c>
      <c r="R4" s="11">
        <f>IFERROR('Input Data Shift B'!Q8*'Shift B Calculation'!$D4/3600,0)</f>
        <v>0</v>
      </c>
      <c r="S4" s="11">
        <f>IFERROR('Input Data Shift B'!R8*'Shift B Calculation'!$D4/3600,0)</f>
        <v>0</v>
      </c>
      <c r="T4" s="11">
        <f>IFERROR('Input Data Shift B'!S8*'Shift B Calculation'!$D4/3600,0)</f>
        <v>0</v>
      </c>
      <c r="U4" s="11">
        <f>IFERROR('Input Data Shift B'!T8*'Shift B Calculation'!$D4/3600,0)</f>
        <v>0</v>
      </c>
      <c r="V4" s="11">
        <f>IFERROR('Input Data Shift B'!U8*'Shift B Calculation'!$D4/3600,0)</f>
        <v>0</v>
      </c>
      <c r="W4" s="11">
        <f>IFERROR('Input Data Shift B'!V8*'Shift B Calculation'!$D4/3600,0)</f>
        <v>0</v>
      </c>
      <c r="X4" s="11">
        <f>IFERROR('Input Data Shift B'!W8*'Shift B Calculation'!$D4/3600,0)</f>
        <v>0</v>
      </c>
      <c r="Y4" s="11">
        <f>IFERROR('Input Data Shift B'!X8*'Shift B Calculation'!$D4/3600,0)</f>
        <v>0</v>
      </c>
      <c r="Z4" s="11">
        <f>IFERROR('Input Data Shift B'!Y8*'Shift B Calculation'!$D4/3600,0)</f>
        <v>0</v>
      </c>
      <c r="AA4" s="11">
        <f>IFERROR('Input Data Shift B'!Z8*'Shift B Calculation'!$D4/3600,0)</f>
        <v>0</v>
      </c>
      <c r="AB4" s="11">
        <f>IFERROR('Input Data Shift B'!AA8*'Shift B Calculation'!$D4/3600,0)</f>
        <v>0</v>
      </c>
      <c r="AC4" s="11">
        <f>IFERROR('Input Data Shift B'!AB8*'Shift B Calculation'!$D4/3600,0)</f>
        <v>0</v>
      </c>
      <c r="AD4" s="11">
        <f>IFERROR('Input Data Shift B'!AC8*'Shift B Calculation'!$D4/3600,0)</f>
        <v>0</v>
      </c>
      <c r="AE4" s="11">
        <f>IFERROR('Input Data Shift B'!AD8*'Shift B Calculation'!$D4/3600,0)</f>
        <v>0</v>
      </c>
      <c r="AF4" s="11">
        <f>IFERROR('Input Data Shift B'!AE8*'Shift B Calculation'!$D4/3600,0)</f>
        <v>0</v>
      </c>
      <c r="AG4" s="11">
        <f>IFERROR('Input Data Shift B'!AF8*'Shift B Calculation'!$D4/3600,0)</f>
        <v>0</v>
      </c>
      <c r="AH4" s="11">
        <f>IFERROR('Input Data Shift B'!AG8*'Shift B Calculation'!$D4/3600,0)</f>
        <v>0</v>
      </c>
      <c r="AI4" s="11">
        <f>IFERROR('Input Data Shift B'!AH8*'Shift B Calculation'!$D4/3600,0)</f>
        <v>0</v>
      </c>
      <c r="AJ4" s="11">
        <f t="shared" si="0"/>
        <v>0</v>
      </c>
    </row>
    <row r="5" spans="2:36">
      <c r="B5" s="8">
        <v>3</v>
      </c>
      <c r="C5" s="9" t="str">
        <f>+Kousu!B13</f>
        <v>AE062040-3580</v>
      </c>
      <c r="D5" s="10">
        <f>+Kousu!S13</f>
        <v>14.127906976744187</v>
      </c>
      <c r="E5" s="11">
        <f>IFERROR('Input Data Shift B'!D9*'Shift B Calculation'!$D5/3600,0)</f>
        <v>0</v>
      </c>
      <c r="F5" s="11">
        <f>IFERROR('Input Data Shift B'!E9*'Shift B Calculation'!$D5/3600,0)</f>
        <v>0</v>
      </c>
      <c r="G5" s="11">
        <f>IFERROR('Input Data Shift B'!F9*'Shift B Calculation'!$D5/3600,0)</f>
        <v>0</v>
      </c>
      <c r="H5" s="11">
        <f>IFERROR('Input Data Shift B'!G9*'Shift B Calculation'!$D5/3600,0)</f>
        <v>0</v>
      </c>
      <c r="I5" s="11">
        <f>IFERROR('Input Data Shift B'!H9*'Shift B Calculation'!$D5/3600,0)</f>
        <v>2.7470930232558142</v>
      </c>
      <c r="J5" s="11">
        <f>IFERROR('Input Data Shift B'!I9*'Shift B Calculation'!$D5/3600,0)</f>
        <v>0</v>
      </c>
      <c r="K5" s="11">
        <f>IFERROR('Input Data Shift B'!J9*'Shift B Calculation'!$D5/3600,0)</f>
        <v>0</v>
      </c>
      <c r="L5" s="11">
        <f>IFERROR('Input Data Shift B'!K9*'Shift B Calculation'!$D5/3600,0)</f>
        <v>0</v>
      </c>
      <c r="M5" s="11">
        <f>IFERROR('Input Data Shift B'!L9*'Shift B Calculation'!$D5/3600,0)</f>
        <v>0</v>
      </c>
      <c r="N5" s="11">
        <f>IFERROR('Input Data Shift B'!M9*'Shift B Calculation'!$D5/3600,0)</f>
        <v>0</v>
      </c>
      <c r="O5" s="11">
        <f>IFERROR('Input Data Shift B'!N9*'Shift B Calculation'!$D5/3600,0)</f>
        <v>2.0328488372093023</v>
      </c>
      <c r="P5" s="11">
        <f>IFERROR('Input Data Shift B'!O9*'Shift B Calculation'!$D5/3600,0)</f>
        <v>0</v>
      </c>
      <c r="Q5" s="11">
        <f>IFERROR('Input Data Shift B'!P9*'Shift B Calculation'!$D5/3600,0)</f>
        <v>0</v>
      </c>
      <c r="R5" s="11">
        <f>IFERROR('Input Data Shift B'!Q9*'Shift B Calculation'!$D5/3600,0)</f>
        <v>0</v>
      </c>
      <c r="S5" s="11">
        <f>IFERROR('Input Data Shift B'!R9*'Shift B Calculation'!$D5/3600,0)</f>
        <v>0</v>
      </c>
      <c r="T5" s="11">
        <f>IFERROR('Input Data Shift B'!S9*'Shift B Calculation'!$D5/3600,0)</f>
        <v>0</v>
      </c>
      <c r="U5" s="11">
        <f>IFERROR('Input Data Shift B'!T9*'Shift B Calculation'!$D5/3600,0)</f>
        <v>0</v>
      </c>
      <c r="V5" s="11">
        <f>IFERROR('Input Data Shift B'!U9*'Shift B Calculation'!$D5/3600,0)</f>
        <v>2.7431686046511632</v>
      </c>
      <c r="W5" s="11">
        <f>IFERROR('Input Data Shift B'!V9*'Shift B Calculation'!$D5/3600,0)</f>
        <v>0</v>
      </c>
      <c r="X5" s="11">
        <f>IFERROR('Input Data Shift B'!W9*'Shift B Calculation'!$D5/3600,0)</f>
        <v>0</v>
      </c>
      <c r="Y5" s="11">
        <f>IFERROR('Input Data Shift B'!X9*'Shift B Calculation'!$D5/3600,0)</f>
        <v>0</v>
      </c>
      <c r="Z5" s="11">
        <f>IFERROR('Input Data Shift B'!Y9*'Shift B Calculation'!$D5/3600,0)</f>
        <v>0</v>
      </c>
      <c r="AA5" s="11">
        <f>IFERROR('Input Data Shift B'!Z9*'Shift B Calculation'!$D5/3600,0)</f>
        <v>0</v>
      </c>
      <c r="AB5" s="11">
        <f>IFERROR('Input Data Shift B'!AA9*'Shift B Calculation'!$D5/3600,0)</f>
        <v>0</v>
      </c>
      <c r="AC5" s="11">
        <f>IFERROR('Input Data Shift B'!AB9*'Shift B Calculation'!$D5/3600,0)</f>
        <v>0</v>
      </c>
      <c r="AD5" s="11">
        <f>IFERROR('Input Data Shift B'!AC9*'Shift B Calculation'!$D5/3600,0)</f>
        <v>0</v>
      </c>
      <c r="AE5" s="11">
        <f>IFERROR('Input Data Shift B'!AD9*'Shift B Calculation'!$D5/3600,0)</f>
        <v>0</v>
      </c>
      <c r="AF5" s="11">
        <f>IFERROR('Input Data Shift B'!AE9*'Shift B Calculation'!$D5/3600,0)</f>
        <v>0</v>
      </c>
      <c r="AG5" s="11">
        <f>IFERROR('Input Data Shift B'!AF9*'Shift B Calculation'!$D5/3600,0)</f>
        <v>0</v>
      </c>
      <c r="AH5" s="11">
        <f>IFERROR('Input Data Shift B'!AG9*'Shift B Calculation'!$D5/3600,0)</f>
        <v>0</v>
      </c>
      <c r="AI5" s="11">
        <f>IFERROR('Input Data Shift B'!AH9*'Shift B Calculation'!$D5/3600,0)</f>
        <v>0</v>
      </c>
      <c r="AJ5" s="11">
        <f t="shared" si="0"/>
        <v>7.5231104651162806</v>
      </c>
    </row>
    <row r="6" spans="2:36">
      <c r="B6" s="8">
        <v>4</v>
      </c>
      <c r="C6" s="9" t="str">
        <f>+Kousu!B14</f>
        <v>AE062040-3600</v>
      </c>
      <c r="D6" s="10">
        <f>+Kousu!S14</f>
        <v>14.127906976744187</v>
      </c>
      <c r="E6" s="11">
        <f>IFERROR('Input Data Shift B'!D10*'Shift B Calculation'!$D6/3600,0)</f>
        <v>0</v>
      </c>
      <c r="F6" s="11">
        <f>IFERROR('Input Data Shift B'!E10*'Shift B Calculation'!$D6/3600,0)</f>
        <v>0</v>
      </c>
      <c r="G6" s="11">
        <f>IFERROR('Input Data Shift B'!F10*'Shift B Calculation'!$D6/3600,0)</f>
        <v>0</v>
      </c>
      <c r="H6" s="11">
        <f>IFERROR('Input Data Shift B'!G10*'Shift B Calculation'!$D6/3600,0)</f>
        <v>0</v>
      </c>
      <c r="I6" s="11">
        <f>IFERROR('Input Data Shift B'!H10*'Shift B Calculation'!$D6/3600,0)</f>
        <v>0</v>
      </c>
      <c r="J6" s="11">
        <f>IFERROR('Input Data Shift B'!I10*'Shift B Calculation'!$D6/3600,0)</f>
        <v>0</v>
      </c>
      <c r="K6" s="11">
        <f>IFERROR('Input Data Shift B'!J10*'Shift B Calculation'!$D6/3600,0)</f>
        <v>0</v>
      </c>
      <c r="L6" s="11">
        <f>IFERROR('Input Data Shift B'!K10*'Shift B Calculation'!$D6/3600,0)</f>
        <v>0</v>
      </c>
      <c r="M6" s="11">
        <f>IFERROR('Input Data Shift B'!L10*'Shift B Calculation'!$D6/3600,0)</f>
        <v>0</v>
      </c>
      <c r="N6" s="11">
        <f>IFERROR('Input Data Shift B'!M10*'Shift B Calculation'!$D6/3600,0)</f>
        <v>0</v>
      </c>
      <c r="O6" s="11">
        <f>IFERROR('Input Data Shift B'!N10*'Shift B Calculation'!$D6/3600,0)</f>
        <v>7.4563953488372095E-2</v>
      </c>
      <c r="P6" s="11">
        <f>IFERROR('Input Data Shift B'!O10*'Shift B Calculation'!$D6/3600,0)</f>
        <v>0</v>
      </c>
      <c r="Q6" s="11">
        <f>IFERROR('Input Data Shift B'!P10*'Shift B Calculation'!$D6/3600,0)</f>
        <v>0</v>
      </c>
      <c r="R6" s="11">
        <f>IFERROR('Input Data Shift B'!Q10*'Shift B Calculation'!$D6/3600,0)</f>
        <v>0</v>
      </c>
      <c r="S6" s="11">
        <f>IFERROR('Input Data Shift B'!R10*'Shift B Calculation'!$D6/3600,0)</f>
        <v>35.802470930232559</v>
      </c>
      <c r="T6" s="11">
        <f>IFERROR('Input Data Shift B'!S10*'Shift B Calculation'!$D6/3600,0)</f>
        <v>0</v>
      </c>
      <c r="U6" s="11">
        <f>IFERROR('Input Data Shift B'!T10*'Shift B Calculation'!$D6/3600,0)</f>
        <v>7.848837209302327E-2</v>
      </c>
      <c r="V6" s="11">
        <f>IFERROR('Input Data Shift B'!U10*'Shift B Calculation'!$D6/3600,0)</f>
        <v>0</v>
      </c>
      <c r="W6" s="11">
        <f>IFERROR('Input Data Shift B'!V10*'Shift B Calculation'!$D6/3600,0)</f>
        <v>0</v>
      </c>
      <c r="X6" s="11">
        <f>IFERROR('Input Data Shift B'!W10*'Shift B Calculation'!$D6/3600,0)</f>
        <v>0</v>
      </c>
      <c r="Y6" s="11">
        <f>IFERROR('Input Data Shift B'!X10*'Shift B Calculation'!$D6/3600,0)</f>
        <v>0</v>
      </c>
      <c r="Z6" s="11">
        <f>IFERROR('Input Data Shift B'!Y10*'Shift B Calculation'!$D6/3600,0)</f>
        <v>0</v>
      </c>
      <c r="AA6" s="11">
        <f>IFERROR('Input Data Shift B'!Z10*'Shift B Calculation'!$D6/3600,0)</f>
        <v>0</v>
      </c>
      <c r="AB6" s="11">
        <f>IFERROR('Input Data Shift B'!AA10*'Shift B Calculation'!$D6/3600,0)</f>
        <v>0</v>
      </c>
      <c r="AC6" s="11">
        <f>IFERROR('Input Data Shift B'!AB10*'Shift B Calculation'!$D6/3600,0)</f>
        <v>0</v>
      </c>
      <c r="AD6" s="11">
        <f>IFERROR('Input Data Shift B'!AC10*'Shift B Calculation'!$D6/3600,0)</f>
        <v>0</v>
      </c>
      <c r="AE6" s="11">
        <f>IFERROR('Input Data Shift B'!AD10*'Shift B Calculation'!$D6/3600,0)</f>
        <v>0</v>
      </c>
      <c r="AF6" s="11">
        <f>IFERROR('Input Data Shift B'!AE10*'Shift B Calculation'!$D6/3600,0)</f>
        <v>0</v>
      </c>
      <c r="AG6" s="11">
        <f>IFERROR('Input Data Shift B'!AF10*'Shift B Calculation'!$D6/3600,0)</f>
        <v>0</v>
      </c>
      <c r="AH6" s="11">
        <f>IFERROR('Input Data Shift B'!AG10*'Shift B Calculation'!$D6/3600,0)</f>
        <v>0</v>
      </c>
      <c r="AI6" s="11">
        <f>IFERROR('Input Data Shift B'!AH10*'Shift B Calculation'!$D6/3600,0)</f>
        <v>0</v>
      </c>
      <c r="AJ6" s="11">
        <f t="shared" si="0"/>
        <v>35.955523255813958</v>
      </c>
    </row>
    <row r="7" spans="2:36">
      <c r="B7" s="8">
        <v>5</v>
      </c>
      <c r="C7" s="9" t="str">
        <f>+Kousu!B15</f>
        <v>AE062040-3610</v>
      </c>
      <c r="D7" s="10">
        <f>+Kousu!S15</f>
        <v>14.127906976744187</v>
      </c>
      <c r="E7" s="11">
        <f>IFERROR('Input Data Shift B'!D11*'Shift B Calculation'!$D7/3600,0)</f>
        <v>0</v>
      </c>
      <c r="F7" s="11">
        <f>IFERROR('Input Data Shift B'!E11*'Shift B Calculation'!$D7/3600,0)</f>
        <v>0</v>
      </c>
      <c r="G7" s="11">
        <f>IFERROR('Input Data Shift B'!F11*'Shift B Calculation'!$D7/3600,0)</f>
        <v>0</v>
      </c>
      <c r="H7" s="11">
        <f>IFERROR('Input Data Shift B'!G11*'Shift B Calculation'!$D7/3600,0)</f>
        <v>0</v>
      </c>
      <c r="I7" s="11">
        <f>IFERROR('Input Data Shift B'!H11*'Shift B Calculation'!$D7/3600,0)</f>
        <v>0</v>
      </c>
      <c r="J7" s="11">
        <f>IFERROR('Input Data Shift B'!I11*'Shift B Calculation'!$D7/3600,0)</f>
        <v>0</v>
      </c>
      <c r="K7" s="11">
        <f>IFERROR('Input Data Shift B'!J11*'Shift B Calculation'!$D7/3600,0)</f>
        <v>0</v>
      </c>
      <c r="L7" s="11">
        <f>IFERROR('Input Data Shift B'!K11*'Shift B Calculation'!$D7/3600,0)</f>
        <v>0</v>
      </c>
      <c r="M7" s="11">
        <f>IFERROR('Input Data Shift B'!L11*'Shift B Calculation'!$D7/3600,0)</f>
        <v>0</v>
      </c>
      <c r="N7" s="11">
        <f>IFERROR('Input Data Shift B'!M11*'Shift B Calculation'!$D7/3600,0)</f>
        <v>0</v>
      </c>
      <c r="O7" s="11">
        <f>IFERROR('Input Data Shift B'!N11*'Shift B Calculation'!$D7/3600,0)</f>
        <v>2.4331395348837215</v>
      </c>
      <c r="P7" s="11">
        <f>IFERROR('Input Data Shift B'!O11*'Shift B Calculation'!$D7/3600,0)</f>
        <v>0</v>
      </c>
      <c r="Q7" s="11">
        <f>IFERROR('Input Data Shift B'!P11*'Shift B Calculation'!$D7/3600,0)</f>
        <v>0</v>
      </c>
      <c r="R7" s="11">
        <f>IFERROR('Input Data Shift B'!Q11*'Shift B Calculation'!$D7/3600,0)</f>
        <v>0</v>
      </c>
      <c r="S7" s="11">
        <f>IFERROR('Input Data Shift B'!R11*'Shift B Calculation'!$D7/3600,0)</f>
        <v>0</v>
      </c>
      <c r="T7" s="11">
        <f>IFERROR('Input Data Shift B'!S11*'Shift B Calculation'!$D7/3600,0)</f>
        <v>0</v>
      </c>
      <c r="U7" s="11">
        <f>IFERROR('Input Data Shift B'!T11*'Shift B Calculation'!$D7/3600,0)</f>
        <v>0</v>
      </c>
      <c r="V7" s="11">
        <f>IFERROR('Input Data Shift B'!U11*'Shift B Calculation'!$D7/3600,0)</f>
        <v>0</v>
      </c>
      <c r="W7" s="11">
        <f>IFERROR('Input Data Shift B'!V11*'Shift B Calculation'!$D7/3600,0)</f>
        <v>0</v>
      </c>
      <c r="X7" s="11">
        <f>IFERROR('Input Data Shift B'!W11*'Shift B Calculation'!$D7/3600,0)</f>
        <v>0</v>
      </c>
      <c r="Y7" s="11">
        <f>IFERROR('Input Data Shift B'!X11*'Shift B Calculation'!$D7/3600,0)</f>
        <v>0</v>
      </c>
      <c r="Z7" s="11">
        <f>IFERROR('Input Data Shift B'!Y11*'Shift B Calculation'!$D7/3600,0)</f>
        <v>0</v>
      </c>
      <c r="AA7" s="11">
        <f>IFERROR('Input Data Shift B'!Z11*'Shift B Calculation'!$D7/3600,0)</f>
        <v>0</v>
      </c>
      <c r="AB7" s="11">
        <f>IFERROR('Input Data Shift B'!AA11*'Shift B Calculation'!$D7/3600,0)</f>
        <v>0</v>
      </c>
      <c r="AC7" s="11">
        <f>IFERROR('Input Data Shift B'!AB11*'Shift B Calculation'!$D7/3600,0)</f>
        <v>0</v>
      </c>
      <c r="AD7" s="11">
        <f>IFERROR('Input Data Shift B'!AC11*'Shift B Calculation'!$D7/3600,0)</f>
        <v>0</v>
      </c>
      <c r="AE7" s="11">
        <f>IFERROR('Input Data Shift B'!AD11*'Shift B Calculation'!$D7/3600,0)</f>
        <v>0</v>
      </c>
      <c r="AF7" s="11">
        <f>IFERROR('Input Data Shift B'!AE11*'Shift B Calculation'!$D7/3600,0)</f>
        <v>0</v>
      </c>
      <c r="AG7" s="11">
        <f>IFERROR('Input Data Shift B'!AF11*'Shift B Calculation'!$D7/3600,0)</f>
        <v>0</v>
      </c>
      <c r="AH7" s="11">
        <f>IFERROR('Input Data Shift B'!AG11*'Shift B Calculation'!$D7/3600,0)</f>
        <v>0</v>
      </c>
      <c r="AI7" s="11">
        <f>IFERROR('Input Data Shift B'!AH11*'Shift B Calculation'!$D7/3600,0)</f>
        <v>0</v>
      </c>
      <c r="AJ7" s="11">
        <f t="shared" si="0"/>
        <v>2.4331395348837215</v>
      </c>
    </row>
    <row r="8" spans="2:36">
      <c r="B8" s="8">
        <v>6</v>
      </c>
      <c r="C8" s="9" t="str">
        <f>+Kousu!B16</f>
        <v>AE062040-3620</v>
      </c>
      <c r="D8" s="10">
        <f>+Kousu!S16</f>
        <v>14.127906976744187</v>
      </c>
      <c r="E8" s="11">
        <f>IFERROR('Input Data Shift B'!D12*'Shift B Calculation'!$D8/3600,0)</f>
        <v>0</v>
      </c>
      <c r="F8" s="11">
        <f>IFERROR('Input Data Shift B'!E12*'Shift B Calculation'!$D8/3600,0)</f>
        <v>0</v>
      </c>
      <c r="G8" s="11">
        <f>IFERROR('Input Data Shift B'!F12*'Shift B Calculation'!$D8/3600,0)</f>
        <v>0</v>
      </c>
      <c r="H8" s="11">
        <f>IFERROR('Input Data Shift B'!G12*'Shift B Calculation'!$D8/3600,0)</f>
        <v>0</v>
      </c>
      <c r="I8" s="11">
        <f>IFERROR('Input Data Shift B'!H12*'Shift B Calculation'!$D8/3600,0)</f>
        <v>0</v>
      </c>
      <c r="J8" s="11">
        <f>IFERROR('Input Data Shift B'!I12*'Shift B Calculation'!$D8/3600,0)</f>
        <v>0</v>
      </c>
      <c r="K8" s="11">
        <f>IFERROR('Input Data Shift B'!J12*'Shift B Calculation'!$D8/3600,0)</f>
        <v>0</v>
      </c>
      <c r="L8" s="11">
        <f>IFERROR('Input Data Shift B'!K12*'Shift B Calculation'!$D8/3600,0)</f>
        <v>0</v>
      </c>
      <c r="M8" s="11">
        <f>IFERROR('Input Data Shift B'!L12*'Shift B Calculation'!$D8/3600,0)</f>
        <v>0</v>
      </c>
      <c r="N8" s="11">
        <f>IFERROR('Input Data Shift B'!M12*'Shift B Calculation'!$D8/3600,0)</f>
        <v>0</v>
      </c>
      <c r="O8" s="11">
        <f>IFERROR('Input Data Shift B'!N12*'Shift B Calculation'!$D8/3600,0)</f>
        <v>0</v>
      </c>
      <c r="P8" s="11">
        <f>IFERROR('Input Data Shift B'!O12*'Shift B Calculation'!$D8/3600,0)</f>
        <v>0</v>
      </c>
      <c r="Q8" s="11">
        <f>IFERROR('Input Data Shift B'!P12*'Shift B Calculation'!$D8/3600,0)</f>
        <v>0</v>
      </c>
      <c r="R8" s="11">
        <f>IFERROR('Input Data Shift B'!Q12*'Shift B Calculation'!$D8/3600,0)</f>
        <v>0</v>
      </c>
      <c r="S8" s="11">
        <f>IFERROR('Input Data Shift B'!R12*'Shift B Calculation'!$D8/3600,0)</f>
        <v>0</v>
      </c>
      <c r="T8" s="11">
        <f>IFERROR('Input Data Shift B'!S12*'Shift B Calculation'!$D8/3600,0)</f>
        <v>0</v>
      </c>
      <c r="U8" s="11">
        <f>IFERROR('Input Data Shift B'!T12*'Shift B Calculation'!$D8/3600,0)</f>
        <v>0</v>
      </c>
      <c r="V8" s="11">
        <f>IFERROR('Input Data Shift B'!U12*'Shift B Calculation'!$D8/3600,0)</f>
        <v>0</v>
      </c>
      <c r="W8" s="11">
        <f>IFERROR('Input Data Shift B'!V12*'Shift B Calculation'!$D8/3600,0)</f>
        <v>0</v>
      </c>
      <c r="X8" s="11">
        <f>IFERROR('Input Data Shift B'!W12*'Shift B Calculation'!$D8/3600,0)</f>
        <v>0</v>
      </c>
      <c r="Y8" s="11">
        <f>IFERROR('Input Data Shift B'!X12*'Shift B Calculation'!$D8/3600,0)</f>
        <v>0</v>
      </c>
      <c r="Z8" s="11">
        <f>IFERROR('Input Data Shift B'!Y12*'Shift B Calculation'!$D8/3600,0)</f>
        <v>0</v>
      </c>
      <c r="AA8" s="11">
        <f>IFERROR('Input Data Shift B'!Z12*'Shift B Calculation'!$D8/3600,0)</f>
        <v>0</v>
      </c>
      <c r="AB8" s="11">
        <f>IFERROR('Input Data Shift B'!AA12*'Shift B Calculation'!$D8/3600,0)</f>
        <v>0</v>
      </c>
      <c r="AC8" s="11">
        <f>IFERROR('Input Data Shift B'!AB12*'Shift B Calculation'!$D8/3600,0)</f>
        <v>0</v>
      </c>
      <c r="AD8" s="11">
        <f>IFERROR('Input Data Shift B'!AC12*'Shift B Calculation'!$D8/3600,0)</f>
        <v>0</v>
      </c>
      <c r="AE8" s="11">
        <f>IFERROR('Input Data Shift B'!AD12*'Shift B Calculation'!$D8/3600,0)</f>
        <v>0</v>
      </c>
      <c r="AF8" s="11">
        <f>IFERROR('Input Data Shift B'!AE12*'Shift B Calculation'!$D8/3600,0)</f>
        <v>0</v>
      </c>
      <c r="AG8" s="11">
        <f>IFERROR('Input Data Shift B'!AF12*'Shift B Calculation'!$D8/3600,0)</f>
        <v>0</v>
      </c>
      <c r="AH8" s="11">
        <f>IFERROR('Input Data Shift B'!AG12*'Shift B Calculation'!$D8/3600,0)</f>
        <v>0</v>
      </c>
      <c r="AI8" s="11">
        <f>IFERROR('Input Data Shift B'!AH12*'Shift B Calculation'!$D8/3600,0)</f>
        <v>0</v>
      </c>
      <c r="AJ8" s="11">
        <f t="shared" si="0"/>
        <v>0</v>
      </c>
    </row>
    <row r="9" spans="2:36">
      <c r="B9" s="8">
        <v>7</v>
      </c>
      <c r="C9" s="9" t="str">
        <f>+Kousu!B17</f>
        <v>AE062040-3640</v>
      </c>
      <c r="D9" s="10">
        <f>+Kousu!S17</f>
        <v>14.127906976744187</v>
      </c>
      <c r="E9" s="11">
        <f>IFERROR('Input Data Shift B'!D13*'Shift B Calculation'!$D9/3600,0)</f>
        <v>0</v>
      </c>
      <c r="F9" s="11">
        <f>IFERROR('Input Data Shift B'!E13*'Shift B Calculation'!$D9/3600,0)</f>
        <v>0</v>
      </c>
      <c r="G9" s="11">
        <f>IFERROR('Input Data Shift B'!F13*'Shift B Calculation'!$D9/3600,0)</f>
        <v>1.3696220930232559</v>
      </c>
      <c r="H9" s="11">
        <f>IFERROR('Input Data Shift B'!G13*'Shift B Calculation'!$D9/3600,0)</f>
        <v>0</v>
      </c>
      <c r="I9" s="11">
        <f>IFERROR('Input Data Shift B'!H13*'Shift B Calculation'!$D9/3600,0)</f>
        <v>0</v>
      </c>
      <c r="J9" s="11">
        <f>IFERROR('Input Data Shift B'!I13*'Shift B Calculation'!$D9/3600,0)</f>
        <v>2.4998546511627908</v>
      </c>
      <c r="K9" s="11">
        <f>IFERROR('Input Data Shift B'!J13*'Shift B Calculation'!$D9/3600,0)</f>
        <v>0</v>
      </c>
      <c r="L9" s="11">
        <f>IFERROR('Input Data Shift B'!K13*'Shift B Calculation'!$D9/3600,0)</f>
        <v>0</v>
      </c>
      <c r="M9" s="11">
        <f>IFERROR('Input Data Shift B'!L13*'Shift B Calculation'!$D9/3600,0)</f>
        <v>2.3585755813953488</v>
      </c>
      <c r="N9" s="11">
        <f>IFERROR('Input Data Shift B'!M13*'Shift B Calculation'!$D9/3600,0)</f>
        <v>0</v>
      </c>
      <c r="O9" s="11">
        <f>IFERROR('Input Data Shift B'!N13*'Shift B Calculation'!$D9/3600,0)</f>
        <v>1.8209302325581396</v>
      </c>
      <c r="P9" s="11">
        <f>IFERROR('Input Data Shift B'!O13*'Shift B Calculation'!$D9/3600,0)</f>
        <v>5.1723837209302328</v>
      </c>
      <c r="Q9" s="11">
        <f>IFERROR('Input Data Shift B'!P13*'Shift B Calculation'!$D9/3600,0)</f>
        <v>0</v>
      </c>
      <c r="R9" s="11">
        <f>IFERROR('Input Data Shift B'!Q13*'Shift B Calculation'!$D9/3600,0)</f>
        <v>0</v>
      </c>
      <c r="S9" s="11">
        <f>IFERROR('Input Data Shift B'!R13*'Shift B Calculation'!$D9/3600,0)</f>
        <v>0</v>
      </c>
      <c r="T9" s="11">
        <f>IFERROR('Input Data Shift B'!S13*'Shift B Calculation'!$D9/3600,0)</f>
        <v>0</v>
      </c>
      <c r="U9" s="11">
        <f>IFERROR('Input Data Shift B'!T13*'Shift B Calculation'!$D9/3600,0)</f>
        <v>7.0875000000000012</v>
      </c>
      <c r="V9" s="11">
        <f>IFERROR('Input Data Shift B'!U13*'Shift B Calculation'!$D9/3600,0)</f>
        <v>0</v>
      </c>
      <c r="W9" s="11">
        <f>IFERROR('Input Data Shift B'!V13*'Shift B Calculation'!$D9/3600,0)</f>
        <v>0</v>
      </c>
      <c r="X9" s="11">
        <f>IFERROR('Input Data Shift B'!W13*'Shift B Calculation'!$D9/3600,0)</f>
        <v>0</v>
      </c>
      <c r="Y9" s="11">
        <f>IFERROR('Input Data Shift B'!X13*'Shift B Calculation'!$D9/3600,0)</f>
        <v>0</v>
      </c>
      <c r="Z9" s="11">
        <f>IFERROR('Input Data Shift B'!Y13*'Shift B Calculation'!$D9/3600,0)</f>
        <v>0</v>
      </c>
      <c r="AA9" s="11">
        <f>IFERROR('Input Data Shift B'!Z13*'Shift B Calculation'!$D9/3600,0)</f>
        <v>0</v>
      </c>
      <c r="AB9" s="11">
        <f>IFERROR('Input Data Shift B'!AA13*'Shift B Calculation'!$D9/3600,0)</f>
        <v>0</v>
      </c>
      <c r="AC9" s="11">
        <f>IFERROR('Input Data Shift B'!AB13*'Shift B Calculation'!$D9/3600,0)</f>
        <v>0</v>
      </c>
      <c r="AD9" s="11">
        <f>IFERROR('Input Data Shift B'!AC13*'Shift B Calculation'!$D9/3600,0)</f>
        <v>0</v>
      </c>
      <c r="AE9" s="11">
        <f>IFERROR('Input Data Shift B'!AD13*'Shift B Calculation'!$D9/3600,0)</f>
        <v>0</v>
      </c>
      <c r="AF9" s="11">
        <f>IFERROR('Input Data Shift B'!AE13*'Shift B Calculation'!$D9/3600,0)</f>
        <v>0</v>
      </c>
      <c r="AG9" s="11">
        <f>IFERROR('Input Data Shift B'!AF13*'Shift B Calculation'!$D9/3600,0)</f>
        <v>0</v>
      </c>
      <c r="AH9" s="11">
        <f>IFERROR('Input Data Shift B'!AG13*'Shift B Calculation'!$D9/3600,0)</f>
        <v>0</v>
      </c>
      <c r="AI9" s="11">
        <f>IFERROR('Input Data Shift B'!AH13*'Shift B Calculation'!$D9/3600,0)</f>
        <v>0</v>
      </c>
      <c r="AJ9" s="11">
        <f t="shared" si="0"/>
        <v>20.308866279069768</v>
      </c>
    </row>
    <row r="10" spans="2:36">
      <c r="B10" s="8">
        <v>8</v>
      </c>
      <c r="C10" s="9" t="str">
        <f>+Kousu!B18</f>
        <v>AE062040-3650</v>
      </c>
      <c r="D10" s="10">
        <f>+Kousu!S18</f>
        <v>14.127906976744187</v>
      </c>
      <c r="E10" s="11">
        <f>IFERROR('Input Data Shift B'!D14*'Shift B Calculation'!$D10/3600,0)</f>
        <v>0</v>
      </c>
      <c r="F10" s="11">
        <f>IFERROR('Input Data Shift B'!E14*'Shift B Calculation'!$D10/3600,0)</f>
        <v>0</v>
      </c>
      <c r="G10" s="11">
        <f>IFERROR('Input Data Shift B'!F14*'Shift B Calculation'!$D10/3600,0)</f>
        <v>0</v>
      </c>
      <c r="H10" s="11">
        <f>IFERROR('Input Data Shift B'!G14*'Shift B Calculation'!$D10/3600,0)</f>
        <v>0</v>
      </c>
      <c r="I10" s="11">
        <f>IFERROR('Input Data Shift B'!H14*'Shift B Calculation'!$D10/3600,0)</f>
        <v>2.9707848837209303</v>
      </c>
      <c r="J10" s="11">
        <f>IFERROR('Input Data Shift B'!I14*'Shift B Calculation'!$D10/3600,0)</f>
        <v>2.7470930232558142</v>
      </c>
      <c r="K10" s="11">
        <f>IFERROR('Input Data Shift B'!J14*'Shift B Calculation'!$D10/3600,0)</f>
        <v>0</v>
      </c>
      <c r="L10" s="11">
        <f>IFERROR('Input Data Shift B'!K14*'Shift B Calculation'!$D10/3600,0)</f>
        <v>0</v>
      </c>
      <c r="M10" s="11">
        <f>IFERROR('Input Data Shift B'!L14*'Shift B Calculation'!$D10/3600,0)</f>
        <v>0</v>
      </c>
      <c r="N10" s="11">
        <f>IFERROR('Input Data Shift B'!M14*'Shift B Calculation'!$D10/3600,0)</f>
        <v>5.6511627906976747</v>
      </c>
      <c r="O10" s="11">
        <f>IFERROR('Input Data Shift B'!N14*'Shift B Calculation'!$D10/3600,0)</f>
        <v>2.8255813953488373</v>
      </c>
      <c r="P10" s="11">
        <f>IFERROR('Input Data Shift B'!O14*'Shift B Calculation'!$D10/3600,0)</f>
        <v>6.3104651162790706</v>
      </c>
      <c r="Q10" s="11">
        <f>IFERROR('Input Data Shift B'!P14*'Shift B Calculation'!$D10/3600,0)</f>
        <v>0</v>
      </c>
      <c r="R10" s="11">
        <f>IFERROR('Input Data Shift B'!Q14*'Shift B Calculation'!$D10/3600,0)</f>
        <v>0</v>
      </c>
      <c r="S10" s="11">
        <f>IFERROR('Input Data Shift B'!R14*'Shift B Calculation'!$D10/3600,0)</f>
        <v>0</v>
      </c>
      <c r="T10" s="11">
        <f>IFERROR('Input Data Shift B'!S14*'Shift B Calculation'!$D10/3600,0)</f>
        <v>2.2604651162790699</v>
      </c>
      <c r="U10" s="11">
        <f>IFERROR('Input Data Shift B'!T14*'Shift B Calculation'!$D10/3600,0)</f>
        <v>2.5861918604651164</v>
      </c>
      <c r="V10" s="11">
        <f>IFERROR('Input Data Shift B'!U14*'Shift B Calculation'!$D10/3600,0)</f>
        <v>2.7431686046511632</v>
      </c>
      <c r="W10" s="11">
        <f>IFERROR('Input Data Shift B'!V14*'Shift B Calculation'!$D10/3600,0)</f>
        <v>0</v>
      </c>
      <c r="X10" s="11">
        <f>IFERROR('Input Data Shift B'!W14*'Shift B Calculation'!$D10/3600,0)</f>
        <v>0</v>
      </c>
      <c r="Y10" s="11">
        <f>IFERROR('Input Data Shift B'!X14*'Shift B Calculation'!$D10/3600,0)</f>
        <v>0</v>
      </c>
      <c r="Z10" s="11">
        <f>IFERROR('Input Data Shift B'!Y14*'Shift B Calculation'!$D10/3600,0)</f>
        <v>0</v>
      </c>
      <c r="AA10" s="11">
        <f>IFERROR('Input Data Shift B'!Z14*'Shift B Calculation'!$D10/3600,0)</f>
        <v>0</v>
      </c>
      <c r="AB10" s="11">
        <f>IFERROR('Input Data Shift B'!AA14*'Shift B Calculation'!$D10/3600,0)</f>
        <v>0</v>
      </c>
      <c r="AC10" s="11">
        <f>IFERROR('Input Data Shift B'!AB14*'Shift B Calculation'!$D10/3600,0)</f>
        <v>0</v>
      </c>
      <c r="AD10" s="11">
        <f>IFERROR('Input Data Shift B'!AC14*'Shift B Calculation'!$D10/3600,0)</f>
        <v>0</v>
      </c>
      <c r="AE10" s="11">
        <f>IFERROR('Input Data Shift B'!AD14*'Shift B Calculation'!$D10/3600,0)</f>
        <v>0</v>
      </c>
      <c r="AF10" s="11">
        <f>IFERROR('Input Data Shift B'!AE14*'Shift B Calculation'!$D10/3600,0)</f>
        <v>0</v>
      </c>
      <c r="AG10" s="11">
        <f>IFERROR('Input Data Shift B'!AF14*'Shift B Calculation'!$D10/3600,0)</f>
        <v>0</v>
      </c>
      <c r="AH10" s="11">
        <f>IFERROR('Input Data Shift B'!AG14*'Shift B Calculation'!$D10/3600,0)</f>
        <v>0</v>
      </c>
      <c r="AI10" s="11">
        <f>IFERROR('Input Data Shift B'!AH14*'Shift B Calculation'!$D10/3600,0)</f>
        <v>0</v>
      </c>
      <c r="AJ10" s="11">
        <f t="shared" si="0"/>
        <v>28.094912790697677</v>
      </c>
    </row>
    <row r="11" spans="2:36">
      <c r="B11" s="8">
        <v>9</v>
      </c>
      <c r="C11" s="9" t="str">
        <f>+Kousu!B19</f>
        <v>AE062040-3680</v>
      </c>
      <c r="D11" s="10">
        <f>+Kousu!S19</f>
        <v>14.127906976744187</v>
      </c>
      <c r="E11" s="11">
        <f>IFERROR('Input Data Shift B'!D15*'Shift B Calculation'!$D11/3600,0)</f>
        <v>0</v>
      </c>
      <c r="F11" s="11">
        <f>IFERROR('Input Data Shift B'!E15*'Shift B Calculation'!$D11/3600,0)</f>
        <v>0</v>
      </c>
      <c r="G11" s="11">
        <f>IFERROR('Input Data Shift B'!F15*'Shift B Calculation'!$D11/3600,0)</f>
        <v>2.8216569767441864</v>
      </c>
      <c r="H11" s="11">
        <f>IFERROR('Input Data Shift B'!G15*'Shift B Calculation'!$D11/3600,0)</f>
        <v>2.7470930232558142</v>
      </c>
      <c r="I11" s="11">
        <f>IFERROR('Input Data Shift B'!H15*'Shift B Calculation'!$D11/3600,0)</f>
        <v>0</v>
      </c>
      <c r="J11" s="11">
        <f>IFERROR('Input Data Shift B'!I15*'Shift B Calculation'!$D11/3600,0)</f>
        <v>2.8255813953488373</v>
      </c>
      <c r="K11" s="11">
        <f>IFERROR('Input Data Shift B'!J15*'Shift B Calculation'!$D11/3600,0)</f>
        <v>0</v>
      </c>
      <c r="L11" s="11">
        <f>IFERROR('Input Data Shift B'!K15*'Shift B Calculation'!$D11/3600,0)</f>
        <v>0</v>
      </c>
      <c r="M11" s="11">
        <f>IFERROR('Input Data Shift B'!L15*'Shift B Calculation'!$D11/3600,0)</f>
        <v>0</v>
      </c>
      <c r="N11" s="11">
        <f>IFERROR('Input Data Shift B'!M15*'Shift B Calculation'!$D11/3600,0)</f>
        <v>0</v>
      </c>
      <c r="O11" s="11">
        <f>IFERROR('Input Data Shift B'!N15*'Shift B Calculation'!$D11/3600,0)</f>
        <v>2.9825581395348837</v>
      </c>
      <c r="P11" s="11">
        <f>IFERROR('Input Data Shift B'!O15*'Shift B Calculation'!$D11/3600,0)</f>
        <v>0</v>
      </c>
      <c r="Q11" s="11">
        <f>IFERROR('Input Data Shift B'!P15*'Shift B Calculation'!$D11/3600,0)</f>
        <v>0</v>
      </c>
      <c r="R11" s="11">
        <f>IFERROR('Input Data Shift B'!Q15*'Shift B Calculation'!$D11/3600,0)</f>
        <v>0</v>
      </c>
      <c r="S11" s="11">
        <f>IFERROR('Input Data Shift B'!R15*'Shift B Calculation'!$D11/3600,0)</f>
        <v>0</v>
      </c>
      <c r="T11" s="11">
        <f>IFERROR('Input Data Shift B'!S15*'Shift B Calculation'!$D11/3600,0)</f>
        <v>0</v>
      </c>
      <c r="U11" s="11">
        <f>IFERROR('Input Data Shift B'!T15*'Shift B Calculation'!$D11/3600,0)</f>
        <v>1.0909883720930234</v>
      </c>
      <c r="V11" s="11">
        <f>IFERROR('Input Data Shift B'!U15*'Shift B Calculation'!$D11/3600,0)</f>
        <v>4.5797965116279071</v>
      </c>
      <c r="W11" s="11">
        <f>IFERROR('Input Data Shift B'!V15*'Shift B Calculation'!$D11/3600,0)</f>
        <v>0</v>
      </c>
      <c r="X11" s="11">
        <f>IFERROR('Input Data Shift B'!W15*'Shift B Calculation'!$D11/3600,0)</f>
        <v>0</v>
      </c>
      <c r="Y11" s="11">
        <f>IFERROR('Input Data Shift B'!X15*'Shift B Calculation'!$D11/3600,0)</f>
        <v>0</v>
      </c>
      <c r="Z11" s="11">
        <f>IFERROR('Input Data Shift B'!Y15*'Shift B Calculation'!$D11/3600,0)</f>
        <v>0</v>
      </c>
      <c r="AA11" s="11">
        <f>IFERROR('Input Data Shift B'!Z15*'Shift B Calculation'!$D11/3600,0)</f>
        <v>0</v>
      </c>
      <c r="AB11" s="11">
        <f>IFERROR('Input Data Shift B'!AA15*'Shift B Calculation'!$D11/3600,0)</f>
        <v>0</v>
      </c>
      <c r="AC11" s="11">
        <f>IFERROR('Input Data Shift B'!AB15*'Shift B Calculation'!$D11/3600,0)</f>
        <v>0</v>
      </c>
      <c r="AD11" s="11">
        <f>IFERROR('Input Data Shift B'!AC15*'Shift B Calculation'!$D11/3600,0)</f>
        <v>0</v>
      </c>
      <c r="AE11" s="11">
        <f>IFERROR('Input Data Shift B'!AD15*'Shift B Calculation'!$D11/3600,0)</f>
        <v>0</v>
      </c>
      <c r="AF11" s="11">
        <f>IFERROR('Input Data Shift B'!AE15*'Shift B Calculation'!$D11/3600,0)</f>
        <v>0</v>
      </c>
      <c r="AG11" s="11">
        <f>IFERROR('Input Data Shift B'!AF15*'Shift B Calculation'!$D11/3600,0)</f>
        <v>0</v>
      </c>
      <c r="AH11" s="11">
        <f>IFERROR('Input Data Shift B'!AG15*'Shift B Calculation'!$D11/3600,0)</f>
        <v>0</v>
      </c>
      <c r="AI11" s="11">
        <f>IFERROR('Input Data Shift B'!AH15*'Shift B Calculation'!$D11/3600,0)</f>
        <v>0</v>
      </c>
      <c r="AJ11" s="11">
        <f t="shared" si="0"/>
        <v>17.047674418604654</v>
      </c>
    </row>
    <row r="12" spans="2:36">
      <c r="B12" s="8">
        <v>10</v>
      </c>
      <c r="C12" s="9" t="str">
        <f>+Kousu!B20</f>
        <v>AE062040-3690</v>
      </c>
      <c r="D12" s="10">
        <f>+Kousu!S20</f>
        <v>14.127906976744187</v>
      </c>
      <c r="E12" s="11">
        <f>IFERROR('Input Data Shift B'!D16*'Shift B Calculation'!$D12/3600,0)</f>
        <v>0</v>
      </c>
      <c r="F12" s="11">
        <f>IFERROR('Input Data Shift B'!E16*'Shift B Calculation'!$D12/3600,0)</f>
        <v>0</v>
      </c>
      <c r="G12" s="11">
        <f>IFERROR('Input Data Shift B'!F16*'Shift B Calculation'!$D12/3600,0)</f>
        <v>1.7188953488372094</v>
      </c>
      <c r="H12" s="11">
        <f>IFERROR('Input Data Shift B'!G16*'Shift B Calculation'!$D12/3600,0)</f>
        <v>0</v>
      </c>
      <c r="I12" s="11">
        <f>IFERROR('Input Data Shift B'!H16*'Shift B Calculation'!$D12/3600,0)</f>
        <v>1.2558139534883723</v>
      </c>
      <c r="J12" s="11">
        <f>IFERROR('Input Data Shift B'!I16*'Shift B Calculation'!$D12/3600,0)</f>
        <v>1.4088662790697675</v>
      </c>
      <c r="K12" s="11">
        <f>IFERROR('Input Data Shift B'!J16*'Shift B Calculation'!$D12/3600,0)</f>
        <v>0</v>
      </c>
      <c r="L12" s="11">
        <f>IFERROR('Input Data Shift B'!K16*'Shift B Calculation'!$D12/3600,0)</f>
        <v>0</v>
      </c>
      <c r="M12" s="11">
        <f>IFERROR('Input Data Shift B'!L16*'Shift B Calculation'!$D12/3600,0)</f>
        <v>0</v>
      </c>
      <c r="N12" s="11">
        <f>IFERROR('Input Data Shift B'!M16*'Shift B Calculation'!$D12/3600,0)</f>
        <v>0</v>
      </c>
      <c r="O12" s="11">
        <f>IFERROR('Input Data Shift B'!N16*'Shift B Calculation'!$D12/3600,0)</f>
        <v>0</v>
      </c>
      <c r="P12" s="11">
        <f>IFERROR('Input Data Shift B'!O16*'Shift B Calculation'!$D12/3600,0)</f>
        <v>0</v>
      </c>
      <c r="Q12" s="11">
        <f>IFERROR('Input Data Shift B'!P16*'Shift B Calculation'!$D12/3600,0)</f>
        <v>0</v>
      </c>
      <c r="R12" s="11">
        <f>IFERROR('Input Data Shift B'!Q16*'Shift B Calculation'!$D12/3600,0)</f>
        <v>0</v>
      </c>
      <c r="S12" s="11">
        <f>IFERROR('Input Data Shift B'!R16*'Shift B Calculation'!$D12/3600,0)</f>
        <v>0</v>
      </c>
      <c r="T12" s="11">
        <f>IFERROR('Input Data Shift B'!S16*'Shift B Calculation'!$D12/3600,0)</f>
        <v>0</v>
      </c>
      <c r="U12" s="11">
        <f>IFERROR('Input Data Shift B'!T16*'Shift B Calculation'!$D12/3600,0)</f>
        <v>0</v>
      </c>
      <c r="V12" s="11">
        <f>IFERROR('Input Data Shift B'!U16*'Shift B Calculation'!$D12/3600,0)</f>
        <v>0</v>
      </c>
      <c r="W12" s="11">
        <f>IFERROR('Input Data Shift B'!V16*'Shift B Calculation'!$D12/3600,0)</f>
        <v>0</v>
      </c>
      <c r="X12" s="11">
        <f>IFERROR('Input Data Shift B'!W16*'Shift B Calculation'!$D12/3600,0)</f>
        <v>0</v>
      </c>
      <c r="Y12" s="11">
        <f>IFERROR('Input Data Shift B'!X16*'Shift B Calculation'!$D12/3600,0)</f>
        <v>0</v>
      </c>
      <c r="Z12" s="11">
        <f>IFERROR('Input Data Shift B'!Y16*'Shift B Calculation'!$D12/3600,0)</f>
        <v>0</v>
      </c>
      <c r="AA12" s="11">
        <f>IFERROR('Input Data Shift B'!Z16*'Shift B Calculation'!$D12/3600,0)</f>
        <v>0</v>
      </c>
      <c r="AB12" s="11">
        <f>IFERROR('Input Data Shift B'!AA16*'Shift B Calculation'!$D12/3600,0)</f>
        <v>0</v>
      </c>
      <c r="AC12" s="11">
        <f>IFERROR('Input Data Shift B'!AB16*'Shift B Calculation'!$D12/3600,0)</f>
        <v>0</v>
      </c>
      <c r="AD12" s="11">
        <f>IFERROR('Input Data Shift B'!AC16*'Shift B Calculation'!$D12/3600,0)</f>
        <v>0</v>
      </c>
      <c r="AE12" s="11">
        <f>IFERROR('Input Data Shift B'!AD16*'Shift B Calculation'!$D12/3600,0)</f>
        <v>0</v>
      </c>
      <c r="AF12" s="11">
        <f>IFERROR('Input Data Shift B'!AE16*'Shift B Calculation'!$D12/3600,0)</f>
        <v>0</v>
      </c>
      <c r="AG12" s="11">
        <f>IFERROR('Input Data Shift B'!AF16*'Shift B Calculation'!$D12/3600,0)</f>
        <v>0</v>
      </c>
      <c r="AH12" s="11">
        <f>IFERROR('Input Data Shift B'!AG16*'Shift B Calculation'!$D12/3600,0)</f>
        <v>0</v>
      </c>
      <c r="AI12" s="11">
        <f>IFERROR('Input Data Shift B'!AH16*'Shift B Calculation'!$D12/3600,0)</f>
        <v>0</v>
      </c>
      <c r="AJ12" s="11">
        <f t="shared" si="0"/>
        <v>4.3835755813953492</v>
      </c>
    </row>
    <row r="13" spans="2:36">
      <c r="B13" s="8">
        <v>11</v>
      </c>
      <c r="C13" s="9" t="str">
        <f>+Kousu!B21</f>
        <v>AE062040-3700</v>
      </c>
      <c r="D13" s="10">
        <f>+Kousu!S21</f>
        <v>14.127906976744187</v>
      </c>
      <c r="E13" s="11">
        <f>IFERROR('Input Data Shift B'!D17*'Shift B Calculation'!$D13/3600,0)</f>
        <v>0</v>
      </c>
      <c r="F13" s="11">
        <f>IFERROR('Input Data Shift B'!E17*'Shift B Calculation'!$D13/3600,0)</f>
        <v>0</v>
      </c>
      <c r="G13" s="11">
        <f>IFERROR('Input Data Shift B'!F17*'Shift B Calculation'!$D13/3600,0)</f>
        <v>0</v>
      </c>
      <c r="H13" s="11">
        <f>IFERROR('Input Data Shift B'!G17*'Shift B Calculation'!$D13/3600,0)</f>
        <v>0</v>
      </c>
      <c r="I13" s="11">
        <f>IFERROR('Input Data Shift B'!H17*'Shift B Calculation'!$D13/3600,0)</f>
        <v>0</v>
      </c>
      <c r="J13" s="11">
        <f>IFERROR('Input Data Shift B'!I17*'Shift B Calculation'!$D13/3600,0)</f>
        <v>0</v>
      </c>
      <c r="K13" s="11">
        <f>IFERROR('Input Data Shift B'!J17*'Shift B Calculation'!$D13/3600,0)</f>
        <v>0</v>
      </c>
      <c r="L13" s="11">
        <f>IFERROR('Input Data Shift B'!K17*'Shift B Calculation'!$D13/3600,0)</f>
        <v>0</v>
      </c>
      <c r="M13" s="11">
        <f>IFERROR('Input Data Shift B'!L17*'Shift B Calculation'!$D13/3600,0)</f>
        <v>0</v>
      </c>
      <c r="N13" s="11">
        <f>IFERROR('Input Data Shift B'!M17*'Shift B Calculation'!$D13/3600,0)</f>
        <v>0</v>
      </c>
      <c r="O13" s="11">
        <f>IFERROR('Input Data Shift B'!N17*'Shift B Calculation'!$D13/3600,0)</f>
        <v>0</v>
      </c>
      <c r="P13" s="11">
        <f>IFERROR('Input Data Shift B'!O17*'Shift B Calculation'!$D13/3600,0)</f>
        <v>0</v>
      </c>
      <c r="Q13" s="11">
        <f>IFERROR('Input Data Shift B'!P17*'Shift B Calculation'!$D13/3600,0)</f>
        <v>0</v>
      </c>
      <c r="R13" s="11">
        <f>IFERROR('Input Data Shift B'!Q17*'Shift B Calculation'!$D13/3600,0)</f>
        <v>0</v>
      </c>
      <c r="S13" s="11">
        <f>IFERROR('Input Data Shift B'!R17*'Shift B Calculation'!$D13/3600,0)</f>
        <v>0</v>
      </c>
      <c r="T13" s="11">
        <f>IFERROR('Input Data Shift B'!S17*'Shift B Calculation'!$D13/3600,0)</f>
        <v>0</v>
      </c>
      <c r="U13" s="11">
        <f>IFERROR('Input Data Shift B'!T17*'Shift B Calculation'!$D13/3600,0)</f>
        <v>0</v>
      </c>
      <c r="V13" s="11">
        <f>IFERROR('Input Data Shift B'!U17*'Shift B Calculation'!$D13/3600,0)</f>
        <v>0</v>
      </c>
      <c r="W13" s="11">
        <f>IFERROR('Input Data Shift B'!V17*'Shift B Calculation'!$D13/3600,0)</f>
        <v>0</v>
      </c>
      <c r="X13" s="11">
        <f>IFERROR('Input Data Shift B'!W17*'Shift B Calculation'!$D13/3600,0)</f>
        <v>0</v>
      </c>
      <c r="Y13" s="11">
        <f>IFERROR('Input Data Shift B'!X17*'Shift B Calculation'!$D13/3600,0)</f>
        <v>0</v>
      </c>
      <c r="Z13" s="11">
        <f>IFERROR('Input Data Shift B'!Y17*'Shift B Calculation'!$D13/3600,0)</f>
        <v>0</v>
      </c>
      <c r="AA13" s="11">
        <f>IFERROR('Input Data Shift B'!Z17*'Shift B Calculation'!$D13/3600,0)</f>
        <v>0</v>
      </c>
      <c r="AB13" s="11">
        <f>IFERROR('Input Data Shift B'!AA17*'Shift B Calculation'!$D13/3600,0)</f>
        <v>0</v>
      </c>
      <c r="AC13" s="11">
        <f>IFERROR('Input Data Shift B'!AB17*'Shift B Calculation'!$D13/3600,0)</f>
        <v>0</v>
      </c>
      <c r="AD13" s="11">
        <f>IFERROR('Input Data Shift B'!AC17*'Shift B Calculation'!$D13/3600,0)</f>
        <v>0</v>
      </c>
      <c r="AE13" s="11">
        <f>IFERROR('Input Data Shift B'!AD17*'Shift B Calculation'!$D13/3600,0)</f>
        <v>0</v>
      </c>
      <c r="AF13" s="11">
        <f>IFERROR('Input Data Shift B'!AE17*'Shift B Calculation'!$D13/3600,0)</f>
        <v>0</v>
      </c>
      <c r="AG13" s="11">
        <f>IFERROR('Input Data Shift B'!AF17*'Shift B Calculation'!$D13/3600,0)</f>
        <v>0</v>
      </c>
      <c r="AH13" s="11">
        <f>IFERROR('Input Data Shift B'!AG17*'Shift B Calculation'!$D13/3600,0)</f>
        <v>0</v>
      </c>
      <c r="AI13" s="11">
        <f>IFERROR('Input Data Shift B'!AH17*'Shift B Calculation'!$D13/3600,0)</f>
        <v>0</v>
      </c>
      <c r="AJ13" s="11">
        <f t="shared" si="0"/>
        <v>0</v>
      </c>
    </row>
    <row r="14" spans="2:36">
      <c r="B14" s="8">
        <v>12</v>
      </c>
      <c r="C14" s="9" t="str">
        <f>+Kousu!B22</f>
        <v>AE062040-3900</v>
      </c>
      <c r="D14" s="10">
        <f>+Kousu!S22</f>
        <v>14.127906976744187</v>
      </c>
      <c r="E14" s="11">
        <f>IFERROR('Input Data Shift B'!D18*'Shift B Calculation'!$D14/3600,0)</f>
        <v>0</v>
      </c>
      <c r="F14" s="11">
        <f>IFERROR('Input Data Shift B'!E18*'Shift B Calculation'!$D14/3600,0)</f>
        <v>0</v>
      </c>
      <c r="G14" s="11">
        <f>IFERROR('Input Data Shift B'!F18*'Shift B Calculation'!$D14/3600,0)</f>
        <v>2.8255813953488373</v>
      </c>
      <c r="H14" s="11">
        <f>IFERROR('Input Data Shift B'!G18*'Shift B Calculation'!$D14/3600,0)</f>
        <v>0</v>
      </c>
      <c r="I14" s="11">
        <f>IFERROR('Input Data Shift B'!H18*'Shift B Calculation'!$D14/3600,0)</f>
        <v>0</v>
      </c>
      <c r="J14" s="11">
        <f>IFERROR('Input Data Shift B'!I18*'Shift B Calculation'!$D14/3600,0)</f>
        <v>0</v>
      </c>
      <c r="K14" s="11">
        <f>IFERROR('Input Data Shift B'!J18*'Shift B Calculation'!$D14/3600,0)</f>
        <v>0</v>
      </c>
      <c r="L14" s="11">
        <f>IFERROR('Input Data Shift B'!K18*'Shift B Calculation'!$D14/3600,0)</f>
        <v>0</v>
      </c>
      <c r="M14" s="11">
        <f>IFERROR('Input Data Shift B'!L18*'Shift B Calculation'!$D14/3600,0)</f>
        <v>0</v>
      </c>
      <c r="N14" s="11">
        <f>IFERROR('Input Data Shift B'!M18*'Shift B Calculation'!$D14/3600,0)</f>
        <v>0</v>
      </c>
      <c r="O14" s="11">
        <f>IFERROR('Input Data Shift B'!N18*'Shift B Calculation'!$D14/3600,0)</f>
        <v>0</v>
      </c>
      <c r="P14" s="11">
        <f>IFERROR('Input Data Shift B'!O18*'Shift B Calculation'!$D14/3600,0)</f>
        <v>0</v>
      </c>
      <c r="Q14" s="11">
        <f>IFERROR('Input Data Shift B'!P18*'Shift B Calculation'!$D14/3600,0)</f>
        <v>0</v>
      </c>
      <c r="R14" s="11">
        <f>IFERROR('Input Data Shift B'!Q18*'Shift B Calculation'!$D14/3600,0)</f>
        <v>0</v>
      </c>
      <c r="S14" s="11">
        <f>IFERROR('Input Data Shift B'!R18*'Shift B Calculation'!$D14/3600,0)</f>
        <v>0</v>
      </c>
      <c r="T14" s="11">
        <f>IFERROR('Input Data Shift B'!S18*'Shift B Calculation'!$D14/3600,0)</f>
        <v>0</v>
      </c>
      <c r="U14" s="11">
        <f>IFERROR('Input Data Shift B'!T18*'Shift B Calculation'!$D14/3600,0)</f>
        <v>0</v>
      </c>
      <c r="V14" s="11">
        <f>IFERROR('Input Data Shift B'!U18*'Shift B Calculation'!$D14/3600,0)</f>
        <v>0</v>
      </c>
      <c r="W14" s="11">
        <f>IFERROR('Input Data Shift B'!V18*'Shift B Calculation'!$D14/3600,0)</f>
        <v>0</v>
      </c>
      <c r="X14" s="11">
        <f>IFERROR('Input Data Shift B'!W18*'Shift B Calculation'!$D14/3600,0)</f>
        <v>0</v>
      </c>
      <c r="Y14" s="11">
        <f>IFERROR('Input Data Shift B'!X18*'Shift B Calculation'!$D14/3600,0)</f>
        <v>0</v>
      </c>
      <c r="Z14" s="11">
        <f>IFERROR('Input Data Shift B'!Y18*'Shift B Calculation'!$D14/3600,0)</f>
        <v>0</v>
      </c>
      <c r="AA14" s="11">
        <f>IFERROR('Input Data Shift B'!Z18*'Shift B Calculation'!$D14/3600,0)</f>
        <v>0</v>
      </c>
      <c r="AB14" s="11">
        <f>IFERROR('Input Data Shift B'!AA18*'Shift B Calculation'!$D14/3600,0)</f>
        <v>0</v>
      </c>
      <c r="AC14" s="11">
        <f>IFERROR('Input Data Shift B'!AB18*'Shift B Calculation'!$D14/3600,0)</f>
        <v>0</v>
      </c>
      <c r="AD14" s="11">
        <f>IFERROR('Input Data Shift B'!AC18*'Shift B Calculation'!$D14/3600,0)</f>
        <v>0</v>
      </c>
      <c r="AE14" s="11">
        <f>IFERROR('Input Data Shift B'!AD18*'Shift B Calculation'!$D14/3600,0)</f>
        <v>0</v>
      </c>
      <c r="AF14" s="11">
        <f>IFERROR('Input Data Shift B'!AE18*'Shift B Calculation'!$D14/3600,0)</f>
        <v>0</v>
      </c>
      <c r="AG14" s="11">
        <f>IFERROR('Input Data Shift B'!AF18*'Shift B Calculation'!$D14/3600,0)</f>
        <v>0</v>
      </c>
      <c r="AH14" s="11">
        <f>IFERROR('Input Data Shift B'!AG18*'Shift B Calculation'!$D14/3600,0)</f>
        <v>0</v>
      </c>
      <c r="AI14" s="11">
        <f>IFERROR('Input Data Shift B'!AH18*'Shift B Calculation'!$D14/3600,0)</f>
        <v>0</v>
      </c>
      <c r="AJ14" s="11">
        <f t="shared" si="0"/>
        <v>2.8255813953488373</v>
      </c>
    </row>
    <row r="15" spans="2:36">
      <c r="B15" s="8">
        <v>13</v>
      </c>
      <c r="C15" s="9" t="str">
        <f>+Kousu!B23</f>
        <v>AE062040-3910</v>
      </c>
      <c r="D15" s="10">
        <f>+Kousu!S23</f>
        <v>14.127906976744187</v>
      </c>
      <c r="E15" s="11">
        <f>IFERROR('Input Data Shift B'!D19*'Shift B Calculation'!$D15/3600,0)</f>
        <v>0</v>
      </c>
      <c r="F15" s="11">
        <f>IFERROR('Input Data Shift B'!E19*'Shift B Calculation'!$D15/3600,0)</f>
        <v>0</v>
      </c>
      <c r="G15" s="11">
        <f>IFERROR('Input Data Shift B'!F19*'Shift B Calculation'!$D15/3600,0)</f>
        <v>0</v>
      </c>
      <c r="H15" s="11">
        <f>IFERROR('Input Data Shift B'!G19*'Shift B Calculation'!$D15/3600,0)</f>
        <v>2.8255813953488373</v>
      </c>
      <c r="I15" s="11">
        <f>IFERROR('Input Data Shift B'!H19*'Shift B Calculation'!$D15/3600,0)</f>
        <v>0</v>
      </c>
      <c r="J15" s="11">
        <f>IFERROR('Input Data Shift B'!I19*'Shift B Calculation'!$D15/3600,0)</f>
        <v>2.3546511627906974</v>
      </c>
      <c r="K15" s="11">
        <f>IFERROR('Input Data Shift B'!J19*'Shift B Calculation'!$D15/3600,0)</f>
        <v>0</v>
      </c>
      <c r="L15" s="11">
        <f>IFERROR('Input Data Shift B'!K19*'Shift B Calculation'!$D15/3600,0)</f>
        <v>0</v>
      </c>
      <c r="M15" s="11">
        <f>IFERROR('Input Data Shift B'!L19*'Shift B Calculation'!$D15/3600,0)</f>
        <v>0</v>
      </c>
      <c r="N15" s="11">
        <f>IFERROR('Input Data Shift B'!M19*'Shift B Calculation'!$D15/3600,0)</f>
        <v>0</v>
      </c>
      <c r="O15" s="11">
        <f>IFERROR('Input Data Shift B'!N19*'Shift B Calculation'!$D15/3600,0)</f>
        <v>0</v>
      </c>
      <c r="P15" s="11">
        <f>IFERROR('Input Data Shift B'!O19*'Shift B Calculation'!$D15/3600,0)</f>
        <v>0</v>
      </c>
      <c r="Q15" s="11">
        <f>IFERROR('Input Data Shift B'!P19*'Shift B Calculation'!$D15/3600,0)</f>
        <v>0</v>
      </c>
      <c r="R15" s="11">
        <f>IFERROR('Input Data Shift B'!Q19*'Shift B Calculation'!$D15/3600,0)</f>
        <v>0</v>
      </c>
      <c r="S15" s="11">
        <f>IFERROR('Input Data Shift B'!R19*'Shift B Calculation'!$D15/3600,0)</f>
        <v>0</v>
      </c>
      <c r="T15" s="11">
        <f>IFERROR('Input Data Shift B'!S19*'Shift B Calculation'!$D15/3600,0)</f>
        <v>0</v>
      </c>
      <c r="U15" s="11">
        <f>IFERROR('Input Data Shift B'!T19*'Shift B Calculation'!$D15/3600,0)</f>
        <v>0</v>
      </c>
      <c r="V15" s="11">
        <f>IFERROR('Input Data Shift B'!U19*'Shift B Calculation'!$D15/3600,0)</f>
        <v>1.1655523255813955</v>
      </c>
      <c r="W15" s="11">
        <f>IFERROR('Input Data Shift B'!V19*'Shift B Calculation'!$D15/3600,0)</f>
        <v>0</v>
      </c>
      <c r="X15" s="11">
        <f>IFERROR('Input Data Shift B'!W19*'Shift B Calculation'!$D15/3600,0)</f>
        <v>0</v>
      </c>
      <c r="Y15" s="11">
        <f>IFERROR('Input Data Shift B'!X19*'Shift B Calculation'!$D15/3600,0)</f>
        <v>0</v>
      </c>
      <c r="Z15" s="11">
        <f>IFERROR('Input Data Shift B'!Y19*'Shift B Calculation'!$D15/3600,0)</f>
        <v>0</v>
      </c>
      <c r="AA15" s="11">
        <f>IFERROR('Input Data Shift B'!Z19*'Shift B Calculation'!$D15/3600,0)</f>
        <v>0</v>
      </c>
      <c r="AB15" s="11">
        <f>IFERROR('Input Data Shift B'!AA19*'Shift B Calculation'!$D15/3600,0)</f>
        <v>0</v>
      </c>
      <c r="AC15" s="11">
        <f>IFERROR('Input Data Shift B'!AB19*'Shift B Calculation'!$D15/3600,0)</f>
        <v>0</v>
      </c>
      <c r="AD15" s="11">
        <f>IFERROR('Input Data Shift B'!AC19*'Shift B Calculation'!$D15/3600,0)</f>
        <v>0</v>
      </c>
      <c r="AE15" s="11">
        <f>IFERROR('Input Data Shift B'!AD19*'Shift B Calculation'!$D15/3600,0)</f>
        <v>0</v>
      </c>
      <c r="AF15" s="11">
        <f>IFERROR('Input Data Shift B'!AE19*'Shift B Calculation'!$D15/3600,0)</f>
        <v>0</v>
      </c>
      <c r="AG15" s="11">
        <f>IFERROR('Input Data Shift B'!AF19*'Shift B Calculation'!$D15/3600,0)</f>
        <v>0</v>
      </c>
      <c r="AH15" s="11">
        <f>IFERROR('Input Data Shift B'!AG19*'Shift B Calculation'!$D15/3600,0)</f>
        <v>0</v>
      </c>
      <c r="AI15" s="11">
        <f>IFERROR('Input Data Shift B'!AH19*'Shift B Calculation'!$D15/3600,0)</f>
        <v>0</v>
      </c>
      <c r="AJ15" s="11">
        <f t="shared" si="0"/>
        <v>6.3457848837209303</v>
      </c>
    </row>
    <row r="16" spans="2:36">
      <c r="B16" s="8">
        <v>14</v>
      </c>
      <c r="C16" s="9" t="str">
        <f>+Kousu!B24</f>
        <v>AE062040-3920</v>
      </c>
      <c r="D16" s="10">
        <f>+Kousu!S24</f>
        <v>14.127906976744187</v>
      </c>
      <c r="E16" s="11">
        <f>IFERROR('Input Data Shift B'!D20*'Shift B Calculation'!$D16/3600,0)</f>
        <v>0</v>
      </c>
      <c r="F16" s="11">
        <f>IFERROR('Input Data Shift B'!E20*'Shift B Calculation'!$D16/3600,0)</f>
        <v>0</v>
      </c>
      <c r="G16" s="11">
        <f>IFERROR('Input Data Shift B'!F20*'Shift B Calculation'!$D16/3600,0)</f>
        <v>0</v>
      </c>
      <c r="H16" s="11">
        <f>IFERROR('Input Data Shift B'!G20*'Shift B Calculation'!$D16/3600,0)</f>
        <v>2.7392441860465118</v>
      </c>
      <c r="I16" s="11">
        <f>IFERROR('Input Data Shift B'!H20*'Shift B Calculation'!$D16/3600,0)</f>
        <v>0</v>
      </c>
      <c r="J16" s="11">
        <f>IFERROR('Input Data Shift B'!I20*'Shift B Calculation'!$D16/3600,0)</f>
        <v>0.63968023255813955</v>
      </c>
      <c r="K16" s="11">
        <f>IFERROR('Input Data Shift B'!J20*'Shift B Calculation'!$D16/3600,0)</f>
        <v>0</v>
      </c>
      <c r="L16" s="11">
        <f>IFERROR('Input Data Shift B'!K20*'Shift B Calculation'!$D16/3600,0)</f>
        <v>0</v>
      </c>
      <c r="M16" s="11">
        <f>IFERROR('Input Data Shift B'!L20*'Shift B Calculation'!$D16/3600,0)</f>
        <v>0</v>
      </c>
      <c r="N16" s="11">
        <f>IFERROR('Input Data Shift B'!M20*'Shift B Calculation'!$D16/3600,0)</f>
        <v>0</v>
      </c>
      <c r="O16" s="11">
        <f>IFERROR('Input Data Shift B'!N20*'Shift B Calculation'!$D16/3600,0)</f>
        <v>0</v>
      </c>
      <c r="P16" s="11">
        <f>IFERROR('Input Data Shift B'!O20*'Shift B Calculation'!$D16/3600,0)</f>
        <v>0</v>
      </c>
      <c r="Q16" s="11">
        <f>IFERROR('Input Data Shift B'!P20*'Shift B Calculation'!$D16/3600,0)</f>
        <v>0</v>
      </c>
      <c r="R16" s="11">
        <f>IFERROR('Input Data Shift B'!Q20*'Shift B Calculation'!$D16/3600,0)</f>
        <v>0</v>
      </c>
      <c r="S16" s="11">
        <f>IFERROR('Input Data Shift B'!R20*'Shift B Calculation'!$D16/3600,0)</f>
        <v>0</v>
      </c>
      <c r="T16" s="11">
        <f>IFERROR('Input Data Shift B'!S20*'Shift B Calculation'!$D16/3600,0)</f>
        <v>0</v>
      </c>
      <c r="U16" s="11">
        <f>IFERROR('Input Data Shift B'!T20*'Shift B Calculation'!$D16/3600,0)</f>
        <v>0</v>
      </c>
      <c r="V16" s="11">
        <f>IFERROR('Input Data Shift B'!U20*'Shift B Calculation'!$D16/3600,0)</f>
        <v>1.7777616279069768</v>
      </c>
      <c r="W16" s="11">
        <f>IFERROR('Input Data Shift B'!V20*'Shift B Calculation'!$D16/3600,0)</f>
        <v>0</v>
      </c>
      <c r="X16" s="11">
        <f>IFERROR('Input Data Shift B'!W20*'Shift B Calculation'!$D16/3600,0)</f>
        <v>0</v>
      </c>
      <c r="Y16" s="11">
        <f>IFERROR('Input Data Shift B'!X20*'Shift B Calculation'!$D16/3600,0)</f>
        <v>0</v>
      </c>
      <c r="Z16" s="11">
        <f>IFERROR('Input Data Shift B'!Y20*'Shift B Calculation'!$D16/3600,0)</f>
        <v>0</v>
      </c>
      <c r="AA16" s="11">
        <f>IFERROR('Input Data Shift B'!Z20*'Shift B Calculation'!$D16/3600,0)</f>
        <v>0</v>
      </c>
      <c r="AB16" s="11">
        <f>IFERROR('Input Data Shift B'!AA20*'Shift B Calculation'!$D16/3600,0)</f>
        <v>0</v>
      </c>
      <c r="AC16" s="11">
        <f>IFERROR('Input Data Shift B'!AB20*'Shift B Calculation'!$D16/3600,0)</f>
        <v>0</v>
      </c>
      <c r="AD16" s="11">
        <f>IFERROR('Input Data Shift B'!AC20*'Shift B Calculation'!$D16/3600,0)</f>
        <v>0</v>
      </c>
      <c r="AE16" s="11">
        <f>IFERROR('Input Data Shift B'!AD20*'Shift B Calculation'!$D16/3600,0)</f>
        <v>0</v>
      </c>
      <c r="AF16" s="11">
        <f>IFERROR('Input Data Shift B'!AE20*'Shift B Calculation'!$D16/3600,0)</f>
        <v>0</v>
      </c>
      <c r="AG16" s="11">
        <f>IFERROR('Input Data Shift B'!AF20*'Shift B Calculation'!$D16/3600,0)</f>
        <v>0</v>
      </c>
      <c r="AH16" s="11">
        <f>IFERROR('Input Data Shift B'!AG20*'Shift B Calculation'!$D16/3600,0)</f>
        <v>0</v>
      </c>
      <c r="AI16" s="11">
        <f>IFERROR('Input Data Shift B'!AH20*'Shift B Calculation'!$D16/3600,0)</f>
        <v>0</v>
      </c>
      <c r="AJ16" s="11">
        <f t="shared" si="0"/>
        <v>5.156686046511628</v>
      </c>
    </row>
    <row r="17" spans="2:36">
      <c r="B17" s="8">
        <v>15</v>
      </c>
      <c r="C17" s="9" t="str">
        <f>+Kousu!B25</f>
        <v>AE062040-4090</v>
      </c>
      <c r="D17" s="10">
        <f>+Kousu!S25</f>
        <v>14.127906976744187</v>
      </c>
      <c r="E17" s="11">
        <f>IFERROR('Input Data Shift B'!D21*'Shift B Calculation'!$D17/3600,0)</f>
        <v>0</v>
      </c>
      <c r="F17" s="11">
        <f>IFERROR('Input Data Shift B'!E21*'Shift B Calculation'!$D17/3600,0)</f>
        <v>0</v>
      </c>
      <c r="G17" s="11">
        <f>IFERROR('Input Data Shift B'!F21*'Shift B Calculation'!$D17/3600,0)</f>
        <v>2.8216569767441864</v>
      </c>
      <c r="H17" s="11">
        <f>IFERROR('Input Data Shift B'!G21*'Shift B Calculation'!$D17/3600,0)</f>
        <v>3.2454941860465119</v>
      </c>
      <c r="I17" s="11">
        <f>IFERROR('Input Data Shift B'!H21*'Shift B Calculation'!$D17/3600,0)</f>
        <v>4.0382267441860469</v>
      </c>
      <c r="J17" s="11">
        <f>IFERROR('Input Data Shift B'!I21*'Shift B Calculation'!$D17/3600,0)</f>
        <v>0</v>
      </c>
      <c r="K17" s="11">
        <f>IFERROR('Input Data Shift B'!J21*'Shift B Calculation'!$D17/3600,0)</f>
        <v>0</v>
      </c>
      <c r="L17" s="11">
        <f>IFERROR('Input Data Shift B'!K21*'Shift B Calculation'!$D17/3600,0)</f>
        <v>0</v>
      </c>
      <c r="M17" s="11">
        <f>IFERROR('Input Data Shift B'!L21*'Shift B Calculation'!$D17/3600,0)</f>
        <v>0</v>
      </c>
      <c r="N17" s="11">
        <f>IFERROR('Input Data Shift B'!M21*'Shift B Calculation'!$D17/3600,0)</f>
        <v>0</v>
      </c>
      <c r="O17" s="11">
        <f>IFERROR('Input Data Shift B'!N21*'Shift B Calculation'!$D17/3600,0)</f>
        <v>0</v>
      </c>
      <c r="P17" s="11">
        <f>IFERROR('Input Data Shift B'!O21*'Shift B Calculation'!$D17/3600,0)</f>
        <v>0</v>
      </c>
      <c r="Q17" s="11">
        <f>IFERROR('Input Data Shift B'!P21*'Shift B Calculation'!$D17/3600,0)</f>
        <v>0</v>
      </c>
      <c r="R17" s="11">
        <f>IFERROR('Input Data Shift B'!Q21*'Shift B Calculation'!$D17/3600,0)</f>
        <v>0</v>
      </c>
      <c r="S17" s="11">
        <f>IFERROR('Input Data Shift B'!R21*'Shift B Calculation'!$D17/3600,0)</f>
        <v>0</v>
      </c>
      <c r="T17" s="11">
        <f>IFERROR('Input Data Shift B'!S21*'Shift B Calculation'!$D17/3600,0)</f>
        <v>0</v>
      </c>
      <c r="U17" s="11">
        <f>IFERROR('Input Data Shift B'!T21*'Shift B Calculation'!$D17/3600,0)</f>
        <v>6.1888081395348848</v>
      </c>
      <c r="V17" s="11">
        <f>IFERROR('Input Data Shift B'!U21*'Shift B Calculation'!$D17/3600,0)</f>
        <v>0</v>
      </c>
      <c r="W17" s="11">
        <f>IFERROR('Input Data Shift B'!V21*'Shift B Calculation'!$D17/3600,0)</f>
        <v>0</v>
      </c>
      <c r="X17" s="11">
        <f>IFERROR('Input Data Shift B'!W21*'Shift B Calculation'!$D17/3600,0)</f>
        <v>0</v>
      </c>
      <c r="Y17" s="11">
        <f>IFERROR('Input Data Shift B'!X21*'Shift B Calculation'!$D17/3600,0)</f>
        <v>0</v>
      </c>
      <c r="Z17" s="11">
        <f>IFERROR('Input Data Shift B'!Y21*'Shift B Calculation'!$D17/3600,0)</f>
        <v>0</v>
      </c>
      <c r="AA17" s="11">
        <f>IFERROR('Input Data Shift B'!Z21*'Shift B Calculation'!$D17/3600,0)</f>
        <v>0</v>
      </c>
      <c r="AB17" s="11">
        <f>IFERROR('Input Data Shift B'!AA21*'Shift B Calculation'!$D17/3600,0)</f>
        <v>0</v>
      </c>
      <c r="AC17" s="11">
        <f>IFERROR('Input Data Shift B'!AB21*'Shift B Calculation'!$D17/3600,0)</f>
        <v>0</v>
      </c>
      <c r="AD17" s="11">
        <f>IFERROR('Input Data Shift B'!AC21*'Shift B Calculation'!$D17/3600,0)</f>
        <v>0</v>
      </c>
      <c r="AE17" s="11">
        <f>IFERROR('Input Data Shift B'!AD21*'Shift B Calculation'!$D17/3600,0)</f>
        <v>0</v>
      </c>
      <c r="AF17" s="11">
        <f>IFERROR('Input Data Shift B'!AE21*'Shift B Calculation'!$D17/3600,0)</f>
        <v>0</v>
      </c>
      <c r="AG17" s="11">
        <f>IFERROR('Input Data Shift B'!AF21*'Shift B Calculation'!$D17/3600,0)</f>
        <v>0</v>
      </c>
      <c r="AH17" s="11">
        <f>IFERROR('Input Data Shift B'!AG21*'Shift B Calculation'!$D17/3600,0)</f>
        <v>0</v>
      </c>
      <c r="AI17" s="11">
        <f>IFERROR('Input Data Shift B'!AH21*'Shift B Calculation'!$D17/3600,0)</f>
        <v>0</v>
      </c>
      <c r="AJ17" s="11">
        <f t="shared" si="0"/>
        <v>16.29418604651163</v>
      </c>
    </row>
    <row r="18" spans="2:36">
      <c r="B18" s="8">
        <v>16</v>
      </c>
      <c r="C18" s="9" t="str">
        <f>+Kousu!B26</f>
        <v>AE062070-0010</v>
      </c>
      <c r="D18" s="10">
        <f>+Kousu!S26</f>
        <v>14.127906976744187</v>
      </c>
      <c r="E18" s="11">
        <f>IFERROR('Input Data Shift B'!D22*'Shift B Calculation'!$D18/3600,0)</f>
        <v>0</v>
      </c>
      <c r="F18" s="11">
        <f>IFERROR('Input Data Shift B'!E22*'Shift B Calculation'!$D18/3600,0)</f>
        <v>0</v>
      </c>
      <c r="G18" s="11">
        <f>IFERROR('Input Data Shift B'!F22*'Shift B Calculation'!$D18/3600,0)</f>
        <v>0</v>
      </c>
      <c r="H18" s="11">
        <f>IFERROR('Input Data Shift B'!G22*'Shift B Calculation'!$D18/3600,0)</f>
        <v>0</v>
      </c>
      <c r="I18" s="11">
        <f>IFERROR('Input Data Shift B'!H22*'Shift B Calculation'!$D18/3600,0)</f>
        <v>0</v>
      </c>
      <c r="J18" s="11">
        <f>IFERROR('Input Data Shift B'!I22*'Shift B Calculation'!$D18/3600,0)</f>
        <v>0</v>
      </c>
      <c r="K18" s="11">
        <f>IFERROR('Input Data Shift B'!J22*'Shift B Calculation'!$D18/3600,0)</f>
        <v>0</v>
      </c>
      <c r="L18" s="11">
        <f>IFERROR('Input Data Shift B'!K22*'Shift B Calculation'!$D18/3600,0)</f>
        <v>0</v>
      </c>
      <c r="M18" s="11">
        <f>IFERROR('Input Data Shift B'!L22*'Shift B Calculation'!$D18/3600,0)</f>
        <v>0</v>
      </c>
      <c r="N18" s="11">
        <f>IFERROR('Input Data Shift B'!M22*'Shift B Calculation'!$D18/3600,0)</f>
        <v>0</v>
      </c>
      <c r="O18" s="11">
        <f>IFERROR('Input Data Shift B'!N22*'Shift B Calculation'!$D18/3600,0)</f>
        <v>0</v>
      </c>
      <c r="P18" s="11">
        <f>IFERROR('Input Data Shift B'!O22*'Shift B Calculation'!$D18/3600,0)</f>
        <v>0</v>
      </c>
      <c r="Q18" s="11">
        <f>IFERROR('Input Data Shift B'!P22*'Shift B Calculation'!$D18/3600,0)</f>
        <v>0</v>
      </c>
      <c r="R18" s="11">
        <f>IFERROR('Input Data Shift B'!Q22*'Shift B Calculation'!$D18/3600,0)</f>
        <v>0</v>
      </c>
      <c r="S18" s="11">
        <f>IFERROR('Input Data Shift B'!R22*'Shift B Calculation'!$D18/3600,0)</f>
        <v>0</v>
      </c>
      <c r="T18" s="11">
        <f>IFERROR('Input Data Shift B'!S22*'Shift B Calculation'!$D18/3600,0)</f>
        <v>0</v>
      </c>
      <c r="U18" s="11">
        <f>IFERROR('Input Data Shift B'!T22*'Shift B Calculation'!$D18/3600,0)</f>
        <v>0</v>
      </c>
      <c r="V18" s="11">
        <f>IFERROR('Input Data Shift B'!U22*'Shift B Calculation'!$D18/3600,0)</f>
        <v>0</v>
      </c>
      <c r="W18" s="11">
        <f>IFERROR('Input Data Shift B'!V22*'Shift B Calculation'!$D18/3600,0)</f>
        <v>0</v>
      </c>
      <c r="X18" s="11">
        <f>IFERROR('Input Data Shift B'!W22*'Shift B Calculation'!$D18/3600,0)</f>
        <v>0</v>
      </c>
      <c r="Y18" s="11">
        <f>IFERROR('Input Data Shift B'!X22*'Shift B Calculation'!$D18/3600,0)</f>
        <v>0</v>
      </c>
      <c r="Z18" s="11">
        <f>IFERROR('Input Data Shift B'!Y22*'Shift B Calculation'!$D18/3600,0)</f>
        <v>0</v>
      </c>
      <c r="AA18" s="11">
        <f>IFERROR('Input Data Shift B'!Z22*'Shift B Calculation'!$D18/3600,0)</f>
        <v>0</v>
      </c>
      <c r="AB18" s="11">
        <f>IFERROR('Input Data Shift B'!AA22*'Shift B Calculation'!$D18/3600,0)</f>
        <v>0</v>
      </c>
      <c r="AC18" s="11">
        <f>IFERROR('Input Data Shift B'!AB22*'Shift B Calculation'!$D18/3600,0)</f>
        <v>0</v>
      </c>
      <c r="AD18" s="11">
        <f>IFERROR('Input Data Shift B'!AC22*'Shift B Calculation'!$D18/3600,0)</f>
        <v>0</v>
      </c>
      <c r="AE18" s="11">
        <f>IFERROR('Input Data Shift B'!AD22*'Shift B Calculation'!$D18/3600,0)</f>
        <v>0</v>
      </c>
      <c r="AF18" s="11">
        <f>IFERROR('Input Data Shift B'!AE22*'Shift B Calculation'!$D18/3600,0)</f>
        <v>0</v>
      </c>
      <c r="AG18" s="11">
        <f>IFERROR('Input Data Shift B'!AF22*'Shift B Calculation'!$D18/3600,0)</f>
        <v>0</v>
      </c>
      <c r="AH18" s="11">
        <f>IFERROR('Input Data Shift B'!AG22*'Shift B Calculation'!$D18/3600,0)</f>
        <v>0</v>
      </c>
      <c r="AI18" s="11">
        <f>IFERROR('Input Data Shift B'!AH22*'Shift B Calculation'!$D18/3600,0)</f>
        <v>0</v>
      </c>
      <c r="AJ18" s="11">
        <f t="shared" si="0"/>
        <v>0</v>
      </c>
    </row>
    <row r="19" spans="2:36">
      <c r="B19" s="8">
        <v>17</v>
      </c>
      <c r="C19" s="9" t="str">
        <f>+Kousu!B27</f>
        <v>AE062070-0150</v>
      </c>
      <c r="D19" s="10">
        <f>+Kousu!S27</f>
        <v>14.127906976744187</v>
      </c>
      <c r="E19" s="11">
        <f>IFERROR('Input Data Shift B'!D23*'Shift B Calculation'!$D19/3600,0)</f>
        <v>0</v>
      </c>
      <c r="F19" s="11">
        <f>IFERROR('Input Data Shift B'!E23*'Shift B Calculation'!$D19/3600,0)</f>
        <v>0</v>
      </c>
      <c r="G19" s="11">
        <f>IFERROR('Input Data Shift B'!F23*'Shift B Calculation'!$D19/3600,0)</f>
        <v>2.8491279069767446</v>
      </c>
      <c r="H19" s="11">
        <f>IFERROR('Input Data Shift B'!G23*'Shift B Calculation'!$D19/3600,0)</f>
        <v>11.247383720930234</v>
      </c>
      <c r="I19" s="11">
        <f>IFERROR('Input Data Shift B'!H23*'Shift B Calculation'!$D19/3600,0)</f>
        <v>8.5513081395348838</v>
      </c>
      <c r="J19" s="11">
        <f>IFERROR('Input Data Shift B'!I23*'Shift B Calculation'!$D19/3600,0)</f>
        <v>5.0978197674418606</v>
      </c>
      <c r="K19" s="11">
        <f>IFERROR('Input Data Shift B'!J23*'Shift B Calculation'!$D19/3600,0)</f>
        <v>0</v>
      </c>
      <c r="L19" s="11">
        <f>IFERROR('Input Data Shift B'!K23*'Shift B Calculation'!$D19/3600,0)</f>
        <v>0</v>
      </c>
      <c r="M19" s="11">
        <f>IFERROR('Input Data Shift B'!L23*'Shift B Calculation'!$D19/3600,0)</f>
        <v>0</v>
      </c>
      <c r="N19" s="11">
        <f>IFERROR('Input Data Shift B'!M23*'Shift B Calculation'!$D19/3600,0)</f>
        <v>0</v>
      </c>
      <c r="O19" s="11">
        <f>IFERROR('Input Data Shift B'!N23*'Shift B Calculation'!$D19/3600,0)</f>
        <v>0</v>
      </c>
      <c r="P19" s="11">
        <f>IFERROR('Input Data Shift B'!O23*'Shift B Calculation'!$D19/3600,0)</f>
        <v>3.7635174418604653</v>
      </c>
      <c r="Q19" s="11">
        <f>IFERROR('Input Data Shift B'!P23*'Shift B Calculation'!$D19/3600,0)</f>
        <v>0</v>
      </c>
      <c r="R19" s="11">
        <f>IFERROR('Input Data Shift B'!Q23*'Shift B Calculation'!$D19/3600,0)</f>
        <v>0</v>
      </c>
      <c r="S19" s="11">
        <f>IFERROR('Input Data Shift B'!R23*'Shift B Calculation'!$D19/3600,0)</f>
        <v>0</v>
      </c>
      <c r="T19" s="11">
        <f>IFERROR('Input Data Shift B'!S23*'Shift B Calculation'!$D19/3600,0)</f>
        <v>5.9376453488372096</v>
      </c>
      <c r="U19" s="11">
        <f>IFERROR('Input Data Shift B'!T23*'Shift B Calculation'!$D19/3600,0)</f>
        <v>2.1152616279069769</v>
      </c>
      <c r="V19" s="11">
        <f>IFERROR('Input Data Shift B'!U23*'Shift B Calculation'!$D19/3600,0)</f>
        <v>2.1191860465116279</v>
      </c>
      <c r="W19" s="11">
        <f>IFERROR('Input Data Shift B'!V23*'Shift B Calculation'!$D19/3600,0)</f>
        <v>0</v>
      </c>
      <c r="X19" s="11">
        <f>IFERROR('Input Data Shift B'!W23*'Shift B Calculation'!$D19/3600,0)</f>
        <v>0</v>
      </c>
      <c r="Y19" s="11">
        <f>IFERROR('Input Data Shift B'!X23*'Shift B Calculation'!$D19/3600,0)</f>
        <v>0</v>
      </c>
      <c r="Z19" s="11">
        <f>IFERROR('Input Data Shift B'!Y23*'Shift B Calculation'!$D19/3600,0)</f>
        <v>0</v>
      </c>
      <c r="AA19" s="11">
        <f>IFERROR('Input Data Shift B'!Z23*'Shift B Calculation'!$D19/3600,0)</f>
        <v>0</v>
      </c>
      <c r="AB19" s="11">
        <f>IFERROR('Input Data Shift B'!AA23*'Shift B Calculation'!$D19/3600,0)</f>
        <v>0</v>
      </c>
      <c r="AC19" s="11">
        <f>IFERROR('Input Data Shift B'!AB23*'Shift B Calculation'!$D19/3600,0)</f>
        <v>0</v>
      </c>
      <c r="AD19" s="11">
        <f>IFERROR('Input Data Shift B'!AC23*'Shift B Calculation'!$D19/3600,0)</f>
        <v>0</v>
      </c>
      <c r="AE19" s="11">
        <f>IFERROR('Input Data Shift B'!AD23*'Shift B Calculation'!$D19/3600,0)</f>
        <v>0</v>
      </c>
      <c r="AF19" s="11">
        <f>IFERROR('Input Data Shift B'!AE23*'Shift B Calculation'!$D19/3600,0)</f>
        <v>0</v>
      </c>
      <c r="AG19" s="11">
        <f>IFERROR('Input Data Shift B'!AF23*'Shift B Calculation'!$D19/3600,0)</f>
        <v>0</v>
      </c>
      <c r="AH19" s="11">
        <f>IFERROR('Input Data Shift B'!AG23*'Shift B Calculation'!$D19/3600,0)</f>
        <v>0</v>
      </c>
      <c r="AI19" s="11">
        <f>IFERROR('Input Data Shift B'!AH23*'Shift B Calculation'!$D19/3600,0)</f>
        <v>0</v>
      </c>
      <c r="AJ19" s="11">
        <f t="shared" si="0"/>
        <v>41.681249999999999</v>
      </c>
    </row>
    <row r="20" spans="2:36">
      <c r="B20" s="8">
        <v>18</v>
      </c>
      <c r="C20" s="9" t="str">
        <f>+Kousu!B28</f>
        <v>AE062070-0160</v>
      </c>
      <c r="D20" s="10">
        <f>+Kousu!S28</f>
        <v>14.127906976744187</v>
      </c>
      <c r="E20" s="11">
        <f>IFERROR('Input Data Shift B'!D24*'Shift B Calculation'!$D20/3600,0)</f>
        <v>0</v>
      </c>
      <c r="F20" s="11">
        <f>IFERROR('Input Data Shift B'!E24*'Shift B Calculation'!$D20/3600,0)</f>
        <v>0</v>
      </c>
      <c r="G20" s="11">
        <f>IFERROR('Input Data Shift B'!F24*'Shift B Calculation'!$D20/3600,0)</f>
        <v>5.6276162790697679</v>
      </c>
      <c r="H20" s="11">
        <f>IFERROR('Input Data Shift B'!G24*'Shift B Calculation'!$D20/3600,0)</f>
        <v>10.097529069767443</v>
      </c>
      <c r="I20" s="11">
        <f>IFERROR('Input Data Shift B'!H24*'Shift B Calculation'!$D20/3600,0)</f>
        <v>4.2383720930232558</v>
      </c>
      <c r="J20" s="11">
        <f>IFERROR('Input Data Shift B'!I24*'Shift B Calculation'!$D20/3600,0)</f>
        <v>4.7093023255813948</v>
      </c>
      <c r="K20" s="11">
        <f>IFERROR('Input Data Shift B'!J24*'Shift B Calculation'!$D20/3600,0)</f>
        <v>0</v>
      </c>
      <c r="L20" s="11">
        <f>IFERROR('Input Data Shift B'!K24*'Shift B Calculation'!$D20/3600,0)</f>
        <v>0</v>
      </c>
      <c r="M20" s="11">
        <f>IFERROR('Input Data Shift B'!L24*'Shift B Calculation'!$D20/3600,0)</f>
        <v>10.533139534883722</v>
      </c>
      <c r="N20" s="11">
        <f>IFERROR('Input Data Shift B'!M24*'Shift B Calculation'!$D20/3600,0)</f>
        <v>0</v>
      </c>
      <c r="O20" s="11">
        <f>IFERROR('Input Data Shift B'!N24*'Shift B Calculation'!$D20/3600,0)</f>
        <v>1.8837209302325584</v>
      </c>
      <c r="P20" s="11">
        <f>IFERROR('Input Data Shift B'!O24*'Shift B Calculation'!$D20/3600,0)</f>
        <v>1.07921511627907</v>
      </c>
      <c r="Q20" s="11">
        <f>IFERROR('Input Data Shift B'!P24*'Shift B Calculation'!$D20/3600,0)</f>
        <v>0</v>
      </c>
      <c r="R20" s="11">
        <f>IFERROR('Input Data Shift B'!Q24*'Shift B Calculation'!$D20/3600,0)</f>
        <v>0</v>
      </c>
      <c r="S20" s="11">
        <f>IFERROR('Input Data Shift B'!R24*'Shift B Calculation'!$D20/3600,0)</f>
        <v>0</v>
      </c>
      <c r="T20" s="11">
        <f>IFERROR('Input Data Shift B'!S24*'Shift B Calculation'!$D20/3600,0)</f>
        <v>3.5319767441860467E-2</v>
      </c>
      <c r="U20" s="11">
        <f>IFERROR('Input Data Shift B'!T24*'Shift B Calculation'!$D20/3600,0)</f>
        <v>13.672674418604652</v>
      </c>
      <c r="V20" s="11">
        <f>IFERROR('Input Data Shift B'!U24*'Shift B Calculation'!$D20/3600,0)</f>
        <v>0</v>
      </c>
      <c r="W20" s="11">
        <f>IFERROR('Input Data Shift B'!V24*'Shift B Calculation'!$D20/3600,0)</f>
        <v>0</v>
      </c>
      <c r="X20" s="11">
        <f>IFERROR('Input Data Shift B'!W24*'Shift B Calculation'!$D20/3600,0)</f>
        <v>0</v>
      </c>
      <c r="Y20" s="11">
        <f>IFERROR('Input Data Shift B'!X24*'Shift B Calculation'!$D20/3600,0)</f>
        <v>0</v>
      </c>
      <c r="Z20" s="11">
        <f>IFERROR('Input Data Shift B'!Y24*'Shift B Calculation'!$D20/3600,0)</f>
        <v>0</v>
      </c>
      <c r="AA20" s="11">
        <f>IFERROR('Input Data Shift B'!Z24*'Shift B Calculation'!$D20/3600,0)</f>
        <v>0</v>
      </c>
      <c r="AB20" s="11">
        <f>IFERROR('Input Data Shift B'!AA24*'Shift B Calculation'!$D20/3600,0)</f>
        <v>0</v>
      </c>
      <c r="AC20" s="11">
        <f>IFERROR('Input Data Shift B'!AB24*'Shift B Calculation'!$D20/3600,0)</f>
        <v>0</v>
      </c>
      <c r="AD20" s="11">
        <f>IFERROR('Input Data Shift B'!AC24*'Shift B Calculation'!$D20/3600,0)</f>
        <v>0</v>
      </c>
      <c r="AE20" s="11">
        <f>IFERROR('Input Data Shift B'!AD24*'Shift B Calculation'!$D20/3600,0)</f>
        <v>0</v>
      </c>
      <c r="AF20" s="11">
        <f>IFERROR('Input Data Shift B'!AE24*'Shift B Calculation'!$D20/3600,0)</f>
        <v>0</v>
      </c>
      <c r="AG20" s="11">
        <f>IFERROR('Input Data Shift B'!AF24*'Shift B Calculation'!$D20/3600,0)</f>
        <v>0</v>
      </c>
      <c r="AH20" s="11">
        <f>IFERROR('Input Data Shift B'!AG24*'Shift B Calculation'!$D20/3600,0)</f>
        <v>0</v>
      </c>
      <c r="AI20" s="11">
        <f>IFERROR('Input Data Shift B'!AH24*'Shift B Calculation'!$D20/3600,0)</f>
        <v>0</v>
      </c>
      <c r="AJ20" s="11">
        <f t="shared" si="0"/>
        <v>51.876889534883723</v>
      </c>
    </row>
    <row r="21" spans="2:36">
      <c r="B21" s="8">
        <v>19</v>
      </c>
      <c r="C21" s="9" t="str">
        <f>+Kousu!B29</f>
        <v>AE062070-0171</v>
      </c>
      <c r="D21" s="10">
        <f>+Kousu!S29</f>
        <v>14.127906976744187</v>
      </c>
      <c r="E21" s="11">
        <f>IFERROR('Input Data Shift B'!D25*'Shift B Calculation'!$D21/3600,0)</f>
        <v>0</v>
      </c>
      <c r="F21" s="11">
        <f>IFERROR('Input Data Shift B'!E25*'Shift B Calculation'!$D21/3600,0)</f>
        <v>0</v>
      </c>
      <c r="G21" s="11">
        <f>IFERROR('Input Data Shift B'!F25*'Shift B Calculation'!$D21/3600,0)</f>
        <v>0</v>
      </c>
      <c r="H21" s="11">
        <f>IFERROR('Input Data Shift B'!G25*'Shift B Calculation'!$D21/3600,0)</f>
        <v>0</v>
      </c>
      <c r="I21" s="11">
        <f>IFERROR('Input Data Shift B'!H25*'Shift B Calculation'!$D21/3600,0)</f>
        <v>0</v>
      </c>
      <c r="J21" s="11">
        <f>IFERROR('Input Data Shift B'!I25*'Shift B Calculation'!$D21/3600,0)</f>
        <v>0</v>
      </c>
      <c r="K21" s="11">
        <f>IFERROR('Input Data Shift B'!J25*'Shift B Calculation'!$D21/3600,0)</f>
        <v>0</v>
      </c>
      <c r="L21" s="11">
        <f>IFERROR('Input Data Shift B'!K25*'Shift B Calculation'!$D21/3600,0)</f>
        <v>0</v>
      </c>
      <c r="M21" s="11">
        <f>IFERROR('Input Data Shift B'!L25*'Shift B Calculation'!$D21/3600,0)</f>
        <v>0</v>
      </c>
      <c r="N21" s="11">
        <f>IFERROR('Input Data Shift B'!M25*'Shift B Calculation'!$D21/3600,0)</f>
        <v>0</v>
      </c>
      <c r="O21" s="11">
        <f>IFERROR('Input Data Shift B'!N25*'Shift B Calculation'!$D21/3600,0)</f>
        <v>0</v>
      </c>
      <c r="P21" s="11">
        <f>IFERROR('Input Data Shift B'!O25*'Shift B Calculation'!$D21/3600,0)</f>
        <v>0</v>
      </c>
      <c r="Q21" s="11">
        <f>IFERROR('Input Data Shift B'!P25*'Shift B Calculation'!$D21/3600,0)</f>
        <v>0</v>
      </c>
      <c r="R21" s="11">
        <f>IFERROR('Input Data Shift B'!Q25*'Shift B Calculation'!$D21/3600,0)</f>
        <v>0</v>
      </c>
      <c r="S21" s="11">
        <f>IFERROR('Input Data Shift B'!R25*'Shift B Calculation'!$D21/3600,0)</f>
        <v>0</v>
      </c>
      <c r="T21" s="11">
        <f>IFERROR('Input Data Shift B'!S25*'Shift B Calculation'!$D21/3600,0)</f>
        <v>0</v>
      </c>
      <c r="U21" s="11">
        <f>IFERROR('Input Data Shift B'!T25*'Shift B Calculation'!$D21/3600,0)</f>
        <v>0</v>
      </c>
      <c r="V21" s="11">
        <f>IFERROR('Input Data Shift B'!U25*'Shift B Calculation'!$D21/3600,0)</f>
        <v>0</v>
      </c>
      <c r="W21" s="11">
        <f>IFERROR('Input Data Shift B'!V25*'Shift B Calculation'!$D21/3600,0)</f>
        <v>0</v>
      </c>
      <c r="X21" s="11">
        <f>IFERROR('Input Data Shift B'!W25*'Shift B Calculation'!$D21/3600,0)</f>
        <v>0</v>
      </c>
      <c r="Y21" s="11">
        <f>IFERROR('Input Data Shift B'!X25*'Shift B Calculation'!$D21/3600,0)</f>
        <v>0</v>
      </c>
      <c r="Z21" s="11">
        <f>IFERROR('Input Data Shift B'!Y25*'Shift B Calculation'!$D21/3600,0)</f>
        <v>0</v>
      </c>
      <c r="AA21" s="11">
        <f>IFERROR('Input Data Shift B'!Z25*'Shift B Calculation'!$D21/3600,0)</f>
        <v>0</v>
      </c>
      <c r="AB21" s="11">
        <f>IFERROR('Input Data Shift B'!AA25*'Shift B Calculation'!$D21/3600,0)</f>
        <v>0</v>
      </c>
      <c r="AC21" s="11">
        <f>IFERROR('Input Data Shift B'!AB25*'Shift B Calculation'!$D21/3600,0)</f>
        <v>0</v>
      </c>
      <c r="AD21" s="11">
        <f>IFERROR('Input Data Shift B'!AC25*'Shift B Calculation'!$D21/3600,0)</f>
        <v>0</v>
      </c>
      <c r="AE21" s="11">
        <f>IFERROR('Input Data Shift B'!AD25*'Shift B Calculation'!$D21/3600,0)</f>
        <v>0</v>
      </c>
      <c r="AF21" s="11">
        <f>IFERROR('Input Data Shift B'!AE25*'Shift B Calculation'!$D21/3600,0)</f>
        <v>0</v>
      </c>
      <c r="AG21" s="11">
        <f>IFERROR('Input Data Shift B'!AF25*'Shift B Calculation'!$D21/3600,0)</f>
        <v>0</v>
      </c>
      <c r="AH21" s="11">
        <f>IFERROR('Input Data Shift B'!AG25*'Shift B Calculation'!$D21/3600,0)</f>
        <v>0</v>
      </c>
      <c r="AI21" s="11">
        <f>IFERROR('Input Data Shift B'!AH25*'Shift B Calculation'!$D21/3600,0)</f>
        <v>0</v>
      </c>
      <c r="AJ21" s="11">
        <f t="shared" si="0"/>
        <v>0</v>
      </c>
    </row>
    <row r="22" spans="2:36">
      <c r="B22" s="8">
        <v>20</v>
      </c>
      <c r="C22" s="9" t="str">
        <f>+Kousu!B30</f>
        <v>AE062070-0181</v>
      </c>
      <c r="D22" s="10">
        <f>+Kousu!S30</f>
        <v>14.127906976744187</v>
      </c>
      <c r="E22" s="11">
        <f>IFERROR('Input Data Shift B'!D26*'Shift B Calculation'!$D22/3600,0)</f>
        <v>0</v>
      </c>
      <c r="F22" s="11">
        <f>IFERROR('Input Data Shift B'!E26*'Shift B Calculation'!$D22/3600,0)</f>
        <v>0</v>
      </c>
      <c r="G22" s="11">
        <f>IFERROR('Input Data Shift B'!F26*'Shift B Calculation'!$D22/3600,0)</f>
        <v>0</v>
      </c>
      <c r="H22" s="11">
        <f>IFERROR('Input Data Shift B'!G26*'Shift B Calculation'!$D22/3600,0)</f>
        <v>0</v>
      </c>
      <c r="I22" s="11">
        <f>IFERROR('Input Data Shift B'!H26*'Shift B Calculation'!$D22/3600,0)</f>
        <v>0</v>
      </c>
      <c r="J22" s="11">
        <f>IFERROR('Input Data Shift B'!I26*'Shift B Calculation'!$D22/3600,0)</f>
        <v>0</v>
      </c>
      <c r="K22" s="11">
        <f>IFERROR('Input Data Shift B'!J26*'Shift B Calculation'!$D22/3600,0)</f>
        <v>0</v>
      </c>
      <c r="L22" s="11">
        <f>IFERROR('Input Data Shift B'!K26*'Shift B Calculation'!$D22/3600,0)</f>
        <v>0</v>
      </c>
      <c r="M22" s="11">
        <f>IFERROR('Input Data Shift B'!L26*'Shift B Calculation'!$D22/3600,0)</f>
        <v>0</v>
      </c>
      <c r="N22" s="11">
        <f>IFERROR('Input Data Shift B'!M26*'Shift B Calculation'!$D22/3600,0)</f>
        <v>0</v>
      </c>
      <c r="O22" s="11">
        <f>IFERROR('Input Data Shift B'!N26*'Shift B Calculation'!$D22/3600,0)</f>
        <v>0</v>
      </c>
      <c r="P22" s="11">
        <f>IFERROR('Input Data Shift B'!O26*'Shift B Calculation'!$D22/3600,0)</f>
        <v>0</v>
      </c>
      <c r="Q22" s="11">
        <f>IFERROR('Input Data Shift B'!P26*'Shift B Calculation'!$D22/3600,0)</f>
        <v>0</v>
      </c>
      <c r="R22" s="11">
        <f>IFERROR('Input Data Shift B'!Q26*'Shift B Calculation'!$D22/3600,0)</f>
        <v>0</v>
      </c>
      <c r="S22" s="11">
        <f>IFERROR('Input Data Shift B'!R26*'Shift B Calculation'!$D22/3600,0)</f>
        <v>0</v>
      </c>
      <c r="T22" s="11">
        <f>IFERROR('Input Data Shift B'!S26*'Shift B Calculation'!$D22/3600,0)</f>
        <v>0</v>
      </c>
      <c r="U22" s="11">
        <f>IFERROR('Input Data Shift B'!T26*'Shift B Calculation'!$D22/3600,0)</f>
        <v>0</v>
      </c>
      <c r="V22" s="11">
        <f>IFERROR('Input Data Shift B'!U26*'Shift B Calculation'!$D22/3600,0)</f>
        <v>0</v>
      </c>
      <c r="W22" s="11">
        <f>IFERROR('Input Data Shift B'!V26*'Shift B Calculation'!$D22/3600,0)</f>
        <v>0</v>
      </c>
      <c r="X22" s="11">
        <f>IFERROR('Input Data Shift B'!W26*'Shift B Calculation'!$D22/3600,0)</f>
        <v>0</v>
      </c>
      <c r="Y22" s="11">
        <f>IFERROR('Input Data Shift B'!X26*'Shift B Calculation'!$D22/3600,0)</f>
        <v>0</v>
      </c>
      <c r="Z22" s="11">
        <f>IFERROR('Input Data Shift B'!Y26*'Shift B Calculation'!$D22/3600,0)</f>
        <v>0</v>
      </c>
      <c r="AA22" s="11">
        <f>IFERROR('Input Data Shift B'!Z26*'Shift B Calculation'!$D22/3600,0)</f>
        <v>0</v>
      </c>
      <c r="AB22" s="11">
        <f>IFERROR('Input Data Shift B'!AA26*'Shift B Calculation'!$D22/3600,0)</f>
        <v>0</v>
      </c>
      <c r="AC22" s="11">
        <f>IFERROR('Input Data Shift B'!AB26*'Shift B Calculation'!$D22/3600,0)</f>
        <v>0</v>
      </c>
      <c r="AD22" s="11">
        <f>IFERROR('Input Data Shift B'!AC26*'Shift B Calculation'!$D22/3600,0)</f>
        <v>0</v>
      </c>
      <c r="AE22" s="11">
        <f>IFERROR('Input Data Shift B'!AD26*'Shift B Calculation'!$D22/3600,0)</f>
        <v>0</v>
      </c>
      <c r="AF22" s="11">
        <f>IFERROR('Input Data Shift B'!AE26*'Shift B Calculation'!$D22/3600,0)</f>
        <v>0</v>
      </c>
      <c r="AG22" s="11">
        <f>IFERROR('Input Data Shift B'!AF26*'Shift B Calculation'!$D22/3600,0)</f>
        <v>0</v>
      </c>
      <c r="AH22" s="11">
        <f>IFERROR('Input Data Shift B'!AG26*'Shift B Calculation'!$D22/3600,0)</f>
        <v>0</v>
      </c>
      <c r="AI22" s="11">
        <f>IFERROR('Input Data Shift B'!AH26*'Shift B Calculation'!$D22/3600,0)</f>
        <v>0</v>
      </c>
      <c r="AJ22" s="11">
        <f t="shared" si="0"/>
        <v>0</v>
      </c>
    </row>
    <row r="23" spans="2:36">
      <c r="B23" s="8">
        <v>21</v>
      </c>
      <c r="C23" s="9" t="str">
        <f>+Kousu!B31</f>
        <v>AE062070-0280</v>
      </c>
      <c r="D23" s="10">
        <f>+Kousu!S31</f>
        <v>14.127906976744187</v>
      </c>
      <c r="E23" s="11">
        <f>IFERROR('Input Data Shift B'!D27*'Shift B Calculation'!$D23/3600,0)</f>
        <v>0</v>
      </c>
      <c r="F23" s="11">
        <f>IFERROR('Input Data Shift B'!E27*'Shift B Calculation'!$D23/3600,0)</f>
        <v>0</v>
      </c>
      <c r="G23" s="11">
        <f>IFERROR('Input Data Shift B'!F27*'Shift B Calculation'!$D23/3600,0)</f>
        <v>2.7470930232558142</v>
      </c>
      <c r="H23" s="11">
        <f>IFERROR('Input Data Shift B'!G27*'Shift B Calculation'!$D23/3600,0)</f>
        <v>3.567296511627907</v>
      </c>
      <c r="I23" s="11">
        <f>IFERROR('Input Data Shift B'!H27*'Shift B Calculation'!$D23/3600,0)</f>
        <v>4.2383720930232558</v>
      </c>
      <c r="J23" s="11">
        <f>IFERROR('Input Data Shift B'!I27*'Shift B Calculation'!$D23/3600,0)</f>
        <v>2.2761627906976742</v>
      </c>
      <c r="K23" s="11">
        <f>IFERROR('Input Data Shift B'!J27*'Shift B Calculation'!$D23/3600,0)</f>
        <v>0</v>
      </c>
      <c r="L23" s="11">
        <f>IFERROR('Input Data Shift B'!K27*'Shift B Calculation'!$D23/3600,0)</f>
        <v>0</v>
      </c>
      <c r="M23" s="11">
        <f>IFERROR('Input Data Shift B'!L27*'Shift B Calculation'!$D23/3600,0)</f>
        <v>7.7075581395348847</v>
      </c>
      <c r="N23" s="11">
        <f>IFERROR('Input Data Shift B'!M27*'Shift B Calculation'!$D23/3600,0)</f>
        <v>18.001308139534885</v>
      </c>
      <c r="O23" s="11">
        <f>IFERROR('Input Data Shift B'!N27*'Shift B Calculation'!$D23/3600,0)</f>
        <v>2.7470930232558142</v>
      </c>
      <c r="P23" s="11">
        <f>IFERROR('Input Data Shift B'!O27*'Shift B Calculation'!$D23/3600,0)</f>
        <v>2.8255813953488373</v>
      </c>
      <c r="Q23" s="11">
        <f>IFERROR('Input Data Shift B'!P27*'Shift B Calculation'!$D23/3600,0)</f>
        <v>0</v>
      </c>
      <c r="R23" s="11">
        <f>IFERROR('Input Data Shift B'!Q27*'Shift B Calculation'!$D23/3600,0)</f>
        <v>0</v>
      </c>
      <c r="S23" s="11">
        <f>IFERROR('Input Data Shift B'!R27*'Shift B Calculation'!$D23/3600,0)</f>
        <v>0</v>
      </c>
      <c r="T23" s="11">
        <f>IFERROR('Input Data Shift B'!S27*'Shift B Calculation'!$D23/3600,0)</f>
        <v>10.32122093023256</v>
      </c>
      <c r="U23" s="11">
        <f>IFERROR('Input Data Shift B'!T27*'Shift B Calculation'!$D23/3600,0)</f>
        <v>2.8177325581395349</v>
      </c>
      <c r="V23" s="11">
        <f>IFERROR('Input Data Shift B'!U27*'Shift B Calculation'!$D23/3600,0)</f>
        <v>7.864534883720931</v>
      </c>
      <c r="W23" s="11">
        <f>IFERROR('Input Data Shift B'!V27*'Shift B Calculation'!$D23/3600,0)</f>
        <v>0</v>
      </c>
      <c r="X23" s="11">
        <f>IFERROR('Input Data Shift B'!W27*'Shift B Calculation'!$D23/3600,0)</f>
        <v>0</v>
      </c>
      <c r="Y23" s="11">
        <f>IFERROR('Input Data Shift B'!X27*'Shift B Calculation'!$D23/3600,0)</f>
        <v>0</v>
      </c>
      <c r="Z23" s="11">
        <f>IFERROR('Input Data Shift B'!Y27*'Shift B Calculation'!$D23/3600,0)</f>
        <v>0</v>
      </c>
      <c r="AA23" s="11">
        <f>IFERROR('Input Data Shift B'!Z27*'Shift B Calculation'!$D23/3600,0)</f>
        <v>0</v>
      </c>
      <c r="AB23" s="11">
        <f>IFERROR('Input Data Shift B'!AA27*'Shift B Calculation'!$D23/3600,0)</f>
        <v>0</v>
      </c>
      <c r="AC23" s="11">
        <f>IFERROR('Input Data Shift B'!AB27*'Shift B Calculation'!$D23/3600,0)</f>
        <v>0</v>
      </c>
      <c r="AD23" s="11">
        <f>IFERROR('Input Data Shift B'!AC27*'Shift B Calculation'!$D23/3600,0)</f>
        <v>0</v>
      </c>
      <c r="AE23" s="11">
        <f>IFERROR('Input Data Shift B'!AD27*'Shift B Calculation'!$D23/3600,0)</f>
        <v>0</v>
      </c>
      <c r="AF23" s="11">
        <f>IFERROR('Input Data Shift B'!AE27*'Shift B Calculation'!$D23/3600,0)</f>
        <v>0</v>
      </c>
      <c r="AG23" s="11">
        <f>IFERROR('Input Data Shift B'!AF27*'Shift B Calculation'!$D23/3600,0)</f>
        <v>0</v>
      </c>
      <c r="AH23" s="11">
        <f>IFERROR('Input Data Shift B'!AG27*'Shift B Calculation'!$D23/3600,0)</f>
        <v>0</v>
      </c>
      <c r="AI23" s="11">
        <f>IFERROR('Input Data Shift B'!AH27*'Shift B Calculation'!$D23/3600,0)</f>
        <v>0</v>
      </c>
      <c r="AJ23" s="11">
        <f t="shared" si="0"/>
        <v>65.11395348837209</v>
      </c>
    </row>
    <row r="24" spans="2:36">
      <c r="B24" s="8">
        <v>22</v>
      </c>
      <c r="C24" s="9" t="str">
        <f>+Kousu!B32</f>
        <v>AE062070-0290</v>
      </c>
      <c r="D24" s="10">
        <f>+Kousu!S32</f>
        <v>14.127906976744187</v>
      </c>
      <c r="E24" s="11">
        <f>IFERROR('Input Data Shift B'!D28*'Shift B Calculation'!$D24/3600,0)</f>
        <v>0</v>
      </c>
      <c r="F24" s="11">
        <f>IFERROR('Input Data Shift B'!E28*'Shift B Calculation'!$D24/3600,0)</f>
        <v>0</v>
      </c>
      <c r="G24" s="11">
        <f>IFERROR('Input Data Shift B'!F28*'Shift B Calculation'!$D24/3600,0)</f>
        <v>2.7863372093023258</v>
      </c>
      <c r="H24" s="11">
        <f>IFERROR('Input Data Shift B'!G28*'Shift B Calculation'!$D24/3600,0)</f>
        <v>2.1113372093023259</v>
      </c>
      <c r="I24" s="11">
        <f>IFERROR('Input Data Shift B'!H28*'Shift B Calculation'!$D24/3600,0)</f>
        <v>6.3575581395348841</v>
      </c>
      <c r="J24" s="11">
        <f>IFERROR('Input Data Shift B'!I28*'Shift B Calculation'!$D24/3600,0)</f>
        <v>0</v>
      </c>
      <c r="K24" s="11">
        <f>IFERROR('Input Data Shift B'!J28*'Shift B Calculation'!$D24/3600,0)</f>
        <v>0</v>
      </c>
      <c r="L24" s="11">
        <f>IFERROR('Input Data Shift B'!K28*'Shift B Calculation'!$D24/3600,0)</f>
        <v>0</v>
      </c>
      <c r="M24" s="11">
        <f>IFERROR('Input Data Shift B'!L28*'Shift B Calculation'!$D24/3600,0)</f>
        <v>0</v>
      </c>
      <c r="N24" s="11">
        <f>IFERROR('Input Data Shift B'!M28*'Shift B Calculation'!$D24/3600,0)</f>
        <v>2.8255813953488373</v>
      </c>
      <c r="O24" s="11">
        <f>IFERROR('Input Data Shift B'!N28*'Shift B Calculation'!$D24/3600,0)</f>
        <v>13.186046511627907</v>
      </c>
      <c r="P24" s="11">
        <f>IFERROR('Input Data Shift B'!O28*'Shift B Calculation'!$D24/3600,0)</f>
        <v>5.6747093023255823</v>
      </c>
      <c r="Q24" s="11">
        <f>IFERROR('Input Data Shift B'!P28*'Shift B Calculation'!$D24/3600,0)</f>
        <v>0</v>
      </c>
      <c r="R24" s="11">
        <f>IFERROR('Input Data Shift B'!Q28*'Shift B Calculation'!$D24/3600,0)</f>
        <v>0</v>
      </c>
      <c r="S24" s="11">
        <f>IFERROR('Input Data Shift B'!R28*'Shift B Calculation'!$D24/3600,0)</f>
        <v>0</v>
      </c>
      <c r="T24" s="11">
        <f>IFERROR('Input Data Shift B'!S28*'Shift B Calculation'!$D24/3600,0)</f>
        <v>7.5191860465116287</v>
      </c>
      <c r="U24" s="11">
        <f>IFERROR('Input Data Shift B'!T28*'Shift B Calculation'!$D24/3600,0)</f>
        <v>7.8998546511627916</v>
      </c>
      <c r="V24" s="11">
        <f>IFERROR('Input Data Shift B'!U28*'Shift B Calculation'!$D24/3600,0)</f>
        <v>19.319912790697675</v>
      </c>
      <c r="W24" s="11">
        <f>IFERROR('Input Data Shift B'!V28*'Shift B Calculation'!$D24/3600,0)</f>
        <v>0</v>
      </c>
      <c r="X24" s="11">
        <f>IFERROR('Input Data Shift B'!W28*'Shift B Calculation'!$D24/3600,0)</f>
        <v>0</v>
      </c>
      <c r="Y24" s="11">
        <f>IFERROR('Input Data Shift B'!X28*'Shift B Calculation'!$D24/3600,0)</f>
        <v>0</v>
      </c>
      <c r="Z24" s="11">
        <f>IFERROR('Input Data Shift B'!Y28*'Shift B Calculation'!$D24/3600,0)</f>
        <v>0</v>
      </c>
      <c r="AA24" s="11">
        <f>IFERROR('Input Data Shift B'!Z28*'Shift B Calculation'!$D24/3600,0)</f>
        <v>0</v>
      </c>
      <c r="AB24" s="11">
        <f>IFERROR('Input Data Shift B'!AA28*'Shift B Calculation'!$D24/3600,0)</f>
        <v>0</v>
      </c>
      <c r="AC24" s="11">
        <f>IFERROR('Input Data Shift B'!AB28*'Shift B Calculation'!$D24/3600,0)</f>
        <v>0</v>
      </c>
      <c r="AD24" s="11">
        <f>IFERROR('Input Data Shift B'!AC28*'Shift B Calculation'!$D24/3600,0)</f>
        <v>0</v>
      </c>
      <c r="AE24" s="11">
        <f>IFERROR('Input Data Shift B'!AD28*'Shift B Calculation'!$D24/3600,0)</f>
        <v>0</v>
      </c>
      <c r="AF24" s="11">
        <f>IFERROR('Input Data Shift B'!AE28*'Shift B Calculation'!$D24/3600,0)</f>
        <v>0</v>
      </c>
      <c r="AG24" s="11">
        <f>IFERROR('Input Data Shift B'!AF28*'Shift B Calculation'!$D24/3600,0)</f>
        <v>0</v>
      </c>
      <c r="AH24" s="11">
        <f>IFERROR('Input Data Shift B'!AG28*'Shift B Calculation'!$D24/3600,0)</f>
        <v>0</v>
      </c>
      <c r="AI24" s="11">
        <f>IFERROR('Input Data Shift B'!AH28*'Shift B Calculation'!$D24/3600,0)</f>
        <v>0</v>
      </c>
      <c r="AJ24" s="11">
        <f t="shared" si="0"/>
        <v>67.680523255813952</v>
      </c>
    </row>
    <row r="25" spans="2:36">
      <c r="B25" s="8">
        <v>23</v>
      </c>
      <c r="C25" s="9" t="str">
        <f>+Kousu!B33</f>
        <v>AE062070-0300</v>
      </c>
      <c r="D25" s="10">
        <f>+Kousu!S33</f>
        <v>14.127906976744187</v>
      </c>
      <c r="E25" s="11">
        <f>IFERROR('Input Data Shift B'!D29*'Shift B Calculation'!$D25/3600,0)</f>
        <v>0</v>
      </c>
      <c r="F25" s="11">
        <f>IFERROR('Input Data Shift B'!E29*'Shift B Calculation'!$D25/3600,0)</f>
        <v>0</v>
      </c>
      <c r="G25" s="11">
        <f>IFERROR('Input Data Shift B'!F29*'Shift B Calculation'!$D25/3600,0)</f>
        <v>0</v>
      </c>
      <c r="H25" s="11">
        <f>IFERROR('Input Data Shift B'!G29*'Shift B Calculation'!$D25/3600,0)</f>
        <v>0</v>
      </c>
      <c r="I25" s="11">
        <f>IFERROR('Input Data Shift B'!H29*'Shift B Calculation'!$D25/3600,0)</f>
        <v>0</v>
      </c>
      <c r="J25" s="11">
        <f>IFERROR('Input Data Shift B'!I29*'Shift B Calculation'!$D25/3600,0)</f>
        <v>0</v>
      </c>
      <c r="K25" s="11">
        <f>IFERROR('Input Data Shift B'!J29*'Shift B Calculation'!$D25/3600,0)</f>
        <v>0</v>
      </c>
      <c r="L25" s="11">
        <f>IFERROR('Input Data Shift B'!K29*'Shift B Calculation'!$D25/3600,0)</f>
        <v>0</v>
      </c>
      <c r="M25" s="11">
        <f>IFERROR('Input Data Shift B'!L29*'Shift B Calculation'!$D25/3600,0)</f>
        <v>0</v>
      </c>
      <c r="N25" s="11">
        <f>IFERROR('Input Data Shift B'!M29*'Shift B Calculation'!$D25/3600,0)</f>
        <v>0</v>
      </c>
      <c r="O25" s="11">
        <f>IFERROR('Input Data Shift B'!N29*'Shift B Calculation'!$D25/3600,0)</f>
        <v>0</v>
      </c>
      <c r="P25" s="11">
        <f>IFERROR('Input Data Shift B'!O29*'Shift B Calculation'!$D25/3600,0)</f>
        <v>0</v>
      </c>
      <c r="Q25" s="11">
        <f>IFERROR('Input Data Shift B'!P29*'Shift B Calculation'!$D25/3600,0)</f>
        <v>0</v>
      </c>
      <c r="R25" s="11">
        <f>IFERROR('Input Data Shift B'!Q29*'Shift B Calculation'!$D25/3600,0)</f>
        <v>0</v>
      </c>
      <c r="S25" s="11">
        <f>IFERROR('Input Data Shift B'!R29*'Shift B Calculation'!$D25/3600,0)</f>
        <v>0</v>
      </c>
      <c r="T25" s="11">
        <f>IFERROR('Input Data Shift B'!S29*'Shift B Calculation'!$D25/3600,0)</f>
        <v>0</v>
      </c>
      <c r="U25" s="11">
        <f>IFERROR('Input Data Shift B'!T29*'Shift B Calculation'!$D25/3600,0)</f>
        <v>0</v>
      </c>
      <c r="V25" s="11">
        <f>IFERROR('Input Data Shift B'!U29*'Shift B Calculation'!$D25/3600,0)</f>
        <v>0</v>
      </c>
      <c r="W25" s="11">
        <f>IFERROR('Input Data Shift B'!V29*'Shift B Calculation'!$D25/3600,0)</f>
        <v>0</v>
      </c>
      <c r="X25" s="11">
        <f>IFERROR('Input Data Shift B'!W29*'Shift B Calculation'!$D25/3600,0)</f>
        <v>0</v>
      </c>
      <c r="Y25" s="11">
        <f>IFERROR('Input Data Shift B'!X29*'Shift B Calculation'!$D25/3600,0)</f>
        <v>0</v>
      </c>
      <c r="Z25" s="11">
        <f>IFERROR('Input Data Shift B'!Y29*'Shift B Calculation'!$D25/3600,0)</f>
        <v>0</v>
      </c>
      <c r="AA25" s="11">
        <f>IFERROR('Input Data Shift B'!Z29*'Shift B Calculation'!$D25/3600,0)</f>
        <v>0</v>
      </c>
      <c r="AB25" s="11">
        <f>IFERROR('Input Data Shift B'!AA29*'Shift B Calculation'!$D25/3600,0)</f>
        <v>0</v>
      </c>
      <c r="AC25" s="11">
        <f>IFERROR('Input Data Shift B'!AB29*'Shift B Calculation'!$D25/3600,0)</f>
        <v>0</v>
      </c>
      <c r="AD25" s="11">
        <f>IFERROR('Input Data Shift B'!AC29*'Shift B Calculation'!$D25/3600,0)</f>
        <v>0</v>
      </c>
      <c r="AE25" s="11">
        <f>IFERROR('Input Data Shift B'!AD29*'Shift B Calculation'!$D25/3600,0)</f>
        <v>0</v>
      </c>
      <c r="AF25" s="11">
        <f>IFERROR('Input Data Shift B'!AE29*'Shift B Calculation'!$D25/3600,0)</f>
        <v>0</v>
      </c>
      <c r="AG25" s="11">
        <f>IFERROR('Input Data Shift B'!AF29*'Shift B Calculation'!$D25/3600,0)</f>
        <v>0</v>
      </c>
      <c r="AH25" s="11">
        <f>IFERROR('Input Data Shift B'!AG29*'Shift B Calculation'!$D25/3600,0)</f>
        <v>0</v>
      </c>
      <c r="AI25" s="11">
        <f>IFERROR('Input Data Shift B'!AH29*'Shift B Calculation'!$D25/3600,0)</f>
        <v>0</v>
      </c>
      <c r="AJ25" s="11">
        <f t="shared" si="0"/>
        <v>0</v>
      </c>
    </row>
    <row r="26" spans="2:36">
      <c r="B26" s="8">
        <v>24</v>
      </c>
      <c r="C26" s="9" t="str">
        <f>+Kousu!B34</f>
        <v>AE062070-0310</v>
      </c>
      <c r="D26" s="10">
        <f>+Kousu!S34</f>
        <v>14.127906976744187</v>
      </c>
      <c r="E26" s="11">
        <f>IFERROR('Input Data Shift B'!D30*'Shift B Calculation'!$D26/3600,0)</f>
        <v>0</v>
      </c>
      <c r="F26" s="11">
        <f>IFERROR('Input Data Shift B'!E30*'Shift B Calculation'!$D26/3600,0)</f>
        <v>0</v>
      </c>
      <c r="G26" s="11">
        <f>IFERROR('Input Data Shift B'!F30*'Shift B Calculation'!$D26/3600,0)</f>
        <v>0</v>
      </c>
      <c r="H26" s="11">
        <f>IFERROR('Input Data Shift B'!G30*'Shift B Calculation'!$D26/3600,0)</f>
        <v>0</v>
      </c>
      <c r="I26" s="11">
        <f>IFERROR('Input Data Shift B'!H30*'Shift B Calculation'!$D26/3600,0)</f>
        <v>0</v>
      </c>
      <c r="J26" s="11">
        <f>IFERROR('Input Data Shift B'!I30*'Shift B Calculation'!$D26/3600,0)</f>
        <v>0</v>
      </c>
      <c r="K26" s="11">
        <f>IFERROR('Input Data Shift B'!J30*'Shift B Calculation'!$D26/3600,0)</f>
        <v>0</v>
      </c>
      <c r="L26" s="11">
        <f>IFERROR('Input Data Shift B'!K30*'Shift B Calculation'!$D26/3600,0)</f>
        <v>0</v>
      </c>
      <c r="M26" s="11">
        <f>IFERROR('Input Data Shift B'!L30*'Shift B Calculation'!$D26/3600,0)</f>
        <v>0</v>
      </c>
      <c r="N26" s="11">
        <f>IFERROR('Input Data Shift B'!M30*'Shift B Calculation'!$D26/3600,0)</f>
        <v>0</v>
      </c>
      <c r="O26" s="11">
        <f>IFERROR('Input Data Shift B'!N30*'Shift B Calculation'!$D26/3600,0)</f>
        <v>0</v>
      </c>
      <c r="P26" s="11">
        <f>IFERROR('Input Data Shift B'!O30*'Shift B Calculation'!$D26/3600,0)</f>
        <v>0</v>
      </c>
      <c r="Q26" s="11">
        <f>IFERROR('Input Data Shift B'!P30*'Shift B Calculation'!$D26/3600,0)</f>
        <v>0</v>
      </c>
      <c r="R26" s="11">
        <f>IFERROR('Input Data Shift B'!Q30*'Shift B Calculation'!$D26/3600,0)</f>
        <v>0</v>
      </c>
      <c r="S26" s="11">
        <f>IFERROR('Input Data Shift B'!R30*'Shift B Calculation'!$D26/3600,0)</f>
        <v>0</v>
      </c>
      <c r="T26" s="11">
        <f>IFERROR('Input Data Shift B'!S30*'Shift B Calculation'!$D26/3600,0)</f>
        <v>0</v>
      </c>
      <c r="U26" s="11">
        <f>IFERROR('Input Data Shift B'!T30*'Shift B Calculation'!$D26/3600,0)</f>
        <v>0</v>
      </c>
      <c r="V26" s="11">
        <f>IFERROR('Input Data Shift B'!U30*'Shift B Calculation'!$D26/3600,0)</f>
        <v>0</v>
      </c>
      <c r="W26" s="11">
        <f>IFERROR('Input Data Shift B'!V30*'Shift B Calculation'!$D26/3600,0)</f>
        <v>0</v>
      </c>
      <c r="X26" s="11">
        <f>IFERROR('Input Data Shift B'!W30*'Shift B Calculation'!$D26/3600,0)</f>
        <v>0</v>
      </c>
      <c r="Y26" s="11">
        <f>IFERROR('Input Data Shift B'!X30*'Shift B Calculation'!$D26/3600,0)</f>
        <v>0</v>
      </c>
      <c r="Z26" s="11">
        <f>IFERROR('Input Data Shift B'!Y30*'Shift B Calculation'!$D26/3600,0)</f>
        <v>0</v>
      </c>
      <c r="AA26" s="11">
        <f>IFERROR('Input Data Shift B'!Z30*'Shift B Calculation'!$D26/3600,0)</f>
        <v>0</v>
      </c>
      <c r="AB26" s="11">
        <f>IFERROR('Input Data Shift B'!AA30*'Shift B Calculation'!$D26/3600,0)</f>
        <v>0</v>
      </c>
      <c r="AC26" s="11">
        <f>IFERROR('Input Data Shift B'!AB30*'Shift B Calculation'!$D26/3600,0)</f>
        <v>0</v>
      </c>
      <c r="AD26" s="11">
        <f>IFERROR('Input Data Shift B'!AC30*'Shift B Calculation'!$D26/3600,0)</f>
        <v>0</v>
      </c>
      <c r="AE26" s="11">
        <f>IFERROR('Input Data Shift B'!AD30*'Shift B Calculation'!$D26/3600,0)</f>
        <v>0</v>
      </c>
      <c r="AF26" s="11">
        <f>IFERROR('Input Data Shift B'!AE30*'Shift B Calculation'!$D26/3600,0)</f>
        <v>0</v>
      </c>
      <c r="AG26" s="11">
        <f>IFERROR('Input Data Shift B'!AF30*'Shift B Calculation'!$D26/3600,0)</f>
        <v>0</v>
      </c>
      <c r="AH26" s="11">
        <f>IFERROR('Input Data Shift B'!AG30*'Shift B Calculation'!$D26/3600,0)</f>
        <v>0</v>
      </c>
      <c r="AI26" s="11">
        <f>IFERROR('Input Data Shift B'!AH30*'Shift B Calculation'!$D26/3600,0)</f>
        <v>0</v>
      </c>
      <c r="AJ26" s="11">
        <f t="shared" si="0"/>
        <v>0</v>
      </c>
    </row>
    <row r="27" spans="2:36">
      <c r="B27" s="8">
        <v>25</v>
      </c>
      <c r="C27" s="9" t="str">
        <f>+Kousu!B35</f>
        <v>AE062070-0390</v>
      </c>
      <c r="D27" s="10">
        <f>+Kousu!S35</f>
        <v>14.127906976744187</v>
      </c>
      <c r="E27" s="11">
        <f>IFERROR('Input Data Shift B'!D31*'Shift B Calculation'!$D27/3600,0)</f>
        <v>0</v>
      </c>
      <c r="F27" s="11">
        <f>IFERROR('Input Data Shift B'!E31*'Shift B Calculation'!$D27/3600,0)</f>
        <v>0</v>
      </c>
      <c r="G27" s="11">
        <f>IFERROR('Input Data Shift B'!F31*'Shift B Calculation'!$D27/3600,0)</f>
        <v>0</v>
      </c>
      <c r="H27" s="11">
        <f>IFERROR('Input Data Shift B'!G31*'Shift B Calculation'!$D27/3600,0)</f>
        <v>0</v>
      </c>
      <c r="I27" s="11">
        <f>IFERROR('Input Data Shift B'!H31*'Shift B Calculation'!$D27/3600,0)</f>
        <v>0</v>
      </c>
      <c r="J27" s="11">
        <f>IFERROR('Input Data Shift B'!I31*'Shift B Calculation'!$D27/3600,0)</f>
        <v>0</v>
      </c>
      <c r="K27" s="11">
        <f>IFERROR('Input Data Shift B'!J31*'Shift B Calculation'!$D27/3600,0)</f>
        <v>0</v>
      </c>
      <c r="L27" s="11">
        <f>IFERROR('Input Data Shift B'!K31*'Shift B Calculation'!$D27/3600,0)</f>
        <v>0</v>
      </c>
      <c r="M27" s="11">
        <f>IFERROR('Input Data Shift B'!L31*'Shift B Calculation'!$D27/3600,0)</f>
        <v>0</v>
      </c>
      <c r="N27" s="11">
        <f>IFERROR('Input Data Shift B'!M31*'Shift B Calculation'!$D27/3600,0)</f>
        <v>0</v>
      </c>
      <c r="O27" s="11">
        <f>IFERROR('Input Data Shift B'!N31*'Shift B Calculation'!$D27/3600,0)</f>
        <v>0</v>
      </c>
      <c r="P27" s="11">
        <f>IFERROR('Input Data Shift B'!O31*'Shift B Calculation'!$D27/3600,0)</f>
        <v>0</v>
      </c>
      <c r="Q27" s="11">
        <f>IFERROR('Input Data Shift B'!P31*'Shift B Calculation'!$D27/3600,0)</f>
        <v>0</v>
      </c>
      <c r="R27" s="11">
        <f>IFERROR('Input Data Shift B'!Q31*'Shift B Calculation'!$D27/3600,0)</f>
        <v>0</v>
      </c>
      <c r="S27" s="11">
        <f>IFERROR('Input Data Shift B'!R31*'Shift B Calculation'!$D27/3600,0)</f>
        <v>0</v>
      </c>
      <c r="T27" s="11">
        <f>IFERROR('Input Data Shift B'!S31*'Shift B Calculation'!$D27/3600,0)</f>
        <v>0</v>
      </c>
      <c r="U27" s="11">
        <f>IFERROR('Input Data Shift B'!T31*'Shift B Calculation'!$D27/3600,0)</f>
        <v>0</v>
      </c>
      <c r="V27" s="11">
        <f>IFERROR('Input Data Shift B'!U31*'Shift B Calculation'!$D27/3600,0)</f>
        <v>0</v>
      </c>
      <c r="W27" s="11">
        <f>IFERROR('Input Data Shift B'!V31*'Shift B Calculation'!$D27/3600,0)</f>
        <v>0</v>
      </c>
      <c r="X27" s="11">
        <f>IFERROR('Input Data Shift B'!W31*'Shift B Calculation'!$D27/3600,0)</f>
        <v>0</v>
      </c>
      <c r="Y27" s="11">
        <f>IFERROR('Input Data Shift B'!X31*'Shift B Calculation'!$D27/3600,0)</f>
        <v>0</v>
      </c>
      <c r="Z27" s="11">
        <f>IFERROR('Input Data Shift B'!Y31*'Shift B Calculation'!$D27/3600,0)</f>
        <v>0</v>
      </c>
      <c r="AA27" s="11">
        <f>IFERROR('Input Data Shift B'!Z31*'Shift B Calculation'!$D27/3600,0)</f>
        <v>0</v>
      </c>
      <c r="AB27" s="11">
        <f>IFERROR('Input Data Shift B'!AA31*'Shift B Calculation'!$D27/3600,0)</f>
        <v>0</v>
      </c>
      <c r="AC27" s="11">
        <f>IFERROR('Input Data Shift B'!AB31*'Shift B Calculation'!$D27/3600,0)</f>
        <v>0</v>
      </c>
      <c r="AD27" s="11">
        <f>IFERROR('Input Data Shift B'!AC31*'Shift B Calculation'!$D27/3600,0)</f>
        <v>0</v>
      </c>
      <c r="AE27" s="11">
        <f>IFERROR('Input Data Shift B'!AD31*'Shift B Calculation'!$D27/3600,0)</f>
        <v>0</v>
      </c>
      <c r="AF27" s="11">
        <f>IFERROR('Input Data Shift B'!AE31*'Shift B Calculation'!$D27/3600,0)</f>
        <v>0</v>
      </c>
      <c r="AG27" s="11">
        <f>IFERROR('Input Data Shift B'!AF31*'Shift B Calculation'!$D27/3600,0)</f>
        <v>0</v>
      </c>
      <c r="AH27" s="11">
        <f>IFERROR('Input Data Shift B'!AG31*'Shift B Calculation'!$D27/3600,0)</f>
        <v>0</v>
      </c>
      <c r="AI27" s="11">
        <f>IFERROR('Input Data Shift B'!AH31*'Shift B Calculation'!$D27/3600,0)</f>
        <v>0</v>
      </c>
      <c r="AJ27" s="11">
        <f t="shared" si="0"/>
        <v>0</v>
      </c>
    </row>
    <row r="28" spans="2:36">
      <c r="B28" s="8">
        <v>26</v>
      </c>
      <c r="C28" s="9" t="str">
        <f>+Kousu!B36</f>
        <v>AE062070-0400</v>
      </c>
      <c r="D28" s="10">
        <f>+Kousu!S36</f>
        <v>14.127906976744187</v>
      </c>
      <c r="E28" s="11">
        <f>IFERROR('Input Data Shift B'!D32*'Shift B Calculation'!$D28/3600,0)</f>
        <v>0</v>
      </c>
      <c r="F28" s="11">
        <f>IFERROR('Input Data Shift B'!E32*'Shift B Calculation'!$D28/3600,0)</f>
        <v>0</v>
      </c>
      <c r="G28" s="11">
        <f>IFERROR('Input Data Shift B'!F32*'Shift B Calculation'!$D28/3600,0)</f>
        <v>0</v>
      </c>
      <c r="H28" s="11">
        <f>IFERROR('Input Data Shift B'!G32*'Shift B Calculation'!$D28/3600,0)</f>
        <v>0</v>
      </c>
      <c r="I28" s="11">
        <f>IFERROR('Input Data Shift B'!H32*'Shift B Calculation'!$D28/3600,0)</f>
        <v>0</v>
      </c>
      <c r="J28" s="11">
        <f>IFERROR('Input Data Shift B'!I32*'Shift B Calculation'!$D28/3600,0)</f>
        <v>0</v>
      </c>
      <c r="K28" s="11">
        <f>IFERROR('Input Data Shift B'!J32*'Shift B Calculation'!$D28/3600,0)</f>
        <v>0</v>
      </c>
      <c r="L28" s="11">
        <f>IFERROR('Input Data Shift B'!K32*'Shift B Calculation'!$D28/3600,0)</f>
        <v>0</v>
      </c>
      <c r="M28" s="11">
        <f>IFERROR('Input Data Shift B'!L32*'Shift B Calculation'!$D28/3600,0)</f>
        <v>0</v>
      </c>
      <c r="N28" s="11">
        <f>IFERROR('Input Data Shift B'!M32*'Shift B Calculation'!$D28/3600,0)</f>
        <v>0</v>
      </c>
      <c r="O28" s="11">
        <f>IFERROR('Input Data Shift B'!N32*'Shift B Calculation'!$D28/3600,0)</f>
        <v>0</v>
      </c>
      <c r="P28" s="11">
        <f>IFERROR('Input Data Shift B'!O32*'Shift B Calculation'!$D28/3600,0)</f>
        <v>0</v>
      </c>
      <c r="Q28" s="11">
        <f>IFERROR('Input Data Shift B'!P32*'Shift B Calculation'!$D28/3600,0)</f>
        <v>0</v>
      </c>
      <c r="R28" s="11">
        <f>IFERROR('Input Data Shift B'!Q32*'Shift B Calculation'!$D28/3600,0)</f>
        <v>0</v>
      </c>
      <c r="S28" s="11">
        <f>IFERROR('Input Data Shift B'!R32*'Shift B Calculation'!$D28/3600,0)</f>
        <v>0</v>
      </c>
      <c r="T28" s="11">
        <f>IFERROR('Input Data Shift B'!S32*'Shift B Calculation'!$D28/3600,0)</f>
        <v>0</v>
      </c>
      <c r="U28" s="11">
        <f>IFERROR('Input Data Shift B'!T32*'Shift B Calculation'!$D28/3600,0)</f>
        <v>0</v>
      </c>
      <c r="V28" s="11">
        <f>IFERROR('Input Data Shift B'!U32*'Shift B Calculation'!$D28/3600,0)</f>
        <v>0</v>
      </c>
      <c r="W28" s="11">
        <f>IFERROR('Input Data Shift B'!V32*'Shift B Calculation'!$D28/3600,0)</f>
        <v>0</v>
      </c>
      <c r="X28" s="11">
        <f>IFERROR('Input Data Shift B'!W32*'Shift B Calculation'!$D28/3600,0)</f>
        <v>0</v>
      </c>
      <c r="Y28" s="11">
        <f>IFERROR('Input Data Shift B'!X32*'Shift B Calculation'!$D28/3600,0)</f>
        <v>0</v>
      </c>
      <c r="Z28" s="11">
        <f>IFERROR('Input Data Shift B'!Y32*'Shift B Calculation'!$D28/3600,0)</f>
        <v>0</v>
      </c>
      <c r="AA28" s="11">
        <f>IFERROR('Input Data Shift B'!Z32*'Shift B Calculation'!$D28/3600,0)</f>
        <v>0</v>
      </c>
      <c r="AB28" s="11">
        <f>IFERROR('Input Data Shift B'!AA32*'Shift B Calculation'!$D28/3600,0)</f>
        <v>0</v>
      </c>
      <c r="AC28" s="11">
        <f>IFERROR('Input Data Shift B'!AB32*'Shift B Calculation'!$D28/3600,0)</f>
        <v>0</v>
      </c>
      <c r="AD28" s="11">
        <f>IFERROR('Input Data Shift B'!AC32*'Shift B Calculation'!$D28/3600,0)</f>
        <v>0</v>
      </c>
      <c r="AE28" s="11">
        <f>IFERROR('Input Data Shift B'!AD32*'Shift B Calculation'!$D28/3600,0)</f>
        <v>0</v>
      </c>
      <c r="AF28" s="11">
        <f>IFERROR('Input Data Shift B'!AE32*'Shift B Calculation'!$D28/3600,0)</f>
        <v>0</v>
      </c>
      <c r="AG28" s="11">
        <f>IFERROR('Input Data Shift B'!AF32*'Shift B Calculation'!$D28/3600,0)</f>
        <v>0</v>
      </c>
      <c r="AH28" s="11">
        <f>IFERROR('Input Data Shift B'!AG32*'Shift B Calculation'!$D28/3600,0)</f>
        <v>0</v>
      </c>
      <c r="AI28" s="11">
        <f>IFERROR('Input Data Shift B'!AH32*'Shift B Calculation'!$D28/3600,0)</f>
        <v>0</v>
      </c>
      <c r="AJ28" s="11">
        <f t="shared" si="0"/>
        <v>0</v>
      </c>
    </row>
    <row r="29" spans="2:36">
      <c r="B29" s="8">
        <v>27</v>
      </c>
      <c r="C29" s="9" t="str">
        <f>+Kousu!B37</f>
        <v>AE062070-0490</v>
      </c>
      <c r="D29" s="10">
        <f>+Kousu!S37</f>
        <v>14.127906976744187</v>
      </c>
      <c r="E29" s="11">
        <f>IFERROR('Input Data Shift B'!D33*'Shift B Calculation'!$D29/3600,0)</f>
        <v>0</v>
      </c>
      <c r="F29" s="11">
        <f>IFERROR('Input Data Shift B'!E33*'Shift B Calculation'!$D29/3600,0)</f>
        <v>0</v>
      </c>
      <c r="G29" s="11">
        <f>IFERROR('Input Data Shift B'!F33*'Shift B Calculation'!$D29/3600,0)</f>
        <v>8.4178779069767451</v>
      </c>
      <c r="H29" s="11">
        <f>IFERROR('Input Data Shift B'!G33*'Shift B Calculation'!$D29/3600,0)</f>
        <v>0</v>
      </c>
      <c r="I29" s="11">
        <f>IFERROR('Input Data Shift B'!H33*'Shift B Calculation'!$D29/3600,0)</f>
        <v>0</v>
      </c>
      <c r="J29" s="11">
        <f>IFERROR('Input Data Shift B'!I33*'Shift B Calculation'!$D29/3600,0)</f>
        <v>0</v>
      </c>
      <c r="K29" s="11">
        <f>IFERROR('Input Data Shift B'!J33*'Shift B Calculation'!$D29/3600,0)</f>
        <v>0</v>
      </c>
      <c r="L29" s="11">
        <f>IFERROR('Input Data Shift B'!K33*'Shift B Calculation'!$D29/3600,0)</f>
        <v>0</v>
      </c>
      <c r="M29" s="11">
        <f>IFERROR('Input Data Shift B'!L33*'Shift B Calculation'!$D29/3600,0)</f>
        <v>0</v>
      </c>
      <c r="N29" s="11">
        <f>IFERROR('Input Data Shift B'!M33*'Shift B Calculation'!$D29/3600,0)</f>
        <v>0</v>
      </c>
      <c r="O29" s="11">
        <f>IFERROR('Input Data Shift B'!N33*'Shift B Calculation'!$D29/3600,0)</f>
        <v>0</v>
      </c>
      <c r="P29" s="11">
        <f>IFERROR('Input Data Shift B'!O33*'Shift B Calculation'!$D29/3600,0)</f>
        <v>8.5002906976744192</v>
      </c>
      <c r="Q29" s="11">
        <f>IFERROR('Input Data Shift B'!P33*'Shift B Calculation'!$D29/3600,0)</f>
        <v>0</v>
      </c>
      <c r="R29" s="11">
        <f>IFERROR('Input Data Shift B'!Q33*'Shift B Calculation'!$D29/3600,0)</f>
        <v>0</v>
      </c>
      <c r="S29" s="11">
        <f>IFERROR('Input Data Shift B'!R33*'Shift B Calculation'!$D29/3600,0)</f>
        <v>0</v>
      </c>
      <c r="T29" s="11">
        <f>IFERROR('Input Data Shift B'!S33*'Shift B Calculation'!$D29/3600,0)</f>
        <v>2.8452034883720936</v>
      </c>
      <c r="U29" s="11">
        <f>IFERROR('Input Data Shift B'!T33*'Shift B Calculation'!$D29/3600,0)</f>
        <v>0</v>
      </c>
      <c r="V29" s="11">
        <f>IFERROR('Input Data Shift B'!U33*'Shift B Calculation'!$D29/3600,0)</f>
        <v>0</v>
      </c>
      <c r="W29" s="11">
        <f>IFERROR('Input Data Shift B'!V33*'Shift B Calculation'!$D29/3600,0)</f>
        <v>0</v>
      </c>
      <c r="X29" s="11">
        <f>IFERROR('Input Data Shift B'!W33*'Shift B Calculation'!$D29/3600,0)</f>
        <v>0</v>
      </c>
      <c r="Y29" s="11">
        <f>IFERROR('Input Data Shift B'!X33*'Shift B Calculation'!$D29/3600,0)</f>
        <v>0</v>
      </c>
      <c r="Z29" s="11">
        <f>IFERROR('Input Data Shift B'!Y33*'Shift B Calculation'!$D29/3600,0)</f>
        <v>0</v>
      </c>
      <c r="AA29" s="11">
        <f>IFERROR('Input Data Shift B'!Z33*'Shift B Calculation'!$D29/3600,0)</f>
        <v>0</v>
      </c>
      <c r="AB29" s="11">
        <f>IFERROR('Input Data Shift B'!AA33*'Shift B Calculation'!$D29/3600,0)</f>
        <v>0</v>
      </c>
      <c r="AC29" s="11">
        <f>IFERROR('Input Data Shift B'!AB33*'Shift B Calculation'!$D29/3600,0)</f>
        <v>0</v>
      </c>
      <c r="AD29" s="11">
        <f>IFERROR('Input Data Shift B'!AC33*'Shift B Calculation'!$D29/3600,0)</f>
        <v>0</v>
      </c>
      <c r="AE29" s="11">
        <f>IFERROR('Input Data Shift B'!AD33*'Shift B Calculation'!$D29/3600,0)</f>
        <v>0</v>
      </c>
      <c r="AF29" s="11">
        <f>IFERROR('Input Data Shift B'!AE33*'Shift B Calculation'!$D29/3600,0)</f>
        <v>0</v>
      </c>
      <c r="AG29" s="11">
        <f>IFERROR('Input Data Shift B'!AF33*'Shift B Calculation'!$D29/3600,0)</f>
        <v>0</v>
      </c>
      <c r="AH29" s="11">
        <f>IFERROR('Input Data Shift B'!AG33*'Shift B Calculation'!$D29/3600,0)</f>
        <v>0</v>
      </c>
      <c r="AI29" s="11">
        <f>IFERROR('Input Data Shift B'!AH33*'Shift B Calculation'!$D29/3600,0)</f>
        <v>0</v>
      </c>
      <c r="AJ29" s="11">
        <f t="shared" si="0"/>
        <v>19.763372093023257</v>
      </c>
    </row>
    <row r="30" spans="2:36">
      <c r="B30" s="8">
        <v>28</v>
      </c>
      <c r="C30" s="9" t="str">
        <f>+Kousu!B38</f>
        <v>AE062070-0500</v>
      </c>
      <c r="D30" s="10">
        <f>+Kousu!S38</f>
        <v>14.127906976744187</v>
      </c>
      <c r="E30" s="11">
        <f>IFERROR('Input Data Shift B'!D34*'Shift B Calculation'!$D30/3600,0)</f>
        <v>0</v>
      </c>
      <c r="F30" s="11">
        <f>IFERROR('Input Data Shift B'!E34*'Shift B Calculation'!$D30/3600,0)</f>
        <v>0</v>
      </c>
      <c r="G30" s="11">
        <f>IFERROR('Input Data Shift B'!F34*'Shift B Calculation'!$D30/3600,0)</f>
        <v>8.4767441860465116</v>
      </c>
      <c r="H30" s="11">
        <f>IFERROR('Input Data Shift B'!G34*'Shift B Calculation'!$D30/3600,0)</f>
        <v>0</v>
      </c>
      <c r="I30" s="11">
        <f>IFERROR('Input Data Shift B'!H34*'Shift B Calculation'!$D30/3600,0)</f>
        <v>4.7014534883720938</v>
      </c>
      <c r="J30" s="11">
        <f>IFERROR('Input Data Shift B'!I34*'Shift B Calculation'!$D30/3600,0)</f>
        <v>8.4728197674418606</v>
      </c>
      <c r="K30" s="11">
        <f>IFERROR('Input Data Shift B'!J34*'Shift B Calculation'!$D30/3600,0)</f>
        <v>0</v>
      </c>
      <c r="L30" s="11">
        <f>IFERROR('Input Data Shift B'!K34*'Shift B Calculation'!$D30/3600,0)</f>
        <v>0</v>
      </c>
      <c r="M30" s="11">
        <f>IFERROR('Input Data Shift B'!L34*'Shift B Calculation'!$D30/3600,0)</f>
        <v>16.949563953488372</v>
      </c>
      <c r="N30" s="11">
        <f>IFERROR('Input Data Shift B'!M34*'Shift B Calculation'!$D30/3600,0)</f>
        <v>0</v>
      </c>
      <c r="O30" s="11">
        <f>IFERROR('Input Data Shift B'!N34*'Shift B Calculation'!$D30/3600,0)</f>
        <v>0</v>
      </c>
      <c r="P30" s="11">
        <f>IFERROR('Input Data Shift B'!O34*'Shift B Calculation'!$D30/3600,0)</f>
        <v>5.7021802325581401</v>
      </c>
      <c r="Q30" s="11">
        <f>IFERROR('Input Data Shift B'!P34*'Shift B Calculation'!$D30/3600,0)</f>
        <v>0</v>
      </c>
      <c r="R30" s="11">
        <f>IFERROR('Input Data Shift B'!Q34*'Shift B Calculation'!$D30/3600,0)</f>
        <v>0</v>
      </c>
      <c r="S30" s="11">
        <f>IFERROR('Input Data Shift B'!R34*'Shift B Calculation'!$D30/3600,0)</f>
        <v>0</v>
      </c>
      <c r="T30" s="11">
        <f>IFERROR('Input Data Shift B'!S34*'Shift B Calculation'!$D30/3600,0)</f>
        <v>7.3268895348837217</v>
      </c>
      <c r="U30" s="11">
        <f>IFERROR('Input Data Shift B'!T34*'Shift B Calculation'!$D30/3600,0)</f>
        <v>0</v>
      </c>
      <c r="V30" s="11">
        <f>IFERROR('Input Data Shift B'!U34*'Shift B Calculation'!$D30/3600,0)</f>
        <v>0</v>
      </c>
      <c r="W30" s="11">
        <f>IFERROR('Input Data Shift B'!V34*'Shift B Calculation'!$D30/3600,0)</f>
        <v>0</v>
      </c>
      <c r="X30" s="11">
        <f>IFERROR('Input Data Shift B'!W34*'Shift B Calculation'!$D30/3600,0)</f>
        <v>0</v>
      </c>
      <c r="Y30" s="11">
        <f>IFERROR('Input Data Shift B'!X34*'Shift B Calculation'!$D30/3600,0)</f>
        <v>0</v>
      </c>
      <c r="Z30" s="11">
        <f>IFERROR('Input Data Shift B'!Y34*'Shift B Calculation'!$D30/3600,0)</f>
        <v>0</v>
      </c>
      <c r="AA30" s="11">
        <f>IFERROR('Input Data Shift B'!Z34*'Shift B Calculation'!$D30/3600,0)</f>
        <v>0</v>
      </c>
      <c r="AB30" s="11">
        <f>IFERROR('Input Data Shift B'!AA34*'Shift B Calculation'!$D30/3600,0)</f>
        <v>0</v>
      </c>
      <c r="AC30" s="11">
        <f>IFERROR('Input Data Shift B'!AB34*'Shift B Calculation'!$D30/3600,0)</f>
        <v>0</v>
      </c>
      <c r="AD30" s="11">
        <f>IFERROR('Input Data Shift B'!AC34*'Shift B Calculation'!$D30/3600,0)</f>
        <v>0</v>
      </c>
      <c r="AE30" s="11">
        <f>IFERROR('Input Data Shift B'!AD34*'Shift B Calculation'!$D30/3600,0)</f>
        <v>0</v>
      </c>
      <c r="AF30" s="11">
        <f>IFERROR('Input Data Shift B'!AE34*'Shift B Calculation'!$D30/3600,0)</f>
        <v>0</v>
      </c>
      <c r="AG30" s="11">
        <f>IFERROR('Input Data Shift B'!AF34*'Shift B Calculation'!$D30/3600,0)</f>
        <v>0</v>
      </c>
      <c r="AH30" s="11">
        <f>IFERROR('Input Data Shift B'!AG34*'Shift B Calculation'!$D30/3600,0)</f>
        <v>0</v>
      </c>
      <c r="AI30" s="11">
        <f>IFERROR('Input Data Shift B'!AH34*'Shift B Calculation'!$D30/3600,0)</f>
        <v>0</v>
      </c>
      <c r="AJ30" s="11">
        <f t="shared" si="0"/>
        <v>51.629651162790701</v>
      </c>
    </row>
    <row r="31" spans="2:36">
      <c r="B31" s="8">
        <v>29</v>
      </c>
      <c r="C31" s="9" t="str">
        <f>+Kousu!B39</f>
        <v>AE262100-5750</v>
      </c>
      <c r="D31" s="10">
        <f>+Kousu!S39</f>
        <v>14.127906976744187</v>
      </c>
      <c r="E31" s="11">
        <f>IFERROR('Input Data Shift B'!D35*'Shift B Calculation'!$D31/3600,0)</f>
        <v>0</v>
      </c>
      <c r="F31" s="11">
        <f>IFERROR('Input Data Shift B'!E35*'Shift B Calculation'!$D31/3600,0)</f>
        <v>0</v>
      </c>
      <c r="G31" s="11">
        <f>IFERROR('Input Data Shift B'!F35*'Shift B Calculation'!$D31/3600,0)</f>
        <v>0</v>
      </c>
      <c r="H31" s="11">
        <f>IFERROR('Input Data Shift B'!G35*'Shift B Calculation'!$D31/3600,0)</f>
        <v>0</v>
      </c>
      <c r="I31" s="11">
        <f>IFERROR('Input Data Shift B'!H35*'Shift B Calculation'!$D31/3600,0)</f>
        <v>0</v>
      </c>
      <c r="J31" s="11">
        <f>IFERROR('Input Data Shift B'!I35*'Shift B Calculation'!$D31/3600,0)</f>
        <v>0</v>
      </c>
      <c r="K31" s="11">
        <f>IFERROR('Input Data Shift B'!J35*'Shift B Calculation'!$D31/3600,0)</f>
        <v>0</v>
      </c>
      <c r="L31" s="11">
        <f>IFERROR('Input Data Shift B'!K35*'Shift B Calculation'!$D31/3600,0)</f>
        <v>0</v>
      </c>
      <c r="M31" s="11">
        <f>IFERROR('Input Data Shift B'!L35*'Shift B Calculation'!$D31/3600,0)</f>
        <v>0</v>
      </c>
      <c r="N31" s="11">
        <f>IFERROR('Input Data Shift B'!M35*'Shift B Calculation'!$D31/3600,0)</f>
        <v>0</v>
      </c>
      <c r="O31" s="11">
        <f>IFERROR('Input Data Shift B'!N35*'Shift B Calculation'!$D31/3600,0)</f>
        <v>0</v>
      </c>
      <c r="P31" s="11">
        <f>IFERROR('Input Data Shift B'!O35*'Shift B Calculation'!$D31/3600,0)</f>
        <v>0</v>
      </c>
      <c r="Q31" s="11">
        <f>IFERROR('Input Data Shift B'!P35*'Shift B Calculation'!$D31/3600,0)</f>
        <v>0</v>
      </c>
      <c r="R31" s="11">
        <f>IFERROR('Input Data Shift B'!Q35*'Shift B Calculation'!$D31/3600,0)</f>
        <v>0</v>
      </c>
      <c r="S31" s="11">
        <f>IFERROR('Input Data Shift B'!R35*'Shift B Calculation'!$D31/3600,0)</f>
        <v>0</v>
      </c>
      <c r="T31" s="11">
        <f>IFERROR('Input Data Shift B'!S35*'Shift B Calculation'!$D31/3600,0)</f>
        <v>0</v>
      </c>
      <c r="U31" s="11">
        <f>IFERROR('Input Data Shift B'!T35*'Shift B Calculation'!$D31/3600,0)</f>
        <v>0</v>
      </c>
      <c r="V31" s="11">
        <f>IFERROR('Input Data Shift B'!U35*'Shift B Calculation'!$D31/3600,0)</f>
        <v>0</v>
      </c>
      <c r="W31" s="11">
        <f>IFERROR('Input Data Shift B'!V35*'Shift B Calculation'!$D31/3600,0)</f>
        <v>0</v>
      </c>
      <c r="X31" s="11">
        <f>IFERROR('Input Data Shift B'!W35*'Shift B Calculation'!$D31/3600,0)</f>
        <v>0</v>
      </c>
      <c r="Y31" s="11">
        <f>IFERROR('Input Data Shift B'!X35*'Shift B Calculation'!$D31/3600,0)</f>
        <v>0</v>
      </c>
      <c r="Z31" s="11">
        <f>IFERROR('Input Data Shift B'!Y35*'Shift B Calculation'!$D31/3600,0)</f>
        <v>0</v>
      </c>
      <c r="AA31" s="11">
        <f>IFERROR('Input Data Shift B'!Z35*'Shift B Calculation'!$D31/3600,0)</f>
        <v>0</v>
      </c>
      <c r="AB31" s="11">
        <f>IFERROR('Input Data Shift B'!AA35*'Shift B Calculation'!$D31/3600,0)</f>
        <v>0</v>
      </c>
      <c r="AC31" s="11">
        <f>IFERROR('Input Data Shift B'!AB35*'Shift B Calculation'!$D31/3600,0)</f>
        <v>0</v>
      </c>
      <c r="AD31" s="11">
        <f>IFERROR('Input Data Shift B'!AC35*'Shift B Calculation'!$D31/3600,0)</f>
        <v>0</v>
      </c>
      <c r="AE31" s="11">
        <f>IFERROR('Input Data Shift B'!AD35*'Shift B Calculation'!$D31/3600,0)</f>
        <v>0</v>
      </c>
      <c r="AF31" s="11">
        <f>IFERROR('Input Data Shift B'!AE35*'Shift B Calculation'!$D31/3600,0)</f>
        <v>0</v>
      </c>
      <c r="AG31" s="11">
        <f>IFERROR('Input Data Shift B'!AF35*'Shift B Calculation'!$D31/3600,0)</f>
        <v>0</v>
      </c>
      <c r="AH31" s="11">
        <f>IFERROR('Input Data Shift B'!AG35*'Shift B Calculation'!$D31/3600,0)</f>
        <v>0</v>
      </c>
      <c r="AI31" s="11">
        <f>IFERROR('Input Data Shift B'!AH35*'Shift B Calculation'!$D31/3600,0)</f>
        <v>0</v>
      </c>
      <c r="AJ31" s="11">
        <f t="shared" si="0"/>
        <v>0</v>
      </c>
    </row>
    <row r="32" spans="2:36">
      <c r="B32" s="8">
        <v>30</v>
      </c>
      <c r="C32" s="9" t="str">
        <f>+Kousu!B40</f>
        <v>AE262100-5940</v>
      </c>
      <c r="D32" s="10">
        <f>+Kousu!S40</f>
        <v>14.127906976744187</v>
      </c>
      <c r="E32" s="11">
        <f>IFERROR('Input Data Shift B'!D36*'Shift B Calculation'!$D32/3600,0)</f>
        <v>0</v>
      </c>
      <c r="F32" s="11">
        <f>IFERROR('Input Data Shift B'!E36*'Shift B Calculation'!$D32/3600,0)</f>
        <v>0</v>
      </c>
      <c r="G32" s="11">
        <f>IFERROR('Input Data Shift B'!F36*'Shift B Calculation'!$D32/3600,0)</f>
        <v>0</v>
      </c>
      <c r="H32" s="11">
        <f>IFERROR('Input Data Shift B'!G36*'Shift B Calculation'!$D32/3600,0)</f>
        <v>0</v>
      </c>
      <c r="I32" s="11">
        <f>IFERROR('Input Data Shift B'!H36*'Shift B Calculation'!$D32/3600,0)</f>
        <v>0</v>
      </c>
      <c r="J32" s="11">
        <f>IFERROR('Input Data Shift B'!I36*'Shift B Calculation'!$D32/3600,0)</f>
        <v>0</v>
      </c>
      <c r="K32" s="11">
        <f>IFERROR('Input Data Shift B'!J36*'Shift B Calculation'!$D32/3600,0)</f>
        <v>0</v>
      </c>
      <c r="L32" s="11">
        <f>IFERROR('Input Data Shift B'!K36*'Shift B Calculation'!$D32/3600,0)</f>
        <v>0</v>
      </c>
      <c r="M32" s="11">
        <f>IFERROR('Input Data Shift B'!L36*'Shift B Calculation'!$D32/3600,0)</f>
        <v>0</v>
      </c>
      <c r="N32" s="11">
        <f>IFERROR('Input Data Shift B'!M36*'Shift B Calculation'!$D32/3600,0)</f>
        <v>0</v>
      </c>
      <c r="O32" s="11">
        <f>IFERROR('Input Data Shift B'!N36*'Shift B Calculation'!$D32/3600,0)</f>
        <v>0</v>
      </c>
      <c r="P32" s="11">
        <f>IFERROR('Input Data Shift B'!O36*'Shift B Calculation'!$D32/3600,0)</f>
        <v>0</v>
      </c>
      <c r="Q32" s="11">
        <f>IFERROR('Input Data Shift B'!P36*'Shift B Calculation'!$D32/3600,0)</f>
        <v>0</v>
      </c>
      <c r="R32" s="11">
        <f>IFERROR('Input Data Shift B'!Q36*'Shift B Calculation'!$D32/3600,0)</f>
        <v>0</v>
      </c>
      <c r="S32" s="11">
        <f>IFERROR('Input Data Shift B'!R36*'Shift B Calculation'!$D32/3600,0)</f>
        <v>0</v>
      </c>
      <c r="T32" s="11">
        <f>IFERROR('Input Data Shift B'!S36*'Shift B Calculation'!$D32/3600,0)</f>
        <v>0</v>
      </c>
      <c r="U32" s="11">
        <f>IFERROR('Input Data Shift B'!T36*'Shift B Calculation'!$D32/3600,0)</f>
        <v>0</v>
      </c>
      <c r="V32" s="11">
        <f>IFERROR('Input Data Shift B'!U36*'Shift B Calculation'!$D32/3600,0)</f>
        <v>0</v>
      </c>
      <c r="W32" s="11">
        <f>IFERROR('Input Data Shift B'!V36*'Shift B Calculation'!$D32/3600,0)</f>
        <v>0</v>
      </c>
      <c r="X32" s="11">
        <f>IFERROR('Input Data Shift B'!W36*'Shift B Calculation'!$D32/3600,0)</f>
        <v>0</v>
      </c>
      <c r="Y32" s="11">
        <f>IFERROR('Input Data Shift B'!X36*'Shift B Calculation'!$D32/3600,0)</f>
        <v>0</v>
      </c>
      <c r="Z32" s="11">
        <f>IFERROR('Input Data Shift B'!Y36*'Shift B Calculation'!$D32/3600,0)</f>
        <v>0</v>
      </c>
      <c r="AA32" s="11">
        <f>IFERROR('Input Data Shift B'!Z36*'Shift B Calculation'!$D32/3600,0)</f>
        <v>0</v>
      </c>
      <c r="AB32" s="11">
        <f>IFERROR('Input Data Shift B'!AA36*'Shift B Calculation'!$D32/3600,0)</f>
        <v>0</v>
      </c>
      <c r="AC32" s="11">
        <f>IFERROR('Input Data Shift B'!AB36*'Shift B Calculation'!$D32/3600,0)</f>
        <v>0</v>
      </c>
      <c r="AD32" s="11">
        <f>IFERROR('Input Data Shift B'!AC36*'Shift B Calculation'!$D32/3600,0)</f>
        <v>0</v>
      </c>
      <c r="AE32" s="11">
        <f>IFERROR('Input Data Shift B'!AD36*'Shift B Calculation'!$D32/3600,0)</f>
        <v>0</v>
      </c>
      <c r="AF32" s="11">
        <f>IFERROR('Input Data Shift B'!AE36*'Shift B Calculation'!$D32/3600,0)</f>
        <v>0</v>
      </c>
      <c r="AG32" s="11">
        <f>IFERROR('Input Data Shift B'!AF36*'Shift B Calculation'!$D32/3600,0)</f>
        <v>0</v>
      </c>
      <c r="AH32" s="11">
        <f>IFERROR('Input Data Shift B'!AG36*'Shift B Calculation'!$D32/3600,0)</f>
        <v>0</v>
      </c>
      <c r="AI32" s="11">
        <f>IFERROR('Input Data Shift B'!AH36*'Shift B Calculation'!$D32/3600,0)</f>
        <v>0</v>
      </c>
      <c r="AJ32" s="11">
        <f t="shared" si="0"/>
        <v>0</v>
      </c>
    </row>
    <row r="33" spans="2:36">
      <c r="B33" s="8">
        <v>31</v>
      </c>
      <c r="C33" s="9" t="str">
        <f>+Kousu!B41</f>
        <v>AE262100-5950</v>
      </c>
      <c r="D33" s="10">
        <f>+Kousu!S41</f>
        <v>14.127906976744187</v>
      </c>
      <c r="E33" s="11">
        <f>IFERROR('Input Data Shift B'!D37*'Shift B Calculation'!$D33/3600,0)</f>
        <v>0</v>
      </c>
      <c r="F33" s="11">
        <f>IFERROR('Input Data Shift B'!E37*'Shift B Calculation'!$D33/3600,0)</f>
        <v>0</v>
      </c>
      <c r="G33" s="11">
        <f>IFERROR('Input Data Shift B'!F37*'Shift B Calculation'!$D33/3600,0)</f>
        <v>0</v>
      </c>
      <c r="H33" s="11">
        <f>IFERROR('Input Data Shift B'!G37*'Shift B Calculation'!$D33/3600,0)</f>
        <v>0</v>
      </c>
      <c r="I33" s="11">
        <f>IFERROR('Input Data Shift B'!H37*'Shift B Calculation'!$D33/3600,0)</f>
        <v>0</v>
      </c>
      <c r="J33" s="11">
        <f>IFERROR('Input Data Shift B'!I37*'Shift B Calculation'!$D33/3600,0)</f>
        <v>0</v>
      </c>
      <c r="K33" s="11">
        <f>IFERROR('Input Data Shift B'!J37*'Shift B Calculation'!$D33/3600,0)</f>
        <v>0</v>
      </c>
      <c r="L33" s="11">
        <f>IFERROR('Input Data Shift B'!K37*'Shift B Calculation'!$D33/3600,0)</f>
        <v>0</v>
      </c>
      <c r="M33" s="11">
        <f>IFERROR('Input Data Shift B'!L37*'Shift B Calculation'!$D33/3600,0)</f>
        <v>0</v>
      </c>
      <c r="N33" s="11">
        <f>IFERROR('Input Data Shift B'!M37*'Shift B Calculation'!$D33/3600,0)</f>
        <v>0</v>
      </c>
      <c r="O33" s="11">
        <f>IFERROR('Input Data Shift B'!N37*'Shift B Calculation'!$D33/3600,0)</f>
        <v>0</v>
      </c>
      <c r="P33" s="11">
        <f>IFERROR('Input Data Shift B'!O37*'Shift B Calculation'!$D33/3600,0)</f>
        <v>0</v>
      </c>
      <c r="Q33" s="11">
        <f>IFERROR('Input Data Shift B'!P37*'Shift B Calculation'!$D33/3600,0)</f>
        <v>0</v>
      </c>
      <c r="R33" s="11">
        <f>IFERROR('Input Data Shift B'!Q37*'Shift B Calculation'!$D33/3600,0)</f>
        <v>0</v>
      </c>
      <c r="S33" s="11">
        <f>IFERROR('Input Data Shift B'!R37*'Shift B Calculation'!$D33/3600,0)</f>
        <v>0</v>
      </c>
      <c r="T33" s="11">
        <f>IFERROR('Input Data Shift B'!S37*'Shift B Calculation'!$D33/3600,0)</f>
        <v>0</v>
      </c>
      <c r="U33" s="11">
        <f>IFERROR('Input Data Shift B'!T37*'Shift B Calculation'!$D33/3600,0)</f>
        <v>0</v>
      </c>
      <c r="V33" s="11">
        <f>IFERROR('Input Data Shift B'!U37*'Shift B Calculation'!$D33/3600,0)</f>
        <v>0</v>
      </c>
      <c r="W33" s="11">
        <f>IFERROR('Input Data Shift B'!V37*'Shift B Calculation'!$D33/3600,0)</f>
        <v>0</v>
      </c>
      <c r="X33" s="11">
        <f>IFERROR('Input Data Shift B'!W37*'Shift B Calculation'!$D33/3600,0)</f>
        <v>0</v>
      </c>
      <c r="Y33" s="11">
        <f>IFERROR('Input Data Shift B'!X37*'Shift B Calculation'!$D33/3600,0)</f>
        <v>0</v>
      </c>
      <c r="Z33" s="11">
        <f>IFERROR('Input Data Shift B'!Y37*'Shift B Calculation'!$D33/3600,0)</f>
        <v>0</v>
      </c>
      <c r="AA33" s="11">
        <f>IFERROR('Input Data Shift B'!Z37*'Shift B Calculation'!$D33/3600,0)</f>
        <v>0</v>
      </c>
      <c r="AB33" s="11">
        <f>IFERROR('Input Data Shift B'!AA37*'Shift B Calculation'!$D33/3600,0)</f>
        <v>0</v>
      </c>
      <c r="AC33" s="11">
        <f>IFERROR('Input Data Shift B'!AB37*'Shift B Calculation'!$D33/3600,0)</f>
        <v>0</v>
      </c>
      <c r="AD33" s="11">
        <f>IFERROR('Input Data Shift B'!AC37*'Shift B Calculation'!$D33/3600,0)</f>
        <v>0</v>
      </c>
      <c r="AE33" s="11">
        <f>IFERROR('Input Data Shift B'!AD37*'Shift B Calculation'!$D33/3600,0)</f>
        <v>0</v>
      </c>
      <c r="AF33" s="11">
        <f>IFERROR('Input Data Shift B'!AE37*'Shift B Calculation'!$D33/3600,0)</f>
        <v>0</v>
      </c>
      <c r="AG33" s="11">
        <f>IFERROR('Input Data Shift B'!AF37*'Shift B Calculation'!$D33/3600,0)</f>
        <v>0</v>
      </c>
      <c r="AH33" s="11">
        <f>IFERROR('Input Data Shift B'!AG37*'Shift B Calculation'!$D33/3600,0)</f>
        <v>0</v>
      </c>
      <c r="AI33" s="11">
        <f>IFERROR('Input Data Shift B'!AH37*'Shift B Calculation'!$D33/3600,0)</f>
        <v>0</v>
      </c>
      <c r="AJ33" s="11">
        <f t="shared" si="0"/>
        <v>0</v>
      </c>
    </row>
    <row r="34" spans="2:36">
      <c r="B34" s="8">
        <v>32</v>
      </c>
      <c r="C34" s="9" t="str">
        <f>+Kousu!B42</f>
        <v>AE262100-6040</v>
      </c>
      <c r="D34" s="10">
        <f>+Kousu!S42</f>
        <v>14.127906976744187</v>
      </c>
      <c r="E34" s="11">
        <f>IFERROR('Input Data Shift B'!D38*'Shift B Calculation'!$D34/3600,0)</f>
        <v>0</v>
      </c>
      <c r="F34" s="11">
        <f>IFERROR('Input Data Shift B'!E38*'Shift B Calculation'!$D34/3600,0)</f>
        <v>0</v>
      </c>
      <c r="G34" s="11">
        <f>IFERROR('Input Data Shift B'!F38*'Shift B Calculation'!$D34/3600,0)</f>
        <v>0</v>
      </c>
      <c r="H34" s="11">
        <f>IFERROR('Input Data Shift B'!G38*'Shift B Calculation'!$D34/3600,0)</f>
        <v>0</v>
      </c>
      <c r="I34" s="11">
        <f>IFERROR('Input Data Shift B'!H38*'Shift B Calculation'!$D34/3600,0)</f>
        <v>0</v>
      </c>
      <c r="J34" s="11">
        <f>IFERROR('Input Data Shift B'!I38*'Shift B Calculation'!$D34/3600,0)</f>
        <v>0</v>
      </c>
      <c r="K34" s="11">
        <f>IFERROR('Input Data Shift B'!J38*'Shift B Calculation'!$D34/3600,0)</f>
        <v>0</v>
      </c>
      <c r="L34" s="11">
        <f>IFERROR('Input Data Shift B'!K38*'Shift B Calculation'!$D34/3600,0)</f>
        <v>0</v>
      </c>
      <c r="M34" s="11">
        <f>IFERROR('Input Data Shift B'!L38*'Shift B Calculation'!$D34/3600,0)</f>
        <v>0</v>
      </c>
      <c r="N34" s="11">
        <f>IFERROR('Input Data Shift B'!M38*'Shift B Calculation'!$D34/3600,0)</f>
        <v>0</v>
      </c>
      <c r="O34" s="11">
        <f>IFERROR('Input Data Shift B'!N38*'Shift B Calculation'!$D34/3600,0)</f>
        <v>0</v>
      </c>
      <c r="P34" s="11">
        <f>IFERROR('Input Data Shift B'!O38*'Shift B Calculation'!$D34/3600,0)</f>
        <v>0</v>
      </c>
      <c r="Q34" s="11">
        <f>IFERROR('Input Data Shift B'!P38*'Shift B Calculation'!$D34/3600,0)</f>
        <v>0</v>
      </c>
      <c r="R34" s="11">
        <f>IFERROR('Input Data Shift B'!Q38*'Shift B Calculation'!$D34/3600,0)</f>
        <v>0</v>
      </c>
      <c r="S34" s="11">
        <f>IFERROR('Input Data Shift B'!R38*'Shift B Calculation'!$D34/3600,0)</f>
        <v>0</v>
      </c>
      <c r="T34" s="11">
        <f>IFERROR('Input Data Shift B'!S38*'Shift B Calculation'!$D34/3600,0)</f>
        <v>0</v>
      </c>
      <c r="U34" s="11">
        <f>IFERROR('Input Data Shift B'!T38*'Shift B Calculation'!$D34/3600,0)</f>
        <v>0</v>
      </c>
      <c r="V34" s="11">
        <f>IFERROR('Input Data Shift B'!U38*'Shift B Calculation'!$D34/3600,0)</f>
        <v>0</v>
      </c>
      <c r="W34" s="11">
        <f>IFERROR('Input Data Shift B'!V38*'Shift B Calculation'!$D34/3600,0)</f>
        <v>0</v>
      </c>
      <c r="X34" s="11">
        <f>IFERROR('Input Data Shift B'!W38*'Shift B Calculation'!$D34/3600,0)</f>
        <v>0</v>
      </c>
      <c r="Y34" s="11">
        <f>IFERROR('Input Data Shift B'!X38*'Shift B Calculation'!$D34/3600,0)</f>
        <v>0</v>
      </c>
      <c r="Z34" s="11">
        <f>IFERROR('Input Data Shift B'!Y38*'Shift B Calculation'!$D34/3600,0)</f>
        <v>0</v>
      </c>
      <c r="AA34" s="11">
        <f>IFERROR('Input Data Shift B'!Z38*'Shift B Calculation'!$D34/3600,0)</f>
        <v>0</v>
      </c>
      <c r="AB34" s="11">
        <f>IFERROR('Input Data Shift B'!AA38*'Shift B Calculation'!$D34/3600,0)</f>
        <v>0</v>
      </c>
      <c r="AC34" s="11">
        <f>IFERROR('Input Data Shift B'!AB38*'Shift B Calculation'!$D34/3600,0)</f>
        <v>0</v>
      </c>
      <c r="AD34" s="11">
        <f>IFERROR('Input Data Shift B'!AC38*'Shift B Calculation'!$D34/3600,0)</f>
        <v>0</v>
      </c>
      <c r="AE34" s="11">
        <f>IFERROR('Input Data Shift B'!AD38*'Shift B Calculation'!$D34/3600,0)</f>
        <v>0</v>
      </c>
      <c r="AF34" s="11">
        <f>IFERROR('Input Data Shift B'!AE38*'Shift B Calculation'!$D34/3600,0)</f>
        <v>0</v>
      </c>
      <c r="AG34" s="11">
        <f>IFERROR('Input Data Shift B'!AF38*'Shift B Calculation'!$D34/3600,0)</f>
        <v>0</v>
      </c>
      <c r="AH34" s="11">
        <f>IFERROR('Input Data Shift B'!AG38*'Shift B Calculation'!$D34/3600,0)</f>
        <v>0</v>
      </c>
      <c r="AI34" s="11">
        <f>IFERROR('Input Data Shift B'!AH38*'Shift B Calculation'!$D34/3600,0)</f>
        <v>0</v>
      </c>
      <c r="AJ34" s="11">
        <f t="shared" si="0"/>
        <v>0</v>
      </c>
    </row>
    <row r="35" spans="2:36">
      <c r="B35" s="8">
        <v>33</v>
      </c>
      <c r="C35" s="9" t="str">
        <f>+Kousu!B43</f>
        <v>AE262100-6050</v>
      </c>
      <c r="D35" s="10">
        <f>+Kousu!S43</f>
        <v>14.127906976744187</v>
      </c>
      <c r="E35" s="11">
        <f>IFERROR('Input Data Shift B'!D39*'Shift B Calculation'!$D35/3600,0)</f>
        <v>0</v>
      </c>
      <c r="F35" s="11">
        <f>IFERROR('Input Data Shift B'!E39*'Shift B Calculation'!$D35/3600,0)</f>
        <v>0</v>
      </c>
      <c r="G35" s="11">
        <f>IFERROR('Input Data Shift B'!F39*'Shift B Calculation'!$D35/3600,0)</f>
        <v>0</v>
      </c>
      <c r="H35" s="11">
        <f>IFERROR('Input Data Shift B'!G39*'Shift B Calculation'!$D35/3600,0)</f>
        <v>0</v>
      </c>
      <c r="I35" s="11">
        <f>IFERROR('Input Data Shift B'!H39*'Shift B Calculation'!$D35/3600,0)</f>
        <v>0</v>
      </c>
      <c r="J35" s="11">
        <f>IFERROR('Input Data Shift B'!I39*'Shift B Calculation'!$D35/3600,0)</f>
        <v>0</v>
      </c>
      <c r="K35" s="11">
        <f>IFERROR('Input Data Shift B'!J39*'Shift B Calculation'!$D35/3600,0)</f>
        <v>0</v>
      </c>
      <c r="L35" s="11">
        <f>IFERROR('Input Data Shift B'!K39*'Shift B Calculation'!$D35/3600,0)</f>
        <v>0</v>
      </c>
      <c r="M35" s="11">
        <f>IFERROR('Input Data Shift B'!L39*'Shift B Calculation'!$D35/3600,0)</f>
        <v>0</v>
      </c>
      <c r="N35" s="11">
        <f>IFERROR('Input Data Shift B'!M39*'Shift B Calculation'!$D35/3600,0)</f>
        <v>0</v>
      </c>
      <c r="O35" s="11">
        <f>IFERROR('Input Data Shift B'!N39*'Shift B Calculation'!$D35/3600,0)</f>
        <v>0</v>
      </c>
      <c r="P35" s="11">
        <f>IFERROR('Input Data Shift B'!O39*'Shift B Calculation'!$D35/3600,0)</f>
        <v>0</v>
      </c>
      <c r="Q35" s="11">
        <f>IFERROR('Input Data Shift B'!P39*'Shift B Calculation'!$D35/3600,0)</f>
        <v>0</v>
      </c>
      <c r="R35" s="11">
        <f>IFERROR('Input Data Shift B'!Q39*'Shift B Calculation'!$D35/3600,0)</f>
        <v>0</v>
      </c>
      <c r="S35" s="11">
        <f>IFERROR('Input Data Shift B'!R39*'Shift B Calculation'!$D35/3600,0)</f>
        <v>0</v>
      </c>
      <c r="T35" s="11">
        <f>IFERROR('Input Data Shift B'!S39*'Shift B Calculation'!$D35/3600,0)</f>
        <v>0</v>
      </c>
      <c r="U35" s="11">
        <f>IFERROR('Input Data Shift B'!T39*'Shift B Calculation'!$D35/3600,0)</f>
        <v>0</v>
      </c>
      <c r="V35" s="11">
        <f>IFERROR('Input Data Shift B'!U39*'Shift B Calculation'!$D35/3600,0)</f>
        <v>0</v>
      </c>
      <c r="W35" s="11">
        <f>IFERROR('Input Data Shift B'!V39*'Shift B Calculation'!$D35/3600,0)</f>
        <v>0</v>
      </c>
      <c r="X35" s="11">
        <f>IFERROR('Input Data Shift B'!W39*'Shift B Calculation'!$D35/3600,0)</f>
        <v>0</v>
      </c>
      <c r="Y35" s="11">
        <f>IFERROR('Input Data Shift B'!X39*'Shift B Calculation'!$D35/3600,0)</f>
        <v>0</v>
      </c>
      <c r="Z35" s="11">
        <f>IFERROR('Input Data Shift B'!Y39*'Shift B Calculation'!$D35/3600,0)</f>
        <v>0</v>
      </c>
      <c r="AA35" s="11">
        <f>IFERROR('Input Data Shift B'!Z39*'Shift B Calculation'!$D35/3600,0)</f>
        <v>0</v>
      </c>
      <c r="AB35" s="11">
        <f>IFERROR('Input Data Shift B'!AA39*'Shift B Calculation'!$D35/3600,0)</f>
        <v>0</v>
      </c>
      <c r="AC35" s="11">
        <f>IFERROR('Input Data Shift B'!AB39*'Shift B Calculation'!$D35/3600,0)</f>
        <v>0</v>
      </c>
      <c r="AD35" s="11">
        <f>IFERROR('Input Data Shift B'!AC39*'Shift B Calculation'!$D35/3600,0)</f>
        <v>0</v>
      </c>
      <c r="AE35" s="11">
        <f>IFERROR('Input Data Shift B'!AD39*'Shift B Calculation'!$D35/3600,0)</f>
        <v>0</v>
      </c>
      <c r="AF35" s="11">
        <f>IFERROR('Input Data Shift B'!AE39*'Shift B Calculation'!$D35/3600,0)</f>
        <v>0</v>
      </c>
      <c r="AG35" s="11">
        <f>IFERROR('Input Data Shift B'!AF39*'Shift B Calculation'!$D35/3600,0)</f>
        <v>0</v>
      </c>
      <c r="AH35" s="11">
        <f>IFERROR('Input Data Shift B'!AG39*'Shift B Calculation'!$D35/3600,0)</f>
        <v>0</v>
      </c>
      <c r="AI35" s="11">
        <f>IFERROR('Input Data Shift B'!AH39*'Shift B Calculation'!$D35/3600,0)</f>
        <v>0</v>
      </c>
      <c r="AJ35" s="11">
        <f t="shared" ref="AJ35:AJ66" si="1">+SUM(E35:AI35)</f>
        <v>0</v>
      </c>
    </row>
    <row r="36" spans="2:36">
      <c r="B36" s="8">
        <v>34</v>
      </c>
      <c r="C36" s="9" t="str">
        <f>+Kousu!B44</f>
        <v>AE262100-6060</v>
      </c>
      <c r="D36" s="10">
        <f>+Kousu!S44</f>
        <v>14.127906976744187</v>
      </c>
      <c r="E36" s="11">
        <f>IFERROR('Input Data Shift B'!D40*'Shift B Calculation'!$D36/3600,0)</f>
        <v>0</v>
      </c>
      <c r="F36" s="11">
        <f>IFERROR('Input Data Shift B'!E40*'Shift B Calculation'!$D36/3600,0)</f>
        <v>0</v>
      </c>
      <c r="G36" s="11">
        <f>IFERROR('Input Data Shift B'!F40*'Shift B Calculation'!$D36/3600,0)</f>
        <v>0</v>
      </c>
      <c r="H36" s="11">
        <f>IFERROR('Input Data Shift B'!G40*'Shift B Calculation'!$D36/3600,0)</f>
        <v>0</v>
      </c>
      <c r="I36" s="11">
        <f>IFERROR('Input Data Shift B'!H40*'Shift B Calculation'!$D36/3600,0)</f>
        <v>0</v>
      </c>
      <c r="J36" s="11">
        <f>IFERROR('Input Data Shift B'!I40*'Shift B Calculation'!$D36/3600,0)</f>
        <v>0</v>
      </c>
      <c r="K36" s="11">
        <f>IFERROR('Input Data Shift B'!J40*'Shift B Calculation'!$D36/3600,0)</f>
        <v>0</v>
      </c>
      <c r="L36" s="11">
        <f>IFERROR('Input Data Shift B'!K40*'Shift B Calculation'!$D36/3600,0)</f>
        <v>0</v>
      </c>
      <c r="M36" s="11">
        <f>IFERROR('Input Data Shift B'!L40*'Shift B Calculation'!$D36/3600,0)</f>
        <v>0</v>
      </c>
      <c r="N36" s="11">
        <f>IFERROR('Input Data Shift B'!M40*'Shift B Calculation'!$D36/3600,0)</f>
        <v>0</v>
      </c>
      <c r="O36" s="11">
        <f>IFERROR('Input Data Shift B'!N40*'Shift B Calculation'!$D36/3600,0)</f>
        <v>0</v>
      </c>
      <c r="P36" s="11">
        <f>IFERROR('Input Data Shift B'!O40*'Shift B Calculation'!$D36/3600,0)</f>
        <v>0</v>
      </c>
      <c r="Q36" s="11">
        <f>IFERROR('Input Data Shift B'!P40*'Shift B Calculation'!$D36/3600,0)</f>
        <v>0</v>
      </c>
      <c r="R36" s="11">
        <f>IFERROR('Input Data Shift B'!Q40*'Shift B Calculation'!$D36/3600,0)</f>
        <v>0</v>
      </c>
      <c r="S36" s="11">
        <f>IFERROR('Input Data Shift B'!R40*'Shift B Calculation'!$D36/3600,0)</f>
        <v>0</v>
      </c>
      <c r="T36" s="11">
        <f>IFERROR('Input Data Shift B'!S40*'Shift B Calculation'!$D36/3600,0)</f>
        <v>0</v>
      </c>
      <c r="U36" s="11">
        <f>IFERROR('Input Data Shift B'!T40*'Shift B Calculation'!$D36/3600,0)</f>
        <v>0</v>
      </c>
      <c r="V36" s="11">
        <f>IFERROR('Input Data Shift B'!U40*'Shift B Calculation'!$D36/3600,0)</f>
        <v>0</v>
      </c>
      <c r="W36" s="11">
        <f>IFERROR('Input Data Shift B'!V40*'Shift B Calculation'!$D36/3600,0)</f>
        <v>0</v>
      </c>
      <c r="X36" s="11">
        <f>IFERROR('Input Data Shift B'!W40*'Shift B Calculation'!$D36/3600,0)</f>
        <v>0</v>
      </c>
      <c r="Y36" s="11">
        <f>IFERROR('Input Data Shift B'!X40*'Shift B Calculation'!$D36/3600,0)</f>
        <v>0</v>
      </c>
      <c r="Z36" s="11">
        <f>IFERROR('Input Data Shift B'!Y40*'Shift B Calculation'!$D36/3600,0)</f>
        <v>0</v>
      </c>
      <c r="AA36" s="11">
        <f>IFERROR('Input Data Shift B'!Z40*'Shift B Calculation'!$D36/3600,0)</f>
        <v>0</v>
      </c>
      <c r="AB36" s="11">
        <f>IFERROR('Input Data Shift B'!AA40*'Shift B Calculation'!$D36/3600,0)</f>
        <v>0</v>
      </c>
      <c r="AC36" s="11">
        <f>IFERROR('Input Data Shift B'!AB40*'Shift B Calculation'!$D36/3600,0)</f>
        <v>0</v>
      </c>
      <c r="AD36" s="11">
        <f>IFERROR('Input Data Shift B'!AC40*'Shift B Calculation'!$D36/3600,0)</f>
        <v>0</v>
      </c>
      <c r="AE36" s="11">
        <f>IFERROR('Input Data Shift B'!AD40*'Shift B Calculation'!$D36/3600,0)</f>
        <v>0</v>
      </c>
      <c r="AF36" s="11">
        <f>IFERROR('Input Data Shift B'!AE40*'Shift B Calculation'!$D36/3600,0)</f>
        <v>0</v>
      </c>
      <c r="AG36" s="11">
        <f>IFERROR('Input Data Shift B'!AF40*'Shift B Calculation'!$D36/3600,0)</f>
        <v>0</v>
      </c>
      <c r="AH36" s="11">
        <f>IFERROR('Input Data Shift B'!AG40*'Shift B Calculation'!$D36/3600,0)</f>
        <v>0</v>
      </c>
      <c r="AI36" s="11">
        <f>IFERROR('Input Data Shift B'!AH40*'Shift B Calculation'!$D36/3600,0)</f>
        <v>0</v>
      </c>
      <c r="AJ36" s="11">
        <f t="shared" si="1"/>
        <v>0</v>
      </c>
    </row>
    <row r="37" spans="2:36">
      <c r="B37" s="8">
        <v>35</v>
      </c>
      <c r="C37" s="9" t="str">
        <f>+Kousu!B45</f>
        <v>AE262100-6070</v>
      </c>
      <c r="D37" s="10">
        <f>+Kousu!S45</f>
        <v>14.127906976744187</v>
      </c>
      <c r="E37" s="11">
        <f>IFERROR('Input Data Shift B'!D41*'Shift B Calculation'!$D37/3600,0)</f>
        <v>0</v>
      </c>
      <c r="F37" s="11">
        <f>IFERROR('Input Data Shift B'!E41*'Shift B Calculation'!$D37/3600,0)</f>
        <v>0</v>
      </c>
      <c r="G37" s="11">
        <f>IFERROR('Input Data Shift B'!F41*'Shift B Calculation'!$D37/3600,0)</f>
        <v>0</v>
      </c>
      <c r="H37" s="11">
        <f>IFERROR('Input Data Shift B'!G41*'Shift B Calculation'!$D37/3600,0)</f>
        <v>0</v>
      </c>
      <c r="I37" s="11">
        <f>IFERROR('Input Data Shift B'!H41*'Shift B Calculation'!$D37/3600,0)</f>
        <v>0</v>
      </c>
      <c r="J37" s="11">
        <f>IFERROR('Input Data Shift B'!I41*'Shift B Calculation'!$D37/3600,0)</f>
        <v>0</v>
      </c>
      <c r="K37" s="11">
        <f>IFERROR('Input Data Shift B'!J41*'Shift B Calculation'!$D37/3600,0)</f>
        <v>0</v>
      </c>
      <c r="L37" s="11">
        <f>IFERROR('Input Data Shift B'!K41*'Shift B Calculation'!$D37/3600,0)</f>
        <v>0</v>
      </c>
      <c r="M37" s="11">
        <f>IFERROR('Input Data Shift B'!L41*'Shift B Calculation'!$D37/3600,0)</f>
        <v>0</v>
      </c>
      <c r="N37" s="11">
        <f>IFERROR('Input Data Shift B'!M41*'Shift B Calculation'!$D37/3600,0)</f>
        <v>0</v>
      </c>
      <c r="O37" s="11">
        <f>IFERROR('Input Data Shift B'!N41*'Shift B Calculation'!$D37/3600,0)</f>
        <v>0</v>
      </c>
      <c r="P37" s="11">
        <f>IFERROR('Input Data Shift B'!O41*'Shift B Calculation'!$D37/3600,0)</f>
        <v>0</v>
      </c>
      <c r="Q37" s="11">
        <f>IFERROR('Input Data Shift B'!P41*'Shift B Calculation'!$D37/3600,0)</f>
        <v>0</v>
      </c>
      <c r="R37" s="11">
        <f>IFERROR('Input Data Shift B'!Q41*'Shift B Calculation'!$D37/3600,0)</f>
        <v>0</v>
      </c>
      <c r="S37" s="11">
        <f>IFERROR('Input Data Shift B'!R41*'Shift B Calculation'!$D37/3600,0)</f>
        <v>0</v>
      </c>
      <c r="T37" s="11">
        <f>IFERROR('Input Data Shift B'!S41*'Shift B Calculation'!$D37/3600,0)</f>
        <v>0</v>
      </c>
      <c r="U37" s="11">
        <f>IFERROR('Input Data Shift B'!T41*'Shift B Calculation'!$D37/3600,0)</f>
        <v>0</v>
      </c>
      <c r="V37" s="11">
        <f>IFERROR('Input Data Shift B'!U41*'Shift B Calculation'!$D37/3600,0)</f>
        <v>0</v>
      </c>
      <c r="W37" s="11">
        <f>IFERROR('Input Data Shift B'!V41*'Shift B Calculation'!$D37/3600,0)</f>
        <v>0</v>
      </c>
      <c r="X37" s="11">
        <f>IFERROR('Input Data Shift B'!W41*'Shift B Calculation'!$D37/3600,0)</f>
        <v>0</v>
      </c>
      <c r="Y37" s="11">
        <f>IFERROR('Input Data Shift B'!X41*'Shift B Calculation'!$D37/3600,0)</f>
        <v>0</v>
      </c>
      <c r="Z37" s="11">
        <f>IFERROR('Input Data Shift B'!Y41*'Shift B Calculation'!$D37/3600,0)</f>
        <v>0</v>
      </c>
      <c r="AA37" s="11">
        <f>IFERROR('Input Data Shift B'!Z41*'Shift B Calculation'!$D37/3600,0)</f>
        <v>0</v>
      </c>
      <c r="AB37" s="11">
        <f>IFERROR('Input Data Shift B'!AA41*'Shift B Calculation'!$D37/3600,0)</f>
        <v>0</v>
      </c>
      <c r="AC37" s="11">
        <f>IFERROR('Input Data Shift B'!AB41*'Shift B Calculation'!$D37/3600,0)</f>
        <v>0</v>
      </c>
      <c r="AD37" s="11">
        <f>IFERROR('Input Data Shift B'!AC41*'Shift B Calculation'!$D37/3600,0)</f>
        <v>0</v>
      </c>
      <c r="AE37" s="11">
        <f>IFERROR('Input Data Shift B'!AD41*'Shift B Calculation'!$D37/3600,0)</f>
        <v>0</v>
      </c>
      <c r="AF37" s="11">
        <f>IFERROR('Input Data Shift B'!AE41*'Shift B Calculation'!$D37/3600,0)</f>
        <v>0</v>
      </c>
      <c r="AG37" s="11">
        <f>IFERROR('Input Data Shift B'!AF41*'Shift B Calculation'!$D37/3600,0)</f>
        <v>0</v>
      </c>
      <c r="AH37" s="11">
        <f>IFERROR('Input Data Shift B'!AG41*'Shift B Calculation'!$D37/3600,0)</f>
        <v>0</v>
      </c>
      <c r="AI37" s="11">
        <f>IFERROR('Input Data Shift B'!AH41*'Shift B Calculation'!$D37/3600,0)</f>
        <v>0</v>
      </c>
      <c r="AJ37" s="11">
        <f t="shared" si="1"/>
        <v>0</v>
      </c>
    </row>
    <row r="38" spans="2:36">
      <c r="B38" s="8">
        <v>36</v>
      </c>
      <c r="C38" s="9" t="str">
        <f>+Kousu!B46</f>
        <v>AE262100-6110</v>
      </c>
      <c r="D38" s="10">
        <f>+Kousu!S46</f>
        <v>14.127906976744187</v>
      </c>
      <c r="E38" s="11">
        <f>IFERROR('Input Data Shift B'!D42*'Shift B Calculation'!$D38/3600,0)</f>
        <v>0</v>
      </c>
      <c r="F38" s="11">
        <f>IFERROR('Input Data Shift B'!E42*'Shift B Calculation'!$D38/3600,0)</f>
        <v>0</v>
      </c>
      <c r="G38" s="11">
        <f>IFERROR('Input Data Shift B'!F42*'Shift B Calculation'!$D38/3600,0)</f>
        <v>0</v>
      </c>
      <c r="H38" s="11">
        <f>IFERROR('Input Data Shift B'!G42*'Shift B Calculation'!$D38/3600,0)</f>
        <v>0</v>
      </c>
      <c r="I38" s="11">
        <f>IFERROR('Input Data Shift B'!H42*'Shift B Calculation'!$D38/3600,0)</f>
        <v>0</v>
      </c>
      <c r="J38" s="11">
        <f>IFERROR('Input Data Shift B'!I42*'Shift B Calculation'!$D38/3600,0)</f>
        <v>0</v>
      </c>
      <c r="K38" s="11">
        <f>IFERROR('Input Data Shift B'!J42*'Shift B Calculation'!$D38/3600,0)</f>
        <v>0</v>
      </c>
      <c r="L38" s="11">
        <f>IFERROR('Input Data Shift B'!K42*'Shift B Calculation'!$D38/3600,0)</f>
        <v>0</v>
      </c>
      <c r="M38" s="11">
        <f>IFERROR('Input Data Shift B'!L42*'Shift B Calculation'!$D38/3600,0)</f>
        <v>0</v>
      </c>
      <c r="N38" s="11">
        <f>IFERROR('Input Data Shift B'!M42*'Shift B Calculation'!$D38/3600,0)</f>
        <v>0</v>
      </c>
      <c r="O38" s="11">
        <f>IFERROR('Input Data Shift B'!N42*'Shift B Calculation'!$D38/3600,0)</f>
        <v>0</v>
      </c>
      <c r="P38" s="11">
        <f>IFERROR('Input Data Shift B'!O42*'Shift B Calculation'!$D38/3600,0)</f>
        <v>0</v>
      </c>
      <c r="Q38" s="11">
        <f>IFERROR('Input Data Shift B'!P42*'Shift B Calculation'!$D38/3600,0)</f>
        <v>0</v>
      </c>
      <c r="R38" s="11">
        <f>IFERROR('Input Data Shift B'!Q42*'Shift B Calculation'!$D38/3600,0)</f>
        <v>0</v>
      </c>
      <c r="S38" s="11">
        <f>IFERROR('Input Data Shift B'!R42*'Shift B Calculation'!$D38/3600,0)</f>
        <v>0</v>
      </c>
      <c r="T38" s="11">
        <f>IFERROR('Input Data Shift B'!S42*'Shift B Calculation'!$D38/3600,0)</f>
        <v>0</v>
      </c>
      <c r="U38" s="11">
        <f>IFERROR('Input Data Shift B'!T42*'Shift B Calculation'!$D38/3600,0)</f>
        <v>0</v>
      </c>
      <c r="V38" s="11">
        <f>IFERROR('Input Data Shift B'!U42*'Shift B Calculation'!$D38/3600,0)</f>
        <v>0</v>
      </c>
      <c r="W38" s="11">
        <f>IFERROR('Input Data Shift B'!V42*'Shift B Calculation'!$D38/3600,0)</f>
        <v>0</v>
      </c>
      <c r="X38" s="11">
        <f>IFERROR('Input Data Shift B'!W42*'Shift B Calculation'!$D38/3600,0)</f>
        <v>0</v>
      </c>
      <c r="Y38" s="11">
        <f>IFERROR('Input Data Shift B'!X42*'Shift B Calculation'!$D38/3600,0)</f>
        <v>0</v>
      </c>
      <c r="Z38" s="11">
        <f>IFERROR('Input Data Shift B'!Y42*'Shift B Calculation'!$D38/3600,0)</f>
        <v>0</v>
      </c>
      <c r="AA38" s="11">
        <f>IFERROR('Input Data Shift B'!Z42*'Shift B Calculation'!$D38/3600,0)</f>
        <v>0</v>
      </c>
      <c r="AB38" s="11">
        <f>IFERROR('Input Data Shift B'!AA42*'Shift B Calculation'!$D38/3600,0)</f>
        <v>0</v>
      </c>
      <c r="AC38" s="11">
        <f>IFERROR('Input Data Shift B'!AB42*'Shift B Calculation'!$D38/3600,0)</f>
        <v>0</v>
      </c>
      <c r="AD38" s="11">
        <f>IFERROR('Input Data Shift B'!AC42*'Shift B Calculation'!$D38/3600,0)</f>
        <v>0</v>
      </c>
      <c r="AE38" s="11">
        <f>IFERROR('Input Data Shift B'!AD42*'Shift B Calculation'!$D38/3600,0)</f>
        <v>0</v>
      </c>
      <c r="AF38" s="11">
        <f>IFERROR('Input Data Shift B'!AE42*'Shift B Calculation'!$D38/3600,0)</f>
        <v>0</v>
      </c>
      <c r="AG38" s="11">
        <f>IFERROR('Input Data Shift B'!AF42*'Shift B Calculation'!$D38/3600,0)</f>
        <v>0</v>
      </c>
      <c r="AH38" s="11">
        <f>IFERROR('Input Data Shift B'!AG42*'Shift B Calculation'!$D38/3600,0)</f>
        <v>0</v>
      </c>
      <c r="AI38" s="11">
        <f>IFERROR('Input Data Shift B'!AH42*'Shift B Calculation'!$D38/3600,0)</f>
        <v>0</v>
      </c>
      <c r="AJ38" s="11">
        <f t="shared" si="1"/>
        <v>0</v>
      </c>
    </row>
    <row r="39" spans="2:36">
      <c r="B39" s="8">
        <v>37</v>
      </c>
      <c r="C39" s="9" t="str">
        <f>+Kousu!B47</f>
        <v>AE262100-6120</v>
      </c>
      <c r="D39" s="10">
        <f>+Kousu!S47</f>
        <v>14.127906976744187</v>
      </c>
      <c r="E39" s="11">
        <f>IFERROR('Input Data Shift B'!D43*'Shift B Calculation'!$D39/3600,0)</f>
        <v>0</v>
      </c>
      <c r="F39" s="11">
        <f>IFERROR('Input Data Shift B'!E43*'Shift B Calculation'!$D39/3600,0)</f>
        <v>0</v>
      </c>
      <c r="G39" s="11">
        <f>IFERROR('Input Data Shift B'!F43*'Shift B Calculation'!$D39/3600,0)</f>
        <v>0</v>
      </c>
      <c r="H39" s="11">
        <f>IFERROR('Input Data Shift B'!G43*'Shift B Calculation'!$D39/3600,0)</f>
        <v>0</v>
      </c>
      <c r="I39" s="11">
        <f>IFERROR('Input Data Shift B'!H43*'Shift B Calculation'!$D39/3600,0)</f>
        <v>0</v>
      </c>
      <c r="J39" s="11">
        <f>IFERROR('Input Data Shift B'!I43*'Shift B Calculation'!$D39/3600,0)</f>
        <v>0</v>
      </c>
      <c r="K39" s="11">
        <f>IFERROR('Input Data Shift B'!J43*'Shift B Calculation'!$D39/3600,0)</f>
        <v>0</v>
      </c>
      <c r="L39" s="11">
        <f>IFERROR('Input Data Shift B'!K43*'Shift B Calculation'!$D39/3600,0)</f>
        <v>0</v>
      </c>
      <c r="M39" s="11">
        <f>IFERROR('Input Data Shift B'!L43*'Shift B Calculation'!$D39/3600,0)</f>
        <v>0</v>
      </c>
      <c r="N39" s="11">
        <f>IFERROR('Input Data Shift B'!M43*'Shift B Calculation'!$D39/3600,0)</f>
        <v>0</v>
      </c>
      <c r="O39" s="11">
        <f>IFERROR('Input Data Shift B'!N43*'Shift B Calculation'!$D39/3600,0)</f>
        <v>0</v>
      </c>
      <c r="P39" s="11">
        <f>IFERROR('Input Data Shift B'!O43*'Shift B Calculation'!$D39/3600,0)</f>
        <v>0</v>
      </c>
      <c r="Q39" s="11">
        <f>IFERROR('Input Data Shift B'!P43*'Shift B Calculation'!$D39/3600,0)</f>
        <v>0</v>
      </c>
      <c r="R39" s="11">
        <f>IFERROR('Input Data Shift B'!Q43*'Shift B Calculation'!$D39/3600,0)</f>
        <v>0</v>
      </c>
      <c r="S39" s="11">
        <f>IFERROR('Input Data Shift B'!R43*'Shift B Calculation'!$D39/3600,0)</f>
        <v>0</v>
      </c>
      <c r="T39" s="11">
        <f>IFERROR('Input Data Shift B'!S43*'Shift B Calculation'!$D39/3600,0)</f>
        <v>2.3938953488372094</v>
      </c>
      <c r="U39" s="11">
        <f>IFERROR('Input Data Shift B'!T43*'Shift B Calculation'!$D39/3600,0)</f>
        <v>0</v>
      </c>
      <c r="V39" s="11">
        <f>IFERROR('Input Data Shift B'!U43*'Shift B Calculation'!$D39/3600,0)</f>
        <v>0</v>
      </c>
      <c r="W39" s="11">
        <f>IFERROR('Input Data Shift B'!V43*'Shift B Calculation'!$D39/3600,0)</f>
        <v>0</v>
      </c>
      <c r="X39" s="11">
        <f>IFERROR('Input Data Shift B'!W43*'Shift B Calculation'!$D39/3600,0)</f>
        <v>0</v>
      </c>
      <c r="Y39" s="11">
        <f>IFERROR('Input Data Shift B'!X43*'Shift B Calculation'!$D39/3600,0)</f>
        <v>0</v>
      </c>
      <c r="Z39" s="11">
        <f>IFERROR('Input Data Shift B'!Y43*'Shift B Calculation'!$D39/3600,0)</f>
        <v>0</v>
      </c>
      <c r="AA39" s="11">
        <f>IFERROR('Input Data Shift B'!Z43*'Shift B Calculation'!$D39/3600,0)</f>
        <v>0</v>
      </c>
      <c r="AB39" s="11">
        <f>IFERROR('Input Data Shift B'!AA43*'Shift B Calculation'!$D39/3600,0)</f>
        <v>0</v>
      </c>
      <c r="AC39" s="11">
        <f>IFERROR('Input Data Shift B'!AB43*'Shift B Calculation'!$D39/3600,0)</f>
        <v>0</v>
      </c>
      <c r="AD39" s="11">
        <f>IFERROR('Input Data Shift B'!AC43*'Shift B Calculation'!$D39/3600,0)</f>
        <v>0</v>
      </c>
      <c r="AE39" s="11">
        <f>IFERROR('Input Data Shift B'!AD43*'Shift B Calculation'!$D39/3600,0)</f>
        <v>0</v>
      </c>
      <c r="AF39" s="11">
        <f>IFERROR('Input Data Shift B'!AE43*'Shift B Calculation'!$D39/3600,0)</f>
        <v>0</v>
      </c>
      <c r="AG39" s="11">
        <f>IFERROR('Input Data Shift B'!AF43*'Shift B Calculation'!$D39/3600,0)</f>
        <v>0</v>
      </c>
      <c r="AH39" s="11">
        <f>IFERROR('Input Data Shift B'!AG43*'Shift B Calculation'!$D39/3600,0)</f>
        <v>0</v>
      </c>
      <c r="AI39" s="11">
        <f>IFERROR('Input Data Shift B'!AH43*'Shift B Calculation'!$D39/3600,0)</f>
        <v>0</v>
      </c>
      <c r="AJ39" s="11">
        <f t="shared" si="1"/>
        <v>2.3938953488372094</v>
      </c>
    </row>
    <row r="40" spans="2:36">
      <c r="B40" s="8">
        <v>38</v>
      </c>
      <c r="C40" s="9" t="str">
        <f>+Kousu!B48</f>
        <v>AE262100-6161</v>
      </c>
      <c r="D40" s="10">
        <f>+Kousu!S48</f>
        <v>14.127906976744187</v>
      </c>
      <c r="E40" s="11">
        <f>IFERROR('Input Data Shift B'!D44*'Shift B Calculation'!$D40/3600,0)</f>
        <v>0</v>
      </c>
      <c r="F40" s="11">
        <f>IFERROR('Input Data Shift B'!E44*'Shift B Calculation'!$D40/3600,0)</f>
        <v>0</v>
      </c>
      <c r="G40" s="11">
        <f>IFERROR('Input Data Shift B'!F44*'Shift B Calculation'!$D40/3600,0)</f>
        <v>0</v>
      </c>
      <c r="H40" s="11">
        <f>IFERROR('Input Data Shift B'!G44*'Shift B Calculation'!$D40/3600,0)</f>
        <v>0</v>
      </c>
      <c r="I40" s="11">
        <f>IFERROR('Input Data Shift B'!H44*'Shift B Calculation'!$D40/3600,0)</f>
        <v>0</v>
      </c>
      <c r="J40" s="11">
        <f>IFERROR('Input Data Shift B'!I44*'Shift B Calculation'!$D40/3600,0)</f>
        <v>0</v>
      </c>
      <c r="K40" s="11">
        <f>IFERROR('Input Data Shift B'!J44*'Shift B Calculation'!$D40/3600,0)</f>
        <v>0</v>
      </c>
      <c r="L40" s="11">
        <f>IFERROR('Input Data Shift B'!K44*'Shift B Calculation'!$D40/3600,0)</f>
        <v>0</v>
      </c>
      <c r="M40" s="11">
        <f>IFERROR('Input Data Shift B'!L44*'Shift B Calculation'!$D40/3600,0)</f>
        <v>0</v>
      </c>
      <c r="N40" s="11">
        <f>IFERROR('Input Data Shift B'!M44*'Shift B Calculation'!$D40/3600,0)</f>
        <v>0</v>
      </c>
      <c r="O40" s="11">
        <f>IFERROR('Input Data Shift B'!N44*'Shift B Calculation'!$D40/3600,0)</f>
        <v>0</v>
      </c>
      <c r="P40" s="11">
        <f>IFERROR('Input Data Shift B'!O44*'Shift B Calculation'!$D40/3600,0)</f>
        <v>0</v>
      </c>
      <c r="Q40" s="11">
        <f>IFERROR('Input Data Shift B'!P44*'Shift B Calculation'!$D40/3600,0)</f>
        <v>0</v>
      </c>
      <c r="R40" s="11">
        <f>IFERROR('Input Data Shift B'!Q44*'Shift B Calculation'!$D40/3600,0)</f>
        <v>0</v>
      </c>
      <c r="S40" s="11">
        <f>IFERROR('Input Data Shift B'!R44*'Shift B Calculation'!$D40/3600,0)</f>
        <v>0</v>
      </c>
      <c r="T40" s="11">
        <f>IFERROR('Input Data Shift B'!S44*'Shift B Calculation'!$D40/3600,0)</f>
        <v>0</v>
      </c>
      <c r="U40" s="11">
        <f>IFERROR('Input Data Shift B'!T44*'Shift B Calculation'!$D40/3600,0)</f>
        <v>0</v>
      </c>
      <c r="V40" s="11">
        <f>IFERROR('Input Data Shift B'!U44*'Shift B Calculation'!$D40/3600,0)</f>
        <v>0</v>
      </c>
      <c r="W40" s="11">
        <f>IFERROR('Input Data Shift B'!V44*'Shift B Calculation'!$D40/3600,0)</f>
        <v>0</v>
      </c>
      <c r="X40" s="11">
        <f>IFERROR('Input Data Shift B'!W44*'Shift B Calculation'!$D40/3600,0)</f>
        <v>0</v>
      </c>
      <c r="Y40" s="11">
        <f>IFERROR('Input Data Shift B'!X44*'Shift B Calculation'!$D40/3600,0)</f>
        <v>0</v>
      </c>
      <c r="Z40" s="11">
        <f>IFERROR('Input Data Shift B'!Y44*'Shift B Calculation'!$D40/3600,0)</f>
        <v>0</v>
      </c>
      <c r="AA40" s="11">
        <f>IFERROR('Input Data Shift B'!Z44*'Shift B Calculation'!$D40/3600,0)</f>
        <v>0</v>
      </c>
      <c r="AB40" s="11">
        <f>IFERROR('Input Data Shift B'!AA44*'Shift B Calculation'!$D40/3600,0)</f>
        <v>0</v>
      </c>
      <c r="AC40" s="11">
        <f>IFERROR('Input Data Shift B'!AB44*'Shift B Calculation'!$D40/3600,0)</f>
        <v>0</v>
      </c>
      <c r="AD40" s="11">
        <f>IFERROR('Input Data Shift B'!AC44*'Shift B Calculation'!$D40/3600,0)</f>
        <v>0</v>
      </c>
      <c r="AE40" s="11">
        <f>IFERROR('Input Data Shift B'!AD44*'Shift B Calculation'!$D40/3600,0)</f>
        <v>0</v>
      </c>
      <c r="AF40" s="11">
        <f>IFERROR('Input Data Shift B'!AE44*'Shift B Calculation'!$D40/3600,0)</f>
        <v>0</v>
      </c>
      <c r="AG40" s="11">
        <f>IFERROR('Input Data Shift B'!AF44*'Shift B Calculation'!$D40/3600,0)</f>
        <v>0</v>
      </c>
      <c r="AH40" s="11">
        <f>IFERROR('Input Data Shift B'!AG44*'Shift B Calculation'!$D40/3600,0)</f>
        <v>0</v>
      </c>
      <c r="AI40" s="11">
        <f>IFERROR('Input Data Shift B'!AH44*'Shift B Calculation'!$D40/3600,0)</f>
        <v>0</v>
      </c>
      <c r="AJ40" s="11">
        <f t="shared" si="1"/>
        <v>0</v>
      </c>
    </row>
    <row r="41" spans="2:36">
      <c r="B41" s="8">
        <v>39</v>
      </c>
      <c r="C41" s="9" t="str">
        <f>+Kousu!B49</f>
        <v>AE262100-6171</v>
      </c>
      <c r="D41" s="10">
        <f>+Kousu!S49</f>
        <v>14.127906976744187</v>
      </c>
      <c r="E41" s="11">
        <f>IFERROR('Input Data Shift B'!D45*'Shift B Calculation'!$D41/3600,0)</f>
        <v>0</v>
      </c>
      <c r="F41" s="11">
        <f>IFERROR('Input Data Shift B'!E45*'Shift B Calculation'!$D41/3600,0)</f>
        <v>0</v>
      </c>
      <c r="G41" s="11">
        <f>IFERROR('Input Data Shift B'!F45*'Shift B Calculation'!$D41/3600,0)</f>
        <v>0</v>
      </c>
      <c r="H41" s="11">
        <f>IFERROR('Input Data Shift B'!G45*'Shift B Calculation'!$D41/3600,0)</f>
        <v>0</v>
      </c>
      <c r="I41" s="11">
        <f>IFERROR('Input Data Shift B'!H45*'Shift B Calculation'!$D41/3600,0)</f>
        <v>0</v>
      </c>
      <c r="J41" s="11">
        <f>IFERROR('Input Data Shift B'!I45*'Shift B Calculation'!$D41/3600,0)</f>
        <v>0</v>
      </c>
      <c r="K41" s="11">
        <f>IFERROR('Input Data Shift B'!J45*'Shift B Calculation'!$D41/3600,0)</f>
        <v>0</v>
      </c>
      <c r="L41" s="11">
        <f>IFERROR('Input Data Shift B'!K45*'Shift B Calculation'!$D41/3600,0)</f>
        <v>0</v>
      </c>
      <c r="M41" s="11">
        <f>IFERROR('Input Data Shift B'!L45*'Shift B Calculation'!$D41/3600,0)</f>
        <v>0</v>
      </c>
      <c r="N41" s="11">
        <f>IFERROR('Input Data Shift B'!M45*'Shift B Calculation'!$D41/3600,0)</f>
        <v>0</v>
      </c>
      <c r="O41" s="11">
        <f>IFERROR('Input Data Shift B'!N45*'Shift B Calculation'!$D41/3600,0)</f>
        <v>0</v>
      </c>
      <c r="P41" s="11">
        <f>IFERROR('Input Data Shift B'!O45*'Shift B Calculation'!$D41/3600,0)</f>
        <v>0</v>
      </c>
      <c r="Q41" s="11">
        <f>IFERROR('Input Data Shift B'!P45*'Shift B Calculation'!$D41/3600,0)</f>
        <v>0</v>
      </c>
      <c r="R41" s="11">
        <f>IFERROR('Input Data Shift B'!Q45*'Shift B Calculation'!$D41/3600,0)</f>
        <v>0</v>
      </c>
      <c r="S41" s="11">
        <f>IFERROR('Input Data Shift B'!R45*'Shift B Calculation'!$D41/3600,0)</f>
        <v>0</v>
      </c>
      <c r="T41" s="11">
        <f>IFERROR('Input Data Shift B'!S45*'Shift B Calculation'!$D41/3600,0)</f>
        <v>0</v>
      </c>
      <c r="U41" s="11">
        <f>IFERROR('Input Data Shift B'!T45*'Shift B Calculation'!$D41/3600,0)</f>
        <v>0</v>
      </c>
      <c r="V41" s="11">
        <f>IFERROR('Input Data Shift B'!U45*'Shift B Calculation'!$D41/3600,0)</f>
        <v>0</v>
      </c>
      <c r="W41" s="11">
        <f>IFERROR('Input Data Shift B'!V45*'Shift B Calculation'!$D41/3600,0)</f>
        <v>0</v>
      </c>
      <c r="X41" s="11">
        <f>IFERROR('Input Data Shift B'!W45*'Shift B Calculation'!$D41/3600,0)</f>
        <v>0</v>
      </c>
      <c r="Y41" s="11">
        <f>IFERROR('Input Data Shift B'!X45*'Shift B Calculation'!$D41/3600,0)</f>
        <v>0</v>
      </c>
      <c r="Z41" s="11">
        <f>IFERROR('Input Data Shift B'!Y45*'Shift B Calculation'!$D41/3600,0)</f>
        <v>0</v>
      </c>
      <c r="AA41" s="11">
        <f>IFERROR('Input Data Shift B'!Z45*'Shift B Calculation'!$D41/3600,0)</f>
        <v>0</v>
      </c>
      <c r="AB41" s="11">
        <f>IFERROR('Input Data Shift B'!AA45*'Shift B Calculation'!$D41/3600,0)</f>
        <v>0</v>
      </c>
      <c r="AC41" s="11">
        <f>IFERROR('Input Data Shift B'!AB45*'Shift B Calculation'!$D41/3600,0)</f>
        <v>0</v>
      </c>
      <c r="AD41" s="11">
        <f>IFERROR('Input Data Shift B'!AC45*'Shift B Calculation'!$D41/3600,0)</f>
        <v>0</v>
      </c>
      <c r="AE41" s="11">
        <f>IFERROR('Input Data Shift B'!AD45*'Shift B Calculation'!$D41/3600,0)</f>
        <v>0</v>
      </c>
      <c r="AF41" s="11">
        <f>IFERROR('Input Data Shift B'!AE45*'Shift B Calculation'!$D41/3600,0)</f>
        <v>0</v>
      </c>
      <c r="AG41" s="11">
        <f>IFERROR('Input Data Shift B'!AF45*'Shift B Calculation'!$D41/3600,0)</f>
        <v>0</v>
      </c>
      <c r="AH41" s="11">
        <f>IFERROR('Input Data Shift B'!AG45*'Shift B Calculation'!$D41/3600,0)</f>
        <v>0</v>
      </c>
      <c r="AI41" s="11">
        <f>IFERROR('Input Data Shift B'!AH45*'Shift B Calculation'!$D41/3600,0)</f>
        <v>0</v>
      </c>
      <c r="AJ41" s="11">
        <f t="shared" si="1"/>
        <v>0</v>
      </c>
    </row>
    <row r="42" spans="2:36">
      <c r="B42" s="8">
        <v>40</v>
      </c>
      <c r="C42" s="9" t="str">
        <f>+Kousu!B50</f>
        <v>AE262100-6560</v>
      </c>
      <c r="D42" s="10">
        <f>+Kousu!S50</f>
        <v>14.127906976744187</v>
      </c>
      <c r="E42" s="11">
        <f>IFERROR('Input Data Shift B'!D46*'Shift B Calculation'!$D42/3600,0)</f>
        <v>0</v>
      </c>
      <c r="F42" s="11">
        <f>IFERROR('Input Data Shift B'!E46*'Shift B Calculation'!$D42/3600,0)</f>
        <v>0</v>
      </c>
      <c r="G42" s="11">
        <f>IFERROR('Input Data Shift B'!F46*'Shift B Calculation'!$D42/3600,0)</f>
        <v>0</v>
      </c>
      <c r="H42" s="11">
        <f>IFERROR('Input Data Shift B'!G46*'Shift B Calculation'!$D42/3600,0)</f>
        <v>0</v>
      </c>
      <c r="I42" s="11">
        <f>IFERROR('Input Data Shift B'!H46*'Shift B Calculation'!$D42/3600,0)</f>
        <v>0</v>
      </c>
      <c r="J42" s="11">
        <f>IFERROR('Input Data Shift B'!I46*'Shift B Calculation'!$D42/3600,0)</f>
        <v>0</v>
      </c>
      <c r="K42" s="11">
        <f>IFERROR('Input Data Shift B'!J46*'Shift B Calculation'!$D42/3600,0)</f>
        <v>0</v>
      </c>
      <c r="L42" s="11">
        <f>IFERROR('Input Data Shift B'!K46*'Shift B Calculation'!$D42/3600,0)</f>
        <v>0</v>
      </c>
      <c r="M42" s="11">
        <f>IFERROR('Input Data Shift B'!L46*'Shift B Calculation'!$D42/3600,0)</f>
        <v>0</v>
      </c>
      <c r="N42" s="11">
        <f>IFERROR('Input Data Shift B'!M46*'Shift B Calculation'!$D42/3600,0)</f>
        <v>0</v>
      </c>
      <c r="O42" s="11">
        <f>IFERROR('Input Data Shift B'!N46*'Shift B Calculation'!$D42/3600,0)</f>
        <v>0</v>
      </c>
      <c r="P42" s="11">
        <f>IFERROR('Input Data Shift B'!O46*'Shift B Calculation'!$D42/3600,0)</f>
        <v>0</v>
      </c>
      <c r="Q42" s="11">
        <f>IFERROR('Input Data Shift B'!P46*'Shift B Calculation'!$D42/3600,0)</f>
        <v>0</v>
      </c>
      <c r="R42" s="11">
        <f>IFERROR('Input Data Shift B'!Q46*'Shift B Calculation'!$D42/3600,0)</f>
        <v>0</v>
      </c>
      <c r="S42" s="11">
        <f>IFERROR('Input Data Shift B'!R46*'Shift B Calculation'!$D42/3600,0)</f>
        <v>0</v>
      </c>
      <c r="T42" s="11">
        <f>IFERROR('Input Data Shift B'!S46*'Shift B Calculation'!$D42/3600,0)</f>
        <v>0</v>
      </c>
      <c r="U42" s="11">
        <f>IFERROR('Input Data Shift B'!T46*'Shift B Calculation'!$D42/3600,0)</f>
        <v>0</v>
      </c>
      <c r="V42" s="11">
        <f>IFERROR('Input Data Shift B'!U46*'Shift B Calculation'!$D42/3600,0)</f>
        <v>0</v>
      </c>
      <c r="W42" s="11">
        <f>IFERROR('Input Data Shift B'!V46*'Shift B Calculation'!$D42/3600,0)</f>
        <v>0</v>
      </c>
      <c r="X42" s="11">
        <f>IFERROR('Input Data Shift B'!W46*'Shift B Calculation'!$D42/3600,0)</f>
        <v>0</v>
      </c>
      <c r="Y42" s="11">
        <f>IFERROR('Input Data Shift B'!X46*'Shift B Calculation'!$D42/3600,0)</f>
        <v>0</v>
      </c>
      <c r="Z42" s="11">
        <f>IFERROR('Input Data Shift B'!Y46*'Shift B Calculation'!$D42/3600,0)</f>
        <v>0</v>
      </c>
      <c r="AA42" s="11">
        <f>IFERROR('Input Data Shift B'!Z46*'Shift B Calculation'!$D42/3600,0)</f>
        <v>0</v>
      </c>
      <c r="AB42" s="11">
        <f>IFERROR('Input Data Shift B'!AA46*'Shift B Calculation'!$D42/3600,0)</f>
        <v>0</v>
      </c>
      <c r="AC42" s="11">
        <f>IFERROR('Input Data Shift B'!AB46*'Shift B Calculation'!$D42/3600,0)</f>
        <v>0</v>
      </c>
      <c r="AD42" s="11">
        <f>IFERROR('Input Data Shift B'!AC46*'Shift B Calculation'!$D42/3600,0)</f>
        <v>0</v>
      </c>
      <c r="AE42" s="11">
        <f>IFERROR('Input Data Shift B'!AD46*'Shift B Calculation'!$D42/3600,0)</f>
        <v>0</v>
      </c>
      <c r="AF42" s="11">
        <f>IFERROR('Input Data Shift B'!AE46*'Shift B Calculation'!$D42/3600,0)</f>
        <v>0</v>
      </c>
      <c r="AG42" s="11">
        <f>IFERROR('Input Data Shift B'!AF46*'Shift B Calculation'!$D42/3600,0)</f>
        <v>0</v>
      </c>
      <c r="AH42" s="11">
        <f>IFERROR('Input Data Shift B'!AG46*'Shift B Calculation'!$D42/3600,0)</f>
        <v>0</v>
      </c>
      <c r="AI42" s="11">
        <f>IFERROR('Input Data Shift B'!AH46*'Shift B Calculation'!$D42/3600,0)</f>
        <v>0</v>
      </c>
      <c r="AJ42" s="11">
        <f t="shared" si="1"/>
        <v>0</v>
      </c>
    </row>
    <row r="43" spans="2:36">
      <c r="B43" s="8">
        <v>41</v>
      </c>
      <c r="C43" s="9" t="str">
        <f>+Kousu!B51</f>
        <v>AE262100-6570</v>
      </c>
      <c r="D43" s="10">
        <f>+Kousu!S51</f>
        <v>14.127906976744187</v>
      </c>
      <c r="E43" s="11">
        <f>IFERROR('Input Data Shift B'!D47*'Shift B Calculation'!$D43/3600,0)</f>
        <v>0</v>
      </c>
      <c r="F43" s="11">
        <f>IFERROR('Input Data Shift B'!E47*'Shift B Calculation'!$D43/3600,0)</f>
        <v>0</v>
      </c>
      <c r="G43" s="11">
        <f>IFERROR('Input Data Shift B'!F47*'Shift B Calculation'!$D43/3600,0)</f>
        <v>0</v>
      </c>
      <c r="H43" s="11">
        <f>IFERROR('Input Data Shift B'!G47*'Shift B Calculation'!$D43/3600,0)</f>
        <v>0</v>
      </c>
      <c r="I43" s="11">
        <f>IFERROR('Input Data Shift B'!H47*'Shift B Calculation'!$D43/3600,0)</f>
        <v>0</v>
      </c>
      <c r="J43" s="11">
        <f>IFERROR('Input Data Shift B'!I47*'Shift B Calculation'!$D43/3600,0)</f>
        <v>0</v>
      </c>
      <c r="K43" s="11">
        <f>IFERROR('Input Data Shift B'!J47*'Shift B Calculation'!$D43/3600,0)</f>
        <v>0</v>
      </c>
      <c r="L43" s="11">
        <f>IFERROR('Input Data Shift B'!K47*'Shift B Calculation'!$D43/3600,0)</f>
        <v>0</v>
      </c>
      <c r="M43" s="11">
        <f>IFERROR('Input Data Shift B'!L47*'Shift B Calculation'!$D43/3600,0)</f>
        <v>0</v>
      </c>
      <c r="N43" s="11">
        <f>IFERROR('Input Data Shift B'!M47*'Shift B Calculation'!$D43/3600,0)</f>
        <v>0</v>
      </c>
      <c r="O43" s="11">
        <f>IFERROR('Input Data Shift B'!N47*'Shift B Calculation'!$D43/3600,0)</f>
        <v>0</v>
      </c>
      <c r="P43" s="11">
        <f>IFERROR('Input Data Shift B'!O47*'Shift B Calculation'!$D43/3600,0)</f>
        <v>0</v>
      </c>
      <c r="Q43" s="11">
        <f>IFERROR('Input Data Shift B'!P47*'Shift B Calculation'!$D43/3600,0)</f>
        <v>0</v>
      </c>
      <c r="R43" s="11">
        <f>IFERROR('Input Data Shift B'!Q47*'Shift B Calculation'!$D43/3600,0)</f>
        <v>0</v>
      </c>
      <c r="S43" s="11">
        <f>IFERROR('Input Data Shift B'!R47*'Shift B Calculation'!$D43/3600,0)</f>
        <v>0</v>
      </c>
      <c r="T43" s="11">
        <f>IFERROR('Input Data Shift B'!S47*'Shift B Calculation'!$D43/3600,0)</f>
        <v>0</v>
      </c>
      <c r="U43" s="11">
        <f>IFERROR('Input Data Shift B'!T47*'Shift B Calculation'!$D43/3600,0)</f>
        <v>0</v>
      </c>
      <c r="V43" s="11">
        <f>IFERROR('Input Data Shift B'!U47*'Shift B Calculation'!$D43/3600,0)</f>
        <v>0</v>
      </c>
      <c r="W43" s="11">
        <f>IFERROR('Input Data Shift B'!V47*'Shift B Calculation'!$D43/3600,0)</f>
        <v>0</v>
      </c>
      <c r="X43" s="11">
        <f>IFERROR('Input Data Shift B'!W47*'Shift B Calculation'!$D43/3600,0)</f>
        <v>0</v>
      </c>
      <c r="Y43" s="11">
        <f>IFERROR('Input Data Shift B'!X47*'Shift B Calculation'!$D43/3600,0)</f>
        <v>0</v>
      </c>
      <c r="Z43" s="11">
        <f>IFERROR('Input Data Shift B'!Y47*'Shift B Calculation'!$D43/3600,0)</f>
        <v>0</v>
      </c>
      <c r="AA43" s="11">
        <f>IFERROR('Input Data Shift B'!Z47*'Shift B Calculation'!$D43/3600,0)</f>
        <v>0</v>
      </c>
      <c r="AB43" s="11">
        <f>IFERROR('Input Data Shift B'!AA47*'Shift B Calculation'!$D43/3600,0)</f>
        <v>0</v>
      </c>
      <c r="AC43" s="11">
        <f>IFERROR('Input Data Shift B'!AB47*'Shift B Calculation'!$D43/3600,0)</f>
        <v>0</v>
      </c>
      <c r="AD43" s="11">
        <f>IFERROR('Input Data Shift B'!AC47*'Shift B Calculation'!$D43/3600,0)</f>
        <v>0</v>
      </c>
      <c r="AE43" s="11">
        <f>IFERROR('Input Data Shift B'!AD47*'Shift B Calculation'!$D43/3600,0)</f>
        <v>0</v>
      </c>
      <c r="AF43" s="11">
        <f>IFERROR('Input Data Shift B'!AE47*'Shift B Calculation'!$D43/3600,0)</f>
        <v>0</v>
      </c>
      <c r="AG43" s="11">
        <f>IFERROR('Input Data Shift B'!AF47*'Shift B Calculation'!$D43/3600,0)</f>
        <v>0</v>
      </c>
      <c r="AH43" s="11">
        <f>IFERROR('Input Data Shift B'!AG47*'Shift B Calculation'!$D43/3600,0)</f>
        <v>0</v>
      </c>
      <c r="AI43" s="11">
        <f>IFERROR('Input Data Shift B'!AH47*'Shift B Calculation'!$D43/3600,0)</f>
        <v>0</v>
      </c>
      <c r="AJ43" s="11">
        <f t="shared" si="1"/>
        <v>0</v>
      </c>
    </row>
    <row r="44" spans="2:36">
      <c r="B44" s="8">
        <v>42</v>
      </c>
      <c r="C44" s="9" t="str">
        <f>+Kousu!B52</f>
        <v>AE262100-6751</v>
      </c>
      <c r="D44" s="10">
        <f>+Kousu!S52</f>
        <v>14.127906976744187</v>
      </c>
      <c r="E44" s="11">
        <f>IFERROR('Input Data Shift B'!D48*'Shift B Calculation'!$D44/3600,0)</f>
        <v>0</v>
      </c>
      <c r="F44" s="11">
        <f>IFERROR('Input Data Shift B'!E48*'Shift B Calculation'!$D44/3600,0)</f>
        <v>0</v>
      </c>
      <c r="G44" s="11">
        <f>IFERROR('Input Data Shift B'!F48*'Shift B Calculation'!$D44/3600,0)</f>
        <v>0</v>
      </c>
      <c r="H44" s="11">
        <f>IFERROR('Input Data Shift B'!G48*'Shift B Calculation'!$D44/3600,0)</f>
        <v>0</v>
      </c>
      <c r="I44" s="11">
        <f>IFERROR('Input Data Shift B'!H48*'Shift B Calculation'!$D44/3600,0)</f>
        <v>0</v>
      </c>
      <c r="J44" s="11">
        <f>IFERROR('Input Data Shift B'!I48*'Shift B Calculation'!$D44/3600,0)</f>
        <v>0</v>
      </c>
      <c r="K44" s="11">
        <f>IFERROR('Input Data Shift B'!J48*'Shift B Calculation'!$D44/3600,0)</f>
        <v>0</v>
      </c>
      <c r="L44" s="11">
        <f>IFERROR('Input Data Shift B'!K48*'Shift B Calculation'!$D44/3600,0)</f>
        <v>0</v>
      </c>
      <c r="M44" s="11">
        <f>IFERROR('Input Data Shift B'!L48*'Shift B Calculation'!$D44/3600,0)</f>
        <v>0</v>
      </c>
      <c r="N44" s="11">
        <f>IFERROR('Input Data Shift B'!M48*'Shift B Calculation'!$D44/3600,0)</f>
        <v>0</v>
      </c>
      <c r="O44" s="11">
        <f>IFERROR('Input Data Shift B'!N48*'Shift B Calculation'!$D44/3600,0)</f>
        <v>0</v>
      </c>
      <c r="P44" s="11">
        <f>IFERROR('Input Data Shift B'!O48*'Shift B Calculation'!$D44/3600,0)</f>
        <v>0</v>
      </c>
      <c r="Q44" s="11">
        <f>IFERROR('Input Data Shift B'!P48*'Shift B Calculation'!$D44/3600,0)</f>
        <v>0</v>
      </c>
      <c r="R44" s="11">
        <f>IFERROR('Input Data Shift B'!Q48*'Shift B Calculation'!$D44/3600,0)</f>
        <v>0</v>
      </c>
      <c r="S44" s="11">
        <f>IFERROR('Input Data Shift B'!R48*'Shift B Calculation'!$D44/3600,0)</f>
        <v>0</v>
      </c>
      <c r="T44" s="11">
        <f>IFERROR('Input Data Shift B'!S48*'Shift B Calculation'!$D44/3600,0)</f>
        <v>0</v>
      </c>
      <c r="U44" s="11">
        <f>IFERROR('Input Data Shift B'!T48*'Shift B Calculation'!$D44/3600,0)</f>
        <v>0</v>
      </c>
      <c r="V44" s="11">
        <f>IFERROR('Input Data Shift B'!U48*'Shift B Calculation'!$D44/3600,0)</f>
        <v>0</v>
      </c>
      <c r="W44" s="11">
        <f>IFERROR('Input Data Shift B'!V48*'Shift B Calculation'!$D44/3600,0)</f>
        <v>0</v>
      </c>
      <c r="X44" s="11">
        <f>IFERROR('Input Data Shift B'!W48*'Shift B Calculation'!$D44/3600,0)</f>
        <v>0</v>
      </c>
      <c r="Y44" s="11">
        <f>IFERROR('Input Data Shift B'!X48*'Shift B Calculation'!$D44/3600,0)</f>
        <v>0</v>
      </c>
      <c r="Z44" s="11">
        <f>IFERROR('Input Data Shift B'!Y48*'Shift B Calculation'!$D44/3600,0)</f>
        <v>0</v>
      </c>
      <c r="AA44" s="11">
        <f>IFERROR('Input Data Shift B'!Z48*'Shift B Calculation'!$D44/3600,0)</f>
        <v>0</v>
      </c>
      <c r="AB44" s="11">
        <f>IFERROR('Input Data Shift B'!AA48*'Shift B Calculation'!$D44/3600,0)</f>
        <v>0</v>
      </c>
      <c r="AC44" s="11">
        <f>IFERROR('Input Data Shift B'!AB48*'Shift B Calculation'!$D44/3600,0)</f>
        <v>0</v>
      </c>
      <c r="AD44" s="11">
        <f>IFERROR('Input Data Shift B'!AC48*'Shift B Calculation'!$D44/3600,0)</f>
        <v>0</v>
      </c>
      <c r="AE44" s="11">
        <f>IFERROR('Input Data Shift B'!AD48*'Shift B Calculation'!$D44/3600,0)</f>
        <v>0</v>
      </c>
      <c r="AF44" s="11">
        <f>IFERROR('Input Data Shift B'!AE48*'Shift B Calculation'!$D44/3600,0)</f>
        <v>0</v>
      </c>
      <c r="AG44" s="11">
        <f>IFERROR('Input Data Shift B'!AF48*'Shift B Calculation'!$D44/3600,0)</f>
        <v>0</v>
      </c>
      <c r="AH44" s="11">
        <f>IFERROR('Input Data Shift B'!AG48*'Shift B Calculation'!$D44/3600,0)</f>
        <v>0</v>
      </c>
      <c r="AI44" s="11">
        <f>IFERROR('Input Data Shift B'!AH48*'Shift B Calculation'!$D44/3600,0)</f>
        <v>0</v>
      </c>
      <c r="AJ44" s="11">
        <f t="shared" si="1"/>
        <v>0</v>
      </c>
    </row>
    <row r="45" spans="2:36">
      <c r="B45" s="8">
        <v>43</v>
      </c>
      <c r="C45" s="9" t="str">
        <f>+Kousu!B53</f>
        <v>AE262100-6761</v>
      </c>
      <c r="D45" s="10">
        <f>+Kousu!S53</f>
        <v>14.127906976744187</v>
      </c>
      <c r="E45" s="11">
        <f>IFERROR('Input Data Shift B'!D49*'Shift B Calculation'!$D45/3600,0)</f>
        <v>0</v>
      </c>
      <c r="F45" s="11">
        <f>IFERROR('Input Data Shift B'!E49*'Shift B Calculation'!$D45/3600,0)</f>
        <v>0</v>
      </c>
      <c r="G45" s="11">
        <f>IFERROR('Input Data Shift B'!F49*'Shift B Calculation'!$D45/3600,0)</f>
        <v>0</v>
      </c>
      <c r="H45" s="11">
        <f>IFERROR('Input Data Shift B'!G49*'Shift B Calculation'!$D45/3600,0)</f>
        <v>0</v>
      </c>
      <c r="I45" s="11">
        <f>IFERROR('Input Data Shift B'!H49*'Shift B Calculation'!$D45/3600,0)</f>
        <v>0</v>
      </c>
      <c r="J45" s="11">
        <f>IFERROR('Input Data Shift B'!I49*'Shift B Calculation'!$D45/3600,0)</f>
        <v>0</v>
      </c>
      <c r="K45" s="11">
        <f>IFERROR('Input Data Shift B'!J49*'Shift B Calculation'!$D45/3600,0)</f>
        <v>0</v>
      </c>
      <c r="L45" s="11">
        <f>IFERROR('Input Data Shift B'!K49*'Shift B Calculation'!$D45/3600,0)</f>
        <v>0</v>
      </c>
      <c r="M45" s="11">
        <f>IFERROR('Input Data Shift B'!L49*'Shift B Calculation'!$D45/3600,0)</f>
        <v>0</v>
      </c>
      <c r="N45" s="11">
        <f>IFERROR('Input Data Shift B'!M49*'Shift B Calculation'!$D45/3600,0)</f>
        <v>0</v>
      </c>
      <c r="O45" s="11">
        <f>IFERROR('Input Data Shift B'!N49*'Shift B Calculation'!$D45/3600,0)</f>
        <v>0</v>
      </c>
      <c r="P45" s="11">
        <f>IFERROR('Input Data Shift B'!O49*'Shift B Calculation'!$D45/3600,0)</f>
        <v>0</v>
      </c>
      <c r="Q45" s="11">
        <f>IFERROR('Input Data Shift B'!P49*'Shift B Calculation'!$D45/3600,0)</f>
        <v>0</v>
      </c>
      <c r="R45" s="11">
        <f>IFERROR('Input Data Shift B'!Q49*'Shift B Calculation'!$D45/3600,0)</f>
        <v>0</v>
      </c>
      <c r="S45" s="11">
        <f>IFERROR('Input Data Shift B'!R49*'Shift B Calculation'!$D45/3600,0)</f>
        <v>0</v>
      </c>
      <c r="T45" s="11">
        <f>IFERROR('Input Data Shift B'!S49*'Shift B Calculation'!$D45/3600,0)</f>
        <v>0</v>
      </c>
      <c r="U45" s="11">
        <f>IFERROR('Input Data Shift B'!T49*'Shift B Calculation'!$D45/3600,0)</f>
        <v>0</v>
      </c>
      <c r="V45" s="11">
        <f>IFERROR('Input Data Shift B'!U49*'Shift B Calculation'!$D45/3600,0)</f>
        <v>0</v>
      </c>
      <c r="W45" s="11">
        <f>IFERROR('Input Data Shift B'!V49*'Shift B Calculation'!$D45/3600,0)</f>
        <v>0</v>
      </c>
      <c r="X45" s="11">
        <f>IFERROR('Input Data Shift B'!W49*'Shift B Calculation'!$D45/3600,0)</f>
        <v>0</v>
      </c>
      <c r="Y45" s="11">
        <f>IFERROR('Input Data Shift B'!X49*'Shift B Calculation'!$D45/3600,0)</f>
        <v>0</v>
      </c>
      <c r="Z45" s="11">
        <f>IFERROR('Input Data Shift B'!Y49*'Shift B Calculation'!$D45/3600,0)</f>
        <v>0</v>
      </c>
      <c r="AA45" s="11">
        <f>IFERROR('Input Data Shift B'!Z49*'Shift B Calculation'!$D45/3600,0)</f>
        <v>0</v>
      </c>
      <c r="AB45" s="11">
        <f>IFERROR('Input Data Shift B'!AA49*'Shift B Calculation'!$D45/3600,0)</f>
        <v>0</v>
      </c>
      <c r="AC45" s="11">
        <f>IFERROR('Input Data Shift B'!AB49*'Shift B Calculation'!$D45/3600,0)</f>
        <v>0</v>
      </c>
      <c r="AD45" s="11">
        <f>IFERROR('Input Data Shift B'!AC49*'Shift B Calculation'!$D45/3600,0)</f>
        <v>0</v>
      </c>
      <c r="AE45" s="11">
        <f>IFERROR('Input Data Shift B'!AD49*'Shift B Calculation'!$D45/3600,0)</f>
        <v>0</v>
      </c>
      <c r="AF45" s="11">
        <f>IFERROR('Input Data Shift B'!AE49*'Shift B Calculation'!$D45/3600,0)</f>
        <v>0</v>
      </c>
      <c r="AG45" s="11">
        <f>IFERROR('Input Data Shift B'!AF49*'Shift B Calculation'!$D45/3600,0)</f>
        <v>0</v>
      </c>
      <c r="AH45" s="11">
        <f>IFERROR('Input Data Shift B'!AG49*'Shift B Calculation'!$D45/3600,0)</f>
        <v>0</v>
      </c>
      <c r="AI45" s="11">
        <f>IFERROR('Input Data Shift B'!AH49*'Shift B Calculation'!$D45/3600,0)</f>
        <v>0</v>
      </c>
      <c r="AJ45" s="11">
        <f t="shared" si="1"/>
        <v>0</v>
      </c>
    </row>
    <row r="46" spans="2:36">
      <c r="B46" s="8">
        <v>44</v>
      </c>
      <c r="C46" s="9" t="str">
        <f>+Kousu!B54</f>
        <v>AE262100-6850</v>
      </c>
      <c r="D46" s="10">
        <f>+Kousu!S54</f>
        <v>14.127906976744187</v>
      </c>
      <c r="E46" s="11">
        <f>IFERROR('Input Data Shift B'!D50*'Shift B Calculation'!$D46/3600,0)</f>
        <v>0</v>
      </c>
      <c r="F46" s="11">
        <f>IFERROR('Input Data Shift B'!E50*'Shift B Calculation'!$D46/3600,0)</f>
        <v>0</v>
      </c>
      <c r="G46" s="11">
        <f>IFERROR('Input Data Shift B'!F50*'Shift B Calculation'!$D46/3600,0)</f>
        <v>0</v>
      </c>
      <c r="H46" s="11">
        <f>IFERROR('Input Data Shift B'!G50*'Shift B Calculation'!$D46/3600,0)</f>
        <v>0</v>
      </c>
      <c r="I46" s="11">
        <f>IFERROR('Input Data Shift B'!H50*'Shift B Calculation'!$D46/3600,0)</f>
        <v>0</v>
      </c>
      <c r="J46" s="11">
        <f>IFERROR('Input Data Shift B'!I50*'Shift B Calculation'!$D46/3600,0)</f>
        <v>0</v>
      </c>
      <c r="K46" s="11">
        <f>IFERROR('Input Data Shift B'!J50*'Shift B Calculation'!$D46/3600,0)</f>
        <v>0</v>
      </c>
      <c r="L46" s="11">
        <f>IFERROR('Input Data Shift B'!K50*'Shift B Calculation'!$D46/3600,0)</f>
        <v>0</v>
      </c>
      <c r="M46" s="11">
        <f>IFERROR('Input Data Shift B'!L50*'Shift B Calculation'!$D46/3600,0)</f>
        <v>0</v>
      </c>
      <c r="N46" s="11">
        <f>IFERROR('Input Data Shift B'!M50*'Shift B Calculation'!$D46/3600,0)</f>
        <v>0</v>
      </c>
      <c r="O46" s="11">
        <f>IFERROR('Input Data Shift B'!N50*'Shift B Calculation'!$D46/3600,0)</f>
        <v>0</v>
      </c>
      <c r="P46" s="11">
        <f>IFERROR('Input Data Shift B'!O50*'Shift B Calculation'!$D46/3600,0)</f>
        <v>0</v>
      </c>
      <c r="Q46" s="11">
        <f>IFERROR('Input Data Shift B'!P50*'Shift B Calculation'!$D46/3600,0)</f>
        <v>0</v>
      </c>
      <c r="R46" s="11">
        <f>IFERROR('Input Data Shift B'!Q50*'Shift B Calculation'!$D46/3600,0)</f>
        <v>0</v>
      </c>
      <c r="S46" s="11">
        <f>IFERROR('Input Data Shift B'!R50*'Shift B Calculation'!$D46/3600,0)</f>
        <v>0</v>
      </c>
      <c r="T46" s="11">
        <f>IFERROR('Input Data Shift B'!S50*'Shift B Calculation'!$D46/3600,0)</f>
        <v>0</v>
      </c>
      <c r="U46" s="11">
        <f>IFERROR('Input Data Shift B'!T50*'Shift B Calculation'!$D46/3600,0)</f>
        <v>0</v>
      </c>
      <c r="V46" s="11">
        <f>IFERROR('Input Data Shift B'!U50*'Shift B Calculation'!$D46/3600,0)</f>
        <v>0</v>
      </c>
      <c r="W46" s="11">
        <f>IFERROR('Input Data Shift B'!V50*'Shift B Calculation'!$D46/3600,0)</f>
        <v>0</v>
      </c>
      <c r="X46" s="11">
        <f>IFERROR('Input Data Shift B'!W50*'Shift B Calculation'!$D46/3600,0)</f>
        <v>0</v>
      </c>
      <c r="Y46" s="11">
        <f>IFERROR('Input Data Shift B'!X50*'Shift B Calculation'!$D46/3600,0)</f>
        <v>0</v>
      </c>
      <c r="Z46" s="11">
        <f>IFERROR('Input Data Shift B'!Y50*'Shift B Calculation'!$D46/3600,0)</f>
        <v>0</v>
      </c>
      <c r="AA46" s="11">
        <f>IFERROR('Input Data Shift B'!Z50*'Shift B Calculation'!$D46/3600,0)</f>
        <v>0</v>
      </c>
      <c r="AB46" s="11">
        <f>IFERROR('Input Data Shift B'!AA50*'Shift B Calculation'!$D46/3600,0)</f>
        <v>0</v>
      </c>
      <c r="AC46" s="11">
        <f>IFERROR('Input Data Shift B'!AB50*'Shift B Calculation'!$D46/3600,0)</f>
        <v>0</v>
      </c>
      <c r="AD46" s="11">
        <f>IFERROR('Input Data Shift B'!AC50*'Shift B Calculation'!$D46/3600,0)</f>
        <v>0</v>
      </c>
      <c r="AE46" s="11">
        <f>IFERROR('Input Data Shift B'!AD50*'Shift B Calculation'!$D46/3600,0)</f>
        <v>0</v>
      </c>
      <c r="AF46" s="11">
        <f>IFERROR('Input Data Shift B'!AE50*'Shift B Calculation'!$D46/3600,0)</f>
        <v>0</v>
      </c>
      <c r="AG46" s="11">
        <f>IFERROR('Input Data Shift B'!AF50*'Shift B Calculation'!$D46/3600,0)</f>
        <v>0</v>
      </c>
      <c r="AH46" s="11">
        <f>IFERROR('Input Data Shift B'!AG50*'Shift B Calculation'!$D46/3600,0)</f>
        <v>0</v>
      </c>
      <c r="AI46" s="11">
        <f>IFERROR('Input Data Shift B'!AH50*'Shift B Calculation'!$D46/3600,0)</f>
        <v>0</v>
      </c>
      <c r="AJ46" s="11">
        <f t="shared" si="1"/>
        <v>0</v>
      </c>
    </row>
    <row r="47" spans="2:36">
      <c r="B47" s="8">
        <v>45</v>
      </c>
      <c r="C47" s="9" t="str">
        <f>+Kousu!B55</f>
        <v>AE262100-6860</v>
      </c>
      <c r="D47" s="10">
        <f>+Kousu!S55</f>
        <v>14.127906976744187</v>
      </c>
      <c r="E47" s="11">
        <f>IFERROR('Input Data Shift B'!D51*'Shift B Calculation'!$D47/3600,0)</f>
        <v>0</v>
      </c>
      <c r="F47" s="11">
        <f>IFERROR('Input Data Shift B'!E51*'Shift B Calculation'!$D47/3600,0)</f>
        <v>0</v>
      </c>
      <c r="G47" s="11">
        <f>IFERROR('Input Data Shift B'!F51*'Shift B Calculation'!$D47/3600,0)</f>
        <v>0</v>
      </c>
      <c r="H47" s="11">
        <f>IFERROR('Input Data Shift B'!G51*'Shift B Calculation'!$D47/3600,0)</f>
        <v>0</v>
      </c>
      <c r="I47" s="11">
        <f>IFERROR('Input Data Shift B'!H51*'Shift B Calculation'!$D47/3600,0)</f>
        <v>0</v>
      </c>
      <c r="J47" s="11">
        <f>IFERROR('Input Data Shift B'!I51*'Shift B Calculation'!$D47/3600,0)</f>
        <v>0</v>
      </c>
      <c r="K47" s="11">
        <f>IFERROR('Input Data Shift B'!J51*'Shift B Calculation'!$D47/3600,0)</f>
        <v>0</v>
      </c>
      <c r="L47" s="11">
        <f>IFERROR('Input Data Shift B'!K51*'Shift B Calculation'!$D47/3600,0)</f>
        <v>0</v>
      </c>
      <c r="M47" s="11">
        <f>IFERROR('Input Data Shift B'!L51*'Shift B Calculation'!$D47/3600,0)</f>
        <v>0</v>
      </c>
      <c r="N47" s="11">
        <f>IFERROR('Input Data Shift B'!M51*'Shift B Calculation'!$D47/3600,0)</f>
        <v>0</v>
      </c>
      <c r="O47" s="11">
        <f>IFERROR('Input Data Shift B'!N51*'Shift B Calculation'!$D47/3600,0)</f>
        <v>0</v>
      </c>
      <c r="P47" s="11">
        <f>IFERROR('Input Data Shift B'!O51*'Shift B Calculation'!$D47/3600,0)</f>
        <v>0</v>
      </c>
      <c r="Q47" s="11">
        <f>IFERROR('Input Data Shift B'!P51*'Shift B Calculation'!$D47/3600,0)</f>
        <v>0</v>
      </c>
      <c r="R47" s="11">
        <f>IFERROR('Input Data Shift B'!Q51*'Shift B Calculation'!$D47/3600,0)</f>
        <v>0</v>
      </c>
      <c r="S47" s="11">
        <f>IFERROR('Input Data Shift B'!R51*'Shift B Calculation'!$D47/3600,0)</f>
        <v>0</v>
      </c>
      <c r="T47" s="11">
        <f>IFERROR('Input Data Shift B'!S51*'Shift B Calculation'!$D47/3600,0)</f>
        <v>0</v>
      </c>
      <c r="U47" s="11">
        <f>IFERROR('Input Data Shift B'!T51*'Shift B Calculation'!$D47/3600,0)</f>
        <v>0</v>
      </c>
      <c r="V47" s="11">
        <f>IFERROR('Input Data Shift B'!U51*'Shift B Calculation'!$D47/3600,0)</f>
        <v>0</v>
      </c>
      <c r="W47" s="11">
        <f>IFERROR('Input Data Shift B'!V51*'Shift B Calculation'!$D47/3600,0)</f>
        <v>0</v>
      </c>
      <c r="X47" s="11">
        <f>IFERROR('Input Data Shift B'!W51*'Shift B Calculation'!$D47/3600,0)</f>
        <v>0</v>
      </c>
      <c r="Y47" s="11">
        <f>IFERROR('Input Data Shift B'!X51*'Shift B Calculation'!$D47/3600,0)</f>
        <v>0</v>
      </c>
      <c r="Z47" s="11">
        <f>IFERROR('Input Data Shift B'!Y51*'Shift B Calculation'!$D47/3600,0)</f>
        <v>0</v>
      </c>
      <c r="AA47" s="11">
        <f>IFERROR('Input Data Shift B'!Z51*'Shift B Calculation'!$D47/3600,0)</f>
        <v>0</v>
      </c>
      <c r="AB47" s="11">
        <f>IFERROR('Input Data Shift B'!AA51*'Shift B Calculation'!$D47/3600,0)</f>
        <v>0</v>
      </c>
      <c r="AC47" s="11">
        <f>IFERROR('Input Data Shift B'!AB51*'Shift B Calculation'!$D47/3600,0)</f>
        <v>0</v>
      </c>
      <c r="AD47" s="11">
        <f>IFERROR('Input Data Shift B'!AC51*'Shift B Calculation'!$D47/3600,0)</f>
        <v>0</v>
      </c>
      <c r="AE47" s="11">
        <f>IFERROR('Input Data Shift B'!AD51*'Shift B Calculation'!$D47/3600,0)</f>
        <v>0</v>
      </c>
      <c r="AF47" s="11">
        <f>IFERROR('Input Data Shift B'!AE51*'Shift B Calculation'!$D47/3600,0)</f>
        <v>0</v>
      </c>
      <c r="AG47" s="11">
        <f>IFERROR('Input Data Shift B'!AF51*'Shift B Calculation'!$D47/3600,0)</f>
        <v>0</v>
      </c>
      <c r="AH47" s="11">
        <f>IFERROR('Input Data Shift B'!AG51*'Shift B Calculation'!$D47/3600,0)</f>
        <v>0</v>
      </c>
      <c r="AI47" s="11">
        <f>IFERROR('Input Data Shift B'!AH51*'Shift B Calculation'!$D47/3600,0)</f>
        <v>0</v>
      </c>
      <c r="AJ47" s="11">
        <f t="shared" si="1"/>
        <v>0</v>
      </c>
    </row>
    <row r="48" spans="2:36">
      <c r="B48" s="8">
        <v>46</v>
      </c>
      <c r="C48" s="9" t="str">
        <f>+Kousu!B56</f>
        <v>AE262100-6961</v>
      </c>
      <c r="D48" s="10">
        <f>+Kousu!S56</f>
        <v>14.127906976744187</v>
      </c>
      <c r="E48" s="11">
        <f>IFERROR('Input Data Shift B'!D52*'Shift B Calculation'!$D48/3600,0)</f>
        <v>0</v>
      </c>
      <c r="F48" s="11">
        <f>IFERROR('Input Data Shift B'!E52*'Shift B Calculation'!$D48/3600,0)</f>
        <v>0</v>
      </c>
      <c r="G48" s="11">
        <f>IFERROR('Input Data Shift B'!F52*'Shift B Calculation'!$D48/3600,0)</f>
        <v>0</v>
      </c>
      <c r="H48" s="11">
        <f>IFERROR('Input Data Shift B'!G52*'Shift B Calculation'!$D48/3600,0)</f>
        <v>0</v>
      </c>
      <c r="I48" s="11">
        <f>IFERROR('Input Data Shift B'!H52*'Shift B Calculation'!$D48/3600,0)</f>
        <v>0</v>
      </c>
      <c r="J48" s="11">
        <f>IFERROR('Input Data Shift B'!I52*'Shift B Calculation'!$D48/3600,0)</f>
        <v>0</v>
      </c>
      <c r="K48" s="11">
        <f>IFERROR('Input Data Shift B'!J52*'Shift B Calculation'!$D48/3600,0)</f>
        <v>0</v>
      </c>
      <c r="L48" s="11">
        <f>IFERROR('Input Data Shift B'!K52*'Shift B Calculation'!$D48/3600,0)</f>
        <v>0</v>
      </c>
      <c r="M48" s="11">
        <f>IFERROR('Input Data Shift B'!L52*'Shift B Calculation'!$D48/3600,0)</f>
        <v>0</v>
      </c>
      <c r="N48" s="11">
        <f>IFERROR('Input Data Shift B'!M52*'Shift B Calculation'!$D48/3600,0)</f>
        <v>0</v>
      </c>
      <c r="O48" s="11">
        <f>IFERROR('Input Data Shift B'!N52*'Shift B Calculation'!$D48/3600,0)</f>
        <v>0</v>
      </c>
      <c r="P48" s="11">
        <f>IFERROR('Input Data Shift B'!O52*'Shift B Calculation'!$D48/3600,0)</f>
        <v>0</v>
      </c>
      <c r="Q48" s="11">
        <f>IFERROR('Input Data Shift B'!P52*'Shift B Calculation'!$D48/3600,0)</f>
        <v>0</v>
      </c>
      <c r="R48" s="11">
        <f>IFERROR('Input Data Shift B'!Q52*'Shift B Calculation'!$D48/3600,0)</f>
        <v>0</v>
      </c>
      <c r="S48" s="11">
        <f>IFERROR('Input Data Shift B'!R52*'Shift B Calculation'!$D48/3600,0)</f>
        <v>0</v>
      </c>
      <c r="T48" s="11">
        <f>IFERROR('Input Data Shift B'!S52*'Shift B Calculation'!$D48/3600,0)</f>
        <v>0</v>
      </c>
      <c r="U48" s="11">
        <f>IFERROR('Input Data Shift B'!T52*'Shift B Calculation'!$D48/3600,0)</f>
        <v>0</v>
      </c>
      <c r="V48" s="11">
        <f>IFERROR('Input Data Shift B'!U52*'Shift B Calculation'!$D48/3600,0)</f>
        <v>0</v>
      </c>
      <c r="W48" s="11">
        <f>IFERROR('Input Data Shift B'!V52*'Shift B Calculation'!$D48/3600,0)</f>
        <v>0</v>
      </c>
      <c r="X48" s="11">
        <f>IFERROR('Input Data Shift B'!W52*'Shift B Calculation'!$D48/3600,0)</f>
        <v>0</v>
      </c>
      <c r="Y48" s="11">
        <f>IFERROR('Input Data Shift B'!X52*'Shift B Calculation'!$D48/3600,0)</f>
        <v>0</v>
      </c>
      <c r="Z48" s="11">
        <f>IFERROR('Input Data Shift B'!Y52*'Shift B Calculation'!$D48/3600,0)</f>
        <v>0</v>
      </c>
      <c r="AA48" s="11">
        <f>IFERROR('Input Data Shift B'!Z52*'Shift B Calculation'!$D48/3600,0)</f>
        <v>0</v>
      </c>
      <c r="AB48" s="11">
        <f>IFERROR('Input Data Shift B'!AA52*'Shift B Calculation'!$D48/3600,0)</f>
        <v>0</v>
      </c>
      <c r="AC48" s="11">
        <f>IFERROR('Input Data Shift B'!AB52*'Shift B Calculation'!$D48/3600,0)</f>
        <v>0</v>
      </c>
      <c r="AD48" s="11">
        <f>IFERROR('Input Data Shift B'!AC52*'Shift B Calculation'!$D48/3600,0)</f>
        <v>0</v>
      </c>
      <c r="AE48" s="11">
        <f>IFERROR('Input Data Shift B'!AD52*'Shift B Calculation'!$D48/3600,0)</f>
        <v>0</v>
      </c>
      <c r="AF48" s="11">
        <f>IFERROR('Input Data Shift B'!AE52*'Shift B Calculation'!$D48/3600,0)</f>
        <v>0</v>
      </c>
      <c r="AG48" s="11">
        <f>IFERROR('Input Data Shift B'!AF52*'Shift B Calculation'!$D48/3600,0)</f>
        <v>0</v>
      </c>
      <c r="AH48" s="11">
        <f>IFERROR('Input Data Shift B'!AG52*'Shift B Calculation'!$D48/3600,0)</f>
        <v>0</v>
      </c>
      <c r="AI48" s="11">
        <f>IFERROR('Input Data Shift B'!AH52*'Shift B Calculation'!$D48/3600,0)</f>
        <v>0</v>
      </c>
      <c r="AJ48" s="11">
        <f t="shared" si="1"/>
        <v>0</v>
      </c>
    </row>
    <row r="49" spans="2:36">
      <c r="B49" s="8">
        <v>47</v>
      </c>
      <c r="C49" s="9" t="str">
        <f>+Kousu!B57</f>
        <v>AE262100-6971</v>
      </c>
      <c r="D49" s="10">
        <f>+Kousu!S57</f>
        <v>14.127906976744187</v>
      </c>
      <c r="E49" s="11">
        <f>IFERROR('Input Data Shift B'!D53*'Shift B Calculation'!$D49/3600,0)</f>
        <v>0</v>
      </c>
      <c r="F49" s="11">
        <f>IFERROR('Input Data Shift B'!E53*'Shift B Calculation'!$D49/3600,0)</f>
        <v>0</v>
      </c>
      <c r="G49" s="11">
        <f>IFERROR('Input Data Shift B'!F53*'Shift B Calculation'!$D49/3600,0)</f>
        <v>0</v>
      </c>
      <c r="H49" s="11">
        <f>IFERROR('Input Data Shift B'!G53*'Shift B Calculation'!$D49/3600,0)</f>
        <v>0</v>
      </c>
      <c r="I49" s="11">
        <f>IFERROR('Input Data Shift B'!H53*'Shift B Calculation'!$D49/3600,0)</f>
        <v>0</v>
      </c>
      <c r="J49" s="11">
        <f>IFERROR('Input Data Shift B'!I53*'Shift B Calculation'!$D49/3600,0)</f>
        <v>0</v>
      </c>
      <c r="K49" s="11">
        <f>IFERROR('Input Data Shift B'!J53*'Shift B Calculation'!$D49/3600,0)</f>
        <v>0</v>
      </c>
      <c r="L49" s="11">
        <f>IFERROR('Input Data Shift B'!K53*'Shift B Calculation'!$D49/3600,0)</f>
        <v>0</v>
      </c>
      <c r="M49" s="11">
        <f>IFERROR('Input Data Shift B'!L53*'Shift B Calculation'!$D49/3600,0)</f>
        <v>0</v>
      </c>
      <c r="N49" s="11">
        <f>IFERROR('Input Data Shift B'!M53*'Shift B Calculation'!$D49/3600,0)</f>
        <v>0</v>
      </c>
      <c r="O49" s="11">
        <f>IFERROR('Input Data Shift B'!N53*'Shift B Calculation'!$D49/3600,0)</f>
        <v>0</v>
      </c>
      <c r="P49" s="11">
        <f>IFERROR('Input Data Shift B'!O53*'Shift B Calculation'!$D49/3600,0)</f>
        <v>0</v>
      </c>
      <c r="Q49" s="11">
        <f>IFERROR('Input Data Shift B'!P53*'Shift B Calculation'!$D49/3600,0)</f>
        <v>0</v>
      </c>
      <c r="R49" s="11">
        <f>IFERROR('Input Data Shift B'!Q53*'Shift B Calculation'!$D49/3600,0)</f>
        <v>0</v>
      </c>
      <c r="S49" s="11">
        <f>IFERROR('Input Data Shift B'!R53*'Shift B Calculation'!$D49/3600,0)</f>
        <v>0</v>
      </c>
      <c r="T49" s="11">
        <f>IFERROR('Input Data Shift B'!S53*'Shift B Calculation'!$D49/3600,0)</f>
        <v>0</v>
      </c>
      <c r="U49" s="11">
        <f>IFERROR('Input Data Shift B'!T53*'Shift B Calculation'!$D49/3600,0)</f>
        <v>0</v>
      </c>
      <c r="V49" s="11">
        <f>IFERROR('Input Data Shift B'!U53*'Shift B Calculation'!$D49/3600,0)</f>
        <v>0</v>
      </c>
      <c r="W49" s="11">
        <f>IFERROR('Input Data Shift B'!V53*'Shift B Calculation'!$D49/3600,0)</f>
        <v>0</v>
      </c>
      <c r="X49" s="11">
        <f>IFERROR('Input Data Shift B'!W53*'Shift B Calculation'!$D49/3600,0)</f>
        <v>0</v>
      </c>
      <c r="Y49" s="11">
        <f>IFERROR('Input Data Shift B'!X53*'Shift B Calculation'!$D49/3600,0)</f>
        <v>0</v>
      </c>
      <c r="Z49" s="11">
        <f>IFERROR('Input Data Shift B'!Y53*'Shift B Calculation'!$D49/3600,0)</f>
        <v>0</v>
      </c>
      <c r="AA49" s="11">
        <f>IFERROR('Input Data Shift B'!Z53*'Shift B Calculation'!$D49/3600,0)</f>
        <v>0</v>
      </c>
      <c r="AB49" s="11">
        <f>IFERROR('Input Data Shift B'!AA53*'Shift B Calculation'!$D49/3600,0)</f>
        <v>0</v>
      </c>
      <c r="AC49" s="11">
        <f>IFERROR('Input Data Shift B'!AB53*'Shift B Calculation'!$D49/3600,0)</f>
        <v>0</v>
      </c>
      <c r="AD49" s="11">
        <f>IFERROR('Input Data Shift B'!AC53*'Shift B Calculation'!$D49/3600,0)</f>
        <v>0</v>
      </c>
      <c r="AE49" s="11">
        <f>IFERROR('Input Data Shift B'!AD53*'Shift B Calculation'!$D49/3600,0)</f>
        <v>0</v>
      </c>
      <c r="AF49" s="11">
        <f>IFERROR('Input Data Shift B'!AE53*'Shift B Calculation'!$D49/3600,0)</f>
        <v>0</v>
      </c>
      <c r="AG49" s="11">
        <f>IFERROR('Input Data Shift B'!AF53*'Shift B Calculation'!$D49/3600,0)</f>
        <v>0</v>
      </c>
      <c r="AH49" s="11">
        <f>IFERROR('Input Data Shift B'!AG53*'Shift B Calculation'!$D49/3600,0)</f>
        <v>0</v>
      </c>
      <c r="AI49" s="11">
        <f>IFERROR('Input Data Shift B'!AH53*'Shift B Calculation'!$D49/3600,0)</f>
        <v>0</v>
      </c>
      <c r="AJ49" s="11">
        <f t="shared" si="1"/>
        <v>0</v>
      </c>
    </row>
    <row r="50" spans="2:36">
      <c r="B50" s="8">
        <v>48</v>
      </c>
      <c r="C50" s="9" t="str">
        <f>+Kousu!B58</f>
        <v>AE262100-7260</v>
      </c>
      <c r="D50" s="10">
        <f>+Kousu!S58</f>
        <v>14.127906976744187</v>
      </c>
      <c r="E50" s="11">
        <f>IFERROR('Input Data Shift B'!D54*'Shift B Calculation'!$D50/3600,0)</f>
        <v>0</v>
      </c>
      <c r="F50" s="11">
        <f>IFERROR('Input Data Shift B'!E54*'Shift B Calculation'!$D50/3600,0)</f>
        <v>0</v>
      </c>
      <c r="G50" s="11">
        <f>IFERROR('Input Data Shift B'!F54*'Shift B Calculation'!$D50/3600,0)</f>
        <v>0</v>
      </c>
      <c r="H50" s="11">
        <f>IFERROR('Input Data Shift B'!G54*'Shift B Calculation'!$D50/3600,0)</f>
        <v>0</v>
      </c>
      <c r="I50" s="11">
        <f>IFERROR('Input Data Shift B'!H54*'Shift B Calculation'!$D50/3600,0)</f>
        <v>0</v>
      </c>
      <c r="J50" s="11">
        <f>IFERROR('Input Data Shift B'!I54*'Shift B Calculation'!$D50/3600,0)</f>
        <v>0</v>
      </c>
      <c r="K50" s="11">
        <f>IFERROR('Input Data Shift B'!J54*'Shift B Calculation'!$D50/3600,0)</f>
        <v>0</v>
      </c>
      <c r="L50" s="11">
        <f>IFERROR('Input Data Shift B'!K54*'Shift B Calculation'!$D50/3600,0)</f>
        <v>0</v>
      </c>
      <c r="M50" s="11">
        <f>IFERROR('Input Data Shift B'!L54*'Shift B Calculation'!$D50/3600,0)</f>
        <v>0</v>
      </c>
      <c r="N50" s="11">
        <f>IFERROR('Input Data Shift B'!M54*'Shift B Calculation'!$D50/3600,0)</f>
        <v>0</v>
      </c>
      <c r="O50" s="11">
        <f>IFERROR('Input Data Shift B'!N54*'Shift B Calculation'!$D50/3600,0)</f>
        <v>0</v>
      </c>
      <c r="P50" s="11">
        <f>IFERROR('Input Data Shift B'!O54*'Shift B Calculation'!$D50/3600,0)</f>
        <v>0</v>
      </c>
      <c r="Q50" s="11">
        <f>IFERROR('Input Data Shift B'!P54*'Shift B Calculation'!$D50/3600,0)</f>
        <v>0</v>
      </c>
      <c r="R50" s="11">
        <f>IFERROR('Input Data Shift B'!Q54*'Shift B Calculation'!$D50/3600,0)</f>
        <v>0</v>
      </c>
      <c r="S50" s="11">
        <f>IFERROR('Input Data Shift B'!R54*'Shift B Calculation'!$D50/3600,0)</f>
        <v>0</v>
      </c>
      <c r="T50" s="11">
        <f>IFERROR('Input Data Shift B'!S54*'Shift B Calculation'!$D50/3600,0)</f>
        <v>0</v>
      </c>
      <c r="U50" s="11">
        <f>IFERROR('Input Data Shift B'!T54*'Shift B Calculation'!$D50/3600,0)</f>
        <v>0</v>
      </c>
      <c r="V50" s="11">
        <f>IFERROR('Input Data Shift B'!U54*'Shift B Calculation'!$D50/3600,0)</f>
        <v>0</v>
      </c>
      <c r="W50" s="11">
        <f>IFERROR('Input Data Shift B'!V54*'Shift B Calculation'!$D50/3600,0)</f>
        <v>0</v>
      </c>
      <c r="X50" s="11">
        <f>IFERROR('Input Data Shift B'!W54*'Shift B Calculation'!$D50/3600,0)</f>
        <v>0</v>
      </c>
      <c r="Y50" s="11">
        <f>IFERROR('Input Data Shift B'!X54*'Shift B Calculation'!$D50/3600,0)</f>
        <v>0</v>
      </c>
      <c r="Z50" s="11">
        <f>IFERROR('Input Data Shift B'!Y54*'Shift B Calculation'!$D50/3600,0)</f>
        <v>0</v>
      </c>
      <c r="AA50" s="11">
        <f>IFERROR('Input Data Shift B'!Z54*'Shift B Calculation'!$D50/3600,0)</f>
        <v>0</v>
      </c>
      <c r="AB50" s="11">
        <f>IFERROR('Input Data Shift B'!AA54*'Shift B Calculation'!$D50/3600,0)</f>
        <v>0</v>
      </c>
      <c r="AC50" s="11">
        <f>IFERROR('Input Data Shift B'!AB54*'Shift B Calculation'!$D50/3600,0)</f>
        <v>0</v>
      </c>
      <c r="AD50" s="11">
        <f>IFERROR('Input Data Shift B'!AC54*'Shift B Calculation'!$D50/3600,0)</f>
        <v>0</v>
      </c>
      <c r="AE50" s="11">
        <f>IFERROR('Input Data Shift B'!AD54*'Shift B Calculation'!$D50/3600,0)</f>
        <v>0</v>
      </c>
      <c r="AF50" s="11">
        <f>IFERROR('Input Data Shift B'!AE54*'Shift B Calculation'!$D50/3600,0)</f>
        <v>0</v>
      </c>
      <c r="AG50" s="11">
        <f>IFERROR('Input Data Shift B'!AF54*'Shift B Calculation'!$D50/3600,0)</f>
        <v>0</v>
      </c>
      <c r="AH50" s="11">
        <f>IFERROR('Input Data Shift B'!AG54*'Shift B Calculation'!$D50/3600,0)</f>
        <v>0</v>
      </c>
      <c r="AI50" s="11">
        <f>IFERROR('Input Data Shift B'!AH54*'Shift B Calculation'!$D50/3600,0)</f>
        <v>0</v>
      </c>
      <c r="AJ50" s="11">
        <f t="shared" si="1"/>
        <v>0</v>
      </c>
    </row>
    <row r="51" spans="2:36">
      <c r="B51" s="8">
        <v>49</v>
      </c>
      <c r="C51" s="9" t="str">
        <f>+Kousu!B59</f>
        <v>AE262100-7270</v>
      </c>
      <c r="D51" s="10">
        <f>+Kousu!S59</f>
        <v>14.127906976744187</v>
      </c>
      <c r="E51" s="11">
        <f>IFERROR('Input Data Shift B'!D55*'Shift B Calculation'!$D51/3600,0)</f>
        <v>0</v>
      </c>
      <c r="F51" s="11">
        <f>IFERROR('Input Data Shift B'!E55*'Shift B Calculation'!$D51/3600,0)</f>
        <v>0</v>
      </c>
      <c r="G51" s="11">
        <f>IFERROR('Input Data Shift B'!F55*'Shift B Calculation'!$D51/3600,0)</f>
        <v>0</v>
      </c>
      <c r="H51" s="11">
        <f>IFERROR('Input Data Shift B'!G55*'Shift B Calculation'!$D51/3600,0)</f>
        <v>0</v>
      </c>
      <c r="I51" s="11">
        <f>IFERROR('Input Data Shift B'!H55*'Shift B Calculation'!$D51/3600,0)</f>
        <v>0</v>
      </c>
      <c r="J51" s="11">
        <f>IFERROR('Input Data Shift B'!I55*'Shift B Calculation'!$D51/3600,0)</f>
        <v>0</v>
      </c>
      <c r="K51" s="11">
        <f>IFERROR('Input Data Shift B'!J55*'Shift B Calculation'!$D51/3600,0)</f>
        <v>0</v>
      </c>
      <c r="L51" s="11">
        <f>IFERROR('Input Data Shift B'!K55*'Shift B Calculation'!$D51/3600,0)</f>
        <v>0</v>
      </c>
      <c r="M51" s="11">
        <f>IFERROR('Input Data Shift B'!L55*'Shift B Calculation'!$D51/3600,0)</f>
        <v>0</v>
      </c>
      <c r="N51" s="11">
        <f>IFERROR('Input Data Shift B'!M55*'Shift B Calculation'!$D51/3600,0)</f>
        <v>0</v>
      </c>
      <c r="O51" s="11">
        <f>IFERROR('Input Data Shift B'!N55*'Shift B Calculation'!$D51/3600,0)</f>
        <v>0</v>
      </c>
      <c r="P51" s="11">
        <f>IFERROR('Input Data Shift B'!O55*'Shift B Calculation'!$D51/3600,0)</f>
        <v>0</v>
      </c>
      <c r="Q51" s="11">
        <f>IFERROR('Input Data Shift B'!P55*'Shift B Calculation'!$D51/3600,0)</f>
        <v>0</v>
      </c>
      <c r="R51" s="11">
        <f>IFERROR('Input Data Shift B'!Q55*'Shift B Calculation'!$D51/3600,0)</f>
        <v>0</v>
      </c>
      <c r="S51" s="11">
        <f>IFERROR('Input Data Shift B'!R55*'Shift B Calculation'!$D51/3600,0)</f>
        <v>0</v>
      </c>
      <c r="T51" s="11">
        <f>IFERROR('Input Data Shift B'!S55*'Shift B Calculation'!$D51/3600,0)</f>
        <v>0</v>
      </c>
      <c r="U51" s="11">
        <f>IFERROR('Input Data Shift B'!T55*'Shift B Calculation'!$D51/3600,0)</f>
        <v>0</v>
      </c>
      <c r="V51" s="11">
        <f>IFERROR('Input Data Shift B'!U55*'Shift B Calculation'!$D51/3600,0)</f>
        <v>0</v>
      </c>
      <c r="W51" s="11">
        <f>IFERROR('Input Data Shift B'!V55*'Shift B Calculation'!$D51/3600,0)</f>
        <v>0</v>
      </c>
      <c r="X51" s="11">
        <f>IFERROR('Input Data Shift B'!W55*'Shift B Calculation'!$D51/3600,0)</f>
        <v>0</v>
      </c>
      <c r="Y51" s="11">
        <f>IFERROR('Input Data Shift B'!X55*'Shift B Calculation'!$D51/3600,0)</f>
        <v>0</v>
      </c>
      <c r="Z51" s="11">
        <f>IFERROR('Input Data Shift B'!Y55*'Shift B Calculation'!$D51/3600,0)</f>
        <v>0</v>
      </c>
      <c r="AA51" s="11">
        <f>IFERROR('Input Data Shift B'!Z55*'Shift B Calculation'!$D51/3600,0)</f>
        <v>0</v>
      </c>
      <c r="AB51" s="11">
        <f>IFERROR('Input Data Shift B'!AA55*'Shift B Calculation'!$D51/3600,0)</f>
        <v>0</v>
      </c>
      <c r="AC51" s="11">
        <f>IFERROR('Input Data Shift B'!AB55*'Shift B Calculation'!$D51/3600,0)</f>
        <v>0</v>
      </c>
      <c r="AD51" s="11">
        <f>IFERROR('Input Data Shift B'!AC55*'Shift B Calculation'!$D51/3600,0)</f>
        <v>0</v>
      </c>
      <c r="AE51" s="11">
        <f>IFERROR('Input Data Shift B'!AD55*'Shift B Calculation'!$D51/3600,0)</f>
        <v>0</v>
      </c>
      <c r="AF51" s="11">
        <f>IFERROR('Input Data Shift B'!AE55*'Shift B Calculation'!$D51/3600,0)</f>
        <v>0</v>
      </c>
      <c r="AG51" s="11">
        <f>IFERROR('Input Data Shift B'!AF55*'Shift B Calculation'!$D51/3600,0)</f>
        <v>0</v>
      </c>
      <c r="AH51" s="11">
        <f>IFERROR('Input Data Shift B'!AG55*'Shift B Calculation'!$D51/3600,0)</f>
        <v>0</v>
      </c>
      <c r="AI51" s="11">
        <f>IFERROR('Input Data Shift B'!AH55*'Shift B Calculation'!$D51/3600,0)</f>
        <v>0</v>
      </c>
      <c r="AJ51" s="11">
        <f t="shared" si="1"/>
        <v>0</v>
      </c>
    </row>
    <row r="52" spans="2:36">
      <c r="B52" s="8">
        <v>50</v>
      </c>
      <c r="C52" s="9" t="str">
        <f>+Kousu!B60</f>
        <v>AE262100-7800</v>
      </c>
      <c r="D52" s="10">
        <f>+Kousu!S60</f>
        <v>14.127906976744187</v>
      </c>
      <c r="E52" s="11">
        <f>IFERROR('Input Data Shift B'!D56*'Shift B Calculation'!$D52/3600,0)</f>
        <v>0</v>
      </c>
      <c r="F52" s="11">
        <f>IFERROR('Input Data Shift B'!E56*'Shift B Calculation'!$D52/3600,0)</f>
        <v>0</v>
      </c>
      <c r="G52" s="11">
        <f>IFERROR('Input Data Shift B'!F56*'Shift B Calculation'!$D52/3600,0)</f>
        <v>0</v>
      </c>
      <c r="H52" s="11">
        <f>IFERROR('Input Data Shift B'!G56*'Shift B Calculation'!$D52/3600,0)</f>
        <v>0</v>
      </c>
      <c r="I52" s="11">
        <f>IFERROR('Input Data Shift B'!H56*'Shift B Calculation'!$D52/3600,0)</f>
        <v>0</v>
      </c>
      <c r="J52" s="11">
        <f>IFERROR('Input Data Shift B'!I56*'Shift B Calculation'!$D52/3600,0)</f>
        <v>0</v>
      </c>
      <c r="K52" s="11">
        <f>IFERROR('Input Data Shift B'!J56*'Shift B Calculation'!$D52/3600,0)</f>
        <v>0</v>
      </c>
      <c r="L52" s="11">
        <f>IFERROR('Input Data Shift B'!K56*'Shift B Calculation'!$D52/3600,0)</f>
        <v>0</v>
      </c>
      <c r="M52" s="11">
        <f>IFERROR('Input Data Shift B'!L56*'Shift B Calculation'!$D52/3600,0)</f>
        <v>0</v>
      </c>
      <c r="N52" s="11">
        <f>IFERROR('Input Data Shift B'!M56*'Shift B Calculation'!$D52/3600,0)</f>
        <v>0</v>
      </c>
      <c r="O52" s="11">
        <f>IFERROR('Input Data Shift B'!N56*'Shift B Calculation'!$D52/3600,0)</f>
        <v>0</v>
      </c>
      <c r="P52" s="11">
        <f>IFERROR('Input Data Shift B'!O56*'Shift B Calculation'!$D52/3600,0)</f>
        <v>0</v>
      </c>
      <c r="Q52" s="11">
        <f>IFERROR('Input Data Shift B'!P56*'Shift B Calculation'!$D52/3600,0)</f>
        <v>0</v>
      </c>
      <c r="R52" s="11">
        <f>IFERROR('Input Data Shift B'!Q56*'Shift B Calculation'!$D52/3600,0)</f>
        <v>0</v>
      </c>
      <c r="S52" s="11">
        <f>IFERROR('Input Data Shift B'!R56*'Shift B Calculation'!$D52/3600,0)</f>
        <v>0</v>
      </c>
      <c r="T52" s="11">
        <f>IFERROR('Input Data Shift B'!S56*'Shift B Calculation'!$D52/3600,0)</f>
        <v>0</v>
      </c>
      <c r="U52" s="11">
        <f>IFERROR('Input Data Shift B'!T56*'Shift B Calculation'!$D52/3600,0)</f>
        <v>0</v>
      </c>
      <c r="V52" s="11">
        <f>IFERROR('Input Data Shift B'!U56*'Shift B Calculation'!$D52/3600,0)</f>
        <v>0</v>
      </c>
      <c r="W52" s="11">
        <f>IFERROR('Input Data Shift B'!V56*'Shift B Calculation'!$D52/3600,0)</f>
        <v>0</v>
      </c>
      <c r="X52" s="11">
        <f>IFERROR('Input Data Shift B'!W56*'Shift B Calculation'!$D52/3600,0)</f>
        <v>0</v>
      </c>
      <c r="Y52" s="11">
        <f>IFERROR('Input Data Shift B'!X56*'Shift B Calculation'!$D52/3600,0)</f>
        <v>0</v>
      </c>
      <c r="Z52" s="11">
        <f>IFERROR('Input Data Shift B'!Y56*'Shift B Calculation'!$D52/3600,0)</f>
        <v>0</v>
      </c>
      <c r="AA52" s="11">
        <f>IFERROR('Input Data Shift B'!Z56*'Shift B Calculation'!$D52/3600,0)</f>
        <v>0</v>
      </c>
      <c r="AB52" s="11">
        <f>IFERROR('Input Data Shift B'!AA56*'Shift B Calculation'!$D52/3600,0)</f>
        <v>0</v>
      </c>
      <c r="AC52" s="11">
        <f>IFERROR('Input Data Shift B'!AB56*'Shift B Calculation'!$D52/3600,0)</f>
        <v>0</v>
      </c>
      <c r="AD52" s="11">
        <f>IFERROR('Input Data Shift B'!AC56*'Shift B Calculation'!$D52/3600,0)</f>
        <v>0</v>
      </c>
      <c r="AE52" s="11">
        <f>IFERROR('Input Data Shift B'!AD56*'Shift B Calculation'!$D52/3600,0)</f>
        <v>0</v>
      </c>
      <c r="AF52" s="11">
        <f>IFERROR('Input Data Shift B'!AE56*'Shift B Calculation'!$D52/3600,0)</f>
        <v>0</v>
      </c>
      <c r="AG52" s="11">
        <f>IFERROR('Input Data Shift B'!AF56*'Shift B Calculation'!$D52/3600,0)</f>
        <v>0</v>
      </c>
      <c r="AH52" s="11">
        <f>IFERROR('Input Data Shift B'!AG56*'Shift B Calculation'!$D52/3600,0)</f>
        <v>0</v>
      </c>
      <c r="AI52" s="11">
        <f>IFERROR('Input Data Shift B'!AH56*'Shift B Calculation'!$D52/3600,0)</f>
        <v>0</v>
      </c>
      <c r="AJ52" s="11">
        <f t="shared" si="1"/>
        <v>0</v>
      </c>
    </row>
    <row r="53" spans="2:36">
      <c r="B53" s="8">
        <v>51</v>
      </c>
      <c r="C53" s="9" t="str">
        <f>+Kousu!B61</f>
        <v>AE262100-7810</v>
      </c>
      <c r="D53" s="10">
        <f>+Kousu!S61</f>
        <v>14.127906976744187</v>
      </c>
      <c r="E53" s="11">
        <f>IFERROR('Input Data Shift B'!D57*'Shift B Calculation'!$D53/3600,0)</f>
        <v>0</v>
      </c>
      <c r="F53" s="11">
        <f>IFERROR('Input Data Shift B'!E57*'Shift B Calculation'!$D53/3600,0)</f>
        <v>0</v>
      </c>
      <c r="G53" s="11">
        <f>IFERROR('Input Data Shift B'!F57*'Shift B Calculation'!$D53/3600,0)</f>
        <v>0</v>
      </c>
      <c r="H53" s="11">
        <f>IFERROR('Input Data Shift B'!G57*'Shift B Calculation'!$D53/3600,0)</f>
        <v>0</v>
      </c>
      <c r="I53" s="11">
        <f>IFERROR('Input Data Shift B'!H57*'Shift B Calculation'!$D53/3600,0)</f>
        <v>0</v>
      </c>
      <c r="J53" s="11">
        <f>IFERROR('Input Data Shift B'!I57*'Shift B Calculation'!$D53/3600,0)</f>
        <v>0</v>
      </c>
      <c r="K53" s="11">
        <f>IFERROR('Input Data Shift B'!J57*'Shift B Calculation'!$D53/3600,0)</f>
        <v>0</v>
      </c>
      <c r="L53" s="11">
        <f>IFERROR('Input Data Shift B'!K57*'Shift B Calculation'!$D53/3600,0)</f>
        <v>0</v>
      </c>
      <c r="M53" s="11">
        <f>IFERROR('Input Data Shift B'!L57*'Shift B Calculation'!$D53/3600,0)</f>
        <v>0</v>
      </c>
      <c r="N53" s="11">
        <f>IFERROR('Input Data Shift B'!M57*'Shift B Calculation'!$D53/3600,0)</f>
        <v>0</v>
      </c>
      <c r="O53" s="11">
        <f>IFERROR('Input Data Shift B'!N57*'Shift B Calculation'!$D53/3600,0)</f>
        <v>0</v>
      </c>
      <c r="P53" s="11">
        <f>IFERROR('Input Data Shift B'!O57*'Shift B Calculation'!$D53/3600,0)</f>
        <v>0</v>
      </c>
      <c r="Q53" s="11">
        <f>IFERROR('Input Data Shift B'!P57*'Shift B Calculation'!$D53/3600,0)</f>
        <v>0</v>
      </c>
      <c r="R53" s="11">
        <f>IFERROR('Input Data Shift B'!Q57*'Shift B Calculation'!$D53/3600,0)</f>
        <v>0</v>
      </c>
      <c r="S53" s="11">
        <f>IFERROR('Input Data Shift B'!R57*'Shift B Calculation'!$D53/3600,0)</f>
        <v>0</v>
      </c>
      <c r="T53" s="11">
        <f>IFERROR('Input Data Shift B'!S57*'Shift B Calculation'!$D53/3600,0)</f>
        <v>0</v>
      </c>
      <c r="U53" s="11">
        <f>IFERROR('Input Data Shift B'!T57*'Shift B Calculation'!$D53/3600,0)</f>
        <v>0</v>
      </c>
      <c r="V53" s="11">
        <f>IFERROR('Input Data Shift B'!U57*'Shift B Calculation'!$D53/3600,0)</f>
        <v>0</v>
      </c>
      <c r="W53" s="11">
        <f>IFERROR('Input Data Shift B'!V57*'Shift B Calculation'!$D53/3600,0)</f>
        <v>0</v>
      </c>
      <c r="X53" s="11">
        <f>IFERROR('Input Data Shift B'!W57*'Shift B Calculation'!$D53/3600,0)</f>
        <v>0</v>
      </c>
      <c r="Y53" s="11">
        <f>IFERROR('Input Data Shift B'!X57*'Shift B Calculation'!$D53/3600,0)</f>
        <v>0</v>
      </c>
      <c r="Z53" s="11">
        <f>IFERROR('Input Data Shift B'!Y57*'Shift B Calculation'!$D53/3600,0)</f>
        <v>0</v>
      </c>
      <c r="AA53" s="11">
        <f>IFERROR('Input Data Shift B'!Z57*'Shift B Calculation'!$D53/3600,0)</f>
        <v>0</v>
      </c>
      <c r="AB53" s="11">
        <f>IFERROR('Input Data Shift B'!AA57*'Shift B Calculation'!$D53/3600,0)</f>
        <v>0</v>
      </c>
      <c r="AC53" s="11">
        <f>IFERROR('Input Data Shift B'!AB57*'Shift B Calculation'!$D53/3600,0)</f>
        <v>0</v>
      </c>
      <c r="AD53" s="11">
        <f>IFERROR('Input Data Shift B'!AC57*'Shift B Calculation'!$D53/3600,0)</f>
        <v>0</v>
      </c>
      <c r="AE53" s="11">
        <f>IFERROR('Input Data Shift B'!AD57*'Shift B Calculation'!$D53/3600,0)</f>
        <v>0</v>
      </c>
      <c r="AF53" s="11">
        <f>IFERROR('Input Data Shift B'!AE57*'Shift B Calculation'!$D53/3600,0)</f>
        <v>0</v>
      </c>
      <c r="AG53" s="11">
        <f>IFERROR('Input Data Shift B'!AF57*'Shift B Calculation'!$D53/3600,0)</f>
        <v>0</v>
      </c>
      <c r="AH53" s="11">
        <f>IFERROR('Input Data Shift B'!AG57*'Shift B Calculation'!$D53/3600,0)</f>
        <v>0</v>
      </c>
      <c r="AI53" s="11">
        <f>IFERROR('Input Data Shift B'!AH57*'Shift B Calculation'!$D53/3600,0)</f>
        <v>0</v>
      </c>
      <c r="AJ53" s="11">
        <f t="shared" si="1"/>
        <v>0</v>
      </c>
    </row>
    <row r="54" spans="2:36">
      <c r="B54" s="8">
        <v>52</v>
      </c>
      <c r="C54" s="9" t="str">
        <f>+Kousu!B62</f>
        <v>AE262100-7820</v>
      </c>
      <c r="D54" s="10">
        <f>+Kousu!S62</f>
        <v>14.127906976744187</v>
      </c>
      <c r="E54" s="11">
        <f>IFERROR('Input Data Shift B'!D58*'Shift B Calculation'!$D54/3600,0)</f>
        <v>0</v>
      </c>
      <c r="F54" s="11">
        <f>IFERROR('Input Data Shift B'!E58*'Shift B Calculation'!$D54/3600,0)</f>
        <v>0</v>
      </c>
      <c r="G54" s="11">
        <f>IFERROR('Input Data Shift B'!F58*'Shift B Calculation'!$D54/3600,0)</f>
        <v>0</v>
      </c>
      <c r="H54" s="11">
        <f>IFERROR('Input Data Shift B'!G58*'Shift B Calculation'!$D54/3600,0)</f>
        <v>0</v>
      </c>
      <c r="I54" s="11">
        <f>IFERROR('Input Data Shift B'!H58*'Shift B Calculation'!$D54/3600,0)</f>
        <v>0</v>
      </c>
      <c r="J54" s="11">
        <f>IFERROR('Input Data Shift B'!I58*'Shift B Calculation'!$D54/3600,0)</f>
        <v>0</v>
      </c>
      <c r="K54" s="11">
        <f>IFERROR('Input Data Shift B'!J58*'Shift B Calculation'!$D54/3600,0)</f>
        <v>0</v>
      </c>
      <c r="L54" s="11">
        <f>IFERROR('Input Data Shift B'!K58*'Shift B Calculation'!$D54/3600,0)</f>
        <v>0</v>
      </c>
      <c r="M54" s="11">
        <f>IFERROR('Input Data Shift B'!L58*'Shift B Calculation'!$D54/3600,0)</f>
        <v>0</v>
      </c>
      <c r="N54" s="11">
        <f>IFERROR('Input Data Shift B'!M58*'Shift B Calculation'!$D54/3600,0)</f>
        <v>0</v>
      </c>
      <c r="O54" s="11">
        <f>IFERROR('Input Data Shift B'!N58*'Shift B Calculation'!$D54/3600,0)</f>
        <v>0</v>
      </c>
      <c r="P54" s="11">
        <f>IFERROR('Input Data Shift B'!O58*'Shift B Calculation'!$D54/3600,0)</f>
        <v>0</v>
      </c>
      <c r="Q54" s="11">
        <f>IFERROR('Input Data Shift B'!P58*'Shift B Calculation'!$D54/3600,0)</f>
        <v>0</v>
      </c>
      <c r="R54" s="11">
        <f>IFERROR('Input Data Shift B'!Q58*'Shift B Calculation'!$D54/3600,0)</f>
        <v>0</v>
      </c>
      <c r="S54" s="11">
        <f>IFERROR('Input Data Shift B'!R58*'Shift B Calculation'!$D54/3600,0)</f>
        <v>0</v>
      </c>
      <c r="T54" s="11">
        <f>IFERROR('Input Data Shift B'!S58*'Shift B Calculation'!$D54/3600,0)</f>
        <v>0</v>
      </c>
      <c r="U54" s="11">
        <f>IFERROR('Input Data Shift B'!T58*'Shift B Calculation'!$D54/3600,0)</f>
        <v>0</v>
      </c>
      <c r="V54" s="11">
        <f>IFERROR('Input Data Shift B'!U58*'Shift B Calculation'!$D54/3600,0)</f>
        <v>0</v>
      </c>
      <c r="W54" s="11">
        <f>IFERROR('Input Data Shift B'!V58*'Shift B Calculation'!$D54/3600,0)</f>
        <v>0</v>
      </c>
      <c r="X54" s="11">
        <f>IFERROR('Input Data Shift B'!W58*'Shift B Calculation'!$D54/3600,0)</f>
        <v>0</v>
      </c>
      <c r="Y54" s="11">
        <f>IFERROR('Input Data Shift B'!X58*'Shift B Calculation'!$D54/3600,0)</f>
        <v>0</v>
      </c>
      <c r="Z54" s="11">
        <f>IFERROR('Input Data Shift B'!Y58*'Shift B Calculation'!$D54/3600,0)</f>
        <v>0</v>
      </c>
      <c r="AA54" s="11">
        <f>IFERROR('Input Data Shift B'!Z58*'Shift B Calculation'!$D54/3600,0)</f>
        <v>0</v>
      </c>
      <c r="AB54" s="11">
        <f>IFERROR('Input Data Shift B'!AA58*'Shift B Calculation'!$D54/3600,0)</f>
        <v>0</v>
      </c>
      <c r="AC54" s="11">
        <f>IFERROR('Input Data Shift B'!AB58*'Shift B Calculation'!$D54/3600,0)</f>
        <v>0</v>
      </c>
      <c r="AD54" s="11">
        <f>IFERROR('Input Data Shift B'!AC58*'Shift B Calculation'!$D54/3600,0)</f>
        <v>0</v>
      </c>
      <c r="AE54" s="11">
        <f>IFERROR('Input Data Shift B'!AD58*'Shift B Calculation'!$D54/3600,0)</f>
        <v>0</v>
      </c>
      <c r="AF54" s="11">
        <f>IFERROR('Input Data Shift B'!AE58*'Shift B Calculation'!$D54/3600,0)</f>
        <v>0</v>
      </c>
      <c r="AG54" s="11">
        <f>IFERROR('Input Data Shift B'!AF58*'Shift B Calculation'!$D54/3600,0)</f>
        <v>0</v>
      </c>
      <c r="AH54" s="11">
        <f>IFERROR('Input Data Shift B'!AG58*'Shift B Calculation'!$D54/3600,0)</f>
        <v>0</v>
      </c>
      <c r="AI54" s="11">
        <f>IFERROR('Input Data Shift B'!AH58*'Shift B Calculation'!$D54/3600,0)</f>
        <v>0</v>
      </c>
      <c r="AJ54" s="11">
        <f t="shared" si="1"/>
        <v>0</v>
      </c>
    </row>
    <row r="55" spans="2:36">
      <c r="B55" s="8">
        <v>53</v>
      </c>
      <c r="C55" s="9" t="str">
        <f>+Kousu!B63</f>
        <v>AE262100-7830</v>
      </c>
      <c r="D55" s="10">
        <f>+Kousu!S63</f>
        <v>14.127906976744187</v>
      </c>
      <c r="E55" s="11">
        <f>IFERROR('Input Data Shift B'!D59*'Shift B Calculation'!$D55/3600,0)</f>
        <v>0</v>
      </c>
      <c r="F55" s="11">
        <f>IFERROR('Input Data Shift B'!E59*'Shift B Calculation'!$D55/3600,0)</f>
        <v>0</v>
      </c>
      <c r="G55" s="11">
        <f>IFERROR('Input Data Shift B'!F59*'Shift B Calculation'!$D55/3600,0)</f>
        <v>0</v>
      </c>
      <c r="H55" s="11">
        <f>IFERROR('Input Data Shift B'!G59*'Shift B Calculation'!$D55/3600,0)</f>
        <v>0</v>
      </c>
      <c r="I55" s="11">
        <f>IFERROR('Input Data Shift B'!H59*'Shift B Calculation'!$D55/3600,0)</f>
        <v>0</v>
      </c>
      <c r="J55" s="11">
        <f>IFERROR('Input Data Shift B'!I59*'Shift B Calculation'!$D55/3600,0)</f>
        <v>0</v>
      </c>
      <c r="K55" s="11">
        <f>IFERROR('Input Data Shift B'!J59*'Shift B Calculation'!$D55/3600,0)</f>
        <v>0</v>
      </c>
      <c r="L55" s="11">
        <f>IFERROR('Input Data Shift B'!K59*'Shift B Calculation'!$D55/3600,0)</f>
        <v>0</v>
      </c>
      <c r="M55" s="11">
        <f>IFERROR('Input Data Shift B'!L59*'Shift B Calculation'!$D55/3600,0)</f>
        <v>0</v>
      </c>
      <c r="N55" s="11">
        <f>IFERROR('Input Data Shift B'!M59*'Shift B Calculation'!$D55/3600,0)</f>
        <v>0</v>
      </c>
      <c r="O55" s="11">
        <f>IFERROR('Input Data Shift B'!N59*'Shift B Calculation'!$D55/3600,0)</f>
        <v>0</v>
      </c>
      <c r="P55" s="11">
        <f>IFERROR('Input Data Shift B'!O59*'Shift B Calculation'!$D55/3600,0)</f>
        <v>0</v>
      </c>
      <c r="Q55" s="11">
        <f>IFERROR('Input Data Shift B'!P59*'Shift B Calculation'!$D55/3600,0)</f>
        <v>0</v>
      </c>
      <c r="R55" s="11">
        <f>IFERROR('Input Data Shift B'!Q59*'Shift B Calculation'!$D55/3600,0)</f>
        <v>0</v>
      </c>
      <c r="S55" s="11">
        <f>IFERROR('Input Data Shift B'!R59*'Shift B Calculation'!$D55/3600,0)</f>
        <v>0</v>
      </c>
      <c r="T55" s="11">
        <f>IFERROR('Input Data Shift B'!S59*'Shift B Calculation'!$D55/3600,0)</f>
        <v>0</v>
      </c>
      <c r="U55" s="11">
        <f>IFERROR('Input Data Shift B'!T59*'Shift B Calculation'!$D55/3600,0)</f>
        <v>0</v>
      </c>
      <c r="V55" s="11">
        <f>IFERROR('Input Data Shift B'!U59*'Shift B Calculation'!$D55/3600,0)</f>
        <v>0</v>
      </c>
      <c r="W55" s="11">
        <f>IFERROR('Input Data Shift B'!V59*'Shift B Calculation'!$D55/3600,0)</f>
        <v>0</v>
      </c>
      <c r="X55" s="11">
        <f>IFERROR('Input Data Shift B'!W59*'Shift B Calculation'!$D55/3600,0)</f>
        <v>0</v>
      </c>
      <c r="Y55" s="11">
        <f>IFERROR('Input Data Shift B'!X59*'Shift B Calculation'!$D55/3600,0)</f>
        <v>0</v>
      </c>
      <c r="Z55" s="11">
        <f>IFERROR('Input Data Shift B'!Y59*'Shift B Calculation'!$D55/3600,0)</f>
        <v>0</v>
      </c>
      <c r="AA55" s="11">
        <f>IFERROR('Input Data Shift B'!Z59*'Shift B Calculation'!$D55/3600,0)</f>
        <v>0</v>
      </c>
      <c r="AB55" s="11">
        <f>IFERROR('Input Data Shift B'!AA59*'Shift B Calculation'!$D55/3600,0)</f>
        <v>0</v>
      </c>
      <c r="AC55" s="11">
        <f>IFERROR('Input Data Shift B'!AB59*'Shift B Calculation'!$D55/3600,0)</f>
        <v>0</v>
      </c>
      <c r="AD55" s="11">
        <f>IFERROR('Input Data Shift B'!AC59*'Shift B Calculation'!$D55/3600,0)</f>
        <v>0</v>
      </c>
      <c r="AE55" s="11">
        <f>IFERROR('Input Data Shift B'!AD59*'Shift B Calculation'!$D55/3600,0)</f>
        <v>0</v>
      </c>
      <c r="AF55" s="11">
        <f>IFERROR('Input Data Shift B'!AE59*'Shift B Calculation'!$D55/3600,0)</f>
        <v>0</v>
      </c>
      <c r="AG55" s="11">
        <f>IFERROR('Input Data Shift B'!AF59*'Shift B Calculation'!$D55/3600,0)</f>
        <v>0</v>
      </c>
      <c r="AH55" s="11">
        <f>IFERROR('Input Data Shift B'!AG59*'Shift B Calculation'!$D55/3600,0)</f>
        <v>0</v>
      </c>
      <c r="AI55" s="11">
        <f>IFERROR('Input Data Shift B'!AH59*'Shift B Calculation'!$D55/3600,0)</f>
        <v>0</v>
      </c>
      <c r="AJ55" s="11">
        <f t="shared" si="1"/>
        <v>0</v>
      </c>
    </row>
    <row r="56" spans="2:36">
      <c r="B56" s="8">
        <v>54</v>
      </c>
      <c r="C56" s="9" t="str">
        <f>+Kousu!B64</f>
        <v>AE262100-7840</v>
      </c>
      <c r="D56" s="10">
        <f>+Kousu!S64</f>
        <v>14.127906976744187</v>
      </c>
      <c r="E56" s="11">
        <f>IFERROR('Input Data Shift B'!D60*'Shift B Calculation'!$D56/3600,0)</f>
        <v>0</v>
      </c>
      <c r="F56" s="11">
        <f>IFERROR('Input Data Shift B'!E60*'Shift B Calculation'!$D56/3600,0)</f>
        <v>0</v>
      </c>
      <c r="G56" s="11">
        <f>IFERROR('Input Data Shift B'!F60*'Shift B Calculation'!$D56/3600,0)</f>
        <v>0</v>
      </c>
      <c r="H56" s="11">
        <f>IFERROR('Input Data Shift B'!G60*'Shift B Calculation'!$D56/3600,0)</f>
        <v>0</v>
      </c>
      <c r="I56" s="11">
        <f>IFERROR('Input Data Shift B'!H60*'Shift B Calculation'!$D56/3600,0)</f>
        <v>0</v>
      </c>
      <c r="J56" s="11">
        <f>IFERROR('Input Data Shift B'!I60*'Shift B Calculation'!$D56/3600,0)</f>
        <v>0</v>
      </c>
      <c r="K56" s="11">
        <f>IFERROR('Input Data Shift B'!J60*'Shift B Calculation'!$D56/3600,0)</f>
        <v>0</v>
      </c>
      <c r="L56" s="11">
        <f>IFERROR('Input Data Shift B'!K60*'Shift B Calculation'!$D56/3600,0)</f>
        <v>0</v>
      </c>
      <c r="M56" s="11">
        <f>IFERROR('Input Data Shift B'!L60*'Shift B Calculation'!$D56/3600,0)</f>
        <v>0</v>
      </c>
      <c r="N56" s="11">
        <f>IFERROR('Input Data Shift B'!M60*'Shift B Calculation'!$D56/3600,0)</f>
        <v>0</v>
      </c>
      <c r="O56" s="11">
        <f>IFERROR('Input Data Shift B'!N60*'Shift B Calculation'!$D56/3600,0)</f>
        <v>0</v>
      </c>
      <c r="P56" s="11">
        <f>IFERROR('Input Data Shift B'!O60*'Shift B Calculation'!$D56/3600,0)</f>
        <v>0</v>
      </c>
      <c r="Q56" s="11">
        <f>IFERROR('Input Data Shift B'!P60*'Shift B Calculation'!$D56/3600,0)</f>
        <v>0</v>
      </c>
      <c r="R56" s="11">
        <f>IFERROR('Input Data Shift B'!Q60*'Shift B Calculation'!$D56/3600,0)</f>
        <v>0</v>
      </c>
      <c r="S56" s="11">
        <f>IFERROR('Input Data Shift B'!R60*'Shift B Calculation'!$D56/3600,0)</f>
        <v>0</v>
      </c>
      <c r="T56" s="11">
        <f>IFERROR('Input Data Shift B'!S60*'Shift B Calculation'!$D56/3600,0)</f>
        <v>0</v>
      </c>
      <c r="U56" s="11">
        <f>IFERROR('Input Data Shift B'!T60*'Shift B Calculation'!$D56/3600,0)</f>
        <v>0</v>
      </c>
      <c r="V56" s="11">
        <f>IFERROR('Input Data Shift B'!U60*'Shift B Calculation'!$D56/3600,0)</f>
        <v>0</v>
      </c>
      <c r="W56" s="11">
        <f>IFERROR('Input Data Shift B'!V60*'Shift B Calculation'!$D56/3600,0)</f>
        <v>0</v>
      </c>
      <c r="X56" s="11">
        <f>IFERROR('Input Data Shift B'!W60*'Shift B Calculation'!$D56/3600,0)</f>
        <v>0</v>
      </c>
      <c r="Y56" s="11">
        <f>IFERROR('Input Data Shift B'!X60*'Shift B Calculation'!$D56/3600,0)</f>
        <v>0</v>
      </c>
      <c r="Z56" s="11">
        <f>IFERROR('Input Data Shift B'!Y60*'Shift B Calculation'!$D56/3600,0)</f>
        <v>0</v>
      </c>
      <c r="AA56" s="11">
        <f>IFERROR('Input Data Shift B'!Z60*'Shift B Calculation'!$D56/3600,0)</f>
        <v>0</v>
      </c>
      <c r="AB56" s="11">
        <f>IFERROR('Input Data Shift B'!AA60*'Shift B Calculation'!$D56/3600,0)</f>
        <v>0</v>
      </c>
      <c r="AC56" s="11">
        <f>IFERROR('Input Data Shift B'!AB60*'Shift B Calculation'!$D56/3600,0)</f>
        <v>0</v>
      </c>
      <c r="AD56" s="11">
        <f>IFERROR('Input Data Shift B'!AC60*'Shift B Calculation'!$D56/3600,0)</f>
        <v>0</v>
      </c>
      <c r="AE56" s="11">
        <f>IFERROR('Input Data Shift B'!AD60*'Shift B Calculation'!$D56/3600,0)</f>
        <v>0</v>
      </c>
      <c r="AF56" s="11">
        <f>IFERROR('Input Data Shift B'!AE60*'Shift B Calculation'!$D56/3600,0)</f>
        <v>0</v>
      </c>
      <c r="AG56" s="11">
        <f>IFERROR('Input Data Shift B'!AF60*'Shift B Calculation'!$D56/3600,0)</f>
        <v>0</v>
      </c>
      <c r="AH56" s="11">
        <f>IFERROR('Input Data Shift B'!AG60*'Shift B Calculation'!$D56/3600,0)</f>
        <v>0</v>
      </c>
      <c r="AI56" s="11">
        <f>IFERROR('Input Data Shift B'!AH60*'Shift B Calculation'!$D56/3600,0)</f>
        <v>0</v>
      </c>
      <c r="AJ56" s="11">
        <f t="shared" si="1"/>
        <v>0</v>
      </c>
    </row>
    <row r="57" spans="2:36">
      <c r="B57" s="8">
        <v>55</v>
      </c>
      <c r="C57" s="9" t="str">
        <f>+Kousu!B65</f>
        <v>AE262100-7850</v>
      </c>
      <c r="D57" s="10">
        <f>+Kousu!S65</f>
        <v>14.127906976744187</v>
      </c>
      <c r="E57" s="11">
        <f>IFERROR('Input Data Shift B'!D61*'Shift B Calculation'!$D57/3600,0)</f>
        <v>0</v>
      </c>
      <c r="F57" s="11">
        <f>IFERROR('Input Data Shift B'!E61*'Shift B Calculation'!$D57/3600,0)</f>
        <v>0</v>
      </c>
      <c r="G57" s="11">
        <f>IFERROR('Input Data Shift B'!F61*'Shift B Calculation'!$D57/3600,0)</f>
        <v>0</v>
      </c>
      <c r="H57" s="11">
        <f>IFERROR('Input Data Shift B'!G61*'Shift B Calculation'!$D57/3600,0)</f>
        <v>0</v>
      </c>
      <c r="I57" s="11">
        <f>IFERROR('Input Data Shift B'!H61*'Shift B Calculation'!$D57/3600,0)</f>
        <v>0</v>
      </c>
      <c r="J57" s="11">
        <f>IFERROR('Input Data Shift B'!I61*'Shift B Calculation'!$D57/3600,0)</f>
        <v>0</v>
      </c>
      <c r="K57" s="11">
        <f>IFERROR('Input Data Shift B'!J61*'Shift B Calculation'!$D57/3600,0)</f>
        <v>0</v>
      </c>
      <c r="L57" s="11">
        <f>IFERROR('Input Data Shift B'!K61*'Shift B Calculation'!$D57/3600,0)</f>
        <v>0</v>
      </c>
      <c r="M57" s="11">
        <f>IFERROR('Input Data Shift B'!L61*'Shift B Calculation'!$D57/3600,0)</f>
        <v>0</v>
      </c>
      <c r="N57" s="11">
        <f>IFERROR('Input Data Shift B'!M61*'Shift B Calculation'!$D57/3600,0)</f>
        <v>0</v>
      </c>
      <c r="O57" s="11">
        <f>IFERROR('Input Data Shift B'!N61*'Shift B Calculation'!$D57/3600,0)</f>
        <v>0</v>
      </c>
      <c r="P57" s="11">
        <f>IFERROR('Input Data Shift B'!O61*'Shift B Calculation'!$D57/3600,0)</f>
        <v>0</v>
      </c>
      <c r="Q57" s="11">
        <f>IFERROR('Input Data Shift B'!P61*'Shift B Calculation'!$D57/3600,0)</f>
        <v>0</v>
      </c>
      <c r="R57" s="11">
        <f>IFERROR('Input Data Shift B'!Q61*'Shift B Calculation'!$D57/3600,0)</f>
        <v>0</v>
      </c>
      <c r="S57" s="11">
        <f>IFERROR('Input Data Shift B'!R61*'Shift B Calculation'!$D57/3600,0)</f>
        <v>0</v>
      </c>
      <c r="T57" s="11">
        <f>IFERROR('Input Data Shift B'!S61*'Shift B Calculation'!$D57/3600,0)</f>
        <v>0</v>
      </c>
      <c r="U57" s="11">
        <f>IFERROR('Input Data Shift B'!T61*'Shift B Calculation'!$D57/3600,0)</f>
        <v>0</v>
      </c>
      <c r="V57" s="11">
        <f>IFERROR('Input Data Shift B'!U61*'Shift B Calculation'!$D57/3600,0)</f>
        <v>0</v>
      </c>
      <c r="W57" s="11">
        <f>IFERROR('Input Data Shift B'!V61*'Shift B Calculation'!$D57/3600,0)</f>
        <v>0</v>
      </c>
      <c r="X57" s="11">
        <f>IFERROR('Input Data Shift B'!W61*'Shift B Calculation'!$D57/3600,0)</f>
        <v>0</v>
      </c>
      <c r="Y57" s="11">
        <f>IFERROR('Input Data Shift B'!X61*'Shift B Calculation'!$D57/3600,0)</f>
        <v>0</v>
      </c>
      <c r="Z57" s="11">
        <f>IFERROR('Input Data Shift B'!Y61*'Shift B Calculation'!$D57/3600,0)</f>
        <v>0</v>
      </c>
      <c r="AA57" s="11">
        <f>IFERROR('Input Data Shift B'!Z61*'Shift B Calculation'!$D57/3600,0)</f>
        <v>0</v>
      </c>
      <c r="AB57" s="11">
        <f>IFERROR('Input Data Shift B'!AA61*'Shift B Calculation'!$D57/3600,0)</f>
        <v>0</v>
      </c>
      <c r="AC57" s="11">
        <f>IFERROR('Input Data Shift B'!AB61*'Shift B Calculation'!$D57/3600,0)</f>
        <v>0</v>
      </c>
      <c r="AD57" s="11">
        <f>IFERROR('Input Data Shift B'!AC61*'Shift B Calculation'!$D57/3600,0)</f>
        <v>0</v>
      </c>
      <c r="AE57" s="11">
        <f>IFERROR('Input Data Shift B'!AD61*'Shift B Calculation'!$D57/3600,0)</f>
        <v>0</v>
      </c>
      <c r="AF57" s="11">
        <f>IFERROR('Input Data Shift B'!AE61*'Shift B Calculation'!$D57/3600,0)</f>
        <v>0</v>
      </c>
      <c r="AG57" s="11">
        <f>IFERROR('Input Data Shift B'!AF61*'Shift B Calculation'!$D57/3600,0)</f>
        <v>0</v>
      </c>
      <c r="AH57" s="11">
        <f>IFERROR('Input Data Shift B'!AG61*'Shift B Calculation'!$D57/3600,0)</f>
        <v>0</v>
      </c>
      <c r="AI57" s="11">
        <f>IFERROR('Input Data Shift B'!AH61*'Shift B Calculation'!$D57/3600,0)</f>
        <v>0</v>
      </c>
      <c r="AJ57" s="11">
        <f t="shared" si="1"/>
        <v>0</v>
      </c>
    </row>
    <row r="58" spans="2:36">
      <c r="B58" s="8">
        <v>56</v>
      </c>
      <c r="C58" s="9">
        <f>+Kousu!B66</f>
        <v>0</v>
      </c>
      <c r="D58" s="10" t="e">
        <f>+Kousu!S66</f>
        <v>#VALUE!</v>
      </c>
      <c r="E58" s="11">
        <f>IFERROR('Input Data Shift B'!D62*'Shift B Calculation'!$D58/3600,0)</f>
        <v>0</v>
      </c>
      <c r="F58" s="11">
        <f>IFERROR('Input Data Shift B'!E62*'Shift B Calculation'!$D58/3600,0)</f>
        <v>0</v>
      </c>
      <c r="G58" s="11">
        <f>IFERROR('Input Data Shift B'!F62*'Shift B Calculation'!$D58/3600,0)</f>
        <v>0</v>
      </c>
      <c r="H58" s="11">
        <f>IFERROR('Input Data Shift B'!G62*'Shift B Calculation'!$D58/3600,0)</f>
        <v>0</v>
      </c>
      <c r="I58" s="11">
        <f>IFERROR('Input Data Shift B'!H62*'Shift B Calculation'!$D58/3600,0)</f>
        <v>0</v>
      </c>
      <c r="J58" s="11">
        <f>IFERROR('Input Data Shift B'!I62*'Shift B Calculation'!$D58/3600,0)</f>
        <v>0</v>
      </c>
      <c r="K58" s="11">
        <f>IFERROR('Input Data Shift B'!J62*'Shift B Calculation'!$D58/3600,0)</f>
        <v>0</v>
      </c>
      <c r="L58" s="11">
        <f>IFERROR('Input Data Shift B'!K62*'Shift B Calculation'!$D58/3600,0)</f>
        <v>0</v>
      </c>
      <c r="M58" s="11">
        <f>IFERROR('Input Data Shift B'!L62*'Shift B Calculation'!$D58/3600,0)</f>
        <v>0</v>
      </c>
      <c r="N58" s="11">
        <f>IFERROR('Input Data Shift B'!M62*'Shift B Calculation'!$D58/3600,0)</f>
        <v>0</v>
      </c>
      <c r="O58" s="11">
        <f>IFERROR('Input Data Shift B'!N62*'Shift B Calculation'!$D58/3600,0)</f>
        <v>0</v>
      </c>
      <c r="P58" s="11">
        <f>IFERROR('Input Data Shift B'!O62*'Shift B Calculation'!$D58/3600,0)</f>
        <v>0</v>
      </c>
      <c r="Q58" s="11">
        <f>IFERROR('Input Data Shift B'!P62*'Shift B Calculation'!$D58/3600,0)</f>
        <v>0</v>
      </c>
      <c r="R58" s="11">
        <f>IFERROR('Input Data Shift B'!Q62*'Shift B Calculation'!$D58/3600,0)</f>
        <v>0</v>
      </c>
      <c r="S58" s="11">
        <f>IFERROR('Input Data Shift B'!R62*'Shift B Calculation'!$D58/3600,0)</f>
        <v>0</v>
      </c>
      <c r="T58" s="11">
        <f>IFERROR('Input Data Shift B'!S62*'Shift B Calculation'!$D58/3600,0)</f>
        <v>0</v>
      </c>
      <c r="U58" s="11">
        <f>IFERROR('Input Data Shift B'!T62*'Shift B Calculation'!$D58/3600,0)</f>
        <v>0</v>
      </c>
      <c r="V58" s="11">
        <f>IFERROR('Input Data Shift B'!U62*'Shift B Calculation'!$D58/3600,0)</f>
        <v>0</v>
      </c>
      <c r="W58" s="11">
        <f>IFERROR('Input Data Shift B'!V62*'Shift B Calculation'!$D58/3600,0)</f>
        <v>0</v>
      </c>
      <c r="X58" s="11">
        <f>IFERROR('Input Data Shift B'!W62*'Shift B Calculation'!$D58/3600,0)</f>
        <v>0</v>
      </c>
      <c r="Y58" s="11">
        <f>IFERROR('Input Data Shift B'!X62*'Shift B Calculation'!$D58/3600,0)</f>
        <v>0</v>
      </c>
      <c r="Z58" s="11">
        <f>IFERROR('Input Data Shift B'!Y62*'Shift B Calculation'!$D58/3600,0)</f>
        <v>0</v>
      </c>
      <c r="AA58" s="11">
        <f>IFERROR('Input Data Shift B'!Z62*'Shift B Calculation'!$D58/3600,0)</f>
        <v>0</v>
      </c>
      <c r="AB58" s="11">
        <f>IFERROR('Input Data Shift B'!AA62*'Shift B Calculation'!$D58/3600,0)</f>
        <v>0</v>
      </c>
      <c r="AC58" s="11">
        <f>IFERROR('Input Data Shift B'!AB62*'Shift B Calculation'!$D58/3600,0)</f>
        <v>0</v>
      </c>
      <c r="AD58" s="11">
        <f>IFERROR('Input Data Shift B'!AC62*'Shift B Calculation'!$D58/3600,0)</f>
        <v>0</v>
      </c>
      <c r="AE58" s="11">
        <f>IFERROR('Input Data Shift B'!AD62*'Shift B Calculation'!$D58/3600,0)</f>
        <v>0</v>
      </c>
      <c r="AF58" s="11">
        <f>IFERROR('Input Data Shift B'!AE62*'Shift B Calculation'!$D58/3600,0)</f>
        <v>0</v>
      </c>
      <c r="AG58" s="11">
        <f>IFERROR('Input Data Shift B'!AF62*'Shift B Calculation'!$D58/3600,0)</f>
        <v>0</v>
      </c>
      <c r="AH58" s="11">
        <f>IFERROR('Input Data Shift B'!AG62*'Shift B Calculation'!$D58/3600,0)</f>
        <v>0</v>
      </c>
      <c r="AI58" s="11">
        <f>IFERROR('Input Data Shift B'!AH62*'Shift B Calculation'!$D58/3600,0)</f>
        <v>0</v>
      </c>
      <c r="AJ58" s="11">
        <f t="shared" si="1"/>
        <v>0</v>
      </c>
    </row>
    <row r="59" spans="2:36">
      <c r="B59" s="8">
        <v>57</v>
      </c>
      <c r="C59" s="9">
        <f>+Kousu!B67</f>
        <v>0</v>
      </c>
      <c r="D59" s="10" t="e">
        <f>+Kousu!S67</f>
        <v>#VALUE!</v>
      </c>
      <c r="E59" s="11">
        <f>IFERROR('Input Data Shift B'!D63*'Shift B Calculation'!$D59/3600,0)</f>
        <v>0</v>
      </c>
      <c r="F59" s="11">
        <f>IFERROR('Input Data Shift B'!E63*'Shift B Calculation'!$D59/3600,0)</f>
        <v>0</v>
      </c>
      <c r="G59" s="11">
        <f>IFERROR('Input Data Shift B'!F63*'Shift B Calculation'!$D59/3600,0)</f>
        <v>0</v>
      </c>
      <c r="H59" s="11">
        <f>IFERROR('Input Data Shift B'!G63*'Shift B Calculation'!$D59/3600,0)</f>
        <v>0</v>
      </c>
      <c r="I59" s="11">
        <f>IFERROR('Input Data Shift B'!H63*'Shift B Calculation'!$D59/3600,0)</f>
        <v>0</v>
      </c>
      <c r="J59" s="11">
        <f>IFERROR('Input Data Shift B'!I63*'Shift B Calculation'!$D59/3600,0)</f>
        <v>0</v>
      </c>
      <c r="K59" s="11">
        <f>IFERROR('Input Data Shift B'!J63*'Shift B Calculation'!$D59/3600,0)</f>
        <v>0</v>
      </c>
      <c r="L59" s="11">
        <f>IFERROR('Input Data Shift B'!K63*'Shift B Calculation'!$D59/3600,0)</f>
        <v>0</v>
      </c>
      <c r="M59" s="11">
        <f>IFERROR('Input Data Shift B'!L63*'Shift B Calculation'!$D59/3600,0)</f>
        <v>0</v>
      </c>
      <c r="N59" s="11">
        <f>IFERROR('Input Data Shift B'!M63*'Shift B Calculation'!$D59/3600,0)</f>
        <v>0</v>
      </c>
      <c r="O59" s="11">
        <f>IFERROR('Input Data Shift B'!N63*'Shift B Calculation'!$D59/3600,0)</f>
        <v>0</v>
      </c>
      <c r="P59" s="11">
        <f>IFERROR('Input Data Shift B'!O63*'Shift B Calculation'!$D59/3600,0)</f>
        <v>0</v>
      </c>
      <c r="Q59" s="11">
        <f>IFERROR('Input Data Shift B'!P63*'Shift B Calculation'!$D59/3600,0)</f>
        <v>0</v>
      </c>
      <c r="R59" s="11">
        <f>IFERROR('Input Data Shift B'!Q63*'Shift B Calculation'!$D59/3600,0)</f>
        <v>0</v>
      </c>
      <c r="S59" s="11">
        <f>IFERROR('Input Data Shift B'!R63*'Shift B Calculation'!$D59/3600,0)</f>
        <v>0</v>
      </c>
      <c r="T59" s="11">
        <f>IFERROR('Input Data Shift B'!S63*'Shift B Calculation'!$D59/3600,0)</f>
        <v>0</v>
      </c>
      <c r="U59" s="11">
        <f>IFERROR('Input Data Shift B'!T63*'Shift B Calculation'!$D59/3600,0)</f>
        <v>0</v>
      </c>
      <c r="V59" s="11">
        <f>IFERROR('Input Data Shift B'!U63*'Shift B Calculation'!$D59/3600,0)</f>
        <v>0</v>
      </c>
      <c r="W59" s="11">
        <f>IFERROR('Input Data Shift B'!V63*'Shift B Calculation'!$D59/3600,0)</f>
        <v>0</v>
      </c>
      <c r="X59" s="11">
        <f>IFERROR('Input Data Shift B'!W63*'Shift B Calculation'!$D59/3600,0)</f>
        <v>0</v>
      </c>
      <c r="Y59" s="11">
        <f>IFERROR('Input Data Shift B'!X63*'Shift B Calculation'!$D59/3600,0)</f>
        <v>0</v>
      </c>
      <c r="Z59" s="11">
        <f>IFERROR('Input Data Shift B'!Y63*'Shift B Calculation'!$D59/3600,0)</f>
        <v>0</v>
      </c>
      <c r="AA59" s="11">
        <f>IFERROR('Input Data Shift B'!Z63*'Shift B Calculation'!$D59/3600,0)</f>
        <v>0</v>
      </c>
      <c r="AB59" s="11">
        <f>IFERROR('Input Data Shift B'!AA63*'Shift B Calculation'!$D59/3600,0)</f>
        <v>0</v>
      </c>
      <c r="AC59" s="11">
        <f>IFERROR('Input Data Shift B'!AB63*'Shift B Calculation'!$D59/3600,0)</f>
        <v>0</v>
      </c>
      <c r="AD59" s="11">
        <f>IFERROR('Input Data Shift B'!AC63*'Shift B Calculation'!$D59/3600,0)</f>
        <v>0</v>
      </c>
      <c r="AE59" s="11">
        <f>IFERROR('Input Data Shift B'!AD63*'Shift B Calculation'!$D59/3600,0)</f>
        <v>0</v>
      </c>
      <c r="AF59" s="11">
        <f>IFERROR('Input Data Shift B'!AE63*'Shift B Calculation'!$D59/3600,0)</f>
        <v>0</v>
      </c>
      <c r="AG59" s="11">
        <f>IFERROR('Input Data Shift B'!AF63*'Shift B Calculation'!$D59/3600,0)</f>
        <v>0</v>
      </c>
      <c r="AH59" s="11">
        <f>IFERROR('Input Data Shift B'!AG63*'Shift B Calculation'!$D59/3600,0)</f>
        <v>0</v>
      </c>
      <c r="AI59" s="11">
        <f>IFERROR('Input Data Shift B'!AH63*'Shift B Calculation'!$D59/3600,0)</f>
        <v>0</v>
      </c>
      <c r="AJ59" s="11">
        <f t="shared" si="1"/>
        <v>0</v>
      </c>
    </row>
    <row r="60" spans="2:36">
      <c r="B60" s="8">
        <v>58</v>
      </c>
      <c r="C60" s="9">
        <f>+Kousu!B68</f>
        <v>0</v>
      </c>
      <c r="D60" s="10" t="e">
        <f>+Kousu!S68</f>
        <v>#VALUE!</v>
      </c>
      <c r="E60" s="11">
        <f>IFERROR('Input Data Shift B'!D64*'Shift B Calculation'!$D60/3600,0)</f>
        <v>0</v>
      </c>
      <c r="F60" s="11">
        <f>IFERROR('Input Data Shift B'!E64*'Shift B Calculation'!$D60/3600,0)</f>
        <v>0</v>
      </c>
      <c r="G60" s="11">
        <f>IFERROR('Input Data Shift B'!F64*'Shift B Calculation'!$D60/3600,0)</f>
        <v>0</v>
      </c>
      <c r="H60" s="11">
        <f>IFERROR('Input Data Shift B'!G64*'Shift B Calculation'!$D60/3600,0)</f>
        <v>0</v>
      </c>
      <c r="I60" s="11">
        <f>IFERROR('Input Data Shift B'!H64*'Shift B Calculation'!$D60/3600,0)</f>
        <v>0</v>
      </c>
      <c r="J60" s="11">
        <f>IFERROR('Input Data Shift B'!I64*'Shift B Calculation'!$D60/3600,0)</f>
        <v>0</v>
      </c>
      <c r="K60" s="11">
        <f>IFERROR('Input Data Shift B'!J64*'Shift B Calculation'!$D60/3600,0)</f>
        <v>0</v>
      </c>
      <c r="L60" s="11">
        <f>IFERROR('Input Data Shift B'!K64*'Shift B Calculation'!$D60/3600,0)</f>
        <v>0</v>
      </c>
      <c r="M60" s="11">
        <f>IFERROR('Input Data Shift B'!L64*'Shift B Calculation'!$D60/3600,0)</f>
        <v>0</v>
      </c>
      <c r="N60" s="11">
        <f>IFERROR('Input Data Shift B'!M64*'Shift B Calculation'!$D60/3600,0)</f>
        <v>0</v>
      </c>
      <c r="O60" s="11">
        <f>IFERROR('Input Data Shift B'!N64*'Shift B Calculation'!$D60/3600,0)</f>
        <v>0</v>
      </c>
      <c r="P60" s="11">
        <f>IFERROR('Input Data Shift B'!O64*'Shift B Calculation'!$D60/3600,0)</f>
        <v>0</v>
      </c>
      <c r="Q60" s="11">
        <f>IFERROR('Input Data Shift B'!P64*'Shift B Calculation'!$D60/3600,0)</f>
        <v>0</v>
      </c>
      <c r="R60" s="11">
        <f>IFERROR('Input Data Shift B'!Q64*'Shift B Calculation'!$D60/3600,0)</f>
        <v>0</v>
      </c>
      <c r="S60" s="11">
        <f>IFERROR('Input Data Shift B'!R64*'Shift B Calculation'!$D60/3600,0)</f>
        <v>0</v>
      </c>
      <c r="T60" s="11">
        <f>IFERROR('Input Data Shift B'!S64*'Shift B Calculation'!$D60/3600,0)</f>
        <v>0</v>
      </c>
      <c r="U60" s="11">
        <f>IFERROR('Input Data Shift B'!T64*'Shift B Calculation'!$D60/3600,0)</f>
        <v>0</v>
      </c>
      <c r="V60" s="11">
        <f>IFERROR('Input Data Shift B'!U64*'Shift B Calculation'!$D60/3600,0)</f>
        <v>0</v>
      </c>
      <c r="W60" s="11">
        <f>IFERROR('Input Data Shift B'!V64*'Shift B Calculation'!$D60/3600,0)</f>
        <v>0</v>
      </c>
      <c r="X60" s="11">
        <f>IFERROR('Input Data Shift B'!W64*'Shift B Calculation'!$D60/3600,0)</f>
        <v>0</v>
      </c>
      <c r="Y60" s="11">
        <f>IFERROR('Input Data Shift B'!X64*'Shift B Calculation'!$D60/3600,0)</f>
        <v>0</v>
      </c>
      <c r="Z60" s="11">
        <f>IFERROR('Input Data Shift B'!Y64*'Shift B Calculation'!$D60/3600,0)</f>
        <v>0</v>
      </c>
      <c r="AA60" s="11">
        <f>IFERROR('Input Data Shift B'!Z64*'Shift B Calculation'!$D60/3600,0)</f>
        <v>0</v>
      </c>
      <c r="AB60" s="11">
        <f>IFERROR('Input Data Shift B'!AA64*'Shift B Calculation'!$D60/3600,0)</f>
        <v>0</v>
      </c>
      <c r="AC60" s="11">
        <f>IFERROR('Input Data Shift B'!AB64*'Shift B Calculation'!$D60/3600,0)</f>
        <v>0</v>
      </c>
      <c r="AD60" s="11">
        <f>IFERROR('Input Data Shift B'!AC64*'Shift B Calculation'!$D60/3600,0)</f>
        <v>0</v>
      </c>
      <c r="AE60" s="11">
        <f>IFERROR('Input Data Shift B'!AD64*'Shift B Calculation'!$D60/3600,0)</f>
        <v>0</v>
      </c>
      <c r="AF60" s="11">
        <f>IFERROR('Input Data Shift B'!AE64*'Shift B Calculation'!$D60/3600,0)</f>
        <v>0</v>
      </c>
      <c r="AG60" s="11">
        <f>IFERROR('Input Data Shift B'!AF64*'Shift B Calculation'!$D60/3600,0)</f>
        <v>0</v>
      </c>
      <c r="AH60" s="11">
        <f>IFERROR('Input Data Shift B'!AG64*'Shift B Calculation'!$D60/3600,0)</f>
        <v>0</v>
      </c>
      <c r="AI60" s="11">
        <f>IFERROR('Input Data Shift B'!AH64*'Shift B Calculation'!$D60/3600,0)</f>
        <v>0</v>
      </c>
      <c r="AJ60" s="11">
        <f t="shared" si="1"/>
        <v>0</v>
      </c>
    </row>
    <row r="61" spans="2:36">
      <c r="B61" s="8">
        <v>59</v>
      </c>
      <c r="C61" s="9">
        <f>+Kousu!B69</f>
        <v>0</v>
      </c>
      <c r="D61" s="10" t="e">
        <f>+Kousu!S69</f>
        <v>#VALUE!</v>
      </c>
      <c r="E61" s="11">
        <f>IFERROR('Input Data Shift B'!D65*'Shift B Calculation'!$D61/3600,0)</f>
        <v>0</v>
      </c>
      <c r="F61" s="11">
        <f>IFERROR('Input Data Shift B'!E65*'Shift B Calculation'!$D61/3600,0)</f>
        <v>0</v>
      </c>
      <c r="G61" s="11">
        <f>IFERROR('Input Data Shift B'!F65*'Shift B Calculation'!$D61/3600,0)</f>
        <v>0</v>
      </c>
      <c r="H61" s="11">
        <f>IFERROR('Input Data Shift B'!G65*'Shift B Calculation'!$D61/3600,0)</f>
        <v>0</v>
      </c>
      <c r="I61" s="11">
        <f>IFERROR('Input Data Shift B'!H65*'Shift B Calculation'!$D61/3600,0)</f>
        <v>0</v>
      </c>
      <c r="J61" s="11">
        <f>IFERROR('Input Data Shift B'!I65*'Shift B Calculation'!$D61/3600,0)</f>
        <v>0</v>
      </c>
      <c r="K61" s="11">
        <f>IFERROR('Input Data Shift B'!J65*'Shift B Calculation'!$D61/3600,0)</f>
        <v>0</v>
      </c>
      <c r="L61" s="11">
        <f>IFERROR('Input Data Shift B'!K65*'Shift B Calculation'!$D61/3600,0)</f>
        <v>0</v>
      </c>
      <c r="M61" s="11">
        <f>IFERROR('Input Data Shift B'!L65*'Shift B Calculation'!$D61/3600,0)</f>
        <v>0</v>
      </c>
      <c r="N61" s="11">
        <f>IFERROR('Input Data Shift B'!M65*'Shift B Calculation'!$D61/3600,0)</f>
        <v>0</v>
      </c>
      <c r="O61" s="11">
        <f>IFERROR('Input Data Shift B'!N65*'Shift B Calculation'!$D61/3600,0)</f>
        <v>0</v>
      </c>
      <c r="P61" s="11">
        <f>IFERROR('Input Data Shift B'!O65*'Shift B Calculation'!$D61/3600,0)</f>
        <v>0</v>
      </c>
      <c r="Q61" s="11">
        <f>IFERROR('Input Data Shift B'!P65*'Shift B Calculation'!$D61/3600,0)</f>
        <v>0</v>
      </c>
      <c r="R61" s="11">
        <f>IFERROR('Input Data Shift B'!Q65*'Shift B Calculation'!$D61/3600,0)</f>
        <v>0</v>
      </c>
      <c r="S61" s="11">
        <f>IFERROR('Input Data Shift B'!R65*'Shift B Calculation'!$D61/3600,0)</f>
        <v>0</v>
      </c>
      <c r="T61" s="11">
        <f>IFERROR('Input Data Shift B'!S65*'Shift B Calculation'!$D61/3600,0)</f>
        <v>0</v>
      </c>
      <c r="U61" s="11">
        <f>IFERROR('Input Data Shift B'!T65*'Shift B Calculation'!$D61/3600,0)</f>
        <v>0</v>
      </c>
      <c r="V61" s="11">
        <f>IFERROR('Input Data Shift B'!U65*'Shift B Calculation'!$D61/3600,0)</f>
        <v>0</v>
      </c>
      <c r="W61" s="11">
        <f>IFERROR('Input Data Shift B'!V65*'Shift B Calculation'!$D61/3600,0)</f>
        <v>0</v>
      </c>
      <c r="X61" s="11">
        <f>IFERROR('Input Data Shift B'!W65*'Shift B Calculation'!$D61/3600,0)</f>
        <v>0</v>
      </c>
      <c r="Y61" s="11">
        <f>IFERROR('Input Data Shift B'!X65*'Shift B Calculation'!$D61/3600,0)</f>
        <v>0</v>
      </c>
      <c r="Z61" s="11">
        <f>IFERROR('Input Data Shift B'!Y65*'Shift B Calculation'!$D61/3600,0)</f>
        <v>0</v>
      </c>
      <c r="AA61" s="11">
        <f>IFERROR('Input Data Shift B'!Z65*'Shift B Calculation'!$D61/3600,0)</f>
        <v>0</v>
      </c>
      <c r="AB61" s="11">
        <f>IFERROR('Input Data Shift B'!AA65*'Shift B Calculation'!$D61/3600,0)</f>
        <v>0</v>
      </c>
      <c r="AC61" s="11">
        <f>IFERROR('Input Data Shift B'!AB65*'Shift B Calculation'!$D61/3600,0)</f>
        <v>0</v>
      </c>
      <c r="AD61" s="11">
        <f>IFERROR('Input Data Shift B'!AC65*'Shift B Calculation'!$D61/3600,0)</f>
        <v>0</v>
      </c>
      <c r="AE61" s="11">
        <f>IFERROR('Input Data Shift B'!AD65*'Shift B Calculation'!$D61/3600,0)</f>
        <v>0</v>
      </c>
      <c r="AF61" s="11">
        <f>IFERROR('Input Data Shift B'!AE65*'Shift B Calculation'!$D61/3600,0)</f>
        <v>0</v>
      </c>
      <c r="AG61" s="11">
        <f>IFERROR('Input Data Shift B'!AF65*'Shift B Calculation'!$D61/3600,0)</f>
        <v>0</v>
      </c>
      <c r="AH61" s="11">
        <f>IFERROR('Input Data Shift B'!AG65*'Shift B Calculation'!$D61/3600,0)</f>
        <v>0</v>
      </c>
      <c r="AI61" s="11">
        <f>IFERROR('Input Data Shift B'!AH65*'Shift B Calculation'!$D61/3600,0)</f>
        <v>0</v>
      </c>
      <c r="AJ61" s="11">
        <f t="shared" si="1"/>
        <v>0</v>
      </c>
    </row>
    <row r="62" spans="2:36">
      <c r="B62" s="8">
        <v>60</v>
      </c>
      <c r="C62" s="9">
        <f>+Kousu!B70</f>
        <v>0</v>
      </c>
      <c r="D62" s="10" t="e">
        <f>+Kousu!S70</f>
        <v>#VALUE!</v>
      </c>
      <c r="E62" s="11">
        <f>IFERROR('Input Data Shift B'!D66*'Shift B Calculation'!$D62/3600,0)</f>
        <v>0</v>
      </c>
      <c r="F62" s="11">
        <f>IFERROR('Input Data Shift B'!E66*'Shift B Calculation'!$D62/3600,0)</f>
        <v>0</v>
      </c>
      <c r="G62" s="11">
        <f>IFERROR('Input Data Shift B'!F66*'Shift B Calculation'!$D62/3600,0)</f>
        <v>0</v>
      </c>
      <c r="H62" s="11">
        <f>IFERROR('Input Data Shift B'!G66*'Shift B Calculation'!$D62/3600,0)</f>
        <v>0</v>
      </c>
      <c r="I62" s="11">
        <f>IFERROR('Input Data Shift B'!H66*'Shift B Calculation'!$D62/3600,0)</f>
        <v>0</v>
      </c>
      <c r="J62" s="11">
        <f>IFERROR('Input Data Shift B'!I66*'Shift B Calculation'!$D62/3600,0)</f>
        <v>0</v>
      </c>
      <c r="K62" s="11">
        <f>IFERROR('Input Data Shift B'!J66*'Shift B Calculation'!$D62/3600,0)</f>
        <v>0</v>
      </c>
      <c r="L62" s="11">
        <f>IFERROR('Input Data Shift B'!K66*'Shift B Calculation'!$D62/3600,0)</f>
        <v>0</v>
      </c>
      <c r="M62" s="11">
        <f>IFERROR('Input Data Shift B'!L66*'Shift B Calculation'!$D62/3600,0)</f>
        <v>0</v>
      </c>
      <c r="N62" s="11">
        <f>IFERROR('Input Data Shift B'!M66*'Shift B Calculation'!$D62/3600,0)</f>
        <v>0</v>
      </c>
      <c r="O62" s="11">
        <f>IFERROR('Input Data Shift B'!N66*'Shift B Calculation'!$D62/3600,0)</f>
        <v>0</v>
      </c>
      <c r="P62" s="11">
        <f>IFERROR('Input Data Shift B'!O66*'Shift B Calculation'!$D62/3600,0)</f>
        <v>0</v>
      </c>
      <c r="Q62" s="11">
        <f>IFERROR('Input Data Shift B'!P66*'Shift B Calculation'!$D62/3600,0)</f>
        <v>0</v>
      </c>
      <c r="R62" s="11">
        <f>IFERROR('Input Data Shift B'!Q66*'Shift B Calculation'!$D62/3600,0)</f>
        <v>0</v>
      </c>
      <c r="S62" s="11">
        <f>IFERROR('Input Data Shift B'!R66*'Shift B Calculation'!$D62/3600,0)</f>
        <v>0</v>
      </c>
      <c r="T62" s="11">
        <f>IFERROR('Input Data Shift B'!S66*'Shift B Calculation'!$D62/3600,0)</f>
        <v>0</v>
      </c>
      <c r="U62" s="11">
        <f>IFERROR('Input Data Shift B'!T66*'Shift B Calculation'!$D62/3600,0)</f>
        <v>0</v>
      </c>
      <c r="V62" s="11">
        <f>IFERROR('Input Data Shift B'!U66*'Shift B Calculation'!$D62/3600,0)</f>
        <v>0</v>
      </c>
      <c r="W62" s="11">
        <f>IFERROR('Input Data Shift B'!V66*'Shift B Calculation'!$D62/3600,0)</f>
        <v>0</v>
      </c>
      <c r="X62" s="11">
        <f>IFERROR('Input Data Shift B'!W66*'Shift B Calculation'!$D62/3600,0)</f>
        <v>0</v>
      </c>
      <c r="Y62" s="11">
        <f>IFERROR('Input Data Shift B'!X66*'Shift B Calculation'!$D62/3600,0)</f>
        <v>0</v>
      </c>
      <c r="Z62" s="11">
        <f>IFERROR('Input Data Shift B'!Y66*'Shift B Calculation'!$D62/3600,0)</f>
        <v>0</v>
      </c>
      <c r="AA62" s="11">
        <f>IFERROR('Input Data Shift B'!Z66*'Shift B Calculation'!$D62/3600,0)</f>
        <v>0</v>
      </c>
      <c r="AB62" s="11">
        <f>IFERROR('Input Data Shift B'!AA66*'Shift B Calculation'!$D62/3600,0)</f>
        <v>0</v>
      </c>
      <c r="AC62" s="11">
        <f>IFERROR('Input Data Shift B'!AB66*'Shift B Calculation'!$D62/3600,0)</f>
        <v>0</v>
      </c>
      <c r="AD62" s="11">
        <f>IFERROR('Input Data Shift B'!AC66*'Shift B Calculation'!$D62/3600,0)</f>
        <v>0</v>
      </c>
      <c r="AE62" s="11">
        <f>IFERROR('Input Data Shift B'!AD66*'Shift B Calculation'!$D62/3600,0)</f>
        <v>0</v>
      </c>
      <c r="AF62" s="11">
        <f>IFERROR('Input Data Shift B'!AE66*'Shift B Calculation'!$D62/3600,0)</f>
        <v>0</v>
      </c>
      <c r="AG62" s="11">
        <f>IFERROR('Input Data Shift B'!AF66*'Shift B Calculation'!$D62/3600,0)</f>
        <v>0</v>
      </c>
      <c r="AH62" s="11">
        <f>IFERROR('Input Data Shift B'!AG66*'Shift B Calculation'!$D62/3600,0)</f>
        <v>0</v>
      </c>
      <c r="AI62" s="11">
        <f>IFERROR('Input Data Shift B'!AH66*'Shift B Calculation'!$D62/3600,0)</f>
        <v>0</v>
      </c>
      <c r="AJ62" s="11">
        <f t="shared" si="1"/>
        <v>0</v>
      </c>
    </row>
    <row r="63" spans="2:36">
      <c r="B63" s="8">
        <v>61</v>
      </c>
      <c r="C63" s="9">
        <f>+Kousu!B71</f>
        <v>0</v>
      </c>
      <c r="D63" s="10" t="e">
        <f>+Kousu!S71</f>
        <v>#VALUE!</v>
      </c>
      <c r="E63" s="11">
        <f>IFERROR('Input Data Shift B'!D67*'Shift B Calculation'!$D63/3600,0)</f>
        <v>0</v>
      </c>
      <c r="F63" s="11">
        <f>IFERROR('Input Data Shift B'!E67*'Shift B Calculation'!$D63/3600,0)</f>
        <v>0</v>
      </c>
      <c r="G63" s="11">
        <f>IFERROR('Input Data Shift B'!F67*'Shift B Calculation'!$D63/3600,0)</f>
        <v>0</v>
      </c>
      <c r="H63" s="11">
        <f>IFERROR('Input Data Shift B'!G67*'Shift B Calculation'!$D63/3600,0)</f>
        <v>0</v>
      </c>
      <c r="I63" s="11">
        <f>IFERROR('Input Data Shift B'!H67*'Shift B Calculation'!$D63/3600,0)</f>
        <v>0</v>
      </c>
      <c r="J63" s="11">
        <f>IFERROR('Input Data Shift B'!I67*'Shift B Calculation'!$D63/3600,0)</f>
        <v>0</v>
      </c>
      <c r="K63" s="11">
        <f>IFERROR('Input Data Shift B'!J67*'Shift B Calculation'!$D63/3600,0)</f>
        <v>0</v>
      </c>
      <c r="L63" s="11">
        <f>IFERROR('Input Data Shift B'!K67*'Shift B Calculation'!$D63/3600,0)</f>
        <v>0</v>
      </c>
      <c r="M63" s="11">
        <f>IFERROR('Input Data Shift B'!L67*'Shift B Calculation'!$D63/3600,0)</f>
        <v>0</v>
      </c>
      <c r="N63" s="11">
        <f>IFERROR('Input Data Shift B'!M67*'Shift B Calculation'!$D63/3600,0)</f>
        <v>0</v>
      </c>
      <c r="O63" s="11">
        <f>IFERROR('Input Data Shift B'!N67*'Shift B Calculation'!$D63/3600,0)</f>
        <v>0</v>
      </c>
      <c r="P63" s="11">
        <f>IFERROR('Input Data Shift B'!O67*'Shift B Calculation'!$D63/3600,0)</f>
        <v>0</v>
      </c>
      <c r="Q63" s="11">
        <f>IFERROR('Input Data Shift B'!P67*'Shift B Calculation'!$D63/3600,0)</f>
        <v>0</v>
      </c>
      <c r="R63" s="11">
        <f>IFERROR('Input Data Shift B'!Q67*'Shift B Calculation'!$D63/3600,0)</f>
        <v>0</v>
      </c>
      <c r="S63" s="11">
        <f>IFERROR('Input Data Shift B'!R67*'Shift B Calculation'!$D63/3600,0)</f>
        <v>0</v>
      </c>
      <c r="T63" s="11">
        <f>IFERROR('Input Data Shift B'!S67*'Shift B Calculation'!$D63/3600,0)</f>
        <v>0</v>
      </c>
      <c r="U63" s="11">
        <f>IFERROR('Input Data Shift B'!T67*'Shift B Calculation'!$D63/3600,0)</f>
        <v>0</v>
      </c>
      <c r="V63" s="11">
        <f>IFERROR('Input Data Shift B'!U67*'Shift B Calculation'!$D63/3600,0)</f>
        <v>0</v>
      </c>
      <c r="W63" s="11">
        <f>IFERROR('Input Data Shift B'!V67*'Shift B Calculation'!$D63/3600,0)</f>
        <v>0</v>
      </c>
      <c r="X63" s="11">
        <f>IFERROR('Input Data Shift B'!W67*'Shift B Calculation'!$D63/3600,0)</f>
        <v>0</v>
      </c>
      <c r="Y63" s="11">
        <f>IFERROR('Input Data Shift B'!X67*'Shift B Calculation'!$D63/3600,0)</f>
        <v>0</v>
      </c>
      <c r="Z63" s="11">
        <f>IFERROR('Input Data Shift B'!Y67*'Shift B Calculation'!$D63/3600,0)</f>
        <v>0</v>
      </c>
      <c r="AA63" s="11">
        <f>IFERROR('Input Data Shift B'!Z67*'Shift B Calculation'!$D63/3600,0)</f>
        <v>0</v>
      </c>
      <c r="AB63" s="11">
        <f>IFERROR('Input Data Shift B'!AA67*'Shift B Calculation'!$D63/3600,0)</f>
        <v>0</v>
      </c>
      <c r="AC63" s="11">
        <f>IFERROR('Input Data Shift B'!AB67*'Shift B Calculation'!$D63/3600,0)</f>
        <v>0</v>
      </c>
      <c r="AD63" s="11">
        <f>IFERROR('Input Data Shift B'!AC67*'Shift B Calculation'!$D63/3600,0)</f>
        <v>0</v>
      </c>
      <c r="AE63" s="11">
        <f>IFERROR('Input Data Shift B'!AD67*'Shift B Calculation'!$D63/3600,0)</f>
        <v>0</v>
      </c>
      <c r="AF63" s="11">
        <f>IFERROR('Input Data Shift B'!AE67*'Shift B Calculation'!$D63/3600,0)</f>
        <v>0</v>
      </c>
      <c r="AG63" s="11">
        <f>IFERROR('Input Data Shift B'!AF67*'Shift B Calculation'!$D63/3600,0)</f>
        <v>0</v>
      </c>
      <c r="AH63" s="11">
        <f>IFERROR('Input Data Shift B'!AG67*'Shift B Calculation'!$D63/3600,0)</f>
        <v>0</v>
      </c>
      <c r="AI63" s="11">
        <f>IFERROR('Input Data Shift B'!AH67*'Shift B Calculation'!$D63/3600,0)</f>
        <v>0</v>
      </c>
      <c r="AJ63" s="11">
        <f t="shared" si="1"/>
        <v>0</v>
      </c>
    </row>
    <row r="64" spans="2:36">
      <c r="B64" s="8">
        <v>62</v>
      </c>
      <c r="C64" s="9">
        <f>+Kousu!B72</f>
        <v>0</v>
      </c>
      <c r="D64" s="10" t="e">
        <f>+Kousu!S72</f>
        <v>#VALUE!</v>
      </c>
      <c r="E64" s="11">
        <f>IFERROR('Input Data Shift B'!D68*'Shift B Calculation'!$D64/3600,0)</f>
        <v>0</v>
      </c>
      <c r="F64" s="11">
        <f>IFERROR('Input Data Shift B'!E68*'Shift B Calculation'!$D64/3600,0)</f>
        <v>0</v>
      </c>
      <c r="G64" s="11">
        <f>IFERROR('Input Data Shift B'!F68*'Shift B Calculation'!$D64/3600,0)</f>
        <v>0</v>
      </c>
      <c r="H64" s="11">
        <f>IFERROR('Input Data Shift B'!G68*'Shift B Calculation'!$D64/3600,0)</f>
        <v>0</v>
      </c>
      <c r="I64" s="11">
        <f>IFERROR('Input Data Shift B'!H68*'Shift B Calculation'!$D64/3600,0)</f>
        <v>0</v>
      </c>
      <c r="J64" s="11">
        <f>IFERROR('Input Data Shift B'!I68*'Shift B Calculation'!$D64/3600,0)</f>
        <v>0</v>
      </c>
      <c r="K64" s="11">
        <f>IFERROR('Input Data Shift B'!J68*'Shift B Calculation'!$D64/3600,0)</f>
        <v>0</v>
      </c>
      <c r="L64" s="11">
        <f>IFERROR('Input Data Shift B'!K68*'Shift B Calculation'!$D64/3600,0)</f>
        <v>0</v>
      </c>
      <c r="M64" s="11">
        <f>IFERROR('Input Data Shift B'!L68*'Shift B Calculation'!$D64/3600,0)</f>
        <v>0</v>
      </c>
      <c r="N64" s="11">
        <f>IFERROR('Input Data Shift B'!M68*'Shift B Calculation'!$D64/3600,0)</f>
        <v>0</v>
      </c>
      <c r="O64" s="11">
        <f>IFERROR('Input Data Shift B'!N68*'Shift B Calculation'!$D64/3600,0)</f>
        <v>0</v>
      </c>
      <c r="P64" s="11">
        <f>IFERROR('Input Data Shift B'!O68*'Shift B Calculation'!$D64/3600,0)</f>
        <v>0</v>
      </c>
      <c r="Q64" s="11">
        <f>IFERROR('Input Data Shift B'!P68*'Shift B Calculation'!$D64/3600,0)</f>
        <v>0</v>
      </c>
      <c r="R64" s="11">
        <f>IFERROR('Input Data Shift B'!Q68*'Shift B Calculation'!$D64/3600,0)</f>
        <v>0</v>
      </c>
      <c r="S64" s="11">
        <f>IFERROR('Input Data Shift B'!R68*'Shift B Calculation'!$D64/3600,0)</f>
        <v>0</v>
      </c>
      <c r="T64" s="11">
        <f>IFERROR('Input Data Shift B'!S68*'Shift B Calculation'!$D64/3600,0)</f>
        <v>0</v>
      </c>
      <c r="U64" s="11">
        <f>IFERROR('Input Data Shift B'!T68*'Shift B Calculation'!$D64/3600,0)</f>
        <v>0</v>
      </c>
      <c r="V64" s="11">
        <f>IFERROR('Input Data Shift B'!U68*'Shift B Calculation'!$D64/3600,0)</f>
        <v>0</v>
      </c>
      <c r="W64" s="11">
        <f>IFERROR('Input Data Shift B'!V68*'Shift B Calculation'!$D64/3600,0)</f>
        <v>0</v>
      </c>
      <c r="X64" s="11">
        <f>IFERROR('Input Data Shift B'!W68*'Shift B Calculation'!$D64/3600,0)</f>
        <v>0</v>
      </c>
      <c r="Y64" s="11">
        <f>IFERROR('Input Data Shift B'!X68*'Shift B Calculation'!$D64/3600,0)</f>
        <v>0</v>
      </c>
      <c r="Z64" s="11">
        <f>IFERROR('Input Data Shift B'!Y68*'Shift B Calculation'!$D64/3600,0)</f>
        <v>0</v>
      </c>
      <c r="AA64" s="11">
        <f>IFERROR('Input Data Shift B'!Z68*'Shift B Calculation'!$D64/3600,0)</f>
        <v>0</v>
      </c>
      <c r="AB64" s="11">
        <f>IFERROR('Input Data Shift B'!AA68*'Shift B Calculation'!$D64/3600,0)</f>
        <v>0</v>
      </c>
      <c r="AC64" s="11">
        <f>IFERROR('Input Data Shift B'!AB68*'Shift B Calculation'!$D64/3600,0)</f>
        <v>0</v>
      </c>
      <c r="AD64" s="11">
        <f>IFERROR('Input Data Shift B'!AC68*'Shift B Calculation'!$D64/3600,0)</f>
        <v>0</v>
      </c>
      <c r="AE64" s="11">
        <f>IFERROR('Input Data Shift B'!AD68*'Shift B Calculation'!$D64/3600,0)</f>
        <v>0</v>
      </c>
      <c r="AF64" s="11">
        <f>IFERROR('Input Data Shift B'!AE68*'Shift B Calculation'!$D64/3600,0)</f>
        <v>0</v>
      </c>
      <c r="AG64" s="11">
        <f>IFERROR('Input Data Shift B'!AF68*'Shift B Calculation'!$D64/3600,0)</f>
        <v>0</v>
      </c>
      <c r="AH64" s="11">
        <f>IFERROR('Input Data Shift B'!AG68*'Shift B Calculation'!$D64/3600,0)</f>
        <v>0</v>
      </c>
      <c r="AI64" s="11">
        <f>IFERROR('Input Data Shift B'!AH68*'Shift B Calculation'!$D64/3600,0)</f>
        <v>0</v>
      </c>
      <c r="AJ64" s="11">
        <f t="shared" si="1"/>
        <v>0</v>
      </c>
    </row>
    <row r="65" spans="2:36">
      <c r="B65" s="8">
        <v>63</v>
      </c>
      <c r="C65" s="9">
        <f>+Kousu!B73</f>
        <v>0</v>
      </c>
      <c r="D65" s="10" t="e">
        <f>+Kousu!S73</f>
        <v>#VALUE!</v>
      </c>
      <c r="E65" s="11">
        <f>IFERROR('Input Data Shift B'!D69*'Shift B Calculation'!$D65/3600,0)</f>
        <v>0</v>
      </c>
      <c r="F65" s="11">
        <f>IFERROR('Input Data Shift B'!E69*'Shift B Calculation'!$D65/3600,0)</f>
        <v>0</v>
      </c>
      <c r="G65" s="11">
        <f>IFERROR('Input Data Shift B'!F69*'Shift B Calculation'!$D65/3600,0)</f>
        <v>0</v>
      </c>
      <c r="H65" s="11">
        <f>IFERROR('Input Data Shift B'!G69*'Shift B Calculation'!$D65/3600,0)</f>
        <v>0</v>
      </c>
      <c r="I65" s="11">
        <f>IFERROR('Input Data Shift B'!H69*'Shift B Calculation'!$D65/3600,0)</f>
        <v>0</v>
      </c>
      <c r="J65" s="11">
        <f>IFERROR('Input Data Shift B'!I69*'Shift B Calculation'!$D65/3600,0)</f>
        <v>0</v>
      </c>
      <c r="K65" s="11">
        <f>IFERROR('Input Data Shift B'!J69*'Shift B Calculation'!$D65/3600,0)</f>
        <v>0</v>
      </c>
      <c r="L65" s="11">
        <f>IFERROR('Input Data Shift B'!K69*'Shift B Calculation'!$D65/3600,0)</f>
        <v>0</v>
      </c>
      <c r="M65" s="11">
        <f>IFERROR('Input Data Shift B'!L69*'Shift B Calculation'!$D65/3600,0)</f>
        <v>0</v>
      </c>
      <c r="N65" s="11">
        <f>IFERROR('Input Data Shift B'!M69*'Shift B Calculation'!$D65/3600,0)</f>
        <v>0</v>
      </c>
      <c r="O65" s="11">
        <f>IFERROR('Input Data Shift B'!N69*'Shift B Calculation'!$D65/3600,0)</f>
        <v>0</v>
      </c>
      <c r="P65" s="11">
        <f>IFERROR('Input Data Shift B'!O69*'Shift B Calculation'!$D65/3600,0)</f>
        <v>0</v>
      </c>
      <c r="Q65" s="11">
        <f>IFERROR('Input Data Shift B'!P69*'Shift B Calculation'!$D65/3600,0)</f>
        <v>0</v>
      </c>
      <c r="R65" s="11">
        <f>IFERROR('Input Data Shift B'!Q69*'Shift B Calculation'!$D65/3600,0)</f>
        <v>0</v>
      </c>
      <c r="S65" s="11">
        <f>IFERROR('Input Data Shift B'!R69*'Shift B Calculation'!$D65/3600,0)</f>
        <v>0</v>
      </c>
      <c r="T65" s="11">
        <f>IFERROR('Input Data Shift B'!S69*'Shift B Calculation'!$D65/3600,0)</f>
        <v>0</v>
      </c>
      <c r="U65" s="11">
        <f>IFERROR('Input Data Shift B'!T69*'Shift B Calculation'!$D65/3600,0)</f>
        <v>0</v>
      </c>
      <c r="V65" s="11">
        <f>IFERROR('Input Data Shift B'!U69*'Shift B Calculation'!$D65/3600,0)</f>
        <v>0</v>
      </c>
      <c r="W65" s="11">
        <f>IFERROR('Input Data Shift B'!V69*'Shift B Calculation'!$D65/3600,0)</f>
        <v>0</v>
      </c>
      <c r="X65" s="11">
        <f>IFERROR('Input Data Shift B'!W69*'Shift B Calculation'!$D65/3600,0)</f>
        <v>0</v>
      </c>
      <c r="Y65" s="11">
        <f>IFERROR('Input Data Shift B'!X69*'Shift B Calculation'!$D65/3600,0)</f>
        <v>0</v>
      </c>
      <c r="Z65" s="11">
        <f>IFERROR('Input Data Shift B'!Y69*'Shift B Calculation'!$D65/3600,0)</f>
        <v>0</v>
      </c>
      <c r="AA65" s="11">
        <f>IFERROR('Input Data Shift B'!Z69*'Shift B Calculation'!$D65/3600,0)</f>
        <v>0</v>
      </c>
      <c r="AB65" s="11">
        <f>IFERROR('Input Data Shift B'!AA69*'Shift B Calculation'!$D65/3600,0)</f>
        <v>0</v>
      </c>
      <c r="AC65" s="11">
        <f>IFERROR('Input Data Shift B'!AB69*'Shift B Calculation'!$D65/3600,0)</f>
        <v>0</v>
      </c>
      <c r="AD65" s="11">
        <f>IFERROR('Input Data Shift B'!AC69*'Shift B Calculation'!$D65/3600,0)</f>
        <v>0</v>
      </c>
      <c r="AE65" s="11">
        <f>IFERROR('Input Data Shift B'!AD69*'Shift B Calculation'!$D65/3600,0)</f>
        <v>0</v>
      </c>
      <c r="AF65" s="11">
        <f>IFERROR('Input Data Shift B'!AE69*'Shift B Calculation'!$D65/3600,0)</f>
        <v>0</v>
      </c>
      <c r="AG65" s="11">
        <f>IFERROR('Input Data Shift B'!AF69*'Shift B Calculation'!$D65/3600,0)</f>
        <v>0</v>
      </c>
      <c r="AH65" s="11">
        <f>IFERROR('Input Data Shift B'!AG69*'Shift B Calculation'!$D65/3600,0)</f>
        <v>0</v>
      </c>
      <c r="AI65" s="11">
        <f>IFERROR('Input Data Shift B'!AH69*'Shift B Calculation'!$D65/3600,0)</f>
        <v>0</v>
      </c>
      <c r="AJ65" s="11">
        <f t="shared" si="1"/>
        <v>0</v>
      </c>
    </row>
    <row r="66" spans="2:36">
      <c r="B66" s="8">
        <v>64</v>
      </c>
      <c r="C66" s="9">
        <f>+Kousu!B74</f>
        <v>0</v>
      </c>
      <c r="D66" s="10" t="e">
        <f>+Kousu!S74</f>
        <v>#VALUE!</v>
      </c>
      <c r="E66" s="11">
        <f>IFERROR('Input Data Shift B'!D70*'Shift B Calculation'!$D66/3600,0)</f>
        <v>0</v>
      </c>
      <c r="F66" s="11">
        <f>IFERROR('Input Data Shift B'!E70*'Shift B Calculation'!$D66/3600,0)</f>
        <v>0</v>
      </c>
      <c r="G66" s="11">
        <f>IFERROR('Input Data Shift B'!F70*'Shift B Calculation'!$D66/3600,0)</f>
        <v>0</v>
      </c>
      <c r="H66" s="11">
        <f>IFERROR('Input Data Shift B'!G70*'Shift B Calculation'!$D66/3600,0)</f>
        <v>0</v>
      </c>
      <c r="I66" s="11">
        <f>IFERROR('Input Data Shift B'!H70*'Shift B Calculation'!$D66/3600,0)</f>
        <v>0</v>
      </c>
      <c r="J66" s="11">
        <f>IFERROR('Input Data Shift B'!I70*'Shift B Calculation'!$D66/3600,0)</f>
        <v>0</v>
      </c>
      <c r="K66" s="11">
        <f>IFERROR('Input Data Shift B'!J70*'Shift B Calculation'!$D66/3600,0)</f>
        <v>0</v>
      </c>
      <c r="L66" s="11">
        <f>IFERROR('Input Data Shift B'!K70*'Shift B Calculation'!$D66/3600,0)</f>
        <v>0</v>
      </c>
      <c r="M66" s="11">
        <f>IFERROR('Input Data Shift B'!L70*'Shift B Calculation'!$D66/3600,0)</f>
        <v>0</v>
      </c>
      <c r="N66" s="11">
        <f>IFERROR('Input Data Shift B'!M70*'Shift B Calculation'!$D66/3600,0)</f>
        <v>0</v>
      </c>
      <c r="O66" s="11">
        <f>IFERROR('Input Data Shift B'!N70*'Shift B Calculation'!$D66/3600,0)</f>
        <v>0</v>
      </c>
      <c r="P66" s="11">
        <f>IFERROR('Input Data Shift B'!O70*'Shift B Calculation'!$D66/3600,0)</f>
        <v>0</v>
      </c>
      <c r="Q66" s="11">
        <f>IFERROR('Input Data Shift B'!P70*'Shift B Calculation'!$D66/3600,0)</f>
        <v>0</v>
      </c>
      <c r="R66" s="11">
        <f>IFERROR('Input Data Shift B'!Q70*'Shift B Calculation'!$D66/3600,0)</f>
        <v>0</v>
      </c>
      <c r="S66" s="11">
        <f>IFERROR('Input Data Shift B'!R70*'Shift B Calculation'!$D66/3600,0)</f>
        <v>0</v>
      </c>
      <c r="T66" s="11">
        <f>IFERROR('Input Data Shift B'!S70*'Shift B Calculation'!$D66/3600,0)</f>
        <v>0</v>
      </c>
      <c r="U66" s="11">
        <f>IFERROR('Input Data Shift B'!T70*'Shift B Calculation'!$D66/3600,0)</f>
        <v>0</v>
      </c>
      <c r="V66" s="11">
        <f>IFERROR('Input Data Shift B'!U70*'Shift B Calculation'!$D66/3600,0)</f>
        <v>0</v>
      </c>
      <c r="W66" s="11">
        <f>IFERROR('Input Data Shift B'!V70*'Shift B Calculation'!$D66/3600,0)</f>
        <v>0</v>
      </c>
      <c r="X66" s="11">
        <f>IFERROR('Input Data Shift B'!W70*'Shift B Calculation'!$D66/3600,0)</f>
        <v>0</v>
      </c>
      <c r="Y66" s="11">
        <f>IFERROR('Input Data Shift B'!X70*'Shift B Calculation'!$D66/3600,0)</f>
        <v>0</v>
      </c>
      <c r="Z66" s="11">
        <f>IFERROR('Input Data Shift B'!Y70*'Shift B Calculation'!$D66/3600,0)</f>
        <v>0</v>
      </c>
      <c r="AA66" s="11">
        <f>IFERROR('Input Data Shift B'!Z70*'Shift B Calculation'!$D66/3600,0)</f>
        <v>0</v>
      </c>
      <c r="AB66" s="11">
        <f>IFERROR('Input Data Shift B'!AA70*'Shift B Calculation'!$D66/3600,0)</f>
        <v>0</v>
      </c>
      <c r="AC66" s="11">
        <f>IFERROR('Input Data Shift B'!AB70*'Shift B Calculation'!$D66/3600,0)</f>
        <v>0</v>
      </c>
      <c r="AD66" s="11">
        <f>IFERROR('Input Data Shift B'!AC70*'Shift B Calculation'!$D66/3600,0)</f>
        <v>0</v>
      </c>
      <c r="AE66" s="11">
        <f>IFERROR('Input Data Shift B'!AD70*'Shift B Calculation'!$D66/3600,0)</f>
        <v>0</v>
      </c>
      <c r="AF66" s="11">
        <f>IFERROR('Input Data Shift B'!AE70*'Shift B Calculation'!$D66/3600,0)</f>
        <v>0</v>
      </c>
      <c r="AG66" s="11">
        <f>IFERROR('Input Data Shift B'!AF70*'Shift B Calculation'!$D66/3600,0)</f>
        <v>0</v>
      </c>
      <c r="AH66" s="11">
        <f>IFERROR('Input Data Shift B'!AG70*'Shift B Calculation'!$D66/3600,0)</f>
        <v>0</v>
      </c>
      <c r="AI66" s="11">
        <f>IFERROR('Input Data Shift B'!AH70*'Shift B Calculation'!$D66/3600,0)</f>
        <v>0</v>
      </c>
      <c r="AJ66" s="11">
        <f t="shared" si="1"/>
        <v>0</v>
      </c>
    </row>
    <row r="67" spans="2:36">
      <c r="B67" s="8">
        <v>65</v>
      </c>
      <c r="C67" s="9">
        <f>+Kousu!B75</f>
        <v>0</v>
      </c>
      <c r="D67" s="10" t="e">
        <f>+Kousu!S75</f>
        <v>#VALUE!</v>
      </c>
      <c r="E67" s="11">
        <f>IFERROR('Input Data Shift B'!D71*'Shift B Calculation'!$D67/3600,0)</f>
        <v>0</v>
      </c>
      <c r="F67" s="11">
        <f>IFERROR('Input Data Shift B'!E71*'Shift B Calculation'!$D67/3600,0)</f>
        <v>0</v>
      </c>
      <c r="G67" s="11">
        <f>IFERROR('Input Data Shift B'!F71*'Shift B Calculation'!$D67/3600,0)</f>
        <v>0</v>
      </c>
      <c r="H67" s="11">
        <f>IFERROR('Input Data Shift B'!G71*'Shift B Calculation'!$D67/3600,0)</f>
        <v>0</v>
      </c>
      <c r="I67" s="11">
        <f>IFERROR('Input Data Shift B'!H71*'Shift B Calculation'!$D67/3600,0)</f>
        <v>0</v>
      </c>
      <c r="J67" s="11">
        <f>IFERROR('Input Data Shift B'!I71*'Shift B Calculation'!$D67/3600,0)</f>
        <v>0</v>
      </c>
      <c r="K67" s="11">
        <f>IFERROR('Input Data Shift B'!J71*'Shift B Calculation'!$D67/3600,0)</f>
        <v>0</v>
      </c>
      <c r="L67" s="11">
        <f>IFERROR('Input Data Shift B'!K71*'Shift B Calculation'!$D67/3600,0)</f>
        <v>0</v>
      </c>
      <c r="M67" s="11">
        <f>IFERROR('Input Data Shift B'!L71*'Shift B Calculation'!$D67/3600,0)</f>
        <v>0</v>
      </c>
      <c r="N67" s="11">
        <f>IFERROR('Input Data Shift B'!M71*'Shift B Calculation'!$D67/3600,0)</f>
        <v>0</v>
      </c>
      <c r="O67" s="11">
        <f>IFERROR('Input Data Shift B'!N71*'Shift B Calculation'!$D67/3600,0)</f>
        <v>0</v>
      </c>
      <c r="P67" s="11">
        <f>IFERROR('Input Data Shift B'!O71*'Shift B Calculation'!$D67/3600,0)</f>
        <v>0</v>
      </c>
      <c r="Q67" s="11">
        <f>IFERROR('Input Data Shift B'!P71*'Shift B Calculation'!$D67/3600,0)</f>
        <v>0</v>
      </c>
      <c r="R67" s="11">
        <f>IFERROR('Input Data Shift B'!Q71*'Shift B Calculation'!$D67/3600,0)</f>
        <v>0</v>
      </c>
      <c r="S67" s="11">
        <f>IFERROR('Input Data Shift B'!R71*'Shift B Calculation'!$D67/3600,0)</f>
        <v>0</v>
      </c>
      <c r="T67" s="11">
        <f>IFERROR('Input Data Shift B'!S71*'Shift B Calculation'!$D67/3600,0)</f>
        <v>0</v>
      </c>
      <c r="U67" s="11">
        <f>IFERROR('Input Data Shift B'!T71*'Shift B Calculation'!$D67/3600,0)</f>
        <v>0</v>
      </c>
      <c r="V67" s="11">
        <f>IFERROR('Input Data Shift B'!U71*'Shift B Calculation'!$D67/3600,0)</f>
        <v>0</v>
      </c>
      <c r="W67" s="11">
        <f>IFERROR('Input Data Shift B'!V71*'Shift B Calculation'!$D67/3600,0)</f>
        <v>0</v>
      </c>
      <c r="X67" s="11">
        <f>IFERROR('Input Data Shift B'!W71*'Shift B Calculation'!$D67/3600,0)</f>
        <v>0</v>
      </c>
      <c r="Y67" s="11">
        <f>IFERROR('Input Data Shift B'!X71*'Shift B Calculation'!$D67/3600,0)</f>
        <v>0</v>
      </c>
      <c r="Z67" s="11">
        <f>IFERROR('Input Data Shift B'!Y71*'Shift B Calculation'!$D67/3600,0)</f>
        <v>0</v>
      </c>
      <c r="AA67" s="11">
        <f>IFERROR('Input Data Shift B'!Z71*'Shift B Calculation'!$D67/3600,0)</f>
        <v>0</v>
      </c>
      <c r="AB67" s="11">
        <f>IFERROR('Input Data Shift B'!AA71*'Shift B Calculation'!$D67/3600,0)</f>
        <v>0</v>
      </c>
      <c r="AC67" s="11">
        <f>IFERROR('Input Data Shift B'!AB71*'Shift B Calculation'!$D67/3600,0)</f>
        <v>0</v>
      </c>
      <c r="AD67" s="11">
        <f>IFERROR('Input Data Shift B'!AC71*'Shift B Calculation'!$D67/3600,0)</f>
        <v>0</v>
      </c>
      <c r="AE67" s="11">
        <f>IFERROR('Input Data Shift B'!AD71*'Shift B Calculation'!$D67/3600,0)</f>
        <v>0</v>
      </c>
      <c r="AF67" s="11">
        <f>IFERROR('Input Data Shift B'!AE71*'Shift B Calculation'!$D67/3600,0)</f>
        <v>0</v>
      </c>
      <c r="AG67" s="11">
        <f>IFERROR('Input Data Shift B'!AF71*'Shift B Calculation'!$D67/3600,0)</f>
        <v>0</v>
      </c>
      <c r="AH67" s="11">
        <f>IFERROR('Input Data Shift B'!AG71*'Shift B Calculation'!$D67/3600,0)</f>
        <v>0</v>
      </c>
      <c r="AI67" s="11">
        <f>IFERROR('Input Data Shift B'!AH71*'Shift B Calculation'!$D67/3600,0)</f>
        <v>0</v>
      </c>
      <c r="AJ67" s="11">
        <f t="shared" ref="AJ67:AJ72" si="2">+SUM(E67:AI67)</f>
        <v>0</v>
      </c>
    </row>
    <row r="68" spans="2:36">
      <c r="B68" s="8">
        <v>66</v>
      </c>
      <c r="C68" s="9">
        <f>+Kousu!B76</f>
        <v>0</v>
      </c>
      <c r="D68" s="10" t="e">
        <f>+Kousu!S76</f>
        <v>#VALUE!</v>
      </c>
      <c r="E68" s="11">
        <f>IFERROR('Input Data Shift B'!D72*'Shift B Calculation'!$D68/3600,0)</f>
        <v>0</v>
      </c>
      <c r="F68" s="11">
        <f>IFERROR('Input Data Shift B'!E72*'Shift B Calculation'!$D68/3600,0)</f>
        <v>0</v>
      </c>
      <c r="G68" s="11">
        <f>IFERROR('Input Data Shift B'!F72*'Shift B Calculation'!$D68/3600,0)</f>
        <v>0</v>
      </c>
      <c r="H68" s="11">
        <f>IFERROR('Input Data Shift B'!G72*'Shift B Calculation'!$D68/3600,0)</f>
        <v>0</v>
      </c>
      <c r="I68" s="11">
        <f>IFERROR('Input Data Shift B'!H72*'Shift B Calculation'!$D68/3600,0)</f>
        <v>0</v>
      </c>
      <c r="J68" s="11">
        <f>IFERROR('Input Data Shift B'!I72*'Shift B Calculation'!$D68/3600,0)</f>
        <v>0</v>
      </c>
      <c r="K68" s="11">
        <f>IFERROR('Input Data Shift B'!J72*'Shift B Calculation'!$D68/3600,0)</f>
        <v>0</v>
      </c>
      <c r="L68" s="11">
        <f>IFERROR('Input Data Shift B'!K72*'Shift B Calculation'!$D68/3600,0)</f>
        <v>0</v>
      </c>
      <c r="M68" s="11">
        <f>IFERROR('Input Data Shift B'!L72*'Shift B Calculation'!$D68/3600,0)</f>
        <v>0</v>
      </c>
      <c r="N68" s="11">
        <f>IFERROR('Input Data Shift B'!M72*'Shift B Calculation'!$D68/3600,0)</f>
        <v>0</v>
      </c>
      <c r="O68" s="11">
        <f>IFERROR('Input Data Shift B'!N72*'Shift B Calculation'!$D68/3600,0)</f>
        <v>0</v>
      </c>
      <c r="P68" s="11">
        <f>IFERROR('Input Data Shift B'!O72*'Shift B Calculation'!$D68/3600,0)</f>
        <v>0</v>
      </c>
      <c r="Q68" s="11">
        <f>IFERROR('Input Data Shift B'!P72*'Shift B Calculation'!$D68/3600,0)</f>
        <v>0</v>
      </c>
      <c r="R68" s="11">
        <f>IFERROR('Input Data Shift B'!Q72*'Shift B Calculation'!$D68/3600,0)</f>
        <v>0</v>
      </c>
      <c r="S68" s="11">
        <f>IFERROR('Input Data Shift B'!R72*'Shift B Calculation'!$D68/3600,0)</f>
        <v>0</v>
      </c>
      <c r="T68" s="11">
        <f>IFERROR('Input Data Shift B'!S72*'Shift B Calculation'!$D68/3600,0)</f>
        <v>0</v>
      </c>
      <c r="U68" s="11">
        <f>IFERROR('Input Data Shift B'!T72*'Shift B Calculation'!$D68/3600,0)</f>
        <v>0</v>
      </c>
      <c r="V68" s="11">
        <f>IFERROR('Input Data Shift B'!U72*'Shift B Calculation'!$D68/3600,0)</f>
        <v>0</v>
      </c>
      <c r="W68" s="11">
        <f>IFERROR('Input Data Shift B'!V72*'Shift B Calculation'!$D68/3600,0)</f>
        <v>0</v>
      </c>
      <c r="X68" s="11">
        <f>IFERROR('Input Data Shift B'!W72*'Shift B Calculation'!$D68/3600,0)</f>
        <v>0</v>
      </c>
      <c r="Y68" s="11">
        <f>IFERROR('Input Data Shift B'!X72*'Shift B Calculation'!$D68/3600,0)</f>
        <v>0</v>
      </c>
      <c r="Z68" s="11">
        <f>IFERROR('Input Data Shift B'!Y72*'Shift B Calculation'!$D68/3600,0)</f>
        <v>0</v>
      </c>
      <c r="AA68" s="11">
        <f>IFERROR('Input Data Shift B'!Z72*'Shift B Calculation'!$D68/3600,0)</f>
        <v>0</v>
      </c>
      <c r="AB68" s="11">
        <f>IFERROR('Input Data Shift B'!AA72*'Shift B Calculation'!$D68/3600,0)</f>
        <v>0</v>
      </c>
      <c r="AC68" s="11">
        <f>IFERROR('Input Data Shift B'!AB72*'Shift B Calculation'!$D68/3600,0)</f>
        <v>0</v>
      </c>
      <c r="AD68" s="11">
        <f>IFERROR('Input Data Shift B'!AC72*'Shift B Calculation'!$D68/3600,0)</f>
        <v>0</v>
      </c>
      <c r="AE68" s="11">
        <f>IFERROR('Input Data Shift B'!AD72*'Shift B Calculation'!$D68/3600,0)</f>
        <v>0</v>
      </c>
      <c r="AF68" s="11">
        <f>IFERROR('Input Data Shift B'!AE72*'Shift B Calculation'!$D68/3600,0)</f>
        <v>0</v>
      </c>
      <c r="AG68" s="11">
        <f>IFERROR('Input Data Shift B'!AF72*'Shift B Calculation'!$D68/3600,0)</f>
        <v>0</v>
      </c>
      <c r="AH68" s="11">
        <f>IFERROR('Input Data Shift B'!AG72*'Shift B Calculation'!$D68/3600,0)</f>
        <v>0</v>
      </c>
      <c r="AI68" s="11">
        <f>IFERROR('Input Data Shift B'!AH72*'Shift B Calculation'!$D68/3600,0)</f>
        <v>0</v>
      </c>
      <c r="AJ68" s="11">
        <f t="shared" si="2"/>
        <v>0</v>
      </c>
    </row>
    <row r="69" spans="2:36">
      <c r="B69" s="8">
        <v>67</v>
      </c>
      <c r="C69" s="9">
        <f>+Kousu!B77</f>
        <v>0</v>
      </c>
      <c r="D69" s="10" t="e">
        <f>+Kousu!S77</f>
        <v>#VALUE!</v>
      </c>
      <c r="E69" s="11">
        <f>IFERROR('Input Data Shift B'!D73*'Shift B Calculation'!$D69/3600,0)</f>
        <v>0</v>
      </c>
      <c r="F69" s="11">
        <f>IFERROR('Input Data Shift B'!E73*'Shift B Calculation'!$D69/3600,0)</f>
        <v>0</v>
      </c>
      <c r="G69" s="11">
        <f>IFERROR('Input Data Shift B'!F73*'Shift B Calculation'!$D69/3600,0)</f>
        <v>0</v>
      </c>
      <c r="H69" s="11">
        <f>IFERROR('Input Data Shift B'!G73*'Shift B Calculation'!$D69/3600,0)</f>
        <v>0</v>
      </c>
      <c r="I69" s="11">
        <f>IFERROR('Input Data Shift B'!H73*'Shift B Calculation'!$D69/3600,0)</f>
        <v>0</v>
      </c>
      <c r="J69" s="11">
        <f>IFERROR('Input Data Shift B'!I73*'Shift B Calculation'!$D69/3600,0)</f>
        <v>0</v>
      </c>
      <c r="K69" s="11">
        <f>IFERROR('Input Data Shift B'!J73*'Shift B Calculation'!$D69/3600,0)</f>
        <v>0</v>
      </c>
      <c r="L69" s="11">
        <f>IFERROR('Input Data Shift B'!K73*'Shift B Calculation'!$D69/3600,0)</f>
        <v>0</v>
      </c>
      <c r="M69" s="11">
        <f>IFERROR('Input Data Shift B'!L73*'Shift B Calculation'!$D69/3600,0)</f>
        <v>0</v>
      </c>
      <c r="N69" s="11">
        <f>IFERROR('Input Data Shift B'!M73*'Shift B Calculation'!$D69/3600,0)</f>
        <v>0</v>
      </c>
      <c r="O69" s="11">
        <f>IFERROR('Input Data Shift B'!N73*'Shift B Calculation'!$D69/3600,0)</f>
        <v>0</v>
      </c>
      <c r="P69" s="11">
        <f>IFERROR('Input Data Shift B'!O73*'Shift B Calculation'!$D69/3600,0)</f>
        <v>0</v>
      </c>
      <c r="Q69" s="11">
        <f>IFERROR('Input Data Shift B'!P73*'Shift B Calculation'!$D69/3600,0)</f>
        <v>0</v>
      </c>
      <c r="R69" s="11">
        <f>IFERROR('Input Data Shift B'!Q73*'Shift B Calculation'!$D69/3600,0)</f>
        <v>0</v>
      </c>
      <c r="S69" s="11">
        <f>IFERROR('Input Data Shift B'!R73*'Shift B Calculation'!$D69/3600,0)</f>
        <v>0</v>
      </c>
      <c r="T69" s="11">
        <f>IFERROR('Input Data Shift B'!S73*'Shift B Calculation'!$D69/3600,0)</f>
        <v>0</v>
      </c>
      <c r="U69" s="11">
        <f>IFERROR('Input Data Shift B'!T73*'Shift B Calculation'!$D69/3600,0)</f>
        <v>0</v>
      </c>
      <c r="V69" s="11">
        <f>IFERROR('Input Data Shift B'!U73*'Shift B Calculation'!$D69/3600,0)</f>
        <v>0</v>
      </c>
      <c r="W69" s="11">
        <f>IFERROR('Input Data Shift B'!V73*'Shift B Calculation'!$D69/3600,0)</f>
        <v>0</v>
      </c>
      <c r="X69" s="11">
        <f>IFERROR('Input Data Shift B'!W73*'Shift B Calculation'!$D69/3600,0)</f>
        <v>0</v>
      </c>
      <c r="Y69" s="11">
        <f>IFERROR('Input Data Shift B'!X73*'Shift B Calculation'!$D69/3600,0)</f>
        <v>0</v>
      </c>
      <c r="Z69" s="11">
        <f>IFERROR('Input Data Shift B'!Y73*'Shift B Calculation'!$D69/3600,0)</f>
        <v>0</v>
      </c>
      <c r="AA69" s="11">
        <f>IFERROR('Input Data Shift B'!Z73*'Shift B Calculation'!$D69/3600,0)</f>
        <v>0</v>
      </c>
      <c r="AB69" s="11">
        <f>IFERROR('Input Data Shift B'!AA73*'Shift B Calculation'!$D69/3600,0)</f>
        <v>0</v>
      </c>
      <c r="AC69" s="11">
        <f>IFERROR('Input Data Shift B'!AB73*'Shift B Calculation'!$D69/3600,0)</f>
        <v>0</v>
      </c>
      <c r="AD69" s="11">
        <f>IFERROR('Input Data Shift B'!AC73*'Shift B Calculation'!$D69/3600,0)</f>
        <v>0</v>
      </c>
      <c r="AE69" s="11">
        <f>IFERROR('Input Data Shift B'!AD73*'Shift B Calculation'!$D69/3600,0)</f>
        <v>0</v>
      </c>
      <c r="AF69" s="11">
        <f>IFERROR('Input Data Shift B'!AE73*'Shift B Calculation'!$D69/3600,0)</f>
        <v>0</v>
      </c>
      <c r="AG69" s="11">
        <f>IFERROR('Input Data Shift B'!AF73*'Shift B Calculation'!$D69/3600,0)</f>
        <v>0</v>
      </c>
      <c r="AH69" s="11">
        <f>IFERROR('Input Data Shift B'!AG73*'Shift B Calculation'!$D69/3600,0)</f>
        <v>0</v>
      </c>
      <c r="AI69" s="11">
        <f>IFERROR('Input Data Shift B'!AH73*'Shift B Calculation'!$D69/3600,0)</f>
        <v>0</v>
      </c>
      <c r="AJ69" s="11">
        <f t="shared" si="2"/>
        <v>0</v>
      </c>
    </row>
    <row r="70" spans="2:36">
      <c r="B70" s="8">
        <v>68</v>
      </c>
      <c r="C70" s="9">
        <f>+Kousu!B78</f>
        <v>0</v>
      </c>
      <c r="D70" s="10" t="e">
        <f>+Kousu!S78</f>
        <v>#VALUE!</v>
      </c>
      <c r="E70" s="11">
        <f>IFERROR('Input Data Shift B'!D74*'Shift B Calculation'!$D70/3600,0)</f>
        <v>0</v>
      </c>
      <c r="F70" s="11">
        <f>IFERROR('Input Data Shift B'!E74*'Shift B Calculation'!$D70/3600,0)</f>
        <v>0</v>
      </c>
      <c r="G70" s="11">
        <f>IFERROR('Input Data Shift B'!F74*'Shift B Calculation'!$D70/3600,0)</f>
        <v>0</v>
      </c>
      <c r="H70" s="11">
        <f>IFERROR('Input Data Shift B'!G74*'Shift B Calculation'!$D70/3600,0)</f>
        <v>0</v>
      </c>
      <c r="I70" s="11">
        <f>IFERROR('Input Data Shift B'!H74*'Shift B Calculation'!$D70/3600,0)</f>
        <v>0</v>
      </c>
      <c r="J70" s="11">
        <f>IFERROR('Input Data Shift B'!I74*'Shift B Calculation'!$D70/3600,0)</f>
        <v>0</v>
      </c>
      <c r="K70" s="11">
        <f>IFERROR('Input Data Shift B'!J74*'Shift B Calculation'!$D70/3600,0)</f>
        <v>0</v>
      </c>
      <c r="L70" s="11">
        <f>IFERROR('Input Data Shift B'!K74*'Shift B Calculation'!$D70/3600,0)</f>
        <v>0</v>
      </c>
      <c r="M70" s="11">
        <f>IFERROR('Input Data Shift B'!L74*'Shift B Calculation'!$D70/3600,0)</f>
        <v>0</v>
      </c>
      <c r="N70" s="11">
        <f>IFERROR('Input Data Shift B'!M74*'Shift B Calculation'!$D70/3600,0)</f>
        <v>0</v>
      </c>
      <c r="O70" s="11">
        <f>IFERROR('Input Data Shift B'!N74*'Shift B Calculation'!$D70/3600,0)</f>
        <v>0</v>
      </c>
      <c r="P70" s="11">
        <f>IFERROR('Input Data Shift B'!O74*'Shift B Calculation'!$D70/3600,0)</f>
        <v>0</v>
      </c>
      <c r="Q70" s="11">
        <f>IFERROR('Input Data Shift B'!P74*'Shift B Calculation'!$D70/3600,0)</f>
        <v>0</v>
      </c>
      <c r="R70" s="11">
        <f>IFERROR('Input Data Shift B'!Q74*'Shift B Calculation'!$D70/3600,0)</f>
        <v>0</v>
      </c>
      <c r="S70" s="11">
        <f>IFERROR('Input Data Shift B'!R74*'Shift B Calculation'!$D70/3600,0)</f>
        <v>0</v>
      </c>
      <c r="T70" s="11">
        <f>IFERROR('Input Data Shift B'!S74*'Shift B Calculation'!$D70/3600,0)</f>
        <v>0</v>
      </c>
      <c r="U70" s="11">
        <f>IFERROR('Input Data Shift B'!T74*'Shift B Calculation'!$D70/3600,0)</f>
        <v>0</v>
      </c>
      <c r="V70" s="11">
        <f>IFERROR('Input Data Shift B'!U74*'Shift B Calculation'!$D70/3600,0)</f>
        <v>0</v>
      </c>
      <c r="W70" s="11">
        <f>IFERROR('Input Data Shift B'!V74*'Shift B Calculation'!$D70/3600,0)</f>
        <v>0</v>
      </c>
      <c r="X70" s="11">
        <f>IFERROR('Input Data Shift B'!W74*'Shift B Calculation'!$D70/3600,0)</f>
        <v>0</v>
      </c>
      <c r="Y70" s="11">
        <f>IFERROR('Input Data Shift B'!X74*'Shift B Calculation'!$D70/3600,0)</f>
        <v>0</v>
      </c>
      <c r="Z70" s="11">
        <f>IFERROR('Input Data Shift B'!Y74*'Shift B Calculation'!$D70/3600,0)</f>
        <v>0</v>
      </c>
      <c r="AA70" s="11">
        <f>IFERROR('Input Data Shift B'!Z74*'Shift B Calculation'!$D70/3600,0)</f>
        <v>0</v>
      </c>
      <c r="AB70" s="11">
        <f>IFERROR('Input Data Shift B'!AA74*'Shift B Calculation'!$D70/3600,0)</f>
        <v>0</v>
      </c>
      <c r="AC70" s="11">
        <f>IFERROR('Input Data Shift B'!AB74*'Shift B Calculation'!$D70/3600,0)</f>
        <v>0</v>
      </c>
      <c r="AD70" s="11">
        <f>IFERROR('Input Data Shift B'!AC74*'Shift B Calculation'!$D70/3600,0)</f>
        <v>0</v>
      </c>
      <c r="AE70" s="11">
        <f>IFERROR('Input Data Shift B'!AD74*'Shift B Calculation'!$D70/3600,0)</f>
        <v>0</v>
      </c>
      <c r="AF70" s="11">
        <f>IFERROR('Input Data Shift B'!AE74*'Shift B Calculation'!$D70/3600,0)</f>
        <v>0</v>
      </c>
      <c r="AG70" s="11">
        <f>IFERROR('Input Data Shift B'!AF74*'Shift B Calculation'!$D70/3600,0)</f>
        <v>0</v>
      </c>
      <c r="AH70" s="11">
        <f>IFERROR('Input Data Shift B'!AG74*'Shift B Calculation'!$D70/3600,0)</f>
        <v>0</v>
      </c>
      <c r="AI70" s="11">
        <f>IFERROR('Input Data Shift B'!AH74*'Shift B Calculation'!$D70/3600,0)</f>
        <v>0</v>
      </c>
      <c r="AJ70" s="11">
        <f t="shared" si="2"/>
        <v>0</v>
      </c>
    </row>
    <row r="71" spans="2:36">
      <c r="B71" s="8">
        <v>69</v>
      </c>
      <c r="C71" s="9">
        <f>+Kousu!B79</f>
        <v>0</v>
      </c>
      <c r="D71" s="10" t="e">
        <f>+Kousu!S79</f>
        <v>#VALUE!</v>
      </c>
      <c r="E71" s="11">
        <f>IFERROR('Input Data Shift B'!D75*'Shift B Calculation'!$D71/3600,0)</f>
        <v>0</v>
      </c>
      <c r="F71" s="11">
        <f>IFERROR('Input Data Shift B'!E75*'Shift B Calculation'!$D71/3600,0)</f>
        <v>0</v>
      </c>
      <c r="G71" s="11">
        <f>IFERROR('Input Data Shift B'!F75*'Shift B Calculation'!$D71/3600,0)</f>
        <v>0</v>
      </c>
      <c r="H71" s="11">
        <f>IFERROR('Input Data Shift B'!G75*'Shift B Calculation'!$D71/3600,0)</f>
        <v>0</v>
      </c>
      <c r="I71" s="11">
        <f>IFERROR('Input Data Shift B'!H75*'Shift B Calculation'!$D71/3600,0)</f>
        <v>0</v>
      </c>
      <c r="J71" s="11">
        <f>IFERROR('Input Data Shift B'!I75*'Shift B Calculation'!$D71/3600,0)</f>
        <v>0</v>
      </c>
      <c r="K71" s="11">
        <f>IFERROR('Input Data Shift B'!J75*'Shift B Calculation'!$D71/3600,0)</f>
        <v>0</v>
      </c>
      <c r="L71" s="11">
        <f>IFERROR('Input Data Shift B'!K75*'Shift B Calculation'!$D71/3600,0)</f>
        <v>0</v>
      </c>
      <c r="M71" s="11">
        <f>IFERROR('Input Data Shift B'!L75*'Shift B Calculation'!$D71/3600,0)</f>
        <v>0</v>
      </c>
      <c r="N71" s="11">
        <f>IFERROR('Input Data Shift B'!M75*'Shift B Calculation'!$D71/3600,0)</f>
        <v>0</v>
      </c>
      <c r="O71" s="11">
        <f>IFERROR('Input Data Shift B'!N75*'Shift B Calculation'!$D71/3600,0)</f>
        <v>0</v>
      </c>
      <c r="P71" s="11">
        <f>IFERROR('Input Data Shift B'!O75*'Shift B Calculation'!$D71/3600,0)</f>
        <v>0</v>
      </c>
      <c r="Q71" s="11">
        <f>IFERROR('Input Data Shift B'!P75*'Shift B Calculation'!$D71/3600,0)</f>
        <v>0</v>
      </c>
      <c r="R71" s="11">
        <f>IFERROR('Input Data Shift B'!Q75*'Shift B Calculation'!$D71/3600,0)</f>
        <v>0</v>
      </c>
      <c r="S71" s="11">
        <f>IFERROR('Input Data Shift B'!R75*'Shift B Calculation'!$D71/3600,0)</f>
        <v>0</v>
      </c>
      <c r="T71" s="11">
        <f>IFERROR('Input Data Shift B'!S75*'Shift B Calculation'!$D71/3600,0)</f>
        <v>0</v>
      </c>
      <c r="U71" s="11">
        <f>IFERROR('Input Data Shift B'!T75*'Shift B Calculation'!$D71/3600,0)</f>
        <v>0</v>
      </c>
      <c r="V71" s="11">
        <f>IFERROR('Input Data Shift B'!U75*'Shift B Calculation'!$D71/3600,0)</f>
        <v>0</v>
      </c>
      <c r="W71" s="11">
        <f>IFERROR('Input Data Shift B'!V75*'Shift B Calculation'!$D71/3600,0)</f>
        <v>0</v>
      </c>
      <c r="X71" s="11">
        <f>IFERROR('Input Data Shift B'!W75*'Shift B Calculation'!$D71/3600,0)</f>
        <v>0</v>
      </c>
      <c r="Y71" s="11">
        <f>IFERROR('Input Data Shift B'!X75*'Shift B Calculation'!$D71/3600,0)</f>
        <v>0</v>
      </c>
      <c r="Z71" s="11">
        <f>IFERROR('Input Data Shift B'!Y75*'Shift B Calculation'!$D71/3600,0)</f>
        <v>0</v>
      </c>
      <c r="AA71" s="11">
        <f>IFERROR('Input Data Shift B'!Z75*'Shift B Calculation'!$D71/3600,0)</f>
        <v>0</v>
      </c>
      <c r="AB71" s="11">
        <f>IFERROR('Input Data Shift B'!AA75*'Shift B Calculation'!$D71/3600,0)</f>
        <v>0</v>
      </c>
      <c r="AC71" s="11">
        <f>IFERROR('Input Data Shift B'!AB75*'Shift B Calculation'!$D71/3600,0)</f>
        <v>0</v>
      </c>
      <c r="AD71" s="11">
        <f>IFERROR('Input Data Shift B'!AC75*'Shift B Calculation'!$D71/3600,0)</f>
        <v>0</v>
      </c>
      <c r="AE71" s="11">
        <f>IFERROR('Input Data Shift B'!AD75*'Shift B Calculation'!$D71/3600,0)</f>
        <v>0</v>
      </c>
      <c r="AF71" s="11">
        <f>IFERROR('Input Data Shift B'!AE75*'Shift B Calculation'!$D71/3600,0)</f>
        <v>0</v>
      </c>
      <c r="AG71" s="11">
        <f>IFERROR('Input Data Shift B'!AF75*'Shift B Calculation'!$D71/3600,0)</f>
        <v>0</v>
      </c>
      <c r="AH71" s="11">
        <f>IFERROR('Input Data Shift B'!AG75*'Shift B Calculation'!$D71/3600,0)</f>
        <v>0</v>
      </c>
      <c r="AI71" s="11">
        <f>IFERROR('Input Data Shift B'!AH75*'Shift B Calculation'!$D71/3600,0)</f>
        <v>0</v>
      </c>
      <c r="AJ71" s="11">
        <f t="shared" si="2"/>
        <v>0</v>
      </c>
    </row>
    <row r="72" spans="2:36">
      <c r="B72" s="8">
        <v>70</v>
      </c>
      <c r="C72" s="9">
        <f>+Kousu!B80</f>
        <v>0</v>
      </c>
      <c r="D72" s="10" t="e">
        <f>+Kousu!S80</f>
        <v>#VALUE!</v>
      </c>
      <c r="E72" s="11">
        <f>IFERROR('Input Data Shift B'!D76*'Shift B Calculation'!$D72/3600,0)</f>
        <v>0</v>
      </c>
      <c r="F72" s="11">
        <f>IFERROR('Input Data Shift B'!E76*'Shift B Calculation'!$D72/3600,0)</f>
        <v>0</v>
      </c>
      <c r="G72" s="11">
        <f>IFERROR('Input Data Shift B'!F76*'Shift B Calculation'!$D72/3600,0)</f>
        <v>0</v>
      </c>
      <c r="H72" s="11">
        <f>IFERROR('Input Data Shift B'!G76*'Shift B Calculation'!$D72/3600,0)</f>
        <v>0</v>
      </c>
      <c r="I72" s="11">
        <f>IFERROR('Input Data Shift B'!H76*'Shift B Calculation'!$D72/3600,0)</f>
        <v>0</v>
      </c>
      <c r="J72" s="11">
        <f>IFERROR('Input Data Shift B'!I76*'Shift B Calculation'!$D72/3600,0)</f>
        <v>0</v>
      </c>
      <c r="K72" s="11">
        <f>IFERROR('Input Data Shift B'!J76*'Shift B Calculation'!$D72/3600,0)</f>
        <v>0</v>
      </c>
      <c r="L72" s="11">
        <f>IFERROR('Input Data Shift B'!K76*'Shift B Calculation'!$D72/3600,0)</f>
        <v>0</v>
      </c>
      <c r="M72" s="11">
        <f>IFERROR('Input Data Shift B'!L76*'Shift B Calculation'!$D72/3600,0)</f>
        <v>0</v>
      </c>
      <c r="N72" s="11">
        <f>IFERROR('Input Data Shift B'!M76*'Shift B Calculation'!$D72/3600,0)</f>
        <v>0</v>
      </c>
      <c r="O72" s="11">
        <f>IFERROR('Input Data Shift B'!N76*'Shift B Calculation'!$D72/3600,0)</f>
        <v>0</v>
      </c>
      <c r="P72" s="11">
        <f>IFERROR('Input Data Shift B'!O76*'Shift B Calculation'!$D72/3600,0)</f>
        <v>0</v>
      </c>
      <c r="Q72" s="11">
        <f>IFERROR('Input Data Shift B'!P76*'Shift B Calculation'!$D72/3600,0)</f>
        <v>0</v>
      </c>
      <c r="R72" s="11">
        <f>IFERROR('Input Data Shift B'!Q76*'Shift B Calculation'!$D72/3600,0)</f>
        <v>0</v>
      </c>
      <c r="S72" s="11">
        <f>IFERROR('Input Data Shift B'!R76*'Shift B Calculation'!$D72/3600,0)</f>
        <v>0</v>
      </c>
      <c r="T72" s="11">
        <f>IFERROR('Input Data Shift B'!S76*'Shift B Calculation'!$D72/3600,0)</f>
        <v>0</v>
      </c>
      <c r="U72" s="11">
        <f>IFERROR('Input Data Shift B'!T76*'Shift B Calculation'!$D72/3600,0)</f>
        <v>0</v>
      </c>
      <c r="V72" s="11">
        <f>IFERROR('Input Data Shift B'!U76*'Shift B Calculation'!$D72/3600,0)</f>
        <v>0</v>
      </c>
      <c r="W72" s="11">
        <f>IFERROR('Input Data Shift B'!V76*'Shift B Calculation'!$D72/3600,0)</f>
        <v>0</v>
      </c>
      <c r="X72" s="11">
        <f>IFERROR('Input Data Shift B'!W76*'Shift B Calculation'!$D72/3600,0)</f>
        <v>0</v>
      </c>
      <c r="Y72" s="11">
        <f>IFERROR('Input Data Shift B'!X76*'Shift B Calculation'!$D72/3600,0)</f>
        <v>0</v>
      </c>
      <c r="Z72" s="11">
        <f>IFERROR('Input Data Shift B'!Y76*'Shift B Calculation'!$D72/3600,0)</f>
        <v>0</v>
      </c>
      <c r="AA72" s="11">
        <f>IFERROR('Input Data Shift B'!Z76*'Shift B Calculation'!$D72/3600,0)</f>
        <v>0</v>
      </c>
      <c r="AB72" s="11">
        <f>IFERROR('Input Data Shift B'!AA76*'Shift B Calculation'!$D72/3600,0)</f>
        <v>0</v>
      </c>
      <c r="AC72" s="11">
        <f>IFERROR('Input Data Shift B'!AB76*'Shift B Calculation'!$D72/3600,0)</f>
        <v>0</v>
      </c>
      <c r="AD72" s="11">
        <f>IFERROR('Input Data Shift B'!AC76*'Shift B Calculation'!$D72/3600,0)</f>
        <v>0</v>
      </c>
      <c r="AE72" s="11">
        <f>IFERROR('Input Data Shift B'!AD76*'Shift B Calculation'!$D72/3600,0)</f>
        <v>0</v>
      </c>
      <c r="AF72" s="11">
        <f>IFERROR('Input Data Shift B'!AE76*'Shift B Calculation'!$D72/3600,0)</f>
        <v>0</v>
      </c>
      <c r="AG72" s="11">
        <f>IFERROR('Input Data Shift B'!AF76*'Shift B Calculation'!$D72/3600,0)</f>
        <v>0</v>
      </c>
      <c r="AH72" s="11">
        <f>IFERROR('Input Data Shift B'!AG76*'Shift B Calculation'!$D72/3600,0)</f>
        <v>0</v>
      </c>
      <c r="AI72" s="11">
        <f>IFERROR('Input Data Shift B'!AH76*'Shift B Calculation'!$D72/3600,0)</f>
        <v>0</v>
      </c>
      <c r="AJ72" s="11">
        <f t="shared" si="2"/>
        <v>0</v>
      </c>
    </row>
    <row r="73" spans="2:36">
      <c r="B73" s="698" t="s">
        <v>3644</v>
      </c>
      <c r="C73" s="698"/>
      <c r="D73" s="698"/>
      <c r="E73" s="12">
        <f t="shared" ref="E73:AJ73" si="3">+SUM(E3:E72)</f>
        <v>0</v>
      </c>
      <c r="F73" s="12">
        <f t="shared" si="3"/>
        <v>0</v>
      </c>
      <c r="G73" s="12">
        <f t="shared" si="3"/>
        <v>42.462209302325583</v>
      </c>
      <c r="H73" s="12">
        <f t="shared" si="3"/>
        <v>39.338372093023267</v>
      </c>
      <c r="I73" s="12">
        <f t="shared" si="3"/>
        <v>39.098982558139539</v>
      </c>
      <c r="J73" s="12">
        <f t="shared" si="3"/>
        <v>33.031831395348838</v>
      </c>
      <c r="K73" s="12">
        <f t="shared" si="3"/>
        <v>0</v>
      </c>
      <c r="L73" s="12">
        <f t="shared" si="3"/>
        <v>0</v>
      </c>
      <c r="M73" s="12">
        <f t="shared" si="3"/>
        <v>37.548837209302327</v>
      </c>
      <c r="N73" s="12">
        <f t="shared" si="3"/>
        <v>34.499563953488369</v>
      </c>
      <c r="O73" s="12">
        <f t="shared" si="3"/>
        <v>33.235901162790704</v>
      </c>
      <c r="P73" s="12">
        <f t="shared" si="3"/>
        <v>39.028343023255822</v>
      </c>
      <c r="Q73" s="12">
        <f t="shared" si="3"/>
        <v>0</v>
      </c>
      <c r="R73" s="12">
        <f t="shared" si="3"/>
        <v>0</v>
      </c>
      <c r="S73" s="12">
        <f t="shared" si="3"/>
        <v>35.802470930232559</v>
      </c>
      <c r="T73" s="12">
        <f t="shared" si="3"/>
        <v>38.63982558139535</v>
      </c>
      <c r="U73" s="12">
        <f t="shared" si="3"/>
        <v>43.537500000000001</v>
      </c>
      <c r="V73" s="12">
        <f t="shared" si="3"/>
        <v>42.313081395348838</v>
      </c>
      <c r="W73" s="12">
        <f t="shared" si="3"/>
        <v>0</v>
      </c>
      <c r="X73" s="12">
        <f t="shared" si="3"/>
        <v>0</v>
      </c>
      <c r="Y73" s="12">
        <f t="shared" si="3"/>
        <v>0</v>
      </c>
      <c r="Z73" s="12">
        <f t="shared" si="3"/>
        <v>0</v>
      </c>
      <c r="AA73" s="12">
        <f t="shared" si="3"/>
        <v>0</v>
      </c>
      <c r="AB73" s="12">
        <f t="shared" si="3"/>
        <v>0</v>
      </c>
      <c r="AC73" s="12">
        <f t="shared" si="3"/>
        <v>0</v>
      </c>
      <c r="AD73" s="12">
        <f t="shared" si="3"/>
        <v>0</v>
      </c>
      <c r="AE73" s="12">
        <f t="shared" si="3"/>
        <v>0</v>
      </c>
      <c r="AF73" s="12">
        <f t="shared" si="3"/>
        <v>0</v>
      </c>
      <c r="AG73" s="12">
        <f t="shared" si="3"/>
        <v>0</v>
      </c>
      <c r="AH73" s="12">
        <f t="shared" si="3"/>
        <v>0</v>
      </c>
      <c r="AI73" s="12">
        <f t="shared" si="3"/>
        <v>0</v>
      </c>
      <c r="AJ73" s="12">
        <f t="shared" si="3"/>
        <v>458.53691860465119</v>
      </c>
    </row>
    <row r="74" spans="2:36">
      <c r="B74" s="698" t="s">
        <v>3645</v>
      </c>
      <c r="C74" s="698"/>
      <c r="D74" s="698"/>
      <c r="E74" s="12">
        <f>+E73</f>
        <v>0</v>
      </c>
      <c r="F74" s="12">
        <f t="shared" ref="F74:AI74" si="4">+F73+E74</f>
        <v>0</v>
      </c>
      <c r="G74" s="12">
        <f t="shared" si="4"/>
        <v>42.462209302325583</v>
      </c>
      <c r="H74" s="12">
        <f t="shared" si="4"/>
        <v>81.800581395348843</v>
      </c>
      <c r="I74" s="12">
        <f t="shared" si="4"/>
        <v>120.89956395348838</v>
      </c>
      <c r="J74" s="12">
        <f t="shared" si="4"/>
        <v>153.93139534883721</v>
      </c>
      <c r="K74" s="12">
        <f t="shared" si="4"/>
        <v>153.93139534883721</v>
      </c>
      <c r="L74" s="12">
        <f t="shared" si="4"/>
        <v>153.93139534883721</v>
      </c>
      <c r="M74" s="12">
        <f t="shared" si="4"/>
        <v>191.48023255813953</v>
      </c>
      <c r="N74" s="12">
        <f t="shared" si="4"/>
        <v>225.97979651162791</v>
      </c>
      <c r="O74" s="12">
        <f t="shared" si="4"/>
        <v>259.21569767441861</v>
      </c>
      <c r="P74" s="12">
        <f t="shared" si="4"/>
        <v>298.24404069767445</v>
      </c>
      <c r="Q74" s="12">
        <f t="shared" si="4"/>
        <v>298.24404069767445</v>
      </c>
      <c r="R74" s="12">
        <f t="shared" si="4"/>
        <v>298.24404069767445</v>
      </c>
      <c r="S74" s="12">
        <f t="shared" si="4"/>
        <v>334.04651162790702</v>
      </c>
      <c r="T74" s="12">
        <f t="shared" si="4"/>
        <v>372.68633720930239</v>
      </c>
      <c r="U74" s="12">
        <f t="shared" si="4"/>
        <v>416.22383720930242</v>
      </c>
      <c r="V74" s="12">
        <f t="shared" si="4"/>
        <v>458.53691860465125</v>
      </c>
      <c r="W74" s="12">
        <f t="shared" si="4"/>
        <v>458.53691860465125</v>
      </c>
      <c r="X74" s="12">
        <f t="shared" si="4"/>
        <v>458.53691860465125</v>
      </c>
      <c r="Y74" s="12">
        <f t="shared" si="4"/>
        <v>458.53691860465125</v>
      </c>
      <c r="Z74" s="12">
        <f t="shared" si="4"/>
        <v>458.53691860465125</v>
      </c>
      <c r="AA74" s="12">
        <f t="shared" si="4"/>
        <v>458.53691860465125</v>
      </c>
      <c r="AB74" s="12">
        <f t="shared" si="4"/>
        <v>458.53691860465125</v>
      </c>
      <c r="AC74" s="12">
        <f t="shared" si="4"/>
        <v>458.53691860465125</v>
      </c>
      <c r="AD74" s="12">
        <f t="shared" si="4"/>
        <v>458.53691860465125</v>
      </c>
      <c r="AE74" s="12">
        <f t="shared" si="4"/>
        <v>458.53691860465125</v>
      </c>
      <c r="AF74" s="12">
        <f t="shared" si="4"/>
        <v>458.53691860465125</v>
      </c>
      <c r="AG74" s="12">
        <f t="shared" si="4"/>
        <v>458.53691860465125</v>
      </c>
      <c r="AH74" s="12">
        <f t="shared" si="4"/>
        <v>458.53691860465125</v>
      </c>
      <c r="AI74" s="12">
        <f t="shared" si="4"/>
        <v>458.53691860465125</v>
      </c>
      <c r="AJ74" s="12">
        <f>+AI74</f>
        <v>458.53691860465125</v>
      </c>
    </row>
    <row r="76" spans="2:36">
      <c r="C76" s="1" t="s">
        <v>3646</v>
      </c>
    </row>
    <row r="77" spans="2:36">
      <c r="B77" s="2"/>
      <c r="C77" s="2"/>
      <c r="D77" s="2" t="s">
        <v>3647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7</v>
      </c>
      <c r="L77" s="3">
        <v>8</v>
      </c>
      <c r="M77" s="3">
        <v>9</v>
      </c>
      <c r="N77" s="3">
        <v>10</v>
      </c>
      <c r="O77" s="3">
        <v>11</v>
      </c>
      <c r="P77" s="3">
        <v>12</v>
      </c>
      <c r="Q77" s="3">
        <v>13</v>
      </c>
      <c r="R77" s="3">
        <v>14</v>
      </c>
      <c r="S77" s="3">
        <v>15</v>
      </c>
      <c r="T77" s="3">
        <v>16</v>
      </c>
      <c r="U77" s="3">
        <v>17</v>
      </c>
      <c r="V77" s="3">
        <v>18</v>
      </c>
      <c r="W77" s="3">
        <v>19</v>
      </c>
      <c r="X77" s="3">
        <v>20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D77" s="3">
        <v>26</v>
      </c>
      <c r="AE77" s="3">
        <v>27</v>
      </c>
      <c r="AF77" s="3">
        <v>28</v>
      </c>
      <c r="AG77" s="3">
        <v>29</v>
      </c>
      <c r="AH77" s="3">
        <v>30</v>
      </c>
      <c r="AI77" s="3">
        <v>31</v>
      </c>
      <c r="AJ77" s="3" t="s">
        <v>7</v>
      </c>
    </row>
    <row r="78" spans="2:36">
      <c r="B78" s="4">
        <v>1</v>
      </c>
      <c r="C78" s="5" t="str">
        <f t="shared" ref="C78:C141" si="5">+C3</f>
        <v>AE062040-3550</v>
      </c>
      <c r="D78" s="8">
        <f>+Kousu!F11</f>
        <v>2.7</v>
      </c>
      <c r="E78" s="6">
        <f>+IFERROR('Input Data Shift B'!D7*IF('Input Data Shift B'!D$80&gt;0,'Input Data Shift B'!D$80,'Shift B Calculation'!$D78)/3600,0)</f>
        <v>0</v>
      </c>
      <c r="F78" s="6">
        <f>+IFERROR('Input Data Shift B'!E7*IF('Input Data Shift B'!E$80&gt;0,'Input Data Shift B'!E$80,'Shift B Calculation'!$D78)/3600,0)</f>
        <v>0</v>
      </c>
      <c r="G78" s="6">
        <f>+IFERROR('Input Data Shift B'!F7*IF('Input Data Shift B'!F$80&gt;0,'Input Data Shift B'!F$80,'Shift B Calculation'!$D78)/3600,0)</f>
        <v>0</v>
      </c>
      <c r="H78" s="6">
        <f>+IFERROR('Input Data Shift B'!G7*IF('Input Data Shift B'!G$80&gt;0,'Input Data Shift B'!G$80,'Shift B Calculation'!$D78)/3600,0)</f>
        <v>0.14475000000000002</v>
      </c>
      <c r="I78" s="6">
        <f>+IFERROR('Input Data Shift B'!H7*IF('Input Data Shift B'!H$80&gt;0,'Input Data Shift B'!H$80,'Shift B Calculation'!$D78)/3600,0)</f>
        <v>0</v>
      </c>
      <c r="J78" s="6">
        <f>+IFERROR('Input Data Shift B'!I7*IF('Input Data Shift B'!I$80&gt;0,'Input Data Shift B'!I$80,'Shift B Calculation'!$D78)/3600,0)</f>
        <v>0</v>
      </c>
      <c r="K78" s="6">
        <f>+IFERROR('Input Data Shift B'!J7*IF('Input Data Shift B'!J$80&gt;0,'Input Data Shift B'!J$80,'Shift B Calculation'!$D78)/3600,0)</f>
        <v>0</v>
      </c>
      <c r="L78" s="6">
        <f>+IFERROR('Input Data Shift B'!K7*IF('Input Data Shift B'!K$80&gt;0,'Input Data Shift B'!K$80,'Shift B Calculation'!$D78)/3600,0)</f>
        <v>0</v>
      </c>
      <c r="M78" s="6">
        <f>+IFERROR('Input Data Shift B'!L7*IF('Input Data Shift B'!L$80&gt;0,'Input Data Shift B'!L$80,'Shift B Calculation'!$D78)/3600,0)</f>
        <v>0</v>
      </c>
      <c r="N78" s="6">
        <f>+IFERROR('Input Data Shift B'!M7*IF('Input Data Shift B'!M$80&gt;0,'Input Data Shift B'!M$80,'Shift B Calculation'!$D78)/3600,0)</f>
        <v>1.5330000000000001</v>
      </c>
      <c r="O78" s="6">
        <f>+IFERROR('Input Data Shift B'!N7*IF('Input Data Shift B'!N$80&gt;0,'Input Data Shift B'!N$80,'Shift B Calculation'!$D78)/3600,0)</f>
        <v>0.62100000000000011</v>
      </c>
      <c r="P78" s="6">
        <f>+IFERROR('Input Data Shift B'!O7*IF('Input Data Shift B'!O$80&gt;0,'Input Data Shift B'!O$80,'Shift B Calculation'!$D78)/3600,0)</f>
        <v>0</v>
      </c>
      <c r="Q78" s="6">
        <f>+IFERROR('Input Data Shift B'!P7*IF('Input Data Shift B'!P$80&gt;0,'Input Data Shift B'!P$80,'Shift B Calculation'!$D78)/3600,0)</f>
        <v>0</v>
      </c>
      <c r="R78" s="6">
        <f>+IFERROR('Input Data Shift B'!Q7*IF('Input Data Shift B'!Q$80&gt;0,'Input Data Shift B'!Q$80,'Shift B Calculation'!$D78)/3600,0)</f>
        <v>0</v>
      </c>
      <c r="S78" s="6">
        <f>+IFERROR('Input Data Shift B'!R7*IF('Input Data Shift B'!R$80&gt;0,'Input Data Shift B'!R$80,'Shift B Calculation'!$D78)/3600,0)</f>
        <v>0</v>
      </c>
      <c r="T78" s="6">
        <f>+IFERROR('Input Data Shift B'!S7*IF('Input Data Shift B'!S$80&gt;0,'Input Data Shift B'!S$80,'Shift B Calculation'!$D78)/3600,0)</f>
        <v>0</v>
      </c>
      <c r="U78" s="6">
        <f>+IFERROR('Input Data Shift B'!T7*IF('Input Data Shift B'!T$80&gt;0,'Input Data Shift B'!T$80,'Shift B Calculation'!$D78)/3600,0)</f>
        <v>0</v>
      </c>
      <c r="V78" s="6">
        <f>+IFERROR('Input Data Shift B'!U7*IF('Input Data Shift B'!U$80&gt;0,'Input Data Shift B'!U$80,'Shift B Calculation'!$D78)/3600,0)</f>
        <v>0</v>
      </c>
      <c r="W78" s="6">
        <f>+IFERROR('Input Data Shift B'!V7*IF('Input Data Shift B'!V$80&gt;0,'Input Data Shift B'!V$80,'Shift B Calculation'!$D78)/3600,0)</f>
        <v>0</v>
      </c>
      <c r="X78" s="6">
        <f>+IFERROR('Input Data Shift B'!W7*IF('Input Data Shift B'!W$80&gt;0,'Input Data Shift B'!W$80,'Shift B Calculation'!$D78)/3600,0)</f>
        <v>0</v>
      </c>
      <c r="Y78" s="6">
        <f>+IFERROR('Input Data Shift B'!X7*IF('Input Data Shift B'!X$80&gt;0,'Input Data Shift B'!X$80,'Shift B Calculation'!$D78)/3600,0)</f>
        <v>0</v>
      </c>
      <c r="Z78" s="6">
        <f>+IFERROR('Input Data Shift B'!Y7*IF('Input Data Shift B'!Y$80&gt;0,'Input Data Shift B'!Y$80,'Shift B Calculation'!$D78)/3600,0)</f>
        <v>0</v>
      </c>
      <c r="AA78" s="6">
        <f>+IFERROR('Input Data Shift B'!Z7*IF('Input Data Shift B'!Z$80&gt;0,'Input Data Shift B'!Z$80,'Shift B Calculation'!$D78)/3600,0)</f>
        <v>0</v>
      </c>
      <c r="AB78" s="6">
        <f>+IFERROR('Input Data Shift B'!AA7*IF('Input Data Shift B'!AA$80&gt;0,'Input Data Shift B'!AA$80,'Shift B Calculation'!$D78)/3600,0)</f>
        <v>0</v>
      </c>
      <c r="AC78" s="6">
        <f>+IFERROR('Input Data Shift B'!AB7*IF('Input Data Shift B'!AB$80&gt;0,'Input Data Shift B'!AB$80,'Shift B Calculation'!$D78)/3600,0)</f>
        <v>0</v>
      </c>
      <c r="AD78" s="6">
        <f>+IFERROR('Input Data Shift B'!AC7*IF('Input Data Shift B'!AC$80&gt;0,'Input Data Shift B'!AC$80,'Shift B Calculation'!$D78)/3600,0)</f>
        <v>0</v>
      </c>
      <c r="AE78" s="6">
        <f>+IFERROR('Input Data Shift B'!AD7*IF('Input Data Shift B'!AD$80&gt;0,'Input Data Shift B'!AD$80,'Shift B Calculation'!$D78)/3600,0)</f>
        <v>0</v>
      </c>
      <c r="AF78" s="6">
        <f>+IFERROR('Input Data Shift B'!AE7*IF('Input Data Shift B'!AE$80&gt;0,'Input Data Shift B'!AE$80,'Shift B Calculation'!$D78)/3600,0)</f>
        <v>0</v>
      </c>
      <c r="AG78" s="6">
        <f>+IFERROR('Input Data Shift B'!AF7*IF('Input Data Shift B'!AF$80&gt;0,'Input Data Shift B'!AF$80,'Shift B Calculation'!$D78)/3600,0)</f>
        <v>0</v>
      </c>
      <c r="AH78" s="6">
        <f>+IFERROR('Input Data Shift B'!AG7*IF('Input Data Shift B'!AG$80&gt;0,'Input Data Shift B'!AG$80,'Shift B Calculation'!$D78)/3600,0)</f>
        <v>0</v>
      </c>
      <c r="AI78" s="6">
        <f>+IFERROR('Input Data Shift B'!AH7*IF('Input Data Shift B'!AH$80&gt;0,'Input Data Shift B'!AH$80,'Shift B Calculation'!$D78)/3600,0)</f>
        <v>0</v>
      </c>
      <c r="AJ78" s="6">
        <f t="shared" ref="AJ78:AJ109" si="6">+SUM(E78:AI78)</f>
        <v>2.2987500000000001</v>
      </c>
    </row>
    <row r="79" spans="2:36">
      <c r="B79" s="8">
        <v>2</v>
      </c>
      <c r="C79" s="9" t="str">
        <f t="shared" si="5"/>
        <v>AE062040-3570</v>
      </c>
      <c r="D79" s="8">
        <f>+Kousu!F12</f>
        <v>2.7</v>
      </c>
      <c r="E79" s="10">
        <f>+IFERROR('Input Data Shift B'!D8*IF('Input Data Shift B'!D$80&gt;0,'Input Data Shift B'!D$80,'Shift B Calculation'!$D79)/3600,0)</f>
        <v>0</v>
      </c>
      <c r="F79" s="10">
        <f>+IFERROR('Input Data Shift B'!E8*IF('Input Data Shift B'!E$80&gt;0,'Input Data Shift B'!E$80,'Shift B Calculation'!$D79)/3600,0)</f>
        <v>0</v>
      </c>
      <c r="G79" s="10">
        <f>+IFERROR('Input Data Shift B'!F8*IF('Input Data Shift B'!F$80&gt;0,'Input Data Shift B'!F$80,'Shift B Calculation'!$D79)/3600,0)</f>
        <v>0</v>
      </c>
      <c r="H79" s="10">
        <f>+IFERROR('Input Data Shift B'!G8*IF('Input Data Shift B'!G$80&gt;0,'Input Data Shift B'!G$80,'Shift B Calculation'!$D79)/3600,0)</f>
        <v>0</v>
      </c>
      <c r="I79" s="10">
        <f>+IFERROR('Input Data Shift B'!H8*IF('Input Data Shift B'!H$80&gt;0,'Input Data Shift B'!H$80,'Shift B Calculation'!$D79)/3600,0)</f>
        <v>0</v>
      </c>
      <c r="J79" s="10">
        <f>+IFERROR('Input Data Shift B'!I8*IF('Input Data Shift B'!I$80&gt;0,'Input Data Shift B'!I$80,'Shift B Calculation'!$D79)/3600,0)</f>
        <v>0</v>
      </c>
      <c r="K79" s="10">
        <f>+IFERROR('Input Data Shift B'!J8*IF('Input Data Shift B'!J$80&gt;0,'Input Data Shift B'!J$80,'Shift B Calculation'!$D79)/3600,0)</f>
        <v>0</v>
      </c>
      <c r="L79" s="10">
        <f>+IFERROR('Input Data Shift B'!K8*IF('Input Data Shift B'!K$80&gt;0,'Input Data Shift B'!K$80,'Shift B Calculation'!$D79)/3600,0)</f>
        <v>0</v>
      </c>
      <c r="M79" s="10">
        <f>+IFERROR('Input Data Shift B'!L8*IF('Input Data Shift B'!L$80&gt;0,'Input Data Shift B'!L$80,'Shift B Calculation'!$D79)/3600,0)</f>
        <v>0</v>
      </c>
      <c r="N79" s="10">
        <f>+IFERROR('Input Data Shift B'!M8*IF('Input Data Shift B'!M$80&gt;0,'Input Data Shift B'!M$80,'Shift B Calculation'!$D79)/3600,0)</f>
        <v>0</v>
      </c>
      <c r="O79" s="10">
        <f>+IFERROR('Input Data Shift B'!N8*IF('Input Data Shift B'!N$80&gt;0,'Input Data Shift B'!N$80,'Shift B Calculation'!$D79)/3600,0)</f>
        <v>0</v>
      </c>
      <c r="P79" s="10">
        <f>+IFERROR('Input Data Shift B'!O8*IF('Input Data Shift B'!O$80&gt;0,'Input Data Shift B'!O$80,'Shift B Calculation'!$D79)/3600,0)</f>
        <v>0</v>
      </c>
      <c r="Q79" s="10">
        <f>+IFERROR('Input Data Shift B'!P8*IF('Input Data Shift B'!P$80&gt;0,'Input Data Shift B'!P$80,'Shift B Calculation'!$D79)/3600,0)</f>
        <v>0</v>
      </c>
      <c r="R79" s="10">
        <f>+IFERROR('Input Data Shift B'!Q8*IF('Input Data Shift B'!Q$80&gt;0,'Input Data Shift B'!Q$80,'Shift B Calculation'!$D79)/3600,0)</f>
        <v>0</v>
      </c>
      <c r="S79" s="10">
        <f>+IFERROR('Input Data Shift B'!R8*IF('Input Data Shift B'!R$80&gt;0,'Input Data Shift B'!R$80,'Shift B Calculation'!$D79)/3600,0)</f>
        <v>0</v>
      </c>
      <c r="T79" s="10">
        <f>+IFERROR('Input Data Shift B'!S8*IF('Input Data Shift B'!S$80&gt;0,'Input Data Shift B'!S$80,'Shift B Calculation'!$D79)/3600,0)</f>
        <v>0</v>
      </c>
      <c r="U79" s="10">
        <f>+IFERROR('Input Data Shift B'!T8*IF('Input Data Shift B'!T$80&gt;0,'Input Data Shift B'!T$80,'Shift B Calculation'!$D79)/3600,0)</f>
        <v>0</v>
      </c>
      <c r="V79" s="10">
        <f>+IFERROR('Input Data Shift B'!U8*IF('Input Data Shift B'!U$80&gt;0,'Input Data Shift B'!U$80,'Shift B Calculation'!$D79)/3600,0)</f>
        <v>0</v>
      </c>
      <c r="W79" s="10">
        <f>+IFERROR('Input Data Shift B'!V8*IF('Input Data Shift B'!V$80&gt;0,'Input Data Shift B'!V$80,'Shift B Calculation'!$D79)/3600,0)</f>
        <v>0</v>
      </c>
      <c r="X79" s="10">
        <f>+IFERROR('Input Data Shift B'!W8*IF('Input Data Shift B'!W$80&gt;0,'Input Data Shift B'!W$80,'Shift B Calculation'!$D79)/3600,0)</f>
        <v>0</v>
      </c>
      <c r="Y79" s="10">
        <f>+IFERROR('Input Data Shift B'!X8*IF('Input Data Shift B'!X$80&gt;0,'Input Data Shift B'!X$80,'Shift B Calculation'!$D79)/3600,0)</f>
        <v>0</v>
      </c>
      <c r="Z79" s="10">
        <f>+IFERROR('Input Data Shift B'!Y8*IF('Input Data Shift B'!Y$80&gt;0,'Input Data Shift B'!Y$80,'Shift B Calculation'!$D79)/3600,0)</f>
        <v>0</v>
      </c>
      <c r="AA79" s="10">
        <f>+IFERROR('Input Data Shift B'!Z8*IF('Input Data Shift B'!Z$80&gt;0,'Input Data Shift B'!Z$80,'Shift B Calculation'!$D79)/3600,0)</f>
        <v>0</v>
      </c>
      <c r="AB79" s="10">
        <f>+IFERROR('Input Data Shift B'!AA8*IF('Input Data Shift B'!AA$80&gt;0,'Input Data Shift B'!AA$80,'Shift B Calculation'!$D79)/3600,0)</f>
        <v>0</v>
      </c>
      <c r="AC79" s="10">
        <f>+IFERROR('Input Data Shift B'!AB8*IF('Input Data Shift B'!AB$80&gt;0,'Input Data Shift B'!AB$80,'Shift B Calculation'!$D79)/3600,0)</f>
        <v>0</v>
      </c>
      <c r="AD79" s="10">
        <f>+IFERROR('Input Data Shift B'!AC8*IF('Input Data Shift B'!AC$80&gt;0,'Input Data Shift B'!AC$80,'Shift B Calculation'!$D79)/3600,0)</f>
        <v>0</v>
      </c>
      <c r="AE79" s="10">
        <f>+IFERROR('Input Data Shift B'!AD8*IF('Input Data Shift B'!AD$80&gt;0,'Input Data Shift B'!AD$80,'Shift B Calculation'!$D79)/3600,0)</f>
        <v>0</v>
      </c>
      <c r="AF79" s="10">
        <f>+IFERROR('Input Data Shift B'!AE8*IF('Input Data Shift B'!AE$80&gt;0,'Input Data Shift B'!AE$80,'Shift B Calculation'!$D79)/3600,0)</f>
        <v>0</v>
      </c>
      <c r="AG79" s="10">
        <f>+IFERROR('Input Data Shift B'!AF8*IF('Input Data Shift B'!AF$80&gt;0,'Input Data Shift B'!AF$80,'Shift B Calculation'!$D79)/3600,0)</f>
        <v>0</v>
      </c>
      <c r="AH79" s="10">
        <f>+IFERROR('Input Data Shift B'!AG8*IF('Input Data Shift B'!AG$80&gt;0,'Input Data Shift B'!AG$80,'Shift B Calculation'!$D79)/3600,0)</f>
        <v>0</v>
      </c>
      <c r="AI79" s="10">
        <f>+IFERROR('Input Data Shift B'!AH8*IF('Input Data Shift B'!AH$80&gt;0,'Input Data Shift B'!AH$80,'Shift B Calculation'!$D79)/3600,0)</f>
        <v>0</v>
      </c>
      <c r="AJ79" s="10">
        <f t="shared" si="6"/>
        <v>0</v>
      </c>
    </row>
    <row r="80" spans="2:36">
      <c r="B80" s="8">
        <v>3</v>
      </c>
      <c r="C80" s="9" t="str">
        <f t="shared" si="5"/>
        <v>AE062040-3580</v>
      </c>
      <c r="D80" s="8">
        <f>+Kousu!F13</f>
        <v>2.7</v>
      </c>
      <c r="E80" s="10">
        <f>+IFERROR('Input Data Shift B'!D9*IF('Input Data Shift B'!D$80&gt;0,'Input Data Shift B'!D$80,'Shift B Calculation'!$D80)/3600,0)</f>
        <v>0</v>
      </c>
      <c r="F80" s="10">
        <f>+IFERROR('Input Data Shift B'!E9*IF('Input Data Shift B'!E$80&gt;0,'Input Data Shift B'!E$80,'Shift B Calculation'!$D80)/3600,0)</f>
        <v>0</v>
      </c>
      <c r="G80" s="10">
        <f>+IFERROR('Input Data Shift B'!F9*IF('Input Data Shift B'!F$80&gt;0,'Input Data Shift B'!F$80,'Shift B Calculation'!$D80)/3600,0)</f>
        <v>0</v>
      </c>
      <c r="H80" s="10">
        <f>+IFERROR('Input Data Shift B'!G9*IF('Input Data Shift B'!G$80&gt;0,'Input Data Shift B'!G$80,'Shift B Calculation'!$D80)/3600,0)</f>
        <v>0</v>
      </c>
      <c r="I80" s="10">
        <f>+IFERROR('Input Data Shift B'!H9*IF('Input Data Shift B'!H$80&gt;0,'Input Data Shift B'!H$80,'Shift B Calculation'!$D80)/3600,0)</f>
        <v>0.52500000000000002</v>
      </c>
      <c r="J80" s="10">
        <f>+IFERROR('Input Data Shift B'!I9*IF('Input Data Shift B'!I$80&gt;0,'Input Data Shift B'!I$80,'Shift B Calculation'!$D80)/3600,0)</f>
        <v>0</v>
      </c>
      <c r="K80" s="10">
        <f>+IFERROR('Input Data Shift B'!J9*IF('Input Data Shift B'!J$80&gt;0,'Input Data Shift B'!J$80,'Shift B Calculation'!$D80)/3600,0)</f>
        <v>0</v>
      </c>
      <c r="L80" s="10">
        <f>+IFERROR('Input Data Shift B'!K9*IF('Input Data Shift B'!K$80&gt;0,'Input Data Shift B'!K$80,'Shift B Calculation'!$D80)/3600,0)</f>
        <v>0</v>
      </c>
      <c r="M80" s="10">
        <f>+IFERROR('Input Data Shift B'!L9*IF('Input Data Shift B'!L$80&gt;0,'Input Data Shift B'!L$80,'Shift B Calculation'!$D80)/3600,0)</f>
        <v>0</v>
      </c>
      <c r="N80" s="10">
        <f>+IFERROR('Input Data Shift B'!M9*IF('Input Data Shift B'!M$80&gt;0,'Input Data Shift B'!M$80,'Shift B Calculation'!$D80)/3600,0)</f>
        <v>0</v>
      </c>
      <c r="O80" s="10">
        <f>+IFERROR('Input Data Shift B'!N9*IF('Input Data Shift B'!N$80&gt;0,'Input Data Shift B'!N$80,'Shift B Calculation'!$D80)/3600,0)</f>
        <v>0.38850000000000001</v>
      </c>
      <c r="P80" s="10">
        <f>+IFERROR('Input Data Shift B'!O9*IF('Input Data Shift B'!O$80&gt;0,'Input Data Shift B'!O$80,'Shift B Calculation'!$D80)/3600,0)</f>
        <v>0</v>
      </c>
      <c r="Q80" s="10">
        <f>+IFERROR('Input Data Shift B'!P9*IF('Input Data Shift B'!P$80&gt;0,'Input Data Shift B'!P$80,'Shift B Calculation'!$D80)/3600,0)</f>
        <v>0</v>
      </c>
      <c r="R80" s="10">
        <f>+IFERROR('Input Data Shift B'!Q9*IF('Input Data Shift B'!Q$80&gt;0,'Input Data Shift B'!Q$80,'Shift B Calculation'!$D80)/3600,0)</f>
        <v>0</v>
      </c>
      <c r="S80" s="10">
        <f>+IFERROR('Input Data Shift B'!R9*IF('Input Data Shift B'!R$80&gt;0,'Input Data Shift B'!R$80,'Shift B Calculation'!$D80)/3600,0)</f>
        <v>0</v>
      </c>
      <c r="T80" s="10">
        <f>+IFERROR('Input Data Shift B'!S9*IF('Input Data Shift B'!S$80&gt;0,'Input Data Shift B'!S$80,'Shift B Calculation'!$D80)/3600,0)</f>
        <v>0</v>
      </c>
      <c r="U80" s="10">
        <f>+IFERROR('Input Data Shift B'!T9*IF('Input Data Shift B'!T$80&gt;0,'Input Data Shift B'!T$80,'Shift B Calculation'!$D80)/3600,0)</f>
        <v>0</v>
      </c>
      <c r="V80" s="10">
        <f>+IFERROR('Input Data Shift B'!U9*IF('Input Data Shift B'!U$80&gt;0,'Input Data Shift B'!U$80,'Shift B Calculation'!$D80)/3600,0)</f>
        <v>0.5242500000000001</v>
      </c>
      <c r="W80" s="10">
        <f>+IFERROR('Input Data Shift B'!V9*IF('Input Data Shift B'!V$80&gt;0,'Input Data Shift B'!V$80,'Shift B Calculation'!$D80)/3600,0)</f>
        <v>0</v>
      </c>
      <c r="X80" s="10">
        <f>+IFERROR('Input Data Shift B'!W9*IF('Input Data Shift B'!W$80&gt;0,'Input Data Shift B'!W$80,'Shift B Calculation'!$D80)/3600,0)</f>
        <v>0</v>
      </c>
      <c r="Y80" s="10">
        <f>+IFERROR('Input Data Shift B'!X9*IF('Input Data Shift B'!X$80&gt;0,'Input Data Shift B'!X$80,'Shift B Calculation'!$D80)/3600,0)</f>
        <v>0</v>
      </c>
      <c r="Z80" s="10">
        <f>+IFERROR('Input Data Shift B'!Y9*IF('Input Data Shift B'!Y$80&gt;0,'Input Data Shift B'!Y$80,'Shift B Calculation'!$D80)/3600,0)</f>
        <v>0</v>
      </c>
      <c r="AA80" s="10">
        <f>+IFERROR('Input Data Shift B'!Z9*IF('Input Data Shift B'!Z$80&gt;0,'Input Data Shift B'!Z$80,'Shift B Calculation'!$D80)/3600,0)</f>
        <v>0</v>
      </c>
      <c r="AB80" s="10">
        <f>+IFERROR('Input Data Shift B'!AA9*IF('Input Data Shift B'!AA$80&gt;0,'Input Data Shift B'!AA$80,'Shift B Calculation'!$D80)/3600,0)</f>
        <v>0</v>
      </c>
      <c r="AC80" s="10">
        <f>+IFERROR('Input Data Shift B'!AB9*IF('Input Data Shift B'!AB$80&gt;0,'Input Data Shift B'!AB$80,'Shift B Calculation'!$D80)/3600,0)</f>
        <v>0</v>
      </c>
      <c r="AD80" s="10">
        <f>+IFERROR('Input Data Shift B'!AC9*IF('Input Data Shift B'!AC$80&gt;0,'Input Data Shift B'!AC$80,'Shift B Calculation'!$D80)/3600,0)</f>
        <v>0</v>
      </c>
      <c r="AE80" s="10">
        <f>+IFERROR('Input Data Shift B'!AD9*IF('Input Data Shift B'!AD$80&gt;0,'Input Data Shift B'!AD$80,'Shift B Calculation'!$D80)/3600,0)</f>
        <v>0</v>
      </c>
      <c r="AF80" s="10">
        <f>+IFERROR('Input Data Shift B'!AE9*IF('Input Data Shift B'!AE$80&gt;0,'Input Data Shift B'!AE$80,'Shift B Calculation'!$D80)/3600,0)</f>
        <v>0</v>
      </c>
      <c r="AG80" s="10">
        <f>+IFERROR('Input Data Shift B'!AF9*IF('Input Data Shift B'!AF$80&gt;0,'Input Data Shift B'!AF$80,'Shift B Calculation'!$D80)/3600,0)</f>
        <v>0</v>
      </c>
      <c r="AH80" s="10">
        <f>+IFERROR('Input Data Shift B'!AG9*IF('Input Data Shift B'!AG$80&gt;0,'Input Data Shift B'!AG$80,'Shift B Calculation'!$D80)/3600,0)</f>
        <v>0</v>
      </c>
      <c r="AI80" s="10">
        <f>+IFERROR('Input Data Shift B'!AH9*IF('Input Data Shift B'!AH$80&gt;0,'Input Data Shift B'!AH$80,'Shift B Calculation'!$D80)/3600,0)</f>
        <v>0</v>
      </c>
      <c r="AJ80" s="10">
        <f t="shared" si="6"/>
        <v>1.4377500000000001</v>
      </c>
    </row>
    <row r="81" spans="2:36">
      <c r="B81" s="8">
        <v>4</v>
      </c>
      <c r="C81" s="9" t="str">
        <f t="shared" si="5"/>
        <v>AE062040-3600</v>
      </c>
      <c r="D81" s="8">
        <f>+Kousu!F14</f>
        <v>2.7</v>
      </c>
      <c r="E81" s="10">
        <f>+IFERROR('Input Data Shift B'!D10*IF('Input Data Shift B'!D$80&gt;0,'Input Data Shift B'!D$80,'Shift B Calculation'!$D81)/3600,0)</f>
        <v>0</v>
      </c>
      <c r="F81" s="10">
        <f>+IFERROR('Input Data Shift B'!E10*IF('Input Data Shift B'!E$80&gt;0,'Input Data Shift B'!E$80,'Shift B Calculation'!$D81)/3600,0)</f>
        <v>0</v>
      </c>
      <c r="G81" s="10">
        <f>+IFERROR('Input Data Shift B'!F10*IF('Input Data Shift B'!F$80&gt;0,'Input Data Shift B'!F$80,'Shift B Calculation'!$D81)/3600,0)</f>
        <v>0</v>
      </c>
      <c r="H81" s="10">
        <f>+IFERROR('Input Data Shift B'!G10*IF('Input Data Shift B'!G$80&gt;0,'Input Data Shift B'!G$80,'Shift B Calculation'!$D81)/3600,0)</f>
        <v>0</v>
      </c>
      <c r="I81" s="10">
        <f>+IFERROR('Input Data Shift B'!H10*IF('Input Data Shift B'!H$80&gt;0,'Input Data Shift B'!H$80,'Shift B Calculation'!$D81)/3600,0)</f>
        <v>0</v>
      </c>
      <c r="J81" s="10">
        <f>+IFERROR('Input Data Shift B'!I10*IF('Input Data Shift B'!I$80&gt;0,'Input Data Shift B'!I$80,'Shift B Calculation'!$D81)/3600,0)</f>
        <v>0</v>
      </c>
      <c r="K81" s="10">
        <f>+IFERROR('Input Data Shift B'!J10*IF('Input Data Shift B'!J$80&gt;0,'Input Data Shift B'!J$80,'Shift B Calculation'!$D81)/3600,0)</f>
        <v>0</v>
      </c>
      <c r="L81" s="10">
        <f>+IFERROR('Input Data Shift B'!K10*IF('Input Data Shift B'!K$80&gt;0,'Input Data Shift B'!K$80,'Shift B Calculation'!$D81)/3600,0)</f>
        <v>0</v>
      </c>
      <c r="M81" s="10">
        <f>+IFERROR('Input Data Shift B'!L10*IF('Input Data Shift B'!L$80&gt;0,'Input Data Shift B'!L$80,'Shift B Calculation'!$D81)/3600,0)</f>
        <v>0</v>
      </c>
      <c r="N81" s="10">
        <f>+IFERROR('Input Data Shift B'!M10*IF('Input Data Shift B'!M$80&gt;0,'Input Data Shift B'!M$80,'Shift B Calculation'!$D81)/3600,0)</f>
        <v>0</v>
      </c>
      <c r="O81" s="10">
        <f>+IFERROR('Input Data Shift B'!N10*IF('Input Data Shift B'!N$80&gt;0,'Input Data Shift B'!N$80,'Shift B Calculation'!$D81)/3600,0)</f>
        <v>1.4250000000000001E-2</v>
      </c>
      <c r="P81" s="10">
        <f>+IFERROR('Input Data Shift B'!O10*IF('Input Data Shift B'!O$80&gt;0,'Input Data Shift B'!O$80,'Shift B Calculation'!$D81)/3600,0)</f>
        <v>0</v>
      </c>
      <c r="Q81" s="10">
        <f>+IFERROR('Input Data Shift B'!P10*IF('Input Data Shift B'!P$80&gt;0,'Input Data Shift B'!P$80,'Shift B Calculation'!$D81)/3600,0)</f>
        <v>0</v>
      </c>
      <c r="R81" s="10">
        <f>+IFERROR('Input Data Shift B'!Q10*IF('Input Data Shift B'!Q$80&gt;0,'Input Data Shift B'!Q$80,'Shift B Calculation'!$D81)/3600,0)</f>
        <v>0</v>
      </c>
      <c r="S81" s="10">
        <f>+IFERROR('Input Data Shift B'!R10*IF('Input Data Shift B'!R$80&gt;0,'Input Data Shift B'!R$80,'Shift B Calculation'!$D81)/3600,0)</f>
        <v>6.8422500000000008</v>
      </c>
      <c r="T81" s="10">
        <f>+IFERROR('Input Data Shift B'!S10*IF('Input Data Shift B'!S$80&gt;0,'Input Data Shift B'!S$80,'Shift B Calculation'!$D81)/3600,0)</f>
        <v>0</v>
      </c>
      <c r="U81" s="10">
        <f>+IFERROR('Input Data Shift B'!T10*IF('Input Data Shift B'!T$80&gt;0,'Input Data Shift B'!T$80,'Shift B Calculation'!$D81)/3600,0)</f>
        <v>1.4999999999999999E-2</v>
      </c>
      <c r="V81" s="10">
        <f>+IFERROR('Input Data Shift B'!U10*IF('Input Data Shift B'!U$80&gt;0,'Input Data Shift B'!U$80,'Shift B Calculation'!$D81)/3600,0)</f>
        <v>0</v>
      </c>
      <c r="W81" s="10">
        <f>+IFERROR('Input Data Shift B'!V10*IF('Input Data Shift B'!V$80&gt;0,'Input Data Shift B'!V$80,'Shift B Calculation'!$D81)/3600,0)</f>
        <v>0</v>
      </c>
      <c r="X81" s="10">
        <f>+IFERROR('Input Data Shift B'!W10*IF('Input Data Shift B'!W$80&gt;0,'Input Data Shift B'!W$80,'Shift B Calculation'!$D81)/3600,0)</f>
        <v>0</v>
      </c>
      <c r="Y81" s="10">
        <f>+IFERROR('Input Data Shift B'!X10*IF('Input Data Shift B'!X$80&gt;0,'Input Data Shift B'!X$80,'Shift B Calculation'!$D81)/3600,0)</f>
        <v>0</v>
      </c>
      <c r="Z81" s="10">
        <f>+IFERROR('Input Data Shift B'!Y10*IF('Input Data Shift B'!Y$80&gt;0,'Input Data Shift B'!Y$80,'Shift B Calculation'!$D81)/3600,0)</f>
        <v>0</v>
      </c>
      <c r="AA81" s="10">
        <f>+IFERROR('Input Data Shift B'!Z10*IF('Input Data Shift B'!Z$80&gt;0,'Input Data Shift B'!Z$80,'Shift B Calculation'!$D81)/3600,0)</f>
        <v>0</v>
      </c>
      <c r="AB81" s="10">
        <f>+IFERROR('Input Data Shift B'!AA10*IF('Input Data Shift B'!AA$80&gt;0,'Input Data Shift B'!AA$80,'Shift B Calculation'!$D81)/3600,0)</f>
        <v>0</v>
      </c>
      <c r="AC81" s="10">
        <f>+IFERROR('Input Data Shift B'!AB10*IF('Input Data Shift B'!AB$80&gt;0,'Input Data Shift B'!AB$80,'Shift B Calculation'!$D81)/3600,0)</f>
        <v>0</v>
      </c>
      <c r="AD81" s="10">
        <f>+IFERROR('Input Data Shift B'!AC10*IF('Input Data Shift B'!AC$80&gt;0,'Input Data Shift B'!AC$80,'Shift B Calculation'!$D81)/3600,0)</f>
        <v>0</v>
      </c>
      <c r="AE81" s="10">
        <f>+IFERROR('Input Data Shift B'!AD10*IF('Input Data Shift B'!AD$80&gt;0,'Input Data Shift B'!AD$80,'Shift B Calculation'!$D81)/3600,0)</f>
        <v>0</v>
      </c>
      <c r="AF81" s="10">
        <f>+IFERROR('Input Data Shift B'!AE10*IF('Input Data Shift B'!AE$80&gt;0,'Input Data Shift B'!AE$80,'Shift B Calculation'!$D81)/3600,0)</f>
        <v>0</v>
      </c>
      <c r="AG81" s="10">
        <f>+IFERROR('Input Data Shift B'!AF10*IF('Input Data Shift B'!AF$80&gt;0,'Input Data Shift B'!AF$80,'Shift B Calculation'!$D81)/3600,0)</f>
        <v>0</v>
      </c>
      <c r="AH81" s="10">
        <f>+IFERROR('Input Data Shift B'!AG10*IF('Input Data Shift B'!AG$80&gt;0,'Input Data Shift B'!AG$80,'Shift B Calculation'!$D81)/3600,0)</f>
        <v>0</v>
      </c>
      <c r="AI81" s="10">
        <f>+IFERROR('Input Data Shift B'!AH10*IF('Input Data Shift B'!AH$80&gt;0,'Input Data Shift B'!AH$80,'Shift B Calculation'!$D81)/3600,0)</f>
        <v>0</v>
      </c>
      <c r="AJ81" s="10">
        <f t="shared" si="6"/>
        <v>6.8715000000000002</v>
      </c>
    </row>
    <row r="82" spans="2:36">
      <c r="B82" s="8">
        <v>5</v>
      </c>
      <c r="C82" s="9" t="str">
        <f t="shared" si="5"/>
        <v>AE062040-3610</v>
      </c>
      <c r="D82" s="8">
        <f>+Kousu!F15</f>
        <v>2.7</v>
      </c>
      <c r="E82" s="10">
        <f>+IFERROR('Input Data Shift B'!D11*IF('Input Data Shift B'!D$80&gt;0,'Input Data Shift B'!D$80,'Shift B Calculation'!$D82)/3600,0)</f>
        <v>0</v>
      </c>
      <c r="F82" s="10">
        <f>+IFERROR('Input Data Shift B'!E11*IF('Input Data Shift B'!E$80&gt;0,'Input Data Shift B'!E$80,'Shift B Calculation'!$D82)/3600,0)</f>
        <v>0</v>
      </c>
      <c r="G82" s="10">
        <f>+IFERROR('Input Data Shift B'!F11*IF('Input Data Shift B'!F$80&gt;0,'Input Data Shift B'!F$80,'Shift B Calculation'!$D82)/3600,0)</f>
        <v>0</v>
      </c>
      <c r="H82" s="10">
        <f>+IFERROR('Input Data Shift B'!G11*IF('Input Data Shift B'!G$80&gt;0,'Input Data Shift B'!G$80,'Shift B Calculation'!$D82)/3600,0)</f>
        <v>0</v>
      </c>
      <c r="I82" s="10">
        <f>+IFERROR('Input Data Shift B'!H11*IF('Input Data Shift B'!H$80&gt;0,'Input Data Shift B'!H$80,'Shift B Calculation'!$D82)/3600,0)</f>
        <v>0</v>
      </c>
      <c r="J82" s="10">
        <f>+IFERROR('Input Data Shift B'!I11*IF('Input Data Shift B'!I$80&gt;0,'Input Data Shift B'!I$80,'Shift B Calculation'!$D82)/3600,0)</f>
        <v>0</v>
      </c>
      <c r="K82" s="10">
        <f>+IFERROR('Input Data Shift B'!J11*IF('Input Data Shift B'!J$80&gt;0,'Input Data Shift B'!J$80,'Shift B Calculation'!$D82)/3600,0)</f>
        <v>0</v>
      </c>
      <c r="L82" s="10">
        <f>+IFERROR('Input Data Shift B'!K11*IF('Input Data Shift B'!K$80&gt;0,'Input Data Shift B'!K$80,'Shift B Calculation'!$D82)/3600,0)</f>
        <v>0</v>
      </c>
      <c r="M82" s="10">
        <f>+IFERROR('Input Data Shift B'!L11*IF('Input Data Shift B'!L$80&gt;0,'Input Data Shift B'!L$80,'Shift B Calculation'!$D82)/3600,0)</f>
        <v>0</v>
      </c>
      <c r="N82" s="10">
        <f>+IFERROR('Input Data Shift B'!M11*IF('Input Data Shift B'!M$80&gt;0,'Input Data Shift B'!M$80,'Shift B Calculation'!$D82)/3600,0)</f>
        <v>0</v>
      </c>
      <c r="O82" s="10">
        <f>+IFERROR('Input Data Shift B'!N11*IF('Input Data Shift B'!N$80&gt;0,'Input Data Shift B'!N$80,'Shift B Calculation'!$D82)/3600,0)</f>
        <v>0.46500000000000002</v>
      </c>
      <c r="P82" s="10">
        <f>+IFERROR('Input Data Shift B'!O11*IF('Input Data Shift B'!O$80&gt;0,'Input Data Shift B'!O$80,'Shift B Calculation'!$D82)/3600,0)</f>
        <v>0</v>
      </c>
      <c r="Q82" s="10">
        <f>+IFERROR('Input Data Shift B'!P11*IF('Input Data Shift B'!P$80&gt;0,'Input Data Shift B'!P$80,'Shift B Calculation'!$D82)/3600,0)</f>
        <v>0</v>
      </c>
      <c r="R82" s="10">
        <f>+IFERROR('Input Data Shift B'!Q11*IF('Input Data Shift B'!Q$80&gt;0,'Input Data Shift B'!Q$80,'Shift B Calculation'!$D82)/3600,0)</f>
        <v>0</v>
      </c>
      <c r="S82" s="10">
        <f>+IFERROR('Input Data Shift B'!R11*IF('Input Data Shift B'!R$80&gt;0,'Input Data Shift B'!R$80,'Shift B Calculation'!$D82)/3600,0)</f>
        <v>0</v>
      </c>
      <c r="T82" s="10">
        <f>+IFERROR('Input Data Shift B'!S11*IF('Input Data Shift B'!S$80&gt;0,'Input Data Shift B'!S$80,'Shift B Calculation'!$D82)/3600,0)</f>
        <v>0</v>
      </c>
      <c r="U82" s="10">
        <f>+IFERROR('Input Data Shift B'!T11*IF('Input Data Shift B'!T$80&gt;0,'Input Data Shift B'!T$80,'Shift B Calculation'!$D82)/3600,0)</f>
        <v>0</v>
      </c>
      <c r="V82" s="10">
        <f>+IFERROR('Input Data Shift B'!U11*IF('Input Data Shift B'!U$80&gt;0,'Input Data Shift B'!U$80,'Shift B Calculation'!$D82)/3600,0)</f>
        <v>0</v>
      </c>
      <c r="W82" s="10">
        <f>+IFERROR('Input Data Shift B'!V11*IF('Input Data Shift B'!V$80&gt;0,'Input Data Shift B'!V$80,'Shift B Calculation'!$D82)/3600,0)</f>
        <v>0</v>
      </c>
      <c r="X82" s="10">
        <f>+IFERROR('Input Data Shift B'!W11*IF('Input Data Shift B'!W$80&gt;0,'Input Data Shift B'!W$80,'Shift B Calculation'!$D82)/3600,0)</f>
        <v>0</v>
      </c>
      <c r="Y82" s="10">
        <f>+IFERROR('Input Data Shift B'!X11*IF('Input Data Shift B'!X$80&gt;0,'Input Data Shift B'!X$80,'Shift B Calculation'!$D82)/3600,0)</f>
        <v>0</v>
      </c>
      <c r="Z82" s="10">
        <f>+IFERROR('Input Data Shift B'!Y11*IF('Input Data Shift B'!Y$80&gt;0,'Input Data Shift B'!Y$80,'Shift B Calculation'!$D82)/3600,0)</f>
        <v>0</v>
      </c>
      <c r="AA82" s="10">
        <f>+IFERROR('Input Data Shift B'!Z11*IF('Input Data Shift B'!Z$80&gt;0,'Input Data Shift B'!Z$80,'Shift B Calculation'!$D82)/3600,0)</f>
        <v>0</v>
      </c>
      <c r="AB82" s="10">
        <f>+IFERROR('Input Data Shift B'!AA11*IF('Input Data Shift B'!AA$80&gt;0,'Input Data Shift B'!AA$80,'Shift B Calculation'!$D82)/3600,0)</f>
        <v>0</v>
      </c>
      <c r="AC82" s="10">
        <f>+IFERROR('Input Data Shift B'!AB11*IF('Input Data Shift B'!AB$80&gt;0,'Input Data Shift B'!AB$80,'Shift B Calculation'!$D82)/3600,0)</f>
        <v>0</v>
      </c>
      <c r="AD82" s="10">
        <f>+IFERROR('Input Data Shift B'!AC11*IF('Input Data Shift B'!AC$80&gt;0,'Input Data Shift B'!AC$80,'Shift B Calculation'!$D82)/3600,0)</f>
        <v>0</v>
      </c>
      <c r="AE82" s="10">
        <f>+IFERROR('Input Data Shift B'!AD11*IF('Input Data Shift B'!AD$80&gt;0,'Input Data Shift B'!AD$80,'Shift B Calculation'!$D82)/3600,0)</f>
        <v>0</v>
      </c>
      <c r="AF82" s="10">
        <f>+IFERROR('Input Data Shift B'!AE11*IF('Input Data Shift B'!AE$80&gt;0,'Input Data Shift B'!AE$80,'Shift B Calculation'!$D82)/3600,0)</f>
        <v>0</v>
      </c>
      <c r="AG82" s="10">
        <f>+IFERROR('Input Data Shift B'!AF11*IF('Input Data Shift B'!AF$80&gt;0,'Input Data Shift B'!AF$80,'Shift B Calculation'!$D82)/3600,0)</f>
        <v>0</v>
      </c>
      <c r="AH82" s="10">
        <f>+IFERROR('Input Data Shift B'!AG11*IF('Input Data Shift B'!AG$80&gt;0,'Input Data Shift B'!AG$80,'Shift B Calculation'!$D82)/3600,0)</f>
        <v>0</v>
      </c>
      <c r="AI82" s="10">
        <f>+IFERROR('Input Data Shift B'!AH11*IF('Input Data Shift B'!AH$80&gt;0,'Input Data Shift B'!AH$80,'Shift B Calculation'!$D82)/3600,0)</f>
        <v>0</v>
      </c>
      <c r="AJ82" s="10">
        <f t="shared" si="6"/>
        <v>0.46500000000000002</v>
      </c>
    </row>
    <row r="83" spans="2:36">
      <c r="B83" s="8">
        <v>6</v>
      </c>
      <c r="C83" s="9" t="str">
        <f t="shared" si="5"/>
        <v>AE062040-3620</v>
      </c>
      <c r="D83" s="8">
        <f>+Kousu!F16</f>
        <v>2.7</v>
      </c>
      <c r="E83" s="10">
        <f>+IFERROR('Input Data Shift B'!D12*IF('Input Data Shift B'!D$80&gt;0,'Input Data Shift B'!D$80,'Shift B Calculation'!$D83)/3600,0)</f>
        <v>0</v>
      </c>
      <c r="F83" s="10">
        <f>+IFERROR('Input Data Shift B'!E12*IF('Input Data Shift B'!E$80&gt;0,'Input Data Shift B'!E$80,'Shift B Calculation'!$D83)/3600,0)</f>
        <v>0</v>
      </c>
      <c r="G83" s="10">
        <f>+IFERROR('Input Data Shift B'!F12*IF('Input Data Shift B'!F$80&gt;0,'Input Data Shift B'!F$80,'Shift B Calculation'!$D83)/3600,0)</f>
        <v>0</v>
      </c>
      <c r="H83" s="10">
        <f>+IFERROR('Input Data Shift B'!G12*IF('Input Data Shift B'!G$80&gt;0,'Input Data Shift B'!G$80,'Shift B Calculation'!$D83)/3600,0)</f>
        <v>0</v>
      </c>
      <c r="I83" s="10">
        <f>+IFERROR('Input Data Shift B'!H12*IF('Input Data Shift B'!H$80&gt;0,'Input Data Shift B'!H$80,'Shift B Calculation'!$D83)/3600,0)</f>
        <v>0</v>
      </c>
      <c r="J83" s="10">
        <f>+IFERROR('Input Data Shift B'!I12*IF('Input Data Shift B'!I$80&gt;0,'Input Data Shift B'!I$80,'Shift B Calculation'!$D83)/3600,0)</f>
        <v>0</v>
      </c>
      <c r="K83" s="10">
        <f>+IFERROR('Input Data Shift B'!J12*IF('Input Data Shift B'!J$80&gt;0,'Input Data Shift B'!J$80,'Shift B Calculation'!$D83)/3600,0)</f>
        <v>0</v>
      </c>
      <c r="L83" s="10">
        <f>+IFERROR('Input Data Shift B'!K12*IF('Input Data Shift B'!K$80&gt;0,'Input Data Shift B'!K$80,'Shift B Calculation'!$D83)/3600,0)</f>
        <v>0</v>
      </c>
      <c r="M83" s="10">
        <f>+IFERROR('Input Data Shift B'!L12*IF('Input Data Shift B'!L$80&gt;0,'Input Data Shift B'!L$80,'Shift B Calculation'!$D83)/3600,0)</f>
        <v>0</v>
      </c>
      <c r="N83" s="10">
        <f>+IFERROR('Input Data Shift B'!M12*IF('Input Data Shift B'!M$80&gt;0,'Input Data Shift B'!M$80,'Shift B Calculation'!$D83)/3600,0)</f>
        <v>0</v>
      </c>
      <c r="O83" s="10">
        <f>+IFERROR('Input Data Shift B'!N12*IF('Input Data Shift B'!N$80&gt;0,'Input Data Shift B'!N$80,'Shift B Calculation'!$D83)/3600,0)</f>
        <v>0</v>
      </c>
      <c r="P83" s="10">
        <f>+IFERROR('Input Data Shift B'!O12*IF('Input Data Shift B'!O$80&gt;0,'Input Data Shift B'!O$80,'Shift B Calculation'!$D83)/3600,0)</f>
        <v>0</v>
      </c>
      <c r="Q83" s="10">
        <f>+IFERROR('Input Data Shift B'!P12*IF('Input Data Shift B'!P$80&gt;0,'Input Data Shift B'!P$80,'Shift B Calculation'!$D83)/3600,0)</f>
        <v>0</v>
      </c>
      <c r="R83" s="10">
        <f>+IFERROR('Input Data Shift B'!Q12*IF('Input Data Shift B'!Q$80&gt;0,'Input Data Shift B'!Q$80,'Shift B Calculation'!$D83)/3600,0)</f>
        <v>0</v>
      </c>
      <c r="S83" s="10">
        <f>+IFERROR('Input Data Shift B'!R12*IF('Input Data Shift B'!R$80&gt;0,'Input Data Shift B'!R$80,'Shift B Calculation'!$D83)/3600,0)</f>
        <v>0</v>
      </c>
      <c r="T83" s="10">
        <f>+IFERROR('Input Data Shift B'!S12*IF('Input Data Shift B'!S$80&gt;0,'Input Data Shift B'!S$80,'Shift B Calculation'!$D83)/3600,0)</f>
        <v>0</v>
      </c>
      <c r="U83" s="10">
        <f>+IFERROR('Input Data Shift B'!T12*IF('Input Data Shift B'!T$80&gt;0,'Input Data Shift B'!T$80,'Shift B Calculation'!$D83)/3600,0)</f>
        <v>0</v>
      </c>
      <c r="V83" s="10">
        <f>+IFERROR('Input Data Shift B'!U12*IF('Input Data Shift B'!U$80&gt;0,'Input Data Shift B'!U$80,'Shift B Calculation'!$D83)/3600,0)</f>
        <v>0</v>
      </c>
      <c r="W83" s="10">
        <f>+IFERROR('Input Data Shift B'!V12*IF('Input Data Shift B'!V$80&gt;0,'Input Data Shift B'!V$80,'Shift B Calculation'!$D83)/3600,0)</f>
        <v>0</v>
      </c>
      <c r="X83" s="10">
        <f>+IFERROR('Input Data Shift B'!W12*IF('Input Data Shift B'!W$80&gt;0,'Input Data Shift B'!W$80,'Shift B Calculation'!$D83)/3600,0)</f>
        <v>0</v>
      </c>
      <c r="Y83" s="10">
        <f>+IFERROR('Input Data Shift B'!X12*IF('Input Data Shift B'!X$80&gt;0,'Input Data Shift B'!X$80,'Shift B Calculation'!$D83)/3600,0)</f>
        <v>0</v>
      </c>
      <c r="Z83" s="10">
        <f>+IFERROR('Input Data Shift B'!Y12*IF('Input Data Shift B'!Y$80&gt;0,'Input Data Shift B'!Y$80,'Shift B Calculation'!$D83)/3600,0)</f>
        <v>0</v>
      </c>
      <c r="AA83" s="10">
        <f>+IFERROR('Input Data Shift B'!Z12*IF('Input Data Shift B'!Z$80&gt;0,'Input Data Shift B'!Z$80,'Shift B Calculation'!$D83)/3600,0)</f>
        <v>0</v>
      </c>
      <c r="AB83" s="10">
        <f>+IFERROR('Input Data Shift B'!AA12*IF('Input Data Shift B'!AA$80&gt;0,'Input Data Shift B'!AA$80,'Shift B Calculation'!$D83)/3600,0)</f>
        <v>0</v>
      </c>
      <c r="AC83" s="10">
        <f>+IFERROR('Input Data Shift B'!AB12*IF('Input Data Shift B'!AB$80&gt;0,'Input Data Shift B'!AB$80,'Shift B Calculation'!$D83)/3600,0)</f>
        <v>0</v>
      </c>
      <c r="AD83" s="10">
        <f>+IFERROR('Input Data Shift B'!AC12*IF('Input Data Shift B'!AC$80&gt;0,'Input Data Shift B'!AC$80,'Shift B Calculation'!$D83)/3600,0)</f>
        <v>0</v>
      </c>
      <c r="AE83" s="10">
        <f>+IFERROR('Input Data Shift B'!AD12*IF('Input Data Shift B'!AD$80&gt;0,'Input Data Shift B'!AD$80,'Shift B Calculation'!$D83)/3600,0)</f>
        <v>0</v>
      </c>
      <c r="AF83" s="10">
        <f>+IFERROR('Input Data Shift B'!AE12*IF('Input Data Shift B'!AE$80&gt;0,'Input Data Shift B'!AE$80,'Shift B Calculation'!$D83)/3600,0)</f>
        <v>0</v>
      </c>
      <c r="AG83" s="10">
        <f>+IFERROR('Input Data Shift B'!AF12*IF('Input Data Shift B'!AF$80&gt;0,'Input Data Shift B'!AF$80,'Shift B Calculation'!$D83)/3600,0)</f>
        <v>0</v>
      </c>
      <c r="AH83" s="10">
        <f>+IFERROR('Input Data Shift B'!AG12*IF('Input Data Shift B'!AG$80&gt;0,'Input Data Shift B'!AG$80,'Shift B Calculation'!$D83)/3600,0)</f>
        <v>0</v>
      </c>
      <c r="AI83" s="10">
        <f>+IFERROR('Input Data Shift B'!AH12*IF('Input Data Shift B'!AH$80&gt;0,'Input Data Shift B'!AH$80,'Shift B Calculation'!$D83)/3600,0)</f>
        <v>0</v>
      </c>
      <c r="AJ83" s="10">
        <f t="shared" si="6"/>
        <v>0</v>
      </c>
    </row>
    <row r="84" spans="2:36">
      <c r="B84" s="8">
        <v>7</v>
      </c>
      <c r="C84" s="9" t="str">
        <f t="shared" si="5"/>
        <v>AE062040-3640</v>
      </c>
      <c r="D84" s="8">
        <f>+Kousu!F17</f>
        <v>2.7</v>
      </c>
      <c r="E84" s="10">
        <f>+IFERROR('Input Data Shift B'!D13*IF('Input Data Shift B'!D$80&gt;0,'Input Data Shift B'!D$80,'Shift B Calculation'!$D84)/3600,0)</f>
        <v>0</v>
      </c>
      <c r="F84" s="10">
        <f>+IFERROR('Input Data Shift B'!E13*IF('Input Data Shift B'!E$80&gt;0,'Input Data Shift B'!E$80,'Shift B Calculation'!$D84)/3600,0)</f>
        <v>0</v>
      </c>
      <c r="G84" s="10">
        <f>+IFERROR('Input Data Shift B'!F13*IF('Input Data Shift B'!F$80&gt;0,'Input Data Shift B'!F$80,'Shift B Calculation'!$D84)/3600,0)</f>
        <v>0.26175000000000004</v>
      </c>
      <c r="H84" s="10">
        <f>+IFERROR('Input Data Shift B'!G13*IF('Input Data Shift B'!G$80&gt;0,'Input Data Shift B'!G$80,'Shift B Calculation'!$D84)/3600,0)</f>
        <v>0</v>
      </c>
      <c r="I84" s="10">
        <f>+IFERROR('Input Data Shift B'!H13*IF('Input Data Shift B'!H$80&gt;0,'Input Data Shift B'!H$80,'Shift B Calculation'!$D84)/3600,0)</f>
        <v>0</v>
      </c>
      <c r="J84" s="10">
        <f>+IFERROR('Input Data Shift B'!I13*IF('Input Data Shift B'!I$80&gt;0,'Input Data Shift B'!I$80,'Shift B Calculation'!$D84)/3600,0)</f>
        <v>0.47775000000000001</v>
      </c>
      <c r="K84" s="10">
        <f>+IFERROR('Input Data Shift B'!J13*IF('Input Data Shift B'!J$80&gt;0,'Input Data Shift B'!J$80,'Shift B Calculation'!$D84)/3600,0)</f>
        <v>0</v>
      </c>
      <c r="L84" s="10">
        <f>+IFERROR('Input Data Shift B'!K13*IF('Input Data Shift B'!K$80&gt;0,'Input Data Shift B'!K$80,'Shift B Calculation'!$D84)/3600,0)</f>
        <v>0</v>
      </c>
      <c r="M84" s="10">
        <f>+IFERROR('Input Data Shift B'!L13*IF('Input Data Shift B'!L$80&gt;0,'Input Data Shift B'!L$80,'Shift B Calculation'!$D84)/3600,0)</f>
        <v>0.45075000000000004</v>
      </c>
      <c r="N84" s="10">
        <f>+IFERROR('Input Data Shift B'!M13*IF('Input Data Shift B'!M$80&gt;0,'Input Data Shift B'!M$80,'Shift B Calculation'!$D84)/3600,0)</f>
        <v>0</v>
      </c>
      <c r="O84" s="10">
        <f>+IFERROR('Input Data Shift B'!N13*IF('Input Data Shift B'!N$80&gt;0,'Input Data Shift B'!N$80,'Shift B Calculation'!$D84)/3600,0)</f>
        <v>0.34800000000000003</v>
      </c>
      <c r="P84" s="10">
        <f>+IFERROR('Input Data Shift B'!O13*IF('Input Data Shift B'!O$80&gt;0,'Input Data Shift B'!O$80,'Shift B Calculation'!$D84)/3600,0)</f>
        <v>0.98850000000000016</v>
      </c>
      <c r="Q84" s="10">
        <f>+IFERROR('Input Data Shift B'!P13*IF('Input Data Shift B'!P$80&gt;0,'Input Data Shift B'!P$80,'Shift B Calculation'!$D84)/3600,0)</f>
        <v>0</v>
      </c>
      <c r="R84" s="10">
        <f>+IFERROR('Input Data Shift B'!Q13*IF('Input Data Shift B'!Q$80&gt;0,'Input Data Shift B'!Q$80,'Shift B Calculation'!$D84)/3600,0)</f>
        <v>0</v>
      </c>
      <c r="S84" s="10">
        <f>+IFERROR('Input Data Shift B'!R13*IF('Input Data Shift B'!R$80&gt;0,'Input Data Shift B'!R$80,'Shift B Calculation'!$D84)/3600,0)</f>
        <v>0</v>
      </c>
      <c r="T84" s="10">
        <f>+IFERROR('Input Data Shift B'!S13*IF('Input Data Shift B'!S$80&gt;0,'Input Data Shift B'!S$80,'Shift B Calculation'!$D84)/3600,0)</f>
        <v>0</v>
      </c>
      <c r="U84" s="10">
        <f>+IFERROR('Input Data Shift B'!T13*IF('Input Data Shift B'!T$80&gt;0,'Input Data Shift B'!T$80,'Shift B Calculation'!$D84)/3600,0)</f>
        <v>1.3545000000000003</v>
      </c>
      <c r="V84" s="10">
        <f>+IFERROR('Input Data Shift B'!U13*IF('Input Data Shift B'!U$80&gt;0,'Input Data Shift B'!U$80,'Shift B Calculation'!$D84)/3600,0)</f>
        <v>0</v>
      </c>
      <c r="W84" s="10">
        <f>+IFERROR('Input Data Shift B'!V13*IF('Input Data Shift B'!V$80&gt;0,'Input Data Shift B'!V$80,'Shift B Calculation'!$D84)/3600,0)</f>
        <v>0</v>
      </c>
      <c r="X84" s="10">
        <f>+IFERROR('Input Data Shift B'!W13*IF('Input Data Shift B'!W$80&gt;0,'Input Data Shift B'!W$80,'Shift B Calculation'!$D84)/3600,0)</f>
        <v>0</v>
      </c>
      <c r="Y84" s="10">
        <f>+IFERROR('Input Data Shift B'!X13*IF('Input Data Shift B'!X$80&gt;0,'Input Data Shift B'!X$80,'Shift B Calculation'!$D84)/3600,0)</f>
        <v>0</v>
      </c>
      <c r="Z84" s="10">
        <f>+IFERROR('Input Data Shift B'!Y13*IF('Input Data Shift B'!Y$80&gt;0,'Input Data Shift B'!Y$80,'Shift B Calculation'!$D84)/3600,0)</f>
        <v>0</v>
      </c>
      <c r="AA84" s="10">
        <f>+IFERROR('Input Data Shift B'!Z13*IF('Input Data Shift B'!Z$80&gt;0,'Input Data Shift B'!Z$80,'Shift B Calculation'!$D84)/3600,0)</f>
        <v>0</v>
      </c>
      <c r="AB84" s="10">
        <f>+IFERROR('Input Data Shift B'!AA13*IF('Input Data Shift B'!AA$80&gt;0,'Input Data Shift B'!AA$80,'Shift B Calculation'!$D84)/3600,0)</f>
        <v>0</v>
      </c>
      <c r="AC84" s="10">
        <f>+IFERROR('Input Data Shift B'!AB13*IF('Input Data Shift B'!AB$80&gt;0,'Input Data Shift B'!AB$80,'Shift B Calculation'!$D84)/3600,0)</f>
        <v>0</v>
      </c>
      <c r="AD84" s="10">
        <f>+IFERROR('Input Data Shift B'!AC13*IF('Input Data Shift B'!AC$80&gt;0,'Input Data Shift B'!AC$80,'Shift B Calculation'!$D84)/3600,0)</f>
        <v>0</v>
      </c>
      <c r="AE84" s="10">
        <f>+IFERROR('Input Data Shift B'!AD13*IF('Input Data Shift B'!AD$80&gt;0,'Input Data Shift B'!AD$80,'Shift B Calculation'!$D84)/3600,0)</f>
        <v>0</v>
      </c>
      <c r="AF84" s="10">
        <f>+IFERROR('Input Data Shift B'!AE13*IF('Input Data Shift B'!AE$80&gt;0,'Input Data Shift B'!AE$80,'Shift B Calculation'!$D84)/3600,0)</f>
        <v>0</v>
      </c>
      <c r="AG84" s="10">
        <f>+IFERROR('Input Data Shift B'!AF13*IF('Input Data Shift B'!AF$80&gt;0,'Input Data Shift B'!AF$80,'Shift B Calculation'!$D84)/3600,0)</f>
        <v>0</v>
      </c>
      <c r="AH84" s="10">
        <f>+IFERROR('Input Data Shift B'!AG13*IF('Input Data Shift B'!AG$80&gt;0,'Input Data Shift B'!AG$80,'Shift B Calculation'!$D84)/3600,0)</f>
        <v>0</v>
      </c>
      <c r="AI84" s="10">
        <f>+IFERROR('Input Data Shift B'!AH13*IF('Input Data Shift B'!AH$80&gt;0,'Input Data Shift B'!AH$80,'Shift B Calculation'!$D84)/3600,0)</f>
        <v>0</v>
      </c>
      <c r="AJ84" s="10">
        <f t="shared" si="6"/>
        <v>3.8812500000000005</v>
      </c>
    </row>
    <row r="85" spans="2:36">
      <c r="B85" s="8">
        <v>8</v>
      </c>
      <c r="C85" s="9" t="str">
        <f t="shared" si="5"/>
        <v>AE062040-3650</v>
      </c>
      <c r="D85" s="8">
        <f>+Kousu!F18</f>
        <v>2.7</v>
      </c>
      <c r="E85" s="10">
        <f>+IFERROR('Input Data Shift B'!D14*IF('Input Data Shift B'!D$80&gt;0,'Input Data Shift B'!D$80,'Shift B Calculation'!$D85)/3600,0)</f>
        <v>0</v>
      </c>
      <c r="F85" s="10">
        <f>+IFERROR('Input Data Shift B'!E14*IF('Input Data Shift B'!E$80&gt;0,'Input Data Shift B'!E$80,'Shift B Calculation'!$D85)/3600,0)</f>
        <v>0</v>
      </c>
      <c r="G85" s="10">
        <f>+IFERROR('Input Data Shift B'!F14*IF('Input Data Shift B'!F$80&gt;0,'Input Data Shift B'!F$80,'Shift B Calculation'!$D85)/3600,0)</f>
        <v>0</v>
      </c>
      <c r="H85" s="10">
        <f>+IFERROR('Input Data Shift B'!G14*IF('Input Data Shift B'!G$80&gt;0,'Input Data Shift B'!G$80,'Shift B Calculation'!$D85)/3600,0)</f>
        <v>0</v>
      </c>
      <c r="I85" s="10">
        <f>+IFERROR('Input Data Shift B'!H14*IF('Input Data Shift B'!H$80&gt;0,'Input Data Shift B'!H$80,'Shift B Calculation'!$D85)/3600,0)</f>
        <v>0.56774999999999998</v>
      </c>
      <c r="J85" s="10">
        <f>+IFERROR('Input Data Shift B'!I14*IF('Input Data Shift B'!I$80&gt;0,'Input Data Shift B'!I$80,'Shift B Calculation'!$D85)/3600,0)</f>
        <v>0.52500000000000002</v>
      </c>
      <c r="K85" s="10">
        <f>+IFERROR('Input Data Shift B'!J14*IF('Input Data Shift B'!J$80&gt;0,'Input Data Shift B'!J$80,'Shift B Calculation'!$D85)/3600,0)</f>
        <v>0</v>
      </c>
      <c r="L85" s="10">
        <f>+IFERROR('Input Data Shift B'!K14*IF('Input Data Shift B'!K$80&gt;0,'Input Data Shift B'!K$80,'Shift B Calculation'!$D85)/3600,0)</f>
        <v>0</v>
      </c>
      <c r="M85" s="10">
        <f>+IFERROR('Input Data Shift B'!L14*IF('Input Data Shift B'!L$80&gt;0,'Input Data Shift B'!L$80,'Shift B Calculation'!$D85)/3600,0)</f>
        <v>0</v>
      </c>
      <c r="N85" s="10">
        <f>+IFERROR('Input Data Shift B'!M14*IF('Input Data Shift B'!M$80&gt;0,'Input Data Shift B'!M$80,'Shift B Calculation'!$D85)/3600,0)</f>
        <v>1.08</v>
      </c>
      <c r="O85" s="10">
        <f>+IFERROR('Input Data Shift B'!N14*IF('Input Data Shift B'!N$80&gt;0,'Input Data Shift B'!N$80,'Shift B Calculation'!$D85)/3600,0)</f>
        <v>0.54</v>
      </c>
      <c r="P85" s="10">
        <f>+IFERROR('Input Data Shift B'!O14*IF('Input Data Shift B'!O$80&gt;0,'Input Data Shift B'!O$80,'Shift B Calculation'!$D85)/3600,0)</f>
        <v>1.2060000000000002</v>
      </c>
      <c r="Q85" s="10">
        <f>+IFERROR('Input Data Shift B'!P14*IF('Input Data Shift B'!P$80&gt;0,'Input Data Shift B'!P$80,'Shift B Calculation'!$D85)/3600,0)</f>
        <v>0</v>
      </c>
      <c r="R85" s="10">
        <f>+IFERROR('Input Data Shift B'!Q14*IF('Input Data Shift B'!Q$80&gt;0,'Input Data Shift B'!Q$80,'Shift B Calculation'!$D85)/3600,0)</f>
        <v>0</v>
      </c>
      <c r="S85" s="10">
        <f>+IFERROR('Input Data Shift B'!R14*IF('Input Data Shift B'!R$80&gt;0,'Input Data Shift B'!R$80,'Shift B Calculation'!$D85)/3600,0)</f>
        <v>0</v>
      </c>
      <c r="T85" s="10">
        <f>+IFERROR('Input Data Shift B'!S14*IF('Input Data Shift B'!S$80&gt;0,'Input Data Shift B'!S$80,'Shift B Calculation'!$D85)/3600,0)</f>
        <v>0.432</v>
      </c>
      <c r="U85" s="10">
        <f>+IFERROR('Input Data Shift B'!T14*IF('Input Data Shift B'!T$80&gt;0,'Input Data Shift B'!T$80,'Shift B Calculation'!$D85)/3600,0)</f>
        <v>0.49425000000000008</v>
      </c>
      <c r="V85" s="10">
        <f>+IFERROR('Input Data Shift B'!U14*IF('Input Data Shift B'!U$80&gt;0,'Input Data Shift B'!U$80,'Shift B Calculation'!$D85)/3600,0)</f>
        <v>0.5242500000000001</v>
      </c>
      <c r="W85" s="10">
        <f>+IFERROR('Input Data Shift B'!V14*IF('Input Data Shift B'!V$80&gt;0,'Input Data Shift B'!V$80,'Shift B Calculation'!$D85)/3600,0)</f>
        <v>0</v>
      </c>
      <c r="X85" s="10">
        <f>+IFERROR('Input Data Shift B'!W14*IF('Input Data Shift B'!W$80&gt;0,'Input Data Shift B'!W$80,'Shift B Calculation'!$D85)/3600,0)</f>
        <v>0</v>
      </c>
      <c r="Y85" s="10">
        <f>+IFERROR('Input Data Shift B'!X14*IF('Input Data Shift B'!X$80&gt;0,'Input Data Shift B'!X$80,'Shift B Calculation'!$D85)/3600,0)</f>
        <v>0</v>
      </c>
      <c r="Z85" s="10">
        <f>+IFERROR('Input Data Shift B'!Y14*IF('Input Data Shift B'!Y$80&gt;0,'Input Data Shift B'!Y$80,'Shift B Calculation'!$D85)/3600,0)</f>
        <v>0</v>
      </c>
      <c r="AA85" s="10">
        <f>+IFERROR('Input Data Shift B'!Z14*IF('Input Data Shift B'!Z$80&gt;0,'Input Data Shift B'!Z$80,'Shift B Calculation'!$D85)/3600,0)</f>
        <v>0</v>
      </c>
      <c r="AB85" s="10">
        <f>+IFERROR('Input Data Shift B'!AA14*IF('Input Data Shift B'!AA$80&gt;0,'Input Data Shift B'!AA$80,'Shift B Calculation'!$D85)/3600,0)</f>
        <v>0</v>
      </c>
      <c r="AC85" s="10">
        <f>+IFERROR('Input Data Shift B'!AB14*IF('Input Data Shift B'!AB$80&gt;0,'Input Data Shift B'!AB$80,'Shift B Calculation'!$D85)/3600,0)</f>
        <v>0</v>
      </c>
      <c r="AD85" s="10">
        <f>+IFERROR('Input Data Shift B'!AC14*IF('Input Data Shift B'!AC$80&gt;0,'Input Data Shift B'!AC$80,'Shift B Calculation'!$D85)/3600,0)</f>
        <v>0</v>
      </c>
      <c r="AE85" s="10">
        <f>+IFERROR('Input Data Shift B'!AD14*IF('Input Data Shift B'!AD$80&gt;0,'Input Data Shift B'!AD$80,'Shift B Calculation'!$D85)/3600,0)</f>
        <v>0</v>
      </c>
      <c r="AF85" s="10">
        <f>+IFERROR('Input Data Shift B'!AE14*IF('Input Data Shift B'!AE$80&gt;0,'Input Data Shift B'!AE$80,'Shift B Calculation'!$D85)/3600,0)</f>
        <v>0</v>
      </c>
      <c r="AG85" s="10">
        <f>+IFERROR('Input Data Shift B'!AF14*IF('Input Data Shift B'!AF$80&gt;0,'Input Data Shift B'!AF$80,'Shift B Calculation'!$D85)/3600,0)</f>
        <v>0</v>
      </c>
      <c r="AH85" s="10">
        <f>+IFERROR('Input Data Shift B'!AG14*IF('Input Data Shift B'!AG$80&gt;0,'Input Data Shift B'!AG$80,'Shift B Calculation'!$D85)/3600,0)</f>
        <v>0</v>
      </c>
      <c r="AI85" s="10">
        <f>+IFERROR('Input Data Shift B'!AH14*IF('Input Data Shift B'!AH$80&gt;0,'Input Data Shift B'!AH$80,'Shift B Calculation'!$D85)/3600,0)</f>
        <v>0</v>
      </c>
      <c r="AJ85" s="10">
        <f t="shared" si="6"/>
        <v>5.369250000000001</v>
      </c>
    </row>
    <row r="86" spans="2:36">
      <c r="B86" s="8">
        <v>9</v>
      </c>
      <c r="C86" s="9" t="str">
        <f t="shared" si="5"/>
        <v>AE062040-3680</v>
      </c>
      <c r="D86" s="8">
        <f>+Kousu!F19</f>
        <v>2.7</v>
      </c>
      <c r="E86" s="10">
        <f>+IFERROR('Input Data Shift B'!D15*IF('Input Data Shift B'!D$80&gt;0,'Input Data Shift B'!D$80,'Shift B Calculation'!$D86)/3600,0)</f>
        <v>0</v>
      </c>
      <c r="F86" s="10">
        <f>+IFERROR('Input Data Shift B'!E15*IF('Input Data Shift B'!E$80&gt;0,'Input Data Shift B'!E$80,'Shift B Calculation'!$D86)/3600,0)</f>
        <v>0</v>
      </c>
      <c r="G86" s="10">
        <f>+IFERROR('Input Data Shift B'!F15*IF('Input Data Shift B'!F$80&gt;0,'Input Data Shift B'!F$80,'Shift B Calculation'!$D86)/3600,0)</f>
        <v>0.53925000000000001</v>
      </c>
      <c r="H86" s="10">
        <f>+IFERROR('Input Data Shift B'!G15*IF('Input Data Shift B'!G$80&gt;0,'Input Data Shift B'!G$80,'Shift B Calculation'!$D86)/3600,0)</f>
        <v>0.52500000000000002</v>
      </c>
      <c r="I86" s="10">
        <f>+IFERROR('Input Data Shift B'!H15*IF('Input Data Shift B'!H$80&gt;0,'Input Data Shift B'!H$80,'Shift B Calculation'!$D86)/3600,0)</f>
        <v>0</v>
      </c>
      <c r="J86" s="10">
        <f>+IFERROR('Input Data Shift B'!I15*IF('Input Data Shift B'!I$80&gt;0,'Input Data Shift B'!I$80,'Shift B Calculation'!$D86)/3600,0)</f>
        <v>0.54</v>
      </c>
      <c r="K86" s="10">
        <f>+IFERROR('Input Data Shift B'!J15*IF('Input Data Shift B'!J$80&gt;0,'Input Data Shift B'!J$80,'Shift B Calculation'!$D86)/3600,0)</f>
        <v>0</v>
      </c>
      <c r="L86" s="10">
        <f>+IFERROR('Input Data Shift B'!K15*IF('Input Data Shift B'!K$80&gt;0,'Input Data Shift B'!K$80,'Shift B Calculation'!$D86)/3600,0)</f>
        <v>0</v>
      </c>
      <c r="M86" s="10">
        <f>+IFERROR('Input Data Shift B'!L15*IF('Input Data Shift B'!L$80&gt;0,'Input Data Shift B'!L$80,'Shift B Calculation'!$D86)/3600,0)</f>
        <v>0</v>
      </c>
      <c r="N86" s="10">
        <f>+IFERROR('Input Data Shift B'!M15*IF('Input Data Shift B'!M$80&gt;0,'Input Data Shift B'!M$80,'Shift B Calculation'!$D86)/3600,0)</f>
        <v>0</v>
      </c>
      <c r="O86" s="10">
        <f>+IFERROR('Input Data Shift B'!N15*IF('Input Data Shift B'!N$80&gt;0,'Input Data Shift B'!N$80,'Shift B Calculation'!$D86)/3600,0)</f>
        <v>0.56999999999999995</v>
      </c>
      <c r="P86" s="10">
        <f>+IFERROR('Input Data Shift B'!O15*IF('Input Data Shift B'!O$80&gt;0,'Input Data Shift B'!O$80,'Shift B Calculation'!$D86)/3600,0)</f>
        <v>0</v>
      </c>
      <c r="Q86" s="10">
        <f>+IFERROR('Input Data Shift B'!P15*IF('Input Data Shift B'!P$80&gt;0,'Input Data Shift B'!P$80,'Shift B Calculation'!$D86)/3600,0)</f>
        <v>0</v>
      </c>
      <c r="R86" s="10">
        <f>+IFERROR('Input Data Shift B'!Q15*IF('Input Data Shift B'!Q$80&gt;0,'Input Data Shift B'!Q$80,'Shift B Calculation'!$D86)/3600,0)</f>
        <v>0</v>
      </c>
      <c r="S86" s="10">
        <f>+IFERROR('Input Data Shift B'!R15*IF('Input Data Shift B'!R$80&gt;0,'Input Data Shift B'!R$80,'Shift B Calculation'!$D86)/3600,0)</f>
        <v>0</v>
      </c>
      <c r="T86" s="10">
        <f>+IFERROR('Input Data Shift B'!S15*IF('Input Data Shift B'!S$80&gt;0,'Input Data Shift B'!S$80,'Shift B Calculation'!$D86)/3600,0)</f>
        <v>0</v>
      </c>
      <c r="U86" s="10">
        <f>+IFERROR('Input Data Shift B'!T15*IF('Input Data Shift B'!T$80&gt;0,'Input Data Shift B'!T$80,'Shift B Calculation'!$D86)/3600,0)</f>
        <v>0.20850000000000002</v>
      </c>
      <c r="V86" s="10">
        <f>+IFERROR('Input Data Shift B'!U15*IF('Input Data Shift B'!U$80&gt;0,'Input Data Shift B'!U$80,'Shift B Calculation'!$D86)/3600,0)</f>
        <v>0.87524999999999997</v>
      </c>
      <c r="W86" s="10">
        <f>+IFERROR('Input Data Shift B'!V15*IF('Input Data Shift B'!V$80&gt;0,'Input Data Shift B'!V$80,'Shift B Calculation'!$D86)/3600,0)</f>
        <v>0</v>
      </c>
      <c r="X86" s="10">
        <f>+IFERROR('Input Data Shift B'!W15*IF('Input Data Shift B'!W$80&gt;0,'Input Data Shift B'!W$80,'Shift B Calculation'!$D86)/3600,0)</f>
        <v>0</v>
      </c>
      <c r="Y86" s="10">
        <f>+IFERROR('Input Data Shift B'!X15*IF('Input Data Shift B'!X$80&gt;0,'Input Data Shift B'!X$80,'Shift B Calculation'!$D86)/3600,0)</f>
        <v>0</v>
      </c>
      <c r="Z86" s="10">
        <f>+IFERROR('Input Data Shift B'!Y15*IF('Input Data Shift B'!Y$80&gt;0,'Input Data Shift B'!Y$80,'Shift B Calculation'!$D86)/3600,0)</f>
        <v>0</v>
      </c>
      <c r="AA86" s="10">
        <f>+IFERROR('Input Data Shift B'!Z15*IF('Input Data Shift B'!Z$80&gt;0,'Input Data Shift B'!Z$80,'Shift B Calculation'!$D86)/3600,0)</f>
        <v>0</v>
      </c>
      <c r="AB86" s="10">
        <f>+IFERROR('Input Data Shift B'!AA15*IF('Input Data Shift B'!AA$80&gt;0,'Input Data Shift B'!AA$80,'Shift B Calculation'!$D86)/3600,0)</f>
        <v>0</v>
      </c>
      <c r="AC86" s="10">
        <f>+IFERROR('Input Data Shift B'!AB15*IF('Input Data Shift B'!AB$80&gt;0,'Input Data Shift B'!AB$80,'Shift B Calculation'!$D86)/3600,0)</f>
        <v>0</v>
      </c>
      <c r="AD86" s="10">
        <f>+IFERROR('Input Data Shift B'!AC15*IF('Input Data Shift B'!AC$80&gt;0,'Input Data Shift B'!AC$80,'Shift B Calculation'!$D86)/3600,0)</f>
        <v>0</v>
      </c>
      <c r="AE86" s="10">
        <f>+IFERROR('Input Data Shift B'!AD15*IF('Input Data Shift B'!AD$80&gt;0,'Input Data Shift B'!AD$80,'Shift B Calculation'!$D86)/3600,0)</f>
        <v>0</v>
      </c>
      <c r="AF86" s="10">
        <f>+IFERROR('Input Data Shift B'!AE15*IF('Input Data Shift B'!AE$80&gt;0,'Input Data Shift B'!AE$80,'Shift B Calculation'!$D86)/3600,0)</f>
        <v>0</v>
      </c>
      <c r="AG86" s="10">
        <f>+IFERROR('Input Data Shift B'!AF15*IF('Input Data Shift B'!AF$80&gt;0,'Input Data Shift B'!AF$80,'Shift B Calculation'!$D86)/3600,0)</f>
        <v>0</v>
      </c>
      <c r="AH86" s="10">
        <f>+IFERROR('Input Data Shift B'!AG15*IF('Input Data Shift B'!AG$80&gt;0,'Input Data Shift B'!AG$80,'Shift B Calculation'!$D86)/3600,0)</f>
        <v>0</v>
      </c>
      <c r="AI86" s="10">
        <f>+IFERROR('Input Data Shift B'!AH15*IF('Input Data Shift B'!AH$80&gt;0,'Input Data Shift B'!AH$80,'Shift B Calculation'!$D86)/3600,0)</f>
        <v>0</v>
      </c>
      <c r="AJ86" s="10">
        <f t="shared" si="6"/>
        <v>3.2579999999999996</v>
      </c>
    </row>
    <row r="87" spans="2:36">
      <c r="B87" s="8">
        <v>10</v>
      </c>
      <c r="C87" s="9" t="str">
        <f t="shared" si="5"/>
        <v>AE062040-3690</v>
      </c>
      <c r="D87" s="8">
        <f>+Kousu!F20</f>
        <v>2.7</v>
      </c>
      <c r="E87" s="10">
        <f>+IFERROR('Input Data Shift B'!D16*IF('Input Data Shift B'!D$80&gt;0,'Input Data Shift B'!D$80,'Shift B Calculation'!$D87)/3600,0)</f>
        <v>0</v>
      </c>
      <c r="F87" s="10">
        <f>+IFERROR('Input Data Shift B'!E16*IF('Input Data Shift B'!E$80&gt;0,'Input Data Shift B'!E$80,'Shift B Calculation'!$D87)/3600,0)</f>
        <v>0</v>
      </c>
      <c r="G87" s="10">
        <f>+IFERROR('Input Data Shift B'!F16*IF('Input Data Shift B'!F$80&gt;0,'Input Data Shift B'!F$80,'Shift B Calculation'!$D87)/3600,0)</f>
        <v>0.32850000000000001</v>
      </c>
      <c r="H87" s="10">
        <f>+IFERROR('Input Data Shift B'!G16*IF('Input Data Shift B'!G$80&gt;0,'Input Data Shift B'!G$80,'Shift B Calculation'!$D87)/3600,0)</f>
        <v>0</v>
      </c>
      <c r="I87" s="10">
        <f>+IFERROR('Input Data Shift B'!H16*IF('Input Data Shift B'!H$80&gt;0,'Input Data Shift B'!H$80,'Shift B Calculation'!$D87)/3600,0)</f>
        <v>0.24</v>
      </c>
      <c r="J87" s="10">
        <f>+IFERROR('Input Data Shift B'!I16*IF('Input Data Shift B'!I$80&gt;0,'Input Data Shift B'!I$80,'Shift B Calculation'!$D87)/3600,0)</f>
        <v>0.26925000000000004</v>
      </c>
      <c r="K87" s="10">
        <f>+IFERROR('Input Data Shift B'!J16*IF('Input Data Shift B'!J$80&gt;0,'Input Data Shift B'!J$80,'Shift B Calculation'!$D87)/3600,0)</f>
        <v>0</v>
      </c>
      <c r="L87" s="10">
        <f>+IFERROR('Input Data Shift B'!K16*IF('Input Data Shift B'!K$80&gt;0,'Input Data Shift B'!K$80,'Shift B Calculation'!$D87)/3600,0)</f>
        <v>0</v>
      </c>
      <c r="M87" s="10">
        <f>+IFERROR('Input Data Shift B'!L16*IF('Input Data Shift B'!L$80&gt;0,'Input Data Shift B'!L$80,'Shift B Calculation'!$D87)/3600,0)</f>
        <v>0</v>
      </c>
      <c r="N87" s="10">
        <f>+IFERROR('Input Data Shift B'!M16*IF('Input Data Shift B'!M$80&gt;0,'Input Data Shift B'!M$80,'Shift B Calculation'!$D87)/3600,0)</f>
        <v>0</v>
      </c>
      <c r="O87" s="10">
        <f>+IFERROR('Input Data Shift B'!N16*IF('Input Data Shift B'!N$80&gt;0,'Input Data Shift B'!N$80,'Shift B Calculation'!$D87)/3600,0)</f>
        <v>0</v>
      </c>
      <c r="P87" s="10">
        <f>+IFERROR('Input Data Shift B'!O16*IF('Input Data Shift B'!O$80&gt;0,'Input Data Shift B'!O$80,'Shift B Calculation'!$D87)/3600,0)</f>
        <v>0</v>
      </c>
      <c r="Q87" s="10">
        <f>+IFERROR('Input Data Shift B'!P16*IF('Input Data Shift B'!P$80&gt;0,'Input Data Shift B'!P$80,'Shift B Calculation'!$D87)/3600,0)</f>
        <v>0</v>
      </c>
      <c r="R87" s="10">
        <f>+IFERROR('Input Data Shift B'!Q16*IF('Input Data Shift B'!Q$80&gt;0,'Input Data Shift B'!Q$80,'Shift B Calculation'!$D87)/3600,0)</f>
        <v>0</v>
      </c>
      <c r="S87" s="10">
        <f>+IFERROR('Input Data Shift B'!R16*IF('Input Data Shift B'!R$80&gt;0,'Input Data Shift B'!R$80,'Shift B Calculation'!$D87)/3600,0)</f>
        <v>0</v>
      </c>
      <c r="T87" s="10">
        <f>+IFERROR('Input Data Shift B'!S16*IF('Input Data Shift B'!S$80&gt;0,'Input Data Shift B'!S$80,'Shift B Calculation'!$D87)/3600,0)</f>
        <v>0</v>
      </c>
      <c r="U87" s="10">
        <f>+IFERROR('Input Data Shift B'!T16*IF('Input Data Shift B'!T$80&gt;0,'Input Data Shift B'!T$80,'Shift B Calculation'!$D87)/3600,0)</f>
        <v>0</v>
      </c>
      <c r="V87" s="10">
        <f>+IFERROR('Input Data Shift B'!U16*IF('Input Data Shift B'!U$80&gt;0,'Input Data Shift B'!U$80,'Shift B Calculation'!$D87)/3600,0)</f>
        <v>0</v>
      </c>
      <c r="W87" s="10">
        <f>+IFERROR('Input Data Shift B'!V16*IF('Input Data Shift B'!V$80&gt;0,'Input Data Shift B'!V$80,'Shift B Calculation'!$D87)/3600,0)</f>
        <v>0</v>
      </c>
      <c r="X87" s="10">
        <f>+IFERROR('Input Data Shift B'!W16*IF('Input Data Shift B'!W$80&gt;0,'Input Data Shift B'!W$80,'Shift B Calculation'!$D87)/3600,0)</f>
        <v>0</v>
      </c>
      <c r="Y87" s="10">
        <f>+IFERROR('Input Data Shift B'!X16*IF('Input Data Shift B'!X$80&gt;0,'Input Data Shift B'!X$80,'Shift B Calculation'!$D87)/3600,0)</f>
        <v>0</v>
      </c>
      <c r="Z87" s="10">
        <f>+IFERROR('Input Data Shift B'!Y16*IF('Input Data Shift B'!Y$80&gt;0,'Input Data Shift B'!Y$80,'Shift B Calculation'!$D87)/3600,0)</f>
        <v>0</v>
      </c>
      <c r="AA87" s="10">
        <f>+IFERROR('Input Data Shift B'!Z16*IF('Input Data Shift B'!Z$80&gt;0,'Input Data Shift B'!Z$80,'Shift B Calculation'!$D87)/3600,0)</f>
        <v>0</v>
      </c>
      <c r="AB87" s="10">
        <f>+IFERROR('Input Data Shift B'!AA16*IF('Input Data Shift B'!AA$80&gt;0,'Input Data Shift B'!AA$80,'Shift B Calculation'!$D87)/3600,0)</f>
        <v>0</v>
      </c>
      <c r="AC87" s="10">
        <f>+IFERROR('Input Data Shift B'!AB16*IF('Input Data Shift B'!AB$80&gt;0,'Input Data Shift B'!AB$80,'Shift B Calculation'!$D87)/3600,0)</f>
        <v>0</v>
      </c>
      <c r="AD87" s="10">
        <f>+IFERROR('Input Data Shift B'!AC16*IF('Input Data Shift B'!AC$80&gt;0,'Input Data Shift B'!AC$80,'Shift B Calculation'!$D87)/3600,0)</f>
        <v>0</v>
      </c>
      <c r="AE87" s="10">
        <f>+IFERROR('Input Data Shift B'!AD16*IF('Input Data Shift B'!AD$80&gt;0,'Input Data Shift B'!AD$80,'Shift B Calculation'!$D87)/3600,0)</f>
        <v>0</v>
      </c>
      <c r="AF87" s="10">
        <f>+IFERROR('Input Data Shift B'!AE16*IF('Input Data Shift B'!AE$80&gt;0,'Input Data Shift B'!AE$80,'Shift B Calculation'!$D87)/3600,0)</f>
        <v>0</v>
      </c>
      <c r="AG87" s="10">
        <f>+IFERROR('Input Data Shift B'!AF16*IF('Input Data Shift B'!AF$80&gt;0,'Input Data Shift B'!AF$80,'Shift B Calculation'!$D87)/3600,0)</f>
        <v>0</v>
      </c>
      <c r="AH87" s="10">
        <f>+IFERROR('Input Data Shift B'!AG16*IF('Input Data Shift B'!AG$80&gt;0,'Input Data Shift B'!AG$80,'Shift B Calculation'!$D87)/3600,0)</f>
        <v>0</v>
      </c>
      <c r="AI87" s="10">
        <f>+IFERROR('Input Data Shift B'!AH16*IF('Input Data Shift B'!AH$80&gt;0,'Input Data Shift B'!AH$80,'Shift B Calculation'!$D87)/3600,0)</f>
        <v>0</v>
      </c>
      <c r="AJ87" s="10">
        <f t="shared" si="6"/>
        <v>0.83774999999999999</v>
      </c>
    </row>
    <row r="88" spans="2:36">
      <c r="B88" s="8">
        <v>11</v>
      </c>
      <c r="C88" s="9" t="str">
        <f t="shared" si="5"/>
        <v>AE062040-3700</v>
      </c>
      <c r="D88" s="8">
        <f>+Kousu!F21</f>
        <v>2.7</v>
      </c>
      <c r="E88" s="10">
        <f>+IFERROR('Input Data Shift B'!D17*IF('Input Data Shift B'!D$80&gt;0,'Input Data Shift B'!D$80,'Shift B Calculation'!$D88)/3600,0)</f>
        <v>0</v>
      </c>
      <c r="F88" s="10">
        <f>+IFERROR('Input Data Shift B'!E17*IF('Input Data Shift B'!E$80&gt;0,'Input Data Shift B'!E$80,'Shift B Calculation'!$D88)/3600,0)</f>
        <v>0</v>
      </c>
      <c r="G88" s="10">
        <f>+IFERROR('Input Data Shift B'!F17*IF('Input Data Shift B'!F$80&gt;0,'Input Data Shift B'!F$80,'Shift B Calculation'!$D88)/3600,0)</f>
        <v>0</v>
      </c>
      <c r="H88" s="10">
        <f>+IFERROR('Input Data Shift B'!G17*IF('Input Data Shift B'!G$80&gt;0,'Input Data Shift B'!G$80,'Shift B Calculation'!$D88)/3600,0)</f>
        <v>0</v>
      </c>
      <c r="I88" s="10">
        <f>+IFERROR('Input Data Shift B'!H17*IF('Input Data Shift B'!H$80&gt;0,'Input Data Shift B'!H$80,'Shift B Calculation'!$D88)/3600,0)</f>
        <v>0</v>
      </c>
      <c r="J88" s="10">
        <f>+IFERROR('Input Data Shift B'!I17*IF('Input Data Shift B'!I$80&gt;0,'Input Data Shift B'!I$80,'Shift B Calculation'!$D88)/3600,0)</f>
        <v>0</v>
      </c>
      <c r="K88" s="10">
        <f>+IFERROR('Input Data Shift B'!J17*IF('Input Data Shift B'!J$80&gt;0,'Input Data Shift B'!J$80,'Shift B Calculation'!$D88)/3600,0)</f>
        <v>0</v>
      </c>
      <c r="L88" s="10">
        <f>+IFERROR('Input Data Shift B'!K17*IF('Input Data Shift B'!K$80&gt;0,'Input Data Shift B'!K$80,'Shift B Calculation'!$D88)/3600,0)</f>
        <v>0</v>
      </c>
      <c r="M88" s="10">
        <f>+IFERROR('Input Data Shift B'!L17*IF('Input Data Shift B'!L$80&gt;0,'Input Data Shift B'!L$80,'Shift B Calculation'!$D88)/3600,0)</f>
        <v>0</v>
      </c>
      <c r="N88" s="10">
        <f>+IFERROR('Input Data Shift B'!M17*IF('Input Data Shift B'!M$80&gt;0,'Input Data Shift B'!M$80,'Shift B Calculation'!$D88)/3600,0)</f>
        <v>0</v>
      </c>
      <c r="O88" s="10">
        <f>+IFERROR('Input Data Shift B'!N17*IF('Input Data Shift B'!N$80&gt;0,'Input Data Shift B'!N$80,'Shift B Calculation'!$D88)/3600,0)</f>
        <v>0</v>
      </c>
      <c r="P88" s="10">
        <f>+IFERROR('Input Data Shift B'!O17*IF('Input Data Shift B'!O$80&gt;0,'Input Data Shift B'!O$80,'Shift B Calculation'!$D88)/3600,0)</f>
        <v>0</v>
      </c>
      <c r="Q88" s="10">
        <f>+IFERROR('Input Data Shift B'!P17*IF('Input Data Shift B'!P$80&gt;0,'Input Data Shift B'!P$80,'Shift B Calculation'!$D88)/3600,0)</f>
        <v>0</v>
      </c>
      <c r="R88" s="10">
        <f>+IFERROR('Input Data Shift B'!Q17*IF('Input Data Shift B'!Q$80&gt;0,'Input Data Shift B'!Q$80,'Shift B Calculation'!$D88)/3600,0)</f>
        <v>0</v>
      </c>
      <c r="S88" s="10">
        <f>+IFERROR('Input Data Shift B'!R17*IF('Input Data Shift B'!R$80&gt;0,'Input Data Shift B'!R$80,'Shift B Calculation'!$D88)/3600,0)</f>
        <v>0</v>
      </c>
      <c r="T88" s="10">
        <f>+IFERROR('Input Data Shift B'!S17*IF('Input Data Shift B'!S$80&gt;0,'Input Data Shift B'!S$80,'Shift B Calculation'!$D88)/3600,0)</f>
        <v>0</v>
      </c>
      <c r="U88" s="10">
        <f>+IFERROR('Input Data Shift B'!T17*IF('Input Data Shift B'!T$80&gt;0,'Input Data Shift B'!T$80,'Shift B Calculation'!$D88)/3600,0)</f>
        <v>0</v>
      </c>
      <c r="V88" s="10">
        <f>+IFERROR('Input Data Shift B'!U17*IF('Input Data Shift B'!U$80&gt;0,'Input Data Shift B'!U$80,'Shift B Calculation'!$D88)/3600,0)</f>
        <v>0</v>
      </c>
      <c r="W88" s="10">
        <f>+IFERROR('Input Data Shift B'!V17*IF('Input Data Shift B'!V$80&gt;0,'Input Data Shift B'!V$80,'Shift B Calculation'!$D88)/3600,0)</f>
        <v>0</v>
      </c>
      <c r="X88" s="10">
        <f>+IFERROR('Input Data Shift B'!W17*IF('Input Data Shift B'!W$80&gt;0,'Input Data Shift B'!W$80,'Shift B Calculation'!$D88)/3600,0)</f>
        <v>0</v>
      </c>
      <c r="Y88" s="10">
        <f>+IFERROR('Input Data Shift B'!X17*IF('Input Data Shift B'!X$80&gt;0,'Input Data Shift B'!X$80,'Shift B Calculation'!$D88)/3600,0)</f>
        <v>0</v>
      </c>
      <c r="Z88" s="10">
        <f>+IFERROR('Input Data Shift B'!Y17*IF('Input Data Shift B'!Y$80&gt;0,'Input Data Shift B'!Y$80,'Shift B Calculation'!$D88)/3600,0)</f>
        <v>0</v>
      </c>
      <c r="AA88" s="10">
        <f>+IFERROR('Input Data Shift B'!Z17*IF('Input Data Shift B'!Z$80&gt;0,'Input Data Shift B'!Z$80,'Shift B Calculation'!$D88)/3600,0)</f>
        <v>0</v>
      </c>
      <c r="AB88" s="10">
        <f>+IFERROR('Input Data Shift B'!AA17*IF('Input Data Shift B'!AA$80&gt;0,'Input Data Shift B'!AA$80,'Shift B Calculation'!$D88)/3600,0)</f>
        <v>0</v>
      </c>
      <c r="AC88" s="10">
        <f>+IFERROR('Input Data Shift B'!AB17*IF('Input Data Shift B'!AB$80&gt;0,'Input Data Shift B'!AB$80,'Shift B Calculation'!$D88)/3600,0)</f>
        <v>0</v>
      </c>
      <c r="AD88" s="10">
        <f>+IFERROR('Input Data Shift B'!AC17*IF('Input Data Shift B'!AC$80&gt;0,'Input Data Shift B'!AC$80,'Shift B Calculation'!$D88)/3600,0)</f>
        <v>0</v>
      </c>
      <c r="AE88" s="10">
        <f>+IFERROR('Input Data Shift B'!AD17*IF('Input Data Shift B'!AD$80&gt;0,'Input Data Shift B'!AD$80,'Shift B Calculation'!$D88)/3600,0)</f>
        <v>0</v>
      </c>
      <c r="AF88" s="10">
        <f>+IFERROR('Input Data Shift B'!AE17*IF('Input Data Shift B'!AE$80&gt;0,'Input Data Shift B'!AE$80,'Shift B Calculation'!$D88)/3600,0)</f>
        <v>0</v>
      </c>
      <c r="AG88" s="10">
        <f>+IFERROR('Input Data Shift B'!AF17*IF('Input Data Shift B'!AF$80&gt;0,'Input Data Shift B'!AF$80,'Shift B Calculation'!$D88)/3600,0)</f>
        <v>0</v>
      </c>
      <c r="AH88" s="10">
        <f>+IFERROR('Input Data Shift B'!AG17*IF('Input Data Shift B'!AG$80&gt;0,'Input Data Shift B'!AG$80,'Shift B Calculation'!$D88)/3600,0)</f>
        <v>0</v>
      </c>
      <c r="AI88" s="10">
        <f>+IFERROR('Input Data Shift B'!AH17*IF('Input Data Shift B'!AH$80&gt;0,'Input Data Shift B'!AH$80,'Shift B Calculation'!$D88)/3600,0)</f>
        <v>0</v>
      </c>
      <c r="AJ88" s="10">
        <f t="shared" si="6"/>
        <v>0</v>
      </c>
    </row>
    <row r="89" spans="2:36">
      <c r="B89" s="8">
        <v>12</v>
      </c>
      <c r="C89" s="9" t="str">
        <f t="shared" si="5"/>
        <v>AE062040-3900</v>
      </c>
      <c r="D89" s="8">
        <f>+Kousu!F22</f>
        <v>2.7</v>
      </c>
      <c r="E89" s="10">
        <f>+IFERROR('Input Data Shift B'!D18*IF('Input Data Shift B'!D$80&gt;0,'Input Data Shift B'!D$80,'Shift B Calculation'!$D89)/3600,0)</f>
        <v>0</v>
      </c>
      <c r="F89" s="10">
        <f>+IFERROR('Input Data Shift B'!E18*IF('Input Data Shift B'!E$80&gt;0,'Input Data Shift B'!E$80,'Shift B Calculation'!$D89)/3600,0)</f>
        <v>0</v>
      </c>
      <c r="G89" s="10">
        <f>+IFERROR('Input Data Shift B'!F18*IF('Input Data Shift B'!F$80&gt;0,'Input Data Shift B'!F$80,'Shift B Calculation'!$D89)/3600,0)</f>
        <v>0.54</v>
      </c>
      <c r="H89" s="10">
        <f>+IFERROR('Input Data Shift B'!G18*IF('Input Data Shift B'!G$80&gt;0,'Input Data Shift B'!G$80,'Shift B Calculation'!$D89)/3600,0)</f>
        <v>0</v>
      </c>
      <c r="I89" s="10">
        <f>+IFERROR('Input Data Shift B'!H18*IF('Input Data Shift B'!H$80&gt;0,'Input Data Shift B'!H$80,'Shift B Calculation'!$D89)/3600,0)</f>
        <v>0</v>
      </c>
      <c r="J89" s="10">
        <f>+IFERROR('Input Data Shift B'!I18*IF('Input Data Shift B'!I$80&gt;0,'Input Data Shift B'!I$80,'Shift B Calculation'!$D89)/3600,0)</f>
        <v>0</v>
      </c>
      <c r="K89" s="10">
        <f>+IFERROR('Input Data Shift B'!J18*IF('Input Data Shift B'!J$80&gt;0,'Input Data Shift B'!J$80,'Shift B Calculation'!$D89)/3600,0)</f>
        <v>0</v>
      </c>
      <c r="L89" s="10">
        <f>+IFERROR('Input Data Shift B'!K18*IF('Input Data Shift B'!K$80&gt;0,'Input Data Shift B'!K$80,'Shift B Calculation'!$D89)/3600,0)</f>
        <v>0</v>
      </c>
      <c r="M89" s="10">
        <f>+IFERROR('Input Data Shift B'!L18*IF('Input Data Shift B'!L$80&gt;0,'Input Data Shift B'!L$80,'Shift B Calculation'!$D89)/3600,0)</f>
        <v>0</v>
      </c>
      <c r="N89" s="10">
        <f>+IFERROR('Input Data Shift B'!M18*IF('Input Data Shift B'!M$80&gt;0,'Input Data Shift B'!M$80,'Shift B Calculation'!$D89)/3600,0)</f>
        <v>0</v>
      </c>
      <c r="O89" s="10">
        <f>+IFERROR('Input Data Shift B'!N18*IF('Input Data Shift B'!N$80&gt;0,'Input Data Shift B'!N$80,'Shift B Calculation'!$D89)/3600,0)</f>
        <v>0</v>
      </c>
      <c r="P89" s="10">
        <f>+IFERROR('Input Data Shift B'!O18*IF('Input Data Shift B'!O$80&gt;0,'Input Data Shift B'!O$80,'Shift B Calculation'!$D89)/3600,0)</f>
        <v>0</v>
      </c>
      <c r="Q89" s="10">
        <f>+IFERROR('Input Data Shift B'!P18*IF('Input Data Shift B'!P$80&gt;0,'Input Data Shift B'!P$80,'Shift B Calculation'!$D89)/3600,0)</f>
        <v>0</v>
      </c>
      <c r="R89" s="10">
        <f>+IFERROR('Input Data Shift B'!Q18*IF('Input Data Shift B'!Q$80&gt;0,'Input Data Shift B'!Q$80,'Shift B Calculation'!$D89)/3600,0)</f>
        <v>0</v>
      </c>
      <c r="S89" s="10">
        <f>+IFERROR('Input Data Shift B'!R18*IF('Input Data Shift B'!R$80&gt;0,'Input Data Shift B'!R$80,'Shift B Calculation'!$D89)/3600,0)</f>
        <v>0</v>
      </c>
      <c r="T89" s="10">
        <f>+IFERROR('Input Data Shift B'!S18*IF('Input Data Shift B'!S$80&gt;0,'Input Data Shift B'!S$80,'Shift B Calculation'!$D89)/3600,0)</f>
        <v>0</v>
      </c>
      <c r="U89" s="10">
        <f>+IFERROR('Input Data Shift B'!T18*IF('Input Data Shift B'!T$80&gt;0,'Input Data Shift B'!T$80,'Shift B Calculation'!$D89)/3600,0)</f>
        <v>0</v>
      </c>
      <c r="V89" s="10">
        <f>+IFERROR('Input Data Shift B'!U18*IF('Input Data Shift B'!U$80&gt;0,'Input Data Shift B'!U$80,'Shift B Calculation'!$D89)/3600,0)</f>
        <v>0</v>
      </c>
      <c r="W89" s="10">
        <f>+IFERROR('Input Data Shift B'!V18*IF('Input Data Shift B'!V$80&gt;0,'Input Data Shift B'!V$80,'Shift B Calculation'!$D89)/3600,0)</f>
        <v>0</v>
      </c>
      <c r="X89" s="10">
        <f>+IFERROR('Input Data Shift B'!W18*IF('Input Data Shift B'!W$80&gt;0,'Input Data Shift B'!W$80,'Shift B Calculation'!$D89)/3600,0)</f>
        <v>0</v>
      </c>
      <c r="Y89" s="10">
        <f>+IFERROR('Input Data Shift B'!X18*IF('Input Data Shift B'!X$80&gt;0,'Input Data Shift B'!X$80,'Shift B Calculation'!$D89)/3600,0)</f>
        <v>0</v>
      </c>
      <c r="Z89" s="10">
        <f>+IFERROR('Input Data Shift B'!Y18*IF('Input Data Shift B'!Y$80&gt;0,'Input Data Shift B'!Y$80,'Shift B Calculation'!$D89)/3600,0)</f>
        <v>0</v>
      </c>
      <c r="AA89" s="10">
        <f>+IFERROR('Input Data Shift B'!Z18*IF('Input Data Shift B'!Z$80&gt;0,'Input Data Shift B'!Z$80,'Shift B Calculation'!$D89)/3600,0)</f>
        <v>0</v>
      </c>
      <c r="AB89" s="10">
        <f>+IFERROR('Input Data Shift B'!AA18*IF('Input Data Shift B'!AA$80&gt;0,'Input Data Shift B'!AA$80,'Shift B Calculation'!$D89)/3600,0)</f>
        <v>0</v>
      </c>
      <c r="AC89" s="10">
        <f>+IFERROR('Input Data Shift B'!AB18*IF('Input Data Shift B'!AB$80&gt;0,'Input Data Shift B'!AB$80,'Shift B Calculation'!$D89)/3600,0)</f>
        <v>0</v>
      </c>
      <c r="AD89" s="10">
        <f>+IFERROR('Input Data Shift B'!AC18*IF('Input Data Shift B'!AC$80&gt;0,'Input Data Shift B'!AC$80,'Shift B Calculation'!$D89)/3600,0)</f>
        <v>0</v>
      </c>
      <c r="AE89" s="10">
        <f>+IFERROR('Input Data Shift B'!AD18*IF('Input Data Shift B'!AD$80&gt;0,'Input Data Shift B'!AD$80,'Shift B Calculation'!$D89)/3600,0)</f>
        <v>0</v>
      </c>
      <c r="AF89" s="10">
        <f>+IFERROR('Input Data Shift B'!AE18*IF('Input Data Shift B'!AE$80&gt;0,'Input Data Shift B'!AE$80,'Shift B Calculation'!$D89)/3600,0)</f>
        <v>0</v>
      </c>
      <c r="AG89" s="10">
        <f>+IFERROR('Input Data Shift B'!AF18*IF('Input Data Shift B'!AF$80&gt;0,'Input Data Shift B'!AF$80,'Shift B Calculation'!$D89)/3600,0)</f>
        <v>0</v>
      </c>
      <c r="AH89" s="10">
        <f>+IFERROR('Input Data Shift B'!AG18*IF('Input Data Shift B'!AG$80&gt;0,'Input Data Shift B'!AG$80,'Shift B Calculation'!$D89)/3600,0)</f>
        <v>0</v>
      </c>
      <c r="AI89" s="10">
        <f>+IFERROR('Input Data Shift B'!AH18*IF('Input Data Shift B'!AH$80&gt;0,'Input Data Shift B'!AH$80,'Shift B Calculation'!$D89)/3600,0)</f>
        <v>0</v>
      </c>
      <c r="AJ89" s="10">
        <f t="shared" si="6"/>
        <v>0.54</v>
      </c>
    </row>
    <row r="90" spans="2:36">
      <c r="B90" s="8">
        <v>13</v>
      </c>
      <c r="C90" s="9" t="str">
        <f t="shared" si="5"/>
        <v>AE062040-3910</v>
      </c>
      <c r="D90" s="8">
        <f>+Kousu!F23</f>
        <v>2.7</v>
      </c>
      <c r="E90" s="10">
        <f>+IFERROR('Input Data Shift B'!D19*IF('Input Data Shift B'!D$80&gt;0,'Input Data Shift B'!D$80,'Shift B Calculation'!$D90)/3600,0)</f>
        <v>0</v>
      </c>
      <c r="F90" s="10">
        <f>+IFERROR('Input Data Shift B'!E19*IF('Input Data Shift B'!E$80&gt;0,'Input Data Shift B'!E$80,'Shift B Calculation'!$D90)/3600,0)</f>
        <v>0</v>
      </c>
      <c r="G90" s="10">
        <f>+IFERROR('Input Data Shift B'!F19*IF('Input Data Shift B'!F$80&gt;0,'Input Data Shift B'!F$80,'Shift B Calculation'!$D90)/3600,0)</f>
        <v>0</v>
      </c>
      <c r="H90" s="10">
        <f>+IFERROR('Input Data Shift B'!G19*IF('Input Data Shift B'!G$80&gt;0,'Input Data Shift B'!G$80,'Shift B Calculation'!$D90)/3600,0)</f>
        <v>0.54</v>
      </c>
      <c r="I90" s="10">
        <f>+IFERROR('Input Data Shift B'!H19*IF('Input Data Shift B'!H$80&gt;0,'Input Data Shift B'!H$80,'Shift B Calculation'!$D90)/3600,0)</f>
        <v>0</v>
      </c>
      <c r="J90" s="10">
        <f>+IFERROR('Input Data Shift B'!I19*IF('Input Data Shift B'!I$80&gt;0,'Input Data Shift B'!I$80,'Shift B Calculation'!$D90)/3600,0)</f>
        <v>0.45</v>
      </c>
      <c r="K90" s="10">
        <f>+IFERROR('Input Data Shift B'!J19*IF('Input Data Shift B'!J$80&gt;0,'Input Data Shift B'!J$80,'Shift B Calculation'!$D90)/3600,0)</f>
        <v>0</v>
      </c>
      <c r="L90" s="10">
        <f>+IFERROR('Input Data Shift B'!K19*IF('Input Data Shift B'!K$80&gt;0,'Input Data Shift B'!K$80,'Shift B Calculation'!$D90)/3600,0)</f>
        <v>0</v>
      </c>
      <c r="M90" s="10">
        <f>+IFERROR('Input Data Shift B'!L19*IF('Input Data Shift B'!L$80&gt;0,'Input Data Shift B'!L$80,'Shift B Calculation'!$D90)/3600,0)</f>
        <v>0</v>
      </c>
      <c r="N90" s="10">
        <f>+IFERROR('Input Data Shift B'!M19*IF('Input Data Shift B'!M$80&gt;0,'Input Data Shift B'!M$80,'Shift B Calculation'!$D90)/3600,0)</f>
        <v>0</v>
      </c>
      <c r="O90" s="10">
        <f>+IFERROR('Input Data Shift B'!N19*IF('Input Data Shift B'!N$80&gt;0,'Input Data Shift B'!N$80,'Shift B Calculation'!$D90)/3600,0)</f>
        <v>0</v>
      </c>
      <c r="P90" s="10">
        <f>+IFERROR('Input Data Shift B'!O19*IF('Input Data Shift B'!O$80&gt;0,'Input Data Shift B'!O$80,'Shift B Calculation'!$D90)/3600,0)</f>
        <v>0</v>
      </c>
      <c r="Q90" s="10">
        <f>+IFERROR('Input Data Shift B'!P19*IF('Input Data Shift B'!P$80&gt;0,'Input Data Shift B'!P$80,'Shift B Calculation'!$D90)/3600,0)</f>
        <v>0</v>
      </c>
      <c r="R90" s="10">
        <f>+IFERROR('Input Data Shift B'!Q19*IF('Input Data Shift B'!Q$80&gt;0,'Input Data Shift B'!Q$80,'Shift B Calculation'!$D90)/3600,0)</f>
        <v>0</v>
      </c>
      <c r="S90" s="10">
        <f>+IFERROR('Input Data Shift B'!R19*IF('Input Data Shift B'!R$80&gt;0,'Input Data Shift B'!R$80,'Shift B Calculation'!$D90)/3600,0)</f>
        <v>0</v>
      </c>
      <c r="T90" s="10">
        <f>+IFERROR('Input Data Shift B'!S19*IF('Input Data Shift B'!S$80&gt;0,'Input Data Shift B'!S$80,'Shift B Calculation'!$D90)/3600,0)</f>
        <v>0</v>
      </c>
      <c r="U90" s="10">
        <f>+IFERROR('Input Data Shift B'!T19*IF('Input Data Shift B'!T$80&gt;0,'Input Data Shift B'!T$80,'Shift B Calculation'!$D90)/3600,0)</f>
        <v>0</v>
      </c>
      <c r="V90" s="10">
        <f>+IFERROR('Input Data Shift B'!U19*IF('Input Data Shift B'!U$80&gt;0,'Input Data Shift B'!U$80,'Shift B Calculation'!$D90)/3600,0)</f>
        <v>0.22275000000000003</v>
      </c>
      <c r="W90" s="10">
        <f>+IFERROR('Input Data Shift B'!V19*IF('Input Data Shift B'!V$80&gt;0,'Input Data Shift B'!V$80,'Shift B Calculation'!$D90)/3600,0)</f>
        <v>0</v>
      </c>
      <c r="X90" s="10">
        <f>+IFERROR('Input Data Shift B'!W19*IF('Input Data Shift B'!W$80&gt;0,'Input Data Shift B'!W$80,'Shift B Calculation'!$D90)/3600,0)</f>
        <v>0</v>
      </c>
      <c r="Y90" s="10">
        <f>+IFERROR('Input Data Shift B'!X19*IF('Input Data Shift B'!X$80&gt;0,'Input Data Shift B'!X$80,'Shift B Calculation'!$D90)/3600,0)</f>
        <v>0</v>
      </c>
      <c r="Z90" s="10">
        <f>+IFERROR('Input Data Shift B'!Y19*IF('Input Data Shift B'!Y$80&gt;0,'Input Data Shift B'!Y$80,'Shift B Calculation'!$D90)/3600,0)</f>
        <v>0</v>
      </c>
      <c r="AA90" s="10">
        <f>+IFERROR('Input Data Shift B'!Z19*IF('Input Data Shift B'!Z$80&gt;0,'Input Data Shift B'!Z$80,'Shift B Calculation'!$D90)/3600,0)</f>
        <v>0</v>
      </c>
      <c r="AB90" s="10">
        <f>+IFERROR('Input Data Shift B'!AA19*IF('Input Data Shift B'!AA$80&gt;0,'Input Data Shift B'!AA$80,'Shift B Calculation'!$D90)/3600,0)</f>
        <v>0</v>
      </c>
      <c r="AC90" s="10">
        <f>+IFERROR('Input Data Shift B'!AB19*IF('Input Data Shift B'!AB$80&gt;0,'Input Data Shift B'!AB$80,'Shift B Calculation'!$D90)/3600,0)</f>
        <v>0</v>
      </c>
      <c r="AD90" s="10">
        <f>+IFERROR('Input Data Shift B'!AC19*IF('Input Data Shift B'!AC$80&gt;0,'Input Data Shift B'!AC$80,'Shift B Calculation'!$D90)/3600,0)</f>
        <v>0</v>
      </c>
      <c r="AE90" s="10">
        <f>+IFERROR('Input Data Shift B'!AD19*IF('Input Data Shift B'!AD$80&gt;0,'Input Data Shift B'!AD$80,'Shift B Calculation'!$D90)/3600,0)</f>
        <v>0</v>
      </c>
      <c r="AF90" s="10">
        <f>+IFERROR('Input Data Shift B'!AE19*IF('Input Data Shift B'!AE$80&gt;0,'Input Data Shift B'!AE$80,'Shift B Calculation'!$D90)/3600,0)</f>
        <v>0</v>
      </c>
      <c r="AG90" s="10">
        <f>+IFERROR('Input Data Shift B'!AF19*IF('Input Data Shift B'!AF$80&gt;0,'Input Data Shift B'!AF$80,'Shift B Calculation'!$D90)/3600,0)</f>
        <v>0</v>
      </c>
      <c r="AH90" s="10">
        <f>+IFERROR('Input Data Shift B'!AG19*IF('Input Data Shift B'!AG$80&gt;0,'Input Data Shift B'!AG$80,'Shift B Calculation'!$D90)/3600,0)</f>
        <v>0</v>
      </c>
      <c r="AI90" s="10">
        <f>+IFERROR('Input Data Shift B'!AH19*IF('Input Data Shift B'!AH$80&gt;0,'Input Data Shift B'!AH$80,'Shift B Calculation'!$D90)/3600,0)</f>
        <v>0</v>
      </c>
      <c r="AJ90" s="10">
        <f t="shared" si="6"/>
        <v>1.21275</v>
      </c>
    </row>
    <row r="91" spans="2:36">
      <c r="B91" s="8">
        <v>14</v>
      </c>
      <c r="C91" s="9" t="str">
        <f t="shared" si="5"/>
        <v>AE062040-3920</v>
      </c>
      <c r="D91" s="8">
        <f>+Kousu!F24</f>
        <v>2.7</v>
      </c>
      <c r="E91" s="10">
        <f>+IFERROR('Input Data Shift B'!D20*IF('Input Data Shift B'!D$80&gt;0,'Input Data Shift B'!D$80,'Shift B Calculation'!$D91)/3600,0)</f>
        <v>0</v>
      </c>
      <c r="F91" s="10">
        <f>+IFERROR('Input Data Shift B'!E20*IF('Input Data Shift B'!E$80&gt;0,'Input Data Shift B'!E$80,'Shift B Calculation'!$D91)/3600,0)</f>
        <v>0</v>
      </c>
      <c r="G91" s="10">
        <f>+IFERROR('Input Data Shift B'!F20*IF('Input Data Shift B'!F$80&gt;0,'Input Data Shift B'!F$80,'Shift B Calculation'!$D91)/3600,0)</f>
        <v>0</v>
      </c>
      <c r="H91" s="10">
        <f>+IFERROR('Input Data Shift B'!G20*IF('Input Data Shift B'!G$80&gt;0,'Input Data Shift B'!G$80,'Shift B Calculation'!$D91)/3600,0)</f>
        <v>0.52350000000000008</v>
      </c>
      <c r="I91" s="10">
        <f>+IFERROR('Input Data Shift B'!H20*IF('Input Data Shift B'!H$80&gt;0,'Input Data Shift B'!H$80,'Shift B Calculation'!$D91)/3600,0)</f>
        <v>0</v>
      </c>
      <c r="J91" s="10">
        <f>+IFERROR('Input Data Shift B'!I20*IF('Input Data Shift B'!I$80&gt;0,'Input Data Shift B'!I$80,'Shift B Calculation'!$D91)/3600,0)</f>
        <v>0.12225000000000001</v>
      </c>
      <c r="K91" s="10">
        <f>+IFERROR('Input Data Shift B'!J20*IF('Input Data Shift B'!J$80&gt;0,'Input Data Shift B'!J$80,'Shift B Calculation'!$D91)/3600,0)</f>
        <v>0</v>
      </c>
      <c r="L91" s="10">
        <f>+IFERROR('Input Data Shift B'!K20*IF('Input Data Shift B'!K$80&gt;0,'Input Data Shift B'!K$80,'Shift B Calculation'!$D91)/3600,0)</f>
        <v>0</v>
      </c>
      <c r="M91" s="10">
        <f>+IFERROR('Input Data Shift B'!L20*IF('Input Data Shift B'!L$80&gt;0,'Input Data Shift B'!L$80,'Shift B Calculation'!$D91)/3600,0)</f>
        <v>0</v>
      </c>
      <c r="N91" s="10">
        <f>+IFERROR('Input Data Shift B'!M20*IF('Input Data Shift B'!M$80&gt;0,'Input Data Shift B'!M$80,'Shift B Calculation'!$D91)/3600,0)</f>
        <v>0</v>
      </c>
      <c r="O91" s="10">
        <f>+IFERROR('Input Data Shift B'!N20*IF('Input Data Shift B'!N$80&gt;0,'Input Data Shift B'!N$80,'Shift B Calculation'!$D91)/3600,0)</f>
        <v>0</v>
      </c>
      <c r="P91" s="10">
        <f>+IFERROR('Input Data Shift B'!O20*IF('Input Data Shift B'!O$80&gt;0,'Input Data Shift B'!O$80,'Shift B Calculation'!$D91)/3600,0)</f>
        <v>0</v>
      </c>
      <c r="Q91" s="10">
        <f>+IFERROR('Input Data Shift B'!P20*IF('Input Data Shift B'!P$80&gt;0,'Input Data Shift B'!P$80,'Shift B Calculation'!$D91)/3600,0)</f>
        <v>0</v>
      </c>
      <c r="R91" s="10">
        <f>+IFERROR('Input Data Shift B'!Q20*IF('Input Data Shift B'!Q$80&gt;0,'Input Data Shift B'!Q$80,'Shift B Calculation'!$D91)/3600,0)</f>
        <v>0</v>
      </c>
      <c r="S91" s="10">
        <f>+IFERROR('Input Data Shift B'!R20*IF('Input Data Shift B'!R$80&gt;0,'Input Data Shift B'!R$80,'Shift B Calculation'!$D91)/3600,0)</f>
        <v>0</v>
      </c>
      <c r="T91" s="10">
        <f>+IFERROR('Input Data Shift B'!S20*IF('Input Data Shift B'!S$80&gt;0,'Input Data Shift B'!S$80,'Shift B Calculation'!$D91)/3600,0)</f>
        <v>0</v>
      </c>
      <c r="U91" s="10">
        <f>+IFERROR('Input Data Shift B'!T20*IF('Input Data Shift B'!T$80&gt;0,'Input Data Shift B'!T$80,'Shift B Calculation'!$D91)/3600,0)</f>
        <v>0</v>
      </c>
      <c r="V91" s="10">
        <f>+IFERROR('Input Data Shift B'!U20*IF('Input Data Shift B'!U$80&gt;0,'Input Data Shift B'!U$80,'Shift B Calculation'!$D91)/3600,0)</f>
        <v>0.33975000000000005</v>
      </c>
      <c r="W91" s="10">
        <f>+IFERROR('Input Data Shift B'!V20*IF('Input Data Shift B'!V$80&gt;0,'Input Data Shift B'!V$80,'Shift B Calculation'!$D91)/3600,0)</f>
        <v>0</v>
      </c>
      <c r="X91" s="10">
        <f>+IFERROR('Input Data Shift B'!W20*IF('Input Data Shift B'!W$80&gt;0,'Input Data Shift B'!W$80,'Shift B Calculation'!$D91)/3600,0)</f>
        <v>0</v>
      </c>
      <c r="Y91" s="10">
        <f>+IFERROR('Input Data Shift B'!X20*IF('Input Data Shift B'!X$80&gt;0,'Input Data Shift B'!X$80,'Shift B Calculation'!$D91)/3600,0)</f>
        <v>0</v>
      </c>
      <c r="Z91" s="10">
        <f>+IFERROR('Input Data Shift B'!Y20*IF('Input Data Shift B'!Y$80&gt;0,'Input Data Shift B'!Y$80,'Shift B Calculation'!$D91)/3600,0)</f>
        <v>0</v>
      </c>
      <c r="AA91" s="10">
        <f>+IFERROR('Input Data Shift B'!Z20*IF('Input Data Shift B'!Z$80&gt;0,'Input Data Shift B'!Z$80,'Shift B Calculation'!$D91)/3600,0)</f>
        <v>0</v>
      </c>
      <c r="AB91" s="10">
        <f>+IFERROR('Input Data Shift B'!AA20*IF('Input Data Shift B'!AA$80&gt;0,'Input Data Shift B'!AA$80,'Shift B Calculation'!$D91)/3600,0)</f>
        <v>0</v>
      </c>
      <c r="AC91" s="10">
        <f>+IFERROR('Input Data Shift B'!AB20*IF('Input Data Shift B'!AB$80&gt;0,'Input Data Shift B'!AB$80,'Shift B Calculation'!$D91)/3600,0)</f>
        <v>0</v>
      </c>
      <c r="AD91" s="10">
        <f>+IFERROR('Input Data Shift B'!AC20*IF('Input Data Shift B'!AC$80&gt;0,'Input Data Shift B'!AC$80,'Shift B Calculation'!$D91)/3600,0)</f>
        <v>0</v>
      </c>
      <c r="AE91" s="10">
        <f>+IFERROR('Input Data Shift B'!AD20*IF('Input Data Shift B'!AD$80&gt;0,'Input Data Shift B'!AD$80,'Shift B Calculation'!$D91)/3600,0)</f>
        <v>0</v>
      </c>
      <c r="AF91" s="10">
        <f>+IFERROR('Input Data Shift B'!AE20*IF('Input Data Shift B'!AE$80&gt;0,'Input Data Shift B'!AE$80,'Shift B Calculation'!$D91)/3600,0)</f>
        <v>0</v>
      </c>
      <c r="AG91" s="10">
        <f>+IFERROR('Input Data Shift B'!AF20*IF('Input Data Shift B'!AF$80&gt;0,'Input Data Shift B'!AF$80,'Shift B Calculation'!$D91)/3600,0)</f>
        <v>0</v>
      </c>
      <c r="AH91" s="10">
        <f>+IFERROR('Input Data Shift B'!AG20*IF('Input Data Shift B'!AG$80&gt;0,'Input Data Shift B'!AG$80,'Shift B Calculation'!$D91)/3600,0)</f>
        <v>0</v>
      </c>
      <c r="AI91" s="10">
        <f>+IFERROR('Input Data Shift B'!AH20*IF('Input Data Shift B'!AH$80&gt;0,'Input Data Shift B'!AH$80,'Shift B Calculation'!$D91)/3600,0)</f>
        <v>0</v>
      </c>
      <c r="AJ91" s="10">
        <f t="shared" si="6"/>
        <v>0.98550000000000004</v>
      </c>
    </row>
    <row r="92" spans="2:36">
      <c r="B92" s="8">
        <v>15</v>
      </c>
      <c r="C92" s="9" t="str">
        <f t="shared" si="5"/>
        <v>AE062040-4090</v>
      </c>
      <c r="D92" s="8">
        <f>+Kousu!F25</f>
        <v>2.7</v>
      </c>
      <c r="E92" s="10">
        <f>+IFERROR('Input Data Shift B'!D21*IF('Input Data Shift B'!D$80&gt;0,'Input Data Shift B'!D$80,'Shift B Calculation'!$D92)/3600,0)</f>
        <v>0</v>
      </c>
      <c r="F92" s="10">
        <f>+IFERROR('Input Data Shift B'!E21*IF('Input Data Shift B'!E$80&gt;0,'Input Data Shift B'!E$80,'Shift B Calculation'!$D92)/3600,0)</f>
        <v>0</v>
      </c>
      <c r="G92" s="10">
        <f>+IFERROR('Input Data Shift B'!F21*IF('Input Data Shift B'!F$80&gt;0,'Input Data Shift B'!F$80,'Shift B Calculation'!$D92)/3600,0)</f>
        <v>0.53925000000000001</v>
      </c>
      <c r="H92" s="10">
        <f>+IFERROR('Input Data Shift B'!G21*IF('Input Data Shift B'!G$80&gt;0,'Input Data Shift B'!G$80,'Shift B Calculation'!$D92)/3600,0)</f>
        <v>0.62025000000000008</v>
      </c>
      <c r="I92" s="10">
        <f>+IFERROR('Input Data Shift B'!H21*IF('Input Data Shift B'!H$80&gt;0,'Input Data Shift B'!H$80,'Shift B Calculation'!$D92)/3600,0)</f>
        <v>0.77175000000000005</v>
      </c>
      <c r="J92" s="10">
        <f>+IFERROR('Input Data Shift B'!I21*IF('Input Data Shift B'!I$80&gt;0,'Input Data Shift B'!I$80,'Shift B Calculation'!$D92)/3600,0)</f>
        <v>0</v>
      </c>
      <c r="K92" s="10">
        <f>+IFERROR('Input Data Shift B'!J21*IF('Input Data Shift B'!J$80&gt;0,'Input Data Shift B'!J$80,'Shift B Calculation'!$D92)/3600,0)</f>
        <v>0</v>
      </c>
      <c r="L92" s="10">
        <f>+IFERROR('Input Data Shift B'!K21*IF('Input Data Shift B'!K$80&gt;0,'Input Data Shift B'!K$80,'Shift B Calculation'!$D92)/3600,0)</f>
        <v>0</v>
      </c>
      <c r="M92" s="10">
        <f>+IFERROR('Input Data Shift B'!L21*IF('Input Data Shift B'!L$80&gt;0,'Input Data Shift B'!L$80,'Shift B Calculation'!$D92)/3600,0)</f>
        <v>0</v>
      </c>
      <c r="N92" s="10">
        <f>+IFERROR('Input Data Shift B'!M21*IF('Input Data Shift B'!M$80&gt;0,'Input Data Shift B'!M$80,'Shift B Calculation'!$D92)/3600,0)</f>
        <v>0</v>
      </c>
      <c r="O92" s="10">
        <f>+IFERROR('Input Data Shift B'!N21*IF('Input Data Shift B'!N$80&gt;0,'Input Data Shift B'!N$80,'Shift B Calculation'!$D92)/3600,0)</f>
        <v>0</v>
      </c>
      <c r="P92" s="10">
        <f>+IFERROR('Input Data Shift B'!O21*IF('Input Data Shift B'!O$80&gt;0,'Input Data Shift B'!O$80,'Shift B Calculation'!$D92)/3600,0)</f>
        <v>0</v>
      </c>
      <c r="Q92" s="10">
        <f>+IFERROR('Input Data Shift B'!P21*IF('Input Data Shift B'!P$80&gt;0,'Input Data Shift B'!P$80,'Shift B Calculation'!$D92)/3600,0)</f>
        <v>0</v>
      </c>
      <c r="R92" s="10">
        <f>+IFERROR('Input Data Shift B'!Q21*IF('Input Data Shift B'!Q$80&gt;0,'Input Data Shift B'!Q$80,'Shift B Calculation'!$D92)/3600,0)</f>
        <v>0</v>
      </c>
      <c r="S92" s="10">
        <f>+IFERROR('Input Data Shift B'!R21*IF('Input Data Shift B'!R$80&gt;0,'Input Data Shift B'!R$80,'Shift B Calculation'!$D92)/3600,0)</f>
        <v>0</v>
      </c>
      <c r="T92" s="10">
        <f>+IFERROR('Input Data Shift B'!S21*IF('Input Data Shift B'!S$80&gt;0,'Input Data Shift B'!S$80,'Shift B Calculation'!$D92)/3600,0)</f>
        <v>0</v>
      </c>
      <c r="U92" s="10">
        <f>+IFERROR('Input Data Shift B'!T21*IF('Input Data Shift B'!T$80&gt;0,'Input Data Shift B'!T$80,'Shift B Calculation'!$D92)/3600,0)</f>
        <v>1.1827500000000002</v>
      </c>
      <c r="V92" s="10">
        <f>+IFERROR('Input Data Shift B'!U21*IF('Input Data Shift B'!U$80&gt;0,'Input Data Shift B'!U$80,'Shift B Calculation'!$D92)/3600,0)</f>
        <v>0</v>
      </c>
      <c r="W92" s="10">
        <f>+IFERROR('Input Data Shift B'!V21*IF('Input Data Shift B'!V$80&gt;0,'Input Data Shift B'!V$80,'Shift B Calculation'!$D92)/3600,0)</f>
        <v>0</v>
      </c>
      <c r="X92" s="10">
        <f>+IFERROR('Input Data Shift B'!W21*IF('Input Data Shift B'!W$80&gt;0,'Input Data Shift B'!W$80,'Shift B Calculation'!$D92)/3600,0)</f>
        <v>0</v>
      </c>
      <c r="Y92" s="10">
        <f>+IFERROR('Input Data Shift B'!X21*IF('Input Data Shift B'!X$80&gt;0,'Input Data Shift B'!X$80,'Shift B Calculation'!$D92)/3600,0)</f>
        <v>0</v>
      </c>
      <c r="Z92" s="10">
        <f>+IFERROR('Input Data Shift B'!Y21*IF('Input Data Shift B'!Y$80&gt;0,'Input Data Shift B'!Y$80,'Shift B Calculation'!$D92)/3600,0)</f>
        <v>0</v>
      </c>
      <c r="AA92" s="10">
        <f>+IFERROR('Input Data Shift B'!Z21*IF('Input Data Shift B'!Z$80&gt;0,'Input Data Shift B'!Z$80,'Shift B Calculation'!$D92)/3600,0)</f>
        <v>0</v>
      </c>
      <c r="AB92" s="10">
        <f>+IFERROR('Input Data Shift B'!AA21*IF('Input Data Shift B'!AA$80&gt;0,'Input Data Shift B'!AA$80,'Shift B Calculation'!$D92)/3600,0)</f>
        <v>0</v>
      </c>
      <c r="AC92" s="10">
        <f>+IFERROR('Input Data Shift B'!AB21*IF('Input Data Shift B'!AB$80&gt;0,'Input Data Shift B'!AB$80,'Shift B Calculation'!$D92)/3600,0)</f>
        <v>0</v>
      </c>
      <c r="AD92" s="10">
        <f>+IFERROR('Input Data Shift B'!AC21*IF('Input Data Shift B'!AC$80&gt;0,'Input Data Shift B'!AC$80,'Shift B Calculation'!$D92)/3600,0)</f>
        <v>0</v>
      </c>
      <c r="AE92" s="10">
        <f>+IFERROR('Input Data Shift B'!AD21*IF('Input Data Shift B'!AD$80&gt;0,'Input Data Shift B'!AD$80,'Shift B Calculation'!$D92)/3600,0)</f>
        <v>0</v>
      </c>
      <c r="AF92" s="10">
        <f>+IFERROR('Input Data Shift B'!AE21*IF('Input Data Shift B'!AE$80&gt;0,'Input Data Shift B'!AE$80,'Shift B Calculation'!$D92)/3600,0)</f>
        <v>0</v>
      </c>
      <c r="AG92" s="10">
        <f>+IFERROR('Input Data Shift B'!AF21*IF('Input Data Shift B'!AF$80&gt;0,'Input Data Shift B'!AF$80,'Shift B Calculation'!$D92)/3600,0)</f>
        <v>0</v>
      </c>
      <c r="AH92" s="10">
        <f>+IFERROR('Input Data Shift B'!AG21*IF('Input Data Shift B'!AG$80&gt;0,'Input Data Shift B'!AG$80,'Shift B Calculation'!$D92)/3600,0)</f>
        <v>0</v>
      </c>
      <c r="AI92" s="10">
        <f>+IFERROR('Input Data Shift B'!AH21*IF('Input Data Shift B'!AH$80&gt;0,'Input Data Shift B'!AH$80,'Shift B Calculation'!$D92)/3600,0)</f>
        <v>0</v>
      </c>
      <c r="AJ92" s="10">
        <f t="shared" si="6"/>
        <v>3.1139999999999999</v>
      </c>
    </row>
    <row r="93" spans="2:36">
      <c r="B93" s="8">
        <v>16</v>
      </c>
      <c r="C93" s="9" t="str">
        <f t="shared" si="5"/>
        <v>AE062070-0010</v>
      </c>
      <c r="D93" s="8">
        <f>+Kousu!F26</f>
        <v>2.7</v>
      </c>
      <c r="E93" s="10">
        <f>+IFERROR('Input Data Shift B'!D22*IF('Input Data Shift B'!D$80&gt;0,'Input Data Shift B'!D$80,'Shift B Calculation'!$D93)/3600,0)</f>
        <v>0</v>
      </c>
      <c r="F93" s="10">
        <f>+IFERROR('Input Data Shift B'!E22*IF('Input Data Shift B'!E$80&gt;0,'Input Data Shift B'!E$80,'Shift B Calculation'!$D93)/3600,0)</f>
        <v>0</v>
      </c>
      <c r="G93" s="10">
        <f>+IFERROR('Input Data Shift B'!F22*IF('Input Data Shift B'!F$80&gt;0,'Input Data Shift B'!F$80,'Shift B Calculation'!$D93)/3600,0)</f>
        <v>0</v>
      </c>
      <c r="H93" s="10">
        <f>+IFERROR('Input Data Shift B'!G22*IF('Input Data Shift B'!G$80&gt;0,'Input Data Shift B'!G$80,'Shift B Calculation'!$D93)/3600,0)</f>
        <v>0</v>
      </c>
      <c r="I93" s="10">
        <f>+IFERROR('Input Data Shift B'!H22*IF('Input Data Shift B'!H$80&gt;0,'Input Data Shift B'!H$80,'Shift B Calculation'!$D93)/3600,0)</f>
        <v>0</v>
      </c>
      <c r="J93" s="10">
        <f>+IFERROR('Input Data Shift B'!I22*IF('Input Data Shift B'!I$80&gt;0,'Input Data Shift B'!I$80,'Shift B Calculation'!$D93)/3600,0)</f>
        <v>0</v>
      </c>
      <c r="K93" s="10">
        <f>+IFERROR('Input Data Shift B'!J22*IF('Input Data Shift B'!J$80&gt;0,'Input Data Shift B'!J$80,'Shift B Calculation'!$D93)/3600,0)</f>
        <v>0</v>
      </c>
      <c r="L93" s="10">
        <f>+IFERROR('Input Data Shift B'!K22*IF('Input Data Shift B'!K$80&gt;0,'Input Data Shift B'!K$80,'Shift B Calculation'!$D93)/3600,0)</f>
        <v>0</v>
      </c>
      <c r="M93" s="10">
        <f>+IFERROR('Input Data Shift B'!L22*IF('Input Data Shift B'!L$80&gt;0,'Input Data Shift B'!L$80,'Shift B Calculation'!$D93)/3600,0)</f>
        <v>0</v>
      </c>
      <c r="N93" s="10">
        <f>+IFERROR('Input Data Shift B'!M22*IF('Input Data Shift B'!M$80&gt;0,'Input Data Shift B'!M$80,'Shift B Calculation'!$D93)/3600,0)</f>
        <v>0</v>
      </c>
      <c r="O93" s="10">
        <f>+IFERROR('Input Data Shift B'!N22*IF('Input Data Shift B'!N$80&gt;0,'Input Data Shift B'!N$80,'Shift B Calculation'!$D93)/3600,0)</f>
        <v>0</v>
      </c>
      <c r="P93" s="10">
        <f>+IFERROR('Input Data Shift B'!O22*IF('Input Data Shift B'!O$80&gt;0,'Input Data Shift B'!O$80,'Shift B Calculation'!$D93)/3600,0)</f>
        <v>0</v>
      </c>
      <c r="Q93" s="10">
        <f>+IFERROR('Input Data Shift B'!P22*IF('Input Data Shift B'!P$80&gt;0,'Input Data Shift B'!P$80,'Shift B Calculation'!$D93)/3600,0)</f>
        <v>0</v>
      </c>
      <c r="R93" s="10">
        <f>+IFERROR('Input Data Shift B'!Q22*IF('Input Data Shift B'!Q$80&gt;0,'Input Data Shift B'!Q$80,'Shift B Calculation'!$D93)/3600,0)</f>
        <v>0</v>
      </c>
      <c r="S93" s="10">
        <f>+IFERROR('Input Data Shift B'!R22*IF('Input Data Shift B'!R$80&gt;0,'Input Data Shift B'!R$80,'Shift B Calculation'!$D93)/3600,0)</f>
        <v>0</v>
      </c>
      <c r="T93" s="10">
        <f>+IFERROR('Input Data Shift B'!S22*IF('Input Data Shift B'!S$80&gt;0,'Input Data Shift B'!S$80,'Shift B Calculation'!$D93)/3600,0)</f>
        <v>0</v>
      </c>
      <c r="U93" s="10">
        <f>+IFERROR('Input Data Shift B'!T22*IF('Input Data Shift B'!T$80&gt;0,'Input Data Shift B'!T$80,'Shift B Calculation'!$D93)/3600,0)</f>
        <v>0</v>
      </c>
      <c r="V93" s="10">
        <f>+IFERROR('Input Data Shift B'!U22*IF('Input Data Shift B'!U$80&gt;0,'Input Data Shift B'!U$80,'Shift B Calculation'!$D93)/3600,0)</f>
        <v>0</v>
      </c>
      <c r="W93" s="10">
        <f>+IFERROR('Input Data Shift B'!V22*IF('Input Data Shift B'!V$80&gt;0,'Input Data Shift B'!V$80,'Shift B Calculation'!$D93)/3600,0)</f>
        <v>0</v>
      </c>
      <c r="X93" s="10">
        <f>+IFERROR('Input Data Shift B'!W22*IF('Input Data Shift B'!W$80&gt;0,'Input Data Shift B'!W$80,'Shift B Calculation'!$D93)/3600,0)</f>
        <v>0</v>
      </c>
      <c r="Y93" s="10">
        <f>+IFERROR('Input Data Shift B'!X22*IF('Input Data Shift B'!X$80&gt;0,'Input Data Shift B'!X$80,'Shift B Calculation'!$D93)/3600,0)</f>
        <v>0</v>
      </c>
      <c r="Z93" s="10">
        <f>+IFERROR('Input Data Shift B'!Y22*IF('Input Data Shift B'!Y$80&gt;0,'Input Data Shift B'!Y$80,'Shift B Calculation'!$D93)/3600,0)</f>
        <v>0</v>
      </c>
      <c r="AA93" s="10">
        <f>+IFERROR('Input Data Shift B'!Z22*IF('Input Data Shift B'!Z$80&gt;0,'Input Data Shift B'!Z$80,'Shift B Calculation'!$D93)/3600,0)</f>
        <v>0</v>
      </c>
      <c r="AB93" s="10">
        <f>+IFERROR('Input Data Shift B'!AA22*IF('Input Data Shift B'!AA$80&gt;0,'Input Data Shift B'!AA$80,'Shift B Calculation'!$D93)/3600,0)</f>
        <v>0</v>
      </c>
      <c r="AC93" s="10">
        <f>+IFERROR('Input Data Shift B'!AB22*IF('Input Data Shift B'!AB$80&gt;0,'Input Data Shift B'!AB$80,'Shift B Calculation'!$D93)/3600,0)</f>
        <v>0</v>
      </c>
      <c r="AD93" s="10">
        <f>+IFERROR('Input Data Shift B'!AC22*IF('Input Data Shift B'!AC$80&gt;0,'Input Data Shift B'!AC$80,'Shift B Calculation'!$D93)/3600,0)</f>
        <v>0</v>
      </c>
      <c r="AE93" s="10">
        <f>+IFERROR('Input Data Shift B'!AD22*IF('Input Data Shift B'!AD$80&gt;0,'Input Data Shift B'!AD$80,'Shift B Calculation'!$D93)/3600,0)</f>
        <v>0</v>
      </c>
      <c r="AF93" s="10">
        <f>+IFERROR('Input Data Shift B'!AE22*IF('Input Data Shift B'!AE$80&gt;0,'Input Data Shift B'!AE$80,'Shift B Calculation'!$D93)/3600,0)</f>
        <v>0</v>
      </c>
      <c r="AG93" s="10">
        <f>+IFERROR('Input Data Shift B'!AF22*IF('Input Data Shift B'!AF$80&gt;0,'Input Data Shift B'!AF$80,'Shift B Calculation'!$D93)/3600,0)</f>
        <v>0</v>
      </c>
      <c r="AH93" s="10">
        <f>+IFERROR('Input Data Shift B'!AG22*IF('Input Data Shift B'!AG$80&gt;0,'Input Data Shift B'!AG$80,'Shift B Calculation'!$D93)/3600,0)</f>
        <v>0</v>
      </c>
      <c r="AI93" s="10">
        <f>+IFERROR('Input Data Shift B'!AH22*IF('Input Data Shift B'!AH$80&gt;0,'Input Data Shift B'!AH$80,'Shift B Calculation'!$D93)/3600,0)</f>
        <v>0</v>
      </c>
      <c r="AJ93" s="10">
        <f t="shared" si="6"/>
        <v>0</v>
      </c>
    </row>
    <row r="94" spans="2:36">
      <c r="B94" s="8">
        <v>17</v>
      </c>
      <c r="C94" s="9" t="str">
        <f t="shared" si="5"/>
        <v>AE062070-0150</v>
      </c>
      <c r="D94" s="8">
        <f>+Kousu!F27</f>
        <v>2.7</v>
      </c>
      <c r="E94" s="10">
        <f>+IFERROR('Input Data Shift B'!D23*IF('Input Data Shift B'!D$80&gt;0,'Input Data Shift B'!D$80,'Shift B Calculation'!$D94)/3600,0)</f>
        <v>0</v>
      </c>
      <c r="F94" s="10">
        <f>+IFERROR('Input Data Shift B'!E23*IF('Input Data Shift B'!E$80&gt;0,'Input Data Shift B'!E$80,'Shift B Calculation'!$D94)/3600,0)</f>
        <v>0</v>
      </c>
      <c r="G94" s="10">
        <f>+IFERROR('Input Data Shift B'!F23*IF('Input Data Shift B'!F$80&gt;0,'Input Data Shift B'!F$80,'Shift B Calculation'!$D94)/3600,0)</f>
        <v>0.54449999999999998</v>
      </c>
      <c r="H94" s="10">
        <f>+IFERROR('Input Data Shift B'!G23*IF('Input Data Shift B'!G$80&gt;0,'Input Data Shift B'!G$80,'Shift B Calculation'!$D94)/3600,0)</f>
        <v>2.1495000000000002</v>
      </c>
      <c r="I94" s="10">
        <f>+IFERROR('Input Data Shift B'!H23*IF('Input Data Shift B'!H$80&gt;0,'Input Data Shift B'!H$80,'Shift B Calculation'!$D94)/3600,0)</f>
        <v>1.63425</v>
      </c>
      <c r="J94" s="10">
        <f>+IFERROR('Input Data Shift B'!I23*IF('Input Data Shift B'!I$80&gt;0,'Input Data Shift B'!I$80,'Shift B Calculation'!$D94)/3600,0)</f>
        <v>0.97425000000000006</v>
      </c>
      <c r="K94" s="10">
        <f>+IFERROR('Input Data Shift B'!J23*IF('Input Data Shift B'!J$80&gt;0,'Input Data Shift B'!J$80,'Shift B Calculation'!$D94)/3600,0)</f>
        <v>0</v>
      </c>
      <c r="L94" s="10">
        <f>+IFERROR('Input Data Shift B'!K23*IF('Input Data Shift B'!K$80&gt;0,'Input Data Shift B'!K$80,'Shift B Calculation'!$D94)/3600,0)</f>
        <v>0</v>
      </c>
      <c r="M94" s="10">
        <f>+IFERROR('Input Data Shift B'!L23*IF('Input Data Shift B'!L$80&gt;0,'Input Data Shift B'!L$80,'Shift B Calculation'!$D94)/3600,0)</f>
        <v>0</v>
      </c>
      <c r="N94" s="10">
        <f>+IFERROR('Input Data Shift B'!M23*IF('Input Data Shift B'!M$80&gt;0,'Input Data Shift B'!M$80,'Shift B Calculation'!$D94)/3600,0)</f>
        <v>0</v>
      </c>
      <c r="O94" s="10">
        <f>+IFERROR('Input Data Shift B'!N23*IF('Input Data Shift B'!N$80&gt;0,'Input Data Shift B'!N$80,'Shift B Calculation'!$D94)/3600,0)</f>
        <v>0</v>
      </c>
      <c r="P94" s="10">
        <f>+IFERROR('Input Data Shift B'!O23*IF('Input Data Shift B'!O$80&gt;0,'Input Data Shift B'!O$80,'Shift B Calculation'!$D94)/3600,0)</f>
        <v>0.71925000000000006</v>
      </c>
      <c r="Q94" s="10">
        <f>+IFERROR('Input Data Shift B'!P23*IF('Input Data Shift B'!P$80&gt;0,'Input Data Shift B'!P$80,'Shift B Calculation'!$D94)/3600,0)</f>
        <v>0</v>
      </c>
      <c r="R94" s="10">
        <f>+IFERROR('Input Data Shift B'!Q23*IF('Input Data Shift B'!Q$80&gt;0,'Input Data Shift B'!Q$80,'Shift B Calculation'!$D94)/3600,0)</f>
        <v>0</v>
      </c>
      <c r="S94" s="10">
        <f>+IFERROR('Input Data Shift B'!R23*IF('Input Data Shift B'!R$80&gt;0,'Input Data Shift B'!R$80,'Shift B Calculation'!$D94)/3600,0)</f>
        <v>0</v>
      </c>
      <c r="T94" s="10">
        <f>+IFERROR('Input Data Shift B'!S23*IF('Input Data Shift B'!S$80&gt;0,'Input Data Shift B'!S$80,'Shift B Calculation'!$D94)/3600,0)</f>
        <v>1.1347500000000001</v>
      </c>
      <c r="U94" s="10">
        <f>+IFERROR('Input Data Shift B'!T23*IF('Input Data Shift B'!T$80&gt;0,'Input Data Shift B'!T$80,'Shift B Calculation'!$D94)/3600,0)</f>
        <v>0.40425000000000005</v>
      </c>
      <c r="V94" s="10">
        <f>+IFERROR('Input Data Shift B'!U23*IF('Input Data Shift B'!U$80&gt;0,'Input Data Shift B'!U$80,'Shift B Calculation'!$D94)/3600,0)</f>
        <v>0.40500000000000003</v>
      </c>
      <c r="W94" s="10">
        <f>+IFERROR('Input Data Shift B'!V23*IF('Input Data Shift B'!V$80&gt;0,'Input Data Shift B'!V$80,'Shift B Calculation'!$D94)/3600,0)</f>
        <v>0</v>
      </c>
      <c r="X94" s="10">
        <f>+IFERROR('Input Data Shift B'!W23*IF('Input Data Shift B'!W$80&gt;0,'Input Data Shift B'!W$80,'Shift B Calculation'!$D94)/3600,0)</f>
        <v>0</v>
      </c>
      <c r="Y94" s="10">
        <f>+IFERROR('Input Data Shift B'!X23*IF('Input Data Shift B'!X$80&gt;0,'Input Data Shift B'!X$80,'Shift B Calculation'!$D94)/3600,0)</f>
        <v>0</v>
      </c>
      <c r="Z94" s="10">
        <f>+IFERROR('Input Data Shift B'!Y23*IF('Input Data Shift B'!Y$80&gt;0,'Input Data Shift B'!Y$80,'Shift B Calculation'!$D94)/3600,0)</f>
        <v>0</v>
      </c>
      <c r="AA94" s="10">
        <f>+IFERROR('Input Data Shift B'!Z23*IF('Input Data Shift B'!Z$80&gt;0,'Input Data Shift B'!Z$80,'Shift B Calculation'!$D94)/3600,0)</f>
        <v>0</v>
      </c>
      <c r="AB94" s="10">
        <f>+IFERROR('Input Data Shift B'!AA23*IF('Input Data Shift B'!AA$80&gt;0,'Input Data Shift B'!AA$80,'Shift B Calculation'!$D94)/3600,0)</f>
        <v>0</v>
      </c>
      <c r="AC94" s="10">
        <f>+IFERROR('Input Data Shift B'!AB23*IF('Input Data Shift B'!AB$80&gt;0,'Input Data Shift B'!AB$80,'Shift B Calculation'!$D94)/3600,0)</f>
        <v>0</v>
      </c>
      <c r="AD94" s="10">
        <f>+IFERROR('Input Data Shift B'!AC23*IF('Input Data Shift B'!AC$80&gt;0,'Input Data Shift B'!AC$80,'Shift B Calculation'!$D94)/3600,0)</f>
        <v>0</v>
      </c>
      <c r="AE94" s="10">
        <f>+IFERROR('Input Data Shift B'!AD23*IF('Input Data Shift B'!AD$80&gt;0,'Input Data Shift B'!AD$80,'Shift B Calculation'!$D94)/3600,0)</f>
        <v>0</v>
      </c>
      <c r="AF94" s="10">
        <f>+IFERROR('Input Data Shift B'!AE23*IF('Input Data Shift B'!AE$80&gt;0,'Input Data Shift B'!AE$80,'Shift B Calculation'!$D94)/3600,0)</f>
        <v>0</v>
      </c>
      <c r="AG94" s="10">
        <f>+IFERROR('Input Data Shift B'!AF23*IF('Input Data Shift B'!AF$80&gt;0,'Input Data Shift B'!AF$80,'Shift B Calculation'!$D94)/3600,0)</f>
        <v>0</v>
      </c>
      <c r="AH94" s="10">
        <f>+IFERROR('Input Data Shift B'!AG23*IF('Input Data Shift B'!AG$80&gt;0,'Input Data Shift B'!AG$80,'Shift B Calculation'!$D94)/3600,0)</f>
        <v>0</v>
      </c>
      <c r="AI94" s="10">
        <f>+IFERROR('Input Data Shift B'!AH23*IF('Input Data Shift B'!AH$80&gt;0,'Input Data Shift B'!AH$80,'Shift B Calculation'!$D94)/3600,0)</f>
        <v>0</v>
      </c>
      <c r="AJ94" s="10">
        <f t="shared" si="6"/>
        <v>7.9657500000000008</v>
      </c>
    </row>
    <row r="95" spans="2:36">
      <c r="B95" s="8">
        <v>18</v>
      </c>
      <c r="C95" s="9" t="str">
        <f t="shared" si="5"/>
        <v>AE062070-0160</v>
      </c>
      <c r="D95" s="8">
        <f>+Kousu!F28</f>
        <v>2.7</v>
      </c>
      <c r="E95" s="10">
        <f>+IFERROR('Input Data Shift B'!D24*IF('Input Data Shift B'!D$80&gt;0,'Input Data Shift B'!D$80,'Shift B Calculation'!$D95)/3600,0)</f>
        <v>0</v>
      </c>
      <c r="F95" s="10">
        <f>+IFERROR('Input Data Shift B'!E24*IF('Input Data Shift B'!E$80&gt;0,'Input Data Shift B'!E$80,'Shift B Calculation'!$D95)/3600,0)</f>
        <v>0</v>
      </c>
      <c r="G95" s="10">
        <f>+IFERROR('Input Data Shift B'!F24*IF('Input Data Shift B'!F$80&gt;0,'Input Data Shift B'!F$80,'Shift B Calculation'!$D95)/3600,0)</f>
        <v>1.0755000000000001</v>
      </c>
      <c r="H95" s="10">
        <f>+IFERROR('Input Data Shift B'!G24*IF('Input Data Shift B'!G$80&gt;0,'Input Data Shift B'!G$80,'Shift B Calculation'!$D95)/3600,0)</f>
        <v>1.9297500000000001</v>
      </c>
      <c r="I95" s="10">
        <f>+IFERROR('Input Data Shift B'!H24*IF('Input Data Shift B'!H$80&gt;0,'Input Data Shift B'!H$80,'Shift B Calculation'!$D95)/3600,0)</f>
        <v>0.81</v>
      </c>
      <c r="J95" s="10">
        <f>+IFERROR('Input Data Shift B'!I24*IF('Input Data Shift B'!I$80&gt;0,'Input Data Shift B'!I$80,'Shift B Calculation'!$D95)/3600,0)</f>
        <v>0.9</v>
      </c>
      <c r="K95" s="10">
        <f>+IFERROR('Input Data Shift B'!J24*IF('Input Data Shift B'!J$80&gt;0,'Input Data Shift B'!J$80,'Shift B Calculation'!$D95)/3600,0)</f>
        <v>0</v>
      </c>
      <c r="L95" s="10">
        <f>+IFERROR('Input Data Shift B'!K24*IF('Input Data Shift B'!K$80&gt;0,'Input Data Shift B'!K$80,'Shift B Calculation'!$D95)/3600,0)</f>
        <v>0</v>
      </c>
      <c r="M95" s="10">
        <f>+IFERROR('Input Data Shift B'!L24*IF('Input Data Shift B'!L$80&gt;0,'Input Data Shift B'!L$80,'Shift B Calculation'!$D95)/3600,0)</f>
        <v>2.0129999999999999</v>
      </c>
      <c r="N95" s="10">
        <f>+IFERROR('Input Data Shift B'!M24*IF('Input Data Shift B'!M$80&gt;0,'Input Data Shift B'!M$80,'Shift B Calculation'!$D95)/3600,0)</f>
        <v>0</v>
      </c>
      <c r="O95" s="10">
        <f>+IFERROR('Input Data Shift B'!N24*IF('Input Data Shift B'!N$80&gt;0,'Input Data Shift B'!N$80,'Shift B Calculation'!$D95)/3600,0)</f>
        <v>0.36</v>
      </c>
      <c r="P95" s="10">
        <f>+IFERROR('Input Data Shift B'!O24*IF('Input Data Shift B'!O$80&gt;0,'Input Data Shift B'!O$80,'Shift B Calculation'!$D95)/3600,0)</f>
        <v>0.20624999999999999</v>
      </c>
      <c r="Q95" s="10">
        <f>+IFERROR('Input Data Shift B'!P24*IF('Input Data Shift B'!P$80&gt;0,'Input Data Shift B'!P$80,'Shift B Calculation'!$D95)/3600,0)</f>
        <v>0</v>
      </c>
      <c r="R95" s="10">
        <f>+IFERROR('Input Data Shift B'!Q24*IF('Input Data Shift B'!Q$80&gt;0,'Input Data Shift B'!Q$80,'Shift B Calculation'!$D95)/3600,0)</f>
        <v>0</v>
      </c>
      <c r="S95" s="10">
        <f>+IFERROR('Input Data Shift B'!R24*IF('Input Data Shift B'!R$80&gt;0,'Input Data Shift B'!R$80,'Shift B Calculation'!$D95)/3600,0)</f>
        <v>0</v>
      </c>
      <c r="T95" s="10">
        <f>+IFERROR('Input Data Shift B'!S24*IF('Input Data Shift B'!S$80&gt;0,'Input Data Shift B'!S$80,'Shift B Calculation'!$D95)/3600,0)</f>
        <v>6.7499999999999999E-3</v>
      </c>
      <c r="U95" s="10">
        <f>+IFERROR('Input Data Shift B'!T24*IF('Input Data Shift B'!T$80&gt;0,'Input Data Shift B'!T$80,'Shift B Calculation'!$D95)/3600,0)</f>
        <v>2.6130000000000004</v>
      </c>
      <c r="V95" s="10">
        <f>+IFERROR('Input Data Shift B'!U24*IF('Input Data Shift B'!U$80&gt;0,'Input Data Shift B'!U$80,'Shift B Calculation'!$D95)/3600,0)</f>
        <v>0</v>
      </c>
      <c r="W95" s="10">
        <f>+IFERROR('Input Data Shift B'!V24*IF('Input Data Shift B'!V$80&gt;0,'Input Data Shift B'!V$80,'Shift B Calculation'!$D95)/3600,0)</f>
        <v>0</v>
      </c>
      <c r="X95" s="10">
        <f>+IFERROR('Input Data Shift B'!W24*IF('Input Data Shift B'!W$80&gt;0,'Input Data Shift B'!W$80,'Shift B Calculation'!$D95)/3600,0)</f>
        <v>0</v>
      </c>
      <c r="Y95" s="10">
        <f>+IFERROR('Input Data Shift B'!X24*IF('Input Data Shift B'!X$80&gt;0,'Input Data Shift B'!X$80,'Shift B Calculation'!$D95)/3600,0)</f>
        <v>0</v>
      </c>
      <c r="Z95" s="10">
        <f>+IFERROR('Input Data Shift B'!Y24*IF('Input Data Shift B'!Y$80&gt;0,'Input Data Shift B'!Y$80,'Shift B Calculation'!$D95)/3600,0)</f>
        <v>0</v>
      </c>
      <c r="AA95" s="10">
        <f>+IFERROR('Input Data Shift B'!Z24*IF('Input Data Shift B'!Z$80&gt;0,'Input Data Shift B'!Z$80,'Shift B Calculation'!$D95)/3600,0)</f>
        <v>0</v>
      </c>
      <c r="AB95" s="10">
        <f>+IFERROR('Input Data Shift B'!AA24*IF('Input Data Shift B'!AA$80&gt;0,'Input Data Shift B'!AA$80,'Shift B Calculation'!$D95)/3600,0)</f>
        <v>0</v>
      </c>
      <c r="AC95" s="10">
        <f>+IFERROR('Input Data Shift B'!AB24*IF('Input Data Shift B'!AB$80&gt;0,'Input Data Shift B'!AB$80,'Shift B Calculation'!$D95)/3600,0)</f>
        <v>0</v>
      </c>
      <c r="AD95" s="10">
        <f>+IFERROR('Input Data Shift B'!AC24*IF('Input Data Shift B'!AC$80&gt;0,'Input Data Shift B'!AC$80,'Shift B Calculation'!$D95)/3600,0)</f>
        <v>0</v>
      </c>
      <c r="AE95" s="10">
        <f>+IFERROR('Input Data Shift B'!AD24*IF('Input Data Shift B'!AD$80&gt;0,'Input Data Shift B'!AD$80,'Shift B Calculation'!$D95)/3600,0)</f>
        <v>0</v>
      </c>
      <c r="AF95" s="10">
        <f>+IFERROR('Input Data Shift B'!AE24*IF('Input Data Shift B'!AE$80&gt;0,'Input Data Shift B'!AE$80,'Shift B Calculation'!$D95)/3600,0)</f>
        <v>0</v>
      </c>
      <c r="AG95" s="10">
        <f>+IFERROR('Input Data Shift B'!AF24*IF('Input Data Shift B'!AF$80&gt;0,'Input Data Shift B'!AF$80,'Shift B Calculation'!$D95)/3600,0)</f>
        <v>0</v>
      </c>
      <c r="AH95" s="10">
        <f>+IFERROR('Input Data Shift B'!AG24*IF('Input Data Shift B'!AG$80&gt;0,'Input Data Shift B'!AG$80,'Shift B Calculation'!$D95)/3600,0)</f>
        <v>0</v>
      </c>
      <c r="AI95" s="10">
        <f>+IFERROR('Input Data Shift B'!AH24*IF('Input Data Shift B'!AH$80&gt;0,'Input Data Shift B'!AH$80,'Shift B Calculation'!$D95)/3600,0)</f>
        <v>0</v>
      </c>
      <c r="AJ95" s="10">
        <f t="shared" si="6"/>
        <v>9.9142500000000009</v>
      </c>
    </row>
    <row r="96" spans="2:36">
      <c r="B96" s="8">
        <v>19</v>
      </c>
      <c r="C96" s="9" t="str">
        <f t="shared" si="5"/>
        <v>AE062070-0171</v>
      </c>
      <c r="D96" s="8">
        <f>+Kousu!F29</f>
        <v>2.7</v>
      </c>
      <c r="E96" s="10">
        <f>+IFERROR('Input Data Shift B'!D25*IF('Input Data Shift B'!D$80&gt;0,'Input Data Shift B'!D$80,'Shift B Calculation'!$D96)/3600,0)</f>
        <v>0</v>
      </c>
      <c r="F96" s="10">
        <f>+IFERROR('Input Data Shift B'!E25*IF('Input Data Shift B'!E$80&gt;0,'Input Data Shift B'!E$80,'Shift B Calculation'!$D96)/3600,0)</f>
        <v>0</v>
      </c>
      <c r="G96" s="10">
        <f>+IFERROR('Input Data Shift B'!F25*IF('Input Data Shift B'!F$80&gt;0,'Input Data Shift B'!F$80,'Shift B Calculation'!$D96)/3600,0)</f>
        <v>0</v>
      </c>
      <c r="H96" s="10">
        <f>+IFERROR('Input Data Shift B'!G25*IF('Input Data Shift B'!G$80&gt;0,'Input Data Shift B'!G$80,'Shift B Calculation'!$D96)/3600,0)</f>
        <v>0</v>
      </c>
      <c r="I96" s="10">
        <f>+IFERROR('Input Data Shift B'!H25*IF('Input Data Shift B'!H$80&gt;0,'Input Data Shift B'!H$80,'Shift B Calculation'!$D96)/3600,0)</f>
        <v>0</v>
      </c>
      <c r="J96" s="10">
        <f>+IFERROR('Input Data Shift B'!I25*IF('Input Data Shift B'!I$80&gt;0,'Input Data Shift B'!I$80,'Shift B Calculation'!$D96)/3600,0)</f>
        <v>0</v>
      </c>
      <c r="K96" s="10">
        <f>+IFERROR('Input Data Shift B'!J25*IF('Input Data Shift B'!J$80&gt;0,'Input Data Shift B'!J$80,'Shift B Calculation'!$D96)/3600,0)</f>
        <v>0</v>
      </c>
      <c r="L96" s="10">
        <f>+IFERROR('Input Data Shift B'!K25*IF('Input Data Shift B'!K$80&gt;0,'Input Data Shift B'!K$80,'Shift B Calculation'!$D96)/3600,0)</f>
        <v>0</v>
      </c>
      <c r="M96" s="10">
        <f>+IFERROR('Input Data Shift B'!L25*IF('Input Data Shift B'!L$80&gt;0,'Input Data Shift B'!L$80,'Shift B Calculation'!$D96)/3600,0)</f>
        <v>0</v>
      </c>
      <c r="N96" s="10">
        <f>+IFERROR('Input Data Shift B'!M25*IF('Input Data Shift B'!M$80&gt;0,'Input Data Shift B'!M$80,'Shift B Calculation'!$D96)/3600,0)</f>
        <v>0</v>
      </c>
      <c r="O96" s="10">
        <f>+IFERROR('Input Data Shift B'!N25*IF('Input Data Shift B'!N$80&gt;0,'Input Data Shift B'!N$80,'Shift B Calculation'!$D96)/3600,0)</f>
        <v>0</v>
      </c>
      <c r="P96" s="10">
        <f>+IFERROR('Input Data Shift B'!O25*IF('Input Data Shift B'!O$80&gt;0,'Input Data Shift B'!O$80,'Shift B Calculation'!$D96)/3600,0)</f>
        <v>0</v>
      </c>
      <c r="Q96" s="10">
        <f>+IFERROR('Input Data Shift B'!P25*IF('Input Data Shift B'!P$80&gt;0,'Input Data Shift B'!P$80,'Shift B Calculation'!$D96)/3600,0)</f>
        <v>0</v>
      </c>
      <c r="R96" s="10">
        <f>+IFERROR('Input Data Shift B'!Q25*IF('Input Data Shift B'!Q$80&gt;0,'Input Data Shift B'!Q$80,'Shift B Calculation'!$D96)/3600,0)</f>
        <v>0</v>
      </c>
      <c r="S96" s="10">
        <f>+IFERROR('Input Data Shift B'!R25*IF('Input Data Shift B'!R$80&gt;0,'Input Data Shift B'!R$80,'Shift B Calculation'!$D96)/3600,0)</f>
        <v>0</v>
      </c>
      <c r="T96" s="10">
        <f>+IFERROR('Input Data Shift B'!S25*IF('Input Data Shift B'!S$80&gt;0,'Input Data Shift B'!S$80,'Shift B Calculation'!$D96)/3600,0)</f>
        <v>0</v>
      </c>
      <c r="U96" s="10">
        <f>+IFERROR('Input Data Shift B'!T25*IF('Input Data Shift B'!T$80&gt;0,'Input Data Shift B'!T$80,'Shift B Calculation'!$D96)/3600,0)</f>
        <v>0</v>
      </c>
      <c r="V96" s="10">
        <f>+IFERROR('Input Data Shift B'!U25*IF('Input Data Shift B'!U$80&gt;0,'Input Data Shift B'!U$80,'Shift B Calculation'!$D96)/3600,0)</f>
        <v>0</v>
      </c>
      <c r="W96" s="10">
        <f>+IFERROR('Input Data Shift B'!V25*IF('Input Data Shift B'!V$80&gt;0,'Input Data Shift B'!V$80,'Shift B Calculation'!$D96)/3600,0)</f>
        <v>0</v>
      </c>
      <c r="X96" s="10">
        <f>+IFERROR('Input Data Shift B'!W25*IF('Input Data Shift B'!W$80&gt;0,'Input Data Shift B'!W$80,'Shift B Calculation'!$D96)/3600,0)</f>
        <v>0</v>
      </c>
      <c r="Y96" s="10">
        <f>+IFERROR('Input Data Shift B'!X25*IF('Input Data Shift B'!X$80&gt;0,'Input Data Shift B'!X$80,'Shift B Calculation'!$D96)/3600,0)</f>
        <v>0</v>
      </c>
      <c r="Z96" s="10">
        <f>+IFERROR('Input Data Shift B'!Y25*IF('Input Data Shift B'!Y$80&gt;0,'Input Data Shift B'!Y$80,'Shift B Calculation'!$D96)/3600,0)</f>
        <v>0</v>
      </c>
      <c r="AA96" s="10">
        <f>+IFERROR('Input Data Shift B'!Z25*IF('Input Data Shift B'!Z$80&gt;0,'Input Data Shift B'!Z$80,'Shift B Calculation'!$D96)/3600,0)</f>
        <v>0</v>
      </c>
      <c r="AB96" s="10">
        <f>+IFERROR('Input Data Shift B'!AA25*IF('Input Data Shift B'!AA$80&gt;0,'Input Data Shift B'!AA$80,'Shift B Calculation'!$D96)/3600,0)</f>
        <v>0</v>
      </c>
      <c r="AC96" s="10">
        <f>+IFERROR('Input Data Shift B'!AB25*IF('Input Data Shift B'!AB$80&gt;0,'Input Data Shift B'!AB$80,'Shift B Calculation'!$D96)/3600,0)</f>
        <v>0</v>
      </c>
      <c r="AD96" s="10">
        <f>+IFERROR('Input Data Shift B'!AC25*IF('Input Data Shift B'!AC$80&gt;0,'Input Data Shift B'!AC$80,'Shift B Calculation'!$D96)/3600,0)</f>
        <v>0</v>
      </c>
      <c r="AE96" s="10">
        <f>+IFERROR('Input Data Shift B'!AD25*IF('Input Data Shift B'!AD$80&gt;0,'Input Data Shift B'!AD$80,'Shift B Calculation'!$D96)/3600,0)</f>
        <v>0</v>
      </c>
      <c r="AF96" s="10">
        <f>+IFERROR('Input Data Shift B'!AE25*IF('Input Data Shift B'!AE$80&gt;0,'Input Data Shift B'!AE$80,'Shift B Calculation'!$D96)/3600,0)</f>
        <v>0</v>
      </c>
      <c r="AG96" s="10">
        <f>+IFERROR('Input Data Shift B'!AF25*IF('Input Data Shift B'!AF$80&gt;0,'Input Data Shift B'!AF$80,'Shift B Calculation'!$D96)/3600,0)</f>
        <v>0</v>
      </c>
      <c r="AH96" s="10">
        <f>+IFERROR('Input Data Shift B'!AG25*IF('Input Data Shift B'!AG$80&gt;0,'Input Data Shift B'!AG$80,'Shift B Calculation'!$D96)/3600,0)</f>
        <v>0</v>
      </c>
      <c r="AI96" s="10">
        <f>+IFERROR('Input Data Shift B'!AH25*IF('Input Data Shift B'!AH$80&gt;0,'Input Data Shift B'!AH$80,'Shift B Calculation'!$D96)/3600,0)</f>
        <v>0</v>
      </c>
      <c r="AJ96" s="10">
        <f t="shared" si="6"/>
        <v>0</v>
      </c>
    </row>
    <row r="97" spans="2:36">
      <c r="B97" s="8">
        <v>20</v>
      </c>
      <c r="C97" s="9" t="str">
        <f t="shared" si="5"/>
        <v>AE062070-0181</v>
      </c>
      <c r="D97" s="8">
        <f>+Kousu!F30</f>
        <v>2.7</v>
      </c>
      <c r="E97" s="10">
        <f>+IFERROR('Input Data Shift B'!D26*IF('Input Data Shift B'!D$80&gt;0,'Input Data Shift B'!D$80,'Shift B Calculation'!$D97)/3600,0)</f>
        <v>0</v>
      </c>
      <c r="F97" s="10">
        <f>+IFERROR('Input Data Shift B'!E26*IF('Input Data Shift B'!E$80&gt;0,'Input Data Shift B'!E$80,'Shift B Calculation'!$D97)/3600,0)</f>
        <v>0</v>
      </c>
      <c r="G97" s="10">
        <f>+IFERROR('Input Data Shift B'!F26*IF('Input Data Shift B'!F$80&gt;0,'Input Data Shift B'!F$80,'Shift B Calculation'!$D97)/3600,0)</f>
        <v>0</v>
      </c>
      <c r="H97" s="10">
        <f>+IFERROR('Input Data Shift B'!G26*IF('Input Data Shift B'!G$80&gt;0,'Input Data Shift B'!G$80,'Shift B Calculation'!$D97)/3600,0)</f>
        <v>0</v>
      </c>
      <c r="I97" s="10">
        <f>+IFERROR('Input Data Shift B'!H26*IF('Input Data Shift B'!H$80&gt;0,'Input Data Shift B'!H$80,'Shift B Calculation'!$D97)/3600,0)</f>
        <v>0</v>
      </c>
      <c r="J97" s="10">
        <f>+IFERROR('Input Data Shift B'!I26*IF('Input Data Shift B'!I$80&gt;0,'Input Data Shift B'!I$80,'Shift B Calculation'!$D97)/3600,0)</f>
        <v>0</v>
      </c>
      <c r="K97" s="10">
        <f>+IFERROR('Input Data Shift B'!J26*IF('Input Data Shift B'!J$80&gt;0,'Input Data Shift B'!J$80,'Shift B Calculation'!$D97)/3600,0)</f>
        <v>0</v>
      </c>
      <c r="L97" s="10">
        <f>+IFERROR('Input Data Shift B'!K26*IF('Input Data Shift B'!K$80&gt;0,'Input Data Shift B'!K$80,'Shift B Calculation'!$D97)/3600,0)</f>
        <v>0</v>
      </c>
      <c r="M97" s="10">
        <f>+IFERROR('Input Data Shift B'!L26*IF('Input Data Shift B'!L$80&gt;0,'Input Data Shift B'!L$80,'Shift B Calculation'!$D97)/3600,0)</f>
        <v>0</v>
      </c>
      <c r="N97" s="10">
        <f>+IFERROR('Input Data Shift B'!M26*IF('Input Data Shift B'!M$80&gt;0,'Input Data Shift B'!M$80,'Shift B Calculation'!$D97)/3600,0)</f>
        <v>0</v>
      </c>
      <c r="O97" s="10">
        <f>+IFERROR('Input Data Shift B'!N26*IF('Input Data Shift B'!N$80&gt;0,'Input Data Shift B'!N$80,'Shift B Calculation'!$D97)/3600,0)</f>
        <v>0</v>
      </c>
      <c r="P97" s="10">
        <f>+IFERROR('Input Data Shift B'!O26*IF('Input Data Shift B'!O$80&gt;0,'Input Data Shift B'!O$80,'Shift B Calculation'!$D97)/3600,0)</f>
        <v>0</v>
      </c>
      <c r="Q97" s="10">
        <f>+IFERROR('Input Data Shift B'!P26*IF('Input Data Shift B'!P$80&gt;0,'Input Data Shift B'!P$80,'Shift B Calculation'!$D97)/3600,0)</f>
        <v>0</v>
      </c>
      <c r="R97" s="10">
        <f>+IFERROR('Input Data Shift B'!Q26*IF('Input Data Shift B'!Q$80&gt;0,'Input Data Shift B'!Q$80,'Shift B Calculation'!$D97)/3600,0)</f>
        <v>0</v>
      </c>
      <c r="S97" s="10">
        <f>+IFERROR('Input Data Shift B'!R26*IF('Input Data Shift B'!R$80&gt;0,'Input Data Shift B'!R$80,'Shift B Calculation'!$D97)/3600,0)</f>
        <v>0</v>
      </c>
      <c r="T97" s="10">
        <f>+IFERROR('Input Data Shift B'!S26*IF('Input Data Shift B'!S$80&gt;0,'Input Data Shift B'!S$80,'Shift B Calculation'!$D97)/3600,0)</f>
        <v>0</v>
      </c>
      <c r="U97" s="10">
        <f>+IFERROR('Input Data Shift B'!T26*IF('Input Data Shift B'!T$80&gt;0,'Input Data Shift B'!T$80,'Shift B Calculation'!$D97)/3600,0)</f>
        <v>0</v>
      </c>
      <c r="V97" s="10">
        <f>+IFERROR('Input Data Shift B'!U26*IF('Input Data Shift B'!U$80&gt;0,'Input Data Shift B'!U$80,'Shift B Calculation'!$D97)/3600,0)</f>
        <v>0</v>
      </c>
      <c r="W97" s="10">
        <f>+IFERROR('Input Data Shift B'!V26*IF('Input Data Shift B'!V$80&gt;0,'Input Data Shift B'!V$80,'Shift B Calculation'!$D97)/3600,0)</f>
        <v>0</v>
      </c>
      <c r="X97" s="10">
        <f>+IFERROR('Input Data Shift B'!W26*IF('Input Data Shift B'!W$80&gt;0,'Input Data Shift B'!W$80,'Shift B Calculation'!$D97)/3600,0)</f>
        <v>0</v>
      </c>
      <c r="Y97" s="10">
        <f>+IFERROR('Input Data Shift B'!X26*IF('Input Data Shift B'!X$80&gt;0,'Input Data Shift B'!X$80,'Shift B Calculation'!$D97)/3600,0)</f>
        <v>0</v>
      </c>
      <c r="Z97" s="10">
        <f>+IFERROR('Input Data Shift B'!Y26*IF('Input Data Shift B'!Y$80&gt;0,'Input Data Shift B'!Y$80,'Shift B Calculation'!$D97)/3600,0)</f>
        <v>0</v>
      </c>
      <c r="AA97" s="10">
        <f>+IFERROR('Input Data Shift B'!Z26*IF('Input Data Shift B'!Z$80&gt;0,'Input Data Shift B'!Z$80,'Shift B Calculation'!$D97)/3600,0)</f>
        <v>0</v>
      </c>
      <c r="AB97" s="10">
        <f>+IFERROR('Input Data Shift B'!AA26*IF('Input Data Shift B'!AA$80&gt;0,'Input Data Shift B'!AA$80,'Shift B Calculation'!$D97)/3600,0)</f>
        <v>0</v>
      </c>
      <c r="AC97" s="10">
        <f>+IFERROR('Input Data Shift B'!AB26*IF('Input Data Shift B'!AB$80&gt;0,'Input Data Shift B'!AB$80,'Shift B Calculation'!$D97)/3600,0)</f>
        <v>0</v>
      </c>
      <c r="AD97" s="10">
        <f>+IFERROR('Input Data Shift B'!AC26*IF('Input Data Shift B'!AC$80&gt;0,'Input Data Shift B'!AC$80,'Shift B Calculation'!$D97)/3600,0)</f>
        <v>0</v>
      </c>
      <c r="AE97" s="10">
        <f>+IFERROR('Input Data Shift B'!AD26*IF('Input Data Shift B'!AD$80&gt;0,'Input Data Shift B'!AD$80,'Shift B Calculation'!$D97)/3600,0)</f>
        <v>0</v>
      </c>
      <c r="AF97" s="10">
        <f>+IFERROR('Input Data Shift B'!AE26*IF('Input Data Shift B'!AE$80&gt;0,'Input Data Shift B'!AE$80,'Shift B Calculation'!$D97)/3600,0)</f>
        <v>0</v>
      </c>
      <c r="AG97" s="10">
        <f>+IFERROR('Input Data Shift B'!AF26*IF('Input Data Shift B'!AF$80&gt;0,'Input Data Shift B'!AF$80,'Shift B Calculation'!$D97)/3600,0)</f>
        <v>0</v>
      </c>
      <c r="AH97" s="10">
        <f>+IFERROR('Input Data Shift B'!AG26*IF('Input Data Shift B'!AG$80&gt;0,'Input Data Shift B'!AG$80,'Shift B Calculation'!$D97)/3600,0)</f>
        <v>0</v>
      </c>
      <c r="AI97" s="10">
        <f>+IFERROR('Input Data Shift B'!AH26*IF('Input Data Shift B'!AH$80&gt;0,'Input Data Shift B'!AH$80,'Shift B Calculation'!$D97)/3600,0)</f>
        <v>0</v>
      </c>
      <c r="AJ97" s="10">
        <f t="shared" si="6"/>
        <v>0</v>
      </c>
    </row>
    <row r="98" spans="2:36">
      <c r="B98" s="8">
        <v>21</v>
      </c>
      <c r="C98" s="9" t="str">
        <f t="shared" si="5"/>
        <v>AE062070-0280</v>
      </c>
      <c r="D98" s="8">
        <f>+Kousu!F31</f>
        <v>2.7</v>
      </c>
      <c r="E98" s="10">
        <f>+IFERROR('Input Data Shift B'!D27*IF('Input Data Shift B'!D$80&gt;0,'Input Data Shift B'!D$80,'Shift B Calculation'!$D98)/3600,0)</f>
        <v>0</v>
      </c>
      <c r="F98" s="10">
        <f>+IFERROR('Input Data Shift B'!E27*IF('Input Data Shift B'!E$80&gt;0,'Input Data Shift B'!E$80,'Shift B Calculation'!$D98)/3600,0)</f>
        <v>0</v>
      </c>
      <c r="G98" s="10">
        <f>+IFERROR('Input Data Shift B'!F27*IF('Input Data Shift B'!F$80&gt;0,'Input Data Shift B'!F$80,'Shift B Calculation'!$D98)/3600,0)</f>
        <v>0.52500000000000002</v>
      </c>
      <c r="H98" s="10">
        <f>+IFERROR('Input Data Shift B'!G27*IF('Input Data Shift B'!G$80&gt;0,'Input Data Shift B'!G$80,'Shift B Calculation'!$D98)/3600,0)</f>
        <v>0.68175000000000008</v>
      </c>
      <c r="I98" s="10">
        <f>+IFERROR('Input Data Shift B'!H27*IF('Input Data Shift B'!H$80&gt;0,'Input Data Shift B'!H$80,'Shift B Calculation'!$D98)/3600,0)</f>
        <v>0.81</v>
      </c>
      <c r="J98" s="10">
        <f>+IFERROR('Input Data Shift B'!I27*IF('Input Data Shift B'!I$80&gt;0,'Input Data Shift B'!I$80,'Shift B Calculation'!$D98)/3600,0)</f>
        <v>0.435</v>
      </c>
      <c r="K98" s="10">
        <f>+IFERROR('Input Data Shift B'!J27*IF('Input Data Shift B'!J$80&gt;0,'Input Data Shift B'!J$80,'Shift B Calculation'!$D98)/3600,0)</f>
        <v>0</v>
      </c>
      <c r="L98" s="10">
        <f>+IFERROR('Input Data Shift B'!K27*IF('Input Data Shift B'!K$80&gt;0,'Input Data Shift B'!K$80,'Shift B Calculation'!$D98)/3600,0)</f>
        <v>0</v>
      </c>
      <c r="M98" s="10">
        <f>+IFERROR('Input Data Shift B'!L27*IF('Input Data Shift B'!L$80&gt;0,'Input Data Shift B'!L$80,'Shift B Calculation'!$D98)/3600,0)</f>
        <v>1.4730000000000001</v>
      </c>
      <c r="N98" s="10">
        <f>+IFERROR('Input Data Shift B'!M27*IF('Input Data Shift B'!M$80&gt;0,'Input Data Shift B'!M$80,'Shift B Calculation'!$D98)/3600,0)</f>
        <v>3.4402500000000003</v>
      </c>
      <c r="O98" s="10">
        <f>+IFERROR('Input Data Shift B'!N27*IF('Input Data Shift B'!N$80&gt;0,'Input Data Shift B'!N$80,'Shift B Calculation'!$D98)/3600,0)</f>
        <v>0.52500000000000002</v>
      </c>
      <c r="P98" s="10">
        <f>+IFERROR('Input Data Shift B'!O27*IF('Input Data Shift B'!O$80&gt;0,'Input Data Shift B'!O$80,'Shift B Calculation'!$D98)/3600,0)</f>
        <v>0.54</v>
      </c>
      <c r="Q98" s="10">
        <f>+IFERROR('Input Data Shift B'!P27*IF('Input Data Shift B'!P$80&gt;0,'Input Data Shift B'!P$80,'Shift B Calculation'!$D98)/3600,0)</f>
        <v>0</v>
      </c>
      <c r="R98" s="10">
        <f>+IFERROR('Input Data Shift B'!Q27*IF('Input Data Shift B'!Q$80&gt;0,'Input Data Shift B'!Q$80,'Shift B Calculation'!$D98)/3600,0)</f>
        <v>0</v>
      </c>
      <c r="S98" s="10">
        <f>+IFERROR('Input Data Shift B'!R27*IF('Input Data Shift B'!R$80&gt;0,'Input Data Shift B'!R$80,'Shift B Calculation'!$D98)/3600,0)</f>
        <v>0</v>
      </c>
      <c r="T98" s="10">
        <f>+IFERROR('Input Data Shift B'!S27*IF('Input Data Shift B'!S$80&gt;0,'Input Data Shift B'!S$80,'Shift B Calculation'!$D98)/3600,0)</f>
        <v>1.9725000000000001</v>
      </c>
      <c r="U98" s="10">
        <f>+IFERROR('Input Data Shift B'!T27*IF('Input Data Shift B'!T$80&gt;0,'Input Data Shift B'!T$80,'Shift B Calculation'!$D98)/3600,0)</f>
        <v>0.53850000000000009</v>
      </c>
      <c r="V98" s="10">
        <f>+IFERROR('Input Data Shift B'!U27*IF('Input Data Shift B'!U$80&gt;0,'Input Data Shift B'!U$80,'Shift B Calculation'!$D98)/3600,0)</f>
        <v>1.5030000000000001</v>
      </c>
      <c r="W98" s="10">
        <f>+IFERROR('Input Data Shift B'!V27*IF('Input Data Shift B'!V$80&gt;0,'Input Data Shift B'!V$80,'Shift B Calculation'!$D98)/3600,0)</f>
        <v>0</v>
      </c>
      <c r="X98" s="10">
        <f>+IFERROR('Input Data Shift B'!W27*IF('Input Data Shift B'!W$80&gt;0,'Input Data Shift B'!W$80,'Shift B Calculation'!$D98)/3600,0)</f>
        <v>0</v>
      </c>
      <c r="Y98" s="10">
        <f>+IFERROR('Input Data Shift B'!X27*IF('Input Data Shift B'!X$80&gt;0,'Input Data Shift B'!X$80,'Shift B Calculation'!$D98)/3600,0)</f>
        <v>0</v>
      </c>
      <c r="Z98" s="10">
        <f>+IFERROR('Input Data Shift B'!Y27*IF('Input Data Shift B'!Y$80&gt;0,'Input Data Shift B'!Y$80,'Shift B Calculation'!$D98)/3600,0)</f>
        <v>0</v>
      </c>
      <c r="AA98" s="10">
        <f>+IFERROR('Input Data Shift B'!Z27*IF('Input Data Shift B'!Z$80&gt;0,'Input Data Shift B'!Z$80,'Shift B Calculation'!$D98)/3600,0)</f>
        <v>0</v>
      </c>
      <c r="AB98" s="10">
        <f>+IFERROR('Input Data Shift B'!AA27*IF('Input Data Shift B'!AA$80&gt;0,'Input Data Shift B'!AA$80,'Shift B Calculation'!$D98)/3600,0)</f>
        <v>0</v>
      </c>
      <c r="AC98" s="10">
        <f>+IFERROR('Input Data Shift B'!AB27*IF('Input Data Shift B'!AB$80&gt;0,'Input Data Shift B'!AB$80,'Shift B Calculation'!$D98)/3600,0)</f>
        <v>0</v>
      </c>
      <c r="AD98" s="10">
        <f>+IFERROR('Input Data Shift B'!AC27*IF('Input Data Shift B'!AC$80&gt;0,'Input Data Shift B'!AC$80,'Shift B Calculation'!$D98)/3600,0)</f>
        <v>0</v>
      </c>
      <c r="AE98" s="10">
        <f>+IFERROR('Input Data Shift B'!AD27*IF('Input Data Shift B'!AD$80&gt;0,'Input Data Shift B'!AD$80,'Shift B Calculation'!$D98)/3600,0)</f>
        <v>0</v>
      </c>
      <c r="AF98" s="10">
        <f>+IFERROR('Input Data Shift B'!AE27*IF('Input Data Shift B'!AE$80&gt;0,'Input Data Shift B'!AE$80,'Shift B Calculation'!$D98)/3600,0)</f>
        <v>0</v>
      </c>
      <c r="AG98" s="10">
        <f>+IFERROR('Input Data Shift B'!AF27*IF('Input Data Shift B'!AF$80&gt;0,'Input Data Shift B'!AF$80,'Shift B Calculation'!$D98)/3600,0)</f>
        <v>0</v>
      </c>
      <c r="AH98" s="10">
        <f>+IFERROR('Input Data Shift B'!AG27*IF('Input Data Shift B'!AG$80&gt;0,'Input Data Shift B'!AG$80,'Shift B Calculation'!$D98)/3600,0)</f>
        <v>0</v>
      </c>
      <c r="AI98" s="10">
        <f>+IFERROR('Input Data Shift B'!AH27*IF('Input Data Shift B'!AH$80&gt;0,'Input Data Shift B'!AH$80,'Shift B Calculation'!$D98)/3600,0)</f>
        <v>0</v>
      </c>
      <c r="AJ98" s="10">
        <f t="shared" si="6"/>
        <v>12.444000000000001</v>
      </c>
    </row>
    <row r="99" spans="2:36">
      <c r="B99" s="8">
        <v>22</v>
      </c>
      <c r="C99" s="9" t="str">
        <f t="shared" si="5"/>
        <v>AE062070-0290</v>
      </c>
      <c r="D99" s="8">
        <f>+Kousu!F32</f>
        <v>2.7</v>
      </c>
      <c r="E99" s="10">
        <f>+IFERROR('Input Data Shift B'!D28*IF('Input Data Shift B'!D$80&gt;0,'Input Data Shift B'!D$80,'Shift B Calculation'!$D99)/3600,0)</f>
        <v>0</v>
      </c>
      <c r="F99" s="10">
        <f>+IFERROR('Input Data Shift B'!E28*IF('Input Data Shift B'!E$80&gt;0,'Input Data Shift B'!E$80,'Shift B Calculation'!$D99)/3600,0)</f>
        <v>0</v>
      </c>
      <c r="G99" s="10">
        <f>+IFERROR('Input Data Shift B'!F28*IF('Input Data Shift B'!F$80&gt;0,'Input Data Shift B'!F$80,'Shift B Calculation'!$D99)/3600,0)</f>
        <v>0.53250000000000008</v>
      </c>
      <c r="H99" s="10">
        <f>+IFERROR('Input Data Shift B'!G28*IF('Input Data Shift B'!G$80&gt;0,'Input Data Shift B'!G$80,'Shift B Calculation'!$D99)/3600,0)</f>
        <v>0.40350000000000003</v>
      </c>
      <c r="I99" s="10">
        <f>+IFERROR('Input Data Shift B'!H28*IF('Input Data Shift B'!H$80&gt;0,'Input Data Shift B'!H$80,'Shift B Calculation'!$D99)/3600,0)</f>
        <v>1.2150000000000001</v>
      </c>
      <c r="J99" s="10">
        <f>+IFERROR('Input Data Shift B'!I28*IF('Input Data Shift B'!I$80&gt;0,'Input Data Shift B'!I$80,'Shift B Calculation'!$D99)/3600,0)</f>
        <v>0</v>
      </c>
      <c r="K99" s="10">
        <f>+IFERROR('Input Data Shift B'!J28*IF('Input Data Shift B'!J$80&gt;0,'Input Data Shift B'!J$80,'Shift B Calculation'!$D99)/3600,0)</f>
        <v>0</v>
      </c>
      <c r="L99" s="10">
        <f>+IFERROR('Input Data Shift B'!K28*IF('Input Data Shift B'!K$80&gt;0,'Input Data Shift B'!K$80,'Shift B Calculation'!$D99)/3600,0)</f>
        <v>0</v>
      </c>
      <c r="M99" s="10">
        <f>+IFERROR('Input Data Shift B'!L28*IF('Input Data Shift B'!L$80&gt;0,'Input Data Shift B'!L$80,'Shift B Calculation'!$D99)/3600,0)</f>
        <v>0</v>
      </c>
      <c r="N99" s="10">
        <f>+IFERROR('Input Data Shift B'!M28*IF('Input Data Shift B'!M$80&gt;0,'Input Data Shift B'!M$80,'Shift B Calculation'!$D99)/3600,0)</f>
        <v>0.54</v>
      </c>
      <c r="O99" s="10">
        <f>+IFERROR('Input Data Shift B'!N28*IF('Input Data Shift B'!N$80&gt;0,'Input Data Shift B'!N$80,'Shift B Calculation'!$D99)/3600,0)</f>
        <v>2.52</v>
      </c>
      <c r="P99" s="10">
        <f>+IFERROR('Input Data Shift B'!O28*IF('Input Data Shift B'!O$80&gt;0,'Input Data Shift B'!O$80,'Shift B Calculation'!$D99)/3600,0)</f>
        <v>1.0845</v>
      </c>
      <c r="Q99" s="10">
        <f>+IFERROR('Input Data Shift B'!P28*IF('Input Data Shift B'!P$80&gt;0,'Input Data Shift B'!P$80,'Shift B Calculation'!$D99)/3600,0)</f>
        <v>0</v>
      </c>
      <c r="R99" s="10">
        <f>+IFERROR('Input Data Shift B'!Q28*IF('Input Data Shift B'!Q$80&gt;0,'Input Data Shift B'!Q$80,'Shift B Calculation'!$D99)/3600,0)</f>
        <v>0</v>
      </c>
      <c r="S99" s="10">
        <f>+IFERROR('Input Data Shift B'!R28*IF('Input Data Shift B'!R$80&gt;0,'Input Data Shift B'!R$80,'Shift B Calculation'!$D99)/3600,0)</f>
        <v>0</v>
      </c>
      <c r="T99" s="10">
        <f>+IFERROR('Input Data Shift B'!S28*IF('Input Data Shift B'!S$80&gt;0,'Input Data Shift B'!S$80,'Shift B Calculation'!$D99)/3600,0)</f>
        <v>1.4370000000000003</v>
      </c>
      <c r="U99" s="10">
        <f>+IFERROR('Input Data Shift B'!T28*IF('Input Data Shift B'!T$80&gt;0,'Input Data Shift B'!T$80,'Shift B Calculation'!$D99)/3600,0)</f>
        <v>1.5097500000000001</v>
      </c>
      <c r="V99" s="10">
        <f>+IFERROR('Input Data Shift B'!U28*IF('Input Data Shift B'!U$80&gt;0,'Input Data Shift B'!U$80,'Shift B Calculation'!$D99)/3600,0)</f>
        <v>3.69225</v>
      </c>
      <c r="W99" s="10">
        <f>+IFERROR('Input Data Shift B'!V28*IF('Input Data Shift B'!V$80&gt;0,'Input Data Shift B'!V$80,'Shift B Calculation'!$D99)/3600,0)</f>
        <v>0</v>
      </c>
      <c r="X99" s="10">
        <f>+IFERROR('Input Data Shift B'!W28*IF('Input Data Shift B'!W$80&gt;0,'Input Data Shift B'!W$80,'Shift B Calculation'!$D99)/3600,0)</f>
        <v>0</v>
      </c>
      <c r="Y99" s="10">
        <f>+IFERROR('Input Data Shift B'!X28*IF('Input Data Shift B'!X$80&gt;0,'Input Data Shift B'!X$80,'Shift B Calculation'!$D99)/3600,0)</f>
        <v>0</v>
      </c>
      <c r="Z99" s="10">
        <f>+IFERROR('Input Data Shift B'!Y28*IF('Input Data Shift B'!Y$80&gt;0,'Input Data Shift B'!Y$80,'Shift B Calculation'!$D99)/3600,0)</f>
        <v>0</v>
      </c>
      <c r="AA99" s="10">
        <f>+IFERROR('Input Data Shift B'!Z28*IF('Input Data Shift B'!Z$80&gt;0,'Input Data Shift B'!Z$80,'Shift B Calculation'!$D99)/3600,0)</f>
        <v>0</v>
      </c>
      <c r="AB99" s="10">
        <f>+IFERROR('Input Data Shift B'!AA28*IF('Input Data Shift B'!AA$80&gt;0,'Input Data Shift B'!AA$80,'Shift B Calculation'!$D99)/3600,0)</f>
        <v>0</v>
      </c>
      <c r="AC99" s="10">
        <f>+IFERROR('Input Data Shift B'!AB28*IF('Input Data Shift B'!AB$80&gt;0,'Input Data Shift B'!AB$80,'Shift B Calculation'!$D99)/3600,0)</f>
        <v>0</v>
      </c>
      <c r="AD99" s="10">
        <f>+IFERROR('Input Data Shift B'!AC28*IF('Input Data Shift B'!AC$80&gt;0,'Input Data Shift B'!AC$80,'Shift B Calculation'!$D99)/3600,0)</f>
        <v>0</v>
      </c>
      <c r="AE99" s="10">
        <f>+IFERROR('Input Data Shift B'!AD28*IF('Input Data Shift B'!AD$80&gt;0,'Input Data Shift B'!AD$80,'Shift B Calculation'!$D99)/3600,0)</f>
        <v>0</v>
      </c>
      <c r="AF99" s="10">
        <f>+IFERROR('Input Data Shift B'!AE28*IF('Input Data Shift B'!AE$80&gt;0,'Input Data Shift B'!AE$80,'Shift B Calculation'!$D99)/3600,0)</f>
        <v>0</v>
      </c>
      <c r="AG99" s="10">
        <f>+IFERROR('Input Data Shift B'!AF28*IF('Input Data Shift B'!AF$80&gt;0,'Input Data Shift B'!AF$80,'Shift B Calculation'!$D99)/3600,0)</f>
        <v>0</v>
      </c>
      <c r="AH99" s="10">
        <f>+IFERROR('Input Data Shift B'!AG28*IF('Input Data Shift B'!AG$80&gt;0,'Input Data Shift B'!AG$80,'Shift B Calculation'!$D99)/3600,0)</f>
        <v>0</v>
      </c>
      <c r="AI99" s="10">
        <f>+IFERROR('Input Data Shift B'!AH28*IF('Input Data Shift B'!AH$80&gt;0,'Input Data Shift B'!AH$80,'Shift B Calculation'!$D99)/3600,0)</f>
        <v>0</v>
      </c>
      <c r="AJ99" s="10">
        <f t="shared" si="6"/>
        <v>12.9345</v>
      </c>
    </row>
    <row r="100" spans="2:36">
      <c r="B100" s="8">
        <v>23</v>
      </c>
      <c r="C100" s="9" t="str">
        <f t="shared" si="5"/>
        <v>AE062070-0300</v>
      </c>
      <c r="D100" s="8">
        <f>+Kousu!F33</f>
        <v>2.7</v>
      </c>
      <c r="E100" s="10">
        <f>+IFERROR('Input Data Shift B'!D29*IF('Input Data Shift B'!D$80&gt;0,'Input Data Shift B'!D$80,'Shift B Calculation'!$D100)/3600,0)</f>
        <v>0</v>
      </c>
      <c r="F100" s="10">
        <f>+IFERROR('Input Data Shift B'!E29*IF('Input Data Shift B'!E$80&gt;0,'Input Data Shift B'!E$80,'Shift B Calculation'!$D100)/3600,0)</f>
        <v>0</v>
      </c>
      <c r="G100" s="10">
        <f>+IFERROR('Input Data Shift B'!F29*IF('Input Data Shift B'!F$80&gt;0,'Input Data Shift B'!F$80,'Shift B Calculation'!$D100)/3600,0)</f>
        <v>0</v>
      </c>
      <c r="H100" s="10">
        <f>+IFERROR('Input Data Shift B'!G29*IF('Input Data Shift B'!G$80&gt;0,'Input Data Shift B'!G$80,'Shift B Calculation'!$D100)/3600,0)</f>
        <v>0</v>
      </c>
      <c r="I100" s="10">
        <f>+IFERROR('Input Data Shift B'!H29*IF('Input Data Shift B'!H$80&gt;0,'Input Data Shift B'!H$80,'Shift B Calculation'!$D100)/3600,0)</f>
        <v>0</v>
      </c>
      <c r="J100" s="10">
        <f>+IFERROR('Input Data Shift B'!I29*IF('Input Data Shift B'!I$80&gt;0,'Input Data Shift B'!I$80,'Shift B Calculation'!$D100)/3600,0)</f>
        <v>0</v>
      </c>
      <c r="K100" s="10">
        <f>+IFERROR('Input Data Shift B'!J29*IF('Input Data Shift B'!J$80&gt;0,'Input Data Shift B'!J$80,'Shift B Calculation'!$D100)/3600,0)</f>
        <v>0</v>
      </c>
      <c r="L100" s="10">
        <f>+IFERROR('Input Data Shift B'!K29*IF('Input Data Shift B'!K$80&gt;0,'Input Data Shift B'!K$80,'Shift B Calculation'!$D100)/3600,0)</f>
        <v>0</v>
      </c>
      <c r="M100" s="10">
        <f>+IFERROR('Input Data Shift B'!L29*IF('Input Data Shift B'!L$80&gt;0,'Input Data Shift B'!L$80,'Shift B Calculation'!$D100)/3600,0)</f>
        <v>0</v>
      </c>
      <c r="N100" s="10">
        <f>+IFERROR('Input Data Shift B'!M29*IF('Input Data Shift B'!M$80&gt;0,'Input Data Shift B'!M$80,'Shift B Calculation'!$D100)/3600,0)</f>
        <v>0</v>
      </c>
      <c r="O100" s="10">
        <f>+IFERROR('Input Data Shift B'!N29*IF('Input Data Shift B'!N$80&gt;0,'Input Data Shift B'!N$80,'Shift B Calculation'!$D100)/3600,0)</f>
        <v>0</v>
      </c>
      <c r="P100" s="10">
        <f>+IFERROR('Input Data Shift B'!O29*IF('Input Data Shift B'!O$80&gt;0,'Input Data Shift B'!O$80,'Shift B Calculation'!$D100)/3600,0)</f>
        <v>0</v>
      </c>
      <c r="Q100" s="10">
        <f>+IFERROR('Input Data Shift B'!P29*IF('Input Data Shift B'!P$80&gt;0,'Input Data Shift B'!P$80,'Shift B Calculation'!$D100)/3600,0)</f>
        <v>0</v>
      </c>
      <c r="R100" s="10">
        <f>+IFERROR('Input Data Shift B'!Q29*IF('Input Data Shift B'!Q$80&gt;0,'Input Data Shift B'!Q$80,'Shift B Calculation'!$D100)/3600,0)</f>
        <v>0</v>
      </c>
      <c r="S100" s="10">
        <f>+IFERROR('Input Data Shift B'!R29*IF('Input Data Shift B'!R$80&gt;0,'Input Data Shift B'!R$80,'Shift B Calculation'!$D100)/3600,0)</f>
        <v>0</v>
      </c>
      <c r="T100" s="10">
        <f>+IFERROR('Input Data Shift B'!S29*IF('Input Data Shift B'!S$80&gt;0,'Input Data Shift B'!S$80,'Shift B Calculation'!$D100)/3600,0)</f>
        <v>0</v>
      </c>
      <c r="U100" s="10">
        <f>+IFERROR('Input Data Shift B'!T29*IF('Input Data Shift B'!T$80&gt;0,'Input Data Shift B'!T$80,'Shift B Calculation'!$D100)/3600,0)</f>
        <v>0</v>
      </c>
      <c r="V100" s="10">
        <f>+IFERROR('Input Data Shift B'!U29*IF('Input Data Shift B'!U$80&gt;0,'Input Data Shift B'!U$80,'Shift B Calculation'!$D100)/3600,0)</f>
        <v>0</v>
      </c>
      <c r="W100" s="10">
        <f>+IFERROR('Input Data Shift B'!V29*IF('Input Data Shift B'!V$80&gt;0,'Input Data Shift B'!V$80,'Shift B Calculation'!$D100)/3600,0)</f>
        <v>0</v>
      </c>
      <c r="X100" s="10">
        <f>+IFERROR('Input Data Shift B'!W29*IF('Input Data Shift B'!W$80&gt;0,'Input Data Shift B'!W$80,'Shift B Calculation'!$D100)/3600,0)</f>
        <v>0</v>
      </c>
      <c r="Y100" s="10">
        <f>+IFERROR('Input Data Shift B'!X29*IF('Input Data Shift B'!X$80&gt;0,'Input Data Shift B'!X$80,'Shift B Calculation'!$D100)/3600,0)</f>
        <v>0</v>
      </c>
      <c r="Z100" s="10">
        <f>+IFERROR('Input Data Shift B'!Y29*IF('Input Data Shift B'!Y$80&gt;0,'Input Data Shift B'!Y$80,'Shift B Calculation'!$D100)/3600,0)</f>
        <v>0</v>
      </c>
      <c r="AA100" s="10">
        <f>+IFERROR('Input Data Shift B'!Z29*IF('Input Data Shift B'!Z$80&gt;0,'Input Data Shift B'!Z$80,'Shift B Calculation'!$D100)/3600,0)</f>
        <v>0</v>
      </c>
      <c r="AB100" s="10">
        <f>+IFERROR('Input Data Shift B'!AA29*IF('Input Data Shift B'!AA$80&gt;0,'Input Data Shift B'!AA$80,'Shift B Calculation'!$D100)/3600,0)</f>
        <v>0</v>
      </c>
      <c r="AC100" s="10">
        <f>+IFERROR('Input Data Shift B'!AB29*IF('Input Data Shift B'!AB$80&gt;0,'Input Data Shift B'!AB$80,'Shift B Calculation'!$D100)/3600,0)</f>
        <v>0</v>
      </c>
      <c r="AD100" s="10">
        <f>+IFERROR('Input Data Shift B'!AC29*IF('Input Data Shift B'!AC$80&gt;0,'Input Data Shift B'!AC$80,'Shift B Calculation'!$D100)/3600,0)</f>
        <v>0</v>
      </c>
      <c r="AE100" s="10">
        <f>+IFERROR('Input Data Shift B'!AD29*IF('Input Data Shift B'!AD$80&gt;0,'Input Data Shift B'!AD$80,'Shift B Calculation'!$D100)/3600,0)</f>
        <v>0</v>
      </c>
      <c r="AF100" s="10">
        <f>+IFERROR('Input Data Shift B'!AE29*IF('Input Data Shift B'!AE$80&gt;0,'Input Data Shift B'!AE$80,'Shift B Calculation'!$D100)/3600,0)</f>
        <v>0</v>
      </c>
      <c r="AG100" s="10">
        <f>+IFERROR('Input Data Shift B'!AF29*IF('Input Data Shift B'!AF$80&gt;0,'Input Data Shift B'!AF$80,'Shift B Calculation'!$D100)/3600,0)</f>
        <v>0</v>
      </c>
      <c r="AH100" s="10">
        <f>+IFERROR('Input Data Shift B'!AG29*IF('Input Data Shift B'!AG$80&gt;0,'Input Data Shift B'!AG$80,'Shift B Calculation'!$D100)/3600,0)</f>
        <v>0</v>
      </c>
      <c r="AI100" s="10">
        <f>+IFERROR('Input Data Shift B'!AH29*IF('Input Data Shift B'!AH$80&gt;0,'Input Data Shift B'!AH$80,'Shift B Calculation'!$D100)/3600,0)</f>
        <v>0</v>
      </c>
      <c r="AJ100" s="10">
        <f t="shared" si="6"/>
        <v>0</v>
      </c>
    </row>
    <row r="101" spans="2:36">
      <c r="B101" s="8">
        <v>24</v>
      </c>
      <c r="C101" s="9" t="str">
        <f t="shared" si="5"/>
        <v>AE062070-0310</v>
      </c>
      <c r="D101" s="8">
        <f>+Kousu!F34</f>
        <v>2.7</v>
      </c>
      <c r="E101" s="10">
        <f>+IFERROR('Input Data Shift B'!D30*IF('Input Data Shift B'!D$80&gt;0,'Input Data Shift B'!D$80,'Shift B Calculation'!$D101)/3600,0)</f>
        <v>0</v>
      </c>
      <c r="F101" s="10">
        <f>+IFERROR('Input Data Shift B'!E30*IF('Input Data Shift B'!E$80&gt;0,'Input Data Shift B'!E$80,'Shift B Calculation'!$D101)/3600,0)</f>
        <v>0</v>
      </c>
      <c r="G101" s="10">
        <f>+IFERROR('Input Data Shift B'!F30*IF('Input Data Shift B'!F$80&gt;0,'Input Data Shift B'!F$80,'Shift B Calculation'!$D101)/3600,0)</f>
        <v>0</v>
      </c>
      <c r="H101" s="10">
        <f>+IFERROR('Input Data Shift B'!G30*IF('Input Data Shift B'!G$80&gt;0,'Input Data Shift B'!G$80,'Shift B Calculation'!$D101)/3600,0)</f>
        <v>0</v>
      </c>
      <c r="I101" s="10">
        <f>+IFERROR('Input Data Shift B'!H30*IF('Input Data Shift B'!H$80&gt;0,'Input Data Shift B'!H$80,'Shift B Calculation'!$D101)/3600,0)</f>
        <v>0</v>
      </c>
      <c r="J101" s="10">
        <f>+IFERROR('Input Data Shift B'!I30*IF('Input Data Shift B'!I$80&gt;0,'Input Data Shift B'!I$80,'Shift B Calculation'!$D101)/3600,0)</f>
        <v>0</v>
      </c>
      <c r="K101" s="10">
        <f>+IFERROR('Input Data Shift B'!J30*IF('Input Data Shift B'!J$80&gt;0,'Input Data Shift B'!J$80,'Shift B Calculation'!$D101)/3600,0)</f>
        <v>0</v>
      </c>
      <c r="L101" s="10">
        <f>+IFERROR('Input Data Shift B'!K30*IF('Input Data Shift B'!K$80&gt;0,'Input Data Shift B'!K$80,'Shift B Calculation'!$D101)/3600,0)</f>
        <v>0</v>
      </c>
      <c r="M101" s="10">
        <f>+IFERROR('Input Data Shift B'!L30*IF('Input Data Shift B'!L$80&gt;0,'Input Data Shift B'!L$80,'Shift B Calculation'!$D101)/3600,0)</f>
        <v>0</v>
      </c>
      <c r="N101" s="10">
        <f>+IFERROR('Input Data Shift B'!M30*IF('Input Data Shift B'!M$80&gt;0,'Input Data Shift B'!M$80,'Shift B Calculation'!$D101)/3600,0)</f>
        <v>0</v>
      </c>
      <c r="O101" s="10">
        <f>+IFERROR('Input Data Shift B'!N30*IF('Input Data Shift B'!N$80&gt;0,'Input Data Shift B'!N$80,'Shift B Calculation'!$D101)/3600,0)</f>
        <v>0</v>
      </c>
      <c r="P101" s="10">
        <f>+IFERROR('Input Data Shift B'!O30*IF('Input Data Shift B'!O$80&gt;0,'Input Data Shift B'!O$80,'Shift B Calculation'!$D101)/3600,0)</f>
        <v>0</v>
      </c>
      <c r="Q101" s="10">
        <f>+IFERROR('Input Data Shift B'!P30*IF('Input Data Shift B'!P$80&gt;0,'Input Data Shift B'!P$80,'Shift B Calculation'!$D101)/3600,0)</f>
        <v>0</v>
      </c>
      <c r="R101" s="10">
        <f>+IFERROR('Input Data Shift B'!Q30*IF('Input Data Shift B'!Q$80&gt;0,'Input Data Shift B'!Q$80,'Shift B Calculation'!$D101)/3600,0)</f>
        <v>0</v>
      </c>
      <c r="S101" s="10">
        <f>+IFERROR('Input Data Shift B'!R30*IF('Input Data Shift B'!R$80&gt;0,'Input Data Shift B'!R$80,'Shift B Calculation'!$D101)/3600,0)</f>
        <v>0</v>
      </c>
      <c r="T101" s="10">
        <f>+IFERROR('Input Data Shift B'!S30*IF('Input Data Shift B'!S$80&gt;0,'Input Data Shift B'!S$80,'Shift B Calculation'!$D101)/3600,0)</f>
        <v>0</v>
      </c>
      <c r="U101" s="10">
        <f>+IFERROR('Input Data Shift B'!T30*IF('Input Data Shift B'!T$80&gt;0,'Input Data Shift B'!T$80,'Shift B Calculation'!$D101)/3600,0)</f>
        <v>0</v>
      </c>
      <c r="V101" s="10">
        <f>+IFERROR('Input Data Shift B'!U30*IF('Input Data Shift B'!U$80&gt;0,'Input Data Shift B'!U$80,'Shift B Calculation'!$D101)/3600,0)</f>
        <v>0</v>
      </c>
      <c r="W101" s="10">
        <f>+IFERROR('Input Data Shift B'!V30*IF('Input Data Shift B'!V$80&gt;0,'Input Data Shift B'!V$80,'Shift B Calculation'!$D101)/3600,0)</f>
        <v>0</v>
      </c>
      <c r="X101" s="10">
        <f>+IFERROR('Input Data Shift B'!W30*IF('Input Data Shift B'!W$80&gt;0,'Input Data Shift B'!W$80,'Shift B Calculation'!$D101)/3600,0)</f>
        <v>0</v>
      </c>
      <c r="Y101" s="10">
        <f>+IFERROR('Input Data Shift B'!X30*IF('Input Data Shift B'!X$80&gt;0,'Input Data Shift B'!X$80,'Shift B Calculation'!$D101)/3600,0)</f>
        <v>0</v>
      </c>
      <c r="Z101" s="10">
        <f>+IFERROR('Input Data Shift B'!Y30*IF('Input Data Shift B'!Y$80&gt;0,'Input Data Shift B'!Y$80,'Shift B Calculation'!$D101)/3600,0)</f>
        <v>0</v>
      </c>
      <c r="AA101" s="10">
        <f>+IFERROR('Input Data Shift B'!Z30*IF('Input Data Shift B'!Z$80&gt;0,'Input Data Shift B'!Z$80,'Shift B Calculation'!$D101)/3600,0)</f>
        <v>0</v>
      </c>
      <c r="AB101" s="10">
        <f>+IFERROR('Input Data Shift B'!AA30*IF('Input Data Shift B'!AA$80&gt;0,'Input Data Shift B'!AA$80,'Shift B Calculation'!$D101)/3600,0)</f>
        <v>0</v>
      </c>
      <c r="AC101" s="10">
        <f>+IFERROR('Input Data Shift B'!AB30*IF('Input Data Shift B'!AB$80&gt;0,'Input Data Shift B'!AB$80,'Shift B Calculation'!$D101)/3600,0)</f>
        <v>0</v>
      </c>
      <c r="AD101" s="10">
        <f>+IFERROR('Input Data Shift B'!AC30*IF('Input Data Shift B'!AC$80&gt;0,'Input Data Shift B'!AC$80,'Shift B Calculation'!$D101)/3600,0)</f>
        <v>0</v>
      </c>
      <c r="AE101" s="10">
        <f>+IFERROR('Input Data Shift B'!AD30*IF('Input Data Shift B'!AD$80&gt;0,'Input Data Shift B'!AD$80,'Shift B Calculation'!$D101)/3600,0)</f>
        <v>0</v>
      </c>
      <c r="AF101" s="10">
        <f>+IFERROR('Input Data Shift B'!AE30*IF('Input Data Shift B'!AE$80&gt;0,'Input Data Shift B'!AE$80,'Shift B Calculation'!$D101)/3600,0)</f>
        <v>0</v>
      </c>
      <c r="AG101" s="10">
        <f>+IFERROR('Input Data Shift B'!AF30*IF('Input Data Shift B'!AF$80&gt;0,'Input Data Shift B'!AF$80,'Shift B Calculation'!$D101)/3600,0)</f>
        <v>0</v>
      </c>
      <c r="AH101" s="10">
        <f>+IFERROR('Input Data Shift B'!AG30*IF('Input Data Shift B'!AG$80&gt;0,'Input Data Shift B'!AG$80,'Shift B Calculation'!$D101)/3600,0)</f>
        <v>0</v>
      </c>
      <c r="AI101" s="10">
        <f>+IFERROR('Input Data Shift B'!AH30*IF('Input Data Shift B'!AH$80&gt;0,'Input Data Shift B'!AH$80,'Shift B Calculation'!$D101)/3600,0)</f>
        <v>0</v>
      </c>
      <c r="AJ101" s="10">
        <f t="shared" si="6"/>
        <v>0</v>
      </c>
    </row>
    <row r="102" spans="2:36">
      <c r="B102" s="8">
        <v>25</v>
      </c>
      <c r="C102" s="9" t="str">
        <f t="shared" si="5"/>
        <v>AE062070-0390</v>
      </c>
      <c r="D102" s="8">
        <f>+Kousu!F35</f>
        <v>2.7</v>
      </c>
      <c r="E102" s="10">
        <f>+IFERROR('Input Data Shift B'!D31*IF('Input Data Shift B'!D$80&gt;0,'Input Data Shift B'!D$80,'Shift B Calculation'!$D102)/3600,0)</f>
        <v>0</v>
      </c>
      <c r="F102" s="10">
        <f>+IFERROR('Input Data Shift B'!E31*IF('Input Data Shift B'!E$80&gt;0,'Input Data Shift B'!E$80,'Shift B Calculation'!$D102)/3600,0)</f>
        <v>0</v>
      </c>
      <c r="G102" s="10">
        <f>+IFERROR('Input Data Shift B'!F31*IF('Input Data Shift B'!F$80&gt;0,'Input Data Shift B'!F$80,'Shift B Calculation'!$D102)/3600,0)</f>
        <v>0</v>
      </c>
      <c r="H102" s="10">
        <f>+IFERROR('Input Data Shift B'!G31*IF('Input Data Shift B'!G$80&gt;0,'Input Data Shift B'!G$80,'Shift B Calculation'!$D102)/3600,0)</f>
        <v>0</v>
      </c>
      <c r="I102" s="10">
        <f>+IFERROR('Input Data Shift B'!H31*IF('Input Data Shift B'!H$80&gt;0,'Input Data Shift B'!H$80,'Shift B Calculation'!$D102)/3600,0)</f>
        <v>0</v>
      </c>
      <c r="J102" s="10">
        <f>+IFERROR('Input Data Shift B'!I31*IF('Input Data Shift B'!I$80&gt;0,'Input Data Shift B'!I$80,'Shift B Calculation'!$D102)/3600,0)</f>
        <v>0</v>
      </c>
      <c r="K102" s="10">
        <f>+IFERROR('Input Data Shift B'!J31*IF('Input Data Shift B'!J$80&gt;0,'Input Data Shift B'!J$80,'Shift B Calculation'!$D102)/3600,0)</f>
        <v>0</v>
      </c>
      <c r="L102" s="10">
        <f>+IFERROR('Input Data Shift B'!K31*IF('Input Data Shift B'!K$80&gt;0,'Input Data Shift B'!K$80,'Shift B Calculation'!$D102)/3600,0)</f>
        <v>0</v>
      </c>
      <c r="M102" s="10">
        <f>+IFERROR('Input Data Shift B'!L31*IF('Input Data Shift B'!L$80&gt;0,'Input Data Shift B'!L$80,'Shift B Calculation'!$D102)/3600,0)</f>
        <v>0</v>
      </c>
      <c r="N102" s="10">
        <f>+IFERROR('Input Data Shift B'!M31*IF('Input Data Shift B'!M$80&gt;0,'Input Data Shift B'!M$80,'Shift B Calculation'!$D102)/3600,0)</f>
        <v>0</v>
      </c>
      <c r="O102" s="10">
        <f>+IFERROR('Input Data Shift B'!N31*IF('Input Data Shift B'!N$80&gt;0,'Input Data Shift B'!N$80,'Shift B Calculation'!$D102)/3600,0)</f>
        <v>0</v>
      </c>
      <c r="P102" s="10">
        <f>+IFERROR('Input Data Shift B'!O31*IF('Input Data Shift B'!O$80&gt;0,'Input Data Shift B'!O$80,'Shift B Calculation'!$D102)/3600,0)</f>
        <v>0</v>
      </c>
      <c r="Q102" s="10">
        <f>+IFERROR('Input Data Shift B'!P31*IF('Input Data Shift B'!P$80&gt;0,'Input Data Shift B'!P$80,'Shift B Calculation'!$D102)/3600,0)</f>
        <v>0</v>
      </c>
      <c r="R102" s="10">
        <f>+IFERROR('Input Data Shift B'!Q31*IF('Input Data Shift B'!Q$80&gt;0,'Input Data Shift B'!Q$80,'Shift B Calculation'!$D102)/3600,0)</f>
        <v>0</v>
      </c>
      <c r="S102" s="10">
        <f>+IFERROR('Input Data Shift B'!R31*IF('Input Data Shift B'!R$80&gt;0,'Input Data Shift B'!R$80,'Shift B Calculation'!$D102)/3600,0)</f>
        <v>0</v>
      </c>
      <c r="T102" s="10">
        <f>+IFERROR('Input Data Shift B'!S31*IF('Input Data Shift B'!S$80&gt;0,'Input Data Shift B'!S$80,'Shift B Calculation'!$D102)/3600,0)</f>
        <v>0</v>
      </c>
      <c r="U102" s="10">
        <f>+IFERROR('Input Data Shift B'!T31*IF('Input Data Shift B'!T$80&gt;0,'Input Data Shift B'!T$80,'Shift B Calculation'!$D102)/3600,0)</f>
        <v>0</v>
      </c>
      <c r="V102" s="10">
        <f>+IFERROR('Input Data Shift B'!U31*IF('Input Data Shift B'!U$80&gt;0,'Input Data Shift B'!U$80,'Shift B Calculation'!$D102)/3600,0)</f>
        <v>0</v>
      </c>
      <c r="W102" s="10">
        <f>+IFERROR('Input Data Shift B'!V31*IF('Input Data Shift B'!V$80&gt;0,'Input Data Shift B'!V$80,'Shift B Calculation'!$D102)/3600,0)</f>
        <v>0</v>
      </c>
      <c r="X102" s="10">
        <f>+IFERROR('Input Data Shift B'!W31*IF('Input Data Shift B'!W$80&gt;0,'Input Data Shift B'!W$80,'Shift B Calculation'!$D102)/3600,0)</f>
        <v>0</v>
      </c>
      <c r="Y102" s="10">
        <f>+IFERROR('Input Data Shift B'!X31*IF('Input Data Shift B'!X$80&gt;0,'Input Data Shift B'!X$80,'Shift B Calculation'!$D102)/3600,0)</f>
        <v>0</v>
      </c>
      <c r="Z102" s="10">
        <f>+IFERROR('Input Data Shift B'!Y31*IF('Input Data Shift B'!Y$80&gt;0,'Input Data Shift B'!Y$80,'Shift B Calculation'!$D102)/3600,0)</f>
        <v>0</v>
      </c>
      <c r="AA102" s="10">
        <f>+IFERROR('Input Data Shift B'!Z31*IF('Input Data Shift B'!Z$80&gt;0,'Input Data Shift B'!Z$80,'Shift B Calculation'!$D102)/3600,0)</f>
        <v>0</v>
      </c>
      <c r="AB102" s="10">
        <f>+IFERROR('Input Data Shift B'!AA31*IF('Input Data Shift B'!AA$80&gt;0,'Input Data Shift B'!AA$80,'Shift B Calculation'!$D102)/3600,0)</f>
        <v>0</v>
      </c>
      <c r="AC102" s="10">
        <f>+IFERROR('Input Data Shift B'!AB31*IF('Input Data Shift B'!AB$80&gt;0,'Input Data Shift B'!AB$80,'Shift B Calculation'!$D102)/3600,0)</f>
        <v>0</v>
      </c>
      <c r="AD102" s="10">
        <f>+IFERROR('Input Data Shift B'!AC31*IF('Input Data Shift B'!AC$80&gt;0,'Input Data Shift B'!AC$80,'Shift B Calculation'!$D102)/3600,0)</f>
        <v>0</v>
      </c>
      <c r="AE102" s="10">
        <f>+IFERROR('Input Data Shift B'!AD31*IF('Input Data Shift B'!AD$80&gt;0,'Input Data Shift B'!AD$80,'Shift B Calculation'!$D102)/3600,0)</f>
        <v>0</v>
      </c>
      <c r="AF102" s="10">
        <f>+IFERROR('Input Data Shift B'!AE31*IF('Input Data Shift B'!AE$80&gt;0,'Input Data Shift B'!AE$80,'Shift B Calculation'!$D102)/3600,0)</f>
        <v>0</v>
      </c>
      <c r="AG102" s="10">
        <f>+IFERROR('Input Data Shift B'!AF31*IF('Input Data Shift B'!AF$80&gt;0,'Input Data Shift B'!AF$80,'Shift B Calculation'!$D102)/3600,0)</f>
        <v>0</v>
      </c>
      <c r="AH102" s="10">
        <f>+IFERROR('Input Data Shift B'!AG31*IF('Input Data Shift B'!AG$80&gt;0,'Input Data Shift B'!AG$80,'Shift B Calculation'!$D102)/3600,0)</f>
        <v>0</v>
      </c>
      <c r="AI102" s="10">
        <f>+IFERROR('Input Data Shift B'!AH31*IF('Input Data Shift B'!AH$80&gt;0,'Input Data Shift B'!AH$80,'Shift B Calculation'!$D102)/3600,0)</f>
        <v>0</v>
      </c>
      <c r="AJ102" s="10">
        <f t="shared" si="6"/>
        <v>0</v>
      </c>
    </row>
    <row r="103" spans="2:36">
      <c r="B103" s="8">
        <v>26</v>
      </c>
      <c r="C103" s="9" t="str">
        <f t="shared" si="5"/>
        <v>AE062070-0400</v>
      </c>
      <c r="D103" s="8">
        <f>+Kousu!F36</f>
        <v>2.7</v>
      </c>
      <c r="E103" s="10">
        <f>+IFERROR('Input Data Shift B'!D32*IF('Input Data Shift B'!D$80&gt;0,'Input Data Shift B'!D$80,'Shift B Calculation'!$D103)/3600,0)</f>
        <v>0</v>
      </c>
      <c r="F103" s="10">
        <f>+IFERROR('Input Data Shift B'!E32*IF('Input Data Shift B'!E$80&gt;0,'Input Data Shift B'!E$80,'Shift B Calculation'!$D103)/3600,0)</f>
        <v>0</v>
      </c>
      <c r="G103" s="10">
        <f>+IFERROR('Input Data Shift B'!F32*IF('Input Data Shift B'!F$80&gt;0,'Input Data Shift B'!F$80,'Shift B Calculation'!$D103)/3600,0)</f>
        <v>0</v>
      </c>
      <c r="H103" s="10">
        <f>+IFERROR('Input Data Shift B'!G32*IF('Input Data Shift B'!G$80&gt;0,'Input Data Shift B'!G$80,'Shift B Calculation'!$D103)/3600,0)</f>
        <v>0</v>
      </c>
      <c r="I103" s="10">
        <f>+IFERROR('Input Data Shift B'!H32*IF('Input Data Shift B'!H$80&gt;0,'Input Data Shift B'!H$80,'Shift B Calculation'!$D103)/3600,0)</f>
        <v>0</v>
      </c>
      <c r="J103" s="10">
        <f>+IFERROR('Input Data Shift B'!I32*IF('Input Data Shift B'!I$80&gt;0,'Input Data Shift B'!I$80,'Shift B Calculation'!$D103)/3600,0)</f>
        <v>0</v>
      </c>
      <c r="K103" s="10">
        <f>+IFERROR('Input Data Shift B'!J32*IF('Input Data Shift B'!J$80&gt;0,'Input Data Shift B'!J$80,'Shift B Calculation'!$D103)/3600,0)</f>
        <v>0</v>
      </c>
      <c r="L103" s="10">
        <f>+IFERROR('Input Data Shift B'!K32*IF('Input Data Shift B'!K$80&gt;0,'Input Data Shift B'!K$80,'Shift B Calculation'!$D103)/3600,0)</f>
        <v>0</v>
      </c>
      <c r="M103" s="10">
        <f>+IFERROR('Input Data Shift B'!L32*IF('Input Data Shift B'!L$80&gt;0,'Input Data Shift B'!L$80,'Shift B Calculation'!$D103)/3600,0)</f>
        <v>0</v>
      </c>
      <c r="N103" s="10">
        <f>+IFERROR('Input Data Shift B'!M32*IF('Input Data Shift B'!M$80&gt;0,'Input Data Shift B'!M$80,'Shift B Calculation'!$D103)/3600,0)</f>
        <v>0</v>
      </c>
      <c r="O103" s="10">
        <f>+IFERROR('Input Data Shift B'!N32*IF('Input Data Shift B'!N$80&gt;0,'Input Data Shift B'!N$80,'Shift B Calculation'!$D103)/3600,0)</f>
        <v>0</v>
      </c>
      <c r="P103" s="10">
        <f>+IFERROR('Input Data Shift B'!O32*IF('Input Data Shift B'!O$80&gt;0,'Input Data Shift B'!O$80,'Shift B Calculation'!$D103)/3600,0)</f>
        <v>0</v>
      </c>
      <c r="Q103" s="10">
        <f>+IFERROR('Input Data Shift B'!P32*IF('Input Data Shift B'!P$80&gt;0,'Input Data Shift B'!P$80,'Shift B Calculation'!$D103)/3600,0)</f>
        <v>0</v>
      </c>
      <c r="R103" s="10">
        <f>+IFERROR('Input Data Shift B'!Q32*IF('Input Data Shift B'!Q$80&gt;0,'Input Data Shift B'!Q$80,'Shift B Calculation'!$D103)/3600,0)</f>
        <v>0</v>
      </c>
      <c r="S103" s="10">
        <f>+IFERROR('Input Data Shift B'!R32*IF('Input Data Shift B'!R$80&gt;0,'Input Data Shift B'!R$80,'Shift B Calculation'!$D103)/3600,0)</f>
        <v>0</v>
      </c>
      <c r="T103" s="10">
        <f>+IFERROR('Input Data Shift B'!S32*IF('Input Data Shift B'!S$80&gt;0,'Input Data Shift B'!S$80,'Shift B Calculation'!$D103)/3600,0)</f>
        <v>0</v>
      </c>
      <c r="U103" s="10">
        <f>+IFERROR('Input Data Shift B'!T32*IF('Input Data Shift B'!T$80&gt;0,'Input Data Shift B'!T$80,'Shift B Calculation'!$D103)/3600,0)</f>
        <v>0</v>
      </c>
      <c r="V103" s="10">
        <f>+IFERROR('Input Data Shift B'!U32*IF('Input Data Shift B'!U$80&gt;0,'Input Data Shift B'!U$80,'Shift B Calculation'!$D103)/3600,0)</f>
        <v>0</v>
      </c>
      <c r="W103" s="10">
        <f>+IFERROR('Input Data Shift B'!V32*IF('Input Data Shift B'!V$80&gt;0,'Input Data Shift B'!V$80,'Shift B Calculation'!$D103)/3600,0)</f>
        <v>0</v>
      </c>
      <c r="X103" s="10">
        <f>+IFERROR('Input Data Shift B'!W32*IF('Input Data Shift B'!W$80&gt;0,'Input Data Shift B'!W$80,'Shift B Calculation'!$D103)/3600,0)</f>
        <v>0</v>
      </c>
      <c r="Y103" s="10">
        <f>+IFERROR('Input Data Shift B'!X32*IF('Input Data Shift B'!X$80&gt;0,'Input Data Shift B'!X$80,'Shift B Calculation'!$D103)/3600,0)</f>
        <v>0</v>
      </c>
      <c r="Z103" s="10">
        <f>+IFERROR('Input Data Shift B'!Y32*IF('Input Data Shift B'!Y$80&gt;0,'Input Data Shift B'!Y$80,'Shift B Calculation'!$D103)/3600,0)</f>
        <v>0</v>
      </c>
      <c r="AA103" s="10">
        <f>+IFERROR('Input Data Shift B'!Z32*IF('Input Data Shift B'!Z$80&gt;0,'Input Data Shift B'!Z$80,'Shift B Calculation'!$D103)/3600,0)</f>
        <v>0</v>
      </c>
      <c r="AB103" s="10">
        <f>+IFERROR('Input Data Shift B'!AA32*IF('Input Data Shift B'!AA$80&gt;0,'Input Data Shift B'!AA$80,'Shift B Calculation'!$D103)/3600,0)</f>
        <v>0</v>
      </c>
      <c r="AC103" s="10">
        <f>+IFERROR('Input Data Shift B'!AB32*IF('Input Data Shift B'!AB$80&gt;0,'Input Data Shift B'!AB$80,'Shift B Calculation'!$D103)/3600,0)</f>
        <v>0</v>
      </c>
      <c r="AD103" s="10">
        <f>+IFERROR('Input Data Shift B'!AC32*IF('Input Data Shift B'!AC$80&gt;0,'Input Data Shift B'!AC$80,'Shift B Calculation'!$D103)/3600,0)</f>
        <v>0</v>
      </c>
      <c r="AE103" s="10">
        <f>+IFERROR('Input Data Shift B'!AD32*IF('Input Data Shift B'!AD$80&gt;0,'Input Data Shift B'!AD$80,'Shift B Calculation'!$D103)/3600,0)</f>
        <v>0</v>
      </c>
      <c r="AF103" s="10">
        <f>+IFERROR('Input Data Shift B'!AE32*IF('Input Data Shift B'!AE$80&gt;0,'Input Data Shift B'!AE$80,'Shift B Calculation'!$D103)/3600,0)</f>
        <v>0</v>
      </c>
      <c r="AG103" s="10">
        <f>+IFERROR('Input Data Shift B'!AF32*IF('Input Data Shift B'!AF$80&gt;0,'Input Data Shift B'!AF$80,'Shift B Calculation'!$D103)/3600,0)</f>
        <v>0</v>
      </c>
      <c r="AH103" s="10">
        <f>+IFERROR('Input Data Shift B'!AG32*IF('Input Data Shift B'!AG$80&gt;0,'Input Data Shift B'!AG$80,'Shift B Calculation'!$D103)/3600,0)</f>
        <v>0</v>
      </c>
      <c r="AI103" s="10">
        <f>+IFERROR('Input Data Shift B'!AH32*IF('Input Data Shift B'!AH$80&gt;0,'Input Data Shift B'!AH$80,'Shift B Calculation'!$D103)/3600,0)</f>
        <v>0</v>
      </c>
      <c r="AJ103" s="10">
        <f t="shared" si="6"/>
        <v>0</v>
      </c>
    </row>
    <row r="104" spans="2:36">
      <c r="B104" s="8">
        <v>27</v>
      </c>
      <c r="C104" s="9" t="str">
        <f t="shared" si="5"/>
        <v>AE062070-0490</v>
      </c>
      <c r="D104" s="8">
        <f>+Kousu!F37</f>
        <v>2.7</v>
      </c>
      <c r="E104" s="10">
        <f>+IFERROR('Input Data Shift B'!D33*IF('Input Data Shift B'!D$80&gt;0,'Input Data Shift B'!D$80,'Shift B Calculation'!$D104)/3600,0)</f>
        <v>0</v>
      </c>
      <c r="F104" s="10">
        <f>+IFERROR('Input Data Shift B'!E33*IF('Input Data Shift B'!E$80&gt;0,'Input Data Shift B'!E$80,'Shift B Calculation'!$D104)/3600,0)</f>
        <v>0</v>
      </c>
      <c r="G104" s="10">
        <f>+IFERROR('Input Data Shift B'!F33*IF('Input Data Shift B'!F$80&gt;0,'Input Data Shift B'!F$80,'Shift B Calculation'!$D104)/3600,0)</f>
        <v>1.6087499999999999</v>
      </c>
      <c r="H104" s="10">
        <f>+IFERROR('Input Data Shift B'!G33*IF('Input Data Shift B'!G$80&gt;0,'Input Data Shift B'!G$80,'Shift B Calculation'!$D104)/3600,0)</f>
        <v>0</v>
      </c>
      <c r="I104" s="10">
        <f>+IFERROR('Input Data Shift B'!H33*IF('Input Data Shift B'!H$80&gt;0,'Input Data Shift B'!H$80,'Shift B Calculation'!$D104)/3600,0)</f>
        <v>0</v>
      </c>
      <c r="J104" s="10">
        <f>+IFERROR('Input Data Shift B'!I33*IF('Input Data Shift B'!I$80&gt;0,'Input Data Shift B'!I$80,'Shift B Calculation'!$D104)/3600,0)</f>
        <v>0</v>
      </c>
      <c r="K104" s="10">
        <f>+IFERROR('Input Data Shift B'!J33*IF('Input Data Shift B'!J$80&gt;0,'Input Data Shift B'!J$80,'Shift B Calculation'!$D104)/3600,0)</f>
        <v>0</v>
      </c>
      <c r="L104" s="10">
        <f>+IFERROR('Input Data Shift B'!K33*IF('Input Data Shift B'!K$80&gt;0,'Input Data Shift B'!K$80,'Shift B Calculation'!$D104)/3600,0)</f>
        <v>0</v>
      </c>
      <c r="M104" s="10">
        <f>+IFERROR('Input Data Shift B'!L33*IF('Input Data Shift B'!L$80&gt;0,'Input Data Shift B'!L$80,'Shift B Calculation'!$D104)/3600,0)</f>
        <v>0</v>
      </c>
      <c r="N104" s="10">
        <f>+IFERROR('Input Data Shift B'!M33*IF('Input Data Shift B'!M$80&gt;0,'Input Data Shift B'!M$80,'Shift B Calculation'!$D104)/3600,0)</f>
        <v>0</v>
      </c>
      <c r="O104" s="10">
        <f>+IFERROR('Input Data Shift B'!N33*IF('Input Data Shift B'!N$80&gt;0,'Input Data Shift B'!N$80,'Shift B Calculation'!$D104)/3600,0)</f>
        <v>0</v>
      </c>
      <c r="P104" s="10">
        <f>+IFERROR('Input Data Shift B'!O33*IF('Input Data Shift B'!O$80&gt;0,'Input Data Shift B'!O$80,'Shift B Calculation'!$D104)/3600,0)</f>
        <v>1.6245000000000003</v>
      </c>
      <c r="Q104" s="10">
        <f>+IFERROR('Input Data Shift B'!P33*IF('Input Data Shift B'!P$80&gt;0,'Input Data Shift B'!P$80,'Shift B Calculation'!$D104)/3600,0)</f>
        <v>0</v>
      </c>
      <c r="R104" s="10">
        <f>+IFERROR('Input Data Shift B'!Q33*IF('Input Data Shift B'!Q$80&gt;0,'Input Data Shift B'!Q$80,'Shift B Calculation'!$D104)/3600,0)</f>
        <v>0</v>
      </c>
      <c r="S104" s="10">
        <f>+IFERROR('Input Data Shift B'!R33*IF('Input Data Shift B'!R$80&gt;0,'Input Data Shift B'!R$80,'Shift B Calculation'!$D104)/3600,0)</f>
        <v>0</v>
      </c>
      <c r="T104" s="10">
        <f>+IFERROR('Input Data Shift B'!S33*IF('Input Data Shift B'!S$80&gt;0,'Input Data Shift B'!S$80,'Shift B Calculation'!$D104)/3600,0)</f>
        <v>0.54375000000000007</v>
      </c>
      <c r="U104" s="10">
        <f>+IFERROR('Input Data Shift B'!T33*IF('Input Data Shift B'!T$80&gt;0,'Input Data Shift B'!T$80,'Shift B Calculation'!$D104)/3600,0)</f>
        <v>0</v>
      </c>
      <c r="V104" s="10">
        <f>+IFERROR('Input Data Shift B'!U33*IF('Input Data Shift B'!U$80&gt;0,'Input Data Shift B'!U$80,'Shift B Calculation'!$D104)/3600,0)</f>
        <v>0</v>
      </c>
      <c r="W104" s="10">
        <f>+IFERROR('Input Data Shift B'!V33*IF('Input Data Shift B'!V$80&gt;0,'Input Data Shift B'!V$80,'Shift B Calculation'!$D104)/3600,0)</f>
        <v>0</v>
      </c>
      <c r="X104" s="10">
        <f>+IFERROR('Input Data Shift B'!W33*IF('Input Data Shift B'!W$80&gt;0,'Input Data Shift B'!W$80,'Shift B Calculation'!$D104)/3600,0)</f>
        <v>0</v>
      </c>
      <c r="Y104" s="10">
        <f>+IFERROR('Input Data Shift B'!X33*IF('Input Data Shift B'!X$80&gt;0,'Input Data Shift B'!X$80,'Shift B Calculation'!$D104)/3600,0)</f>
        <v>0</v>
      </c>
      <c r="Z104" s="10">
        <f>+IFERROR('Input Data Shift B'!Y33*IF('Input Data Shift B'!Y$80&gt;0,'Input Data Shift B'!Y$80,'Shift B Calculation'!$D104)/3600,0)</f>
        <v>0</v>
      </c>
      <c r="AA104" s="10">
        <f>+IFERROR('Input Data Shift B'!Z33*IF('Input Data Shift B'!Z$80&gt;0,'Input Data Shift B'!Z$80,'Shift B Calculation'!$D104)/3600,0)</f>
        <v>0</v>
      </c>
      <c r="AB104" s="10">
        <f>+IFERROR('Input Data Shift B'!AA33*IF('Input Data Shift B'!AA$80&gt;0,'Input Data Shift B'!AA$80,'Shift B Calculation'!$D104)/3600,0)</f>
        <v>0</v>
      </c>
      <c r="AC104" s="10">
        <f>+IFERROR('Input Data Shift B'!AB33*IF('Input Data Shift B'!AB$80&gt;0,'Input Data Shift B'!AB$80,'Shift B Calculation'!$D104)/3600,0)</f>
        <v>0</v>
      </c>
      <c r="AD104" s="10">
        <f>+IFERROR('Input Data Shift B'!AC33*IF('Input Data Shift B'!AC$80&gt;0,'Input Data Shift B'!AC$80,'Shift B Calculation'!$D104)/3600,0)</f>
        <v>0</v>
      </c>
      <c r="AE104" s="10">
        <f>+IFERROR('Input Data Shift B'!AD33*IF('Input Data Shift B'!AD$80&gt;0,'Input Data Shift B'!AD$80,'Shift B Calculation'!$D104)/3600,0)</f>
        <v>0</v>
      </c>
      <c r="AF104" s="10">
        <f>+IFERROR('Input Data Shift B'!AE33*IF('Input Data Shift B'!AE$80&gt;0,'Input Data Shift B'!AE$80,'Shift B Calculation'!$D104)/3600,0)</f>
        <v>0</v>
      </c>
      <c r="AG104" s="10">
        <f>+IFERROR('Input Data Shift B'!AF33*IF('Input Data Shift B'!AF$80&gt;0,'Input Data Shift B'!AF$80,'Shift B Calculation'!$D104)/3600,0)</f>
        <v>0</v>
      </c>
      <c r="AH104" s="10">
        <f>+IFERROR('Input Data Shift B'!AG33*IF('Input Data Shift B'!AG$80&gt;0,'Input Data Shift B'!AG$80,'Shift B Calculation'!$D104)/3600,0)</f>
        <v>0</v>
      </c>
      <c r="AI104" s="10">
        <f>+IFERROR('Input Data Shift B'!AH33*IF('Input Data Shift B'!AH$80&gt;0,'Input Data Shift B'!AH$80,'Shift B Calculation'!$D104)/3600,0)</f>
        <v>0</v>
      </c>
      <c r="AJ104" s="10">
        <f t="shared" si="6"/>
        <v>3.7770000000000001</v>
      </c>
    </row>
    <row r="105" spans="2:36">
      <c r="B105" s="8">
        <v>28</v>
      </c>
      <c r="C105" s="9" t="str">
        <f t="shared" si="5"/>
        <v>AE062070-0500</v>
      </c>
      <c r="D105" s="8">
        <f>+Kousu!F38</f>
        <v>2.7</v>
      </c>
      <c r="E105" s="10">
        <f>+IFERROR('Input Data Shift B'!D34*IF('Input Data Shift B'!D$80&gt;0,'Input Data Shift B'!D$80,'Shift B Calculation'!$D105)/3600,0)</f>
        <v>0</v>
      </c>
      <c r="F105" s="10">
        <f>+IFERROR('Input Data Shift B'!E34*IF('Input Data Shift B'!E$80&gt;0,'Input Data Shift B'!E$80,'Shift B Calculation'!$D105)/3600,0)</f>
        <v>0</v>
      </c>
      <c r="G105" s="10">
        <f>+IFERROR('Input Data Shift B'!F34*IF('Input Data Shift B'!F$80&gt;0,'Input Data Shift B'!F$80,'Shift B Calculation'!$D105)/3600,0)</f>
        <v>1.62</v>
      </c>
      <c r="H105" s="10">
        <f>+IFERROR('Input Data Shift B'!G34*IF('Input Data Shift B'!G$80&gt;0,'Input Data Shift B'!G$80,'Shift B Calculation'!$D105)/3600,0)</f>
        <v>0</v>
      </c>
      <c r="I105" s="10">
        <f>+IFERROR('Input Data Shift B'!H34*IF('Input Data Shift B'!H$80&gt;0,'Input Data Shift B'!H$80,'Shift B Calculation'!$D105)/3600,0)</f>
        <v>0.89850000000000008</v>
      </c>
      <c r="J105" s="10">
        <f>+IFERROR('Input Data Shift B'!I34*IF('Input Data Shift B'!I$80&gt;0,'Input Data Shift B'!I$80,'Shift B Calculation'!$D105)/3600,0)</f>
        <v>1.6192500000000001</v>
      </c>
      <c r="K105" s="10">
        <f>+IFERROR('Input Data Shift B'!J34*IF('Input Data Shift B'!J$80&gt;0,'Input Data Shift B'!J$80,'Shift B Calculation'!$D105)/3600,0)</f>
        <v>0</v>
      </c>
      <c r="L105" s="10">
        <f>+IFERROR('Input Data Shift B'!K34*IF('Input Data Shift B'!K$80&gt;0,'Input Data Shift B'!K$80,'Shift B Calculation'!$D105)/3600,0)</f>
        <v>0</v>
      </c>
      <c r="M105" s="10">
        <f>+IFERROR('Input Data Shift B'!L34*IF('Input Data Shift B'!L$80&gt;0,'Input Data Shift B'!L$80,'Shift B Calculation'!$D105)/3600,0)</f>
        <v>3.2392500000000002</v>
      </c>
      <c r="N105" s="10">
        <f>+IFERROR('Input Data Shift B'!M34*IF('Input Data Shift B'!M$80&gt;0,'Input Data Shift B'!M$80,'Shift B Calculation'!$D105)/3600,0)</f>
        <v>0</v>
      </c>
      <c r="O105" s="10">
        <f>+IFERROR('Input Data Shift B'!N34*IF('Input Data Shift B'!N$80&gt;0,'Input Data Shift B'!N$80,'Shift B Calculation'!$D105)/3600,0)</f>
        <v>0</v>
      </c>
      <c r="P105" s="10">
        <f>+IFERROR('Input Data Shift B'!O34*IF('Input Data Shift B'!O$80&gt;0,'Input Data Shift B'!O$80,'Shift B Calculation'!$D105)/3600,0)</f>
        <v>1.08975</v>
      </c>
      <c r="Q105" s="10">
        <f>+IFERROR('Input Data Shift B'!P34*IF('Input Data Shift B'!P$80&gt;0,'Input Data Shift B'!P$80,'Shift B Calculation'!$D105)/3600,0)</f>
        <v>0</v>
      </c>
      <c r="R105" s="10">
        <f>+IFERROR('Input Data Shift B'!Q34*IF('Input Data Shift B'!Q$80&gt;0,'Input Data Shift B'!Q$80,'Shift B Calculation'!$D105)/3600,0)</f>
        <v>0</v>
      </c>
      <c r="S105" s="10">
        <f>+IFERROR('Input Data Shift B'!R34*IF('Input Data Shift B'!R$80&gt;0,'Input Data Shift B'!R$80,'Shift B Calculation'!$D105)/3600,0)</f>
        <v>0</v>
      </c>
      <c r="T105" s="10">
        <f>+IFERROR('Input Data Shift B'!S34*IF('Input Data Shift B'!S$80&gt;0,'Input Data Shift B'!S$80,'Shift B Calculation'!$D105)/3600,0)</f>
        <v>1.4002500000000002</v>
      </c>
      <c r="U105" s="10">
        <f>+IFERROR('Input Data Shift B'!T34*IF('Input Data Shift B'!T$80&gt;0,'Input Data Shift B'!T$80,'Shift B Calculation'!$D105)/3600,0)</f>
        <v>0</v>
      </c>
      <c r="V105" s="10">
        <f>+IFERROR('Input Data Shift B'!U34*IF('Input Data Shift B'!U$80&gt;0,'Input Data Shift B'!U$80,'Shift B Calculation'!$D105)/3600,0)</f>
        <v>0</v>
      </c>
      <c r="W105" s="10">
        <f>+IFERROR('Input Data Shift B'!V34*IF('Input Data Shift B'!V$80&gt;0,'Input Data Shift B'!V$80,'Shift B Calculation'!$D105)/3600,0)</f>
        <v>0</v>
      </c>
      <c r="X105" s="10">
        <f>+IFERROR('Input Data Shift B'!W34*IF('Input Data Shift B'!W$80&gt;0,'Input Data Shift B'!W$80,'Shift B Calculation'!$D105)/3600,0)</f>
        <v>0</v>
      </c>
      <c r="Y105" s="10">
        <f>+IFERROR('Input Data Shift B'!X34*IF('Input Data Shift B'!X$80&gt;0,'Input Data Shift B'!X$80,'Shift B Calculation'!$D105)/3600,0)</f>
        <v>0</v>
      </c>
      <c r="Z105" s="10">
        <f>+IFERROR('Input Data Shift B'!Y34*IF('Input Data Shift B'!Y$80&gt;0,'Input Data Shift B'!Y$80,'Shift B Calculation'!$D105)/3600,0)</f>
        <v>0</v>
      </c>
      <c r="AA105" s="10">
        <f>+IFERROR('Input Data Shift B'!Z34*IF('Input Data Shift B'!Z$80&gt;0,'Input Data Shift B'!Z$80,'Shift B Calculation'!$D105)/3600,0)</f>
        <v>0</v>
      </c>
      <c r="AB105" s="10">
        <f>+IFERROR('Input Data Shift B'!AA34*IF('Input Data Shift B'!AA$80&gt;0,'Input Data Shift B'!AA$80,'Shift B Calculation'!$D105)/3600,0)</f>
        <v>0</v>
      </c>
      <c r="AC105" s="10">
        <f>+IFERROR('Input Data Shift B'!AB34*IF('Input Data Shift B'!AB$80&gt;0,'Input Data Shift B'!AB$80,'Shift B Calculation'!$D105)/3600,0)</f>
        <v>0</v>
      </c>
      <c r="AD105" s="10">
        <f>+IFERROR('Input Data Shift B'!AC34*IF('Input Data Shift B'!AC$80&gt;0,'Input Data Shift B'!AC$80,'Shift B Calculation'!$D105)/3600,0)</f>
        <v>0</v>
      </c>
      <c r="AE105" s="10">
        <f>+IFERROR('Input Data Shift B'!AD34*IF('Input Data Shift B'!AD$80&gt;0,'Input Data Shift B'!AD$80,'Shift B Calculation'!$D105)/3600,0)</f>
        <v>0</v>
      </c>
      <c r="AF105" s="10">
        <f>+IFERROR('Input Data Shift B'!AE34*IF('Input Data Shift B'!AE$80&gt;0,'Input Data Shift B'!AE$80,'Shift B Calculation'!$D105)/3600,0)</f>
        <v>0</v>
      </c>
      <c r="AG105" s="10">
        <f>+IFERROR('Input Data Shift B'!AF34*IF('Input Data Shift B'!AF$80&gt;0,'Input Data Shift B'!AF$80,'Shift B Calculation'!$D105)/3600,0)</f>
        <v>0</v>
      </c>
      <c r="AH105" s="10">
        <f>+IFERROR('Input Data Shift B'!AG34*IF('Input Data Shift B'!AG$80&gt;0,'Input Data Shift B'!AG$80,'Shift B Calculation'!$D105)/3600,0)</f>
        <v>0</v>
      </c>
      <c r="AI105" s="10">
        <f>+IFERROR('Input Data Shift B'!AH34*IF('Input Data Shift B'!AH$80&gt;0,'Input Data Shift B'!AH$80,'Shift B Calculation'!$D105)/3600,0)</f>
        <v>0</v>
      </c>
      <c r="AJ105" s="10">
        <f t="shared" si="6"/>
        <v>9.8670000000000009</v>
      </c>
    </row>
    <row r="106" spans="2:36">
      <c r="B106" s="8">
        <v>29</v>
      </c>
      <c r="C106" s="9" t="str">
        <f t="shared" si="5"/>
        <v>AE262100-5750</v>
      </c>
      <c r="D106" s="8">
        <f>+Kousu!F39</f>
        <v>2.7</v>
      </c>
      <c r="E106" s="10">
        <f>+IFERROR('Input Data Shift B'!D35*IF('Input Data Shift B'!D$80&gt;0,'Input Data Shift B'!D$80,'Shift B Calculation'!$D106)/3600,0)</f>
        <v>0</v>
      </c>
      <c r="F106" s="10">
        <f>+IFERROR('Input Data Shift B'!E35*IF('Input Data Shift B'!E$80&gt;0,'Input Data Shift B'!E$80,'Shift B Calculation'!$D106)/3600,0)</f>
        <v>0</v>
      </c>
      <c r="G106" s="10">
        <f>+IFERROR('Input Data Shift B'!F35*IF('Input Data Shift B'!F$80&gt;0,'Input Data Shift B'!F$80,'Shift B Calculation'!$D106)/3600,0)</f>
        <v>0</v>
      </c>
      <c r="H106" s="10">
        <f>+IFERROR('Input Data Shift B'!G35*IF('Input Data Shift B'!G$80&gt;0,'Input Data Shift B'!G$80,'Shift B Calculation'!$D106)/3600,0)</f>
        <v>0</v>
      </c>
      <c r="I106" s="10">
        <f>+IFERROR('Input Data Shift B'!H35*IF('Input Data Shift B'!H$80&gt;0,'Input Data Shift B'!H$80,'Shift B Calculation'!$D106)/3600,0)</f>
        <v>0</v>
      </c>
      <c r="J106" s="10">
        <f>+IFERROR('Input Data Shift B'!I35*IF('Input Data Shift B'!I$80&gt;0,'Input Data Shift B'!I$80,'Shift B Calculation'!$D106)/3600,0)</f>
        <v>0</v>
      </c>
      <c r="K106" s="10">
        <f>+IFERROR('Input Data Shift B'!J35*IF('Input Data Shift B'!J$80&gt;0,'Input Data Shift B'!J$80,'Shift B Calculation'!$D106)/3600,0)</f>
        <v>0</v>
      </c>
      <c r="L106" s="10">
        <f>+IFERROR('Input Data Shift B'!K35*IF('Input Data Shift B'!K$80&gt;0,'Input Data Shift B'!K$80,'Shift B Calculation'!$D106)/3600,0)</f>
        <v>0</v>
      </c>
      <c r="M106" s="10">
        <f>+IFERROR('Input Data Shift B'!L35*IF('Input Data Shift B'!L$80&gt;0,'Input Data Shift B'!L$80,'Shift B Calculation'!$D106)/3600,0)</f>
        <v>0</v>
      </c>
      <c r="N106" s="10">
        <f>+IFERROR('Input Data Shift B'!M35*IF('Input Data Shift B'!M$80&gt;0,'Input Data Shift B'!M$80,'Shift B Calculation'!$D106)/3600,0)</f>
        <v>0</v>
      </c>
      <c r="O106" s="10">
        <f>+IFERROR('Input Data Shift B'!N35*IF('Input Data Shift B'!N$80&gt;0,'Input Data Shift B'!N$80,'Shift B Calculation'!$D106)/3600,0)</f>
        <v>0</v>
      </c>
      <c r="P106" s="10">
        <f>+IFERROR('Input Data Shift B'!O35*IF('Input Data Shift B'!O$80&gt;0,'Input Data Shift B'!O$80,'Shift B Calculation'!$D106)/3600,0)</f>
        <v>0</v>
      </c>
      <c r="Q106" s="10">
        <f>+IFERROR('Input Data Shift B'!P35*IF('Input Data Shift B'!P$80&gt;0,'Input Data Shift B'!P$80,'Shift B Calculation'!$D106)/3600,0)</f>
        <v>0</v>
      </c>
      <c r="R106" s="10">
        <f>+IFERROR('Input Data Shift B'!Q35*IF('Input Data Shift B'!Q$80&gt;0,'Input Data Shift B'!Q$80,'Shift B Calculation'!$D106)/3600,0)</f>
        <v>0</v>
      </c>
      <c r="S106" s="10">
        <f>+IFERROR('Input Data Shift B'!R35*IF('Input Data Shift B'!R$80&gt;0,'Input Data Shift B'!R$80,'Shift B Calculation'!$D106)/3600,0)</f>
        <v>0</v>
      </c>
      <c r="T106" s="10">
        <f>+IFERROR('Input Data Shift B'!S35*IF('Input Data Shift B'!S$80&gt;0,'Input Data Shift B'!S$80,'Shift B Calculation'!$D106)/3600,0)</f>
        <v>0</v>
      </c>
      <c r="U106" s="10">
        <f>+IFERROR('Input Data Shift B'!T35*IF('Input Data Shift B'!T$80&gt;0,'Input Data Shift B'!T$80,'Shift B Calculation'!$D106)/3600,0)</f>
        <v>0</v>
      </c>
      <c r="V106" s="10">
        <f>+IFERROR('Input Data Shift B'!U35*IF('Input Data Shift B'!U$80&gt;0,'Input Data Shift B'!U$80,'Shift B Calculation'!$D106)/3600,0)</f>
        <v>0</v>
      </c>
      <c r="W106" s="10">
        <f>+IFERROR('Input Data Shift B'!V35*IF('Input Data Shift B'!V$80&gt;0,'Input Data Shift B'!V$80,'Shift B Calculation'!$D106)/3600,0)</f>
        <v>0</v>
      </c>
      <c r="X106" s="10">
        <f>+IFERROR('Input Data Shift B'!W35*IF('Input Data Shift B'!W$80&gt;0,'Input Data Shift B'!W$80,'Shift B Calculation'!$D106)/3600,0)</f>
        <v>0</v>
      </c>
      <c r="Y106" s="10">
        <f>+IFERROR('Input Data Shift B'!X35*IF('Input Data Shift B'!X$80&gt;0,'Input Data Shift B'!X$80,'Shift B Calculation'!$D106)/3600,0)</f>
        <v>0</v>
      </c>
      <c r="Z106" s="10">
        <f>+IFERROR('Input Data Shift B'!Y35*IF('Input Data Shift B'!Y$80&gt;0,'Input Data Shift B'!Y$80,'Shift B Calculation'!$D106)/3600,0)</f>
        <v>0</v>
      </c>
      <c r="AA106" s="10">
        <f>+IFERROR('Input Data Shift B'!Z35*IF('Input Data Shift B'!Z$80&gt;0,'Input Data Shift B'!Z$80,'Shift B Calculation'!$D106)/3600,0)</f>
        <v>0</v>
      </c>
      <c r="AB106" s="10">
        <f>+IFERROR('Input Data Shift B'!AA35*IF('Input Data Shift B'!AA$80&gt;0,'Input Data Shift B'!AA$80,'Shift B Calculation'!$D106)/3600,0)</f>
        <v>0</v>
      </c>
      <c r="AC106" s="10">
        <f>+IFERROR('Input Data Shift B'!AB35*IF('Input Data Shift B'!AB$80&gt;0,'Input Data Shift B'!AB$80,'Shift B Calculation'!$D106)/3600,0)</f>
        <v>0</v>
      </c>
      <c r="AD106" s="10">
        <f>+IFERROR('Input Data Shift B'!AC35*IF('Input Data Shift B'!AC$80&gt;0,'Input Data Shift B'!AC$80,'Shift B Calculation'!$D106)/3600,0)</f>
        <v>0</v>
      </c>
      <c r="AE106" s="10">
        <f>+IFERROR('Input Data Shift B'!AD35*IF('Input Data Shift B'!AD$80&gt;0,'Input Data Shift B'!AD$80,'Shift B Calculation'!$D106)/3600,0)</f>
        <v>0</v>
      </c>
      <c r="AF106" s="10">
        <f>+IFERROR('Input Data Shift B'!AE35*IF('Input Data Shift B'!AE$80&gt;0,'Input Data Shift B'!AE$80,'Shift B Calculation'!$D106)/3600,0)</f>
        <v>0</v>
      </c>
      <c r="AG106" s="10">
        <f>+IFERROR('Input Data Shift B'!AF35*IF('Input Data Shift B'!AF$80&gt;0,'Input Data Shift B'!AF$80,'Shift B Calculation'!$D106)/3600,0)</f>
        <v>0</v>
      </c>
      <c r="AH106" s="10">
        <f>+IFERROR('Input Data Shift B'!AG35*IF('Input Data Shift B'!AG$80&gt;0,'Input Data Shift B'!AG$80,'Shift B Calculation'!$D106)/3600,0)</f>
        <v>0</v>
      </c>
      <c r="AI106" s="10">
        <f>+IFERROR('Input Data Shift B'!AH35*IF('Input Data Shift B'!AH$80&gt;0,'Input Data Shift B'!AH$80,'Shift B Calculation'!$D106)/3600,0)</f>
        <v>0</v>
      </c>
      <c r="AJ106" s="10">
        <f t="shared" si="6"/>
        <v>0</v>
      </c>
    </row>
    <row r="107" spans="2:36">
      <c r="B107" s="8">
        <v>30</v>
      </c>
      <c r="C107" s="9" t="str">
        <f t="shared" si="5"/>
        <v>AE262100-5940</v>
      </c>
      <c r="D107" s="8">
        <f>+Kousu!F40</f>
        <v>2.7</v>
      </c>
      <c r="E107" s="10">
        <f>+IFERROR('Input Data Shift B'!D36*IF('Input Data Shift B'!D$80&gt;0,'Input Data Shift B'!D$80,'Shift B Calculation'!$D107)/3600,0)</f>
        <v>0</v>
      </c>
      <c r="F107" s="10">
        <f>+IFERROR('Input Data Shift B'!E36*IF('Input Data Shift B'!E$80&gt;0,'Input Data Shift B'!E$80,'Shift B Calculation'!$D107)/3600,0)</f>
        <v>0</v>
      </c>
      <c r="G107" s="10">
        <f>+IFERROR('Input Data Shift B'!F36*IF('Input Data Shift B'!F$80&gt;0,'Input Data Shift B'!F$80,'Shift B Calculation'!$D107)/3600,0)</f>
        <v>0</v>
      </c>
      <c r="H107" s="10">
        <f>+IFERROR('Input Data Shift B'!G36*IF('Input Data Shift B'!G$80&gt;0,'Input Data Shift B'!G$80,'Shift B Calculation'!$D107)/3600,0)</f>
        <v>0</v>
      </c>
      <c r="I107" s="10">
        <f>+IFERROR('Input Data Shift B'!H36*IF('Input Data Shift B'!H$80&gt;0,'Input Data Shift B'!H$80,'Shift B Calculation'!$D107)/3600,0)</f>
        <v>0</v>
      </c>
      <c r="J107" s="10">
        <f>+IFERROR('Input Data Shift B'!I36*IF('Input Data Shift B'!I$80&gt;0,'Input Data Shift B'!I$80,'Shift B Calculation'!$D107)/3600,0)</f>
        <v>0</v>
      </c>
      <c r="K107" s="10">
        <f>+IFERROR('Input Data Shift B'!J36*IF('Input Data Shift B'!J$80&gt;0,'Input Data Shift B'!J$80,'Shift B Calculation'!$D107)/3600,0)</f>
        <v>0</v>
      </c>
      <c r="L107" s="10">
        <f>+IFERROR('Input Data Shift B'!K36*IF('Input Data Shift B'!K$80&gt;0,'Input Data Shift B'!K$80,'Shift B Calculation'!$D107)/3600,0)</f>
        <v>0</v>
      </c>
      <c r="M107" s="10">
        <f>+IFERROR('Input Data Shift B'!L36*IF('Input Data Shift B'!L$80&gt;0,'Input Data Shift B'!L$80,'Shift B Calculation'!$D107)/3600,0)</f>
        <v>0</v>
      </c>
      <c r="N107" s="10">
        <f>+IFERROR('Input Data Shift B'!M36*IF('Input Data Shift B'!M$80&gt;0,'Input Data Shift B'!M$80,'Shift B Calculation'!$D107)/3600,0)</f>
        <v>0</v>
      </c>
      <c r="O107" s="10">
        <f>+IFERROR('Input Data Shift B'!N36*IF('Input Data Shift B'!N$80&gt;0,'Input Data Shift B'!N$80,'Shift B Calculation'!$D107)/3600,0)</f>
        <v>0</v>
      </c>
      <c r="P107" s="10">
        <f>+IFERROR('Input Data Shift B'!O36*IF('Input Data Shift B'!O$80&gt;0,'Input Data Shift B'!O$80,'Shift B Calculation'!$D107)/3600,0)</f>
        <v>0</v>
      </c>
      <c r="Q107" s="10">
        <f>+IFERROR('Input Data Shift B'!P36*IF('Input Data Shift B'!P$80&gt;0,'Input Data Shift B'!P$80,'Shift B Calculation'!$D107)/3600,0)</f>
        <v>0</v>
      </c>
      <c r="R107" s="10">
        <f>+IFERROR('Input Data Shift B'!Q36*IF('Input Data Shift B'!Q$80&gt;0,'Input Data Shift B'!Q$80,'Shift B Calculation'!$D107)/3600,0)</f>
        <v>0</v>
      </c>
      <c r="S107" s="10">
        <f>+IFERROR('Input Data Shift B'!R36*IF('Input Data Shift B'!R$80&gt;0,'Input Data Shift B'!R$80,'Shift B Calculation'!$D107)/3600,0)</f>
        <v>0</v>
      </c>
      <c r="T107" s="10">
        <f>+IFERROR('Input Data Shift B'!S36*IF('Input Data Shift B'!S$80&gt;0,'Input Data Shift B'!S$80,'Shift B Calculation'!$D107)/3600,0)</f>
        <v>0</v>
      </c>
      <c r="U107" s="10">
        <f>+IFERROR('Input Data Shift B'!T36*IF('Input Data Shift B'!T$80&gt;0,'Input Data Shift B'!T$80,'Shift B Calculation'!$D107)/3600,0)</f>
        <v>0</v>
      </c>
      <c r="V107" s="10">
        <f>+IFERROR('Input Data Shift B'!U36*IF('Input Data Shift B'!U$80&gt;0,'Input Data Shift B'!U$80,'Shift B Calculation'!$D107)/3600,0)</f>
        <v>0</v>
      </c>
      <c r="W107" s="10">
        <f>+IFERROR('Input Data Shift B'!V36*IF('Input Data Shift B'!V$80&gt;0,'Input Data Shift B'!V$80,'Shift B Calculation'!$D107)/3600,0)</f>
        <v>0</v>
      </c>
      <c r="X107" s="10">
        <f>+IFERROR('Input Data Shift B'!W36*IF('Input Data Shift B'!W$80&gt;0,'Input Data Shift B'!W$80,'Shift B Calculation'!$D107)/3600,0)</f>
        <v>0</v>
      </c>
      <c r="Y107" s="10">
        <f>+IFERROR('Input Data Shift B'!X36*IF('Input Data Shift B'!X$80&gt;0,'Input Data Shift B'!X$80,'Shift B Calculation'!$D107)/3600,0)</f>
        <v>0</v>
      </c>
      <c r="Z107" s="10">
        <f>+IFERROR('Input Data Shift B'!Y36*IF('Input Data Shift B'!Y$80&gt;0,'Input Data Shift B'!Y$80,'Shift B Calculation'!$D107)/3600,0)</f>
        <v>0</v>
      </c>
      <c r="AA107" s="10">
        <f>+IFERROR('Input Data Shift B'!Z36*IF('Input Data Shift B'!Z$80&gt;0,'Input Data Shift B'!Z$80,'Shift B Calculation'!$D107)/3600,0)</f>
        <v>0</v>
      </c>
      <c r="AB107" s="10">
        <f>+IFERROR('Input Data Shift B'!AA36*IF('Input Data Shift B'!AA$80&gt;0,'Input Data Shift B'!AA$80,'Shift B Calculation'!$D107)/3600,0)</f>
        <v>0</v>
      </c>
      <c r="AC107" s="10">
        <f>+IFERROR('Input Data Shift B'!AB36*IF('Input Data Shift B'!AB$80&gt;0,'Input Data Shift B'!AB$80,'Shift B Calculation'!$D107)/3600,0)</f>
        <v>0</v>
      </c>
      <c r="AD107" s="10">
        <f>+IFERROR('Input Data Shift B'!AC36*IF('Input Data Shift B'!AC$80&gt;0,'Input Data Shift B'!AC$80,'Shift B Calculation'!$D107)/3600,0)</f>
        <v>0</v>
      </c>
      <c r="AE107" s="10">
        <f>+IFERROR('Input Data Shift B'!AD36*IF('Input Data Shift B'!AD$80&gt;0,'Input Data Shift B'!AD$80,'Shift B Calculation'!$D107)/3600,0)</f>
        <v>0</v>
      </c>
      <c r="AF107" s="10">
        <f>+IFERROR('Input Data Shift B'!AE36*IF('Input Data Shift B'!AE$80&gt;0,'Input Data Shift B'!AE$80,'Shift B Calculation'!$D107)/3600,0)</f>
        <v>0</v>
      </c>
      <c r="AG107" s="10">
        <f>+IFERROR('Input Data Shift B'!AF36*IF('Input Data Shift B'!AF$80&gt;0,'Input Data Shift B'!AF$80,'Shift B Calculation'!$D107)/3600,0)</f>
        <v>0</v>
      </c>
      <c r="AH107" s="10">
        <f>+IFERROR('Input Data Shift B'!AG36*IF('Input Data Shift B'!AG$80&gt;0,'Input Data Shift B'!AG$80,'Shift B Calculation'!$D107)/3600,0)</f>
        <v>0</v>
      </c>
      <c r="AI107" s="10">
        <f>+IFERROR('Input Data Shift B'!AH36*IF('Input Data Shift B'!AH$80&gt;0,'Input Data Shift B'!AH$80,'Shift B Calculation'!$D107)/3600,0)</f>
        <v>0</v>
      </c>
      <c r="AJ107" s="10">
        <f t="shared" si="6"/>
        <v>0</v>
      </c>
    </row>
    <row r="108" spans="2:36">
      <c r="B108" s="8">
        <v>31</v>
      </c>
      <c r="C108" s="9" t="str">
        <f t="shared" si="5"/>
        <v>AE262100-5950</v>
      </c>
      <c r="D108" s="8">
        <f>+Kousu!F41</f>
        <v>2.7</v>
      </c>
      <c r="E108" s="10">
        <f>+IFERROR('Input Data Shift B'!D37*IF('Input Data Shift B'!D$80&gt;0,'Input Data Shift B'!D$80,'Shift B Calculation'!$D108)/3600,0)</f>
        <v>0</v>
      </c>
      <c r="F108" s="10">
        <f>+IFERROR('Input Data Shift B'!E37*IF('Input Data Shift B'!E$80&gt;0,'Input Data Shift B'!E$80,'Shift B Calculation'!$D108)/3600,0)</f>
        <v>0</v>
      </c>
      <c r="G108" s="10">
        <f>+IFERROR('Input Data Shift B'!F37*IF('Input Data Shift B'!F$80&gt;0,'Input Data Shift B'!F$80,'Shift B Calculation'!$D108)/3600,0)</f>
        <v>0</v>
      </c>
      <c r="H108" s="10">
        <f>+IFERROR('Input Data Shift B'!G37*IF('Input Data Shift B'!G$80&gt;0,'Input Data Shift B'!G$80,'Shift B Calculation'!$D108)/3600,0)</f>
        <v>0</v>
      </c>
      <c r="I108" s="10">
        <f>+IFERROR('Input Data Shift B'!H37*IF('Input Data Shift B'!H$80&gt;0,'Input Data Shift B'!H$80,'Shift B Calculation'!$D108)/3600,0)</f>
        <v>0</v>
      </c>
      <c r="J108" s="10">
        <f>+IFERROR('Input Data Shift B'!I37*IF('Input Data Shift B'!I$80&gt;0,'Input Data Shift B'!I$80,'Shift B Calculation'!$D108)/3600,0)</f>
        <v>0</v>
      </c>
      <c r="K108" s="10">
        <f>+IFERROR('Input Data Shift B'!J37*IF('Input Data Shift B'!J$80&gt;0,'Input Data Shift B'!J$80,'Shift B Calculation'!$D108)/3600,0)</f>
        <v>0</v>
      </c>
      <c r="L108" s="10">
        <f>+IFERROR('Input Data Shift B'!K37*IF('Input Data Shift B'!K$80&gt;0,'Input Data Shift B'!K$80,'Shift B Calculation'!$D108)/3600,0)</f>
        <v>0</v>
      </c>
      <c r="M108" s="10">
        <f>+IFERROR('Input Data Shift B'!L37*IF('Input Data Shift B'!L$80&gt;0,'Input Data Shift B'!L$80,'Shift B Calculation'!$D108)/3600,0)</f>
        <v>0</v>
      </c>
      <c r="N108" s="10">
        <f>+IFERROR('Input Data Shift B'!M37*IF('Input Data Shift B'!M$80&gt;0,'Input Data Shift B'!M$80,'Shift B Calculation'!$D108)/3600,0)</f>
        <v>0</v>
      </c>
      <c r="O108" s="10">
        <f>+IFERROR('Input Data Shift B'!N37*IF('Input Data Shift B'!N$80&gt;0,'Input Data Shift B'!N$80,'Shift B Calculation'!$D108)/3600,0)</f>
        <v>0</v>
      </c>
      <c r="P108" s="10">
        <f>+IFERROR('Input Data Shift B'!O37*IF('Input Data Shift B'!O$80&gt;0,'Input Data Shift B'!O$80,'Shift B Calculation'!$D108)/3600,0)</f>
        <v>0</v>
      </c>
      <c r="Q108" s="10">
        <f>+IFERROR('Input Data Shift B'!P37*IF('Input Data Shift B'!P$80&gt;0,'Input Data Shift B'!P$80,'Shift B Calculation'!$D108)/3600,0)</f>
        <v>0</v>
      </c>
      <c r="R108" s="10">
        <f>+IFERROR('Input Data Shift B'!Q37*IF('Input Data Shift B'!Q$80&gt;0,'Input Data Shift B'!Q$80,'Shift B Calculation'!$D108)/3600,0)</f>
        <v>0</v>
      </c>
      <c r="S108" s="10">
        <f>+IFERROR('Input Data Shift B'!R37*IF('Input Data Shift B'!R$80&gt;0,'Input Data Shift B'!R$80,'Shift B Calculation'!$D108)/3600,0)</f>
        <v>0</v>
      </c>
      <c r="T108" s="10">
        <f>+IFERROR('Input Data Shift B'!S37*IF('Input Data Shift B'!S$80&gt;0,'Input Data Shift B'!S$80,'Shift B Calculation'!$D108)/3600,0)</f>
        <v>0</v>
      </c>
      <c r="U108" s="10">
        <f>+IFERROR('Input Data Shift B'!T37*IF('Input Data Shift B'!T$80&gt;0,'Input Data Shift B'!T$80,'Shift B Calculation'!$D108)/3600,0)</f>
        <v>0</v>
      </c>
      <c r="V108" s="10">
        <f>+IFERROR('Input Data Shift B'!U37*IF('Input Data Shift B'!U$80&gt;0,'Input Data Shift B'!U$80,'Shift B Calculation'!$D108)/3600,0)</f>
        <v>0</v>
      </c>
      <c r="W108" s="10">
        <f>+IFERROR('Input Data Shift B'!V37*IF('Input Data Shift B'!V$80&gt;0,'Input Data Shift B'!V$80,'Shift B Calculation'!$D108)/3600,0)</f>
        <v>0</v>
      </c>
      <c r="X108" s="10">
        <f>+IFERROR('Input Data Shift B'!W37*IF('Input Data Shift B'!W$80&gt;0,'Input Data Shift B'!W$80,'Shift B Calculation'!$D108)/3600,0)</f>
        <v>0</v>
      </c>
      <c r="Y108" s="10">
        <f>+IFERROR('Input Data Shift B'!X37*IF('Input Data Shift B'!X$80&gt;0,'Input Data Shift B'!X$80,'Shift B Calculation'!$D108)/3600,0)</f>
        <v>0</v>
      </c>
      <c r="Z108" s="10">
        <f>+IFERROR('Input Data Shift B'!Y37*IF('Input Data Shift B'!Y$80&gt;0,'Input Data Shift B'!Y$80,'Shift B Calculation'!$D108)/3600,0)</f>
        <v>0</v>
      </c>
      <c r="AA108" s="10">
        <f>+IFERROR('Input Data Shift B'!Z37*IF('Input Data Shift B'!Z$80&gt;0,'Input Data Shift B'!Z$80,'Shift B Calculation'!$D108)/3600,0)</f>
        <v>0</v>
      </c>
      <c r="AB108" s="10">
        <f>+IFERROR('Input Data Shift B'!AA37*IF('Input Data Shift B'!AA$80&gt;0,'Input Data Shift B'!AA$80,'Shift B Calculation'!$D108)/3600,0)</f>
        <v>0</v>
      </c>
      <c r="AC108" s="10">
        <f>+IFERROR('Input Data Shift B'!AB37*IF('Input Data Shift B'!AB$80&gt;0,'Input Data Shift B'!AB$80,'Shift B Calculation'!$D108)/3600,0)</f>
        <v>0</v>
      </c>
      <c r="AD108" s="10">
        <f>+IFERROR('Input Data Shift B'!AC37*IF('Input Data Shift B'!AC$80&gt;0,'Input Data Shift B'!AC$80,'Shift B Calculation'!$D108)/3600,0)</f>
        <v>0</v>
      </c>
      <c r="AE108" s="10">
        <f>+IFERROR('Input Data Shift B'!AD37*IF('Input Data Shift B'!AD$80&gt;0,'Input Data Shift B'!AD$80,'Shift B Calculation'!$D108)/3600,0)</f>
        <v>0</v>
      </c>
      <c r="AF108" s="10">
        <f>+IFERROR('Input Data Shift B'!AE37*IF('Input Data Shift B'!AE$80&gt;0,'Input Data Shift B'!AE$80,'Shift B Calculation'!$D108)/3600,0)</f>
        <v>0</v>
      </c>
      <c r="AG108" s="10">
        <f>+IFERROR('Input Data Shift B'!AF37*IF('Input Data Shift B'!AF$80&gt;0,'Input Data Shift B'!AF$80,'Shift B Calculation'!$D108)/3600,0)</f>
        <v>0</v>
      </c>
      <c r="AH108" s="10">
        <f>+IFERROR('Input Data Shift B'!AG37*IF('Input Data Shift B'!AG$80&gt;0,'Input Data Shift B'!AG$80,'Shift B Calculation'!$D108)/3600,0)</f>
        <v>0</v>
      </c>
      <c r="AI108" s="10">
        <f>+IFERROR('Input Data Shift B'!AH37*IF('Input Data Shift B'!AH$80&gt;0,'Input Data Shift B'!AH$80,'Shift B Calculation'!$D108)/3600,0)</f>
        <v>0</v>
      </c>
      <c r="AJ108" s="10">
        <f t="shared" si="6"/>
        <v>0</v>
      </c>
    </row>
    <row r="109" spans="2:36">
      <c r="B109" s="8">
        <v>32</v>
      </c>
      <c r="C109" s="9" t="str">
        <f t="shared" si="5"/>
        <v>AE262100-6040</v>
      </c>
      <c r="D109" s="8">
        <f>+Kousu!F42</f>
        <v>2.7</v>
      </c>
      <c r="E109" s="10">
        <f>+IFERROR('Input Data Shift B'!D38*IF('Input Data Shift B'!D$80&gt;0,'Input Data Shift B'!D$80,'Shift B Calculation'!$D109)/3600,0)</f>
        <v>0</v>
      </c>
      <c r="F109" s="10">
        <f>+IFERROR('Input Data Shift B'!E38*IF('Input Data Shift B'!E$80&gt;0,'Input Data Shift B'!E$80,'Shift B Calculation'!$D109)/3600,0)</f>
        <v>0</v>
      </c>
      <c r="G109" s="10">
        <f>+IFERROR('Input Data Shift B'!F38*IF('Input Data Shift B'!F$80&gt;0,'Input Data Shift B'!F$80,'Shift B Calculation'!$D109)/3600,0)</f>
        <v>0</v>
      </c>
      <c r="H109" s="10">
        <f>+IFERROR('Input Data Shift B'!G38*IF('Input Data Shift B'!G$80&gt;0,'Input Data Shift B'!G$80,'Shift B Calculation'!$D109)/3600,0)</f>
        <v>0</v>
      </c>
      <c r="I109" s="10">
        <f>+IFERROR('Input Data Shift B'!H38*IF('Input Data Shift B'!H$80&gt;0,'Input Data Shift B'!H$80,'Shift B Calculation'!$D109)/3600,0)</f>
        <v>0</v>
      </c>
      <c r="J109" s="10">
        <f>+IFERROR('Input Data Shift B'!I38*IF('Input Data Shift B'!I$80&gt;0,'Input Data Shift B'!I$80,'Shift B Calculation'!$D109)/3600,0)</f>
        <v>0</v>
      </c>
      <c r="K109" s="10">
        <f>+IFERROR('Input Data Shift B'!J38*IF('Input Data Shift B'!J$80&gt;0,'Input Data Shift B'!J$80,'Shift B Calculation'!$D109)/3600,0)</f>
        <v>0</v>
      </c>
      <c r="L109" s="10">
        <f>+IFERROR('Input Data Shift B'!K38*IF('Input Data Shift B'!K$80&gt;0,'Input Data Shift B'!K$80,'Shift B Calculation'!$D109)/3600,0)</f>
        <v>0</v>
      </c>
      <c r="M109" s="10">
        <f>+IFERROR('Input Data Shift B'!L38*IF('Input Data Shift B'!L$80&gt;0,'Input Data Shift B'!L$80,'Shift B Calculation'!$D109)/3600,0)</f>
        <v>0</v>
      </c>
      <c r="N109" s="10">
        <f>+IFERROR('Input Data Shift B'!M38*IF('Input Data Shift B'!M$80&gt;0,'Input Data Shift B'!M$80,'Shift B Calculation'!$D109)/3600,0)</f>
        <v>0</v>
      </c>
      <c r="O109" s="10">
        <f>+IFERROR('Input Data Shift B'!N38*IF('Input Data Shift B'!N$80&gt;0,'Input Data Shift B'!N$80,'Shift B Calculation'!$D109)/3600,0)</f>
        <v>0</v>
      </c>
      <c r="P109" s="10">
        <f>+IFERROR('Input Data Shift B'!O38*IF('Input Data Shift B'!O$80&gt;0,'Input Data Shift B'!O$80,'Shift B Calculation'!$D109)/3600,0)</f>
        <v>0</v>
      </c>
      <c r="Q109" s="10">
        <f>+IFERROR('Input Data Shift B'!P38*IF('Input Data Shift B'!P$80&gt;0,'Input Data Shift B'!P$80,'Shift B Calculation'!$D109)/3600,0)</f>
        <v>0</v>
      </c>
      <c r="R109" s="10">
        <f>+IFERROR('Input Data Shift B'!Q38*IF('Input Data Shift B'!Q$80&gt;0,'Input Data Shift B'!Q$80,'Shift B Calculation'!$D109)/3600,0)</f>
        <v>0</v>
      </c>
      <c r="S109" s="10">
        <f>+IFERROR('Input Data Shift B'!R38*IF('Input Data Shift B'!R$80&gt;0,'Input Data Shift B'!R$80,'Shift B Calculation'!$D109)/3600,0)</f>
        <v>0</v>
      </c>
      <c r="T109" s="10">
        <f>+IFERROR('Input Data Shift B'!S38*IF('Input Data Shift B'!S$80&gt;0,'Input Data Shift B'!S$80,'Shift B Calculation'!$D109)/3600,0)</f>
        <v>0</v>
      </c>
      <c r="U109" s="10">
        <f>+IFERROR('Input Data Shift B'!T38*IF('Input Data Shift B'!T$80&gt;0,'Input Data Shift B'!T$80,'Shift B Calculation'!$D109)/3600,0)</f>
        <v>0</v>
      </c>
      <c r="V109" s="10">
        <f>+IFERROR('Input Data Shift B'!U38*IF('Input Data Shift B'!U$80&gt;0,'Input Data Shift B'!U$80,'Shift B Calculation'!$D109)/3600,0)</f>
        <v>0</v>
      </c>
      <c r="W109" s="10">
        <f>+IFERROR('Input Data Shift B'!V38*IF('Input Data Shift B'!V$80&gt;0,'Input Data Shift B'!V$80,'Shift B Calculation'!$D109)/3600,0)</f>
        <v>0</v>
      </c>
      <c r="X109" s="10">
        <f>+IFERROR('Input Data Shift B'!W38*IF('Input Data Shift B'!W$80&gt;0,'Input Data Shift B'!W$80,'Shift B Calculation'!$D109)/3600,0)</f>
        <v>0</v>
      </c>
      <c r="Y109" s="10">
        <f>+IFERROR('Input Data Shift B'!X38*IF('Input Data Shift B'!X$80&gt;0,'Input Data Shift B'!X$80,'Shift B Calculation'!$D109)/3600,0)</f>
        <v>0</v>
      </c>
      <c r="Z109" s="10">
        <f>+IFERROR('Input Data Shift B'!Y38*IF('Input Data Shift B'!Y$80&gt;0,'Input Data Shift B'!Y$80,'Shift B Calculation'!$D109)/3600,0)</f>
        <v>0</v>
      </c>
      <c r="AA109" s="10">
        <f>+IFERROR('Input Data Shift B'!Z38*IF('Input Data Shift B'!Z$80&gt;0,'Input Data Shift B'!Z$80,'Shift B Calculation'!$D109)/3600,0)</f>
        <v>0</v>
      </c>
      <c r="AB109" s="10">
        <f>+IFERROR('Input Data Shift B'!AA38*IF('Input Data Shift B'!AA$80&gt;0,'Input Data Shift B'!AA$80,'Shift B Calculation'!$D109)/3600,0)</f>
        <v>0</v>
      </c>
      <c r="AC109" s="10">
        <f>+IFERROR('Input Data Shift B'!AB38*IF('Input Data Shift B'!AB$80&gt;0,'Input Data Shift B'!AB$80,'Shift B Calculation'!$D109)/3600,0)</f>
        <v>0</v>
      </c>
      <c r="AD109" s="10">
        <f>+IFERROR('Input Data Shift B'!AC38*IF('Input Data Shift B'!AC$80&gt;0,'Input Data Shift B'!AC$80,'Shift B Calculation'!$D109)/3600,0)</f>
        <v>0</v>
      </c>
      <c r="AE109" s="10">
        <f>+IFERROR('Input Data Shift B'!AD38*IF('Input Data Shift B'!AD$80&gt;0,'Input Data Shift B'!AD$80,'Shift B Calculation'!$D109)/3600,0)</f>
        <v>0</v>
      </c>
      <c r="AF109" s="10">
        <f>+IFERROR('Input Data Shift B'!AE38*IF('Input Data Shift B'!AE$80&gt;0,'Input Data Shift B'!AE$80,'Shift B Calculation'!$D109)/3600,0)</f>
        <v>0</v>
      </c>
      <c r="AG109" s="10">
        <f>+IFERROR('Input Data Shift B'!AF38*IF('Input Data Shift B'!AF$80&gt;0,'Input Data Shift B'!AF$80,'Shift B Calculation'!$D109)/3600,0)</f>
        <v>0</v>
      </c>
      <c r="AH109" s="10">
        <f>+IFERROR('Input Data Shift B'!AG38*IF('Input Data Shift B'!AG$80&gt;0,'Input Data Shift B'!AG$80,'Shift B Calculation'!$D109)/3600,0)</f>
        <v>0</v>
      </c>
      <c r="AI109" s="10">
        <f>+IFERROR('Input Data Shift B'!AH38*IF('Input Data Shift B'!AH$80&gt;0,'Input Data Shift B'!AH$80,'Shift B Calculation'!$D109)/3600,0)</f>
        <v>0</v>
      </c>
      <c r="AJ109" s="10">
        <f t="shared" si="6"/>
        <v>0</v>
      </c>
    </row>
    <row r="110" spans="2:36">
      <c r="B110" s="8">
        <v>33</v>
      </c>
      <c r="C110" s="9" t="str">
        <f t="shared" si="5"/>
        <v>AE262100-6050</v>
      </c>
      <c r="D110" s="8">
        <f>+Kousu!F43</f>
        <v>2.7</v>
      </c>
      <c r="E110" s="10">
        <f>+IFERROR('Input Data Shift B'!D39*IF('Input Data Shift B'!D$80&gt;0,'Input Data Shift B'!D$80,'Shift B Calculation'!$D110)/3600,0)</f>
        <v>0</v>
      </c>
      <c r="F110" s="10">
        <f>+IFERROR('Input Data Shift B'!E39*IF('Input Data Shift B'!E$80&gt;0,'Input Data Shift B'!E$80,'Shift B Calculation'!$D110)/3600,0)</f>
        <v>0</v>
      </c>
      <c r="G110" s="10">
        <f>+IFERROR('Input Data Shift B'!F39*IF('Input Data Shift B'!F$80&gt;0,'Input Data Shift B'!F$80,'Shift B Calculation'!$D110)/3600,0)</f>
        <v>0</v>
      </c>
      <c r="H110" s="10">
        <f>+IFERROR('Input Data Shift B'!G39*IF('Input Data Shift B'!G$80&gt;0,'Input Data Shift B'!G$80,'Shift B Calculation'!$D110)/3600,0)</f>
        <v>0</v>
      </c>
      <c r="I110" s="10">
        <f>+IFERROR('Input Data Shift B'!H39*IF('Input Data Shift B'!H$80&gt;0,'Input Data Shift B'!H$80,'Shift B Calculation'!$D110)/3600,0)</f>
        <v>0</v>
      </c>
      <c r="J110" s="10">
        <f>+IFERROR('Input Data Shift B'!I39*IF('Input Data Shift B'!I$80&gt;0,'Input Data Shift B'!I$80,'Shift B Calculation'!$D110)/3600,0)</f>
        <v>0</v>
      </c>
      <c r="K110" s="10">
        <f>+IFERROR('Input Data Shift B'!J39*IF('Input Data Shift B'!J$80&gt;0,'Input Data Shift B'!J$80,'Shift B Calculation'!$D110)/3600,0)</f>
        <v>0</v>
      </c>
      <c r="L110" s="10">
        <f>+IFERROR('Input Data Shift B'!K39*IF('Input Data Shift B'!K$80&gt;0,'Input Data Shift B'!K$80,'Shift B Calculation'!$D110)/3600,0)</f>
        <v>0</v>
      </c>
      <c r="M110" s="10">
        <f>+IFERROR('Input Data Shift B'!L39*IF('Input Data Shift B'!L$80&gt;0,'Input Data Shift B'!L$80,'Shift B Calculation'!$D110)/3600,0)</f>
        <v>0</v>
      </c>
      <c r="N110" s="10">
        <f>+IFERROR('Input Data Shift B'!M39*IF('Input Data Shift B'!M$80&gt;0,'Input Data Shift B'!M$80,'Shift B Calculation'!$D110)/3600,0)</f>
        <v>0</v>
      </c>
      <c r="O110" s="10">
        <f>+IFERROR('Input Data Shift B'!N39*IF('Input Data Shift B'!N$80&gt;0,'Input Data Shift B'!N$80,'Shift B Calculation'!$D110)/3600,0)</f>
        <v>0</v>
      </c>
      <c r="P110" s="10">
        <f>+IFERROR('Input Data Shift B'!O39*IF('Input Data Shift B'!O$80&gt;0,'Input Data Shift B'!O$80,'Shift B Calculation'!$D110)/3600,0)</f>
        <v>0</v>
      </c>
      <c r="Q110" s="10">
        <f>+IFERROR('Input Data Shift B'!P39*IF('Input Data Shift B'!P$80&gt;0,'Input Data Shift B'!P$80,'Shift B Calculation'!$D110)/3600,0)</f>
        <v>0</v>
      </c>
      <c r="R110" s="10">
        <f>+IFERROR('Input Data Shift B'!Q39*IF('Input Data Shift B'!Q$80&gt;0,'Input Data Shift B'!Q$80,'Shift B Calculation'!$D110)/3600,0)</f>
        <v>0</v>
      </c>
      <c r="S110" s="10">
        <f>+IFERROR('Input Data Shift B'!R39*IF('Input Data Shift B'!R$80&gt;0,'Input Data Shift B'!R$80,'Shift B Calculation'!$D110)/3600,0)</f>
        <v>0</v>
      </c>
      <c r="T110" s="10">
        <f>+IFERROR('Input Data Shift B'!S39*IF('Input Data Shift B'!S$80&gt;0,'Input Data Shift B'!S$80,'Shift B Calculation'!$D110)/3600,0)</f>
        <v>0</v>
      </c>
      <c r="U110" s="10">
        <f>+IFERROR('Input Data Shift B'!T39*IF('Input Data Shift B'!T$80&gt;0,'Input Data Shift B'!T$80,'Shift B Calculation'!$D110)/3600,0)</f>
        <v>0</v>
      </c>
      <c r="V110" s="10">
        <f>+IFERROR('Input Data Shift B'!U39*IF('Input Data Shift B'!U$80&gt;0,'Input Data Shift B'!U$80,'Shift B Calculation'!$D110)/3600,0)</f>
        <v>0</v>
      </c>
      <c r="W110" s="10">
        <f>+IFERROR('Input Data Shift B'!V39*IF('Input Data Shift B'!V$80&gt;0,'Input Data Shift B'!V$80,'Shift B Calculation'!$D110)/3600,0)</f>
        <v>0</v>
      </c>
      <c r="X110" s="10">
        <f>+IFERROR('Input Data Shift B'!W39*IF('Input Data Shift B'!W$80&gt;0,'Input Data Shift B'!W$80,'Shift B Calculation'!$D110)/3600,0)</f>
        <v>0</v>
      </c>
      <c r="Y110" s="10">
        <f>+IFERROR('Input Data Shift B'!X39*IF('Input Data Shift B'!X$80&gt;0,'Input Data Shift B'!X$80,'Shift B Calculation'!$D110)/3600,0)</f>
        <v>0</v>
      </c>
      <c r="Z110" s="10">
        <f>+IFERROR('Input Data Shift B'!Y39*IF('Input Data Shift B'!Y$80&gt;0,'Input Data Shift B'!Y$80,'Shift B Calculation'!$D110)/3600,0)</f>
        <v>0</v>
      </c>
      <c r="AA110" s="10">
        <f>+IFERROR('Input Data Shift B'!Z39*IF('Input Data Shift B'!Z$80&gt;0,'Input Data Shift B'!Z$80,'Shift B Calculation'!$D110)/3600,0)</f>
        <v>0</v>
      </c>
      <c r="AB110" s="10">
        <f>+IFERROR('Input Data Shift B'!AA39*IF('Input Data Shift B'!AA$80&gt;0,'Input Data Shift B'!AA$80,'Shift B Calculation'!$D110)/3600,0)</f>
        <v>0</v>
      </c>
      <c r="AC110" s="10">
        <f>+IFERROR('Input Data Shift B'!AB39*IF('Input Data Shift B'!AB$80&gt;0,'Input Data Shift B'!AB$80,'Shift B Calculation'!$D110)/3600,0)</f>
        <v>0</v>
      </c>
      <c r="AD110" s="10">
        <f>+IFERROR('Input Data Shift B'!AC39*IF('Input Data Shift B'!AC$80&gt;0,'Input Data Shift B'!AC$80,'Shift B Calculation'!$D110)/3600,0)</f>
        <v>0</v>
      </c>
      <c r="AE110" s="10">
        <f>+IFERROR('Input Data Shift B'!AD39*IF('Input Data Shift B'!AD$80&gt;0,'Input Data Shift B'!AD$80,'Shift B Calculation'!$D110)/3600,0)</f>
        <v>0</v>
      </c>
      <c r="AF110" s="10">
        <f>+IFERROR('Input Data Shift B'!AE39*IF('Input Data Shift B'!AE$80&gt;0,'Input Data Shift B'!AE$80,'Shift B Calculation'!$D110)/3600,0)</f>
        <v>0</v>
      </c>
      <c r="AG110" s="10">
        <f>+IFERROR('Input Data Shift B'!AF39*IF('Input Data Shift B'!AF$80&gt;0,'Input Data Shift B'!AF$80,'Shift B Calculation'!$D110)/3600,0)</f>
        <v>0</v>
      </c>
      <c r="AH110" s="10">
        <f>+IFERROR('Input Data Shift B'!AG39*IF('Input Data Shift B'!AG$80&gt;0,'Input Data Shift B'!AG$80,'Shift B Calculation'!$D110)/3600,0)</f>
        <v>0</v>
      </c>
      <c r="AI110" s="10">
        <f>+IFERROR('Input Data Shift B'!AH39*IF('Input Data Shift B'!AH$80&gt;0,'Input Data Shift B'!AH$80,'Shift B Calculation'!$D110)/3600,0)</f>
        <v>0</v>
      </c>
      <c r="AJ110" s="10">
        <f t="shared" ref="AJ110:AJ141" si="7">+SUM(E110:AI110)</f>
        <v>0</v>
      </c>
    </row>
    <row r="111" spans="2:36">
      <c r="B111" s="8">
        <v>34</v>
      </c>
      <c r="C111" s="9" t="str">
        <f t="shared" si="5"/>
        <v>AE262100-6060</v>
      </c>
      <c r="D111" s="8">
        <f>+Kousu!F44</f>
        <v>2.7</v>
      </c>
      <c r="E111" s="10">
        <f>+IFERROR('Input Data Shift B'!D40*IF('Input Data Shift B'!D$80&gt;0,'Input Data Shift B'!D$80,'Shift B Calculation'!$D111)/3600,0)</f>
        <v>0</v>
      </c>
      <c r="F111" s="10">
        <f>+IFERROR('Input Data Shift B'!E40*IF('Input Data Shift B'!E$80&gt;0,'Input Data Shift B'!E$80,'Shift B Calculation'!$D111)/3600,0)</f>
        <v>0</v>
      </c>
      <c r="G111" s="10">
        <f>+IFERROR('Input Data Shift B'!F40*IF('Input Data Shift B'!F$80&gt;0,'Input Data Shift B'!F$80,'Shift B Calculation'!$D111)/3600,0)</f>
        <v>0</v>
      </c>
      <c r="H111" s="10">
        <f>+IFERROR('Input Data Shift B'!G40*IF('Input Data Shift B'!G$80&gt;0,'Input Data Shift B'!G$80,'Shift B Calculation'!$D111)/3600,0)</f>
        <v>0</v>
      </c>
      <c r="I111" s="10">
        <f>+IFERROR('Input Data Shift B'!H40*IF('Input Data Shift B'!H$80&gt;0,'Input Data Shift B'!H$80,'Shift B Calculation'!$D111)/3600,0)</f>
        <v>0</v>
      </c>
      <c r="J111" s="10">
        <f>+IFERROR('Input Data Shift B'!I40*IF('Input Data Shift B'!I$80&gt;0,'Input Data Shift B'!I$80,'Shift B Calculation'!$D111)/3600,0)</f>
        <v>0</v>
      </c>
      <c r="K111" s="10">
        <f>+IFERROR('Input Data Shift B'!J40*IF('Input Data Shift B'!J$80&gt;0,'Input Data Shift B'!J$80,'Shift B Calculation'!$D111)/3600,0)</f>
        <v>0</v>
      </c>
      <c r="L111" s="10">
        <f>+IFERROR('Input Data Shift B'!K40*IF('Input Data Shift B'!K$80&gt;0,'Input Data Shift B'!K$80,'Shift B Calculation'!$D111)/3600,0)</f>
        <v>0</v>
      </c>
      <c r="M111" s="10">
        <f>+IFERROR('Input Data Shift B'!L40*IF('Input Data Shift B'!L$80&gt;0,'Input Data Shift B'!L$80,'Shift B Calculation'!$D111)/3600,0)</f>
        <v>0</v>
      </c>
      <c r="N111" s="10">
        <f>+IFERROR('Input Data Shift B'!M40*IF('Input Data Shift B'!M$80&gt;0,'Input Data Shift B'!M$80,'Shift B Calculation'!$D111)/3600,0)</f>
        <v>0</v>
      </c>
      <c r="O111" s="10">
        <f>+IFERROR('Input Data Shift B'!N40*IF('Input Data Shift B'!N$80&gt;0,'Input Data Shift B'!N$80,'Shift B Calculation'!$D111)/3600,0)</f>
        <v>0</v>
      </c>
      <c r="P111" s="10">
        <f>+IFERROR('Input Data Shift B'!O40*IF('Input Data Shift B'!O$80&gt;0,'Input Data Shift B'!O$80,'Shift B Calculation'!$D111)/3600,0)</f>
        <v>0</v>
      </c>
      <c r="Q111" s="10">
        <f>+IFERROR('Input Data Shift B'!P40*IF('Input Data Shift B'!P$80&gt;0,'Input Data Shift B'!P$80,'Shift B Calculation'!$D111)/3600,0)</f>
        <v>0</v>
      </c>
      <c r="R111" s="10">
        <f>+IFERROR('Input Data Shift B'!Q40*IF('Input Data Shift B'!Q$80&gt;0,'Input Data Shift B'!Q$80,'Shift B Calculation'!$D111)/3600,0)</f>
        <v>0</v>
      </c>
      <c r="S111" s="10">
        <f>+IFERROR('Input Data Shift B'!R40*IF('Input Data Shift B'!R$80&gt;0,'Input Data Shift B'!R$80,'Shift B Calculation'!$D111)/3600,0)</f>
        <v>0</v>
      </c>
      <c r="T111" s="10">
        <f>+IFERROR('Input Data Shift B'!S40*IF('Input Data Shift B'!S$80&gt;0,'Input Data Shift B'!S$80,'Shift B Calculation'!$D111)/3600,0)</f>
        <v>0</v>
      </c>
      <c r="U111" s="10">
        <f>+IFERROR('Input Data Shift B'!T40*IF('Input Data Shift B'!T$80&gt;0,'Input Data Shift B'!T$80,'Shift B Calculation'!$D111)/3600,0)</f>
        <v>0</v>
      </c>
      <c r="V111" s="10">
        <f>+IFERROR('Input Data Shift B'!U40*IF('Input Data Shift B'!U$80&gt;0,'Input Data Shift B'!U$80,'Shift B Calculation'!$D111)/3600,0)</f>
        <v>0</v>
      </c>
      <c r="W111" s="10">
        <f>+IFERROR('Input Data Shift B'!V40*IF('Input Data Shift B'!V$80&gt;0,'Input Data Shift B'!V$80,'Shift B Calculation'!$D111)/3600,0)</f>
        <v>0</v>
      </c>
      <c r="X111" s="10">
        <f>+IFERROR('Input Data Shift B'!W40*IF('Input Data Shift B'!W$80&gt;0,'Input Data Shift B'!W$80,'Shift B Calculation'!$D111)/3600,0)</f>
        <v>0</v>
      </c>
      <c r="Y111" s="10">
        <f>+IFERROR('Input Data Shift B'!X40*IF('Input Data Shift B'!X$80&gt;0,'Input Data Shift B'!X$80,'Shift B Calculation'!$D111)/3600,0)</f>
        <v>0</v>
      </c>
      <c r="Z111" s="10">
        <f>+IFERROR('Input Data Shift B'!Y40*IF('Input Data Shift B'!Y$80&gt;0,'Input Data Shift B'!Y$80,'Shift B Calculation'!$D111)/3600,0)</f>
        <v>0</v>
      </c>
      <c r="AA111" s="10">
        <f>+IFERROR('Input Data Shift B'!Z40*IF('Input Data Shift B'!Z$80&gt;0,'Input Data Shift B'!Z$80,'Shift B Calculation'!$D111)/3600,0)</f>
        <v>0</v>
      </c>
      <c r="AB111" s="10">
        <f>+IFERROR('Input Data Shift B'!AA40*IF('Input Data Shift B'!AA$80&gt;0,'Input Data Shift B'!AA$80,'Shift B Calculation'!$D111)/3600,0)</f>
        <v>0</v>
      </c>
      <c r="AC111" s="10">
        <f>+IFERROR('Input Data Shift B'!AB40*IF('Input Data Shift B'!AB$80&gt;0,'Input Data Shift B'!AB$80,'Shift B Calculation'!$D111)/3600,0)</f>
        <v>0</v>
      </c>
      <c r="AD111" s="10">
        <f>+IFERROR('Input Data Shift B'!AC40*IF('Input Data Shift B'!AC$80&gt;0,'Input Data Shift B'!AC$80,'Shift B Calculation'!$D111)/3600,0)</f>
        <v>0</v>
      </c>
      <c r="AE111" s="10">
        <f>+IFERROR('Input Data Shift B'!AD40*IF('Input Data Shift B'!AD$80&gt;0,'Input Data Shift B'!AD$80,'Shift B Calculation'!$D111)/3600,0)</f>
        <v>0</v>
      </c>
      <c r="AF111" s="10">
        <f>+IFERROR('Input Data Shift B'!AE40*IF('Input Data Shift B'!AE$80&gt;0,'Input Data Shift B'!AE$80,'Shift B Calculation'!$D111)/3600,0)</f>
        <v>0</v>
      </c>
      <c r="AG111" s="10">
        <f>+IFERROR('Input Data Shift B'!AF40*IF('Input Data Shift B'!AF$80&gt;0,'Input Data Shift B'!AF$80,'Shift B Calculation'!$D111)/3600,0)</f>
        <v>0</v>
      </c>
      <c r="AH111" s="10">
        <f>+IFERROR('Input Data Shift B'!AG40*IF('Input Data Shift B'!AG$80&gt;0,'Input Data Shift B'!AG$80,'Shift B Calculation'!$D111)/3600,0)</f>
        <v>0</v>
      </c>
      <c r="AI111" s="10">
        <f>+IFERROR('Input Data Shift B'!AH40*IF('Input Data Shift B'!AH$80&gt;0,'Input Data Shift B'!AH$80,'Shift B Calculation'!$D111)/3600,0)</f>
        <v>0</v>
      </c>
      <c r="AJ111" s="10">
        <f t="shared" si="7"/>
        <v>0</v>
      </c>
    </row>
    <row r="112" spans="2:36">
      <c r="B112" s="8">
        <v>35</v>
      </c>
      <c r="C112" s="9" t="str">
        <f t="shared" si="5"/>
        <v>AE262100-6070</v>
      </c>
      <c r="D112" s="8">
        <f>+Kousu!F45</f>
        <v>2.7</v>
      </c>
      <c r="E112" s="10">
        <f>+IFERROR('Input Data Shift B'!D41*IF('Input Data Shift B'!D$80&gt;0,'Input Data Shift B'!D$80,'Shift B Calculation'!$D112)/3600,0)</f>
        <v>0</v>
      </c>
      <c r="F112" s="10">
        <f>+IFERROR('Input Data Shift B'!E41*IF('Input Data Shift B'!E$80&gt;0,'Input Data Shift B'!E$80,'Shift B Calculation'!$D112)/3600,0)</f>
        <v>0</v>
      </c>
      <c r="G112" s="10">
        <f>+IFERROR('Input Data Shift B'!F41*IF('Input Data Shift B'!F$80&gt;0,'Input Data Shift B'!F$80,'Shift B Calculation'!$D112)/3600,0)</f>
        <v>0</v>
      </c>
      <c r="H112" s="10">
        <f>+IFERROR('Input Data Shift B'!G41*IF('Input Data Shift B'!G$80&gt;0,'Input Data Shift B'!G$80,'Shift B Calculation'!$D112)/3600,0)</f>
        <v>0</v>
      </c>
      <c r="I112" s="10">
        <f>+IFERROR('Input Data Shift B'!H41*IF('Input Data Shift B'!H$80&gt;0,'Input Data Shift B'!H$80,'Shift B Calculation'!$D112)/3600,0)</f>
        <v>0</v>
      </c>
      <c r="J112" s="10">
        <f>+IFERROR('Input Data Shift B'!I41*IF('Input Data Shift B'!I$80&gt;0,'Input Data Shift B'!I$80,'Shift B Calculation'!$D112)/3600,0)</f>
        <v>0</v>
      </c>
      <c r="K112" s="10">
        <f>+IFERROR('Input Data Shift B'!J41*IF('Input Data Shift B'!J$80&gt;0,'Input Data Shift B'!J$80,'Shift B Calculation'!$D112)/3600,0)</f>
        <v>0</v>
      </c>
      <c r="L112" s="10">
        <f>+IFERROR('Input Data Shift B'!K41*IF('Input Data Shift B'!K$80&gt;0,'Input Data Shift B'!K$80,'Shift B Calculation'!$D112)/3600,0)</f>
        <v>0</v>
      </c>
      <c r="M112" s="10">
        <f>+IFERROR('Input Data Shift B'!L41*IF('Input Data Shift B'!L$80&gt;0,'Input Data Shift B'!L$80,'Shift B Calculation'!$D112)/3600,0)</f>
        <v>0</v>
      </c>
      <c r="N112" s="10">
        <f>+IFERROR('Input Data Shift B'!M41*IF('Input Data Shift B'!M$80&gt;0,'Input Data Shift B'!M$80,'Shift B Calculation'!$D112)/3600,0)</f>
        <v>0</v>
      </c>
      <c r="O112" s="10">
        <f>+IFERROR('Input Data Shift B'!N41*IF('Input Data Shift B'!N$80&gt;0,'Input Data Shift B'!N$80,'Shift B Calculation'!$D112)/3600,0)</f>
        <v>0</v>
      </c>
      <c r="P112" s="10">
        <f>+IFERROR('Input Data Shift B'!O41*IF('Input Data Shift B'!O$80&gt;0,'Input Data Shift B'!O$80,'Shift B Calculation'!$D112)/3600,0)</f>
        <v>0</v>
      </c>
      <c r="Q112" s="10">
        <f>+IFERROR('Input Data Shift B'!P41*IF('Input Data Shift B'!P$80&gt;0,'Input Data Shift B'!P$80,'Shift B Calculation'!$D112)/3600,0)</f>
        <v>0</v>
      </c>
      <c r="R112" s="10">
        <f>+IFERROR('Input Data Shift B'!Q41*IF('Input Data Shift B'!Q$80&gt;0,'Input Data Shift B'!Q$80,'Shift B Calculation'!$D112)/3600,0)</f>
        <v>0</v>
      </c>
      <c r="S112" s="10">
        <f>+IFERROR('Input Data Shift B'!R41*IF('Input Data Shift B'!R$80&gt;0,'Input Data Shift B'!R$80,'Shift B Calculation'!$D112)/3600,0)</f>
        <v>0</v>
      </c>
      <c r="T112" s="10">
        <f>+IFERROR('Input Data Shift B'!S41*IF('Input Data Shift B'!S$80&gt;0,'Input Data Shift B'!S$80,'Shift B Calculation'!$D112)/3600,0)</f>
        <v>0</v>
      </c>
      <c r="U112" s="10">
        <f>+IFERROR('Input Data Shift B'!T41*IF('Input Data Shift B'!T$80&gt;0,'Input Data Shift B'!T$80,'Shift B Calculation'!$D112)/3600,0)</f>
        <v>0</v>
      </c>
      <c r="V112" s="10">
        <f>+IFERROR('Input Data Shift B'!U41*IF('Input Data Shift B'!U$80&gt;0,'Input Data Shift B'!U$80,'Shift B Calculation'!$D112)/3600,0)</f>
        <v>0</v>
      </c>
      <c r="W112" s="10">
        <f>+IFERROR('Input Data Shift B'!V41*IF('Input Data Shift B'!V$80&gt;0,'Input Data Shift B'!V$80,'Shift B Calculation'!$D112)/3600,0)</f>
        <v>0</v>
      </c>
      <c r="X112" s="10">
        <f>+IFERROR('Input Data Shift B'!W41*IF('Input Data Shift B'!W$80&gt;0,'Input Data Shift B'!W$80,'Shift B Calculation'!$D112)/3600,0)</f>
        <v>0</v>
      </c>
      <c r="Y112" s="10">
        <f>+IFERROR('Input Data Shift B'!X41*IF('Input Data Shift B'!X$80&gt;0,'Input Data Shift B'!X$80,'Shift B Calculation'!$D112)/3600,0)</f>
        <v>0</v>
      </c>
      <c r="Z112" s="10">
        <f>+IFERROR('Input Data Shift B'!Y41*IF('Input Data Shift B'!Y$80&gt;0,'Input Data Shift B'!Y$80,'Shift B Calculation'!$D112)/3600,0)</f>
        <v>0</v>
      </c>
      <c r="AA112" s="10">
        <f>+IFERROR('Input Data Shift B'!Z41*IF('Input Data Shift B'!Z$80&gt;0,'Input Data Shift B'!Z$80,'Shift B Calculation'!$D112)/3600,0)</f>
        <v>0</v>
      </c>
      <c r="AB112" s="10">
        <f>+IFERROR('Input Data Shift B'!AA41*IF('Input Data Shift B'!AA$80&gt;0,'Input Data Shift B'!AA$80,'Shift B Calculation'!$D112)/3600,0)</f>
        <v>0</v>
      </c>
      <c r="AC112" s="10">
        <f>+IFERROR('Input Data Shift B'!AB41*IF('Input Data Shift B'!AB$80&gt;0,'Input Data Shift B'!AB$80,'Shift B Calculation'!$D112)/3600,0)</f>
        <v>0</v>
      </c>
      <c r="AD112" s="10">
        <f>+IFERROR('Input Data Shift B'!AC41*IF('Input Data Shift B'!AC$80&gt;0,'Input Data Shift B'!AC$80,'Shift B Calculation'!$D112)/3600,0)</f>
        <v>0</v>
      </c>
      <c r="AE112" s="10">
        <f>+IFERROR('Input Data Shift B'!AD41*IF('Input Data Shift B'!AD$80&gt;0,'Input Data Shift B'!AD$80,'Shift B Calculation'!$D112)/3600,0)</f>
        <v>0</v>
      </c>
      <c r="AF112" s="10">
        <f>+IFERROR('Input Data Shift B'!AE41*IF('Input Data Shift B'!AE$80&gt;0,'Input Data Shift B'!AE$80,'Shift B Calculation'!$D112)/3600,0)</f>
        <v>0</v>
      </c>
      <c r="AG112" s="10">
        <f>+IFERROR('Input Data Shift B'!AF41*IF('Input Data Shift B'!AF$80&gt;0,'Input Data Shift B'!AF$80,'Shift B Calculation'!$D112)/3600,0)</f>
        <v>0</v>
      </c>
      <c r="AH112" s="10">
        <f>+IFERROR('Input Data Shift B'!AG41*IF('Input Data Shift B'!AG$80&gt;0,'Input Data Shift B'!AG$80,'Shift B Calculation'!$D112)/3600,0)</f>
        <v>0</v>
      </c>
      <c r="AI112" s="10">
        <f>+IFERROR('Input Data Shift B'!AH41*IF('Input Data Shift B'!AH$80&gt;0,'Input Data Shift B'!AH$80,'Shift B Calculation'!$D112)/3600,0)</f>
        <v>0</v>
      </c>
      <c r="AJ112" s="10">
        <f t="shared" si="7"/>
        <v>0</v>
      </c>
    </row>
    <row r="113" spans="2:36">
      <c r="B113" s="8">
        <v>36</v>
      </c>
      <c r="C113" s="9" t="str">
        <f t="shared" si="5"/>
        <v>AE262100-6110</v>
      </c>
      <c r="D113" s="8">
        <f>+Kousu!F46</f>
        <v>2.7</v>
      </c>
      <c r="E113" s="10">
        <f>+IFERROR('Input Data Shift B'!D42*IF('Input Data Shift B'!D$80&gt;0,'Input Data Shift B'!D$80,'Shift B Calculation'!$D113)/3600,0)</f>
        <v>0</v>
      </c>
      <c r="F113" s="10">
        <f>+IFERROR('Input Data Shift B'!E42*IF('Input Data Shift B'!E$80&gt;0,'Input Data Shift B'!E$80,'Shift B Calculation'!$D113)/3600,0)</f>
        <v>0</v>
      </c>
      <c r="G113" s="10">
        <f>+IFERROR('Input Data Shift B'!F42*IF('Input Data Shift B'!F$80&gt;0,'Input Data Shift B'!F$80,'Shift B Calculation'!$D113)/3600,0)</f>
        <v>0</v>
      </c>
      <c r="H113" s="10">
        <f>+IFERROR('Input Data Shift B'!G42*IF('Input Data Shift B'!G$80&gt;0,'Input Data Shift B'!G$80,'Shift B Calculation'!$D113)/3600,0)</f>
        <v>0</v>
      </c>
      <c r="I113" s="10">
        <f>+IFERROR('Input Data Shift B'!H42*IF('Input Data Shift B'!H$80&gt;0,'Input Data Shift B'!H$80,'Shift B Calculation'!$D113)/3600,0)</f>
        <v>0</v>
      </c>
      <c r="J113" s="10">
        <f>+IFERROR('Input Data Shift B'!I42*IF('Input Data Shift B'!I$80&gt;0,'Input Data Shift B'!I$80,'Shift B Calculation'!$D113)/3600,0)</f>
        <v>0</v>
      </c>
      <c r="K113" s="10">
        <f>+IFERROR('Input Data Shift B'!J42*IF('Input Data Shift B'!J$80&gt;0,'Input Data Shift B'!J$80,'Shift B Calculation'!$D113)/3600,0)</f>
        <v>0</v>
      </c>
      <c r="L113" s="10">
        <f>+IFERROR('Input Data Shift B'!K42*IF('Input Data Shift B'!K$80&gt;0,'Input Data Shift B'!K$80,'Shift B Calculation'!$D113)/3600,0)</f>
        <v>0</v>
      </c>
      <c r="M113" s="10">
        <f>+IFERROR('Input Data Shift B'!L42*IF('Input Data Shift B'!L$80&gt;0,'Input Data Shift B'!L$80,'Shift B Calculation'!$D113)/3600,0)</f>
        <v>0</v>
      </c>
      <c r="N113" s="10">
        <f>+IFERROR('Input Data Shift B'!M42*IF('Input Data Shift B'!M$80&gt;0,'Input Data Shift B'!M$80,'Shift B Calculation'!$D113)/3600,0)</f>
        <v>0</v>
      </c>
      <c r="O113" s="10">
        <f>+IFERROR('Input Data Shift B'!N42*IF('Input Data Shift B'!N$80&gt;0,'Input Data Shift B'!N$80,'Shift B Calculation'!$D113)/3600,0)</f>
        <v>0</v>
      </c>
      <c r="P113" s="10">
        <f>+IFERROR('Input Data Shift B'!O42*IF('Input Data Shift B'!O$80&gt;0,'Input Data Shift B'!O$80,'Shift B Calculation'!$D113)/3600,0)</f>
        <v>0</v>
      </c>
      <c r="Q113" s="10">
        <f>+IFERROR('Input Data Shift B'!P42*IF('Input Data Shift B'!P$80&gt;0,'Input Data Shift B'!P$80,'Shift B Calculation'!$D113)/3600,0)</f>
        <v>0</v>
      </c>
      <c r="R113" s="10">
        <f>+IFERROR('Input Data Shift B'!Q42*IF('Input Data Shift B'!Q$80&gt;0,'Input Data Shift B'!Q$80,'Shift B Calculation'!$D113)/3600,0)</f>
        <v>0</v>
      </c>
      <c r="S113" s="10">
        <f>+IFERROR('Input Data Shift B'!R42*IF('Input Data Shift B'!R$80&gt;0,'Input Data Shift B'!R$80,'Shift B Calculation'!$D113)/3600,0)</f>
        <v>0</v>
      </c>
      <c r="T113" s="10">
        <f>+IFERROR('Input Data Shift B'!S42*IF('Input Data Shift B'!S$80&gt;0,'Input Data Shift B'!S$80,'Shift B Calculation'!$D113)/3600,0)</f>
        <v>0</v>
      </c>
      <c r="U113" s="10">
        <f>+IFERROR('Input Data Shift B'!T42*IF('Input Data Shift B'!T$80&gt;0,'Input Data Shift B'!T$80,'Shift B Calculation'!$D113)/3600,0)</f>
        <v>0</v>
      </c>
      <c r="V113" s="10">
        <f>+IFERROR('Input Data Shift B'!U42*IF('Input Data Shift B'!U$80&gt;0,'Input Data Shift B'!U$80,'Shift B Calculation'!$D113)/3600,0)</f>
        <v>0</v>
      </c>
      <c r="W113" s="10">
        <f>+IFERROR('Input Data Shift B'!V42*IF('Input Data Shift B'!V$80&gt;0,'Input Data Shift B'!V$80,'Shift B Calculation'!$D113)/3600,0)</f>
        <v>0</v>
      </c>
      <c r="X113" s="10">
        <f>+IFERROR('Input Data Shift B'!W42*IF('Input Data Shift B'!W$80&gt;0,'Input Data Shift B'!W$80,'Shift B Calculation'!$D113)/3600,0)</f>
        <v>0</v>
      </c>
      <c r="Y113" s="10">
        <f>+IFERROR('Input Data Shift B'!X42*IF('Input Data Shift B'!X$80&gt;0,'Input Data Shift B'!X$80,'Shift B Calculation'!$D113)/3600,0)</f>
        <v>0</v>
      </c>
      <c r="Z113" s="10">
        <f>+IFERROR('Input Data Shift B'!Y42*IF('Input Data Shift B'!Y$80&gt;0,'Input Data Shift B'!Y$80,'Shift B Calculation'!$D113)/3600,0)</f>
        <v>0</v>
      </c>
      <c r="AA113" s="10">
        <f>+IFERROR('Input Data Shift B'!Z42*IF('Input Data Shift B'!Z$80&gt;0,'Input Data Shift B'!Z$80,'Shift B Calculation'!$D113)/3600,0)</f>
        <v>0</v>
      </c>
      <c r="AB113" s="10">
        <f>+IFERROR('Input Data Shift B'!AA42*IF('Input Data Shift B'!AA$80&gt;0,'Input Data Shift B'!AA$80,'Shift B Calculation'!$D113)/3600,0)</f>
        <v>0</v>
      </c>
      <c r="AC113" s="10">
        <f>+IFERROR('Input Data Shift B'!AB42*IF('Input Data Shift B'!AB$80&gt;0,'Input Data Shift B'!AB$80,'Shift B Calculation'!$D113)/3600,0)</f>
        <v>0</v>
      </c>
      <c r="AD113" s="10">
        <f>+IFERROR('Input Data Shift B'!AC42*IF('Input Data Shift B'!AC$80&gt;0,'Input Data Shift B'!AC$80,'Shift B Calculation'!$D113)/3600,0)</f>
        <v>0</v>
      </c>
      <c r="AE113" s="10">
        <f>+IFERROR('Input Data Shift B'!AD42*IF('Input Data Shift B'!AD$80&gt;0,'Input Data Shift B'!AD$80,'Shift B Calculation'!$D113)/3600,0)</f>
        <v>0</v>
      </c>
      <c r="AF113" s="10">
        <f>+IFERROR('Input Data Shift B'!AE42*IF('Input Data Shift B'!AE$80&gt;0,'Input Data Shift B'!AE$80,'Shift B Calculation'!$D113)/3600,0)</f>
        <v>0</v>
      </c>
      <c r="AG113" s="10">
        <f>+IFERROR('Input Data Shift B'!AF42*IF('Input Data Shift B'!AF$80&gt;0,'Input Data Shift B'!AF$80,'Shift B Calculation'!$D113)/3600,0)</f>
        <v>0</v>
      </c>
      <c r="AH113" s="10">
        <f>+IFERROR('Input Data Shift B'!AG42*IF('Input Data Shift B'!AG$80&gt;0,'Input Data Shift B'!AG$80,'Shift B Calculation'!$D113)/3600,0)</f>
        <v>0</v>
      </c>
      <c r="AI113" s="10">
        <f>+IFERROR('Input Data Shift B'!AH42*IF('Input Data Shift B'!AH$80&gt;0,'Input Data Shift B'!AH$80,'Shift B Calculation'!$D113)/3600,0)</f>
        <v>0</v>
      </c>
      <c r="AJ113" s="10">
        <f t="shared" si="7"/>
        <v>0</v>
      </c>
    </row>
    <row r="114" spans="2:36">
      <c r="B114" s="8">
        <v>37</v>
      </c>
      <c r="C114" s="9" t="str">
        <f t="shared" si="5"/>
        <v>AE262100-6120</v>
      </c>
      <c r="D114" s="8">
        <f>+Kousu!F47</f>
        <v>2.7</v>
      </c>
      <c r="E114" s="10">
        <f>+IFERROR('Input Data Shift B'!D43*IF('Input Data Shift B'!D$80&gt;0,'Input Data Shift B'!D$80,'Shift B Calculation'!$D114)/3600,0)</f>
        <v>0</v>
      </c>
      <c r="F114" s="10">
        <f>+IFERROR('Input Data Shift B'!E43*IF('Input Data Shift B'!E$80&gt;0,'Input Data Shift B'!E$80,'Shift B Calculation'!$D114)/3600,0)</f>
        <v>0</v>
      </c>
      <c r="G114" s="10">
        <f>+IFERROR('Input Data Shift B'!F43*IF('Input Data Shift B'!F$80&gt;0,'Input Data Shift B'!F$80,'Shift B Calculation'!$D114)/3600,0)</f>
        <v>0</v>
      </c>
      <c r="H114" s="10">
        <f>+IFERROR('Input Data Shift B'!G43*IF('Input Data Shift B'!G$80&gt;0,'Input Data Shift B'!G$80,'Shift B Calculation'!$D114)/3600,0)</f>
        <v>0</v>
      </c>
      <c r="I114" s="10">
        <f>+IFERROR('Input Data Shift B'!H43*IF('Input Data Shift B'!H$80&gt;0,'Input Data Shift B'!H$80,'Shift B Calculation'!$D114)/3600,0)</f>
        <v>0</v>
      </c>
      <c r="J114" s="10">
        <f>+IFERROR('Input Data Shift B'!I43*IF('Input Data Shift B'!I$80&gt;0,'Input Data Shift B'!I$80,'Shift B Calculation'!$D114)/3600,0)</f>
        <v>0</v>
      </c>
      <c r="K114" s="10">
        <f>+IFERROR('Input Data Shift B'!J43*IF('Input Data Shift B'!J$80&gt;0,'Input Data Shift B'!J$80,'Shift B Calculation'!$D114)/3600,0)</f>
        <v>0</v>
      </c>
      <c r="L114" s="10">
        <f>+IFERROR('Input Data Shift B'!K43*IF('Input Data Shift B'!K$80&gt;0,'Input Data Shift B'!K$80,'Shift B Calculation'!$D114)/3600,0)</f>
        <v>0</v>
      </c>
      <c r="M114" s="10">
        <f>+IFERROR('Input Data Shift B'!L43*IF('Input Data Shift B'!L$80&gt;0,'Input Data Shift B'!L$80,'Shift B Calculation'!$D114)/3600,0)</f>
        <v>0</v>
      </c>
      <c r="N114" s="10">
        <f>+IFERROR('Input Data Shift B'!M43*IF('Input Data Shift B'!M$80&gt;0,'Input Data Shift B'!M$80,'Shift B Calculation'!$D114)/3600,0)</f>
        <v>0</v>
      </c>
      <c r="O114" s="10">
        <f>+IFERROR('Input Data Shift B'!N43*IF('Input Data Shift B'!N$80&gt;0,'Input Data Shift B'!N$80,'Shift B Calculation'!$D114)/3600,0)</f>
        <v>0</v>
      </c>
      <c r="P114" s="10">
        <f>+IFERROR('Input Data Shift B'!O43*IF('Input Data Shift B'!O$80&gt;0,'Input Data Shift B'!O$80,'Shift B Calculation'!$D114)/3600,0)</f>
        <v>0</v>
      </c>
      <c r="Q114" s="10">
        <f>+IFERROR('Input Data Shift B'!P43*IF('Input Data Shift B'!P$80&gt;0,'Input Data Shift B'!P$80,'Shift B Calculation'!$D114)/3600,0)</f>
        <v>0</v>
      </c>
      <c r="R114" s="10">
        <f>+IFERROR('Input Data Shift B'!Q43*IF('Input Data Shift B'!Q$80&gt;0,'Input Data Shift B'!Q$80,'Shift B Calculation'!$D114)/3600,0)</f>
        <v>0</v>
      </c>
      <c r="S114" s="10">
        <f>+IFERROR('Input Data Shift B'!R43*IF('Input Data Shift B'!R$80&gt;0,'Input Data Shift B'!R$80,'Shift B Calculation'!$D114)/3600,0)</f>
        <v>0</v>
      </c>
      <c r="T114" s="10">
        <f>+IFERROR('Input Data Shift B'!S43*IF('Input Data Shift B'!S$80&gt;0,'Input Data Shift B'!S$80,'Shift B Calculation'!$D114)/3600,0)</f>
        <v>0.45750000000000002</v>
      </c>
      <c r="U114" s="10">
        <f>+IFERROR('Input Data Shift B'!T43*IF('Input Data Shift B'!T$80&gt;0,'Input Data Shift B'!T$80,'Shift B Calculation'!$D114)/3600,0)</f>
        <v>0</v>
      </c>
      <c r="V114" s="10">
        <f>+IFERROR('Input Data Shift B'!U43*IF('Input Data Shift B'!U$80&gt;0,'Input Data Shift B'!U$80,'Shift B Calculation'!$D114)/3600,0)</f>
        <v>0</v>
      </c>
      <c r="W114" s="10">
        <f>+IFERROR('Input Data Shift B'!V43*IF('Input Data Shift B'!V$80&gt;0,'Input Data Shift B'!V$80,'Shift B Calculation'!$D114)/3600,0)</f>
        <v>0</v>
      </c>
      <c r="X114" s="10">
        <f>+IFERROR('Input Data Shift B'!W43*IF('Input Data Shift B'!W$80&gt;0,'Input Data Shift B'!W$80,'Shift B Calculation'!$D114)/3600,0)</f>
        <v>0</v>
      </c>
      <c r="Y114" s="10">
        <f>+IFERROR('Input Data Shift B'!X43*IF('Input Data Shift B'!X$80&gt;0,'Input Data Shift B'!X$80,'Shift B Calculation'!$D114)/3600,0)</f>
        <v>0</v>
      </c>
      <c r="Z114" s="10">
        <f>+IFERROR('Input Data Shift B'!Y43*IF('Input Data Shift B'!Y$80&gt;0,'Input Data Shift B'!Y$80,'Shift B Calculation'!$D114)/3600,0)</f>
        <v>0</v>
      </c>
      <c r="AA114" s="10">
        <f>+IFERROR('Input Data Shift B'!Z43*IF('Input Data Shift B'!Z$80&gt;0,'Input Data Shift B'!Z$80,'Shift B Calculation'!$D114)/3600,0)</f>
        <v>0</v>
      </c>
      <c r="AB114" s="10">
        <f>+IFERROR('Input Data Shift B'!AA43*IF('Input Data Shift B'!AA$80&gt;0,'Input Data Shift B'!AA$80,'Shift B Calculation'!$D114)/3600,0)</f>
        <v>0</v>
      </c>
      <c r="AC114" s="10">
        <f>+IFERROR('Input Data Shift B'!AB43*IF('Input Data Shift B'!AB$80&gt;0,'Input Data Shift B'!AB$80,'Shift B Calculation'!$D114)/3600,0)</f>
        <v>0</v>
      </c>
      <c r="AD114" s="10">
        <f>+IFERROR('Input Data Shift B'!AC43*IF('Input Data Shift B'!AC$80&gt;0,'Input Data Shift B'!AC$80,'Shift B Calculation'!$D114)/3600,0)</f>
        <v>0</v>
      </c>
      <c r="AE114" s="10">
        <f>+IFERROR('Input Data Shift B'!AD43*IF('Input Data Shift B'!AD$80&gt;0,'Input Data Shift B'!AD$80,'Shift B Calculation'!$D114)/3600,0)</f>
        <v>0</v>
      </c>
      <c r="AF114" s="10">
        <f>+IFERROR('Input Data Shift B'!AE43*IF('Input Data Shift B'!AE$80&gt;0,'Input Data Shift B'!AE$80,'Shift B Calculation'!$D114)/3600,0)</f>
        <v>0</v>
      </c>
      <c r="AG114" s="10">
        <f>+IFERROR('Input Data Shift B'!AF43*IF('Input Data Shift B'!AF$80&gt;0,'Input Data Shift B'!AF$80,'Shift B Calculation'!$D114)/3600,0)</f>
        <v>0</v>
      </c>
      <c r="AH114" s="10">
        <f>+IFERROR('Input Data Shift B'!AG43*IF('Input Data Shift B'!AG$80&gt;0,'Input Data Shift B'!AG$80,'Shift B Calculation'!$D114)/3600,0)</f>
        <v>0</v>
      </c>
      <c r="AI114" s="10">
        <f>+IFERROR('Input Data Shift B'!AH43*IF('Input Data Shift B'!AH$80&gt;0,'Input Data Shift B'!AH$80,'Shift B Calculation'!$D114)/3600,0)</f>
        <v>0</v>
      </c>
      <c r="AJ114" s="10">
        <f t="shared" si="7"/>
        <v>0.45750000000000002</v>
      </c>
    </row>
    <row r="115" spans="2:36">
      <c r="B115" s="8">
        <v>38</v>
      </c>
      <c r="C115" s="9" t="str">
        <f t="shared" si="5"/>
        <v>AE262100-6161</v>
      </c>
      <c r="D115" s="8">
        <f>+Kousu!F48</f>
        <v>2.7</v>
      </c>
      <c r="E115" s="10">
        <f>+IFERROR('Input Data Shift B'!D44*IF('Input Data Shift B'!D$80&gt;0,'Input Data Shift B'!D$80,'Shift B Calculation'!$D115)/3600,0)</f>
        <v>0</v>
      </c>
      <c r="F115" s="10">
        <f>+IFERROR('Input Data Shift B'!E44*IF('Input Data Shift B'!E$80&gt;0,'Input Data Shift B'!E$80,'Shift B Calculation'!$D115)/3600,0)</f>
        <v>0</v>
      </c>
      <c r="G115" s="10">
        <f>+IFERROR('Input Data Shift B'!F44*IF('Input Data Shift B'!F$80&gt;0,'Input Data Shift B'!F$80,'Shift B Calculation'!$D115)/3600,0)</f>
        <v>0</v>
      </c>
      <c r="H115" s="10">
        <f>+IFERROR('Input Data Shift B'!G44*IF('Input Data Shift B'!G$80&gt;0,'Input Data Shift B'!G$80,'Shift B Calculation'!$D115)/3600,0)</f>
        <v>0</v>
      </c>
      <c r="I115" s="10">
        <f>+IFERROR('Input Data Shift B'!H44*IF('Input Data Shift B'!H$80&gt;0,'Input Data Shift B'!H$80,'Shift B Calculation'!$D115)/3600,0)</f>
        <v>0</v>
      </c>
      <c r="J115" s="10">
        <f>+IFERROR('Input Data Shift B'!I44*IF('Input Data Shift B'!I$80&gt;0,'Input Data Shift B'!I$80,'Shift B Calculation'!$D115)/3600,0)</f>
        <v>0</v>
      </c>
      <c r="K115" s="10">
        <f>+IFERROR('Input Data Shift B'!J44*IF('Input Data Shift B'!J$80&gt;0,'Input Data Shift B'!J$80,'Shift B Calculation'!$D115)/3600,0)</f>
        <v>0</v>
      </c>
      <c r="L115" s="10">
        <f>+IFERROR('Input Data Shift B'!K44*IF('Input Data Shift B'!K$80&gt;0,'Input Data Shift B'!K$80,'Shift B Calculation'!$D115)/3600,0)</f>
        <v>0</v>
      </c>
      <c r="M115" s="10">
        <f>+IFERROR('Input Data Shift B'!L44*IF('Input Data Shift B'!L$80&gt;0,'Input Data Shift B'!L$80,'Shift B Calculation'!$D115)/3600,0)</f>
        <v>0</v>
      </c>
      <c r="N115" s="10">
        <f>+IFERROR('Input Data Shift B'!M44*IF('Input Data Shift B'!M$80&gt;0,'Input Data Shift B'!M$80,'Shift B Calculation'!$D115)/3600,0)</f>
        <v>0</v>
      </c>
      <c r="O115" s="10">
        <f>+IFERROR('Input Data Shift B'!N44*IF('Input Data Shift B'!N$80&gt;0,'Input Data Shift B'!N$80,'Shift B Calculation'!$D115)/3600,0)</f>
        <v>0</v>
      </c>
      <c r="P115" s="10">
        <f>+IFERROR('Input Data Shift B'!O44*IF('Input Data Shift B'!O$80&gt;0,'Input Data Shift B'!O$80,'Shift B Calculation'!$D115)/3600,0)</f>
        <v>0</v>
      </c>
      <c r="Q115" s="10">
        <f>+IFERROR('Input Data Shift B'!P44*IF('Input Data Shift B'!P$80&gt;0,'Input Data Shift B'!P$80,'Shift B Calculation'!$D115)/3600,0)</f>
        <v>0</v>
      </c>
      <c r="R115" s="10">
        <f>+IFERROR('Input Data Shift B'!Q44*IF('Input Data Shift B'!Q$80&gt;0,'Input Data Shift B'!Q$80,'Shift B Calculation'!$D115)/3600,0)</f>
        <v>0</v>
      </c>
      <c r="S115" s="10">
        <f>+IFERROR('Input Data Shift B'!R44*IF('Input Data Shift B'!R$80&gt;0,'Input Data Shift B'!R$80,'Shift B Calculation'!$D115)/3600,0)</f>
        <v>0</v>
      </c>
      <c r="T115" s="10">
        <f>+IFERROR('Input Data Shift B'!S44*IF('Input Data Shift B'!S$80&gt;0,'Input Data Shift B'!S$80,'Shift B Calculation'!$D115)/3600,0)</f>
        <v>0</v>
      </c>
      <c r="U115" s="10">
        <f>+IFERROR('Input Data Shift B'!T44*IF('Input Data Shift B'!T$80&gt;0,'Input Data Shift B'!T$80,'Shift B Calculation'!$D115)/3600,0)</f>
        <v>0</v>
      </c>
      <c r="V115" s="10">
        <f>+IFERROR('Input Data Shift B'!U44*IF('Input Data Shift B'!U$80&gt;0,'Input Data Shift B'!U$80,'Shift B Calculation'!$D115)/3600,0)</f>
        <v>0</v>
      </c>
      <c r="W115" s="10">
        <f>+IFERROR('Input Data Shift B'!V44*IF('Input Data Shift B'!V$80&gt;0,'Input Data Shift B'!V$80,'Shift B Calculation'!$D115)/3600,0)</f>
        <v>0</v>
      </c>
      <c r="X115" s="10">
        <f>+IFERROR('Input Data Shift B'!W44*IF('Input Data Shift B'!W$80&gt;0,'Input Data Shift B'!W$80,'Shift B Calculation'!$D115)/3600,0)</f>
        <v>0</v>
      </c>
      <c r="Y115" s="10">
        <f>+IFERROR('Input Data Shift B'!X44*IF('Input Data Shift B'!X$80&gt;0,'Input Data Shift B'!X$80,'Shift B Calculation'!$D115)/3600,0)</f>
        <v>0</v>
      </c>
      <c r="Z115" s="10">
        <f>+IFERROR('Input Data Shift B'!Y44*IF('Input Data Shift B'!Y$80&gt;0,'Input Data Shift B'!Y$80,'Shift B Calculation'!$D115)/3600,0)</f>
        <v>0</v>
      </c>
      <c r="AA115" s="10">
        <f>+IFERROR('Input Data Shift B'!Z44*IF('Input Data Shift B'!Z$80&gt;0,'Input Data Shift B'!Z$80,'Shift B Calculation'!$D115)/3600,0)</f>
        <v>0</v>
      </c>
      <c r="AB115" s="10">
        <f>+IFERROR('Input Data Shift B'!AA44*IF('Input Data Shift B'!AA$80&gt;0,'Input Data Shift B'!AA$80,'Shift B Calculation'!$D115)/3600,0)</f>
        <v>0</v>
      </c>
      <c r="AC115" s="10">
        <f>+IFERROR('Input Data Shift B'!AB44*IF('Input Data Shift B'!AB$80&gt;0,'Input Data Shift B'!AB$80,'Shift B Calculation'!$D115)/3600,0)</f>
        <v>0</v>
      </c>
      <c r="AD115" s="10">
        <f>+IFERROR('Input Data Shift B'!AC44*IF('Input Data Shift B'!AC$80&gt;0,'Input Data Shift B'!AC$80,'Shift B Calculation'!$D115)/3600,0)</f>
        <v>0</v>
      </c>
      <c r="AE115" s="10">
        <f>+IFERROR('Input Data Shift B'!AD44*IF('Input Data Shift B'!AD$80&gt;0,'Input Data Shift B'!AD$80,'Shift B Calculation'!$D115)/3600,0)</f>
        <v>0</v>
      </c>
      <c r="AF115" s="10">
        <f>+IFERROR('Input Data Shift B'!AE44*IF('Input Data Shift B'!AE$80&gt;0,'Input Data Shift B'!AE$80,'Shift B Calculation'!$D115)/3600,0)</f>
        <v>0</v>
      </c>
      <c r="AG115" s="10">
        <f>+IFERROR('Input Data Shift B'!AF44*IF('Input Data Shift B'!AF$80&gt;0,'Input Data Shift B'!AF$80,'Shift B Calculation'!$D115)/3600,0)</f>
        <v>0</v>
      </c>
      <c r="AH115" s="10">
        <f>+IFERROR('Input Data Shift B'!AG44*IF('Input Data Shift B'!AG$80&gt;0,'Input Data Shift B'!AG$80,'Shift B Calculation'!$D115)/3600,0)</f>
        <v>0</v>
      </c>
      <c r="AI115" s="10">
        <f>+IFERROR('Input Data Shift B'!AH44*IF('Input Data Shift B'!AH$80&gt;0,'Input Data Shift B'!AH$80,'Shift B Calculation'!$D115)/3600,0)</f>
        <v>0</v>
      </c>
      <c r="AJ115" s="10">
        <f t="shared" si="7"/>
        <v>0</v>
      </c>
    </row>
    <row r="116" spans="2:36">
      <c r="B116" s="8">
        <v>39</v>
      </c>
      <c r="C116" s="9" t="str">
        <f t="shared" si="5"/>
        <v>AE262100-6171</v>
      </c>
      <c r="D116" s="8">
        <f>+Kousu!F49</f>
        <v>2.7</v>
      </c>
      <c r="E116" s="10">
        <f>+IFERROR('Input Data Shift B'!D45*IF('Input Data Shift B'!D$80&gt;0,'Input Data Shift B'!D$80,'Shift B Calculation'!$D116)/3600,0)</f>
        <v>0</v>
      </c>
      <c r="F116" s="10">
        <f>+IFERROR('Input Data Shift B'!E45*IF('Input Data Shift B'!E$80&gt;0,'Input Data Shift B'!E$80,'Shift B Calculation'!$D116)/3600,0)</f>
        <v>0</v>
      </c>
      <c r="G116" s="10">
        <f>+IFERROR('Input Data Shift B'!F45*IF('Input Data Shift B'!F$80&gt;0,'Input Data Shift B'!F$80,'Shift B Calculation'!$D116)/3600,0)</f>
        <v>0</v>
      </c>
      <c r="H116" s="10">
        <f>+IFERROR('Input Data Shift B'!G45*IF('Input Data Shift B'!G$80&gt;0,'Input Data Shift B'!G$80,'Shift B Calculation'!$D116)/3600,0)</f>
        <v>0</v>
      </c>
      <c r="I116" s="10">
        <f>+IFERROR('Input Data Shift B'!H45*IF('Input Data Shift B'!H$80&gt;0,'Input Data Shift B'!H$80,'Shift B Calculation'!$D116)/3600,0)</f>
        <v>0</v>
      </c>
      <c r="J116" s="10">
        <f>+IFERROR('Input Data Shift B'!I45*IF('Input Data Shift B'!I$80&gt;0,'Input Data Shift B'!I$80,'Shift B Calculation'!$D116)/3600,0)</f>
        <v>0</v>
      </c>
      <c r="K116" s="10">
        <f>+IFERROR('Input Data Shift B'!J45*IF('Input Data Shift B'!J$80&gt;0,'Input Data Shift B'!J$80,'Shift B Calculation'!$D116)/3600,0)</f>
        <v>0</v>
      </c>
      <c r="L116" s="10">
        <f>+IFERROR('Input Data Shift B'!K45*IF('Input Data Shift B'!K$80&gt;0,'Input Data Shift B'!K$80,'Shift B Calculation'!$D116)/3600,0)</f>
        <v>0</v>
      </c>
      <c r="M116" s="10">
        <f>+IFERROR('Input Data Shift B'!L45*IF('Input Data Shift B'!L$80&gt;0,'Input Data Shift B'!L$80,'Shift B Calculation'!$D116)/3600,0)</f>
        <v>0</v>
      </c>
      <c r="N116" s="10">
        <f>+IFERROR('Input Data Shift B'!M45*IF('Input Data Shift B'!M$80&gt;0,'Input Data Shift B'!M$80,'Shift B Calculation'!$D116)/3600,0)</f>
        <v>0</v>
      </c>
      <c r="O116" s="10">
        <f>+IFERROR('Input Data Shift B'!N45*IF('Input Data Shift B'!N$80&gt;0,'Input Data Shift B'!N$80,'Shift B Calculation'!$D116)/3600,0)</f>
        <v>0</v>
      </c>
      <c r="P116" s="10">
        <f>+IFERROR('Input Data Shift B'!O45*IF('Input Data Shift B'!O$80&gt;0,'Input Data Shift B'!O$80,'Shift B Calculation'!$D116)/3600,0)</f>
        <v>0</v>
      </c>
      <c r="Q116" s="10">
        <f>+IFERROR('Input Data Shift B'!P45*IF('Input Data Shift B'!P$80&gt;0,'Input Data Shift B'!P$80,'Shift B Calculation'!$D116)/3600,0)</f>
        <v>0</v>
      </c>
      <c r="R116" s="10">
        <f>+IFERROR('Input Data Shift B'!Q45*IF('Input Data Shift B'!Q$80&gt;0,'Input Data Shift B'!Q$80,'Shift B Calculation'!$D116)/3600,0)</f>
        <v>0</v>
      </c>
      <c r="S116" s="10">
        <f>+IFERROR('Input Data Shift B'!R45*IF('Input Data Shift B'!R$80&gt;0,'Input Data Shift B'!R$80,'Shift B Calculation'!$D116)/3600,0)</f>
        <v>0</v>
      </c>
      <c r="T116" s="10">
        <f>+IFERROR('Input Data Shift B'!S45*IF('Input Data Shift B'!S$80&gt;0,'Input Data Shift B'!S$80,'Shift B Calculation'!$D116)/3600,0)</f>
        <v>0</v>
      </c>
      <c r="U116" s="10">
        <f>+IFERROR('Input Data Shift B'!T45*IF('Input Data Shift B'!T$80&gt;0,'Input Data Shift B'!T$80,'Shift B Calculation'!$D116)/3600,0)</f>
        <v>0</v>
      </c>
      <c r="V116" s="10">
        <f>+IFERROR('Input Data Shift B'!U45*IF('Input Data Shift B'!U$80&gt;0,'Input Data Shift B'!U$80,'Shift B Calculation'!$D116)/3600,0)</f>
        <v>0</v>
      </c>
      <c r="W116" s="10">
        <f>+IFERROR('Input Data Shift B'!V45*IF('Input Data Shift B'!V$80&gt;0,'Input Data Shift B'!V$80,'Shift B Calculation'!$D116)/3600,0)</f>
        <v>0</v>
      </c>
      <c r="X116" s="10">
        <f>+IFERROR('Input Data Shift B'!W45*IF('Input Data Shift B'!W$80&gt;0,'Input Data Shift B'!W$80,'Shift B Calculation'!$D116)/3600,0)</f>
        <v>0</v>
      </c>
      <c r="Y116" s="10">
        <f>+IFERROR('Input Data Shift B'!X45*IF('Input Data Shift B'!X$80&gt;0,'Input Data Shift B'!X$80,'Shift B Calculation'!$D116)/3600,0)</f>
        <v>0</v>
      </c>
      <c r="Z116" s="10">
        <f>+IFERROR('Input Data Shift B'!Y45*IF('Input Data Shift B'!Y$80&gt;0,'Input Data Shift B'!Y$80,'Shift B Calculation'!$D116)/3600,0)</f>
        <v>0</v>
      </c>
      <c r="AA116" s="10">
        <f>+IFERROR('Input Data Shift B'!Z45*IF('Input Data Shift B'!Z$80&gt;0,'Input Data Shift B'!Z$80,'Shift B Calculation'!$D116)/3600,0)</f>
        <v>0</v>
      </c>
      <c r="AB116" s="10">
        <f>+IFERROR('Input Data Shift B'!AA45*IF('Input Data Shift B'!AA$80&gt;0,'Input Data Shift B'!AA$80,'Shift B Calculation'!$D116)/3600,0)</f>
        <v>0</v>
      </c>
      <c r="AC116" s="10">
        <f>+IFERROR('Input Data Shift B'!AB45*IF('Input Data Shift B'!AB$80&gt;0,'Input Data Shift B'!AB$80,'Shift B Calculation'!$D116)/3600,0)</f>
        <v>0</v>
      </c>
      <c r="AD116" s="10">
        <f>+IFERROR('Input Data Shift B'!AC45*IF('Input Data Shift B'!AC$80&gt;0,'Input Data Shift B'!AC$80,'Shift B Calculation'!$D116)/3600,0)</f>
        <v>0</v>
      </c>
      <c r="AE116" s="10">
        <f>+IFERROR('Input Data Shift B'!AD45*IF('Input Data Shift B'!AD$80&gt;0,'Input Data Shift B'!AD$80,'Shift B Calculation'!$D116)/3600,0)</f>
        <v>0</v>
      </c>
      <c r="AF116" s="10">
        <f>+IFERROR('Input Data Shift B'!AE45*IF('Input Data Shift B'!AE$80&gt;0,'Input Data Shift B'!AE$80,'Shift B Calculation'!$D116)/3600,0)</f>
        <v>0</v>
      </c>
      <c r="AG116" s="10">
        <f>+IFERROR('Input Data Shift B'!AF45*IF('Input Data Shift B'!AF$80&gt;0,'Input Data Shift B'!AF$80,'Shift B Calculation'!$D116)/3600,0)</f>
        <v>0</v>
      </c>
      <c r="AH116" s="10">
        <f>+IFERROR('Input Data Shift B'!AG45*IF('Input Data Shift B'!AG$80&gt;0,'Input Data Shift B'!AG$80,'Shift B Calculation'!$D116)/3600,0)</f>
        <v>0</v>
      </c>
      <c r="AI116" s="10">
        <f>+IFERROR('Input Data Shift B'!AH45*IF('Input Data Shift B'!AH$80&gt;0,'Input Data Shift B'!AH$80,'Shift B Calculation'!$D116)/3600,0)</f>
        <v>0</v>
      </c>
      <c r="AJ116" s="10">
        <f t="shared" si="7"/>
        <v>0</v>
      </c>
    </row>
    <row r="117" spans="2:36">
      <c r="B117" s="8">
        <v>40</v>
      </c>
      <c r="C117" s="9" t="str">
        <f t="shared" si="5"/>
        <v>AE262100-6560</v>
      </c>
      <c r="D117" s="8">
        <f>+Kousu!F50</f>
        <v>2.7</v>
      </c>
      <c r="E117" s="10">
        <f>+IFERROR('Input Data Shift B'!D46*IF('Input Data Shift B'!D$80&gt;0,'Input Data Shift B'!D$80,'Shift B Calculation'!$D117)/3600,0)</f>
        <v>0</v>
      </c>
      <c r="F117" s="10">
        <f>+IFERROR('Input Data Shift B'!E46*IF('Input Data Shift B'!E$80&gt;0,'Input Data Shift B'!E$80,'Shift B Calculation'!$D117)/3600,0)</f>
        <v>0</v>
      </c>
      <c r="G117" s="10">
        <f>+IFERROR('Input Data Shift B'!F46*IF('Input Data Shift B'!F$80&gt;0,'Input Data Shift B'!F$80,'Shift B Calculation'!$D117)/3600,0)</f>
        <v>0</v>
      </c>
      <c r="H117" s="10">
        <f>+IFERROR('Input Data Shift B'!G46*IF('Input Data Shift B'!G$80&gt;0,'Input Data Shift B'!G$80,'Shift B Calculation'!$D117)/3600,0)</f>
        <v>0</v>
      </c>
      <c r="I117" s="10">
        <f>+IFERROR('Input Data Shift B'!H46*IF('Input Data Shift B'!H$80&gt;0,'Input Data Shift B'!H$80,'Shift B Calculation'!$D117)/3600,0)</f>
        <v>0</v>
      </c>
      <c r="J117" s="10">
        <f>+IFERROR('Input Data Shift B'!I46*IF('Input Data Shift B'!I$80&gt;0,'Input Data Shift B'!I$80,'Shift B Calculation'!$D117)/3600,0)</f>
        <v>0</v>
      </c>
      <c r="K117" s="10">
        <f>+IFERROR('Input Data Shift B'!J46*IF('Input Data Shift B'!J$80&gt;0,'Input Data Shift B'!J$80,'Shift B Calculation'!$D117)/3600,0)</f>
        <v>0</v>
      </c>
      <c r="L117" s="10">
        <f>+IFERROR('Input Data Shift B'!K46*IF('Input Data Shift B'!K$80&gt;0,'Input Data Shift B'!K$80,'Shift B Calculation'!$D117)/3600,0)</f>
        <v>0</v>
      </c>
      <c r="M117" s="10">
        <f>+IFERROR('Input Data Shift B'!L46*IF('Input Data Shift B'!L$80&gt;0,'Input Data Shift B'!L$80,'Shift B Calculation'!$D117)/3600,0)</f>
        <v>0</v>
      </c>
      <c r="N117" s="10">
        <f>+IFERROR('Input Data Shift B'!M46*IF('Input Data Shift B'!M$80&gt;0,'Input Data Shift B'!M$80,'Shift B Calculation'!$D117)/3600,0)</f>
        <v>0</v>
      </c>
      <c r="O117" s="10">
        <f>+IFERROR('Input Data Shift B'!N46*IF('Input Data Shift B'!N$80&gt;0,'Input Data Shift B'!N$80,'Shift B Calculation'!$D117)/3600,0)</f>
        <v>0</v>
      </c>
      <c r="P117" s="10">
        <f>+IFERROR('Input Data Shift B'!O46*IF('Input Data Shift B'!O$80&gt;0,'Input Data Shift B'!O$80,'Shift B Calculation'!$D117)/3600,0)</f>
        <v>0</v>
      </c>
      <c r="Q117" s="10">
        <f>+IFERROR('Input Data Shift B'!P46*IF('Input Data Shift B'!P$80&gt;0,'Input Data Shift B'!P$80,'Shift B Calculation'!$D117)/3600,0)</f>
        <v>0</v>
      </c>
      <c r="R117" s="10">
        <f>+IFERROR('Input Data Shift B'!Q46*IF('Input Data Shift B'!Q$80&gt;0,'Input Data Shift B'!Q$80,'Shift B Calculation'!$D117)/3600,0)</f>
        <v>0</v>
      </c>
      <c r="S117" s="10">
        <f>+IFERROR('Input Data Shift B'!R46*IF('Input Data Shift B'!R$80&gt;0,'Input Data Shift B'!R$80,'Shift B Calculation'!$D117)/3600,0)</f>
        <v>0</v>
      </c>
      <c r="T117" s="10">
        <f>+IFERROR('Input Data Shift B'!S46*IF('Input Data Shift B'!S$80&gt;0,'Input Data Shift B'!S$80,'Shift B Calculation'!$D117)/3600,0)</f>
        <v>0</v>
      </c>
      <c r="U117" s="10">
        <f>+IFERROR('Input Data Shift B'!T46*IF('Input Data Shift B'!T$80&gt;0,'Input Data Shift B'!T$80,'Shift B Calculation'!$D117)/3600,0)</f>
        <v>0</v>
      </c>
      <c r="V117" s="10">
        <f>+IFERROR('Input Data Shift B'!U46*IF('Input Data Shift B'!U$80&gt;0,'Input Data Shift B'!U$80,'Shift B Calculation'!$D117)/3600,0)</f>
        <v>0</v>
      </c>
      <c r="W117" s="10">
        <f>+IFERROR('Input Data Shift B'!V46*IF('Input Data Shift B'!V$80&gt;0,'Input Data Shift B'!V$80,'Shift B Calculation'!$D117)/3600,0)</f>
        <v>0</v>
      </c>
      <c r="X117" s="10">
        <f>+IFERROR('Input Data Shift B'!W46*IF('Input Data Shift B'!W$80&gt;0,'Input Data Shift B'!W$80,'Shift B Calculation'!$D117)/3600,0)</f>
        <v>0</v>
      </c>
      <c r="Y117" s="10">
        <f>+IFERROR('Input Data Shift B'!X46*IF('Input Data Shift B'!X$80&gt;0,'Input Data Shift B'!X$80,'Shift B Calculation'!$D117)/3600,0)</f>
        <v>0</v>
      </c>
      <c r="Z117" s="10">
        <f>+IFERROR('Input Data Shift B'!Y46*IF('Input Data Shift B'!Y$80&gt;0,'Input Data Shift B'!Y$80,'Shift B Calculation'!$D117)/3600,0)</f>
        <v>0</v>
      </c>
      <c r="AA117" s="10">
        <f>+IFERROR('Input Data Shift B'!Z46*IF('Input Data Shift B'!Z$80&gt;0,'Input Data Shift B'!Z$80,'Shift B Calculation'!$D117)/3600,0)</f>
        <v>0</v>
      </c>
      <c r="AB117" s="10">
        <f>+IFERROR('Input Data Shift B'!AA46*IF('Input Data Shift B'!AA$80&gt;0,'Input Data Shift B'!AA$80,'Shift B Calculation'!$D117)/3600,0)</f>
        <v>0</v>
      </c>
      <c r="AC117" s="10">
        <f>+IFERROR('Input Data Shift B'!AB46*IF('Input Data Shift B'!AB$80&gt;0,'Input Data Shift B'!AB$80,'Shift B Calculation'!$D117)/3600,0)</f>
        <v>0</v>
      </c>
      <c r="AD117" s="10">
        <f>+IFERROR('Input Data Shift B'!AC46*IF('Input Data Shift B'!AC$80&gt;0,'Input Data Shift B'!AC$80,'Shift B Calculation'!$D117)/3600,0)</f>
        <v>0</v>
      </c>
      <c r="AE117" s="10">
        <f>+IFERROR('Input Data Shift B'!AD46*IF('Input Data Shift B'!AD$80&gt;0,'Input Data Shift B'!AD$80,'Shift B Calculation'!$D117)/3600,0)</f>
        <v>0</v>
      </c>
      <c r="AF117" s="10">
        <f>+IFERROR('Input Data Shift B'!AE46*IF('Input Data Shift B'!AE$80&gt;0,'Input Data Shift B'!AE$80,'Shift B Calculation'!$D117)/3600,0)</f>
        <v>0</v>
      </c>
      <c r="AG117" s="10">
        <f>+IFERROR('Input Data Shift B'!AF46*IF('Input Data Shift B'!AF$80&gt;0,'Input Data Shift B'!AF$80,'Shift B Calculation'!$D117)/3600,0)</f>
        <v>0</v>
      </c>
      <c r="AH117" s="10">
        <f>+IFERROR('Input Data Shift B'!AG46*IF('Input Data Shift B'!AG$80&gt;0,'Input Data Shift B'!AG$80,'Shift B Calculation'!$D117)/3600,0)</f>
        <v>0</v>
      </c>
      <c r="AI117" s="10">
        <f>+IFERROR('Input Data Shift B'!AH46*IF('Input Data Shift B'!AH$80&gt;0,'Input Data Shift B'!AH$80,'Shift B Calculation'!$D117)/3600,0)</f>
        <v>0</v>
      </c>
      <c r="AJ117" s="10">
        <f t="shared" si="7"/>
        <v>0</v>
      </c>
    </row>
    <row r="118" spans="2:36">
      <c r="B118" s="8">
        <v>41</v>
      </c>
      <c r="C118" s="9" t="str">
        <f t="shared" si="5"/>
        <v>AE262100-6570</v>
      </c>
      <c r="D118" s="8">
        <f>+Kousu!F51</f>
        <v>2.7</v>
      </c>
      <c r="E118" s="10">
        <f>+IFERROR('Input Data Shift B'!D47*IF('Input Data Shift B'!D$80&gt;0,'Input Data Shift B'!D$80,'Shift B Calculation'!$D118)/3600,0)</f>
        <v>0</v>
      </c>
      <c r="F118" s="10">
        <f>+IFERROR('Input Data Shift B'!E47*IF('Input Data Shift B'!E$80&gt;0,'Input Data Shift B'!E$80,'Shift B Calculation'!$D118)/3600,0)</f>
        <v>0</v>
      </c>
      <c r="G118" s="10">
        <f>+IFERROR('Input Data Shift B'!F47*IF('Input Data Shift B'!F$80&gt;0,'Input Data Shift B'!F$80,'Shift B Calculation'!$D118)/3600,0)</f>
        <v>0</v>
      </c>
      <c r="H118" s="10">
        <f>+IFERROR('Input Data Shift B'!G47*IF('Input Data Shift B'!G$80&gt;0,'Input Data Shift B'!G$80,'Shift B Calculation'!$D118)/3600,0)</f>
        <v>0</v>
      </c>
      <c r="I118" s="10">
        <f>+IFERROR('Input Data Shift B'!H47*IF('Input Data Shift B'!H$80&gt;0,'Input Data Shift B'!H$80,'Shift B Calculation'!$D118)/3600,0)</f>
        <v>0</v>
      </c>
      <c r="J118" s="10">
        <f>+IFERROR('Input Data Shift B'!I47*IF('Input Data Shift B'!I$80&gt;0,'Input Data Shift B'!I$80,'Shift B Calculation'!$D118)/3600,0)</f>
        <v>0</v>
      </c>
      <c r="K118" s="10">
        <f>+IFERROR('Input Data Shift B'!J47*IF('Input Data Shift B'!J$80&gt;0,'Input Data Shift B'!J$80,'Shift B Calculation'!$D118)/3600,0)</f>
        <v>0</v>
      </c>
      <c r="L118" s="10">
        <f>+IFERROR('Input Data Shift B'!K47*IF('Input Data Shift B'!K$80&gt;0,'Input Data Shift B'!K$80,'Shift B Calculation'!$D118)/3600,0)</f>
        <v>0</v>
      </c>
      <c r="M118" s="10">
        <f>+IFERROR('Input Data Shift B'!L47*IF('Input Data Shift B'!L$80&gt;0,'Input Data Shift B'!L$80,'Shift B Calculation'!$D118)/3600,0)</f>
        <v>0</v>
      </c>
      <c r="N118" s="10">
        <f>+IFERROR('Input Data Shift B'!M47*IF('Input Data Shift B'!M$80&gt;0,'Input Data Shift B'!M$80,'Shift B Calculation'!$D118)/3600,0)</f>
        <v>0</v>
      </c>
      <c r="O118" s="10">
        <f>+IFERROR('Input Data Shift B'!N47*IF('Input Data Shift B'!N$80&gt;0,'Input Data Shift B'!N$80,'Shift B Calculation'!$D118)/3600,0)</f>
        <v>0</v>
      </c>
      <c r="P118" s="10">
        <f>+IFERROR('Input Data Shift B'!O47*IF('Input Data Shift B'!O$80&gt;0,'Input Data Shift B'!O$80,'Shift B Calculation'!$D118)/3600,0)</f>
        <v>0</v>
      </c>
      <c r="Q118" s="10">
        <f>+IFERROR('Input Data Shift B'!P47*IF('Input Data Shift B'!P$80&gt;0,'Input Data Shift B'!P$80,'Shift B Calculation'!$D118)/3600,0)</f>
        <v>0</v>
      </c>
      <c r="R118" s="10">
        <f>+IFERROR('Input Data Shift B'!Q47*IF('Input Data Shift B'!Q$80&gt;0,'Input Data Shift B'!Q$80,'Shift B Calculation'!$D118)/3600,0)</f>
        <v>0</v>
      </c>
      <c r="S118" s="10">
        <f>+IFERROR('Input Data Shift B'!R47*IF('Input Data Shift B'!R$80&gt;0,'Input Data Shift B'!R$80,'Shift B Calculation'!$D118)/3600,0)</f>
        <v>0</v>
      </c>
      <c r="T118" s="10">
        <f>+IFERROR('Input Data Shift B'!S47*IF('Input Data Shift B'!S$80&gt;0,'Input Data Shift B'!S$80,'Shift B Calculation'!$D118)/3600,0)</f>
        <v>0</v>
      </c>
      <c r="U118" s="10">
        <f>+IFERROR('Input Data Shift B'!T47*IF('Input Data Shift B'!T$80&gt;0,'Input Data Shift B'!T$80,'Shift B Calculation'!$D118)/3600,0)</f>
        <v>0</v>
      </c>
      <c r="V118" s="10">
        <f>+IFERROR('Input Data Shift B'!U47*IF('Input Data Shift B'!U$80&gt;0,'Input Data Shift B'!U$80,'Shift B Calculation'!$D118)/3600,0)</f>
        <v>0</v>
      </c>
      <c r="W118" s="10">
        <f>+IFERROR('Input Data Shift B'!V47*IF('Input Data Shift B'!V$80&gt;0,'Input Data Shift B'!V$80,'Shift B Calculation'!$D118)/3600,0)</f>
        <v>0</v>
      </c>
      <c r="X118" s="10">
        <f>+IFERROR('Input Data Shift B'!W47*IF('Input Data Shift B'!W$80&gt;0,'Input Data Shift B'!W$80,'Shift B Calculation'!$D118)/3600,0)</f>
        <v>0</v>
      </c>
      <c r="Y118" s="10">
        <f>+IFERROR('Input Data Shift B'!X47*IF('Input Data Shift B'!X$80&gt;0,'Input Data Shift B'!X$80,'Shift B Calculation'!$D118)/3600,0)</f>
        <v>0</v>
      </c>
      <c r="Z118" s="10">
        <f>+IFERROR('Input Data Shift B'!Y47*IF('Input Data Shift B'!Y$80&gt;0,'Input Data Shift B'!Y$80,'Shift B Calculation'!$D118)/3600,0)</f>
        <v>0</v>
      </c>
      <c r="AA118" s="10">
        <f>+IFERROR('Input Data Shift B'!Z47*IF('Input Data Shift B'!Z$80&gt;0,'Input Data Shift B'!Z$80,'Shift B Calculation'!$D118)/3600,0)</f>
        <v>0</v>
      </c>
      <c r="AB118" s="10">
        <f>+IFERROR('Input Data Shift B'!AA47*IF('Input Data Shift B'!AA$80&gt;0,'Input Data Shift B'!AA$80,'Shift B Calculation'!$D118)/3600,0)</f>
        <v>0</v>
      </c>
      <c r="AC118" s="10">
        <f>+IFERROR('Input Data Shift B'!AB47*IF('Input Data Shift B'!AB$80&gt;0,'Input Data Shift B'!AB$80,'Shift B Calculation'!$D118)/3600,0)</f>
        <v>0</v>
      </c>
      <c r="AD118" s="10">
        <f>+IFERROR('Input Data Shift B'!AC47*IF('Input Data Shift B'!AC$80&gt;0,'Input Data Shift B'!AC$80,'Shift B Calculation'!$D118)/3600,0)</f>
        <v>0</v>
      </c>
      <c r="AE118" s="10">
        <f>+IFERROR('Input Data Shift B'!AD47*IF('Input Data Shift B'!AD$80&gt;0,'Input Data Shift B'!AD$80,'Shift B Calculation'!$D118)/3600,0)</f>
        <v>0</v>
      </c>
      <c r="AF118" s="10">
        <f>+IFERROR('Input Data Shift B'!AE47*IF('Input Data Shift B'!AE$80&gt;0,'Input Data Shift B'!AE$80,'Shift B Calculation'!$D118)/3600,0)</f>
        <v>0</v>
      </c>
      <c r="AG118" s="10">
        <f>+IFERROR('Input Data Shift B'!AF47*IF('Input Data Shift B'!AF$80&gt;0,'Input Data Shift B'!AF$80,'Shift B Calculation'!$D118)/3600,0)</f>
        <v>0</v>
      </c>
      <c r="AH118" s="10">
        <f>+IFERROR('Input Data Shift B'!AG47*IF('Input Data Shift B'!AG$80&gt;0,'Input Data Shift B'!AG$80,'Shift B Calculation'!$D118)/3600,0)</f>
        <v>0</v>
      </c>
      <c r="AI118" s="10">
        <f>+IFERROR('Input Data Shift B'!AH47*IF('Input Data Shift B'!AH$80&gt;0,'Input Data Shift B'!AH$80,'Shift B Calculation'!$D118)/3600,0)</f>
        <v>0</v>
      </c>
      <c r="AJ118" s="10">
        <f t="shared" si="7"/>
        <v>0</v>
      </c>
    </row>
    <row r="119" spans="2:36">
      <c r="B119" s="8">
        <v>42</v>
      </c>
      <c r="C119" s="9" t="str">
        <f t="shared" si="5"/>
        <v>AE262100-6751</v>
      </c>
      <c r="D119" s="8">
        <f>+Kousu!F52</f>
        <v>2.7</v>
      </c>
      <c r="E119" s="10">
        <f>+IFERROR('Input Data Shift B'!D48*IF('Input Data Shift B'!D$80&gt;0,'Input Data Shift B'!D$80,'Shift B Calculation'!$D119)/3600,0)</f>
        <v>0</v>
      </c>
      <c r="F119" s="10">
        <f>+IFERROR('Input Data Shift B'!E48*IF('Input Data Shift B'!E$80&gt;0,'Input Data Shift B'!E$80,'Shift B Calculation'!$D119)/3600,0)</f>
        <v>0</v>
      </c>
      <c r="G119" s="10">
        <f>+IFERROR('Input Data Shift B'!F48*IF('Input Data Shift B'!F$80&gt;0,'Input Data Shift B'!F$80,'Shift B Calculation'!$D119)/3600,0)</f>
        <v>0</v>
      </c>
      <c r="H119" s="10">
        <f>+IFERROR('Input Data Shift B'!G48*IF('Input Data Shift B'!G$80&gt;0,'Input Data Shift B'!G$80,'Shift B Calculation'!$D119)/3600,0)</f>
        <v>0</v>
      </c>
      <c r="I119" s="10">
        <f>+IFERROR('Input Data Shift B'!H48*IF('Input Data Shift B'!H$80&gt;0,'Input Data Shift B'!H$80,'Shift B Calculation'!$D119)/3600,0)</f>
        <v>0</v>
      </c>
      <c r="J119" s="10">
        <f>+IFERROR('Input Data Shift B'!I48*IF('Input Data Shift B'!I$80&gt;0,'Input Data Shift B'!I$80,'Shift B Calculation'!$D119)/3600,0)</f>
        <v>0</v>
      </c>
      <c r="K119" s="10">
        <f>+IFERROR('Input Data Shift B'!J48*IF('Input Data Shift B'!J$80&gt;0,'Input Data Shift B'!J$80,'Shift B Calculation'!$D119)/3600,0)</f>
        <v>0</v>
      </c>
      <c r="L119" s="10">
        <f>+IFERROR('Input Data Shift B'!K48*IF('Input Data Shift B'!K$80&gt;0,'Input Data Shift B'!K$80,'Shift B Calculation'!$D119)/3600,0)</f>
        <v>0</v>
      </c>
      <c r="M119" s="10">
        <f>+IFERROR('Input Data Shift B'!L48*IF('Input Data Shift B'!L$80&gt;0,'Input Data Shift B'!L$80,'Shift B Calculation'!$D119)/3600,0)</f>
        <v>0</v>
      </c>
      <c r="N119" s="10">
        <f>+IFERROR('Input Data Shift B'!M48*IF('Input Data Shift B'!M$80&gt;0,'Input Data Shift B'!M$80,'Shift B Calculation'!$D119)/3600,0)</f>
        <v>0</v>
      </c>
      <c r="O119" s="10">
        <f>+IFERROR('Input Data Shift B'!N48*IF('Input Data Shift B'!N$80&gt;0,'Input Data Shift B'!N$80,'Shift B Calculation'!$D119)/3600,0)</f>
        <v>0</v>
      </c>
      <c r="P119" s="10">
        <f>+IFERROR('Input Data Shift B'!O48*IF('Input Data Shift B'!O$80&gt;0,'Input Data Shift B'!O$80,'Shift B Calculation'!$D119)/3600,0)</f>
        <v>0</v>
      </c>
      <c r="Q119" s="10">
        <f>+IFERROR('Input Data Shift B'!P48*IF('Input Data Shift B'!P$80&gt;0,'Input Data Shift B'!P$80,'Shift B Calculation'!$D119)/3600,0)</f>
        <v>0</v>
      </c>
      <c r="R119" s="10">
        <f>+IFERROR('Input Data Shift B'!Q48*IF('Input Data Shift B'!Q$80&gt;0,'Input Data Shift B'!Q$80,'Shift B Calculation'!$D119)/3600,0)</f>
        <v>0</v>
      </c>
      <c r="S119" s="10">
        <f>+IFERROR('Input Data Shift B'!R48*IF('Input Data Shift B'!R$80&gt;0,'Input Data Shift B'!R$80,'Shift B Calculation'!$D119)/3600,0)</f>
        <v>0</v>
      </c>
      <c r="T119" s="10">
        <f>+IFERROR('Input Data Shift B'!S48*IF('Input Data Shift B'!S$80&gt;0,'Input Data Shift B'!S$80,'Shift B Calculation'!$D119)/3600,0)</f>
        <v>0</v>
      </c>
      <c r="U119" s="10">
        <f>+IFERROR('Input Data Shift B'!T48*IF('Input Data Shift B'!T$80&gt;0,'Input Data Shift B'!T$80,'Shift B Calculation'!$D119)/3600,0)</f>
        <v>0</v>
      </c>
      <c r="V119" s="10">
        <f>+IFERROR('Input Data Shift B'!U48*IF('Input Data Shift B'!U$80&gt;0,'Input Data Shift B'!U$80,'Shift B Calculation'!$D119)/3600,0)</f>
        <v>0</v>
      </c>
      <c r="W119" s="10">
        <f>+IFERROR('Input Data Shift B'!V48*IF('Input Data Shift B'!V$80&gt;0,'Input Data Shift B'!V$80,'Shift B Calculation'!$D119)/3600,0)</f>
        <v>0</v>
      </c>
      <c r="X119" s="10">
        <f>+IFERROR('Input Data Shift B'!W48*IF('Input Data Shift B'!W$80&gt;0,'Input Data Shift B'!W$80,'Shift B Calculation'!$D119)/3600,0)</f>
        <v>0</v>
      </c>
      <c r="Y119" s="10">
        <f>+IFERROR('Input Data Shift B'!X48*IF('Input Data Shift B'!X$80&gt;0,'Input Data Shift B'!X$80,'Shift B Calculation'!$D119)/3600,0)</f>
        <v>0</v>
      </c>
      <c r="Z119" s="10">
        <f>+IFERROR('Input Data Shift B'!Y48*IF('Input Data Shift B'!Y$80&gt;0,'Input Data Shift B'!Y$80,'Shift B Calculation'!$D119)/3600,0)</f>
        <v>0</v>
      </c>
      <c r="AA119" s="10">
        <f>+IFERROR('Input Data Shift B'!Z48*IF('Input Data Shift B'!Z$80&gt;0,'Input Data Shift B'!Z$80,'Shift B Calculation'!$D119)/3600,0)</f>
        <v>0</v>
      </c>
      <c r="AB119" s="10">
        <f>+IFERROR('Input Data Shift B'!AA48*IF('Input Data Shift B'!AA$80&gt;0,'Input Data Shift B'!AA$80,'Shift B Calculation'!$D119)/3600,0)</f>
        <v>0</v>
      </c>
      <c r="AC119" s="10">
        <f>+IFERROR('Input Data Shift B'!AB48*IF('Input Data Shift B'!AB$80&gt;0,'Input Data Shift B'!AB$80,'Shift B Calculation'!$D119)/3600,0)</f>
        <v>0</v>
      </c>
      <c r="AD119" s="10">
        <f>+IFERROR('Input Data Shift B'!AC48*IF('Input Data Shift B'!AC$80&gt;0,'Input Data Shift B'!AC$80,'Shift B Calculation'!$D119)/3600,0)</f>
        <v>0</v>
      </c>
      <c r="AE119" s="10">
        <f>+IFERROR('Input Data Shift B'!AD48*IF('Input Data Shift B'!AD$80&gt;0,'Input Data Shift B'!AD$80,'Shift B Calculation'!$D119)/3600,0)</f>
        <v>0</v>
      </c>
      <c r="AF119" s="10">
        <f>+IFERROR('Input Data Shift B'!AE48*IF('Input Data Shift B'!AE$80&gt;0,'Input Data Shift B'!AE$80,'Shift B Calculation'!$D119)/3600,0)</f>
        <v>0</v>
      </c>
      <c r="AG119" s="10">
        <f>+IFERROR('Input Data Shift B'!AF48*IF('Input Data Shift B'!AF$80&gt;0,'Input Data Shift B'!AF$80,'Shift B Calculation'!$D119)/3600,0)</f>
        <v>0</v>
      </c>
      <c r="AH119" s="10">
        <f>+IFERROR('Input Data Shift B'!AG48*IF('Input Data Shift B'!AG$80&gt;0,'Input Data Shift B'!AG$80,'Shift B Calculation'!$D119)/3600,0)</f>
        <v>0</v>
      </c>
      <c r="AI119" s="10">
        <f>+IFERROR('Input Data Shift B'!AH48*IF('Input Data Shift B'!AH$80&gt;0,'Input Data Shift B'!AH$80,'Shift B Calculation'!$D119)/3600,0)</f>
        <v>0</v>
      </c>
      <c r="AJ119" s="10">
        <f t="shared" si="7"/>
        <v>0</v>
      </c>
    </row>
    <row r="120" spans="2:36">
      <c r="B120" s="8">
        <v>43</v>
      </c>
      <c r="C120" s="9" t="str">
        <f t="shared" si="5"/>
        <v>AE262100-6761</v>
      </c>
      <c r="D120" s="8">
        <f>+Kousu!F53</f>
        <v>2.7</v>
      </c>
      <c r="E120" s="10">
        <f>+IFERROR('Input Data Shift B'!D49*IF('Input Data Shift B'!D$80&gt;0,'Input Data Shift B'!D$80,'Shift B Calculation'!$D120)/3600,0)</f>
        <v>0</v>
      </c>
      <c r="F120" s="10">
        <f>+IFERROR('Input Data Shift B'!E49*IF('Input Data Shift B'!E$80&gt;0,'Input Data Shift B'!E$80,'Shift B Calculation'!$D120)/3600,0)</f>
        <v>0</v>
      </c>
      <c r="G120" s="10">
        <f>+IFERROR('Input Data Shift B'!F49*IF('Input Data Shift B'!F$80&gt;0,'Input Data Shift B'!F$80,'Shift B Calculation'!$D120)/3600,0)</f>
        <v>0</v>
      </c>
      <c r="H120" s="10">
        <f>+IFERROR('Input Data Shift B'!G49*IF('Input Data Shift B'!G$80&gt;0,'Input Data Shift B'!G$80,'Shift B Calculation'!$D120)/3600,0)</f>
        <v>0</v>
      </c>
      <c r="I120" s="10">
        <f>+IFERROR('Input Data Shift B'!H49*IF('Input Data Shift B'!H$80&gt;0,'Input Data Shift B'!H$80,'Shift B Calculation'!$D120)/3600,0)</f>
        <v>0</v>
      </c>
      <c r="J120" s="10">
        <f>+IFERROR('Input Data Shift B'!I49*IF('Input Data Shift B'!I$80&gt;0,'Input Data Shift B'!I$80,'Shift B Calculation'!$D120)/3600,0)</f>
        <v>0</v>
      </c>
      <c r="K120" s="10">
        <f>+IFERROR('Input Data Shift B'!J49*IF('Input Data Shift B'!J$80&gt;0,'Input Data Shift B'!J$80,'Shift B Calculation'!$D120)/3600,0)</f>
        <v>0</v>
      </c>
      <c r="L120" s="10">
        <f>+IFERROR('Input Data Shift B'!K49*IF('Input Data Shift B'!K$80&gt;0,'Input Data Shift B'!K$80,'Shift B Calculation'!$D120)/3600,0)</f>
        <v>0</v>
      </c>
      <c r="M120" s="10">
        <f>+IFERROR('Input Data Shift B'!L49*IF('Input Data Shift B'!L$80&gt;0,'Input Data Shift B'!L$80,'Shift B Calculation'!$D120)/3600,0)</f>
        <v>0</v>
      </c>
      <c r="N120" s="10">
        <f>+IFERROR('Input Data Shift B'!M49*IF('Input Data Shift B'!M$80&gt;0,'Input Data Shift B'!M$80,'Shift B Calculation'!$D120)/3600,0)</f>
        <v>0</v>
      </c>
      <c r="O120" s="10">
        <f>+IFERROR('Input Data Shift B'!N49*IF('Input Data Shift B'!N$80&gt;0,'Input Data Shift B'!N$80,'Shift B Calculation'!$D120)/3600,0)</f>
        <v>0</v>
      </c>
      <c r="P120" s="10">
        <f>+IFERROR('Input Data Shift B'!O49*IF('Input Data Shift B'!O$80&gt;0,'Input Data Shift B'!O$80,'Shift B Calculation'!$D120)/3600,0)</f>
        <v>0</v>
      </c>
      <c r="Q120" s="10">
        <f>+IFERROR('Input Data Shift B'!P49*IF('Input Data Shift B'!P$80&gt;0,'Input Data Shift B'!P$80,'Shift B Calculation'!$D120)/3600,0)</f>
        <v>0</v>
      </c>
      <c r="R120" s="10">
        <f>+IFERROR('Input Data Shift B'!Q49*IF('Input Data Shift B'!Q$80&gt;0,'Input Data Shift B'!Q$80,'Shift B Calculation'!$D120)/3600,0)</f>
        <v>0</v>
      </c>
      <c r="S120" s="10">
        <f>+IFERROR('Input Data Shift B'!R49*IF('Input Data Shift B'!R$80&gt;0,'Input Data Shift B'!R$80,'Shift B Calculation'!$D120)/3600,0)</f>
        <v>0</v>
      </c>
      <c r="T120" s="10">
        <f>+IFERROR('Input Data Shift B'!S49*IF('Input Data Shift B'!S$80&gt;0,'Input Data Shift B'!S$80,'Shift B Calculation'!$D120)/3600,0)</f>
        <v>0</v>
      </c>
      <c r="U120" s="10">
        <f>+IFERROR('Input Data Shift B'!T49*IF('Input Data Shift B'!T$80&gt;0,'Input Data Shift B'!T$80,'Shift B Calculation'!$D120)/3600,0)</f>
        <v>0</v>
      </c>
      <c r="V120" s="10">
        <f>+IFERROR('Input Data Shift B'!U49*IF('Input Data Shift B'!U$80&gt;0,'Input Data Shift B'!U$80,'Shift B Calculation'!$D120)/3600,0)</f>
        <v>0</v>
      </c>
      <c r="W120" s="10">
        <f>+IFERROR('Input Data Shift B'!V49*IF('Input Data Shift B'!V$80&gt;0,'Input Data Shift B'!V$80,'Shift B Calculation'!$D120)/3600,0)</f>
        <v>0</v>
      </c>
      <c r="X120" s="10">
        <f>+IFERROR('Input Data Shift B'!W49*IF('Input Data Shift B'!W$80&gt;0,'Input Data Shift B'!W$80,'Shift B Calculation'!$D120)/3600,0)</f>
        <v>0</v>
      </c>
      <c r="Y120" s="10">
        <f>+IFERROR('Input Data Shift B'!X49*IF('Input Data Shift B'!X$80&gt;0,'Input Data Shift B'!X$80,'Shift B Calculation'!$D120)/3600,0)</f>
        <v>0</v>
      </c>
      <c r="Z120" s="10">
        <f>+IFERROR('Input Data Shift B'!Y49*IF('Input Data Shift B'!Y$80&gt;0,'Input Data Shift B'!Y$80,'Shift B Calculation'!$D120)/3600,0)</f>
        <v>0</v>
      </c>
      <c r="AA120" s="10">
        <f>+IFERROR('Input Data Shift B'!Z49*IF('Input Data Shift B'!Z$80&gt;0,'Input Data Shift B'!Z$80,'Shift B Calculation'!$D120)/3600,0)</f>
        <v>0</v>
      </c>
      <c r="AB120" s="10">
        <f>+IFERROR('Input Data Shift B'!AA49*IF('Input Data Shift B'!AA$80&gt;0,'Input Data Shift B'!AA$80,'Shift B Calculation'!$D120)/3600,0)</f>
        <v>0</v>
      </c>
      <c r="AC120" s="10">
        <f>+IFERROR('Input Data Shift B'!AB49*IF('Input Data Shift B'!AB$80&gt;0,'Input Data Shift B'!AB$80,'Shift B Calculation'!$D120)/3600,0)</f>
        <v>0</v>
      </c>
      <c r="AD120" s="10">
        <f>+IFERROR('Input Data Shift B'!AC49*IF('Input Data Shift B'!AC$80&gt;0,'Input Data Shift B'!AC$80,'Shift B Calculation'!$D120)/3600,0)</f>
        <v>0</v>
      </c>
      <c r="AE120" s="10">
        <f>+IFERROR('Input Data Shift B'!AD49*IF('Input Data Shift B'!AD$80&gt;0,'Input Data Shift B'!AD$80,'Shift B Calculation'!$D120)/3600,0)</f>
        <v>0</v>
      </c>
      <c r="AF120" s="10">
        <f>+IFERROR('Input Data Shift B'!AE49*IF('Input Data Shift B'!AE$80&gt;0,'Input Data Shift B'!AE$80,'Shift B Calculation'!$D120)/3600,0)</f>
        <v>0</v>
      </c>
      <c r="AG120" s="10">
        <f>+IFERROR('Input Data Shift B'!AF49*IF('Input Data Shift B'!AF$80&gt;0,'Input Data Shift B'!AF$80,'Shift B Calculation'!$D120)/3600,0)</f>
        <v>0</v>
      </c>
      <c r="AH120" s="10">
        <f>+IFERROR('Input Data Shift B'!AG49*IF('Input Data Shift B'!AG$80&gt;0,'Input Data Shift B'!AG$80,'Shift B Calculation'!$D120)/3600,0)</f>
        <v>0</v>
      </c>
      <c r="AI120" s="10">
        <f>+IFERROR('Input Data Shift B'!AH49*IF('Input Data Shift B'!AH$80&gt;0,'Input Data Shift B'!AH$80,'Shift B Calculation'!$D120)/3600,0)</f>
        <v>0</v>
      </c>
      <c r="AJ120" s="10">
        <f t="shared" si="7"/>
        <v>0</v>
      </c>
    </row>
    <row r="121" spans="2:36">
      <c r="B121" s="8">
        <v>44</v>
      </c>
      <c r="C121" s="9" t="str">
        <f t="shared" si="5"/>
        <v>AE262100-6850</v>
      </c>
      <c r="D121" s="8">
        <f>+Kousu!F54</f>
        <v>2.7</v>
      </c>
      <c r="E121" s="10">
        <f>+IFERROR('Input Data Shift B'!D50*IF('Input Data Shift B'!D$80&gt;0,'Input Data Shift B'!D$80,'Shift B Calculation'!$D121)/3600,0)</f>
        <v>0</v>
      </c>
      <c r="F121" s="10">
        <f>+IFERROR('Input Data Shift B'!E50*IF('Input Data Shift B'!E$80&gt;0,'Input Data Shift B'!E$80,'Shift B Calculation'!$D121)/3600,0)</f>
        <v>0</v>
      </c>
      <c r="G121" s="10">
        <f>+IFERROR('Input Data Shift B'!F50*IF('Input Data Shift B'!F$80&gt;0,'Input Data Shift B'!F$80,'Shift B Calculation'!$D121)/3600,0)</f>
        <v>0</v>
      </c>
      <c r="H121" s="10">
        <f>+IFERROR('Input Data Shift B'!G50*IF('Input Data Shift B'!G$80&gt;0,'Input Data Shift B'!G$80,'Shift B Calculation'!$D121)/3600,0)</f>
        <v>0</v>
      </c>
      <c r="I121" s="10">
        <f>+IFERROR('Input Data Shift B'!H50*IF('Input Data Shift B'!H$80&gt;0,'Input Data Shift B'!H$80,'Shift B Calculation'!$D121)/3600,0)</f>
        <v>0</v>
      </c>
      <c r="J121" s="10">
        <f>+IFERROR('Input Data Shift B'!I50*IF('Input Data Shift B'!I$80&gt;0,'Input Data Shift B'!I$80,'Shift B Calculation'!$D121)/3600,0)</f>
        <v>0</v>
      </c>
      <c r="K121" s="10">
        <f>+IFERROR('Input Data Shift B'!J50*IF('Input Data Shift B'!J$80&gt;0,'Input Data Shift B'!J$80,'Shift B Calculation'!$D121)/3600,0)</f>
        <v>0</v>
      </c>
      <c r="L121" s="10">
        <f>+IFERROR('Input Data Shift B'!K50*IF('Input Data Shift B'!K$80&gt;0,'Input Data Shift B'!K$80,'Shift B Calculation'!$D121)/3600,0)</f>
        <v>0</v>
      </c>
      <c r="M121" s="10">
        <f>+IFERROR('Input Data Shift B'!L50*IF('Input Data Shift B'!L$80&gt;0,'Input Data Shift B'!L$80,'Shift B Calculation'!$D121)/3600,0)</f>
        <v>0</v>
      </c>
      <c r="N121" s="10">
        <f>+IFERROR('Input Data Shift B'!M50*IF('Input Data Shift B'!M$80&gt;0,'Input Data Shift B'!M$80,'Shift B Calculation'!$D121)/3600,0)</f>
        <v>0</v>
      </c>
      <c r="O121" s="10">
        <f>+IFERROR('Input Data Shift B'!N50*IF('Input Data Shift B'!N$80&gt;0,'Input Data Shift B'!N$80,'Shift B Calculation'!$D121)/3600,0)</f>
        <v>0</v>
      </c>
      <c r="P121" s="10">
        <f>+IFERROR('Input Data Shift B'!O50*IF('Input Data Shift B'!O$80&gt;0,'Input Data Shift B'!O$80,'Shift B Calculation'!$D121)/3600,0)</f>
        <v>0</v>
      </c>
      <c r="Q121" s="10">
        <f>+IFERROR('Input Data Shift B'!P50*IF('Input Data Shift B'!P$80&gt;0,'Input Data Shift B'!P$80,'Shift B Calculation'!$D121)/3600,0)</f>
        <v>0</v>
      </c>
      <c r="R121" s="10">
        <f>+IFERROR('Input Data Shift B'!Q50*IF('Input Data Shift B'!Q$80&gt;0,'Input Data Shift B'!Q$80,'Shift B Calculation'!$D121)/3600,0)</f>
        <v>0</v>
      </c>
      <c r="S121" s="10">
        <f>+IFERROR('Input Data Shift B'!R50*IF('Input Data Shift B'!R$80&gt;0,'Input Data Shift B'!R$80,'Shift B Calculation'!$D121)/3600,0)</f>
        <v>0</v>
      </c>
      <c r="T121" s="10">
        <f>+IFERROR('Input Data Shift B'!S50*IF('Input Data Shift B'!S$80&gt;0,'Input Data Shift B'!S$80,'Shift B Calculation'!$D121)/3600,0)</f>
        <v>0</v>
      </c>
      <c r="U121" s="10">
        <f>+IFERROR('Input Data Shift B'!T50*IF('Input Data Shift B'!T$80&gt;0,'Input Data Shift B'!T$80,'Shift B Calculation'!$D121)/3600,0)</f>
        <v>0</v>
      </c>
      <c r="V121" s="10">
        <f>+IFERROR('Input Data Shift B'!U50*IF('Input Data Shift B'!U$80&gt;0,'Input Data Shift B'!U$80,'Shift B Calculation'!$D121)/3600,0)</f>
        <v>0</v>
      </c>
      <c r="W121" s="10">
        <f>+IFERROR('Input Data Shift B'!V50*IF('Input Data Shift B'!V$80&gt;0,'Input Data Shift B'!V$80,'Shift B Calculation'!$D121)/3600,0)</f>
        <v>0</v>
      </c>
      <c r="X121" s="10">
        <f>+IFERROR('Input Data Shift B'!W50*IF('Input Data Shift B'!W$80&gt;0,'Input Data Shift B'!W$80,'Shift B Calculation'!$D121)/3600,0)</f>
        <v>0</v>
      </c>
      <c r="Y121" s="10">
        <f>+IFERROR('Input Data Shift B'!X50*IF('Input Data Shift B'!X$80&gt;0,'Input Data Shift B'!X$80,'Shift B Calculation'!$D121)/3600,0)</f>
        <v>0</v>
      </c>
      <c r="Z121" s="10">
        <f>+IFERROR('Input Data Shift B'!Y50*IF('Input Data Shift B'!Y$80&gt;0,'Input Data Shift B'!Y$80,'Shift B Calculation'!$D121)/3600,0)</f>
        <v>0</v>
      </c>
      <c r="AA121" s="10">
        <f>+IFERROR('Input Data Shift B'!Z50*IF('Input Data Shift B'!Z$80&gt;0,'Input Data Shift B'!Z$80,'Shift B Calculation'!$D121)/3600,0)</f>
        <v>0</v>
      </c>
      <c r="AB121" s="10">
        <f>+IFERROR('Input Data Shift B'!AA50*IF('Input Data Shift B'!AA$80&gt;0,'Input Data Shift B'!AA$80,'Shift B Calculation'!$D121)/3600,0)</f>
        <v>0</v>
      </c>
      <c r="AC121" s="10">
        <f>+IFERROR('Input Data Shift B'!AB50*IF('Input Data Shift B'!AB$80&gt;0,'Input Data Shift B'!AB$80,'Shift B Calculation'!$D121)/3600,0)</f>
        <v>0</v>
      </c>
      <c r="AD121" s="10">
        <f>+IFERROR('Input Data Shift B'!AC50*IF('Input Data Shift B'!AC$80&gt;0,'Input Data Shift B'!AC$80,'Shift B Calculation'!$D121)/3600,0)</f>
        <v>0</v>
      </c>
      <c r="AE121" s="10">
        <f>+IFERROR('Input Data Shift B'!AD50*IF('Input Data Shift B'!AD$80&gt;0,'Input Data Shift B'!AD$80,'Shift B Calculation'!$D121)/3600,0)</f>
        <v>0</v>
      </c>
      <c r="AF121" s="10">
        <f>+IFERROR('Input Data Shift B'!AE50*IF('Input Data Shift B'!AE$80&gt;0,'Input Data Shift B'!AE$80,'Shift B Calculation'!$D121)/3600,0)</f>
        <v>0</v>
      </c>
      <c r="AG121" s="10">
        <f>+IFERROR('Input Data Shift B'!AF50*IF('Input Data Shift B'!AF$80&gt;0,'Input Data Shift B'!AF$80,'Shift B Calculation'!$D121)/3600,0)</f>
        <v>0</v>
      </c>
      <c r="AH121" s="10">
        <f>+IFERROR('Input Data Shift B'!AG50*IF('Input Data Shift B'!AG$80&gt;0,'Input Data Shift B'!AG$80,'Shift B Calculation'!$D121)/3600,0)</f>
        <v>0</v>
      </c>
      <c r="AI121" s="10">
        <f>+IFERROR('Input Data Shift B'!AH50*IF('Input Data Shift B'!AH$80&gt;0,'Input Data Shift B'!AH$80,'Shift B Calculation'!$D121)/3600,0)</f>
        <v>0</v>
      </c>
      <c r="AJ121" s="10">
        <f t="shared" si="7"/>
        <v>0</v>
      </c>
    </row>
    <row r="122" spans="2:36">
      <c r="B122" s="8">
        <v>45</v>
      </c>
      <c r="C122" s="9" t="str">
        <f t="shared" si="5"/>
        <v>AE262100-6860</v>
      </c>
      <c r="D122" s="8">
        <f>+Kousu!F55</f>
        <v>2.7</v>
      </c>
      <c r="E122" s="10">
        <f>+IFERROR('Input Data Shift B'!D51*IF('Input Data Shift B'!D$80&gt;0,'Input Data Shift B'!D$80,'Shift B Calculation'!$D122)/3600,0)</f>
        <v>0</v>
      </c>
      <c r="F122" s="10">
        <f>+IFERROR('Input Data Shift B'!E51*IF('Input Data Shift B'!E$80&gt;0,'Input Data Shift B'!E$80,'Shift B Calculation'!$D122)/3600,0)</f>
        <v>0</v>
      </c>
      <c r="G122" s="10">
        <f>+IFERROR('Input Data Shift B'!F51*IF('Input Data Shift B'!F$80&gt;0,'Input Data Shift B'!F$80,'Shift B Calculation'!$D122)/3600,0)</f>
        <v>0</v>
      </c>
      <c r="H122" s="10">
        <f>+IFERROR('Input Data Shift B'!G51*IF('Input Data Shift B'!G$80&gt;0,'Input Data Shift B'!G$80,'Shift B Calculation'!$D122)/3600,0)</f>
        <v>0</v>
      </c>
      <c r="I122" s="10">
        <f>+IFERROR('Input Data Shift B'!H51*IF('Input Data Shift B'!H$80&gt;0,'Input Data Shift B'!H$80,'Shift B Calculation'!$D122)/3600,0)</f>
        <v>0</v>
      </c>
      <c r="J122" s="10">
        <f>+IFERROR('Input Data Shift B'!I51*IF('Input Data Shift B'!I$80&gt;0,'Input Data Shift B'!I$80,'Shift B Calculation'!$D122)/3600,0)</f>
        <v>0</v>
      </c>
      <c r="K122" s="10">
        <f>+IFERROR('Input Data Shift B'!J51*IF('Input Data Shift B'!J$80&gt;0,'Input Data Shift B'!J$80,'Shift B Calculation'!$D122)/3600,0)</f>
        <v>0</v>
      </c>
      <c r="L122" s="10">
        <f>+IFERROR('Input Data Shift B'!K51*IF('Input Data Shift B'!K$80&gt;0,'Input Data Shift B'!K$80,'Shift B Calculation'!$D122)/3600,0)</f>
        <v>0</v>
      </c>
      <c r="M122" s="10">
        <f>+IFERROR('Input Data Shift B'!L51*IF('Input Data Shift B'!L$80&gt;0,'Input Data Shift B'!L$80,'Shift B Calculation'!$D122)/3600,0)</f>
        <v>0</v>
      </c>
      <c r="N122" s="10">
        <f>+IFERROR('Input Data Shift B'!M51*IF('Input Data Shift B'!M$80&gt;0,'Input Data Shift B'!M$80,'Shift B Calculation'!$D122)/3600,0)</f>
        <v>0</v>
      </c>
      <c r="O122" s="10">
        <f>+IFERROR('Input Data Shift B'!N51*IF('Input Data Shift B'!N$80&gt;0,'Input Data Shift B'!N$80,'Shift B Calculation'!$D122)/3600,0)</f>
        <v>0</v>
      </c>
      <c r="P122" s="10">
        <f>+IFERROR('Input Data Shift B'!O51*IF('Input Data Shift B'!O$80&gt;0,'Input Data Shift B'!O$80,'Shift B Calculation'!$D122)/3600,0)</f>
        <v>0</v>
      </c>
      <c r="Q122" s="10">
        <f>+IFERROR('Input Data Shift B'!P51*IF('Input Data Shift B'!P$80&gt;0,'Input Data Shift B'!P$80,'Shift B Calculation'!$D122)/3600,0)</f>
        <v>0</v>
      </c>
      <c r="R122" s="10">
        <f>+IFERROR('Input Data Shift B'!Q51*IF('Input Data Shift B'!Q$80&gt;0,'Input Data Shift B'!Q$80,'Shift B Calculation'!$D122)/3600,0)</f>
        <v>0</v>
      </c>
      <c r="S122" s="10">
        <f>+IFERROR('Input Data Shift B'!R51*IF('Input Data Shift B'!R$80&gt;0,'Input Data Shift B'!R$80,'Shift B Calculation'!$D122)/3600,0)</f>
        <v>0</v>
      </c>
      <c r="T122" s="10">
        <f>+IFERROR('Input Data Shift B'!S51*IF('Input Data Shift B'!S$80&gt;0,'Input Data Shift B'!S$80,'Shift B Calculation'!$D122)/3600,0)</f>
        <v>0</v>
      </c>
      <c r="U122" s="10">
        <f>+IFERROR('Input Data Shift B'!T51*IF('Input Data Shift B'!T$80&gt;0,'Input Data Shift B'!T$80,'Shift B Calculation'!$D122)/3600,0)</f>
        <v>0</v>
      </c>
      <c r="V122" s="10">
        <f>+IFERROR('Input Data Shift B'!U51*IF('Input Data Shift B'!U$80&gt;0,'Input Data Shift B'!U$80,'Shift B Calculation'!$D122)/3600,0)</f>
        <v>0</v>
      </c>
      <c r="W122" s="10">
        <f>+IFERROR('Input Data Shift B'!V51*IF('Input Data Shift B'!V$80&gt;0,'Input Data Shift B'!V$80,'Shift B Calculation'!$D122)/3600,0)</f>
        <v>0</v>
      </c>
      <c r="X122" s="10">
        <f>+IFERROR('Input Data Shift B'!W51*IF('Input Data Shift B'!W$80&gt;0,'Input Data Shift B'!W$80,'Shift B Calculation'!$D122)/3600,0)</f>
        <v>0</v>
      </c>
      <c r="Y122" s="10">
        <f>+IFERROR('Input Data Shift B'!X51*IF('Input Data Shift B'!X$80&gt;0,'Input Data Shift B'!X$80,'Shift B Calculation'!$D122)/3600,0)</f>
        <v>0</v>
      </c>
      <c r="Z122" s="10">
        <f>+IFERROR('Input Data Shift B'!Y51*IF('Input Data Shift B'!Y$80&gt;0,'Input Data Shift B'!Y$80,'Shift B Calculation'!$D122)/3600,0)</f>
        <v>0</v>
      </c>
      <c r="AA122" s="10">
        <f>+IFERROR('Input Data Shift B'!Z51*IF('Input Data Shift B'!Z$80&gt;0,'Input Data Shift B'!Z$80,'Shift B Calculation'!$D122)/3600,0)</f>
        <v>0</v>
      </c>
      <c r="AB122" s="10">
        <f>+IFERROR('Input Data Shift B'!AA51*IF('Input Data Shift B'!AA$80&gt;0,'Input Data Shift B'!AA$80,'Shift B Calculation'!$D122)/3600,0)</f>
        <v>0</v>
      </c>
      <c r="AC122" s="10">
        <f>+IFERROR('Input Data Shift B'!AB51*IF('Input Data Shift B'!AB$80&gt;0,'Input Data Shift B'!AB$80,'Shift B Calculation'!$D122)/3600,0)</f>
        <v>0</v>
      </c>
      <c r="AD122" s="10">
        <f>+IFERROR('Input Data Shift B'!AC51*IF('Input Data Shift B'!AC$80&gt;0,'Input Data Shift B'!AC$80,'Shift B Calculation'!$D122)/3600,0)</f>
        <v>0</v>
      </c>
      <c r="AE122" s="10">
        <f>+IFERROR('Input Data Shift B'!AD51*IF('Input Data Shift B'!AD$80&gt;0,'Input Data Shift B'!AD$80,'Shift B Calculation'!$D122)/3600,0)</f>
        <v>0</v>
      </c>
      <c r="AF122" s="10">
        <f>+IFERROR('Input Data Shift B'!AE51*IF('Input Data Shift B'!AE$80&gt;0,'Input Data Shift B'!AE$80,'Shift B Calculation'!$D122)/3600,0)</f>
        <v>0</v>
      </c>
      <c r="AG122" s="10">
        <f>+IFERROR('Input Data Shift B'!AF51*IF('Input Data Shift B'!AF$80&gt;0,'Input Data Shift B'!AF$80,'Shift B Calculation'!$D122)/3600,0)</f>
        <v>0</v>
      </c>
      <c r="AH122" s="10">
        <f>+IFERROR('Input Data Shift B'!AG51*IF('Input Data Shift B'!AG$80&gt;0,'Input Data Shift B'!AG$80,'Shift B Calculation'!$D122)/3600,0)</f>
        <v>0</v>
      </c>
      <c r="AI122" s="10">
        <f>+IFERROR('Input Data Shift B'!AH51*IF('Input Data Shift B'!AH$80&gt;0,'Input Data Shift B'!AH$80,'Shift B Calculation'!$D122)/3600,0)</f>
        <v>0</v>
      </c>
      <c r="AJ122" s="10">
        <f t="shared" si="7"/>
        <v>0</v>
      </c>
    </row>
    <row r="123" spans="2:36">
      <c r="B123" s="8">
        <v>46</v>
      </c>
      <c r="C123" s="9" t="str">
        <f t="shared" si="5"/>
        <v>AE262100-6961</v>
      </c>
      <c r="D123" s="8">
        <f>+Kousu!F56</f>
        <v>2.7</v>
      </c>
      <c r="E123" s="10">
        <f>+IFERROR('Input Data Shift B'!D52*IF('Input Data Shift B'!D$80&gt;0,'Input Data Shift B'!D$80,'Shift B Calculation'!$D123)/3600,0)</f>
        <v>0</v>
      </c>
      <c r="F123" s="10">
        <f>+IFERROR('Input Data Shift B'!E52*IF('Input Data Shift B'!E$80&gt;0,'Input Data Shift B'!E$80,'Shift B Calculation'!$D123)/3600,0)</f>
        <v>0</v>
      </c>
      <c r="G123" s="10">
        <f>+IFERROR('Input Data Shift B'!F52*IF('Input Data Shift B'!F$80&gt;0,'Input Data Shift B'!F$80,'Shift B Calculation'!$D123)/3600,0)</f>
        <v>0</v>
      </c>
      <c r="H123" s="10">
        <f>+IFERROR('Input Data Shift B'!G52*IF('Input Data Shift B'!G$80&gt;0,'Input Data Shift B'!G$80,'Shift B Calculation'!$D123)/3600,0)</f>
        <v>0</v>
      </c>
      <c r="I123" s="10">
        <f>+IFERROR('Input Data Shift B'!H52*IF('Input Data Shift B'!H$80&gt;0,'Input Data Shift B'!H$80,'Shift B Calculation'!$D123)/3600,0)</f>
        <v>0</v>
      </c>
      <c r="J123" s="10">
        <f>+IFERROR('Input Data Shift B'!I52*IF('Input Data Shift B'!I$80&gt;0,'Input Data Shift B'!I$80,'Shift B Calculation'!$D123)/3600,0)</f>
        <v>0</v>
      </c>
      <c r="K123" s="10">
        <f>+IFERROR('Input Data Shift B'!J52*IF('Input Data Shift B'!J$80&gt;0,'Input Data Shift B'!J$80,'Shift B Calculation'!$D123)/3600,0)</f>
        <v>0</v>
      </c>
      <c r="L123" s="10">
        <f>+IFERROR('Input Data Shift B'!K52*IF('Input Data Shift B'!K$80&gt;0,'Input Data Shift B'!K$80,'Shift B Calculation'!$D123)/3600,0)</f>
        <v>0</v>
      </c>
      <c r="M123" s="10">
        <f>+IFERROR('Input Data Shift B'!L52*IF('Input Data Shift B'!L$80&gt;0,'Input Data Shift B'!L$80,'Shift B Calculation'!$D123)/3600,0)</f>
        <v>0</v>
      </c>
      <c r="N123" s="10">
        <f>+IFERROR('Input Data Shift B'!M52*IF('Input Data Shift B'!M$80&gt;0,'Input Data Shift B'!M$80,'Shift B Calculation'!$D123)/3600,0)</f>
        <v>0</v>
      </c>
      <c r="O123" s="10">
        <f>+IFERROR('Input Data Shift B'!N52*IF('Input Data Shift B'!N$80&gt;0,'Input Data Shift B'!N$80,'Shift B Calculation'!$D123)/3600,0)</f>
        <v>0</v>
      </c>
      <c r="P123" s="10">
        <f>+IFERROR('Input Data Shift B'!O52*IF('Input Data Shift B'!O$80&gt;0,'Input Data Shift B'!O$80,'Shift B Calculation'!$D123)/3600,0)</f>
        <v>0</v>
      </c>
      <c r="Q123" s="10">
        <f>+IFERROR('Input Data Shift B'!P52*IF('Input Data Shift B'!P$80&gt;0,'Input Data Shift B'!P$80,'Shift B Calculation'!$D123)/3600,0)</f>
        <v>0</v>
      </c>
      <c r="R123" s="10">
        <f>+IFERROR('Input Data Shift B'!Q52*IF('Input Data Shift B'!Q$80&gt;0,'Input Data Shift B'!Q$80,'Shift B Calculation'!$D123)/3600,0)</f>
        <v>0</v>
      </c>
      <c r="S123" s="10">
        <f>+IFERROR('Input Data Shift B'!R52*IF('Input Data Shift B'!R$80&gt;0,'Input Data Shift B'!R$80,'Shift B Calculation'!$D123)/3600,0)</f>
        <v>0</v>
      </c>
      <c r="T123" s="10">
        <f>+IFERROR('Input Data Shift B'!S52*IF('Input Data Shift B'!S$80&gt;0,'Input Data Shift B'!S$80,'Shift B Calculation'!$D123)/3600,0)</f>
        <v>0</v>
      </c>
      <c r="U123" s="10">
        <f>+IFERROR('Input Data Shift B'!T52*IF('Input Data Shift B'!T$80&gt;0,'Input Data Shift B'!T$80,'Shift B Calculation'!$D123)/3600,0)</f>
        <v>0</v>
      </c>
      <c r="V123" s="10">
        <f>+IFERROR('Input Data Shift B'!U52*IF('Input Data Shift B'!U$80&gt;0,'Input Data Shift B'!U$80,'Shift B Calculation'!$D123)/3600,0)</f>
        <v>0</v>
      </c>
      <c r="W123" s="10">
        <f>+IFERROR('Input Data Shift B'!V52*IF('Input Data Shift B'!V$80&gt;0,'Input Data Shift B'!V$80,'Shift B Calculation'!$D123)/3600,0)</f>
        <v>0</v>
      </c>
      <c r="X123" s="10">
        <f>+IFERROR('Input Data Shift B'!W52*IF('Input Data Shift B'!W$80&gt;0,'Input Data Shift B'!W$80,'Shift B Calculation'!$D123)/3600,0)</f>
        <v>0</v>
      </c>
      <c r="Y123" s="10">
        <f>+IFERROR('Input Data Shift B'!X52*IF('Input Data Shift B'!X$80&gt;0,'Input Data Shift B'!X$80,'Shift B Calculation'!$D123)/3600,0)</f>
        <v>0</v>
      </c>
      <c r="Z123" s="10">
        <f>+IFERROR('Input Data Shift B'!Y52*IF('Input Data Shift B'!Y$80&gt;0,'Input Data Shift B'!Y$80,'Shift B Calculation'!$D123)/3600,0)</f>
        <v>0</v>
      </c>
      <c r="AA123" s="10">
        <f>+IFERROR('Input Data Shift B'!Z52*IF('Input Data Shift B'!Z$80&gt;0,'Input Data Shift B'!Z$80,'Shift B Calculation'!$D123)/3600,0)</f>
        <v>0</v>
      </c>
      <c r="AB123" s="10">
        <f>+IFERROR('Input Data Shift B'!AA52*IF('Input Data Shift B'!AA$80&gt;0,'Input Data Shift B'!AA$80,'Shift B Calculation'!$D123)/3600,0)</f>
        <v>0</v>
      </c>
      <c r="AC123" s="10">
        <f>+IFERROR('Input Data Shift B'!AB52*IF('Input Data Shift B'!AB$80&gt;0,'Input Data Shift B'!AB$80,'Shift B Calculation'!$D123)/3600,0)</f>
        <v>0</v>
      </c>
      <c r="AD123" s="10">
        <f>+IFERROR('Input Data Shift B'!AC52*IF('Input Data Shift B'!AC$80&gt;0,'Input Data Shift B'!AC$80,'Shift B Calculation'!$D123)/3600,0)</f>
        <v>0</v>
      </c>
      <c r="AE123" s="10">
        <f>+IFERROR('Input Data Shift B'!AD52*IF('Input Data Shift B'!AD$80&gt;0,'Input Data Shift B'!AD$80,'Shift B Calculation'!$D123)/3600,0)</f>
        <v>0</v>
      </c>
      <c r="AF123" s="10">
        <f>+IFERROR('Input Data Shift B'!AE52*IF('Input Data Shift B'!AE$80&gt;0,'Input Data Shift B'!AE$80,'Shift B Calculation'!$D123)/3600,0)</f>
        <v>0</v>
      </c>
      <c r="AG123" s="10">
        <f>+IFERROR('Input Data Shift B'!AF52*IF('Input Data Shift B'!AF$80&gt;0,'Input Data Shift B'!AF$80,'Shift B Calculation'!$D123)/3600,0)</f>
        <v>0</v>
      </c>
      <c r="AH123" s="10">
        <f>+IFERROR('Input Data Shift B'!AG52*IF('Input Data Shift B'!AG$80&gt;0,'Input Data Shift B'!AG$80,'Shift B Calculation'!$D123)/3600,0)</f>
        <v>0</v>
      </c>
      <c r="AI123" s="10">
        <f>+IFERROR('Input Data Shift B'!AH52*IF('Input Data Shift B'!AH$80&gt;0,'Input Data Shift B'!AH$80,'Shift B Calculation'!$D123)/3600,0)</f>
        <v>0</v>
      </c>
      <c r="AJ123" s="10">
        <f t="shared" si="7"/>
        <v>0</v>
      </c>
    </row>
    <row r="124" spans="2:36">
      <c r="B124" s="8">
        <v>47</v>
      </c>
      <c r="C124" s="9" t="str">
        <f t="shared" si="5"/>
        <v>AE262100-6971</v>
      </c>
      <c r="D124" s="8">
        <f>+Kousu!F57</f>
        <v>2.7</v>
      </c>
      <c r="E124" s="10">
        <f>+IFERROR('Input Data Shift B'!D53*IF('Input Data Shift B'!D$80&gt;0,'Input Data Shift B'!D$80,'Shift B Calculation'!$D124)/3600,0)</f>
        <v>0</v>
      </c>
      <c r="F124" s="10">
        <f>+IFERROR('Input Data Shift B'!E53*IF('Input Data Shift B'!E$80&gt;0,'Input Data Shift B'!E$80,'Shift B Calculation'!$D124)/3600,0)</f>
        <v>0</v>
      </c>
      <c r="G124" s="10">
        <f>+IFERROR('Input Data Shift B'!F53*IF('Input Data Shift B'!F$80&gt;0,'Input Data Shift B'!F$80,'Shift B Calculation'!$D124)/3600,0)</f>
        <v>0</v>
      </c>
      <c r="H124" s="10">
        <f>+IFERROR('Input Data Shift B'!G53*IF('Input Data Shift B'!G$80&gt;0,'Input Data Shift B'!G$80,'Shift B Calculation'!$D124)/3600,0)</f>
        <v>0</v>
      </c>
      <c r="I124" s="10">
        <f>+IFERROR('Input Data Shift B'!H53*IF('Input Data Shift B'!H$80&gt;0,'Input Data Shift B'!H$80,'Shift B Calculation'!$D124)/3600,0)</f>
        <v>0</v>
      </c>
      <c r="J124" s="10">
        <f>+IFERROR('Input Data Shift B'!I53*IF('Input Data Shift B'!I$80&gt;0,'Input Data Shift B'!I$80,'Shift B Calculation'!$D124)/3600,0)</f>
        <v>0</v>
      </c>
      <c r="K124" s="10">
        <f>+IFERROR('Input Data Shift B'!J53*IF('Input Data Shift B'!J$80&gt;0,'Input Data Shift B'!J$80,'Shift B Calculation'!$D124)/3600,0)</f>
        <v>0</v>
      </c>
      <c r="L124" s="10">
        <f>+IFERROR('Input Data Shift B'!K53*IF('Input Data Shift B'!K$80&gt;0,'Input Data Shift B'!K$80,'Shift B Calculation'!$D124)/3600,0)</f>
        <v>0</v>
      </c>
      <c r="M124" s="10">
        <f>+IFERROR('Input Data Shift B'!L53*IF('Input Data Shift B'!L$80&gt;0,'Input Data Shift B'!L$80,'Shift B Calculation'!$D124)/3600,0)</f>
        <v>0</v>
      </c>
      <c r="N124" s="10">
        <f>+IFERROR('Input Data Shift B'!M53*IF('Input Data Shift B'!M$80&gt;0,'Input Data Shift B'!M$80,'Shift B Calculation'!$D124)/3600,0)</f>
        <v>0</v>
      </c>
      <c r="O124" s="10">
        <f>+IFERROR('Input Data Shift B'!N53*IF('Input Data Shift B'!N$80&gt;0,'Input Data Shift B'!N$80,'Shift B Calculation'!$D124)/3600,0)</f>
        <v>0</v>
      </c>
      <c r="P124" s="10">
        <f>+IFERROR('Input Data Shift B'!O53*IF('Input Data Shift B'!O$80&gt;0,'Input Data Shift B'!O$80,'Shift B Calculation'!$D124)/3600,0)</f>
        <v>0</v>
      </c>
      <c r="Q124" s="10">
        <f>+IFERROR('Input Data Shift B'!P53*IF('Input Data Shift B'!P$80&gt;0,'Input Data Shift B'!P$80,'Shift B Calculation'!$D124)/3600,0)</f>
        <v>0</v>
      </c>
      <c r="R124" s="10">
        <f>+IFERROR('Input Data Shift B'!Q53*IF('Input Data Shift B'!Q$80&gt;0,'Input Data Shift B'!Q$80,'Shift B Calculation'!$D124)/3600,0)</f>
        <v>0</v>
      </c>
      <c r="S124" s="10">
        <f>+IFERROR('Input Data Shift B'!R53*IF('Input Data Shift B'!R$80&gt;0,'Input Data Shift B'!R$80,'Shift B Calculation'!$D124)/3600,0)</f>
        <v>0</v>
      </c>
      <c r="T124" s="10">
        <f>+IFERROR('Input Data Shift B'!S53*IF('Input Data Shift B'!S$80&gt;0,'Input Data Shift B'!S$80,'Shift B Calculation'!$D124)/3600,0)</f>
        <v>0</v>
      </c>
      <c r="U124" s="10">
        <f>+IFERROR('Input Data Shift B'!T53*IF('Input Data Shift B'!T$80&gt;0,'Input Data Shift B'!T$80,'Shift B Calculation'!$D124)/3600,0)</f>
        <v>0</v>
      </c>
      <c r="V124" s="10">
        <f>+IFERROR('Input Data Shift B'!U53*IF('Input Data Shift B'!U$80&gt;0,'Input Data Shift B'!U$80,'Shift B Calculation'!$D124)/3600,0)</f>
        <v>0</v>
      </c>
      <c r="W124" s="10">
        <f>+IFERROR('Input Data Shift B'!V53*IF('Input Data Shift B'!V$80&gt;0,'Input Data Shift B'!V$80,'Shift B Calculation'!$D124)/3600,0)</f>
        <v>0</v>
      </c>
      <c r="X124" s="10">
        <f>+IFERROR('Input Data Shift B'!W53*IF('Input Data Shift B'!W$80&gt;0,'Input Data Shift B'!W$80,'Shift B Calculation'!$D124)/3600,0)</f>
        <v>0</v>
      </c>
      <c r="Y124" s="10">
        <f>+IFERROR('Input Data Shift B'!X53*IF('Input Data Shift B'!X$80&gt;0,'Input Data Shift B'!X$80,'Shift B Calculation'!$D124)/3600,0)</f>
        <v>0</v>
      </c>
      <c r="Z124" s="10">
        <f>+IFERROR('Input Data Shift B'!Y53*IF('Input Data Shift B'!Y$80&gt;0,'Input Data Shift B'!Y$80,'Shift B Calculation'!$D124)/3600,0)</f>
        <v>0</v>
      </c>
      <c r="AA124" s="10">
        <f>+IFERROR('Input Data Shift B'!Z53*IF('Input Data Shift B'!Z$80&gt;0,'Input Data Shift B'!Z$80,'Shift B Calculation'!$D124)/3600,0)</f>
        <v>0</v>
      </c>
      <c r="AB124" s="10">
        <f>+IFERROR('Input Data Shift B'!AA53*IF('Input Data Shift B'!AA$80&gt;0,'Input Data Shift B'!AA$80,'Shift B Calculation'!$D124)/3600,0)</f>
        <v>0</v>
      </c>
      <c r="AC124" s="10">
        <f>+IFERROR('Input Data Shift B'!AB53*IF('Input Data Shift B'!AB$80&gt;0,'Input Data Shift B'!AB$80,'Shift B Calculation'!$D124)/3600,0)</f>
        <v>0</v>
      </c>
      <c r="AD124" s="10">
        <f>+IFERROR('Input Data Shift B'!AC53*IF('Input Data Shift B'!AC$80&gt;0,'Input Data Shift B'!AC$80,'Shift B Calculation'!$D124)/3600,0)</f>
        <v>0</v>
      </c>
      <c r="AE124" s="10">
        <f>+IFERROR('Input Data Shift B'!AD53*IF('Input Data Shift B'!AD$80&gt;0,'Input Data Shift B'!AD$80,'Shift B Calculation'!$D124)/3600,0)</f>
        <v>0</v>
      </c>
      <c r="AF124" s="10">
        <f>+IFERROR('Input Data Shift B'!AE53*IF('Input Data Shift B'!AE$80&gt;0,'Input Data Shift B'!AE$80,'Shift B Calculation'!$D124)/3600,0)</f>
        <v>0</v>
      </c>
      <c r="AG124" s="10">
        <f>+IFERROR('Input Data Shift B'!AF53*IF('Input Data Shift B'!AF$80&gt;0,'Input Data Shift B'!AF$80,'Shift B Calculation'!$D124)/3600,0)</f>
        <v>0</v>
      </c>
      <c r="AH124" s="10">
        <f>+IFERROR('Input Data Shift B'!AG53*IF('Input Data Shift B'!AG$80&gt;0,'Input Data Shift B'!AG$80,'Shift B Calculation'!$D124)/3600,0)</f>
        <v>0</v>
      </c>
      <c r="AI124" s="10">
        <f>+IFERROR('Input Data Shift B'!AH53*IF('Input Data Shift B'!AH$80&gt;0,'Input Data Shift B'!AH$80,'Shift B Calculation'!$D124)/3600,0)</f>
        <v>0</v>
      </c>
      <c r="AJ124" s="10">
        <f t="shared" si="7"/>
        <v>0</v>
      </c>
    </row>
    <row r="125" spans="2:36">
      <c r="B125" s="8">
        <v>48</v>
      </c>
      <c r="C125" s="9" t="str">
        <f t="shared" si="5"/>
        <v>AE262100-7260</v>
      </c>
      <c r="D125" s="8">
        <f>+Kousu!F58</f>
        <v>2.7</v>
      </c>
      <c r="E125" s="10">
        <f>+IFERROR('Input Data Shift B'!D54*IF('Input Data Shift B'!D$80&gt;0,'Input Data Shift B'!D$80,'Shift B Calculation'!$D125)/3600,0)</f>
        <v>0</v>
      </c>
      <c r="F125" s="10">
        <f>+IFERROR('Input Data Shift B'!E54*IF('Input Data Shift B'!E$80&gt;0,'Input Data Shift B'!E$80,'Shift B Calculation'!$D125)/3600,0)</f>
        <v>0</v>
      </c>
      <c r="G125" s="10">
        <f>+IFERROR('Input Data Shift B'!F54*IF('Input Data Shift B'!F$80&gt;0,'Input Data Shift B'!F$80,'Shift B Calculation'!$D125)/3600,0)</f>
        <v>0</v>
      </c>
      <c r="H125" s="10">
        <f>+IFERROR('Input Data Shift B'!G54*IF('Input Data Shift B'!G$80&gt;0,'Input Data Shift B'!G$80,'Shift B Calculation'!$D125)/3600,0)</f>
        <v>0</v>
      </c>
      <c r="I125" s="10">
        <f>+IFERROR('Input Data Shift B'!H54*IF('Input Data Shift B'!H$80&gt;0,'Input Data Shift B'!H$80,'Shift B Calculation'!$D125)/3600,0)</f>
        <v>0</v>
      </c>
      <c r="J125" s="10">
        <f>+IFERROR('Input Data Shift B'!I54*IF('Input Data Shift B'!I$80&gt;0,'Input Data Shift B'!I$80,'Shift B Calculation'!$D125)/3600,0)</f>
        <v>0</v>
      </c>
      <c r="K125" s="10">
        <f>+IFERROR('Input Data Shift B'!J54*IF('Input Data Shift B'!J$80&gt;0,'Input Data Shift B'!J$80,'Shift B Calculation'!$D125)/3600,0)</f>
        <v>0</v>
      </c>
      <c r="L125" s="10">
        <f>+IFERROR('Input Data Shift B'!K54*IF('Input Data Shift B'!K$80&gt;0,'Input Data Shift B'!K$80,'Shift B Calculation'!$D125)/3600,0)</f>
        <v>0</v>
      </c>
      <c r="M125" s="10">
        <f>+IFERROR('Input Data Shift B'!L54*IF('Input Data Shift B'!L$80&gt;0,'Input Data Shift B'!L$80,'Shift B Calculation'!$D125)/3600,0)</f>
        <v>0</v>
      </c>
      <c r="N125" s="10">
        <f>+IFERROR('Input Data Shift B'!M54*IF('Input Data Shift B'!M$80&gt;0,'Input Data Shift B'!M$80,'Shift B Calculation'!$D125)/3600,0)</f>
        <v>0</v>
      </c>
      <c r="O125" s="10">
        <f>+IFERROR('Input Data Shift B'!N54*IF('Input Data Shift B'!N$80&gt;0,'Input Data Shift B'!N$80,'Shift B Calculation'!$D125)/3600,0)</f>
        <v>0</v>
      </c>
      <c r="P125" s="10">
        <f>+IFERROR('Input Data Shift B'!O54*IF('Input Data Shift B'!O$80&gt;0,'Input Data Shift B'!O$80,'Shift B Calculation'!$D125)/3600,0)</f>
        <v>0</v>
      </c>
      <c r="Q125" s="10">
        <f>+IFERROR('Input Data Shift B'!P54*IF('Input Data Shift B'!P$80&gt;0,'Input Data Shift B'!P$80,'Shift B Calculation'!$D125)/3600,0)</f>
        <v>0</v>
      </c>
      <c r="R125" s="10">
        <f>+IFERROR('Input Data Shift B'!Q54*IF('Input Data Shift B'!Q$80&gt;0,'Input Data Shift B'!Q$80,'Shift B Calculation'!$D125)/3600,0)</f>
        <v>0</v>
      </c>
      <c r="S125" s="10">
        <f>+IFERROR('Input Data Shift B'!R54*IF('Input Data Shift B'!R$80&gt;0,'Input Data Shift B'!R$80,'Shift B Calculation'!$D125)/3600,0)</f>
        <v>0</v>
      </c>
      <c r="T125" s="10">
        <f>+IFERROR('Input Data Shift B'!S54*IF('Input Data Shift B'!S$80&gt;0,'Input Data Shift B'!S$80,'Shift B Calculation'!$D125)/3600,0)</f>
        <v>0</v>
      </c>
      <c r="U125" s="10">
        <f>+IFERROR('Input Data Shift B'!T54*IF('Input Data Shift B'!T$80&gt;0,'Input Data Shift B'!T$80,'Shift B Calculation'!$D125)/3600,0)</f>
        <v>0</v>
      </c>
      <c r="V125" s="10">
        <f>+IFERROR('Input Data Shift B'!U54*IF('Input Data Shift B'!U$80&gt;0,'Input Data Shift B'!U$80,'Shift B Calculation'!$D125)/3600,0)</f>
        <v>0</v>
      </c>
      <c r="W125" s="10">
        <f>+IFERROR('Input Data Shift B'!V54*IF('Input Data Shift B'!V$80&gt;0,'Input Data Shift B'!V$80,'Shift B Calculation'!$D125)/3600,0)</f>
        <v>0</v>
      </c>
      <c r="X125" s="10">
        <f>+IFERROR('Input Data Shift B'!W54*IF('Input Data Shift B'!W$80&gt;0,'Input Data Shift B'!W$80,'Shift B Calculation'!$D125)/3600,0)</f>
        <v>0</v>
      </c>
      <c r="Y125" s="10">
        <f>+IFERROR('Input Data Shift B'!X54*IF('Input Data Shift B'!X$80&gt;0,'Input Data Shift B'!X$80,'Shift B Calculation'!$D125)/3600,0)</f>
        <v>0</v>
      </c>
      <c r="Z125" s="10">
        <f>+IFERROR('Input Data Shift B'!Y54*IF('Input Data Shift B'!Y$80&gt;0,'Input Data Shift B'!Y$80,'Shift B Calculation'!$D125)/3600,0)</f>
        <v>0</v>
      </c>
      <c r="AA125" s="10">
        <f>+IFERROR('Input Data Shift B'!Z54*IF('Input Data Shift B'!Z$80&gt;0,'Input Data Shift B'!Z$80,'Shift B Calculation'!$D125)/3600,0)</f>
        <v>0</v>
      </c>
      <c r="AB125" s="10">
        <f>+IFERROR('Input Data Shift B'!AA54*IF('Input Data Shift B'!AA$80&gt;0,'Input Data Shift B'!AA$80,'Shift B Calculation'!$D125)/3600,0)</f>
        <v>0</v>
      </c>
      <c r="AC125" s="10">
        <f>+IFERROR('Input Data Shift B'!AB54*IF('Input Data Shift B'!AB$80&gt;0,'Input Data Shift B'!AB$80,'Shift B Calculation'!$D125)/3600,0)</f>
        <v>0</v>
      </c>
      <c r="AD125" s="10">
        <f>+IFERROR('Input Data Shift B'!AC54*IF('Input Data Shift B'!AC$80&gt;0,'Input Data Shift B'!AC$80,'Shift B Calculation'!$D125)/3600,0)</f>
        <v>0</v>
      </c>
      <c r="AE125" s="10">
        <f>+IFERROR('Input Data Shift B'!AD54*IF('Input Data Shift B'!AD$80&gt;0,'Input Data Shift B'!AD$80,'Shift B Calculation'!$D125)/3600,0)</f>
        <v>0</v>
      </c>
      <c r="AF125" s="10">
        <f>+IFERROR('Input Data Shift B'!AE54*IF('Input Data Shift B'!AE$80&gt;0,'Input Data Shift B'!AE$80,'Shift B Calculation'!$D125)/3600,0)</f>
        <v>0</v>
      </c>
      <c r="AG125" s="10">
        <f>+IFERROR('Input Data Shift B'!AF54*IF('Input Data Shift B'!AF$80&gt;0,'Input Data Shift B'!AF$80,'Shift B Calculation'!$D125)/3600,0)</f>
        <v>0</v>
      </c>
      <c r="AH125" s="10">
        <f>+IFERROR('Input Data Shift B'!AG54*IF('Input Data Shift B'!AG$80&gt;0,'Input Data Shift B'!AG$80,'Shift B Calculation'!$D125)/3600,0)</f>
        <v>0</v>
      </c>
      <c r="AI125" s="10">
        <f>+IFERROR('Input Data Shift B'!AH54*IF('Input Data Shift B'!AH$80&gt;0,'Input Data Shift B'!AH$80,'Shift B Calculation'!$D125)/3600,0)</f>
        <v>0</v>
      </c>
      <c r="AJ125" s="10">
        <f t="shared" si="7"/>
        <v>0</v>
      </c>
    </row>
    <row r="126" spans="2:36">
      <c r="B126" s="8">
        <v>49</v>
      </c>
      <c r="C126" s="9" t="str">
        <f t="shared" si="5"/>
        <v>AE262100-7270</v>
      </c>
      <c r="D126" s="8">
        <f>+Kousu!F59</f>
        <v>2.7</v>
      </c>
      <c r="E126" s="10">
        <f>+IFERROR('Input Data Shift B'!D55*IF('Input Data Shift B'!D$80&gt;0,'Input Data Shift B'!D$80,'Shift B Calculation'!$D126)/3600,0)</f>
        <v>0</v>
      </c>
      <c r="F126" s="10">
        <f>+IFERROR('Input Data Shift B'!E55*IF('Input Data Shift B'!E$80&gt;0,'Input Data Shift B'!E$80,'Shift B Calculation'!$D126)/3600,0)</f>
        <v>0</v>
      </c>
      <c r="G126" s="10">
        <f>+IFERROR('Input Data Shift B'!F55*IF('Input Data Shift B'!F$80&gt;0,'Input Data Shift B'!F$80,'Shift B Calculation'!$D126)/3600,0)</f>
        <v>0</v>
      </c>
      <c r="H126" s="10">
        <f>+IFERROR('Input Data Shift B'!G55*IF('Input Data Shift B'!G$80&gt;0,'Input Data Shift B'!G$80,'Shift B Calculation'!$D126)/3600,0)</f>
        <v>0</v>
      </c>
      <c r="I126" s="10">
        <f>+IFERROR('Input Data Shift B'!H55*IF('Input Data Shift B'!H$80&gt;0,'Input Data Shift B'!H$80,'Shift B Calculation'!$D126)/3600,0)</f>
        <v>0</v>
      </c>
      <c r="J126" s="10">
        <f>+IFERROR('Input Data Shift B'!I55*IF('Input Data Shift B'!I$80&gt;0,'Input Data Shift B'!I$80,'Shift B Calculation'!$D126)/3600,0)</f>
        <v>0</v>
      </c>
      <c r="K126" s="10">
        <f>+IFERROR('Input Data Shift B'!J55*IF('Input Data Shift B'!J$80&gt;0,'Input Data Shift B'!J$80,'Shift B Calculation'!$D126)/3600,0)</f>
        <v>0</v>
      </c>
      <c r="L126" s="10">
        <f>+IFERROR('Input Data Shift B'!K55*IF('Input Data Shift B'!K$80&gt;0,'Input Data Shift B'!K$80,'Shift B Calculation'!$D126)/3600,0)</f>
        <v>0</v>
      </c>
      <c r="M126" s="10">
        <f>+IFERROR('Input Data Shift B'!L55*IF('Input Data Shift B'!L$80&gt;0,'Input Data Shift B'!L$80,'Shift B Calculation'!$D126)/3600,0)</f>
        <v>0</v>
      </c>
      <c r="N126" s="10">
        <f>+IFERROR('Input Data Shift B'!M55*IF('Input Data Shift B'!M$80&gt;0,'Input Data Shift B'!M$80,'Shift B Calculation'!$D126)/3600,0)</f>
        <v>0</v>
      </c>
      <c r="O126" s="10">
        <f>+IFERROR('Input Data Shift B'!N55*IF('Input Data Shift B'!N$80&gt;0,'Input Data Shift B'!N$80,'Shift B Calculation'!$D126)/3600,0)</f>
        <v>0</v>
      </c>
      <c r="P126" s="10">
        <f>+IFERROR('Input Data Shift B'!O55*IF('Input Data Shift B'!O$80&gt;0,'Input Data Shift B'!O$80,'Shift B Calculation'!$D126)/3600,0)</f>
        <v>0</v>
      </c>
      <c r="Q126" s="10">
        <f>+IFERROR('Input Data Shift B'!P55*IF('Input Data Shift B'!P$80&gt;0,'Input Data Shift B'!P$80,'Shift B Calculation'!$D126)/3600,0)</f>
        <v>0</v>
      </c>
      <c r="R126" s="10">
        <f>+IFERROR('Input Data Shift B'!Q55*IF('Input Data Shift B'!Q$80&gt;0,'Input Data Shift B'!Q$80,'Shift B Calculation'!$D126)/3600,0)</f>
        <v>0</v>
      </c>
      <c r="S126" s="10">
        <f>+IFERROR('Input Data Shift B'!R55*IF('Input Data Shift B'!R$80&gt;0,'Input Data Shift B'!R$80,'Shift B Calculation'!$D126)/3600,0)</f>
        <v>0</v>
      </c>
      <c r="T126" s="10">
        <f>+IFERROR('Input Data Shift B'!S55*IF('Input Data Shift B'!S$80&gt;0,'Input Data Shift B'!S$80,'Shift B Calculation'!$D126)/3600,0)</f>
        <v>0</v>
      </c>
      <c r="U126" s="10">
        <f>+IFERROR('Input Data Shift B'!T55*IF('Input Data Shift B'!T$80&gt;0,'Input Data Shift B'!T$80,'Shift B Calculation'!$D126)/3600,0)</f>
        <v>0</v>
      </c>
      <c r="V126" s="10">
        <f>+IFERROR('Input Data Shift B'!U55*IF('Input Data Shift B'!U$80&gt;0,'Input Data Shift B'!U$80,'Shift B Calculation'!$D126)/3600,0)</f>
        <v>0</v>
      </c>
      <c r="W126" s="10">
        <f>+IFERROR('Input Data Shift B'!V55*IF('Input Data Shift B'!V$80&gt;0,'Input Data Shift B'!V$80,'Shift B Calculation'!$D126)/3600,0)</f>
        <v>0</v>
      </c>
      <c r="X126" s="10">
        <f>+IFERROR('Input Data Shift B'!W55*IF('Input Data Shift B'!W$80&gt;0,'Input Data Shift B'!W$80,'Shift B Calculation'!$D126)/3600,0)</f>
        <v>0</v>
      </c>
      <c r="Y126" s="10">
        <f>+IFERROR('Input Data Shift B'!X55*IF('Input Data Shift B'!X$80&gt;0,'Input Data Shift B'!X$80,'Shift B Calculation'!$D126)/3600,0)</f>
        <v>0</v>
      </c>
      <c r="Z126" s="10">
        <f>+IFERROR('Input Data Shift B'!Y55*IF('Input Data Shift B'!Y$80&gt;0,'Input Data Shift B'!Y$80,'Shift B Calculation'!$D126)/3600,0)</f>
        <v>0</v>
      </c>
      <c r="AA126" s="10">
        <f>+IFERROR('Input Data Shift B'!Z55*IF('Input Data Shift B'!Z$80&gt;0,'Input Data Shift B'!Z$80,'Shift B Calculation'!$D126)/3600,0)</f>
        <v>0</v>
      </c>
      <c r="AB126" s="10">
        <f>+IFERROR('Input Data Shift B'!AA55*IF('Input Data Shift B'!AA$80&gt;0,'Input Data Shift B'!AA$80,'Shift B Calculation'!$D126)/3600,0)</f>
        <v>0</v>
      </c>
      <c r="AC126" s="10">
        <f>+IFERROR('Input Data Shift B'!AB55*IF('Input Data Shift B'!AB$80&gt;0,'Input Data Shift B'!AB$80,'Shift B Calculation'!$D126)/3600,0)</f>
        <v>0</v>
      </c>
      <c r="AD126" s="10">
        <f>+IFERROR('Input Data Shift B'!AC55*IF('Input Data Shift B'!AC$80&gt;0,'Input Data Shift B'!AC$80,'Shift B Calculation'!$D126)/3600,0)</f>
        <v>0</v>
      </c>
      <c r="AE126" s="10">
        <f>+IFERROR('Input Data Shift B'!AD55*IF('Input Data Shift B'!AD$80&gt;0,'Input Data Shift B'!AD$80,'Shift B Calculation'!$D126)/3600,0)</f>
        <v>0</v>
      </c>
      <c r="AF126" s="10">
        <f>+IFERROR('Input Data Shift B'!AE55*IF('Input Data Shift B'!AE$80&gt;0,'Input Data Shift B'!AE$80,'Shift B Calculation'!$D126)/3600,0)</f>
        <v>0</v>
      </c>
      <c r="AG126" s="10">
        <f>+IFERROR('Input Data Shift B'!AF55*IF('Input Data Shift B'!AF$80&gt;0,'Input Data Shift B'!AF$80,'Shift B Calculation'!$D126)/3600,0)</f>
        <v>0</v>
      </c>
      <c r="AH126" s="10">
        <f>+IFERROR('Input Data Shift B'!AG55*IF('Input Data Shift B'!AG$80&gt;0,'Input Data Shift B'!AG$80,'Shift B Calculation'!$D126)/3600,0)</f>
        <v>0</v>
      </c>
      <c r="AI126" s="10">
        <f>+IFERROR('Input Data Shift B'!AH55*IF('Input Data Shift B'!AH$80&gt;0,'Input Data Shift B'!AH$80,'Shift B Calculation'!$D126)/3600,0)</f>
        <v>0</v>
      </c>
      <c r="AJ126" s="10">
        <f t="shared" si="7"/>
        <v>0</v>
      </c>
    </row>
    <row r="127" spans="2:36">
      <c r="B127" s="8">
        <v>50</v>
      </c>
      <c r="C127" s="9" t="str">
        <f t="shared" si="5"/>
        <v>AE262100-7800</v>
      </c>
      <c r="D127" s="8">
        <f>+Kousu!F60</f>
        <v>2.7</v>
      </c>
      <c r="E127" s="10">
        <f>+IFERROR('Input Data Shift B'!D56*IF('Input Data Shift B'!D$80&gt;0,'Input Data Shift B'!D$80,'Shift B Calculation'!$D127)/3600,0)</f>
        <v>0</v>
      </c>
      <c r="F127" s="10">
        <f>+IFERROR('Input Data Shift B'!E56*IF('Input Data Shift B'!E$80&gt;0,'Input Data Shift B'!E$80,'Shift B Calculation'!$D127)/3600,0)</f>
        <v>0</v>
      </c>
      <c r="G127" s="10">
        <f>+IFERROR('Input Data Shift B'!F56*IF('Input Data Shift B'!F$80&gt;0,'Input Data Shift B'!F$80,'Shift B Calculation'!$D127)/3600,0)</f>
        <v>0</v>
      </c>
      <c r="H127" s="10">
        <f>+IFERROR('Input Data Shift B'!G56*IF('Input Data Shift B'!G$80&gt;0,'Input Data Shift B'!G$80,'Shift B Calculation'!$D127)/3600,0)</f>
        <v>0</v>
      </c>
      <c r="I127" s="10">
        <f>+IFERROR('Input Data Shift B'!H56*IF('Input Data Shift B'!H$80&gt;0,'Input Data Shift B'!H$80,'Shift B Calculation'!$D127)/3600,0)</f>
        <v>0</v>
      </c>
      <c r="J127" s="10">
        <f>+IFERROR('Input Data Shift B'!I56*IF('Input Data Shift B'!I$80&gt;0,'Input Data Shift B'!I$80,'Shift B Calculation'!$D127)/3600,0)</f>
        <v>0</v>
      </c>
      <c r="K127" s="10">
        <f>+IFERROR('Input Data Shift B'!J56*IF('Input Data Shift B'!J$80&gt;0,'Input Data Shift B'!J$80,'Shift B Calculation'!$D127)/3600,0)</f>
        <v>0</v>
      </c>
      <c r="L127" s="10">
        <f>+IFERROR('Input Data Shift B'!K56*IF('Input Data Shift B'!K$80&gt;0,'Input Data Shift B'!K$80,'Shift B Calculation'!$D127)/3600,0)</f>
        <v>0</v>
      </c>
      <c r="M127" s="10">
        <f>+IFERROR('Input Data Shift B'!L56*IF('Input Data Shift B'!L$80&gt;0,'Input Data Shift B'!L$80,'Shift B Calculation'!$D127)/3600,0)</f>
        <v>0</v>
      </c>
      <c r="N127" s="10">
        <f>+IFERROR('Input Data Shift B'!M56*IF('Input Data Shift B'!M$80&gt;0,'Input Data Shift B'!M$80,'Shift B Calculation'!$D127)/3600,0)</f>
        <v>0</v>
      </c>
      <c r="O127" s="10">
        <f>+IFERROR('Input Data Shift B'!N56*IF('Input Data Shift B'!N$80&gt;0,'Input Data Shift B'!N$80,'Shift B Calculation'!$D127)/3600,0)</f>
        <v>0</v>
      </c>
      <c r="P127" s="10">
        <f>+IFERROR('Input Data Shift B'!O56*IF('Input Data Shift B'!O$80&gt;0,'Input Data Shift B'!O$80,'Shift B Calculation'!$D127)/3600,0)</f>
        <v>0</v>
      </c>
      <c r="Q127" s="10">
        <f>+IFERROR('Input Data Shift B'!P56*IF('Input Data Shift B'!P$80&gt;0,'Input Data Shift B'!P$80,'Shift B Calculation'!$D127)/3600,0)</f>
        <v>0</v>
      </c>
      <c r="R127" s="10">
        <f>+IFERROR('Input Data Shift B'!Q56*IF('Input Data Shift B'!Q$80&gt;0,'Input Data Shift B'!Q$80,'Shift B Calculation'!$D127)/3600,0)</f>
        <v>0</v>
      </c>
      <c r="S127" s="10">
        <f>+IFERROR('Input Data Shift B'!R56*IF('Input Data Shift B'!R$80&gt;0,'Input Data Shift B'!R$80,'Shift B Calculation'!$D127)/3600,0)</f>
        <v>0</v>
      </c>
      <c r="T127" s="10">
        <f>+IFERROR('Input Data Shift B'!S56*IF('Input Data Shift B'!S$80&gt;0,'Input Data Shift B'!S$80,'Shift B Calculation'!$D127)/3600,0)</f>
        <v>0</v>
      </c>
      <c r="U127" s="10">
        <f>+IFERROR('Input Data Shift B'!T56*IF('Input Data Shift B'!T$80&gt;0,'Input Data Shift B'!T$80,'Shift B Calculation'!$D127)/3600,0)</f>
        <v>0</v>
      </c>
      <c r="V127" s="10">
        <f>+IFERROR('Input Data Shift B'!U56*IF('Input Data Shift B'!U$80&gt;0,'Input Data Shift B'!U$80,'Shift B Calculation'!$D127)/3600,0)</f>
        <v>0</v>
      </c>
      <c r="W127" s="10">
        <f>+IFERROR('Input Data Shift B'!V56*IF('Input Data Shift B'!V$80&gt;0,'Input Data Shift B'!V$80,'Shift B Calculation'!$D127)/3600,0)</f>
        <v>0</v>
      </c>
      <c r="X127" s="10">
        <f>+IFERROR('Input Data Shift B'!W56*IF('Input Data Shift B'!W$80&gt;0,'Input Data Shift B'!W$80,'Shift B Calculation'!$D127)/3600,0)</f>
        <v>0</v>
      </c>
      <c r="Y127" s="10">
        <f>+IFERROR('Input Data Shift B'!X56*IF('Input Data Shift B'!X$80&gt;0,'Input Data Shift B'!X$80,'Shift B Calculation'!$D127)/3600,0)</f>
        <v>0</v>
      </c>
      <c r="Z127" s="10">
        <f>+IFERROR('Input Data Shift B'!Y56*IF('Input Data Shift B'!Y$80&gt;0,'Input Data Shift B'!Y$80,'Shift B Calculation'!$D127)/3600,0)</f>
        <v>0</v>
      </c>
      <c r="AA127" s="10">
        <f>+IFERROR('Input Data Shift B'!Z56*IF('Input Data Shift B'!Z$80&gt;0,'Input Data Shift B'!Z$80,'Shift B Calculation'!$D127)/3600,0)</f>
        <v>0</v>
      </c>
      <c r="AB127" s="10">
        <f>+IFERROR('Input Data Shift B'!AA56*IF('Input Data Shift B'!AA$80&gt;0,'Input Data Shift B'!AA$80,'Shift B Calculation'!$D127)/3600,0)</f>
        <v>0</v>
      </c>
      <c r="AC127" s="10">
        <f>+IFERROR('Input Data Shift B'!AB56*IF('Input Data Shift B'!AB$80&gt;0,'Input Data Shift B'!AB$80,'Shift B Calculation'!$D127)/3600,0)</f>
        <v>0</v>
      </c>
      <c r="AD127" s="10">
        <f>+IFERROR('Input Data Shift B'!AC56*IF('Input Data Shift B'!AC$80&gt;0,'Input Data Shift B'!AC$80,'Shift B Calculation'!$D127)/3600,0)</f>
        <v>0</v>
      </c>
      <c r="AE127" s="10">
        <f>+IFERROR('Input Data Shift B'!AD56*IF('Input Data Shift B'!AD$80&gt;0,'Input Data Shift B'!AD$80,'Shift B Calculation'!$D127)/3600,0)</f>
        <v>0</v>
      </c>
      <c r="AF127" s="10">
        <f>+IFERROR('Input Data Shift B'!AE56*IF('Input Data Shift B'!AE$80&gt;0,'Input Data Shift B'!AE$80,'Shift B Calculation'!$D127)/3600,0)</f>
        <v>0</v>
      </c>
      <c r="AG127" s="10">
        <f>+IFERROR('Input Data Shift B'!AF56*IF('Input Data Shift B'!AF$80&gt;0,'Input Data Shift B'!AF$80,'Shift B Calculation'!$D127)/3600,0)</f>
        <v>0</v>
      </c>
      <c r="AH127" s="10">
        <f>+IFERROR('Input Data Shift B'!AG56*IF('Input Data Shift B'!AG$80&gt;0,'Input Data Shift B'!AG$80,'Shift B Calculation'!$D127)/3600,0)</f>
        <v>0</v>
      </c>
      <c r="AI127" s="10">
        <f>+IFERROR('Input Data Shift B'!AH56*IF('Input Data Shift B'!AH$80&gt;0,'Input Data Shift B'!AH$80,'Shift B Calculation'!$D127)/3600,0)</f>
        <v>0</v>
      </c>
      <c r="AJ127" s="10">
        <f t="shared" si="7"/>
        <v>0</v>
      </c>
    </row>
    <row r="128" spans="2:36">
      <c r="B128" s="8">
        <v>51</v>
      </c>
      <c r="C128" s="9" t="str">
        <f t="shared" si="5"/>
        <v>AE262100-7810</v>
      </c>
      <c r="D128" s="8">
        <f>+Kousu!F61</f>
        <v>2.7</v>
      </c>
      <c r="E128" s="10">
        <f>+IFERROR('Input Data Shift B'!D57*IF('Input Data Shift B'!D$80&gt;0,'Input Data Shift B'!D$80,'Shift B Calculation'!$D128)/3600,0)</f>
        <v>0</v>
      </c>
      <c r="F128" s="10">
        <f>+IFERROR('Input Data Shift B'!E57*IF('Input Data Shift B'!E$80&gt;0,'Input Data Shift B'!E$80,'Shift B Calculation'!$D128)/3600,0)</f>
        <v>0</v>
      </c>
      <c r="G128" s="10">
        <f>+IFERROR('Input Data Shift B'!F57*IF('Input Data Shift B'!F$80&gt;0,'Input Data Shift B'!F$80,'Shift B Calculation'!$D128)/3600,0)</f>
        <v>0</v>
      </c>
      <c r="H128" s="10">
        <f>+IFERROR('Input Data Shift B'!G57*IF('Input Data Shift B'!G$80&gt;0,'Input Data Shift B'!G$80,'Shift B Calculation'!$D128)/3600,0)</f>
        <v>0</v>
      </c>
      <c r="I128" s="10">
        <f>+IFERROR('Input Data Shift B'!H57*IF('Input Data Shift B'!H$80&gt;0,'Input Data Shift B'!H$80,'Shift B Calculation'!$D128)/3600,0)</f>
        <v>0</v>
      </c>
      <c r="J128" s="10">
        <f>+IFERROR('Input Data Shift B'!I57*IF('Input Data Shift B'!I$80&gt;0,'Input Data Shift B'!I$80,'Shift B Calculation'!$D128)/3600,0)</f>
        <v>0</v>
      </c>
      <c r="K128" s="10">
        <f>+IFERROR('Input Data Shift B'!J57*IF('Input Data Shift B'!J$80&gt;0,'Input Data Shift B'!J$80,'Shift B Calculation'!$D128)/3600,0)</f>
        <v>0</v>
      </c>
      <c r="L128" s="10">
        <f>+IFERROR('Input Data Shift B'!K57*IF('Input Data Shift B'!K$80&gt;0,'Input Data Shift B'!K$80,'Shift B Calculation'!$D128)/3600,0)</f>
        <v>0</v>
      </c>
      <c r="M128" s="10">
        <f>+IFERROR('Input Data Shift B'!L57*IF('Input Data Shift B'!L$80&gt;0,'Input Data Shift B'!L$80,'Shift B Calculation'!$D128)/3600,0)</f>
        <v>0</v>
      </c>
      <c r="N128" s="10">
        <f>+IFERROR('Input Data Shift B'!M57*IF('Input Data Shift B'!M$80&gt;0,'Input Data Shift B'!M$80,'Shift B Calculation'!$D128)/3600,0)</f>
        <v>0</v>
      </c>
      <c r="O128" s="10">
        <f>+IFERROR('Input Data Shift B'!N57*IF('Input Data Shift B'!N$80&gt;0,'Input Data Shift B'!N$80,'Shift B Calculation'!$D128)/3600,0)</f>
        <v>0</v>
      </c>
      <c r="P128" s="10">
        <f>+IFERROR('Input Data Shift B'!O57*IF('Input Data Shift B'!O$80&gt;0,'Input Data Shift B'!O$80,'Shift B Calculation'!$D128)/3600,0)</f>
        <v>0</v>
      </c>
      <c r="Q128" s="10">
        <f>+IFERROR('Input Data Shift B'!P57*IF('Input Data Shift B'!P$80&gt;0,'Input Data Shift B'!P$80,'Shift B Calculation'!$D128)/3600,0)</f>
        <v>0</v>
      </c>
      <c r="R128" s="10">
        <f>+IFERROR('Input Data Shift B'!Q57*IF('Input Data Shift B'!Q$80&gt;0,'Input Data Shift B'!Q$80,'Shift B Calculation'!$D128)/3600,0)</f>
        <v>0</v>
      </c>
      <c r="S128" s="10">
        <f>+IFERROR('Input Data Shift B'!R57*IF('Input Data Shift B'!R$80&gt;0,'Input Data Shift B'!R$80,'Shift B Calculation'!$D128)/3600,0)</f>
        <v>0</v>
      </c>
      <c r="T128" s="10">
        <f>+IFERROR('Input Data Shift B'!S57*IF('Input Data Shift B'!S$80&gt;0,'Input Data Shift B'!S$80,'Shift B Calculation'!$D128)/3600,0)</f>
        <v>0</v>
      </c>
      <c r="U128" s="10">
        <f>+IFERROR('Input Data Shift B'!T57*IF('Input Data Shift B'!T$80&gt;0,'Input Data Shift B'!T$80,'Shift B Calculation'!$D128)/3600,0)</f>
        <v>0</v>
      </c>
      <c r="V128" s="10">
        <f>+IFERROR('Input Data Shift B'!U57*IF('Input Data Shift B'!U$80&gt;0,'Input Data Shift B'!U$80,'Shift B Calculation'!$D128)/3600,0)</f>
        <v>0</v>
      </c>
      <c r="W128" s="10">
        <f>+IFERROR('Input Data Shift B'!V57*IF('Input Data Shift B'!V$80&gt;0,'Input Data Shift B'!V$80,'Shift B Calculation'!$D128)/3600,0)</f>
        <v>0</v>
      </c>
      <c r="X128" s="10">
        <f>+IFERROR('Input Data Shift B'!W57*IF('Input Data Shift B'!W$80&gt;0,'Input Data Shift B'!W$80,'Shift B Calculation'!$D128)/3600,0)</f>
        <v>0</v>
      </c>
      <c r="Y128" s="10">
        <f>+IFERROR('Input Data Shift B'!X57*IF('Input Data Shift B'!X$80&gt;0,'Input Data Shift B'!X$80,'Shift B Calculation'!$D128)/3600,0)</f>
        <v>0</v>
      </c>
      <c r="Z128" s="10">
        <f>+IFERROR('Input Data Shift B'!Y57*IF('Input Data Shift B'!Y$80&gt;0,'Input Data Shift B'!Y$80,'Shift B Calculation'!$D128)/3600,0)</f>
        <v>0</v>
      </c>
      <c r="AA128" s="10">
        <f>+IFERROR('Input Data Shift B'!Z57*IF('Input Data Shift B'!Z$80&gt;0,'Input Data Shift B'!Z$80,'Shift B Calculation'!$D128)/3600,0)</f>
        <v>0</v>
      </c>
      <c r="AB128" s="10">
        <f>+IFERROR('Input Data Shift B'!AA57*IF('Input Data Shift B'!AA$80&gt;0,'Input Data Shift B'!AA$80,'Shift B Calculation'!$D128)/3600,0)</f>
        <v>0</v>
      </c>
      <c r="AC128" s="10">
        <f>+IFERROR('Input Data Shift B'!AB57*IF('Input Data Shift B'!AB$80&gt;0,'Input Data Shift B'!AB$80,'Shift B Calculation'!$D128)/3600,0)</f>
        <v>0</v>
      </c>
      <c r="AD128" s="10">
        <f>+IFERROR('Input Data Shift B'!AC57*IF('Input Data Shift B'!AC$80&gt;0,'Input Data Shift B'!AC$80,'Shift B Calculation'!$D128)/3600,0)</f>
        <v>0</v>
      </c>
      <c r="AE128" s="10">
        <f>+IFERROR('Input Data Shift B'!AD57*IF('Input Data Shift B'!AD$80&gt;0,'Input Data Shift B'!AD$80,'Shift B Calculation'!$D128)/3600,0)</f>
        <v>0</v>
      </c>
      <c r="AF128" s="10">
        <f>+IFERROR('Input Data Shift B'!AE57*IF('Input Data Shift B'!AE$80&gt;0,'Input Data Shift B'!AE$80,'Shift B Calculation'!$D128)/3600,0)</f>
        <v>0</v>
      </c>
      <c r="AG128" s="10">
        <f>+IFERROR('Input Data Shift B'!AF57*IF('Input Data Shift B'!AF$80&gt;0,'Input Data Shift B'!AF$80,'Shift B Calculation'!$D128)/3600,0)</f>
        <v>0</v>
      </c>
      <c r="AH128" s="10">
        <f>+IFERROR('Input Data Shift B'!AG57*IF('Input Data Shift B'!AG$80&gt;0,'Input Data Shift B'!AG$80,'Shift B Calculation'!$D128)/3600,0)</f>
        <v>0</v>
      </c>
      <c r="AI128" s="10">
        <f>+IFERROR('Input Data Shift B'!AH57*IF('Input Data Shift B'!AH$80&gt;0,'Input Data Shift B'!AH$80,'Shift B Calculation'!$D128)/3600,0)</f>
        <v>0</v>
      </c>
      <c r="AJ128" s="10">
        <f t="shared" si="7"/>
        <v>0</v>
      </c>
    </row>
    <row r="129" spans="2:36">
      <c r="B129" s="8">
        <v>52</v>
      </c>
      <c r="C129" s="9" t="str">
        <f t="shared" si="5"/>
        <v>AE262100-7820</v>
      </c>
      <c r="D129" s="8">
        <f>+Kousu!F62</f>
        <v>2.7</v>
      </c>
      <c r="E129" s="10">
        <f>+IFERROR('Input Data Shift B'!D58*IF('Input Data Shift B'!D$80&gt;0,'Input Data Shift B'!D$80,'Shift B Calculation'!$D129)/3600,0)</f>
        <v>0</v>
      </c>
      <c r="F129" s="10">
        <f>+IFERROR('Input Data Shift B'!E58*IF('Input Data Shift B'!E$80&gt;0,'Input Data Shift B'!E$80,'Shift B Calculation'!$D129)/3600,0)</f>
        <v>0</v>
      </c>
      <c r="G129" s="10">
        <f>+IFERROR('Input Data Shift B'!F58*IF('Input Data Shift B'!F$80&gt;0,'Input Data Shift B'!F$80,'Shift B Calculation'!$D129)/3600,0)</f>
        <v>0</v>
      </c>
      <c r="H129" s="10">
        <f>+IFERROR('Input Data Shift B'!G58*IF('Input Data Shift B'!G$80&gt;0,'Input Data Shift B'!G$80,'Shift B Calculation'!$D129)/3600,0)</f>
        <v>0</v>
      </c>
      <c r="I129" s="10">
        <f>+IFERROR('Input Data Shift B'!H58*IF('Input Data Shift B'!H$80&gt;0,'Input Data Shift B'!H$80,'Shift B Calculation'!$D129)/3600,0)</f>
        <v>0</v>
      </c>
      <c r="J129" s="10">
        <f>+IFERROR('Input Data Shift B'!I58*IF('Input Data Shift B'!I$80&gt;0,'Input Data Shift B'!I$80,'Shift B Calculation'!$D129)/3600,0)</f>
        <v>0</v>
      </c>
      <c r="K129" s="10">
        <f>+IFERROR('Input Data Shift B'!J58*IF('Input Data Shift B'!J$80&gt;0,'Input Data Shift B'!J$80,'Shift B Calculation'!$D129)/3600,0)</f>
        <v>0</v>
      </c>
      <c r="L129" s="10">
        <f>+IFERROR('Input Data Shift B'!K58*IF('Input Data Shift B'!K$80&gt;0,'Input Data Shift B'!K$80,'Shift B Calculation'!$D129)/3600,0)</f>
        <v>0</v>
      </c>
      <c r="M129" s="10">
        <f>+IFERROR('Input Data Shift B'!L58*IF('Input Data Shift B'!L$80&gt;0,'Input Data Shift B'!L$80,'Shift B Calculation'!$D129)/3600,0)</f>
        <v>0</v>
      </c>
      <c r="N129" s="10">
        <f>+IFERROR('Input Data Shift B'!M58*IF('Input Data Shift B'!M$80&gt;0,'Input Data Shift B'!M$80,'Shift B Calculation'!$D129)/3600,0)</f>
        <v>0</v>
      </c>
      <c r="O129" s="10">
        <f>+IFERROR('Input Data Shift B'!N58*IF('Input Data Shift B'!N$80&gt;0,'Input Data Shift B'!N$80,'Shift B Calculation'!$D129)/3600,0)</f>
        <v>0</v>
      </c>
      <c r="P129" s="10">
        <f>+IFERROR('Input Data Shift B'!O58*IF('Input Data Shift B'!O$80&gt;0,'Input Data Shift B'!O$80,'Shift B Calculation'!$D129)/3600,0)</f>
        <v>0</v>
      </c>
      <c r="Q129" s="10">
        <f>+IFERROR('Input Data Shift B'!P58*IF('Input Data Shift B'!P$80&gt;0,'Input Data Shift B'!P$80,'Shift B Calculation'!$D129)/3600,0)</f>
        <v>0</v>
      </c>
      <c r="R129" s="10">
        <f>+IFERROR('Input Data Shift B'!Q58*IF('Input Data Shift B'!Q$80&gt;0,'Input Data Shift B'!Q$80,'Shift B Calculation'!$D129)/3600,0)</f>
        <v>0</v>
      </c>
      <c r="S129" s="10">
        <f>+IFERROR('Input Data Shift B'!R58*IF('Input Data Shift B'!R$80&gt;0,'Input Data Shift B'!R$80,'Shift B Calculation'!$D129)/3600,0)</f>
        <v>0</v>
      </c>
      <c r="T129" s="10">
        <f>+IFERROR('Input Data Shift B'!S58*IF('Input Data Shift B'!S$80&gt;0,'Input Data Shift B'!S$80,'Shift B Calculation'!$D129)/3600,0)</f>
        <v>0</v>
      </c>
      <c r="U129" s="10">
        <f>+IFERROR('Input Data Shift B'!T58*IF('Input Data Shift B'!T$80&gt;0,'Input Data Shift B'!T$80,'Shift B Calculation'!$D129)/3600,0)</f>
        <v>0</v>
      </c>
      <c r="V129" s="10">
        <f>+IFERROR('Input Data Shift B'!U58*IF('Input Data Shift B'!U$80&gt;0,'Input Data Shift B'!U$80,'Shift B Calculation'!$D129)/3600,0)</f>
        <v>0</v>
      </c>
      <c r="W129" s="10">
        <f>+IFERROR('Input Data Shift B'!V58*IF('Input Data Shift B'!V$80&gt;0,'Input Data Shift B'!V$80,'Shift B Calculation'!$D129)/3600,0)</f>
        <v>0</v>
      </c>
      <c r="X129" s="10">
        <f>+IFERROR('Input Data Shift B'!W58*IF('Input Data Shift B'!W$80&gt;0,'Input Data Shift B'!W$80,'Shift B Calculation'!$D129)/3600,0)</f>
        <v>0</v>
      </c>
      <c r="Y129" s="10">
        <f>+IFERROR('Input Data Shift B'!X58*IF('Input Data Shift B'!X$80&gt;0,'Input Data Shift B'!X$80,'Shift B Calculation'!$D129)/3600,0)</f>
        <v>0</v>
      </c>
      <c r="Z129" s="10">
        <f>+IFERROR('Input Data Shift B'!Y58*IF('Input Data Shift B'!Y$80&gt;0,'Input Data Shift B'!Y$80,'Shift B Calculation'!$D129)/3600,0)</f>
        <v>0</v>
      </c>
      <c r="AA129" s="10">
        <f>+IFERROR('Input Data Shift B'!Z58*IF('Input Data Shift B'!Z$80&gt;0,'Input Data Shift B'!Z$80,'Shift B Calculation'!$D129)/3600,0)</f>
        <v>0</v>
      </c>
      <c r="AB129" s="10">
        <f>+IFERROR('Input Data Shift B'!AA58*IF('Input Data Shift B'!AA$80&gt;0,'Input Data Shift B'!AA$80,'Shift B Calculation'!$D129)/3600,0)</f>
        <v>0</v>
      </c>
      <c r="AC129" s="10">
        <f>+IFERROR('Input Data Shift B'!AB58*IF('Input Data Shift B'!AB$80&gt;0,'Input Data Shift B'!AB$80,'Shift B Calculation'!$D129)/3600,0)</f>
        <v>0</v>
      </c>
      <c r="AD129" s="10">
        <f>+IFERROR('Input Data Shift B'!AC58*IF('Input Data Shift B'!AC$80&gt;0,'Input Data Shift B'!AC$80,'Shift B Calculation'!$D129)/3600,0)</f>
        <v>0</v>
      </c>
      <c r="AE129" s="10">
        <f>+IFERROR('Input Data Shift B'!AD58*IF('Input Data Shift B'!AD$80&gt;0,'Input Data Shift B'!AD$80,'Shift B Calculation'!$D129)/3600,0)</f>
        <v>0</v>
      </c>
      <c r="AF129" s="10">
        <f>+IFERROR('Input Data Shift B'!AE58*IF('Input Data Shift B'!AE$80&gt;0,'Input Data Shift B'!AE$80,'Shift B Calculation'!$D129)/3600,0)</f>
        <v>0</v>
      </c>
      <c r="AG129" s="10">
        <f>+IFERROR('Input Data Shift B'!AF58*IF('Input Data Shift B'!AF$80&gt;0,'Input Data Shift B'!AF$80,'Shift B Calculation'!$D129)/3600,0)</f>
        <v>0</v>
      </c>
      <c r="AH129" s="10">
        <f>+IFERROR('Input Data Shift B'!AG58*IF('Input Data Shift B'!AG$80&gt;0,'Input Data Shift B'!AG$80,'Shift B Calculation'!$D129)/3600,0)</f>
        <v>0</v>
      </c>
      <c r="AI129" s="10">
        <f>+IFERROR('Input Data Shift B'!AH58*IF('Input Data Shift B'!AH$80&gt;0,'Input Data Shift B'!AH$80,'Shift B Calculation'!$D129)/3600,0)</f>
        <v>0</v>
      </c>
      <c r="AJ129" s="10">
        <f t="shared" si="7"/>
        <v>0</v>
      </c>
    </row>
    <row r="130" spans="2:36">
      <c r="B130" s="8">
        <v>53</v>
      </c>
      <c r="C130" s="9" t="str">
        <f t="shared" si="5"/>
        <v>AE262100-7830</v>
      </c>
      <c r="D130" s="8">
        <f>+Kousu!F63</f>
        <v>2.7</v>
      </c>
      <c r="E130" s="10">
        <f>+IFERROR('Input Data Shift B'!D59*IF('Input Data Shift B'!D$80&gt;0,'Input Data Shift B'!D$80,'Shift B Calculation'!$D130)/3600,0)</f>
        <v>0</v>
      </c>
      <c r="F130" s="10">
        <f>+IFERROR('Input Data Shift B'!E59*IF('Input Data Shift B'!E$80&gt;0,'Input Data Shift B'!E$80,'Shift B Calculation'!$D130)/3600,0)</f>
        <v>0</v>
      </c>
      <c r="G130" s="10">
        <f>+IFERROR('Input Data Shift B'!F59*IF('Input Data Shift B'!F$80&gt;0,'Input Data Shift B'!F$80,'Shift B Calculation'!$D130)/3600,0)</f>
        <v>0</v>
      </c>
      <c r="H130" s="10">
        <f>+IFERROR('Input Data Shift B'!G59*IF('Input Data Shift B'!G$80&gt;0,'Input Data Shift B'!G$80,'Shift B Calculation'!$D130)/3600,0)</f>
        <v>0</v>
      </c>
      <c r="I130" s="10">
        <f>+IFERROR('Input Data Shift B'!H59*IF('Input Data Shift B'!H$80&gt;0,'Input Data Shift B'!H$80,'Shift B Calculation'!$D130)/3600,0)</f>
        <v>0</v>
      </c>
      <c r="J130" s="10">
        <f>+IFERROR('Input Data Shift B'!I59*IF('Input Data Shift B'!I$80&gt;0,'Input Data Shift B'!I$80,'Shift B Calculation'!$D130)/3600,0)</f>
        <v>0</v>
      </c>
      <c r="K130" s="10">
        <f>+IFERROR('Input Data Shift B'!J59*IF('Input Data Shift B'!J$80&gt;0,'Input Data Shift B'!J$80,'Shift B Calculation'!$D130)/3600,0)</f>
        <v>0</v>
      </c>
      <c r="L130" s="10">
        <f>+IFERROR('Input Data Shift B'!K59*IF('Input Data Shift B'!K$80&gt;0,'Input Data Shift B'!K$80,'Shift B Calculation'!$D130)/3600,0)</f>
        <v>0</v>
      </c>
      <c r="M130" s="10">
        <f>+IFERROR('Input Data Shift B'!L59*IF('Input Data Shift B'!L$80&gt;0,'Input Data Shift B'!L$80,'Shift B Calculation'!$D130)/3600,0)</f>
        <v>0</v>
      </c>
      <c r="N130" s="10">
        <f>+IFERROR('Input Data Shift B'!M59*IF('Input Data Shift B'!M$80&gt;0,'Input Data Shift B'!M$80,'Shift B Calculation'!$D130)/3600,0)</f>
        <v>0</v>
      </c>
      <c r="O130" s="10">
        <f>+IFERROR('Input Data Shift B'!N59*IF('Input Data Shift B'!N$80&gt;0,'Input Data Shift B'!N$80,'Shift B Calculation'!$D130)/3600,0)</f>
        <v>0</v>
      </c>
      <c r="P130" s="10">
        <f>+IFERROR('Input Data Shift B'!O59*IF('Input Data Shift B'!O$80&gt;0,'Input Data Shift B'!O$80,'Shift B Calculation'!$D130)/3600,0)</f>
        <v>0</v>
      </c>
      <c r="Q130" s="10">
        <f>+IFERROR('Input Data Shift B'!P59*IF('Input Data Shift B'!P$80&gt;0,'Input Data Shift B'!P$80,'Shift B Calculation'!$D130)/3600,0)</f>
        <v>0</v>
      </c>
      <c r="R130" s="10">
        <f>+IFERROR('Input Data Shift B'!Q59*IF('Input Data Shift B'!Q$80&gt;0,'Input Data Shift B'!Q$80,'Shift B Calculation'!$D130)/3600,0)</f>
        <v>0</v>
      </c>
      <c r="S130" s="10">
        <f>+IFERROR('Input Data Shift B'!R59*IF('Input Data Shift B'!R$80&gt;0,'Input Data Shift B'!R$80,'Shift B Calculation'!$D130)/3600,0)</f>
        <v>0</v>
      </c>
      <c r="T130" s="10">
        <f>+IFERROR('Input Data Shift B'!S59*IF('Input Data Shift B'!S$80&gt;0,'Input Data Shift B'!S$80,'Shift B Calculation'!$D130)/3600,0)</f>
        <v>0</v>
      </c>
      <c r="U130" s="10">
        <f>+IFERROR('Input Data Shift B'!T59*IF('Input Data Shift B'!T$80&gt;0,'Input Data Shift B'!T$80,'Shift B Calculation'!$D130)/3600,0)</f>
        <v>0</v>
      </c>
      <c r="V130" s="10">
        <f>+IFERROR('Input Data Shift B'!U59*IF('Input Data Shift B'!U$80&gt;0,'Input Data Shift B'!U$80,'Shift B Calculation'!$D130)/3600,0)</f>
        <v>0</v>
      </c>
      <c r="W130" s="10">
        <f>+IFERROR('Input Data Shift B'!V59*IF('Input Data Shift B'!V$80&gt;0,'Input Data Shift B'!V$80,'Shift B Calculation'!$D130)/3600,0)</f>
        <v>0</v>
      </c>
      <c r="X130" s="10">
        <f>+IFERROR('Input Data Shift B'!W59*IF('Input Data Shift B'!W$80&gt;0,'Input Data Shift B'!W$80,'Shift B Calculation'!$D130)/3600,0)</f>
        <v>0</v>
      </c>
      <c r="Y130" s="10">
        <f>+IFERROR('Input Data Shift B'!X59*IF('Input Data Shift B'!X$80&gt;0,'Input Data Shift B'!X$80,'Shift B Calculation'!$D130)/3600,0)</f>
        <v>0</v>
      </c>
      <c r="Z130" s="10">
        <f>+IFERROR('Input Data Shift B'!Y59*IF('Input Data Shift B'!Y$80&gt;0,'Input Data Shift B'!Y$80,'Shift B Calculation'!$D130)/3600,0)</f>
        <v>0</v>
      </c>
      <c r="AA130" s="10">
        <f>+IFERROR('Input Data Shift B'!Z59*IF('Input Data Shift B'!Z$80&gt;0,'Input Data Shift B'!Z$80,'Shift B Calculation'!$D130)/3600,0)</f>
        <v>0</v>
      </c>
      <c r="AB130" s="10">
        <f>+IFERROR('Input Data Shift B'!AA59*IF('Input Data Shift B'!AA$80&gt;0,'Input Data Shift B'!AA$80,'Shift B Calculation'!$D130)/3600,0)</f>
        <v>0</v>
      </c>
      <c r="AC130" s="10">
        <f>+IFERROR('Input Data Shift B'!AB59*IF('Input Data Shift B'!AB$80&gt;0,'Input Data Shift B'!AB$80,'Shift B Calculation'!$D130)/3600,0)</f>
        <v>0</v>
      </c>
      <c r="AD130" s="10">
        <f>+IFERROR('Input Data Shift B'!AC59*IF('Input Data Shift B'!AC$80&gt;0,'Input Data Shift B'!AC$80,'Shift B Calculation'!$D130)/3600,0)</f>
        <v>0</v>
      </c>
      <c r="AE130" s="10">
        <f>+IFERROR('Input Data Shift B'!AD59*IF('Input Data Shift B'!AD$80&gt;0,'Input Data Shift B'!AD$80,'Shift B Calculation'!$D130)/3600,0)</f>
        <v>0</v>
      </c>
      <c r="AF130" s="10">
        <f>+IFERROR('Input Data Shift B'!AE59*IF('Input Data Shift B'!AE$80&gt;0,'Input Data Shift B'!AE$80,'Shift B Calculation'!$D130)/3600,0)</f>
        <v>0</v>
      </c>
      <c r="AG130" s="10">
        <f>+IFERROR('Input Data Shift B'!AF59*IF('Input Data Shift B'!AF$80&gt;0,'Input Data Shift B'!AF$80,'Shift B Calculation'!$D130)/3600,0)</f>
        <v>0</v>
      </c>
      <c r="AH130" s="10">
        <f>+IFERROR('Input Data Shift B'!AG59*IF('Input Data Shift B'!AG$80&gt;0,'Input Data Shift B'!AG$80,'Shift B Calculation'!$D130)/3600,0)</f>
        <v>0</v>
      </c>
      <c r="AI130" s="10">
        <f>+IFERROR('Input Data Shift B'!AH59*IF('Input Data Shift B'!AH$80&gt;0,'Input Data Shift B'!AH$80,'Shift B Calculation'!$D130)/3600,0)</f>
        <v>0</v>
      </c>
      <c r="AJ130" s="10">
        <f t="shared" si="7"/>
        <v>0</v>
      </c>
    </row>
    <row r="131" spans="2:36">
      <c r="B131" s="8">
        <v>54</v>
      </c>
      <c r="C131" s="9" t="str">
        <f t="shared" si="5"/>
        <v>AE262100-7840</v>
      </c>
      <c r="D131" s="8">
        <f>+Kousu!F64</f>
        <v>2.7</v>
      </c>
      <c r="E131" s="10">
        <f>+IFERROR('Input Data Shift B'!D60*IF('Input Data Shift B'!D$80&gt;0,'Input Data Shift B'!D$80,'Shift B Calculation'!$D131)/3600,0)</f>
        <v>0</v>
      </c>
      <c r="F131" s="10">
        <f>+IFERROR('Input Data Shift B'!E60*IF('Input Data Shift B'!E$80&gt;0,'Input Data Shift B'!E$80,'Shift B Calculation'!$D131)/3600,0)</f>
        <v>0</v>
      </c>
      <c r="G131" s="10">
        <f>+IFERROR('Input Data Shift B'!F60*IF('Input Data Shift B'!F$80&gt;0,'Input Data Shift B'!F$80,'Shift B Calculation'!$D131)/3600,0)</f>
        <v>0</v>
      </c>
      <c r="H131" s="10">
        <f>+IFERROR('Input Data Shift B'!G60*IF('Input Data Shift B'!G$80&gt;0,'Input Data Shift B'!G$80,'Shift B Calculation'!$D131)/3600,0)</f>
        <v>0</v>
      </c>
      <c r="I131" s="10">
        <f>+IFERROR('Input Data Shift B'!H60*IF('Input Data Shift B'!H$80&gt;0,'Input Data Shift B'!H$80,'Shift B Calculation'!$D131)/3600,0)</f>
        <v>0</v>
      </c>
      <c r="J131" s="10">
        <f>+IFERROR('Input Data Shift B'!I60*IF('Input Data Shift B'!I$80&gt;0,'Input Data Shift B'!I$80,'Shift B Calculation'!$D131)/3600,0)</f>
        <v>0</v>
      </c>
      <c r="K131" s="10">
        <f>+IFERROR('Input Data Shift B'!J60*IF('Input Data Shift B'!J$80&gt;0,'Input Data Shift B'!J$80,'Shift B Calculation'!$D131)/3600,0)</f>
        <v>0</v>
      </c>
      <c r="L131" s="10">
        <f>+IFERROR('Input Data Shift B'!K60*IF('Input Data Shift B'!K$80&gt;0,'Input Data Shift B'!K$80,'Shift B Calculation'!$D131)/3600,0)</f>
        <v>0</v>
      </c>
      <c r="M131" s="10">
        <f>+IFERROR('Input Data Shift B'!L60*IF('Input Data Shift B'!L$80&gt;0,'Input Data Shift B'!L$80,'Shift B Calculation'!$D131)/3600,0)</f>
        <v>0</v>
      </c>
      <c r="N131" s="10">
        <f>+IFERROR('Input Data Shift B'!M60*IF('Input Data Shift B'!M$80&gt;0,'Input Data Shift B'!M$80,'Shift B Calculation'!$D131)/3600,0)</f>
        <v>0</v>
      </c>
      <c r="O131" s="10">
        <f>+IFERROR('Input Data Shift B'!N60*IF('Input Data Shift B'!N$80&gt;0,'Input Data Shift B'!N$80,'Shift B Calculation'!$D131)/3600,0)</f>
        <v>0</v>
      </c>
      <c r="P131" s="10">
        <f>+IFERROR('Input Data Shift B'!O60*IF('Input Data Shift B'!O$80&gt;0,'Input Data Shift B'!O$80,'Shift B Calculation'!$D131)/3600,0)</f>
        <v>0</v>
      </c>
      <c r="Q131" s="10">
        <f>+IFERROR('Input Data Shift B'!P60*IF('Input Data Shift B'!P$80&gt;0,'Input Data Shift B'!P$80,'Shift B Calculation'!$D131)/3600,0)</f>
        <v>0</v>
      </c>
      <c r="R131" s="10">
        <f>+IFERROR('Input Data Shift B'!Q60*IF('Input Data Shift B'!Q$80&gt;0,'Input Data Shift B'!Q$80,'Shift B Calculation'!$D131)/3600,0)</f>
        <v>0</v>
      </c>
      <c r="S131" s="10">
        <f>+IFERROR('Input Data Shift B'!R60*IF('Input Data Shift B'!R$80&gt;0,'Input Data Shift B'!R$80,'Shift B Calculation'!$D131)/3600,0)</f>
        <v>0</v>
      </c>
      <c r="T131" s="10">
        <f>+IFERROR('Input Data Shift B'!S60*IF('Input Data Shift B'!S$80&gt;0,'Input Data Shift B'!S$80,'Shift B Calculation'!$D131)/3600,0)</f>
        <v>0</v>
      </c>
      <c r="U131" s="10">
        <f>+IFERROR('Input Data Shift B'!T60*IF('Input Data Shift B'!T$80&gt;0,'Input Data Shift B'!T$80,'Shift B Calculation'!$D131)/3600,0)</f>
        <v>0</v>
      </c>
      <c r="V131" s="10">
        <f>+IFERROR('Input Data Shift B'!U60*IF('Input Data Shift B'!U$80&gt;0,'Input Data Shift B'!U$80,'Shift B Calculation'!$D131)/3600,0)</f>
        <v>0</v>
      </c>
      <c r="W131" s="10">
        <f>+IFERROR('Input Data Shift B'!V60*IF('Input Data Shift B'!V$80&gt;0,'Input Data Shift B'!V$80,'Shift B Calculation'!$D131)/3600,0)</f>
        <v>0</v>
      </c>
      <c r="X131" s="10">
        <f>+IFERROR('Input Data Shift B'!W60*IF('Input Data Shift B'!W$80&gt;0,'Input Data Shift B'!W$80,'Shift B Calculation'!$D131)/3600,0)</f>
        <v>0</v>
      </c>
      <c r="Y131" s="10">
        <f>+IFERROR('Input Data Shift B'!X60*IF('Input Data Shift B'!X$80&gt;0,'Input Data Shift B'!X$80,'Shift B Calculation'!$D131)/3600,0)</f>
        <v>0</v>
      </c>
      <c r="Z131" s="10">
        <f>+IFERROR('Input Data Shift B'!Y60*IF('Input Data Shift B'!Y$80&gt;0,'Input Data Shift B'!Y$80,'Shift B Calculation'!$D131)/3600,0)</f>
        <v>0</v>
      </c>
      <c r="AA131" s="10">
        <f>+IFERROR('Input Data Shift B'!Z60*IF('Input Data Shift B'!Z$80&gt;0,'Input Data Shift B'!Z$80,'Shift B Calculation'!$D131)/3600,0)</f>
        <v>0</v>
      </c>
      <c r="AB131" s="10">
        <f>+IFERROR('Input Data Shift B'!AA60*IF('Input Data Shift B'!AA$80&gt;0,'Input Data Shift B'!AA$80,'Shift B Calculation'!$D131)/3600,0)</f>
        <v>0</v>
      </c>
      <c r="AC131" s="10">
        <f>+IFERROR('Input Data Shift B'!AB60*IF('Input Data Shift B'!AB$80&gt;0,'Input Data Shift B'!AB$80,'Shift B Calculation'!$D131)/3600,0)</f>
        <v>0</v>
      </c>
      <c r="AD131" s="10">
        <f>+IFERROR('Input Data Shift B'!AC60*IF('Input Data Shift B'!AC$80&gt;0,'Input Data Shift B'!AC$80,'Shift B Calculation'!$D131)/3600,0)</f>
        <v>0</v>
      </c>
      <c r="AE131" s="10">
        <f>+IFERROR('Input Data Shift B'!AD60*IF('Input Data Shift B'!AD$80&gt;0,'Input Data Shift B'!AD$80,'Shift B Calculation'!$D131)/3600,0)</f>
        <v>0</v>
      </c>
      <c r="AF131" s="10">
        <f>+IFERROR('Input Data Shift B'!AE60*IF('Input Data Shift B'!AE$80&gt;0,'Input Data Shift B'!AE$80,'Shift B Calculation'!$D131)/3600,0)</f>
        <v>0</v>
      </c>
      <c r="AG131" s="10">
        <f>+IFERROR('Input Data Shift B'!AF60*IF('Input Data Shift B'!AF$80&gt;0,'Input Data Shift B'!AF$80,'Shift B Calculation'!$D131)/3600,0)</f>
        <v>0</v>
      </c>
      <c r="AH131" s="10">
        <f>+IFERROR('Input Data Shift B'!AG60*IF('Input Data Shift B'!AG$80&gt;0,'Input Data Shift B'!AG$80,'Shift B Calculation'!$D131)/3600,0)</f>
        <v>0</v>
      </c>
      <c r="AI131" s="10">
        <f>+IFERROR('Input Data Shift B'!AH60*IF('Input Data Shift B'!AH$80&gt;0,'Input Data Shift B'!AH$80,'Shift B Calculation'!$D131)/3600,0)</f>
        <v>0</v>
      </c>
      <c r="AJ131" s="10">
        <f t="shared" si="7"/>
        <v>0</v>
      </c>
    </row>
    <row r="132" spans="2:36">
      <c r="B132" s="8">
        <v>55</v>
      </c>
      <c r="C132" s="9" t="str">
        <f t="shared" si="5"/>
        <v>AE262100-7850</v>
      </c>
      <c r="D132" s="8">
        <f>+Kousu!F65</f>
        <v>2.7</v>
      </c>
      <c r="E132" s="10">
        <f>+IFERROR('Input Data Shift B'!D61*IF('Input Data Shift B'!D$80&gt;0,'Input Data Shift B'!D$80,'Shift B Calculation'!$D132)/3600,0)</f>
        <v>0</v>
      </c>
      <c r="F132" s="10">
        <f>+IFERROR('Input Data Shift B'!E61*IF('Input Data Shift B'!E$80&gt;0,'Input Data Shift B'!E$80,'Shift B Calculation'!$D132)/3600,0)</f>
        <v>0</v>
      </c>
      <c r="G132" s="10">
        <f>+IFERROR('Input Data Shift B'!F61*IF('Input Data Shift B'!F$80&gt;0,'Input Data Shift B'!F$80,'Shift B Calculation'!$D132)/3600,0)</f>
        <v>0</v>
      </c>
      <c r="H132" s="10">
        <f>+IFERROR('Input Data Shift B'!G61*IF('Input Data Shift B'!G$80&gt;0,'Input Data Shift B'!G$80,'Shift B Calculation'!$D132)/3600,0)</f>
        <v>0</v>
      </c>
      <c r="I132" s="10">
        <f>+IFERROR('Input Data Shift B'!H61*IF('Input Data Shift B'!H$80&gt;0,'Input Data Shift B'!H$80,'Shift B Calculation'!$D132)/3600,0)</f>
        <v>0</v>
      </c>
      <c r="J132" s="10">
        <f>+IFERROR('Input Data Shift B'!I61*IF('Input Data Shift B'!I$80&gt;0,'Input Data Shift B'!I$80,'Shift B Calculation'!$D132)/3600,0)</f>
        <v>0</v>
      </c>
      <c r="K132" s="10">
        <f>+IFERROR('Input Data Shift B'!J61*IF('Input Data Shift B'!J$80&gt;0,'Input Data Shift B'!J$80,'Shift B Calculation'!$D132)/3600,0)</f>
        <v>0</v>
      </c>
      <c r="L132" s="10">
        <f>+IFERROR('Input Data Shift B'!K61*IF('Input Data Shift B'!K$80&gt;0,'Input Data Shift B'!K$80,'Shift B Calculation'!$D132)/3600,0)</f>
        <v>0</v>
      </c>
      <c r="M132" s="10">
        <f>+IFERROR('Input Data Shift B'!L61*IF('Input Data Shift B'!L$80&gt;0,'Input Data Shift B'!L$80,'Shift B Calculation'!$D132)/3600,0)</f>
        <v>0</v>
      </c>
      <c r="N132" s="10">
        <f>+IFERROR('Input Data Shift B'!M61*IF('Input Data Shift B'!M$80&gt;0,'Input Data Shift B'!M$80,'Shift B Calculation'!$D132)/3600,0)</f>
        <v>0</v>
      </c>
      <c r="O132" s="10">
        <f>+IFERROR('Input Data Shift B'!N61*IF('Input Data Shift B'!N$80&gt;0,'Input Data Shift B'!N$80,'Shift B Calculation'!$D132)/3600,0)</f>
        <v>0</v>
      </c>
      <c r="P132" s="10">
        <f>+IFERROR('Input Data Shift B'!O61*IF('Input Data Shift B'!O$80&gt;0,'Input Data Shift B'!O$80,'Shift B Calculation'!$D132)/3600,0)</f>
        <v>0</v>
      </c>
      <c r="Q132" s="10">
        <f>+IFERROR('Input Data Shift B'!P61*IF('Input Data Shift B'!P$80&gt;0,'Input Data Shift B'!P$80,'Shift B Calculation'!$D132)/3600,0)</f>
        <v>0</v>
      </c>
      <c r="R132" s="10">
        <f>+IFERROR('Input Data Shift B'!Q61*IF('Input Data Shift B'!Q$80&gt;0,'Input Data Shift B'!Q$80,'Shift B Calculation'!$D132)/3600,0)</f>
        <v>0</v>
      </c>
      <c r="S132" s="10">
        <f>+IFERROR('Input Data Shift B'!R61*IF('Input Data Shift B'!R$80&gt;0,'Input Data Shift B'!R$80,'Shift B Calculation'!$D132)/3600,0)</f>
        <v>0</v>
      </c>
      <c r="T132" s="10">
        <f>+IFERROR('Input Data Shift B'!S61*IF('Input Data Shift B'!S$80&gt;0,'Input Data Shift B'!S$80,'Shift B Calculation'!$D132)/3600,0)</f>
        <v>0</v>
      </c>
      <c r="U132" s="10">
        <f>+IFERROR('Input Data Shift B'!T61*IF('Input Data Shift B'!T$80&gt;0,'Input Data Shift B'!T$80,'Shift B Calculation'!$D132)/3600,0)</f>
        <v>0</v>
      </c>
      <c r="V132" s="10">
        <f>+IFERROR('Input Data Shift B'!U61*IF('Input Data Shift B'!U$80&gt;0,'Input Data Shift B'!U$80,'Shift B Calculation'!$D132)/3600,0)</f>
        <v>0</v>
      </c>
      <c r="W132" s="10">
        <f>+IFERROR('Input Data Shift B'!V61*IF('Input Data Shift B'!V$80&gt;0,'Input Data Shift B'!V$80,'Shift B Calculation'!$D132)/3600,0)</f>
        <v>0</v>
      </c>
      <c r="X132" s="10">
        <f>+IFERROR('Input Data Shift B'!W61*IF('Input Data Shift B'!W$80&gt;0,'Input Data Shift B'!W$80,'Shift B Calculation'!$D132)/3600,0)</f>
        <v>0</v>
      </c>
      <c r="Y132" s="10">
        <f>+IFERROR('Input Data Shift B'!X61*IF('Input Data Shift B'!X$80&gt;0,'Input Data Shift B'!X$80,'Shift B Calculation'!$D132)/3600,0)</f>
        <v>0</v>
      </c>
      <c r="Z132" s="10">
        <f>+IFERROR('Input Data Shift B'!Y61*IF('Input Data Shift B'!Y$80&gt;0,'Input Data Shift B'!Y$80,'Shift B Calculation'!$D132)/3600,0)</f>
        <v>0</v>
      </c>
      <c r="AA132" s="10">
        <f>+IFERROR('Input Data Shift B'!Z61*IF('Input Data Shift B'!Z$80&gt;0,'Input Data Shift B'!Z$80,'Shift B Calculation'!$D132)/3600,0)</f>
        <v>0</v>
      </c>
      <c r="AB132" s="10">
        <f>+IFERROR('Input Data Shift B'!AA61*IF('Input Data Shift B'!AA$80&gt;0,'Input Data Shift B'!AA$80,'Shift B Calculation'!$D132)/3600,0)</f>
        <v>0</v>
      </c>
      <c r="AC132" s="10">
        <f>+IFERROR('Input Data Shift B'!AB61*IF('Input Data Shift B'!AB$80&gt;0,'Input Data Shift B'!AB$80,'Shift B Calculation'!$D132)/3600,0)</f>
        <v>0</v>
      </c>
      <c r="AD132" s="10">
        <f>+IFERROR('Input Data Shift B'!AC61*IF('Input Data Shift B'!AC$80&gt;0,'Input Data Shift B'!AC$80,'Shift B Calculation'!$D132)/3600,0)</f>
        <v>0</v>
      </c>
      <c r="AE132" s="10">
        <f>+IFERROR('Input Data Shift B'!AD61*IF('Input Data Shift B'!AD$80&gt;0,'Input Data Shift B'!AD$80,'Shift B Calculation'!$D132)/3600,0)</f>
        <v>0</v>
      </c>
      <c r="AF132" s="10">
        <f>+IFERROR('Input Data Shift B'!AE61*IF('Input Data Shift B'!AE$80&gt;0,'Input Data Shift B'!AE$80,'Shift B Calculation'!$D132)/3600,0)</f>
        <v>0</v>
      </c>
      <c r="AG132" s="10">
        <f>+IFERROR('Input Data Shift B'!AF61*IF('Input Data Shift B'!AF$80&gt;0,'Input Data Shift B'!AF$80,'Shift B Calculation'!$D132)/3600,0)</f>
        <v>0</v>
      </c>
      <c r="AH132" s="10">
        <f>+IFERROR('Input Data Shift B'!AG61*IF('Input Data Shift B'!AG$80&gt;0,'Input Data Shift B'!AG$80,'Shift B Calculation'!$D132)/3600,0)</f>
        <v>0</v>
      </c>
      <c r="AI132" s="10">
        <f>+IFERROR('Input Data Shift B'!AH61*IF('Input Data Shift B'!AH$80&gt;0,'Input Data Shift B'!AH$80,'Shift B Calculation'!$D132)/3600,0)</f>
        <v>0</v>
      </c>
      <c r="AJ132" s="10">
        <f t="shared" si="7"/>
        <v>0</v>
      </c>
    </row>
    <row r="133" spans="2:36">
      <c r="B133" s="8">
        <v>56</v>
      </c>
      <c r="C133" s="9">
        <f t="shared" si="5"/>
        <v>0</v>
      </c>
      <c r="D133" s="8">
        <f>+Kousu!F66</f>
        <v>0</v>
      </c>
      <c r="E133" s="10">
        <f>+IFERROR('Input Data Shift B'!D62*IF('Input Data Shift B'!D$80&gt;0,'Input Data Shift B'!D$80,'Shift B Calculation'!$D133)/3600,0)</f>
        <v>0</v>
      </c>
      <c r="F133" s="10">
        <f>+IFERROR('Input Data Shift B'!E62*IF('Input Data Shift B'!E$80&gt;0,'Input Data Shift B'!E$80,'Shift B Calculation'!$D133)/3600,0)</f>
        <v>0</v>
      </c>
      <c r="G133" s="10">
        <f>+IFERROR('Input Data Shift B'!F62*IF('Input Data Shift B'!F$80&gt;0,'Input Data Shift B'!F$80,'Shift B Calculation'!$D133)/3600,0)</f>
        <v>0</v>
      </c>
      <c r="H133" s="10">
        <f>+IFERROR('Input Data Shift B'!G62*IF('Input Data Shift B'!G$80&gt;0,'Input Data Shift B'!G$80,'Shift B Calculation'!$D133)/3600,0)</f>
        <v>0</v>
      </c>
      <c r="I133" s="10">
        <f>+IFERROR('Input Data Shift B'!H62*IF('Input Data Shift B'!H$80&gt;0,'Input Data Shift B'!H$80,'Shift B Calculation'!$D133)/3600,0)</f>
        <v>0</v>
      </c>
      <c r="J133" s="10">
        <f>+IFERROR('Input Data Shift B'!I62*IF('Input Data Shift B'!I$80&gt;0,'Input Data Shift B'!I$80,'Shift B Calculation'!$D133)/3600,0)</f>
        <v>0</v>
      </c>
      <c r="K133" s="10">
        <f>+IFERROR('Input Data Shift B'!J62*IF('Input Data Shift B'!J$80&gt;0,'Input Data Shift B'!J$80,'Shift B Calculation'!$D133)/3600,0)</f>
        <v>0</v>
      </c>
      <c r="L133" s="10">
        <f>+IFERROR('Input Data Shift B'!K62*IF('Input Data Shift B'!K$80&gt;0,'Input Data Shift B'!K$80,'Shift B Calculation'!$D133)/3600,0)</f>
        <v>0</v>
      </c>
      <c r="M133" s="10">
        <f>+IFERROR('Input Data Shift B'!L62*IF('Input Data Shift B'!L$80&gt;0,'Input Data Shift B'!L$80,'Shift B Calculation'!$D133)/3600,0)</f>
        <v>0</v>
      </c>
      <c r="N133" s="10">
        <f>+IFERROR('Input Data Shift B'!M62*IF('Input Data Shift B'!M$80&gt;0,'Input Data Shift B'!M$80,'Shift B Calculation'!$D133)/3600,0)</f>
        <v>0</v>
      </c>
      <c r="O133" s="10">
        <f>+IFERROR('Input Data Shift B'!N62*IF('Input Data Shift B'!N$80&gt;0,'Input Data Shift B'!N$80,'Shift B Calculation'!$D133)/3600,0)</f>
        <v>0</v>
      </c>
      <c r="P133" s="10">
        <f>+IFERROR('Input Data Shift B'!O62*IF('Input Data Shift B'!O$80&gt;0,'Input Data Shift B'!O$80,'Shift B Calculation'!$D133)/3600,0)</f>
        <v>0</v>
      </c>
      <c r="Q133" s="10">
        <f>+IFERROR('Input Data Shift B'!P62*IF('Input Data Shift B'!P$80&gt;0,'Input Data Shift B'!P$80,'Shift B Calculation'!$D133)/3600,0)</f>
        <v>0</v>
      </c>
      <c r="R133" s="10">
        <f>+IFERROR('Input Data Shift B'!Q62*IF('Input Data Shift B'!Q$80&gt;0,'Input Data Shift B'!Q$80,'Shift B Calculation'!$D133)/3600,0)</f>
        <v>0</v>
      </c>
      <c r="S133" s="10">
        <f>+IFERROR('Input Data Shift B'!R62*IF('Input Data Shift B'!R$80&gt;0,'Input Data Shift B'!R$80,'Shift B Calculation'!$D133)/3600,0)</f>
        <v>0</v>
      </c>
      <c r="T133" s="10">
        <f>+IFERROR('Input Data Shift B'!S62*IF('Input Data Shift B'!S$80&gt;0,'Input Data Shift B'!S$80,'Shift B Calculation'!$D133)/3600,0)</f>
        <v>0</v>
      </c>
      <c r="U133" s="10">
        <f>+IFERROR('Input Data Shift B'!T62*IF('Input Data Shift B'!T$80&gt;0,'Input Data Shift B'!T$80,'Shift B Calculation'!$D133)/3600,0)</f>
        <v>0</v>
      </c>
      <c r="V133" s="10">
        <f>+IFERROR('Input Data Shift B'!U62*IF('Input Data Shift B'!U$80&gt;0,'Input Data Shift B'!U$80,'Shift B Calculation'!$D133)/3600,0)</f>
        <v>0</v>
      </c>
      <c r="W133" s="10">
        <f>+IFERROR('Input Data Shift B'!V62*IF('Input Data Shift B'!V$80&gt;0,'Input Data Shift B'!V$80,'Shift B Calculation'!$D133)/3600,0)</f>
        <v>0</v>
      </c>
      <c r="X133" s="10">
        <f>+IFERROR('Input Data Shift B'!W62*IF('Input Data Shift B'!W$80&gt;0,'Input Data Shift B'!W$80,'Shift B Calculation'!$D133)/3600,0)</f>
        <v>0</v>
      </c>
      <c r="Y133" s="10">
        <f>+IFERROR('Input Data Shift B'!X62*IF('Input Data Shift B'!X$80&gt;0,'Input Data Shift B'!X$80,'Shift B Calculation'!$D133)/3600,0)</f>
        <v>0</v>
      </c>
      <c r="Z133" s="10">
        <f>+IFERROR('Input Data Shift B'!Y62*IF('Input Data Shift B'!Y$80&gt;0,'Input Data Shift B'!Y$80,'Shift B Calculation'!$D133)/3600,0)</f>
        <v>0</v>
      </c>
      <c r="AA133" s="10">
        <f>+IFERROR('Input Data Shift B'!Z62*IF('Input Data Shift B'!Z$80&gt;0,'Input Data Shift B'!Z$80,'Shift B Calculation'!$D133)/3600,0)</f>
        <v>0</v>
      </c>
      <c r="AB133" s="10">
        <f>+IFERROR('Input Data Shift B'!AA62*IF('Input Data Shift B'!AA$80&gt;0,'Input Data Shift B'!AA$80,'Shift B Calculation'!$D133)/3600,0)</f>
        <v>0</v>
      </c>
      <c r="AC133" s="10">
        <f>+IFERROR('Input Data Shift B'!AB62*IF('Input Data Shift B'!AB$80&gt;0,'Input Data Shift B'!AB$80,'Shift B Calculation'!$D133)/3600,0)</f>
        <v>0</v>
      </c>
      <c r="AD133" s="10">
        <f>+IFERROR('Input Data Shift B'!AC62*IF('Input Data Shift B'!AC$80&gt;0,'Input Data Shift B'!AC$80,'Shift B Calculation'!$D133)/3600,0)</f>
        <v>0</v>
      </c>
      <c r="AE133" s="10">
        <f>+IFERROR('Input Data Shift B'!AD62*IF('Input Data Shift B'!AD$80&gt;0,'Input Data Shift B'!AD$80,'Shift B Calculation'!$D133)/3600,0)</f>
        <v>0</v>
      </c>
      <c r="AF133" s="10">
        <f>+IFERROR('Input Data Shift B'!AE62*IF('Input Data Shift B'!AE$80&gt;0,'Input Data Shift B'!AE$80,'Shift B Calculation'!$D133)/3600,0)</f>
        <v>0</v>
      </c>
      <c r="AG133" s="10">
        <f>+IFERROR('Input Data Shift B'!AF62*IF('Input Data Shift B'!AF$80&gt;0,'Input Data Shift B'!AF$80,'Shift B Calculation'!$D133)/3600,0)</f>
        <v>0</v>
      </c>
      <c r="AH133" s="10">
        <f>+IFERROR('Input Data Shift B'!AG62*IF('Input Data Shift B'!AG$80&gt;0,'Input Data Shift B'!AG$80,'Shift B Calculation'!$D133)/3600,0)</f>
        <v>0</v>
      </c>
      <c r="AI133" s="10">
        <f>+IFERROR('Input Data Shift B'!AH62*IF('Input Data Shift B'!AH$80&gt;0,'Input Data Shift B'!AH$80,'Shift B Calculation'!$D133)/3600,0)</f>
        <v>0</v>
      </c>
      <c r="AJ133" s="10">
        <f t="shared" si="7"/>
        <v>0</v>
      </c>
    </row>
    <row r="134" spans="2:36">
      <c r="B134" s="8">
        <v>57</v>
      </c>
      <c r="C134" s="9">
        <f t="shared" si="5"/>
        <v>0</v>
      </c>
      <c r="D134" s="8">
        <f>+Kousu!F67</f>
        <v>0</v>
      </c>
      <c r="E134" s="10">
        <f>+IFERROR('Input Data Shift B'!D63*IF('Input Data Shift B'!D$80&gt;0,'Input Data Shift B'!D$80,'Shift B Calculation'!$D134)/3600,0)</f>
        <v>0</v>
      </c>
      <c r="F134" s="10">
        <f>+IFERROR('Input Data Shift B'!E63*IF('Input Data Shift B'!E$80&gt;0,'Input Data Shift B'!E$80,'Shift B Calculation'!$D134)/3600,0)</f>
        <v>0</v>
      </c>
      <c r="G134" s="10">
        <f>+IFERROR('Input Data Shift B'!F63*IF('Input Data Shift B'!F$80&gt;0,'Input Data Shift B'!F$80,'Shift B Calculation'!$D134)/3600,0)</f>
        <v>0</v>
      </c>
      <c r="H134" s="10">
        <f>+IFERROR('Input Data Shift B'!G63*IF('Input Data Shift B'!G$80&gt;0,'Input Data Shift B'!G$80,'Shift B Calculation'!$D134)/3600,0)</f>
        <v>0</v>
      </c>
      <c r="I134" s="10">
        <f>+IFERROR('Input Data Shift B'!H63*IF('Input Data Shift B'!H$80&gt;0,'Input Data Shift B'!H$80,'Shift B Calculation'!$D134)/3600,0)</f>
        <v>0</v>
      </c>
      <c r="J134" s="10">
        <f>+IFERROR('Input Data Shift B'!I63*IF('Input Data Shift B'!I$80&gt;0,'Input Data Shift B'!I$80,'Shift B Calculation'!$D134)/3600,0)</f>
        <v>0</v>
      </c>
      <c r="K134" s="10">
        <f>+IFERROR('Input Data Shift B'!J63*IF('Input Data Shift B'!J$80&gt;0,'Input Data Shift B'!J$80,'Shift B Calculation'!$D134)/3600,0)</f>
        <v>0</v>
      </c>
      <c r="L134" s="10">
        <f>+IFERROR('Input Data Shift B'!K63*IF('Input Data Shift B'!K$80&gt;0,'Input Data Shift B'!K$80,'Shift B Calculation'!$D134)/3600,0)</f>
        <v>0</v>
      </c>
      <c r="M134" s="10">
        <f>+IFERROR('Input Data Shift B'!L63*IF('Input Data Shift B'!L$80&gt;0,'Input Data Shift B'!L$80,'Shift B Calculation'!$D134)/3600,0)</f>
        <v>0</v>
      </c>
      <c r="N134" s="10">
        <f>+IFERROR('Input Data Shift B'!M63*IF('Input Data Shift B'!M$80&gt;0,'Input Data Shift B'!M$80,'Shift B Calculation'!$D134)/3600,0)</f>
        <v>0</v>
      </c>
      <c r="O134" s="10">
        <f>+IFERROR('Input Data Shift B'!N63*IF('Input Data Shift B'!N$80&gt;0,'Input Data Shift B'!N$80,'Shift B Calculation'!$D134)/3600,0)</f>
        <v>0</v>
      </c>
      <c r="P134" s="10">
        <f>+IFERROR('Input Data Shift B'!O63*IF('Input Data Shift B'!O$80&gt;0,'Input Data Shift B'!O$80,'Shift B Calculation'!$D134)/3600,0)</f>
        <v>0</v>
      </c>
      <c r="Q134" s="10">
        <f>+IFERROR('Input Data Shift B'!P63*IF('Input Data Shift B'!P$80&gt;0,'Input Data Shift B'!P$80,'Shift B Calculation'!$D134)/3600,0)</f>
        <v>0</v>
      </c>
      <c r="R134" s="10">
        <f>+IFERROR('Input Data Shift B'!Q63*IF('Input Data Shift B'!Q$80&gt;0,'Input Data Shift B'!Q$80,'Shift B Calculation'!$D134)/3600,0)</f>
        <v>0</v>
      </c>
      <c r="S134" s="10">
        <f>+IFERROR('Input Data Shift B'!R63*IF('Input Data Shift B'!R$80&gt;0,'Input Data Shift B'!R$80,'Shift B Calculation'!$D134)/3600,0)</f>
        <v>0</v>
      </c>
      <c r="T134" s="10">
        <f>+IFERROR('Input Data Shift B'!S63*IF('Input Data Shift B'!S$80&gt;0,'Input Data Shift B'!S$80,'Shift B Calculation'!$D134)/3600,0)</f>
        <v>0</v>
      </c>
      <c r="U134" s="10">
        <f>+IFERROR('Input Data Shift B'!T63*IF('Input Data Shift B'!T$80&gt;0,'Input Data Shift B'!T$80,'Shift B Calculation'!$D134)/3600,0)</f>
        <v>0</v>
      </c>
      <c r="V134" s="10">
        <f>+IFERROR('Input Data Shift B'!U63*IF('Input Data Shift B'!U$80&gt;0,'Input Data Shift B'!U$80,'Shift B Calculation'!$D134)/3600,0)</f>
        <v>0</v>
      </c>
      <c r="W134" s="10">
        <f>+IFERROR('Input Data Shift B'!V63*IF('Input Data Shift B'!V$80&gt;0,'Input Data Shift B'!V$80,'Shift B Calculation'!$D134)/3600,0)</f>
        <v>0</v>
      </c>
      <c r="X134" s="10">
        <f>+IFERROR('Input Data Shift B'!W63*IF('Input Data Shift B'!W$80&gt;0,'Input Data Shift B'!W$80,'Shift B Calculation'!$D134)/3600,0)</f>
        <v>0</v>
      </c>
      <c r="Y134" s="10">
        <f>+IFERROR('Input Data Shift B'!X63*IF('Input Data Shift B'!X$80&gt;0,'Input Data Shift B'!X$80,'Shift B Calculation'!$D134)/3600,0)</f>
        <v>0</v>
      </c>
      <c r="Z134" s="10">
        <f>+IFERROR('Input Data Shift B'!Y63*IF('Input Data Shift B'!Y$80&gt;0,'Input Data Shift B'!Y$80,'Shift B Calculation'!$D134)/3600,0)</f>
        <v>0</v>
      </c>
      <c r="AA134" s="10">
        <f>+IFERROR('Input Data Shift B'!Z63*IF('Input Data Shift B'!Z$80&gt;0,'Input Data Shift B'!Z$80,'Shift B Calculation'!$D134)/3600,0)</f>
        <v>0</v>
      </c>
      <c r="AB134" s="10">
        <f>+IFERROR('Input Data Shift B'!AA63*IF('Input Data Shift B'!AA$80&gt;0,'Input Data Shift B'!AA$80,'Shift B Calculation'!$D134)/3600,0)</f>
        <v>0</v>
      </c>
      <c r="AC134" s="10">
        <f>+IFERROR('Input Data Shift B'!AB63*IF('Input Data Shift B'!AB$80&gt;0,'Input Data Shift B'!AB$80,'Shift B Calculation'!$D134)/3600,0)</f>
        <v>0</v>
      </c>
      <c r="AD134" s="10">
        <f>+IFERROR('Input Data Shift B'!AC63*IF('Input Data Shift B'!AC$80&gt;0,'Input Data Shift B'!AC$80,'Shift B Calculation'!$D134)/3600,0)</f>
        <v>0</v>
      </c>
      <c r="AE134" s="10">
        <f>+IFERROR('Input Data Shift B'!AD63*IF('Input Data Shift B'!AD$80&gt;0,'Input Data Shift B'!AD$80,'Shift B Calculation'!$D134)/3600,0)</f>
        <v>0</v>
      </c>
      <c r="AF134" s="10">
        <f>+IFERROR('Input Data Shift B'!AE63*IF('Input Data Shift B'!AE$80&gt;0,'Input Data Shift B'!AE$80,'Shift B Calculation'!$D134)/3600,0)</f>
        <v>0</v>
      </c>
      <c r="AG134" s="10">
        <f>+IFERROR('Input Data Shift B'!AF63*IF('Input Data Shift B'!AF$80&gt;0,'Input Data Shift B'!AF$80,'Shift B Calculation'!$D134)/3600,0)</f>
        <v>0</v>
      </c>
      <c r="AH134" s="10">
        <f>+IFERROR('Input Data Shift B'!AG63*IF('Input Data Shift B'!AG$80&gt;0,'Input Data Shift B'!AG$80,'Shift B Calculation'!$D134)/3600,0)</f>
        <v>0</v>
      </c>
      <c r="AI134" s="10">
        <f>+IFERROR('Input Data Shift B'!AH63*IF('Input Data Shift B'!AH$80&gt;0,'Input Data Shift B'!AH$80,'Shift B Calculation'!$D134)/3600,0)</f>
        <v>0</v>
      </c>
      <c r="AJ134" s="10">
        <f t="shared" si="7"/>
        <v>0</v>
      </c>
    </row>
    <row r="135" spans="2:36">
      <c r="B135" s="8">
        <v>58</v>
      </c>
      <c r="C135" s="9">
        <f t="shared" si="5"/>
        <v>0</v>
      </c>
      <c r="D135" s="8">
        <f>+Kousu!F68</f>
        <v>0</v>
      </c>
      <c r="E135" s="10">
        <f>+IFERROR('Input Data Shift B'!D64*IF('Input Data Shift B'!D$80&gt;0,'Input Data Shift B'!D$80,'Shift B Calculation'!$D135)/3600,0)</f>
        <v>0</v>
      </c>
      <c r="F135" s="10">
        <f>+IFERROR('Input Data Shift B'!E64*IF('Input Data Shift B'!E$80&gt;0,'Input Data Shift B'!E$80,'Shift B Calculation'!$D135)/3600,0)</f>
        <v>0</v>
      </c>
      <c r="G135" s="10">
        <f>+IFERROR('Input Data Shift B'!F64*IF('Input Data Shift B'!F$80&gt;0,'Input Data Shift B'!F$80,'Shift B Calculation'!$D135)/3600,0)</f>
        <v>0</v>
      </c>
      <c r="H135" s="10">
        <f>+IFERROR('Input Data Shift B'!G64*IF('Input Data Shift B'!G$80&gt;0,'Input Data Shift B'!G$80,'Shift B Calculation'!$D135)/3600,0)</f>
        <v>0</v>
      </c>
      <c r="I135" s="10">
        <f>+IFERROR('Input Data Shift B'!H64*IF('Input Data Shift B'!H$80&gt;0,'Input Data Shift B'!H$80,'Shift B Calculation'!$D135)/3600,0)</f>
        <v>0</v>
      </c>
      <c r="J135" s="10">
        <f>+IFERROR('Input Data Shift B'!I64*IF('Input Data Shift B'!I$80&gt;0,'Input Data Shift B'!I$80,'Shift B Calculation'!$D135)/3600,0)</f>
        <v>0</v>
      </c>
      <c r="K135" s="10">
        <f>+IFERROR('Input Data Shift B'!J64*IF('Input Data Shift B'!J$80&gt;0,'Input Data Shift B'!J$80,'Shift B Calculation'!$D135)/3600,0)</f>
        <v>0</v>
      </c>
      <c r="L135" s="10">
        <f>+IFERROR('Input Data Shift B'!K64*IF('Input Data Shift B'!K$80&gt;0,'Input Data Shift B'!K$80,'Shift B Calculation'!$D135)/3600,0)</f>
        <v>0</v>
      </c>
      <c r="M135" s="10">
        <f>+IFERROR('Input Data Shift B'!L64*IF('Input Data Shift B'!L$80&gt;0,'Input Data Shift B'!L$80,'Shift B Calculation'!$D135)/3600,0)</f>
        <v>0</v>
      </c>
      <c r="N135" s="10">
        <f>+IFERROR('Input Data Shift B'!M64*IF('Input Data Shift B'!M$80&gt;0,'Input Data Shift B'!M$80,'Shift B Calculation'!$D135)/3600,0)</f>
        <v>0</v>
      </c>
      <c r="O135" s="10">
        <f>+IFERROR('Input Data Shift B'!N64*IF('Input Data Shift B'!N$80&gt;0,'Input Data Shift B'!N$80,'Shift B Calculation'!$D135)/3600,0)</f>
        <v>0</v>
      </c>
      <c r="P135" s="10">
        <f>+IFERROR('Input Data Shift B'!O64*IF('Input Data Shift B'!O$80&gt;0,'Input Data Shift B'!O$80,'Shift B Calculation'!$D135)/3600,0)</f>
        <v>0</v>
      </c>
      <c r="Q135" s="10">
        <f>+IFERROR('Input Data Shift B'!P64*IF('Input Data Shift B'!P$80&gt;0,'Input Data Shift B'!P$80,'Shift B Calculation'!$D135)/3600,0)</f>
        <v>0</v>
      </c>
      <c r="R135" s="10">
        <f>+IFERROR('Input Data Shift B'!Q64*IF('Input Data Shift B'!Q$80&gt;0,'Input Data Shift B'!Q$80,'Shift B Calculation'!$D135)/3600,0)</f>
        <v>0</v>
      </c>
      <c r="S135" s="10">
        <f>+IFERROR('Input Data Shift B'!R64*IF('Input Data Shift B'!R$80&gt;0,'Input Data Shift B'!R$80,'Shift B Calculation'!$D135)/3600,0)</f>
        <v>0</v>
      </c>
      <c r="T135" s="10">
        <f>+IFERROR('Input Data Shift B'!S64*IF('Input Data Shift B'!S$80&gt;0,'Input Data Shift B'!S$80,'Shift B Calculation'!$D135)/3600,0)</f>
        <v>0</v>
      </c>
      <c r="U135" s="10">
        <f>+IFERROR('Input Data Shift B'!T64*IF('Input Data Shift B'!T$80&gt;0,'Input Data Shift B'!T$80,'Shift B Calculation'!$D135)/3600,0)</f>
        <v>0</v>
      </c>
      <c r="V135" s="10">
        <f>+IFERROR('Input Data Shift B'!U64*IF('Input Data Shift B'!U$80&gt;0,'Input Data Shift B'!U$80,'Shift B Calculation'!$D135)/3600,0)</f>
        <v>0</v>
      </c>
      <c r="W135" s="10">
        <f>+IFERROR('Input Data Shift B'!V64*IF('Input Data Shift B'!V$80&gt;0,'Input Data Shift B'!V$80,'Shift B Calculation'!$D135)/3600,0)</f>
        <v>0</v>
      </c>
      <c r="X135" s="10">
        <f>+IFERROR('Input Data Shift B'!W64*IF('Input Data Shift B'!W$80&gt;0,'Input Data Shift B'!W$80,'Shift B Calculation'!$D135)/3600,0)</f>
        <v>0</v>
      </c>
      <c r="Y135" s="10">
        <f>+IFERROR('Input Data Shift B'!X64*IF('Input Data Shift B'!X$80&gt;0,'Input Data Shift B'!X$80,'Shift B Calculation'!$D135)/3600,0)</f>
        <v>0</v>
      </c>
      <c r="Z135" s="10">
        <f>+IFERROR('Input Data Shift B'!Y64*IF('Input Data Shift B'!Y$80&gt;0,'Input Data Shift B'!Y$80,'Shift B Calculation'!$D135)/3600,0)</f>
        <v>0</v>
      </c>
      <c r="AA135" s="10">
        <f>+IFERROR('Input Data Shift B'!Z64*IF('Input Data Shift B'!Z$80&gt;0,'Input Data Shift B'!Z$80,'Shift B Calculation'!$D135)/3600,0)</f>
        <v>0</v>
      </c>
      <c r="AB135" s="10">
        <f>+IFERROR('Input Data Shift B'!AA64*IF('Input Data Shift B'!AA$80&gt;0,'Input Data Shift B'!AA$80,'Shift B Calculation'!$D135)/3600,0)</f>
        <v>0</v>
      </c>
      <c r="AC135" s="10">
        <f>+IFERROR('Input Data Shift B'!AB64*IF('Input Data Shift B'!AB$80&gt;0,'Input Data Shift B'!AB$80,'Shift B Calculation'!$D135)/3600,0)</f>
        <v>0</v>
      </c>
      <c r="AD135" s="10">
        <f>+IFERROR('Input Data Shift B'!AC64*IF('Input Data Shift B'!AC$80&gt;0,'Input Data Shift B'!AC$80,'Shift B Calculation'!$D135)/3600,0)</f>
        <v>0</v>
      </c>
      <c r="AE135" s="10">
        <f>+IFERROR('Input Data Shift B'!AD64*IF('Input Data Shift B'!AD$80&gt;0,'Input Data Shift B'!AD$80,'Shift B Calculation'!$D135)/3600,0)</f>
        <v>0</v>
      </c>
      <c r="AF135" s="10">
        <f>+IFERROR('Input Data Shift B'!AE64*IF('Input Data Shift B'!AE$80&gt;0,'Input Data Shift B'!AE$80,'Shift B Calculation'!$D135)/3600,0)</f>
        <v>0</v>
      </c>
      <c r="AG135" s="10">
        <f>+IFERROR('Input Data Shift B'!AF64*IF('Input Data Shift B'!AF$80&gt;0,'Input Data Shift B'!AF$80,'Shift B Calculation'!$D135)/3600,0)</f>
        <v>0</v>
      </c>
      <c r="AH135" s="10">
        <f>+IFERROR('Input Data Shift B'!AG64*IF('Input Data Shift B'!AG$80&gt;0,'Input Data Shift B'!AG$80,'Shift B Calculation'!$D135)/3600,0)</f>
        <v>0</v>
      </c>
      <c r="AI135" s="10">
        <f>+IFERROR('Input Data Shift B'!AH64*IF('Input Data Shift B'!AH$80&gt;0,'Input Data Shift B'!AH$80,'Shift B Calculation'!$D135)/3600,0)</f>
        <v>0</v>
      </c>
      <c r="AJ135" s="10">
        <f t="shared" si="7"/>
        <v>0</v>
      </c>
    </row>
    <row r="136" spans="2:36">
      <c r="B136" s="8">
        <v>59</v>
      </c>
      <c r="C136" s="9">
        <f t="shared" si="5"/>
        <v>0</v>
      </c>
      <c r="D136" s="8">
        <f>+Kousu!F69</f>
        <v>0</v>
      </c>
      <c r="E136" s="10">
        <f>+IFERROR('Input Data Shift B'!D65*IF('Input Data Shift B'!D$80&gt;0,'Input Data Shift B'!D$80,'Shift B Calculation'!$D136)/3600,0)</f>
        <v>0</v>
      </c>
      <c r="F136" s="10">
        <f>+IFERROR('Input Data Shift B'!E65*IF('Input Data Shift B'!E$80&gt;0,'Input Data Shift B'!E$80,'Shift B Calculation'!$D136)/3600,0)</f>
        <v>0</v>
      </c>
      <c r="G136" s="10">
        <f>+IFERROR('Input Data Shift B'!F65*IF('Input Data Shift B'!F$80&gt;0,'Input Data Shift B'!F$80,'Shift B Calculation'!$D136)/3600,0)</f>
        <v>0</v>
      </c>
      <c r="H136" s="10">
        <f>+IFERROR('Input Data Shift B'!G65*IF('Input Data Shift B'!G$80&gt;0,'Input Data Shift B'!G$80,'Shift B Calculation'!$D136)/3600,0)</f>
        <v>0</v>
      </c>
      <c r="I136" s="10">
        <f>+IFERROR('Input Data Shift B'!H65*IF('Input Data Shift B'!H$80&gt;0,'Input Data Shift B'!H$80,'Shift B Calculation'!$D136)/3600,0)</f>
        <v>0</v>
      </c>
      <c r="J136" s="10">
        <f>+IFERROR('Input Data Shift B'!I65*IF('Input Data Shift B'!I$80&gt;0,'Input Data Shift B'!I$80,'Shift B Calculation'!$D136)/3600,0)</f>
        <v>0</v>
      </c>
      <c r="K136" s="10">
        <f>+IFERROR('Input Data Shift B'!J65*IF('Input Data Shift B'!J$80&gt;0,'Input Data Shift B'!J$80,'Shift B Calculation'!$D136)/3600,0)</f>
        <v>0</v>
      </c>
      <c r="L136" s="10">
        <f>+IFERROR('Input Data Shift B'!K65*IF('Input Data Shift B'!K$80&gt;0,'Input Data Shift B'!K$80,'Shift B Calculation'!$D136)/3600,0)</f>
        <v>0</v>
      </c>
      <c r="M136" s="10">
        <f>+IFERROR('Input Data Shift B'!L65*IF('Input Data Shift B'!L$80&gt;0,'Input Data Shift B'!L$80,'Shift B Calculation'!$D136)/3600,0)</f>
        <v>0</v>
      </c>
      <c r="N136" s="10">
        <f>+IFERROR('Input Data Shift B'!M65*IF('Input Data Shift B'!M$80&gt;0,'Input Data Shift B'!M$80,'Shift B Calculation'!$D136)/3600,0)</f>
        <v>0</v>
      </c>
      <c r="O136" s="10">
        <f>+IFERROR('Input Data Shift B'!N65*IF('Input Data Shift B'!N$80&gt;0,'Input Data Shift B'!N$80,'Shift B Calculation'!$D136)/3600,0)</f>
        <v>0</v>
      </c>
      <c r="P136" s="10">
        <f>+IFERROR('Input Data Shift B'!O65*IF('Input Data Shift B'!O$80&gt;0,'Input Data Shift B'!O$80,'Shift B Calculation'!$D136)/3600,0)</f>
        <v>0</v>
      </c>
      <c r="Q136" s="10">
        <f>+IFERROR('Input Data Shift B'!P65*IF('Input Data Shift B'!P$80&gt;0,'Input Data Shift B'!P$80,'Shift B Calculation'!$D136)/3600,0)</f>
        <v>0</v>
      </c>
      <c r="R136" s="10">
        <f>+IFERROR('Input Data Shift B'!Q65*IF('Input Data Shift B'!Q$80&gt;0,'Input Data Shift B'!Q$80,'Shift B Calculation'!$D136)/3600,0)</f>
        <v>0</v>
      </c>
      <c r="S136" s="10">
        <f>+IFERROR('Input Data Shift B'!R65*IF('Input Data Shift B'!R$80&gt;0,'Input Data Shift B'!R$80,'Shift B Calculation'!$D136)/3600,0)</f>
        <v>0</v>
      </c>
      <c r="T136" s="10">
        <f>+IFERROR('Input Data Shift B'!S65*IF('Input Data Shift B'!S$80&gt;0,'Input Data Shift B'!S$80,'Shift B Calculation'!$D136)/3600,0)</f>
        <v>0</v>
      </c>
      <c r="U136" s="10">
        <f>+IFERROR('Input Data Shift B'!T65*IF('Input Data Shift B'!T$80&gt;0,'Input Data Shift B'!T$80,'Shift B Calculation'!$D136)/3600,0)</f>
        <v>0</v>
      </c>
      <c r="V136" s="10">
        <f>+IFERROR('Input Data Shift B'!U65*IF('Input Data Shift B'!U$80&gt;0,'Input Data Shift B'!U$80,'Shift B Calculation'!$D136)/3600,0)</f>
        <v>0</v>
      </c>
      <c r="W136" s="10">
        <f>+IFERROR('Input Data Shift B'!V65*IF('Input Data Shift B'!V$80&gt;0,'Input Data Shift B'!V$80,'Shift B Calculation'!$D136)/3600,0)</f>
        <v>0</v>
      </c>
      <c r="X136" s="10">
        <f>+IFERROR('Input Data Shift B'!W65*IF('Input Data Shift B'!W$80&gt;0,'Input Data Shift B'!W$80,'Shift B Calculation'!$D136)/3600,0)</f>
        <v>0</v>
      </c>
      <c r="Y136" s="10">
        <f>+IFERROR('Input Data Shift B'!X65*IF('Input Data Shift B'!X$80&gt;0,'Input Data Shift B'!X$80,'Shift B Calculation'!$D136)/3600,0)</f>
        <v>0</v>
      </c>
      <c r="Z136" s="10">
        <f>+IFERROR('Input Data Shift B'!Y65*IF('Input Data Shift B'!Y$80&gt;0,'Input Data Shift B'!Y$80,'Shift B Calculation'!$D136)/3600,0)</f>
        <v>0</v>
      </c>
      <c r="AA136" s="10">
        <f>+IFERROR('Input Data Shift B'!Z65*IF('Input Data Shift B'!Z$80&gt;0,'Input Data Shift B'!Z$80,'Shift B Calculation'!$D136)/3600,0)</f>
        <v>0</v>
      </c>
      <c r="AB136" s="10">
        <f>+IFERROR('Input Data Shift B'!AA65*IF('Input Data Shift B'!AA$80&gt;0,'Input Data Shift B'!AA$80,'Shift B Calculation'!$D136)/3600,0)</f>
        <v>0</v>
      </c>
      <c r="AC136" s="10">
        <f>+IFERROR('Input Data Shift B'!AB65*IF('Input Data Shift B'!AB$80&gt;0,'Input Data Shift B'!AB$80,'Shift B Calculation'!$D136)/3600,0)</f>
        <v>0</v>
      </c>
      <c r="AD136" s="10">
        <f>+IFERROR('Input Data Shift B'!AC65*IF('Input Data Shift B'!AC$80&gt;0,'Input Data Shift B'!AC$80,'Shift B Calculation'!$D136)/3600,0)</f>
        <v>0</v>
      </c>
      <c r="AE136" s="10">
        <f>+IFERROR('Input Data Shift B'!AD65*IF('Input Data Shift B'!AD$80&gt;0,'Input Data Shift B'!AD$80,'Shift B Calculation'!$D136)/3600,0)</f>
        <v>0</v>
      </c>
      <c r="AF136" s="10">
        <f>+IFERROR('Input Data Shift B'!AE65*IF('Input Data Shift B'!AE$80&gt;0,'Input Data Shift B'!AE$80,'Shift B Calculation'!$D136)/3600,0)</f>
        <v>0</v>
      </c>
      <c r="AG136" s="10">
        <f>+IFERROR('Input Data Shift B'!AF65*IF('Input Data Shift B'!AF$80&gt;0,'Input Data Shift B'!AF$80,'Shift B Calculation'!$D136)/3600,0)</f>
        <v>0</v>
      </c>
      <c r="AH136" s="10">
        <f>+IFERROR('Input Data Shift B'!AG65*IF('Input Data Shift B'!AG$80&gt;0,'Input Data Shift B'!AG$80,'Shift B Calculation'!$D136)/3600,0)</f>
        <v>0</v>
      </c>
      <c r="AI136" s="10">
        <f>+IFERROR('Input Data Shift B'!AH65*IF('Input Data Shift B'!AH$80&gt;0,'Input Data Shift B'!AH$80,'Shift B Calculation'!$D136)/3600,0)</f>
        <v>0</v>
      </c>
      <c r="AJ136" s="10">
        <f t="shared" si="7"/>
        <v>0</v>
      </c>
    </row>
    <row r="137" spans="2:36">
      <c r="B137" s="8">
        <v>60</v>
      </c>
      <c r="C137" s="9">
        <f t="shared" si="5"/>
        <v>0</v>
      </c>
      <c r="D137" s="8">
        <f>+Kousu!F70</f>
        <v>0</v>
      </c>
      <c r="E137" s="10">
        <f>+IFERROR('Input Data Shift B'!D66*IF('Input Data Shift B'!D$80&gt;0,'Input Data Shift B'!D$80,'Shift B Calculation'!$D137)/3600,0)</f>
        <v>0</v>
      </c>
      <c r="F137" s="10">
        <f>+IFERROR('Input Data Shift B'!E66*IF('Input Data Shift B'!E$80&gt;0,'Input Data Shift B'!E$80,'Shift B Calculation'!$D137)/3600,0)</f>
        <v>0</v>
      </c>
      <c r="G137" s="10">
        <f>+IFERROR('Input Data Shift B'!F66*IF('Input Data Shift B'!F$80&gt;0,'Input Data Shift B'!F$80,'Shift B Calculation'!$D137)/3600,0)</f>
        <v>0</v>
      </c>
      <c r="H137" s="10">
        <f>+IFERROR('Input Data Shift B'!G66*IF('Input Data Shift B'!G$80&gt;0,'Input Data Shift B'!G$80,'Shift B Calculation'!$D137)/3600,0)</f>
        <v>0</v>
      </c>
      <c r="I137" s="10">
        <f>+IFERROR('Input Data Shift B'!H66*IF('Input Data Shift B'!H$80&gt;0,'Input Data Shift B'!H$80,'Shift B Calculation'!$D137)/3600,0)</f>
        <v>0</v>
      </c>
      <c r="J137" s="10">
        <f>+IFERROR('Input Data Shift B'!I66*IF('Input Data Shift B'!I$80&gt;0,'Input Data Shift B'!I$80,'Shift B Calculation'!$D137)/3600,0)</f>
        <v>0</v>
      </c>
      <c r="K137" s="10">
        <f>+IFERROR('Input Data Shift B'!J66*IF('Input Data Shift B'!J$80&gt;0,'Input Data Shift B'!J$80,'Shift B Calculation'!$D137)/3600,0)</f>
        <v>0</v>
      </c>
      <c r="L137" s="10">
        <f>+IFERROR('Input Data Shift B'!K66*IF('Input Data Shift B'!K$80&gt;0,'Input Data Shift B'!K$80,'Shift B Calculation'!$D137)/3600,0)</f>
        <v>0</v>
      </c>
      <c r="M137" s="10">
        <f>+IFERROR('Input Data Shift B'!L66*IF('Input Data Shift B'!L$80&gt;0,'Input Data Shift B'!L$80,'Shift B Calculation'!$D137)/3600,0)</f>
        <v>0</v>
      </c>
      <c r="N137" s="10">
        <f>+IFERROR('Input Data Shift B'!M66*IF('Input Data Shift B'!M$80&gt;0,'Input Data Shift B'!M$80,'Shift B Calculation'!$D137)/3600,0)</f>
        <v>0</v>
      </c>
      <c r="O137" s="10">
        <f>+IFERROR('Input Data Shift B'!N66*IF('Input Data Shift B'!N$80&gt;0,'Input Data Shift B'!N$80,'Shift B Calculation'!$D137)/3600,0)</f>
        <v>0</v>
      </c>
      <c r="P137" s="10">
        <f>+IFERROR('Input Data Shift B'!O66*IF('Input Data Shift B'!O$80&gt;0,'Input Data Shift B'!O$80,'Shift B Calculation'!$D137)/3600,0)</f>
        <v>0</v>
      </c>
      <c r="Q137" s="10">
        <f>+IFERROR('Input Data Shift B'!P66*IF('Input Data Shift B'!P$80&gt;0,'Input Data Shift B'!P$80,'Shift B Calculation'!$D137)/3600,0)</f>
        <v>0</v>
      </c>
      <c r="R137" s="10">
        <f>+IFERROR('Input Data Shift B'!Q66*IF('Input Data Shift B'!Q$80&gt;0,'Input Data Shift B'!Q$80,'Shift B Calculation'!$D137)/3600,0)</f>
        <v>0</v>
      </c>
      <c r="S137" s="10">
        <f>+IFERROR('Input Data Shift B'!R66*IF('Input Data Shift B'!R$80&gt;0,'Input Data Shift B'!R$80,'Shift B Calculation'!$D137)/3600,0)</f>
        <v>0</v>
      </c>
      <c r="T137" s="10">
        <f>+IFERROR('Input Data Shift B'!S66*IF('Input Data Shift B'!S$80&gt;0,'Input Data Shift B'!S$80,'Shift B Calculation'!$D137)/3600,0)</f>
        <v>0</v>
      </c>
      <c r="U137" s="10">
        <f>+IFERROR('Input Data Shift B'!T66*IF('Input Data Shift B'!T$80&gt;0,'Input Data Shift B'!T$80,'Shift B Calculation'!$D137)/3600,0)</f>
        <v>0</v>
      </c>
      <c r="V137" s="10">
        <f>+IFERROR('Input Data Shift B'!U66*IF('Input Data Shift B'!U$80&gt;0,'Input Data Shift B'!U$80,'Shift B Calculation'!$D137)/3600,0)</f>
        <v>0</v>
      </c>
      <c r="W137" s="10">
        <f>+IFERROR('Input Data Shift B'!V66*IF('Input Data Shift B'!V$80&gt;0,'Input Data Shift B'!V$80,'Shift B Calculation'!$D137)/3600,0)</f>
        <v>0</v>
      </c>
      <c r="X137" s="10">
        <f>+IFERROR('Input Data Shift B'!W66*IF('Input Data Shift B'!W$80&gt;0,'Input Data Shift B'!W$80,'Shift B Calculation'!$D137)/3600,0)</f>
        <v>0</v>
      </c>
      <c r="Y137" s="10">
        <f>+IFERROR('Input Data Shift B'!X66*IF('Input Data Shift B'!X$80&gt;0,'Input Data Shift B'!X$80,'Shift B Calculation'!$D137)/3600,0)</f>
        <v>0</v>
      </c>
      <c r="Z137" s="10">
        <f>+IFERROR('Input Data Shift B'!Y66*IF('Input Data Shift B'!Y$80&gt;0,'Input Data Shift B'!Y$80,'Shift B Calculation'!$D137)/3600,0)</f>
        <v>0</v>
      </c>
      <c r="AA137" s="10">
        <f>+IFERROR('Input Data Shift B'!Z66*IF('Input Data Shift B'!Z$80&gt;0,'Input Data Shift B'!Z$80,'Shift B Calculation'!$D137)/3600,0)</f>
        <v>0</v>
      </c>
      <c r="AB137" s="10">
        <f>+IFERROR('Input Data Shift B'!AA66*IF('Input Data Shift B'!AA$80&gt;0,'Input Data Shift B'!AA$80,'Shift B Calculation'!$D137)/3600,0)</f>
        <v>0</v>
      </c>
      <c r="AC137" s="10">
        <f>+IFERROR('Input Data Shift B'!AB66*IF('Input Data Shift B'!AB$80&gt;0,'Input Data Shift B'!AB$80,'Shift B Calculation'!$D137)/3600,0)</f>
        <v>0</v>
      </c>
      <c r="AD137" s="10">
        <f>+IFERROR('Input Data Shift B'!AC66*IF('Input Data Shift B'!AC$80&gt;0,'Input Data Shift B'!AC$80,'Shift B Calculation'!$D137)/3600,0)</f>
        <v>0</v>
      </c>
      <c r="AE137" s="10">
        <f>+IFERROR('Input Data Shift B'!AD66*IF('Input Data Shift B'!AD$80&gt;0,'Input Data Shift B'!AD$80,'Shift B Calculation'!$D137)/3600,0)</f>
        <v>0</v>
      </c>
      <c r="AF137" s="10">
        <f>+IFERROR('Input Data Shift B'!AE66*IF('Input Data Shift B'!AE$80&gt;0,'Input Data Shift B'!AE$80,'Shift B Calculation'!$D137)/3600,0)</f>
        <v>0</v>
      </c>
      <c r="AG137" s="10">
        <f>+IFERROR('Input Data Shift B'!AF66*IF('Input Data Shift B'!AF$80&gt;0,'Input Data Shift B'!AF$80,'Shift B Calculation'!$D137)/3600,0)</f>
        <v>0</v>
      </c>
      <c r="AH137" s="10">
        <f>+IFERROR('Input Data Shift B'!AG66*IF('Input Data Shift B'!AG$80&gt;0,'Input Data Shift B'!AG$80,'Shift B Calculation'!$D137)/3600,0)</f>
        <v>0</v>
      </c>
      <c r="AI137" s="10">
        <f>+IFERROR('Input Data Shift B'!AH66*IF('Input Data Shift B'!AH$80&gt;0,'Input Data Shift B'!AH$80,'Shift B Calculation'!$D137)/3600,0)</f>
        <v>0</v>
      </c>
      <c r="AJ137" s="10">
        <f t="shared" si="7"/>
        <v>0</v>
      </c>
    </row>
    <row r="138" spans="2:36">
      <c r="B138" s="8">
        <v>61</v>
      </c>
      <c r="C138" s="9">
        <f t="shared" si="5"/>
        <v>0</v>
      </c>
      <c r="D138" s="8">
        <f>+Kousu!F71</f>
        <v>0</v>
      </c>
      <c r="E138" s="10">
        <f>+IFERROR('Input Data Shift B'!D67*IF('Input Data Shift B'!D$80&gt;0,'Input Data Shift B'!D$80,'Shift B Calculation'!$D138)/3600,0)</f>
        <v>0</v>
      </c>
      <c r="F138" s="10">
        <f>+IFERROR('Input Data Shift B'!E67*IF('Input Data Shift B'!E$80&gt;0,'Input Data Shift B'!E$80,'Shift B Calculation'!$D138)/3600,0)</f>
        <v>0</v>
      </c>
      <c r="G138" s="10">
        <f>+IFERROR('Input Data Shift B'!F67*IF('Input Data Shift B'!F$80&gt;0,'Input Data Shift B'!F$80,'Shift B Calculation'!$D138)/3600,0)</f>
        <v>0</v>
      </c>
      <c r="H138" s="10">
        <f>+IFERROR('Input Data Shift B'!G67*IF('Input Data Shift B'!G$80&gt;0,'Input Data Shift B'!G$80,'Shift B Calculation'!$D138)/3600,0)</f>
        <v>0</v>
      </c>
      <c r="I138" s="10">
        <f>+IFERROR('Input Data Shift B'!H67*IF('Input Data Shift B'!H$80&gt;0,'Input Data Shift B'!H$80,'Shift B Calculation'!$D138)/3600,0)</f>
        <v>0</v>
      </c>
      <c r="J138" s="10">
        <f>+IFERROR('Input Data Shift B'!I67*IF('Input Data Shift B'!I$80&gt;0,'Input Data Shift B'!I$80,'Shift B Calculation'!$D138)/3600,0)</f>
        <v>0</v>
      </c>
      <c r="K138" s="10">
        <f>+IFERROR('Input Data Shift B'!J67*IF('Input Data Shift B'!J$80&gt;0,'Input Data Shift B'!J$80,'Shift B Calculation'!$D138)/3600,0)</f>
        <v>0</v>
      </c>
      <c r="L138" s="10">
        <f>+IFERROR('Input Data Shift B'!K67*IF('Input Data Shift B'!K$80&gt;0,'Input Data Shift B'!K$80,'Shift B Calculation'!$D138)/3600,0)</f>
        <v>0</v>
      </c>
      <c r="M138" s="10">
        <f>+IFERROR('Input Data Shift B'!L67*IF('Input Data Shift B'!L$80&gt;0,'Input Data Shift B'!L$80,'Shift B Calculation'!$D138)/3600,0)</f>
        <v>0</v>
      </c>
      <c r="N138" s="10">
        <f>+IFERROR('Input Data Shift B'!M67*IF('Input Data Shift B'!M$80&gt;0,'Input Data Shift B'!M$80,'Shift B Calculation'!$D138)/3600,0)</f>
        <v>0</v>
      </c>
      <c r="O138" s="10">
        <f>+IFERROR('Input Data Shift B'!N67*IF('Input Data Shift B'!N$80&gt;0,'Input Data Shift B'!N$80,'Shift B Calculation'!$D138)/3600,0)</f>
        <v>0</v>
      </c>
      <c r="P138" s="10">
        <f>+IFERROR('Input Data Shift B'!O67*IF('Input Data Shift B'!O$80&gt;0,'Input Data Shift B'!O$80,'Shift B Calculation'!$D138)/3600,0)</f>
        <v>0</v>
      </c>
      <c r="Q138" s="10">
        <f>+IFERROR('Input Data Shift B'!P67*IF('Input Data Shift B'!P$80&gt;0,'Input Data Shift B'!P$80,'Shift B Calculation'!$D138)/3600,0)</f>
        <v>0</v>
      </c>
      <c r="R138" s="10">
        <f>+IFERROR('Input Data Shift B'!Q67*IF('Input Data Shift B'!Q$80&gt;0,'Input Data Shift B'!Q$80,'Shift B Calculation'!$D138)/3600,0)</f>
        <v>0</v>
      </c>
      <c r="S138" s="10">
        <f>+IFERROR('Input Data Shift B'!R67*IF('Input Data Shift B'!R$80&gt;0,'Input Data Shift B'!R$80,'Shift B Calculation'!$D138)/3600,0)</f>
        <v>0</v>
      </c>
      <c r="T138" s="10">
        <f>+IFERROR('Input Data Shift B'!S67*IF('Input Data Shift B'!S$80&gt;0,'Input Data Shift B'!S$80,'Shift B Calculation'!$D138)/3600,0)</f>
        <v>0</v>
      </c>
      <c r="U138" s="10">
        <f>+IFERROR('Input Data Shift B'!T67*IF('Input Data Shift B'!T$80&gt;0,'Input Data Shift B'!T$80,'Shift B Calculation'!$D138)/3600,0)</f>
        <v>0</v>
      </c>
      <c r="V138" s="10">
        <f>+IFERROR('Input Data Shift B'!U67*IF('Input Data Shift B'!U$80&gt;0,'Input Data Shift B'!U$80,'Shift B Calculation'!$D138)/3600,0)</f>
        <v>0</v>
      </c>
      <c r="W138" s="10">
        <f>+IFERROR('Input Data Shift B'!V67*IF('Input Data Shift B'!V$80&gt;0,'Input Data Shift B'!V$80,'Shift B Calculation'!$D138)/3600,0)</f>
        <v>0</v>
      </c>
      <c r="X138" s="10">
        <f>+IFERROR('Input Data Shift B'!W67*IF('Input Data Shift B'!W$80&gt;0,'Input Data Shift B'!W$80,'Shift B Calculation'!$D138)/3600,0)</f>
        <v>0</v>
      </c>
      <c r="Y138" s="10">
        <f>+IFERROR('Input Data Shift B'!X67*IF('Input Data Shift B'!X$80&gt;0,'Input Data Shift B'!X$80,'Shift B Calculation'!$D138)/3600,0)</f>
        <v>0</v>
      </c>
      <c r="Z138" s="10">
        <f>+IFERROR('Input Data Shift B'!Y67*IF('Input Data Shift B'!Y$80&gt;0,'Input Data Shift B'!Y$80,'Shift B Calculation'!$D138)/3600,0)</f>
        <v>0</v>
      </c>
      <c r="AA138" s="10">
        <f>+IFERROR('Input Data Shift B'!Z67*IF('Input Data Shift B'!Z$80&gt;0,'Input Data Shift B'!Z$80,'Shift B Calculation'!$D138)/3600,0)</f>
        <v>0</v>
      </c>
      <c r="AB138" s="10">
        <f>+IFERROR('Input Data Shift B'!AA67*IF('Input Data Shift B'!AA$80&gt;0,'Input Data Shift B'!AA$80,'Shift B Calculation'!$D138)/3600,0)</f>
        <v>0</v>
      </c>
      <c r="AC138" s="10">
        <f>+IFERROR('Input Data Shift B'!AB67*IF('Input Data Shift B'!AB$80&gt;0,'Input Data Shift B'!AB$80,'Shift B Calculation'!$D138)/3600,0)</f>
        <v>0</v>
      </c>
      <c r="AD138" s="10">
        <f>+IFERROR('Input Data Shift B'!AC67*IF('Input Data Shift B'!AC$80&gt;0,'Input Data Shift B'!AC$80,'Shift B Calculation'!$D138)/3600,0)</f>
        <v>0</v>
      </c>
      <c r="AE138" s="10">
        <f>+IFERROR('Input Data Shift B'!AD67*IF('Input Data Shift B'!AD$80&gt;0,'Input Data Shift B'!AD$80,'Shift B Calculation'!$D138)/3600,0)</f>
        <v>0</v>
      </c>
      <c r="AF138" s="10">
        <f>+IFERROR('Input Data Shift B'!AE67*IF('Input Data Shift B'!AE$80&gt;0,'Input Data Shift B'!AE$80,'Shift B Calculation'!$D138)/3600,0)</f>
        <v>0</v>
      </c>
      <c r="AG138" s="10">
        <f>+IFERROR('Input Data Shift B'!AF67*IF('Input Data Shift B'!AF$80&gt;0,'Input Data Shift B'!AF$80,'Shift B Calculation'!$D138)/3600,0)</f>
        <v>0</v>
      </c>
      <c r="AH138" s="10">
        <f>+IFERROR('Input Data Shift B'!AG67*IF('Input Data Shift B'!AG$80&gt;0,'Input Data Shift B'!AG$80,'Shift B Calculation'!$D138)/3600,0)</f>
        <v>0</v>
      </c>
      <c r="AI138" s="10">
        <f>+IFERROR('Input Data Shift B'!AH67*IF('Input Data Shift B'!AH$80&gt;0,'Input Data Shift B'!AH$80,'Shift B Calculation'!$D138)/3600,0)</f>
        <v>0</v>
      </c>
      <c r="AJ138" s="10">
        <f t="shared" si="7"/>
        <v>0</v>
      </c>
    </row>
    <row r="139" spans="2:36">
      <c r="B139" s="8">
        <v>62</v>
      </c>
      <c r="C139" s="9">
        <f t="shared" si="5"/>
        <v>0</v>
      </c>
      <c r="D139" s="8">
        <f>+Kousu!F72</f>
        <v>0</v>
      </c>
      <c r="E139" s="10">
        <f>+IFERROR('Input Data Shift B'!D68*IF('Input Data Shift B'!D$80&gt;0,'Input Data Shift B'!D$80,'Shift B Calculation'!$D139)/3600,0)</f>
        <v>0</v>
      </c>
      <c r="F139" s="10">
        <f>+IFERROR('Input Data Shift B'!E68*IF('Input Data Shift B'!E$80&gt;0,'Input Data Shift B'!E$80,'Shift B Calculation'!$D139)/3600,0)</f>
        <v>0</v>
      </c>
      <c r="G139" s="10">
        <f>+IFERROR('Input Data Shift B'!F68*IF('Input Data Shift B'!F$80&gt;0,'Input Data Shift B'!F$80,'Shift B Calculation'!$D139)/3600,0)</f>
        <v>0</v>
      </c>
      <c r="H139" s="10">
        <f>+IFERROR('Input Data Shift B'!G68*IF('Input Data Shift B'!G$80&gt;0,'Input Data Shift B'!G$80,'Shift B Calculation'!$D139)/3600,0)</f>
        <v>0</v>
      </c>
      <c r="I139" s="10">
        <f>+IFERROR('Input Data Shift B'!H68*IF('Input Data Shift B'!H$80&gt;0,'Input Data Shift B'!H$80,'Shift B Calculation'!$D139)/3600,0)</f>
        <v>0</v>
      </c>
      <c r="J139" s="10">
        <f>+IFERROR('Input Data Shift B'!I68*IF('Input Data Shift B'!I$80&gt;0,'Input Data Shift B'!I$80,'Shift B Calculation'!$D139)/3600,0)</f>
        <v>0</v>
      </c>
      <c r="K139" s="10">
        <f>+IFERROR('Input Data Shift B'!J68*IF('Input Data Shift B'!J$80&gt;0,'Input Data Shift B'!J$80,'Shift B Calculation'!$D139)/3600,0)</f>
        <v>0</v>
      </c>
      <c r="L139" s="10">
        <f>+IFERROR('Input Data Shift B'!K68*IF('Input Data Shift B'!K$80&gt;0,'Input Data Shift B'!K$80,'Shift B Calculation'!$D139)/3600,0)</f>
        <v>0</v>
      </c>
      <c r="M139" s="10">
        <f>+IFERROR('Input Data Shift B'!L68*IF('Input Data Shift B'!L$80&gt;0,'Input Data Shift B'!L$80,'Shift B Calculation'!$D139)/3600,0)</f>
        <v>0</v>
      </c>
      <c r="N139" s="10">
        <f>+IFERROR('Input Data Shift B'!M68*IF('Input Data Shift B'!M$80&gt;0,'Input Data Shift B'!M$80,'Shift B Calculation'!$D139)/3600,0)</f>
        <v>0</v>
      </c>
      <c r="O139" s="10">
        <f>+IFERROR('Input Data Shift B'!N68*IF('Input Data Shift B'!N$80&gt;0,'Input Data Shift B'!N$80,'Shift B Calculation'!$D139)/3600,0)</f>
        <v>0</v>
      </c>
      <c r="P139" s="10">
        <f>+IFERROR('Input Data Shift B'!O68*IF('Input Data Shift B'!O$80&gt;0,'Input Data Shift B'!O$80,'Shift B Calculation'!$D139)/3600,0)</f>
        <v>0</v>
      </c>
      <c r="Q139" s="10">
        <f>+IFERROR('Input Data Shift B'!P68*IF('Input Data Shift B'!P$80&gt;0,'Input Data Shift B'!P$80,'Shift B Calculation'!$D139)/3600,0)</f>
        <v>0</v>
      </c>
      <c r="R139" s="10">
        <f>+IFERROR('Input Data Shift B'!Q68*IF('Input Data Shift B'!Q$80&gt;0,'Input Data Shift B'!Q$80,'Shift B Calculation'!$D139)/3600,0)</f>
        <v>0</v>
      </c>
      <c r="S139" s="10">
        <f>+IFERROR('Input Data Shift B'!R68*IF('Input Data Shift B'!R$80&gt;0,'Input Data Shift B'!R$80,'Shift B Calculation'!$D139)/3600,0)</f>
        <v>0</v>
      </c>
      <c r="T139" s="10">
        <f>+IFERROR('Input Data Shift B'!S68*IF('Input Data Shift B'!S$80&gt;0,'Input Data Shift B'!S$80,'Shift B Calculation'!$D139)/3600,0)</f>
        <v>0</v>
      </c>
      <c r="U139" s="10">
        <f>+IFERROR('Input Data Shift B'!T68*IF('Input Data Shift B'!T$80&gt;0,'Input Data Shift B'!T$80,'Shift B Calculation'!$D139)/3600,0)</f>
        <v>0</v>
      </c>
      <c r="V139" s="10">
        <f>+IFERROR('Input Data Shift B'!U68*IF('Input Data Shift B'!U$80&gt;0,'Input Data Shift B'!U$80,'Shift B Calculation'!$D139)/3600,0)</f>
        <v>0</v>
      </c>
      <c r="W139" s="10">
        <f>+IFERROR('Input Data Shift B'!V68*IF('Input Data Shift B'!V$80&gt;0,'Input Data Shift B'!V$80,'Shift B Calculation'!$D139)/3600,0)</f>
        <v>0</v>
      </c>
      <c r="X139" s="10">
        <f>+IFERROR('Input Data Shift B'!W68*IF('Input Data Shift B'!W$80&gt;0,'Input Data Shift B'!W$80,'Shift B Calculation'!$D139)/3600,0)</f>
        <v>0</v>
      </c>
      <c r="Y139" s="10">
        <f>+IFERROR('Input Data Shift B'!X68*IF('Input Data Shift B'!X$80&gt;0,'Input Data Shift B'!X$80,'Shift B Calculation'!$D139)/3600,0)</f>
        <v>0</v>
      </c>
      <c r="Z139" s="10">
        <f>+IFERROR('Input Data Shift B'!Y68*IF('Input Data Shift B'!Y$80&gt;0,'Input Data Shift B'!Y$80,'Shift B Calculation'!$D139)/3600,0)</f>
        <v>0</v>
      </c>
      <c r="AA139" s="10">
        <f>+IFERROR('Input Data Shift B'!Z68*IF('Input Data Shift B'!Z$80&gt;0,'Input Data Shift B'!Z$80,'Shift B Calculation'!$D139)/3600,0)</f>
        <v>0</v>
      </c>
      <c r="AB139" s="10">
        <f>+IFERROR('Input Data Shift B'!AA68*IF('Input Data Shift B'!AA$80&gt;0,'Input Data Shift B'!AA$80,'Shift B Calculation'!$D139)/3600,0)</f>
        <v>0</v>
      </c>
      <c r="AC139" s="10">
        <f>+IFERROR('Input Data Shift B'!AB68*IF('Input Data Shift B'!AB$80&gt;0,'Input Data Shift B'!AB$80,'Shift B Calculation'!$D139)/3600,0)</f>
        <v>0</v>
      </c>
      <c r="AD139" s="10">
        <f>+IFERROR('Input Data Shift B'!AC68*IF('Input Data Shift B'!AC$80&gt;0,'Input Data Shift B'!AC$80,'Shift B Calculation'!$D139)/3600,0)</f>
        <v>0</v>
      </c>
      <c r="AE139" s="10">
        <f>+IFERROR('Input Data Shift B'!AD68*IF('Input Data Shift B'!AD$80&gt;0,'Input Data Shift B'!AD$80,'Shift B Calculation'!$D139)/3600,0)</f>
        <v>0</v>
      </c>
      <c r="AF139" s="10">
        <f>+IFERROR('Input Data Shift B'!AE68*IF('Input Data Shift B'!AE$80&gt;0,'Input Data Shift B'!AE$80,'Shift B Calculation'!$D139)/3600,0)</f>
        <v>0</v>
      </c>
      <c r="AG139" s="10">
        <f>+IFERROR('Input Data Shift B'!AF68*IF('Input Data Shift B'!AF$80&gt;0,'Input Data Shift B'!AF$80,'Shift B Calculation'!$D139)/3600,0)</f>
        <v>0</v>
      </c>
      <c r="AH139" s="10">
        <f>+IFERROR('Input Data Shift B'!AG68*IF('Input Data Shift B'!AG$80&gt;0,'Input Data Shift B'!AG$80,'Shift B Calculation'!$D139)/3600,0)</f>
        <v>0</v>
      </c>
      <c r="AI139" s="10">
        <f>+IFERROR('Input Data Shift B'!AH68*IF('Input Data Shift B'!AH$80&gt;0,'Input Data Shift B'!AH$80,'Shift B Calculation'!$D139)/3600,0)</f>
        <v>0</v>
      </c>
      <c r="AJ139" s="10">
        <f t="shared" si="7"/>
        <v>0</v>
      </c>
    </row>
    <row r="140" spans="2:36">
      <c r="B140" s="8">
        <v>63</v>
      </c>
      <c r="C140" s="9">
        <f t="shared" si="5"/>
        <v>0</v>
      </c>
      <c r="D140" s="8">
        <f>+Kousu!F73</f>
        <v>0</v>
      </c>
      <c r="E140" s="10">
        <f>+IFERROR('Input Data Shift B'!D69*IF('Input Data Shift B'!D$80&gt;0,'Input Data Shift B'!D$80,'Shift B Calculation'!$D140)/3600,0)</f>
        <v>0</v>
      </c>
      <c r="F140" s="10">
        <f>+IFERROR('Input Data Shift B'!E69*IF('Input Data Shift B'!E$80&gt;0,'Input Data Shift B'!E$80,'Shift B Calculation'!$D140)/3600,0)</f>
        <v>0</v>
      </c>
      <c r="G140" s="10">
        <f>+IFERROR('Input Data Shift B'!F69*IF('Input Data Shift B'!F$80&gt;0,'Input Data Shift B'!F$80,'Shift B Calculation'!$D140)/3600,0)</f>
        <v>0</v>
      </c>
      <c r="H140" s="10">
        <f>+IFERROR('Input Data Shift B'!G69*IF('Input Data Shift B'!G$80&gt;0,'Input Data Shift B'!G$80,'Shift B Calculation'!$D140)/3600,0)</f>
        <v>0</v>
      </c>
      <c r="I140" s="10">
        <f>+IFERROR('Input Data Shift B'!H69*IF('Input Data Shift B'!H$80&gt;0,'Input Data Shift B'!H$80,'Shift B Calculation'!$D140)/3600,0)</f>
        <v>0</v>
      </c>
      <c r="J140" s="10">
        <f>+IFERROR('Input Data Shift B'!I69*IF('Input Data Shift B'!I$80&gt;0,'Input Data Shift B'!I$80,'Shift B Calculation'!$D140)/3600,0)</f>
        <v>0</v>
      </c>
      <c r="K140" s="10">
        <f>+IFERROR('Input Data Shift B'!J69*IF('Input Data Shift B'!J$80&gt;0,'Input Data Shift B'!J$80,'Shift B Calculation'!$D140)/3600,0)</f>
        <v>0</v>
      </c>
      <c r="L140" s="10">
        <f>+IFERROR('Input Data Shift B'!K69*IF('Input Data Shift B'!K$80&gt;0,'Input Data Shift B'!K$80,'Shift B Calculation'!$D140)/3600,0)</f>
        <v>0</v>
      </c>
      <c r="M140" s="10">
        <f>+IFERROR('Input Data Shift B'!L69*IF('Input Data Shift B'!L$80&gt;0,'Input Data Shift B'!L$80,'Shift B Calculation'!$D140)/3600,0)</f>
        <v>0</v>
      </c>
      <c r="N140" s="10">
        <f>+IFERROR('Input Data Shift B'!M69*IF('Input Data Shift B'!M$80&gt;0,'Input Data Shift B'!M$80,'Shift B Calculation'!$D140)/3600,0)</f>
        <v>0</v>
      </c>
      <c r="O140" s="10">
        <f>+IFERROR('Input Data Shift B'!N69*IF('Input Data Shift B'!N$80&gt;0,'Input Data Shift B'!N$80,'Shift B Calculation'!$D140)/3600,0)</f>
        <v>0</v>
      </c>
      <c r="P140" s="10">
        <f>+IFERROR('Input Data Shift B'!O69*IF('Input Data Shift B'!O$80&gt;0,'Input Data Shift B'!O$80,'Shift B Calculation'!$D140)/3600,0)</f>
        <v>0</v>
      </c>
      <c r="Q140" s="10">
        <f>+IFERROR('Input Data Shift B'!P69*IF('Input Data Shift B'!P$80&gt;0,'Input Data Shift B'!P$80,'Shift B Calculation'!$D140)/3600,0)</f>
        <v>0</v>
      </c>
      <c r="R140" s="10">
        <f>+IFERROR('Input Data Shift B'!Q69*IF('Input Data Shift B'!Q$80&gt;0,'Input Data Shift B'!Q$80,'Shift B Calculation'!$D140)/3600,0)</f>
        <v>0</v>
      </c>
      <c r="S140" s="10">
        <f>+IFERROR('Input Data Shift B'!R69*IF('Input Data Shift B'!R$80&gt;0,'Input Data Shift B'!R$80,'Shift B Calculation'!$D140)/3600,0)</f>
        <v>0</v>
      </c>
      <c r="T140" s="10">
        <f>+IFERROR('Input Data Shift B'!S69*IF('Input Data Shift B'!S$80&gt;0,'Input Data Shift B'!S$80,'Shift B Calculation'!$D140)/3600,0)</f>
        <v>0</v>
      </c>
      <c r="U140" s="10">
        <f>+IFERROR('Input Data Shift B'!T69*IF('Input Data Shift B'!T$80&gt;0,'Input Data Shift B'!T$80,'Shift B Calculation'!$D140)/3600,0)</f>
        <v>0</v>
      </c>
      <c r="V140" s="10">
        <f>+IFERROR('Input Data Shift B'!U69*IF('Input Data Shift B'!U$80&gt;0,'Input Data Shift B'!U$80,'Shift B Calculation'!$D140)/3600,0)</f>
        <v>0</v>
      </c>
      <c r="W140" s="10">
        <f>+IFERROR('Input Data Shift B'!V69*IF('Input Data Shift B'!V$80&gt;0,'Input Data Shift B'!V$80,'Shift B Calculation'!$D140)/3600,0)</f>
        <v>0</v>
      </c>
      <c r="X140" s="10">
        <f>+IFERROR('Input Data Shift B'!W69*IF('Input Data Shift B'!W$80&gt;0,'Input Data Shift B'!W$80,'Shift B Calculation'!$D140)/3600,0)</f>
        <v>0</v>
      </c>
      <c r="Y140" s="10">
        <f>+IFERROR('Input Data Shift B'!X69*IF('Input Data Shift B'!X$80&gt;0,'Input Data Shift B'!X$80,'Shift B Calculation'!$D140)/3600,0)</f>
        <v>0</v>
      </c>
      <c r="Z140" s="10">
        <f>+IFERROR('Input Data Shift B'!Y69*IF('Input Data Shift B'!Y$80&gt;0,'Input Data Shift B'!Y$80,'Shift B Calculation'!$D140)/3600,0)</f>
        <v>0</v>
      </c>
      <c r="AA140" s="10">
        <f>+IFERROR('Input Data Shift B'!Z69*IF('Input Data Shift B'!Z$80&gt;0,'Input Data Shift B'!Z$80,'Shift B Calculation'!$D140)/3600,0)</f>
        <v>0</v>
      </c>
      <c r="AB140" s="10">
        <f>+IFERROR('Input Data Shift B'!AA69*IF('Input Data Shift B'!AA$80&gt;0,'Input Data Shift B'!AA$80,'Shift B Calculation'!$D140)/3600,0)</f>
        <v>0</v>
      </c>
      <c r="AC140" s="10">
        <f>+IFERROR('Input Data Shift B'!AB69*IF('Input Data Shift B'!AB$80&gt;0,'Input Data Shift B'!AB$80,'Shift B Calculation'!$D140)/3600,0)</f>
        <v>0</v>
      </c>
      <c r="AD140" s="10">
        <f>+IFERROR('Input Data Shift B'!AC69*IF('Input Data Shift B'!AC$80&gt;0,'Input Data Shift B'!AC$80,'Shift B Calculation'!$D140)/3600,0)</f>
        <v>0</v>
      </c>
      <c r="AE140" s="10">
        <f>+IFERROR('Input Data Shift B'!AD69*IF('Input Data Shift B'!AD$80&gt;0,'Input Data Shift B'!AD$80,'Shift B Calculation'!$D140)/3600,0)</f>
        <v>0</v>
      </c>
      <c r="AF140" s="10">
        <f>+IFERROR('Input Data Shift B'!AE69*IF('Input Data Shift B'!AE$80&gt;0,'Input Data Shift B'!AE$80,'Shift B Calculation'!$D140)/3600,0)</f>
        <v>0</v>
      </c>
      <c r="AG140" s="10">
        <f>+IFERROR('Input Data Shift B'!AF69*IF('Input Data Shift B'!AF$80&gt;0,'Input Data Shift B'!AF$80,'Shift B Calculation'!$D140)/3600,0)</f>
        <v>0</v>
      </c>
      <c r="AH140" s="10">
        <f>+IFERROR('Input Data Shift B'!AG69*IF('Input Data Shift B'!AG$80&gt;0,'Input Data Shift B'!AG$80,'Shift B Calculation'!$D140)/3600,0)</f>
        <v>0</v>
      </c>
      <c r="AI140" s="10">
        <f>+IFERROR('Input Data Shift B'!AH69*IF('Input Data Shift B'!AH$80&gt;0,'Input Data Shift B'!AH$80,'Shift B Calculation'!$D140)/3600,0)</f>
        <v>0</v>
      </c>
      <c r="AJ140" s="10">
        <f t="shared" si="7"/>
        <v>0</v>
      </c>
    </row>
    <row r="141" spans="2:36">
      <c r="B141" s="8">
        <v>64</v>
      </c>
      <c r="C141" s="9">
        <f t="shared" si="5"/>
        <v>0</v>
      </c>
      <c r="D141" s="8">
        <f>+Kousu!F74</f>
        <v>0</v>
      </c>
      <c r="E141" s="10">
        <f>+IFERROR('Input Data Shift B'!D70*IF('Input Data Shift B'!D$80&gt;0,'Input Data Shift B'!D$80,'Shift B Calculation'!$D141)/3600,0)</f>
        <v>0</v>
      </c>
      <c r="F141" s="10">
        <f>+IFERROR('Input Data Shift B'!E70*IF('Input Data Shift B'!E$80&gt;0,'Input Data Shift B'!E$80,'Shift B Calculation'!$D141)/3600,0)</f>
        <v>0</v>
      </c>
      <c r="G141" s="10">
        <f>+IFERROR('Input Data Shift B'!F70*IF('Input Data Shift B'!F$80&gt;0,'Input Data Shift B'!F$80,'Shift B Calculation'!$D141)/3600,0)</f>
        <v>0</v>
      </c>
      <c r="H141" s="10">
        <f>+IFERROR('Input Data Shift B'!G70*IF('Input Data Shift B'!G$80&gt;0,'Input Data Shift B'!G$80,'Shift B Calculation'!$D141)/3600,0)</f>
        <v>0</v>
      </c>
      <c r="I141" s="10">
        <f>+IFERROR('Input Data Shift B'!H70*IF('Input Data Shift B'!H$80&gt;0,'Input Data Shift B'!H$80,'Shift B Calculation'!$D141)/3600,0)</f>
        <v>0</v>
      </c>
      <c r="J141" s="10">
        <f>+IFERROR('Input Data Shift B'!I70*IF('Input Data Shift B'!I$80&gt;0,'Input Data Shift B'!I$80,'Shift B Calculation'!$D141)/3600,0)</f>
        <v>0</v>
      </c>
      <c r="K141" s="10">
        <f>+IFERROR('Input Data Shift B'!J70*IF('Input Data Shift B'!J$80&gt;0,'Input Data Shift B'!J$80,'Shift B Calculation'!$D141)/3600,0)</f>
        <v>0</v>
      </c>
      <c r="L141" s="10">
        <f>+IFERROR('Input Data Shift B'!K70*IF('Input Data Shift B'!K$80&gt;0,'Input Data Shift B'!K$80,'Shift B Calculation'!$D141)/3600,0)</f>
        <v>0</v>
      </c>
      <c r="M141" s="10">
        <f>+IFERROR('Input Data Shift B'!L70*IF('Input Data Shift B'!L$80&gt;0,'Input Data Shift B'!L$80,'Shift B Calculation'!$D141)/3600,0)</f>
        <v>0</v>
      </c>
      <c r="N141" s="10">
        <f>+IFERROR('Input Data Shift B'!M70*IF('Input Data Shift B'!M$80&gt;0,'Input Data Shift B'!M$80,'Shift B Calculation'!$D141)/3600,0)</f>
        <v>0</v>
      </c>
      <c r="O141" s="10">
        <f>+IFERROR('Input Data Shift B'!N70*IF('Input Data Shift B'!N$80&gt;0,'Input Data Shift B'!N$80,'Shift B Calculation'!$D141)/3600,0)</f>
        <v>0</v>
      </c>
      <c r="P141" s="10">
        <f>+IFERROR('Input Data Shift B'!O70*IF('Input Data Shift B'!O$80&gt;0,'Input Data Shift B'!O$80,'Shift B Calculation'!$D141)/3600,0)</f>
        <v>0</v>
      </c>
      <c r="Q141" s="10">
        <f>+IFERROR('Input Data Shift B'!P70*IF('Input Data Shift B'!P$80&gt;0,'Input Data Shift B'!P$80,'Shift B Calculation'!$D141)/3600,0)</f>
        <v>0</v>
      </c>
      <c r="R141" s="10">
        <f>+IFERROR('Input Data Shift B'!Q70*IF('Input Data Shift B'!Q$80&gt;0,'Input Data Shift B'!Q$80,'Shift B Calculation'!$D141)/3600,0)</f>
        <v>0</v>
      </c>
      <c r="S141" s="10">
        <f>+IFERROR('Input Data Shift B'!R70*IF('Input Data Shift B'!R$80&gt;0,'Input Data Shift B'!R$80,'Shift B Calculation'!$D141)/3600,0)</f>
        <v>0</v>
      </c>
      <c r="T141" s="10">
        <f>+IFERROR('Input Data Shift B'!S70*IF('Input Data Shift B'!S$80&gt;0,'Input Data Shift B'!S$80,'Shift B Calculation'!$D141)/3600,0)</f>
        <v>0</v>
      </c>
      <c r="U141" s="10">
        <f>+IFERROR('Input Data Shift B'!T70*IF('Input Data Shift B'!T$80&gt;0,'Input Data Shift B'!T$80,'Shift B Calculation'!$D141)/3600,0)</f>
        <v>0</v>
      </c>
      <c r="V141" s="10">
        <f>+IFERROR('Input Data Shift B'!U70*IF('Input Data Shift B'!U$80&gt;0,'Input Data Shift B'!U$80,'Shift B Calculation'!$D141)/3600,0)</f>
        <v>0</v>
      </c>
      <c r="W141" s="10">
        <f>+IFERROR('Input Data Shift B'!V70*IF('Input Data Shift B'!V$80&gt;0,'Input Data Shift B'!V$80,'Shift B Calculation'!$D141)/3600,0)</f>
        <v>0</v>
      </c>
      <c r="X141" s="10">
        <f>+IFERROR('Input Data Shift B'!W70*IF('Input Data Shift B'!W$80&gt;0,'Input Data Shift B'!W$80,'Shift B Calculation'!$D141)/3600,0)</f>
        <v>0</v>
      </c>
      <c r="Y141" s="10">
        <f>+IFERROR('Input Data Shift B'!X70*IF('Input Data Shift B'!X$80&gt;0,'Input Data Shift B'!X$80,'Shift B Calculation'!$D141)/3600,0)</f>
        <v>0</v>
      </c>
      <c r="Z141" s="10">
        <f>+IFERROR('Input Data Shift B'!Y70*IF('Input Data Shift B'!Y$80&gt;0,'Input Data Shift B'!Y$80,'Shift B Calculation'!$D141)/3600,0)</f>
        <v>0</v>
      </c>
      <c r="AA141" s="10">
        <f>+IFERROR('Input Data Shift B'!Z70*IF('Input Data Shift B'!Z$80&gt;0,'Input Data Shift B'!Z$80,'Shift B Calculation'!$D141)/3600,0)</f>
        <v>0</v>
      </c>
      <c r="AB141" s="10">
        <f>+IFERROR('Input Data Shift B'!AA70*IF('Input Data Shift B'!AA$80&gt;0,'Input Data Shift B'!AA$80,'Shift B Calculation'!$D141)/3600,0)</f>
        <v>0</v>
      </c>
      <c r="AC141" s="10">
        <f>+IFERROR('Input Data Shift B'!AB70*IF('Input Data Shift B'!AB$80&gt;0,'Input Data Shift B'!AB$80,'Shift B Calculation'!$D141)/3600,0)</f>
        <v>0</v>
      </c>
      <c r="AD141" s="10">
        <f>+IFERROR('Input Data Shift B'!AC70*IF('Input Data Shift B'!AC$80&gt;0,'Input Data Shift B'!AC$80,'Shift B Calculation'!$D141)/3600,0)</f>
        <v>0</v>
      </c>
      <c r="AE141" s="10">
        <f>+IFERROR('Input Data Shift B'!AD70*IF('Input Data Shift B'!AD$80&gt;0,'Input Data Shift B'!AD$80,'Shift B Calculation'!$D141)/3600,0)</f>
        <v>0</v>
      </c>
      <c r="AF141" s="10">
        <f>+IFERROR('Input Data Shift B'!AE70*IF('Input Data Shift B'!AE$80&gt;0,'Input Data Shift B'!AE$80,'Shift B Calculation'!$D141)/3600,0)</f>
        <v>0</v>
      </c>
      <c r="AG141" s="10">
        <f>+IFERROR('Input Data Shift B'!AF70*IF('Input Data Shift B'!AF$80&gt;0,'Input Data Shift B'!AF$80,'Shift B Calculation'!$D141)/3600,0)</f>
        <v>0</v>
      </c>
      <c r="AH141" s="10">
        <f>+IFERROR('Input Data Shift B'!AG70*IF('Input Data Shift B'!AG$80&gt;0,'Input Data Shift B'!AG$80,'Shift B Calculation'!$D141)/3600,0)</f>
        <v>0</v>
      </c>
      <c r="AI141" s="10">
        <f>+IFERROR('Input Data Shift B'!AH70*IF('Input Data Shift B'!AH$80&gt;0,'Input Data Shift B'!AH$80,'Shift B Calculation'!$D141)/3600,0)</f>
        <v>0</v>
      </c>
      <c r="AJ141" s="10">
        <f t="shared" si="7"/>
        <v>0</v>
      </c>
    </row>
    <row r="142" spans="2:36">
      <c r="B142" s="8">
        <v>65</v>
      </c>
      <c r="C142" s="9">
        <f t="shared" ref="C142:C147" si="8">+C67</f>
        <v>0</v>
      </c>
      <c r="D142" s="8">
        <f>+Kousu!F75</f>
        <v>0</v>
      </c>
      <c r="E142" s="10">
        <f>+IFERROR('Input Data Shift B'!D71*IF('Input Data Shift B'!D$80&gt;0,'Input Data Shift B'!D$80,'Shift B Calculation'!$D142)/3600,0)</f>
        <v>0</v>
      </c>
      <c r="F142" s="10">
        <f>+IFERROR('Input Data Shift B'!E71*IF('Input Data Shift B'!E$80&gt;0,'Input Data Shift B'!E$80,'Shift B Calculation'!$D142)/3600,0)</f>
        <v>0</v>
      </c>
      <c r="G142" s="10">
        <f>+IFERROR('Input Data Shift B'!F71*IF('Input Data Shift B'!F$80&gt;0,'Input Data Shift B'!F$80,'Shift B Calculation'!$D142)/3600,0)</f>
        <v>0</v>
      </c>
      <c r="H142" s="10">
        <f>+IFERROR('Input Data Shift B'!G71*IF('Input Data Shift B'!G$80&gt;0,'Input Data Shift B'!G$80,'Shift B Calculation'!$D142)/3600,0)</f>
        <v>0</v>
      </c>
      <c r="I142" s="10">
        <f>+IFERROR('Input Data Shift B'!H71*IF('Input Data Shift B'!H$80&gt;0,'Input Data Shift B'!H$80,'Shift B Calculation'!$D142)/3600,0)</f>
        <v>0</v>
      </c>
      <c r="J142" s="10">
        <f>+IFERROR('Input Data Shift B'!I71*IF('Input Data Shift B'!I$80&gt;0,'Input Data Shift B'!I$80,'Shift B Calculation'!$D142)/3600,0)</f>
        <v>0</v>
      </c>
      <c r="K142" s="10">
        <f>+IFERROR('Input Data Shift B'!J71*IF('Input Data Shift B'!J$80&gt;0,'Input Data Shift B'!J$80,'Shift B Calculation'!$D142)/3600,0)</f>
        <v>0</v>
      </c>
      <c r="L142" s="10">
        <f>+IFERROR('Input Data Shift B'!K71*IF('Input Data Shift B'!K$80&gt;0,'Input Data Shift B'!K$80,'Shift B Calculation'!$D142)/3600,0)</f>
        <v>0</v>
      </c>
      <c r="M142" s="10">
        <f>+IFERROR('Input Data Shift B'!L71*IF('Input Data Shift B'!L$80&gt;0,'Input Data Shift B'!L$80,'Shift B Calculation'!$D142)/3600,0)</f>
        <v>0</v>
      </c>
      <c r="N142" s="10">
        <f>+IFERROR('Input Data Shift B'!M71*IF('Input Data Shift B'!M$80&gt;0,'Input Data Shift B'!M$80,'Shift B Calculation'!$D142)/3600,0)</f>
        <v>0</v>
      </c>
      <c r="O142" s="10">
        <f>+IFERROR('Input Data Shift B'!N71*IF('Input Data Shift B'!N$80&gt;0,'Input Data Shift B'!N$80,'Shift B Calculation'!$D142)/3600,0)</f>
        <v>0</v>
      </c>
      <c r="P142" s="10">
        <f>+IFERROR('Input Data Shift B'!O71*IF('Input Data Shift B'!O$80&gt;0,'Input Data Shift B'!O$80,'Shift B Calculation'!$D142)/3600,0)</f>
        <v>0</v>
      </c>
      <c r="Q142" s="10">
        <f>+IFERROR('Input Data Shift B'!P71*IF('Input Data Shift B'!P$80&gt;0,'Input Data Shift B'!P$80,'Shift B Calculation'!$D142)/3600,0)</f>
        <v>0</v>
      </c>
      <c r="R142" s="10">
        <f>+IFERROR('Input Data Shift B'!Q71*IF('Input Data Shift B'!Q$80&gt;0,'Input Data Shift B'!Q$80,'Shift B Calculation'!$D142)/3600,0)</f>
        <v>0</v>
      </c>
      <c r="S142" s="10">
        <f>+IFERROR('Input Data Shift B'!R71*IF('Input Data Shift B'!R$80&gt;0,'Input Data Shift B'!R$80,'Shift B Calculation'!$D142)/3600,0)</f>
        <v>0</v>
      </c>
      <c r="T142" s="10">
        <f>+IFERROR('Input Data Shift B'!S71*IF('Input Data Shift B'!S$80&gt;0,'Input Data Shift B'!S$80,'Shift B Calculation'!$D142)/3600,0)</f>
        <v>0</v>
      </c>
      <c r="U142" s="10">
        <f>+IFERROR('Input Data Shift B'!T71*IF('Input Data Shift B'!T$80&gt;0,'Input Data Shift B'!T$80,'Shift B Calculation'!$D142)/3600,0)</f>
        <v>0</v>
      </c>
      <c r="V142" s="10">
        <f>+IFERROR('Input Data Shift B'!U71*IF('Input Data Shift B'!U$80&gt;0,'Input Data Shift B'!U$80,'Shift B Calculation'!$D142)/3600,0)</f>
        <v>0</v>
      </c>
      <c r="W142" s="10">
        <f>+IFERROR('Input Data Shift B'!V71*IF('Input Data Shift B'!V$80&gt;0,'Input Data Shift B'!V$80,'Shift B Calculation'!$D142)/3600,0)</f>
        <v>0</v>
      </c>
      <c r="X142" s="10">
        <f>+IFERROR('Input Data Shift B'!W71*IF('Input Data Shift B'!W$80&gt;0,'Input Data Shift B'!W$80,'Shift B Calculation'!$D142)/3600,0)</f>
        <v>0</v>
      </c>
      <c r="Y142" s="10">
        <f>+IFERROR('Input Data Shift B'!X71*IF('Input Data Shift B'!X$80&gt;0,'Input Data Shift B'!X$80,'Shift B Calculation'!$D142)/3600,0)</f>
        <v>0</v>
      </c>
      <c r="Z142" s="10">
        <f>+IFERROR('Input Data Shift B'!Y71*IF('Input Data Shift B'!Y$80&gt;0,'Input Data Shift B'!Y$80,'Shift B Calculation'!$D142)/3600,0)</f>
        <v>0</v>
      </c>
      <c r="AA142" s="10">
        <f>+IFERROR('Input Data Shift B'!Z71*IF('Input Data Shift B'!Z$80&gt;0,'Input Data Shift B'!Z$80,'Shift B Calculation'!$D142)/3600,0)</f>
        <v>0</v>
      </c>
      <c r="AB142" s="10">
        <f>+IFERROR('Input Data Shift B'!AA71*IF('Input Data Shift B'!AA$80&gt;0,'Input Data Shift B'!AA$80,'Shift B Calculation'!$D142)/3600,0)</f>
        <v>0</v>
      </c>
      <c r="AC142" s="10">
        <f>+IFERROR('Input Data Shift B'!AB71*IF('Input Data Shift B'!AB$80&gt;0,'Input Data Shift B'!AB$80,'Shift B Calculation'!$D142)/3600,0)</f>
        <v>0</v>
      </c>
      <c r="AD142" s="10">
        <f>+IFERROR('Input Data Shift B'!AC71*IF('Input Data Shift B'!AC$80&gt;0,'Input Data Shift B'!AC$80,'Shift B Calculation'!$D142)/3600,0)</f>
        <v>0</v>
      </c>
      <c r="AE142" s="10">
        <f>+IFERROR('Input Data Shift B'!AD71*IF('Input Data Shift B'!AD$80&gt;0,'Input Data Shift B'!AD$80,'Shift B Calculation'!$D142)/3600,0)</f>
        <v>0</v>
      </c>
      <c r="AF142" s="10">
        <f>+IFERROR('Input Data Shift B'!AE71*IF('Input Data Shift B'!AE$80&gt;0,'Input Data Shift B'!AE$80,'Shift B Calculation'!$D142)/3600,0)</f>
        <v>0</v>
      </c>
      <c r="AG142" s="10">
        <f>+IFERROR('Input Data Shift B'!AF71*IF('Input Data Shift B'!AF$80&gt;0,'Input Data Shift B'!AF$80,'Shift B Calculation'!$D142)/3600,0)</f>
        <v>0</v>
      </c>
      <c r="AH142" s="10">
        <f>+IFERROR('Input Data Shift B'!AG71*IF('Input Data Shift B'!AG$80&gt;0,'Input Data Shift B'!AG$80,'Shift B Calculation'!$D142)/3600,0)</f>
        <v>0</v>
      </c>
      <c r="AI142" s="10">
        <f>+IFERROR('Input Data Shift B'!AH71*IF('Input Data Shift B'!AH$80&gt;0,'Input Data Shift B'!AH$80,'Shift B Calculation'!$D142)/3600,0)</f>
        <v>0</v>
      </c>
      <c r="AJ142" s="10">
        <f t="shared" ref="AJ142:AJ147" si="9">+SUM(E142:AI142)</f>
        <v>0</v>
      </c>
    </row>
    <row r="143" spans="2:36">
      <c r="B143" s="8">
        <v>66</v>
      </c>
      <c r="C143" s="9">
        <f t="shared" si="8"/>
        <v>0</v>
      </c>
      <c r="D143" s="8">
        <f>+Kousu!F76</f>
        <v>0</v>
      </c>
      <c r="E143" s="10">
        <f>+IFERROR('Input Data Shift B'!D72*IF('Input Data Shift B'!D$80&gt;0,'Input Data Shift B'!D$80,'Shift B Calculation'!$D143)/3600,0)</f>
        <v>0</v>
      </c>
      <c r="F143" s="10">
        <f>+IFERROR('Input Data Shift B'!E72*IF('Input Data Shift B'!E$80&gt;0,'Input Data Shift B'!E$80,'Shift B Calculation'!$D143)/3600,0)</f>
        <v>0</v>
      </c>
      <c r="G143" s="10">
        <f>+IFERROR('Input Data Shift B'!F72*IF('Input Data Shift B'!F$80&gt;0,'Input Data Shift B'!F$80,'Shift B Calculation'!$D143)/3600,0)</f>
        <v>0</v>
      </c>
      <c r="H143" s="10">
        <f>+IFERROR('Input Data Shift B'!G72*IF('Input Data Shift B'!G$80&gt;0,'Input Data Shift B'!G$80,'Shift B Calculation'!$D143)/3600,0)</f>
        <v>0</v>
      </c>
      <c r="I143" s="10">
        <f>+IFERROR('Input Data Shift B'!H72*IF('Input Data Shift B'!H$80&gt;0,'Input Data Shift B'!H$80,'Shift B Calculation'!$D143)/3600,0)</f>
        <v>0</v>
      </c>
      <c r="J143" s="10">
        <f>+IFERROR('Input Data Shift B'!I72*IF('Input Data Shift B'!I$80&gt;0,'Input Data Shift B'!I$80,'Shift B Calculation'!$D143)/3600,0)</f>
        <v>0</v>
      </c>
      <c r="K143" s="10">
        <f>+IFERROR('Input Data Shift B'!J72*IF('Input Data Shift B'!J$80&gt;0,'Input Data Shift B'!J$80,'Shift B Calculation'!$D143)/3600,0)</f>
        <v>0</v>
      </c>
      <c r="L143" s="10">
        <f>+IFERROR('Input Data Shift B'!K72*IF('Input Data Shift B'!K$80&gt;0,'Input Data Shift B'!K$80,'Shift B Calculation'!$D143)/3600,0)</f>
        <v>0</v>
      </c>
      <c r="M143" s="10">
        <f>+IFERROR('Input Data Shift B'!L72*IF('Input Data Shift B'!L$80&gt;0,'Input Data Shift B'!L$80,'Shift B Calculation'!$D143)/3600,0)</f>
        <v>0</v>
      </c>
      <c r="N143" s="10">
        <f>+IFERROR('Input Data Shift B'!M72*IF('Input Data Shift B'!M$80&gt;0,'Input Data Shift B'!M$80,'Shift B Calculation'!$D143)/3600,0)</f>
        <v>0</v>
      </c>
      <c r="O143" s="10">
        <f>+IFERROR('Input Data Shift B'!N72*IF('Input Data Shift B'!N$80&gt;0,'Input Data Shift B'!N$80,'Shift B Calculation'!$D143)/3600,0)</f>
        <v>0</v>
      </c>
      <c r="P143" s="10">
        <f>+IFERROR('Input Data Shift B'!O72*IF('Input Data Shift B'!O$80&gt;0,'Input Data Shift B'!O$80,'Shift B Calculation'!$D143)/3600,0)</f>
        <v>0</v>
      </c>
      <c r="Q143" s="10">
        <f>+IFERROR('Input Data Shift B'!P72*IF('Input Data Shift B'!P$80&gt;0,'Input Data Shift B'!P$80,'Shift B Calculation'!$D143)/3600,0)</f>
        <v>0</v>
      </c>
      <c r="R143" s="10">
        <f>+IFERROR('Input Data Shift B'!Q72*IF('Input Data Shift B'!Q$80&gt;0,'Input Data Shift B'!Q$80,'Shift B Calculation'!$D143)/3600,0)</f>
        <v>0</v>
      </c>
      <c r="S143" s="10">
        <f>+IFERROR('Input Data Shift B'!R72*IF('Input Data Shift B'!R$80&gt;0,'Input Data Shift B'!R$80,'Shift B Calculation'!$D143)/3600,0)</f>
        <v>0</v>
      </c>
      <c r="T143" s="10">
        <f>+IFERROR('Input Data Shift B'!S72*IF('Input Data Shift B'!S$80&gt;0,'Input Data Shift B'!S$80,'Shift B Calculation'!$D143)/3600,0)</f>
        <v>0</v>
      </c>
      <c r="U143" s="10">
        <f>+IFERROR('Input Data Shift B'!T72*IF('Input Data Shift B'!T$80&gt;0,'Input Data Shift B'!T$80,'Shift B Calculation'!$D143)/3600,0)</f>
        <v>0</v>
      </c>
      <c r="V143" s="10">
        <f>+IFERROR('Input Data Shift B'!U72*IF('Input Data Shift B'!U$80&gt;0,'Input Data Shift B'!U$80,'Shift B Calculation'!$D143)/3600,0)</f>
        <v>0</v>
      </c>
      <c r="W143" s="10">
        <f>+IFERROR('Input Data Shift B'!V72*IF('Input Data Shift B'!V$80&gt;0,'Input Data Shift B'!V$80,'Shift B Calculation'!$D143)/3600,0)</f>
        <v>0</v>
      </c>
      <c r="X143" s="10">
        <f>+IFERROR('Input Data Shift B'!W72*IF('Input Data Shift B'!W$80&gt;0,'Input Data Shift B'!W$80,'Shift B Calculation'!$D143)/3600,0)</f>
        <v>0</v>
      </c>
      <c r="Y143" s="10">
        <f>+IFERROR('Input Data Shift B'!X72*IF('Input Data Shift B'!X$80&gt;0,'Input Data Shift B'!X$80,'Shift B Calculation'!$D143)/3600,0)</f>
        <v>0</v>
      </c>
      <c r="Z143" s="10">
        <f>+IFERROR('Input Data Shift B'!Y72*IF('Input Data Shift B'!Y$80&gt;0,'Input Data Shift B'!Y$80,'Shift B Calculation'!$D143)/3600,0)</f>
        <v>0</v>
      </c>
      <c r="AA143" s="10">
        <f>+IFERROR('Input Data Shift B'!Z72*IF('Input Data Shift B'!Z$80&gt;0,'Input Data Shift B'!Z$80,'Shift B Calculation'!$D143)/3600,0)</f>
        <v>0</v>
      </c>
      <c r="AB143" s="10">
        <f>+IFERROR('Input Data Shift B'!AA72*IF('Input Data Shift B'!AA$80&gt;0,'Input Data Shift B'!AA$80,'Shift B Calculation'!$D143)/3600,0)</f>
        <v>0</v>
      </c>
      <c r="AC143" s="10">
        <f>+IFERROR('Input Data Shift B'!AB72*IF('Input Data Shift B'!AB$80&gt;0,'Input Data Shift B'!AB$80,'Shift B Calculation'!$D143)/3600,0)</f>
        <v>0</v>
      </c>
      <c r="AD143" s="10">
        <f>+IFERROR('Input Data Shift B'!AC72*IF('Input Data Shift B'!AC$80&gt;0,'Input Data Shift B'!AC$80,'Shift B Calculation'!$D143)/3600,0)</f>
        <v>0</v>
      </c>
      <c r="AE143" s="10">
        <f>+IFERROR('Input Data Shift B'!AD72*IF('Input Data Shift B'!AD$80&gt;0,'Input Data Shift B'!AD$80,'Shift B Calculation'!$D143)/3600,0)</f>
        <v>0</v>
      </c>
      <c r="AF143" s="10">
        <f>+IFERROR('Input Data Shift B'!AE72*IF('Input Data Shift B'!AE$80&gt;0,'Input Data Shift B'!AE$80,'Shift B Calculation'!$D143)/3600,0)</f>
        <v>0</v>
      </c>
      <c r="AG143" s="10">
        <f>+IFERROR('Input Data Shift B'!AF72*IF('Input Data Shift B'!AF$80&gt;0,'Input Data Shift B'!AF$80,'Shift B Calculation'!$D143)/3600,0)</f>
        <v>0</v>
      </c>
      <c r="AH143" s="10">
        <f>+IFERROR('Input Data Shift B'!AG72*IF('Input Data Shift B'!AG$80&gt;0,'Input Data Shift B'!AG$80,'Shift B Calculation'!$D143)/3600,0)</f>
        <v>0</v>
      </c>
      <c r="AI143" s="10">
        <f>+IFERROR('Input Data Shift B'!AH72*IF('Input Data Shift B'!AH$80&gt;0,'Input Data Shift B'!AH$80,'Shift B Calculation'!$D143)/3600,0)</f>
        <v>0</v>
      </c>
      <c r="AJ143" s="10">
        <f t="shared" si="9"/>
        <v>0</v>
      </c>
    </row>
    <row r="144" spans="2:36">
      <c r="B144" s="8">
        <v>67</v>
      </c>
      <c r="C144" s="9">
        <f t="shared" si="8"/>
        <v>0</v>
      </c>
      <c r="D144" s="8">
        <f>+Kousu!F77</f>
        <v>0</v>
      </c>
      <c r="E144" s="10">
        <f>+IFERROR('Input Data Shift B'!D73*IF('Input Data Shift B'!D$80&gt;0,'Input Data Shift B'!D$80,'Shift B Calculation'!$D144)/3600,0)</f>
        <v>0</v>
      </c>
      <c r="F144" s="10">
        <f>+IFERROR('Input Data Shift B'!E73*IF('Input Data Shift B'!E$80&gt;0,'Input Data Shift B'!E$80,'Shift B Calculation'!$D144)/3600,0)</f>
        <v>0</v>
      </c>
      <c r="G144" s="10">
        <f>+IFERROR('Input Data Shift B'!F73*IF('Input Data Shift B'!F$80&gt;0,'Input Data Shift B'!F$80,'Shift B Calculation'!$D144)/3600,0)</f>
        <v>0</v>
      </c>
      <c r="H144" s="10">
        <f>+IFERROR('Input Data Shift B'!G73*IF('Input Data Shift B'!G$80&gt;0,'Input Data Shift B'!G$80,'Shift B Calculation'!$D144)/3600,0)</f>
        <v>0</v>
      </c>
      <c r="I144" s="10">
        <f>+IFERROR('Input Data Shift B'!H73*IF('Input Data Shift B'!H$80&gt;0,'Input Data Shift B'!H$80,'Shift B Calculation'!$D144)/3600,0)</f>
        <v>0</v>
      </c>
      <c r="J144" s="10">
        <f>+IFERROR('Input Data Shift B'!I73*IF('Input Data Shift B'!I$80&gt;0,'Input Data Shift B'!I$80,'Shift B Calculation'!$D144)/3600,0)</f>
        <v>0</v>
      </c>
      <c r="K144" s="10">
        <f>+IFERROR('Input Data Shift B'!J73*IF('Input Data Shift B'!J$80&gt;0,'Input Data Shift B'!J$80,'Shift B Calculation'!$D144)/3600,0)</f>
        <v>0</v>
      </c>
      <c r="L144" s="10">
        <f>+IFERROR('Input Data Shift B'!K73*IF('Input Data Shift B'!K$80&gt;0,'Input Data Shift B'!K$80,'Shift B Calculation'!$D144)/3600,0)</f>
        <v>0</v>
      </c>
      <c r="M144" s="10">
        <f>+IFERROR('Input Data Shift B'!L73*IF('Input Data Shift B'!L$80&gt;0,'Input Data Shift B'!L$80,'Shift B Calculation'!$D144)/3600,0)</f>
        <v>0</v>
      </c>
      <c r="N144" s="10">
        <f>+IFERROR('Input Data Shift B'!M73*IF('Input Data Shift B'!M$80&gt;0,'Input Data Shift B'!M$80,'Shift B Calculation'!$D144)/3600,0)</f>
        <v>0</v>
      </c>
      <c r="O144" s="10">
        <f>+IFERROR('Input Data Shift B'!N73*IF('Input Data Shift B'!N$80&gt;0,'Input Data Shift B'!N$80,'Shift B Calculation'!$D144)/3600,0)</f>
        <v>0</v>
      </c>
      <c r="P144" s="10">
        <f>+IFERROR('Input Data Shift B'!O73*IF('Input Data Shift B'!O$80&gt;0,'Input Data Shift B'!O$80,'Shift B Calculation'!$D144)/3600,0)</f>
        <v>0</v>
      </c>
      <c r="Q144" s="10">
        <f>+IFERROR('Input Data Shift B'!P73*IF('Input Data Shift B'!P$80&gt;0,'Input Data Shift B'!P$80,'Shift B Calculation'!$D144)/3600,0)</f>
        <v>0</v>
      </c>
      <c r="R144" s="10">
        <f>+IFERROR('Input Data Shift B'!Q73*IF('Input Data Shift B'!Q$80&gt;0,'Input Data Shift B'!Q$80,'Shift B Calculation'!$D144)/3600,0)</f>
        <v>0</v>
      </c>
      <c r="S144" s="10">
        <f>+IFERROR('Input Data Shift B'!R73*IF('Input Data Shift B'!R$80&gt;0,'Input Data Shift B'!R$80,'Shift B Calculation'!$D144)/3600,0)</f>
        <v>0</v>
      </c>
      <c r="T144" s="10">
        <f>+IFERROR('Input Data Shift B'!S73*IF('Input Data Shift B'!S$80&gt;0,'Input Data Shift B'!S$80,'Shift B Calculation'!$D144)/3600,0)</f>
        <v>0</v>
      </c>
      <c r="U144" s="10">
        <f>+IFERROR('Input Data Shift B'!T73*IF('Input Data Shift B'!T$80&gt;0,'Input Data Shift B'!T$80,'Shift B Calculation'!$D144)/3600,0)</f>
        <v>0</v>
      </c>
      <c r="V144" s="10">
        <f>+IFERROR('Input Data Shift B'!U73*IF('Input Data Shift B'!U$80&gt;0,'Input Data Shift B'!U$80,'Shift B Calculation'!$D144)/3600,0)</f>
        <v>0</v>
      </c>
      <c r="W144" s="10">
        <f>+IFERROR('Input Data Shift B'!V73*IF('Input Data Shift B'!V$80&gt;0,'Input Data Shift B'!V$80,'Shift B Calculation'!$D144)/3600,0)</f>
        <v>0</v>
      </c>
      <c r="X144" s="10">
        <f>+IFERROR('Input Data Shift B'!W73*IF('Input Data Shift B'!W$80&gt;0,'Input Data Shift B'!W$80,'Shift B Calculation'!$D144)/3600,0)</f>
        <v>0</v>
      </c>
      <c r="Y144" s="10">
        <f>+IFERROR('Input Data Shift B'!X73*IF('Input Data Shift B'!X$80&gt;0,'Input Data Shift B'!X$80,'Shift B Calculation'!$D144)/3600,0)</f>
        <v>0</v>
      </c>
      <c r="Z144" s="10">
        <f>+IFERROR('Input Data Shift B'!Y73*IF('Input Data Shift B'!Y$80&gt;0,'Input Data Shift B'!Y$80,'Shift B Calculation'!$D144)/3600,0)</f>
        <v>0</v>
      </c>
      <c r="AA144" s="10">
        <f>+IFERROR('Input Data Shift B'!Z73*IF('Input Data Shift B'!Z$80&gt;0,'Input Data Shift B'!Z$80,'Shift B Calculation'!$D144)/3600,0)</f>
        <v>0</v>
      </c>
      <c r="AB144" s="10">
        <f>+IFERROR('Input Data Shift B'!AA73*IF('Input Data Shift B'!AA$80&gt;0,'Input Data Shift B'!AA$80,'Shift B Calculation'!$D144)/3600,0)</f>
        <v>0</v>
      </c>
      <c r="AC144" s="10">
        <f>+IFERROR('Input Data Shift B'!AB73*IF('Input Data Shift B'!AB$80&gt;0,'Input Data Shift B'!AB$80,'Shift B Calculation'!$D144)/3600,0)</f>
        <v>0</v>
      </c>
      <c r="AD144" s="10">
        <f>+IFERROR('Input Data Shift B'!AC73*IF('Input Data Shift B'!AC$80&gt;0,'Input Data Shift B'!AC$80,'Shift B Calculation'!$D144)/3600,0)</f>
        <v>0</v>
      </c>
      <c r="AE144" s="10">
        <f>+IFERROR('Input Data Shift B'!AD73*IF('Input Data Shift B'!AD$80&gt;0,'Input Data Shift B'!AD$80,'Shift B Calculation'!$D144)/3600,0)</f>
        <v>0</v>
      </c>
      <c r="AF144" s="10">
        <f>+IFERROR('Input Data Shift B'!AE73*IF('Input Data Shift B'!AE$80&gt;0,'Input Data Shift B'!AE$80,'Shift B Calculation'!$D144)/3600,0)</f>
        <v>0</v>
      </c>
      <c r="AG144" s="10">
        <f>+IFERROR('Input Data Shift B'!AF73*IF('Input Data Shift B'!AF$80&gt;0,'Input Data Shift B'!AF$80,'Shift B Calculation'!$D144)/3600,0)</f>
        <v>0</v>
      </c>
      <c r="AH144" s="10">
        <f>+IFERROR('Input Data Shift B'!AG73*IF('Input Data Shift B'!AG$80&gt;0,'Input Data Shift B'!AG$80,'Shift B Calculation'!$D144)/3600,0)</f>
        <v>0</v>
      </c>
      <c r="AI144" s="10">
        <f>+IFERROR('Input Data Shift B'!AH73*IF('Input Data Shift B'!AH$80&gt;0,'Input Data Shift B'!AH$80,'Shift B Calculation'!$D144)/3600,0)</f>
        <v>0</v>
      </c>
      <c r="AJ144" s="10">
        <f t="shared" si="9"/>
        <v>0</v>
      </c>
    </row>
    <row r="145" spans="2:36">
      <c r="B145" s="8">
        <v>68</v>
      </c>
      <c r="C145" s="9">
        <f t="shared" si="8"/>
        <v>0</v>
      </c>
      <c r="D145" s="8">
        <f>+Kousu!F78</f>
        <v>0</v>
      </c>
      <c r="E145" s="10">
        <f>+IFERROR('Input Data Shift B'!D74*IF('Input Data Shift B'!D$80&gt;0,'Input Data Shift B'!D$80,'Shift B Calculation'!$D145)/3600,0)</f>
        <v>0</v>
      </c>
      <c r="F145" s="10">
        <f>+IFERROR('Input Data Shift B'!E74*IF('Input Data Shift B'!E$80&gt;0,'Input Data Shift B'!E$80,'Shift B Calculation'!$D145)/3600,0)</f>
        <v>0</v>
      </c>
      <c r="G145" s="10">
        <f>+IFERROR('Input Data Shift B'!F74*IF('Input Data Shift B'!F$80&gt;0,'Input Data Shift B'!F$80,'Shift B Calculation'!$D145)/3600,0)</f>
        <v>0</v>
      </c>
      <c r="H145" s="10">
        <f>+IFERROR('Input Data Shift B'!G74*IF('Input Data Shift B'!G$80&gt;0,'Input Data Shift B'!G$80,'Shift B Calculation'!$D145)/3600,0)</f>
        <v>0</v>
      </c>
      <c r="I145" s="10">
        <f>+IFERROR('Input Data Shift B'!H74*IF('Input Data Shift B'!H$80&gt;0,'Input Data Shift B'!H$80,'Shift B Calculation'!$D145)/3600,0)</f>
        <v>0</v>
      </c>
      <c r="J145" s="10">
        <f>+IFERROR('Input Data Shift B'!I74*IF('Input Data Shift B'!I$80&gt;0,'Input Data Shift B'!I$80,'Shift B Calculation'!$D145)/3600,0)</f>
        <v>0</v>
      </c>
      <c r="K145" s="10">
        <f>+IFERROR('Input Data Shift B'!J74*IF('Input Data Shift B'!J$80&gt;0,'Input Data Shift B'!J$80,'Shift B Calculation'!$D145)/3600,0)</f>
        <v>0</v>
      </c>
      <c r="L145" s="10">
        <f>+IFERROR('Input Data Shift B'!K74*IF('Input Data Shift B'!K$80&gt;0,'Input Data Shift B'!K$80,'Shift B Calculation'!$D145)/3600,0)</f>
        <v>0</v>
      </c>
      <c r="M145" s="10">
        <f>+IFERROR('Input Data Shift B'!L74*IF('Input Data Shift B'!L$80&gt;0,'Input Data Shift B'!L$80,'Shift B Calculation'!$D145)/3600,0)</f>
        <v>0</v>
      </c>
      <c r="N145" s="10">
        <f>+IFERROR('Input Data Shift B'!M74*IF('Input Data Shift B'!M$80&gt;0,'Input Data Shift B'!M$80,'Shift B Calculation'!$D145)/3600,0)</f>
        <v>0</v>
      </c>
      <c r="O145" s="10">
        <f>+IFERROR('Input Data Shift B'!N74*IF('Input Data Shift B'!N$80&gt;0,'Input Data Shift B'!N$80,'Shift B Calculation'!$D145)/3600,0)</f>
        <v>0</v>
      </c>
      <c r="P145" s="10">
        <f>+IFERROR('Input Data Shift B'!O74*IF('Input Data Shift B'!O$80&gt;0,'Input Data Shift B'!O$80,'Shift B Calculation'!$D145)/3600,0)</f>
        <v>0</v>
      </c>
      <c r="Q145" s="10">
        <f>+IFERROR('Input Data Shift B'!P74*IF('Input Data Shift B'!P$80&gt;0,'Input Data Shift B'!P$80,'Shift B Calculation'!$D145)/3600,0)</f>
        <v>0</v>
      </c>
      <c r="R145" s="10">
        <f>+IFERROR('Input Data Shift B'!Q74*IF('Input Data Shift B'!Q$80&gt;0,'Input Data Shift B'!Q$80,'Shift B Calculation'!$D145)/3600,0)</f>
        <v>0</v>
      </c>
      <c r="S145" s="10">
        <f>+IFERROR('Input Data Shift B'!R74*IF('Input Data Shift B'!R$80&gt;0,'Input Data Shift B'!R$80,'Shift B Calculation'!$D145)/3600,0)</f>
        <v>0</v>
      </c>
      <c r="T145" s="10">
        <f>+IFERROR('Input Data Shift B'!S74*IF('Input Data Shift B'!S$80&gt;0,'Input Data Shift B'!S$80,'Shift B Calculation'!$D145)/3600,0)</f>
        <v>0</v>
      </c>
      <c r="U145" s="10">
        <f>+IFERROR('Input Data Shift B'!T74*IF('Input Data Shift B'!T$80&gt;0,'Input Data Shift B'!T$80,'Shift B Calculation'!$D145)/3600,0)</f>
        <v>0</v>
      </c>
      <c r="V145" s="10">
        <f>+IFERROR('Input Data Shift B'!U74*IF('Input Data Shift B'!U$80&gt;0,'Input Data Shift B'!U$80,'Shift B Calculation'!$D145)/3600,0)</f>
        <v>0</v>
      </c>
      <c r="W145" s="10">
        <f>+IFERROR('Input Data Shift B'!V74*IF('Input Data Shift B'!V$80&gt;0,'Input Data Shift B'!V$80,'Shift B Calculation'!$D145)/3600,0)</f>
        <v>0</v>
      </c>
      <c r="X145" s="10">
        <f>+IFERROR('Input Data Shift B'!W74*IF('Input Data Shift B'!W$80&gt;0,'Input Data Shift B'!W$80,'Shift B Calculation'!$D145)/3600,0)</f>
        <v>0</v>
      </c>
      <c r="Y145" s="10">
        <f>+IFERROR('Input Data Shift B'!X74*IF('Input Data Shift B'!X$80&gt;0,'Input Data Shift B'!X$80,'Shift B Calculation'!$D145)/3600,0)</f>
        <v>0</v>
      </c>
      <c r="Z145" s="10">
        <f>+IFERROR('Input Data Shift B'!Y74*IF('Input Data Shift B'!Y$80&gt;0,'Input Data Shift B'!Y$80,'Shift B Calculation'!$D145)/3600,0)</f>
        <v>0</v>
      </c>
      <c r="AA145" s="10">
        <f>+IFERROR('Input Data Shift B'!Z74*IF('Input Data Shift B'!Z$80&gt;0,'Input Data Shift B'!Z$80,'Shift B Calculation'!$D145)/3600,0)</f>
        <v>0</v>
      </c>
      <c r="AB145" s="10">
        <f>+IFERROR('Input Data Shift B'!AA74*IF('Input Data Shift B'!AA$80&gt;0,'Input Data Shift B'!AA$80,'Shift B Calculation'!$D145)/3600,0)</f>
        <v>0</v>
      </c>
      <c r="AC145" s="10">
        <f>+IFERROR('Input Data Shift B'!AB74*IF('Input Data Shift B'!AB$80&gt;0,'Input Data Shift B'!AB$80,'Shift B Calculation'!$D145)/3600,0)</f>
        <v>0</v>
      </c>
      <c r="AD145" s="10">
        <f>+IFERROR('Input Data Shift B'!AC74*IF('Input Data Shift B'!AC$80&gt;0,'Input Data Shift B'!AC$80,'Shift B Calculation'!$D145)/3600,0)</f>
        <v>0</v>
      </c>
      <c r="AE145" s="10">
        <f>+IFERROR('Input Data Shift B'!AD74*IF('Input Data Shift B'!AD$80&gt;0,'Input Data Shift B'!AD$80,'Shift B Calculation'!$D145)/3600,0)</f>
        <v>0</v>
      </c>
      <c r="AF145" s="10">
        <f>+IFERROR('Input Data Shift B'!AE74*IF('Input Data Shift B'!AE$80&gt;0,'Input Data Shift B'!AE$80,'Shift B Calculation'!$D145)/3600,0)</f>
        <v>0</v>
      </c>
      <c r="AG145" s="10">
        <f>+IFERROR('Input Data Shift B'!AF74*IF('Input Data Shift B'!AF$80&gt;0,'Input Data Shift B'!AF$80,'Shift B Calculation'!$D145)/3600,0)</f>
        <v>0</v>
      </c>
      <c r="AH145" s="10">
        <f>+IFERROR('Input Data Shift B'!AG74*IF('Input Data Shift B'!AG$80&gt;0,'Input Data Shift B'!AG$80,'Shift B Calculation'!$D145)/3600,0)</f>
        <v>0</v>
      </c>
      <c r="AI145" s="10">
        <f>+IFERROR('Input Data Shift B'!AH74*IF('Input Data Shift B'!AH$80&gt;0,'Input Data Shift B'!AH$80,'Shift B Calculation'!$D145)/3600,0)</f>
        <v>0</v>
      </c>
      <c r="AJ145" s="10">
        <f t="shared" si="9"/>
        <v>0</v>
      </c>
    </row>
    <row r="146" spans="2:36">
      <c r="B146" s="8">
        <v>69</v>
      </c>
      <c r="C146" s="9">
        <f t="shared" si="8"/>
        <v>0</v>
      </c>
      <c r="D146" s="8">
        <f>+Kousu!F79</f>
        <v>0</v>
      </c>
      <c r="E146" s="10">
        <f>+IFERROR('Input Data Shift B'!D75*IF('Input Data Shift B'!D$80&gt;0,'Input Data Shift B'!D$80,'Shift B Calculation'!$D146)/3600,0)</f>
        <v>0</v>
      </c>
      <c r="F146" s="10">
        <f>+IFERROR('Input Data Shift B'!E75*IF('Input Data Shift B'!E$80&gt;0,'Input Data Shift B'!E$80,'Shift B Calculation'!$D146)/3600,0)</f>
        <v>0</v>
      </c>
      <c r="G146" s="10">
        <f>+IFERROR('Input Data Shift B'!F75*IF('Input Data Shift B'!F$80&gt;0,'Input Data Shift B'!F$80,'Shift B Calculation'!$D146)/3600,0)</f>
        <v>0</v>
      </c>
      <c r="H146" s="10">
        <f>+IFERROR('Input Data Shift B'!G75*IF('Input Data Shift B'!G$80&gt;0,'Input Data Shift B'!G$80,'Shift B Calculation'!$D146)/3600,0)</f>
        <v>0</v>
      </c>
      <c r="I146" s="10">
        <f>+IFERROR('Input Data Shift B'!H75*IF('Input Data Shift B'!H$80&gt;0,'Input Data Shift B'!H$80,'Shift B Calculation'!$D146)/3600,0)</f>
        <v>0</v>
      </c>
      <c r="J146" s="10">
        <f>+IFERROR('Input Data Shift B'!I75*IF('Input Data Shift B'!I$80&gt;0,'Input Data Shift B'!I$80,'Shift B Calculation'!$D146)/3600,0)</f>
        <v>0</v>
      </c>
      <c r="K146" s="10">
        <f>+IFERROR('Input Data Shift B'!J75*IF('Input Data Shift B'!J$80&gt;0,'Input Data Shift B'!J$80,'Shift B Calculation'!$D146)/3600,0)</f>
        <v>0</v>
      </c>
      <c r="L146" s="10">
        <f>+IFERROR('Input Data Shift B'!K75*IF('Input Data Shift B'!K$80&gt;0,'Input Data Shift B'!K$80,'Shift B Calculation'!$D146)/3600,0)</f>
        <v>0</v>
      </c>
      <c r="M146" s="10">
        <f>+IFERROR('Input Data Shift B'!L75*IF('Input Data Shift B'!L$80&gt;0,'Input Data Shift B'!L$80,'Shift B Calculation'!$D146)/3600,0)</f>
        <v>0</v>
      </c>
      <c r="N146" s="10">
        <f>+IFERROR('Input Data Shift B'!M75*IF('Input Data Shift B'!M$80&gt;0,'Input Data Shift B'!M$80,'Shift B Calculation'!$D146)/3600,0)</f>
        <v>0</v>
      </c>
      <c r="O146" s="10">
        <f>+IFERROR('Input Data Shift B'!N75*IF('Input Data Shift B'!N$80&gt;0,'Input Data Shift B'!N$80,'Shift B Calculation'!$D146)/3600,0)</f>
        <v>0</v>
      </c>
      <c r="P146" s="10">
        <f>+IFERROR('Input Data Shift B'!O75*IF('Input Data Shift B'!O$80&gt;0,'Input Data Shift B'!O$80,'Shift B Calculation'!$D146)/3600,0)</f>
        <v>0</v>
      </c>
      <c r="Q146" s="10">
        <f>+IFERROR('Input Data Shift B'!P75*IF('Input Data Shift B'!P$80&gt;0,'Input Data Shift B'!P$80,'Shift B Calculation'!$D146)/3600,0)</f>
        <v>0</v>
      </c>
      <c r="R146" s="10">
        <f>+IFERROR('Input Data Shift B'!Q75*IF('Input Data Shift B'!Q$80&gt;0,'Input Data Shift B'!Q$80,'Shift B Calculation'!$D146)/3600,0)</f>
        <v>0</v>
      </c>
      <c r="S146" s="10">
        <f>+IFERROR('Input Data Shift B'!R75*IF('Input Data Shift B'!R$80&gt;0,'Input Data Shift B'!R$80,'Shift B Calculation'!$D146)/3600,0)</f>
        <v>0</v>
      </c>
      <c r="T146" s="10">
        <f>+IFERROR('Input Data Shift B'!S75*IF('Input Data Shift B'!S$80&gt;0,'Input Data Shift B'!S$80,'Shift B Calculation'!$D146)/3600,0)</f>
        <v>0</v>
      </c>
      <c r="U146" s="10">
        <f>+IFERROR('Input Data Shift B'!T75*IF('Input Data Shift B'!T$80&gt;0,'Input Data Shift B'!T$80,'Shift B Calculation'!$D146)/3600,0)</f>
        <v>0</v>
      </c>
      <c r="V146" s="10">
        <f>+IFERROR('Input Data Shift B'!U75*IF('Input Data Shift B'!U$80&gt;0,'Input Data Shift B'!U$80,'Shift B Calculation'!$D146)/3600,0)</f>
        <v>0</v>
      </c>
      <c r="W146" s="10">
        <f>+IFERROR('Input Data Shift B'!V75*IF('Input Data Shift B'!V$80&gt;0,'Input Data Shift B'!V$80,'Shift B Calculation'!$D146)/3600,0)</f>
        <v>0</v>
      </c>
      <c r="X146" s="10">
        <f>+IFERROR('Input Data Shift B'!W75*IF('Input Data Shift B'!W$80&gt;0,'Input Data Shift B'!W$80,'Shift B Calculation'!$D146)/3600,0)</f>
        <v>0</v>
      </c>
      <c r="Y146" s="10">
        <f>+IFERROR('Input Data Shift B'!X75*IF('Input Data Shift B'!X$80&gt;0,'Input Data Shift B'!X$80,'Shift B Calculation'!$D146)/3600,0)</f>
        <v>0</v>
      </c>
      <c r="Z146" s="10">
        <f>+IFERROR('Input Data Shift B'!Y75*IF('Input Data Shift B'!Y$80&gt;0,'Input Data Shift B'!Y$80,'Shift B Calculation'!$D146)/3600,0)</f>
        <v>0</v>
      </c>
      <c r="AA146" s="10">
        <f>+IFERROR('Input Data Shift B'!Z75*IF('Input Data Shift B'!Z$80&gt;0,'Input Data Shift B'!Z$80,'Shift B Calculation'!$D146)/3600,0)</f>
        <v>0</v>
      </c>
      <c r="AB146" s="10">
        <f>+IFERROR('Input Data Shift B'!AA75*IF('Input Data Shift B'!AA$80&gt;0,'Input Data Shift B'!AA$80,'Shift B Calculation'!$D146)/3600,0)</f>
        <v>0</v>
      </c>
      <c r="AC146" s="10">
        <f>+IFERROR('Input Data Shift B'!AB75*IF('Input Data Shift B'!AB$80&gt;0,'Input Data Shift B'!AB$80,'Shift B Calculation'!$D146)/3600,0)</f>
        <v>0</v>
      </c>
      <c r="AD146" s="10">
        <f>+IFERROR('Input Data Shift B'!AC75*IF('Input Data Shift B'!AC$80&gt;0,'Input Data Shift B'!AC$80,'Shift B Calculation'!$D146)/3600,0)</f>
        <v>0</v>
      </c>
      <c r="AE146" s="10">
        <f>+IFERROR('Input Data Shift B'!AD75*IF('Input Data Shift B'!AD$80&gt;0,'Input Data Shift B'!AD$80,'Shift B Calculation'!$D146)/3600,0)</f>
        <v>0</v>
      </c>
      <c r="AF146" s="10">
        <f>+IFERROR('Input Data Shift B'!AE75*IF('Input Data Shift B'!AE$80&gt;0,'Input Data Shift B'!AE$80,'Shift B Calculation'!$D146)/3600,0)</f>
        <v>0</v>
      </c>
      <c r="AG146" s="10">
        <f>+IFERROR('Input Data Shift B'!AF75*IF('Input Data Shift B'!AF$80&gt;0,'Input Data Shift B'!AF$80,'Shift B Calculation'!$D146)/3600,0)</f>
        <v>0</v>
      </c>
      <c r="AH146" s="10">
        <f>+IFERROR('Input Data Shift B'!AG75*IF('Input Data Shift B'!AG$80&gt;0,'Input Data Shift B'!AG$80,'Shift B Calculation'!$D146)/3600,0)</f>
        <v>0</v>
      </c>
      <c r="AI146" s="10">
        <f>+IFERROR('Input Data Shift B'!AH75*IF('Input Data Shift B'!AH$80&gt;0,'Input Data Shift B'!AH$80,'Shift B Calculation'!$D146)/3600,0)</f>
        <v>0</v>
      </c>
      <c r="AJ146" s="10">
        <f t="shared" si="9"/>
        <v>0</v>
      </c>
    </row>
    <row r="147" spans="2:36">
      <c r="B147" s="8">
        <v>70</v>
      </c>
      <c r="C147" s="9">
        <f t="shared" si="8"/>
        <v>0</v>
      </c>
      <c r="D147" s="8">
        <f>+Kousu!F80</f>
        <v>0</v>
      </c>
      <c r="E147" s="10">
        <f>+IFERROR('Input Data Shift B'!D76*IF('Input Data Shift B'!D$80&gt;0,'Input Data Shift B'!D$80,'Shift B Calculation'!$D147)/3600,0)</f>
        <v>0</v>
      </c>
      <c r="F147" s="10">
        <f>+IFERROR('Input Data Shift B'!E76*IF('Input Data Shift B'!E$80&gt;0,'Input Data Shift B'!E$80,'Shift B Calculation'!$D147)/3600,0)</f>
        <v>0</v>
      </c>
      <c r="G147" s="10">
        <f>+IFERROR('Input Data Shift B'!F76*IF('Input Data Shift B'!F$80&gt;0,'Input Data Shift B'!F$80,'Shift B Calculation'!$D147)/3600,0)</f>
        <v>0</v>
      </c>
      <c r="H147" s="10">
        <f>+IFERROR('Input Data Shift B'!G76*IF('Input Data Shift B'!G$80&gt;0,'Input Data Shift B'!G$80,'Shift B Calculation'!$D147)/3600,0)</f>
        <v>0</v>
      </c>
      <c r="I147" s="10">
        <f>+IFERROR('Input Data Shift B'!H76*IF('Input Data Shift B'!H$80&gt;0,'Input Data Shift B'!H$80,'Shift B Calculation'!$D147)/3600,0)</f>
        <v>0</v>
      </c>
      <c r="J147" s="10">
        <f>+IFERROR('Input Data Shift B'!I76*IF('Input Data Shift B'!I$80&gt;0,'Input Data Shift B'!I$80,'Shift B Calculation'!$D147)/3600,0)</f>
        <v>0</v>
      </c>
      <c r="K147" s="10">
        <f>+IFERROR('Input Data Shift B'!J76*IF('Input Data Shift B'!J$80&gt;0,'Input Data Shift B'!J$80,'Shift B Calculation'!$D147)/3600,0)</f>
        <v>0</v>
      </c>
      <c r="L147" s="10">
        <f>+IFERROR('Input Data Shift B'!K76*IF('Input Data Shift B'!K$80&gt;0,'Input Data Shift B'!K$80,'Shift B Calculation'!$D147)/3600,0)</f>
        <v>0</v>
      </c>
      <c r="M147" s="10">
        <f>+IFERROR('Input Data Shift B'!L76*IF('Input Data Shift B'!L$80&gt;0,'Input Data Shift B'!L$80,'Shift B Calculation'!$D147)/3600,0)</f>
        <v>0</v>
      </c>
      <c r="N147" s="10">
        <f>+IFERROR('Input Data Shift B'!M76*IF('Input Data Shift B'!M$80&gt;0,'Input Data Shift B'!M$80,'Shift B Calculation'!$D147)/3600,0)</f>
        <v>0</v>
      </c>
      <c r="O147" s="10">
        <f>+IFERROR('Input Data Shift B'!N76*IF('Input Data Shift B'!N$80&gt;0,'Input Data Shift B'!N$80,'Shift B Calculation'!$D147)/3600,0)</f>
        <v>0</v>
      </c>
      <c r="P147" s="10">
        <f>+IFERROR('Input Data Shift B'!O76*IF('Input Data Shift B'!O$80&gt;0,'Input Data Shift B'!O$80,'Shift B Calculation'!$D147)/3600,0)</f>
        <v>0</v>
      </c>
      <c r="Q147" s="10">
        <f>+IFERROR('Input Data Shift B'!P76*IF('Input Data Shift B'!P$80&gt;0,'Input Data Shift B'!P$80,'Shift B Calculation'!$D147)/3600,0)</f>
        <v>0</v>
      </c>
      <c r="R147" s="10">
        <f>+IFERROR('Input Data Shift B'!Q76*IF('Input Data Shift B'!Q$80&gt;0,'Input Data Shift B'!Q$80,'Shift B Calculation'!$D147)/3600,0)</f>
        <v>0</v>
      </c>
      <c r="S147" s="10">
        <f>+IFERROR('Input Data Shift B'!R76*IF('Input Data Shift B'!R$80&gt;0,'Input Data Shift B'!R$80,'Shift B Calculation'!$D147)/3600,0)</f>
        <v>0</v>
      </c>
      <c r="T147" s="10">
        <f>+IFERROR('Input Data Shift B'!S76*IF('Input Data Shift B'!S$80&gt;0,'Input Data Shift B'!S$80,'Shift B Calculation'!$D147)/3600,0)</f>
        <v>0</v>
      </c>
      <c r="U147" s="10">
        <f>+IFERROR('Input Data Shift B'!T76*IF('Input Data Shift B'!T$80&gt;0,'Input Data Shift B'!T$80,'Shift B Calculation'!$D147)/3600,0)</f>
        <v>0</v>
      </c>
      <c r="V147" s="10">
        <f>+IFERROR('Input Data Shift B'!U76*IF('Input Data Shift B'!U$80&gt;0,'Input Data Shift B'!U$80,'Shift B Calculation'!$D147)/3600,0)</f>
        <v>0</v>
      </c>
      <c r="W147" s="10">
        <f>+IFERROR('Input Data Shift B'!V76*IF('Input Data Shift B'!V$80&gt;0,'Input Data Shift B'!V$80,'Shift B Calculation'!$D147)/3600,0)</f>
        <v>0</v>
      </c>
      <c r="X147" s="10">
        <f>+IFERROR('Input Data Shift B'!W76*IF('Input Data Shift B'!W$80&gt;0,'Input Data Shift B'!W$80,'Shift B Calculation'!$D147)/3600,0)</f>
        <v>0</v>
      </c>
      <c r="Y147" s="10">
        <f>+IFERROR('Input Data Shift B'!X76*IF('Input Data Shift B'!X$80&gt;0,'Input Data Shift B'!X$80,'Shift B Calculation'!$D147)/3600,0)</f>
        <v>0</v>
      </c>
      <c r="Z147" s="10">
        <f>+IFERROR('Input Data Shift B'!Y76*IF('Input Data Shift B'!Y$80&gt;0,'Input Data Shift B'!Y$80,'Shift B Calculation'!$D147)/3600,0)</f>
        <v>0</v>
      </c>
      <c r="AA147" s="10">
        <f>+IFERROR('Input Data Shift B'!Z76*IF('Input Data Shift B'!Z$80&gt;0,'Input Data Shift B'!Z$80,'Shift B Calculation'!$D147)/3600,0)</f>
        <v>0</v>
      </c>
      <c r="AB147" s="10">
        <f>+IFERROR('Input Data Shift B'!AA76*IF('Input Data Shift B'!AA$80&gt;0,'Input Data Shift B'!AA$80,'Shift B Calculation'!$D147)/3600,0)</f>
        <v>0</v>
      </c>
      <c r="AC147" s="10">
        <f>+IFERROR('Input Data Shift B'!AB76*IF('Input Data Shift B'!AB$80&gt;0,'Input Data Shift B'!AB$80,'Shift B Calculation'!$D147)/3600,0)</f>
        <v>0</v>
      </c>
      <c r="AD147" s="10">
        <f>+IFERROR('Input Data Shift B'!AC76*IF('Input Data Shift B'!AC$80&gt;0,'Input Data Shift B'!AC$80,'Shift B Calculation'!$D147)/3600,0)</f>
        <v>0</v>
      </c>
      <c r="AE147" s="10">
        <f>+IFERROR('Input Data Shift B'!AD76*IF('Input Data Shift B'!AD$80&gt;0,'Input Data Shift B'!AD$80,'Shift B Calculation'!$D147)/3600,0)</f>
        <v>0</v>
      </c>
      <c r="AF147" s="10">
        <f>+IFERROR('Input Data Shift B'!AE76*IF('Input Data Shift B'!AE$80&gt;0,'Input Data Shift B'!AE$80,'Shift B Calculation'!$D147)/3600,0)</f>
        <v>0</v>
      </c>
      <c r="AG147" s="10">
        <f>+IFERROR('Input Data Shift B'!AF76*IF('Input Data Shift B'!AF$80&gt;0,'Input Data Shift B'!AF$80,'Shift B Calculation'!$D147)/3600,0)</f>
        <v>0</v>
      </c>
      <c r="AH147" s="10">
        <f>+IFERROR('Input Data Shift B'!AG76*IF('Input Data Shift B'!AG$80&gt;0,'Input Data Shift B'!AG$80,'Shift B Calculation'!$D147)/3600,0)</f>
        <v>0</v>
      </c>
      <c r="AI147" s="10">
        <f>+IFERROR('Input Data Shift B'!AH76*IF('Input Data Shift B'!AH$80&gt;0,'Input Data Shift B'!AH$80,'Shift B Calculation'!$D147)/3600,0)</f>
        <v>0</v>
      </c>
      <c r="AJ147" s="10">
        <f t="shared" si="9"/>
        <v>0</v>
      </c>
    </row>
    <row r="148" spans="2:36">
      <c r="B148" s="698" t="s">
        <v>3648</v>
      </c>
      <c r="C148" s="698"/>
      <c r="D148" s="698"/>
      <c r="E148" s="13">
        <f t="shared" ref="E148:AJ148" si="10">+SUM(E78:E147)</f>
        <v>0</v>
      </c>
      <c r="F148" s="13">
        <f t="shared" si="10"/>
        <v>0</v>
      </c>
      <c r="G148" s="13">
        <f t="shared" si="10"/>
        <v>8.1150000000000002</v>
      </c>
      <c r="H148" s="13">
        <f t="shared" si="10"/>
        <v>7.5180000000000007</v>
      </c>
      <c r="I148" s="13">
        <f t="shared" si="10"/>
        <v>7.4722500000000007</v>
      </c>
      <c r="J148" s="13">
        <f t="shared" si="10"/>
        <v>6.3127500000000003</v>
      </c>
      <c r="K148" s="13">
        <f t="shared" si="10"/>
        <v>0</v>
      </c>
      <c r="L148" s="13">
        <f t="shared" si="10"/>
        <v>0</v>
      </c>
      <c r="M148" s="13">
        <f t="shared" si="10"/>
        <v>7.1760000000000002</v>
      </c>
      <c r="N148" s="13">
        <f t="shared" si="10"/>
        <v>6.5932500000000003</v>
      </c>
      <c r="O148" s="13">
        <f t="shared" si="10"/>
        <v>6.35175</v>
      </c>
      <c r="P148" s="13">
        <f t="shared" si="10"/>
        <v>7.4587500000000002</v>
      </c>
      <c r="Q148" s="13">
        <f t="shared" si="10"/>
        <v>0</v>
      </c>
      <c r="R148" s="13">
        <f t="shared" si="10"/>
        <v>0</v>
      </c>
      <c r="S148" s="13">
        <f t="shared" si="10"/>
        <v>6.8422500000000008</v>
      </c>
      <c r="T148" s="13">
        <f t="shared" si="10"/>
        <v>7.384500000000001</v>
      </c>
      <c r="U148" s="13">
        <f t="shared" si="10"/>
        <v>8.3205000000000009</v>
      </c>
      <c r="V148" s="13">
        <f t="shared" si="10"/>
        <v>8.0865000000000009</v>
      </c>
      <c r="W148" s="13">
        <f t="shared" si="10"/>
        <v>0</v>
      </c>
      <c r="X148" s="13">
        <f t="shared" si="10"/>
        <v>0</v>
      </c>
      <c r="Y148" s="13">
        <f t="shared" si="10"/>
        <v>0</v>
      </c>
      <c r="Z148" s="13">
        <f t="shared" si="10"/>
        <v>0</v>
      </c>
      <c r="AA148" s="13">
        <f t="shared" si="10"/>
        <v>0</v>
      </c>
      <c r="AB148" s="13">
        <f t="shared" si="10"/>
        <v>0</v>
      </c>
      <c r="AC148" s="13">
        <f t="shared" si="10"/>
        <v>0</v>
      </c>
      <c r="AD148" s="13">
        <f t="shared" si="10"/>
        <v>0</v>
      </c>
      <c r="AE148" s="13">
        <f t="shared" si="10"/>
        <v>0</v>
      </c>
      <c r="AF148" s="13">
        <f t="shared" si="10"/>
        <v>0</v>
      </c>
      <c r="AG148" s="13">
        <f t="shared" si="10"/>
        <v>0</v>
      </c>
      <c r="AH148" s="13">
        <f t="shared" si="10"/>
        <v>0</v>
      </c>
      <c r="AI148" s="13">
        <f t="shared" si="10"/>
        <v>0</v>
      </c>
      <c r="AJ148" s="13">
        <f t="shared" si="10"/>
        <v>87.631500000000003</v>
      </c>
    </row>
    <row r="149" spans="2:36">
      <c r="B149" s="698" t="s">
        <v>3649</v>
      </c>
      <c r="C149" s="698"/>
      <c r="D149" s="698"/>
      <c r="E149" s="13">
        <f>+E148</f>
        <v>0</v>
      </c>
      <c r="F149" s="13">
        <f t="shared" ref="F149:AI149" si="11">+F148+E149</f>
        <v>0</v>
      </c>
      <c r="G149" s="13">
        <f t="shared" si="11"/>
        <v>8.1150000000000002</v>
      </c>
      <c r="H149" s="13">
        <f t="shared" si="11"/>
        <v>15.633000000000001</v>
      </c>
      <c r="I149" s="13">
        <f t="shared" si="11"/>
        <v>23.105250000000002</v>
      </c>
      <c r="J149" s="13">
        <f t="shared" si="11"/>
        <v>29.418000000000003</v>
      </c>
      <c r="K149" s="13">
        <f t="shared" si="11"/>
        <v>29.418000000000003</v>
      </c>
      <c r="L149" s="13">
        <f t="shared" si="11"/>
        <v>29.418000000000003</v>
      </c>
      <c r="M149" s="13">
        <f t="shared" si="11"/>
        <v>36.594000000000001</v>
      </c>
      <c r="N149" s="13">
        <f t="shared" si="11"/>
        <v>43.187249999999999</v>
      </c>
      <c r="O149" s="13">
        <f t="shared" si="11"/>
        <v>49.539000000000001</v>
      </c>
      <c r="P149" s="13">
        <f t="shared" si="11"/>
        <v>56.997750000000003</v>
      </c>
      <c r="Q149" s="13">
        <f t="shared" si="11"/>
        <v>56.997750000000003</v>
      </c>
      <c r="R149" s="13">
        <f t="shared" si="11"/>
        <v>56.997750000000003</v>
      </c>
      <c r="S149" s="13">
        <f t="shared" si="11"/>
        <v>63.84</v>
      </c>
      <c r="T149" s="13">
        <f t="shared" si="11"/>
        <v>71.224500000000006</v>
      </c>
      <c r="U149" s="13">
        <f t="shared" si="11"/>
        <v>79.545000000000002</v>
      </c>
      <c r="V149" s="13">
        <f t="shared" si="11"/>
        <v>87.631500000000003</v>
      </c>
      <c r="W149" s="13">
        <f t="shared" si="11"/>
        <v>87.631500000000003</v>
      </c>
      <c r="X149" s="13">
        <f t="shared" si="11"/>
        <v>87.631500000000003</v>
      </c>
      <c r="Y149" s="13">
        <f t="shared" si="11"/>
        <v>87.631500000000003</v>
      </c>
      <c r="Z149" s="13">
        <f t="shared" si="11"/>
        <v>87.631500000000003</v>
      </c>
      <c r="AA149" s="13">
        <f t="shared" si="11"/>
        <v>87.631500000000003</v>
      </c>
      <c r="AB149" s="13">
        <f t="shared" si="11"/>
        <v>87.631500000000003</v>
      </c>
      <c r="AC149" s="13">
        <f t="shared" si="11"/>
        <v>87.631500000000003</v>
      </c>
      <c r="AD149" s="13">
        <f t="shared" si="11"/>
        <v>87.631500000000003</v>
      </c>
      <c r="AE149" s="13">
        <f t="shared" si="11"/>
        <v>87.631500000000003</v>
      </c>
      <c r="AF149" s="13">
        <f t="shared" si="11"/>
        <v>87.631500000000003</v>
      </c>
      <c r="AG149" s="13">
        <f t="shared" si="11"/>
        <v>87.631500000000003</v>
      </c>
      <c r="AH149" s="13">
        <f t="shared" si="11"/>
        <v>87.631500000000003</v>
      </c>
      <c r="AI149" s="13">
        <f t="shared" si="11"/>
        <v>87.631500000000003</v>
      </c>
      <c r="AJ149" s="13">
        <f>+AI149</f>
        <v>87.631500000000003</v>
      </c>
    </row>
  </sheetData>
  <sheetProtection algorithmName="SHA-512" hashValue="R9FM4sdZV515HEcYBPBk0ONs1as5JONEDHI/qQedPgDR803HlHIGuS9vWzVyLCK2VleSD6oWWepl8Bh3Q739sQ==" saltValue="XDs5VGVyhF8qIEk0fARpNg==" spinCount="100000" sheet="1" objects="1" scenarios="1"/>
  <mergeCells count="4">
    <mergeCell ref="B73:D73"/>
    <mergeCell ref="B74:D74"/>
    <mergeCell ref="B148:D148"/>
    <mergeCell ref="B149:D149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AJ149"/>
  <sheetViews>
    <sheetView topLeftCell="A21" zoomScale="85" zoomScaleNormal="85" workbookViewId="0">
      <selection activeCell="E78" sqref="E78:AI147"/>
    </sheetView>
  </sheetViews>
  <sheetFormatPr defaultColWidth="11.625" defaultRowHeight="13.5"/>
  <cols>
    <col min="1" max="1" width="6.5" customWidth="1"/>
    <col min="2" max="2" width="5" customWidth="1"/>
    <col min="3" max="3" width="21.375" customWidth="1"/>
    <col min="4" max="4" width="7.875" customWidth="1"/>
    <col min="5" max="35" width="6.625" customWidth="1"/>
    <col min="36" max="64" width="8.625" customWidth="1"/>
  </cols>
  <sheetData>
    <row r="1" spans="2:36">
      <c r="C1" s="1" t="s">
        <v>3642</v>
      </c>
    </row>
    <row r="2" spans="2:36">
      <c r="B2" s="2"/>
      <c r="C2" s="2"/>
      <c r="D2" s="2" t="s">
        <v>3643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 t="s">
        <v>7</v>
      </c>
    </row>
    <row r="3" spans="2:36">
      <c r="B3" s="4">
        <v>1</v>
      </c>
      <c r="C3" s="5" t="str">
        <f>+Kousu!B11</f>
        <v>AE062040-3550</v>
      </c>
      <c r="D3" s="6">
        <f>+Kousu!S11</f>
        <v>14.127906976744187</v>
      </c>
      <c r="E3" s="7">
        <f>IFERROR('Input Data Shift C'!D7*'Shift C Calculation'!$D3/3600,0)</f>
        <v>3.7635174418604653</v>
      </c>
      <c r="F3" s="7">
        <f>IFERROR('Input Data Shift C'!E7*'Shift C Calculation'!$D3/3600,0)</f>
        <v>0</v>
      </c>
      <c r="G3" s="7">
        <f>IFERROR('Input Data Shift C'!F7*'Shift C Calculation'!$D3/3600,0)</f>
        <v>0</v>
      </c>
      <c r="H3" s="7">
        <f>IFERROR('Input Data Shift C'!G7*'Shift C Calculation'!$D3/3600,0)</f>
        <v>5.6511627906976747</v>
      </c>
      <c r="I3" s="7">
        <f>IFERROR('Input Data Shift C'!H7*'Shift C Calculation'!$D3/3600,0)</f>
        <v>0</v>
      </c>
      <c r="J3" s="7">
        <f>IFERROR('Input Data Shift C'!I7*'Shift C Calculation'!$D3/3600,0)</f>
        <v>0</v>
      </c>
      <c r="K3" s="7">
        <f>IFERROR('Input Data Shift C'!J7*'Shift C Calculation'!$D3/3600,0)</f>
        <v>0</v>
      </c>
      <c r="L3" s="7">
        <f>IFERROR('Input Data Shift C'!K7*'Shift C Calculation'!$D3/3600,0)</f>
        <v>0</v>
      </c>
      <c r="M3" s="7">
        <f>IFERROR('Input Data Shift C'!L7*'Shift C Calculation'!$D3/3600,0)</f>
        <v>0</v>
      </c>
      <c r="N3" s="7">
        <f>IFERROR('Input Data Shift C'!M7*'Shift C Calculation'!$D3/3600,0)</f>
        <v>0</v>
      </c>
      <c r="O3" s="7">
        <f>IFERROR('Input Data Shift C'!N7*'Shift C Calculation'!$D3/3600,0)</f>
        <v>0</v>
      </c>
      <c r="P3" s="7">
        <f>IFERROR('Input Data Shift C'!O7*'Shift C Calculation'!$D3/3600,0)</f>
        <v>0</v>
      </c>
      <c r="Q3" s="7">
        <f>IFERROR('Input Data Shift C'!P7*'Shift C Calculation'!$D3/3600,0)</f>
        <v>0</v>
      </c>
      <c r="R3" s="7">
        <f>IFERROR('Input Data Shift C'!Q7*'Shift C Calculation'!$D3/3600,0)</f>
        <v>0</v>
      </c>
      <c r="S3" s="7">
        <f>IFERROR('Input Data Shift C'!R7*'Shift C Calculation'!$D3/3600,0)</f>
        <v>0</v>
      </c>
      <c r="T3" s="7">
        <f>IFERROR('Input Data Shift C'!S7*'Shift C Calculation'!$D3/3600,0)</f>
        <v>0</v>
      </c>
      <c r="U3" s="7">
        <f>IFERROR('Input Data Shift C'!T7*'Shift C Calculation'!$D3/3600,0)</f>
        <v>0</v>
      </c>
      <c r="V3" s="7">
        <f>IFERROR('Input Data Shift C'!U7*'Shift C Calculation'!$D3/3600,0)</f>
        <v>0</v>
      </c>
      <c r="W3" s="7">
        <f>IFERROR('Input Data Shift C'!V7*'Shift C Calculation'!$D3/3600,0)</f>
        <v>0</v>
      </c>
      <c r="X3" s="7">
        <f>IFERROR('Input Data Shift C'!W7*'Shift C Calculation'!$D3/3600,0)</f>
        <v>0</v>
      </c>
      <c r="Y3" s="7">
        <f>IFERROR('Input Data Shift C'!X7*'Shift C Calculation'!$D3/3600,0)</f>
        <v>0</v>
      </c>
      <c r="Z3" s="7">
        <f>IFERROR('Input Data Shift C'!Y7*'Shift C Calculation'!$D3/3600,0)</f>
        <v>0</v>
      </c>
      <c r="AA3" s="7">
        <f>IFERROR('Input Data Shift C'!Z7*'Shift C Calculation'!$D3/3600,0)</f>
        <v>0</v>
      </c>
      <c r="AB3" s="7">
        <f>IFERROR('Input Data Shift C'!AA7*'Shift C Calculation'!$D3/3600,0)</f>
        <v>0</v>
      </c>
      <c r="AC3" s="7">
        <f>IFERROR('Input Data Shift C'!AB7*'Shift C Calculation'!$D3/3600,0)</f>
        <v>0</v>
      </c>
      <c r="AD3" s="7">
        <f>IFERROR('Input Data Shift C'!AC7*'Shift C Calculation'!$D3/3600,0)</f>
        <v>0</v>
      </c>
      <c r="AE3" s="7">
        <f>IFERROR('Input Data Shift C'!AD7*'Shift C Calculation'!$D3/3600,0)</f>
        <v>0</v>
      </c>
      <c r="AF3" s="7">
        <f>IFERROR('Input Data Shift C'!AE7*'Shift C Calculation'!$D3/3600,0)</f>
        <v>0</v>
      </c>
      <c r="AG3" s="7">
        <f>IFERROR('Input Data Shift C'!AF7*'Shift C Calculation'!$D3/3600,0)</f>
        <v>0</v>
      </c>
      <c r="AH3" s="7">
        <f>IFERROR('Input Data Shift C'!AG7*'Shift C Calculation'!$D3/3600,0)</f>
        <v>0</v>
      </c>
      <c r="AI3" s="7">
        <f>IFERROR('Input Data Shift C'!AH7*'Shift C Calculation'!$D3/3600,0)</f>
        <v>0</v>
      </c>
      <c r="AJ3" s="7">
        <f t="shared" ref="AJ3:AJ66" si="0">+SUM(E3:AI3)</f>
        <v>9.4146802325581405</v>
      </c>
    </row>
    <row r="4" spans="2:36">
      <c r="B4" s="8">
        <v>2</v>
      </c>
      <c r="C4" s="9" t="str">
        <f>+Kousu!B12</f>
        <v>AE062040-3570</v>
      </c>
      <c r="D4" s="10">
        <f>+Kousu!S12</f>
        <v>14.127906976744187</v>
      </c>
      <c r="E4" s="11">
        <f>IFERROR('Input Data Shift C'!D8*'Shift C Calculation'!$D4/3600,0)</f>
        <v>0</v>
      </c>
      <c r="F4" s="11">
        <f>IFERROR('Input Data Shift C'!E8*'Shift C Calculation'!$D4/3600,0)</f>
        <v>0</v>
      </c>
      <c r="G4" s="11">
        <f>IFERROR('Input Data Shift C'!F8*'Shift C Calculation'!$D4/3600,0)</f>
        <v>0</v>
      </c>
      <c r="H4" s="11">
        <f>IFERROR('Input Data Shift C'!G8*'Shift C Calculation'!$D4/3600,0)</f>
        <v>0</v>
      </c>
      <c r="I4" s="11">
        <f>IFERROR('Input Data Shift C'!H8*'Shift C Calculation'!$D4/3600,0)</f>
        <v>0</v>
      </c>
      <c r="J4" s="11">
        <f>IFERROR('Input Data Shift C'!I8*'Shift C Calculation'!$D4/3600,0)</f>
        <v>0</v>
      </c>
      <c r="K4" s="11">
        <f>IFERROR('Input Data Shift C'!J8*'Shift C Calculation'!$D4/3600,0)</f>
        <v>0</v>
      </c>
      <c r="L4" s="11">
        <f>IFERROR('Input Data Shift C'!K8*'Shift C Calculation'!$D4/3600,0)</f>
        <v>0</v>
      </c>
      <c r="M4" s="11">
        <f>IFERROR('Input Data Shift C'!L8*'Shift C Calculation'!$D4/3600,0)</f>
        <v>0</v>
      </c>
      <c r="N4" s="11">
        <f>IFERROR('Input Data Shift C'!M8*'Shift C Calculation'!$D4/3600,0)</f>
        <v>0</v>
      </c>
      <c r="O4" s="11">
        <f>IFERROR('Input Data Shift C'!N8*'Shift C Calculation'!$D4/3600,0)</f>
        <v>0</v>
      </c>
      <c r="P4" s="11">
        <f>IFERROR('Input Data Shift C'!O8*'Shift C Calculation'!$D4/3600,0)</f>
        <v>0</v>
      </c>
      <c r="Q4" s="11">
        <f>IFERROR('Input Data Shift C'!P8*'Shift C Calculation'!$D4/3600,0)</f>
        <v>0</v>
      </c>
      <c r="R4" s="11">
        <f>IFERROR('Input Data Shift C'!Q8*'Shift C Calculation'!$D4/3600,0)</f>
        <v>0</v>
      </c>
      <c r="S4" s="11">
        <f>IFERROR('Input Data Shift C'!R8*'Shift C Calculation'!$D4/3600,0)</f>
        <v>0</v>
      </c>
      <c r="T4" s="11">
        <f>IFERROR('Input Data Shift C'!S8*'Shift C Calculation'!$D4/3600,0)</f>
        <v>0</v>
      </c>
      <c r="U4" s="11">
        <f>IFERROR('Input Data Shift C'!T8*'Shift C Calculation'!$D4/3600,0)</f>
        <v>0</v>
      </c>
      <c r="V4" s="11">
        <f>IFERROR('Input Data Shift C'!U8*'Shift C Calculation'!$D4/3600,0)</f>
        <v>0</v>
      </c>
      <c r="W4" s="11">
        <f>IFERROR('Input Data Shift C'!V8*'Shift C Calculation'!$D4/3600,0)</f>
        <v>0</v>
      </c>
      <c r="X4" s="11">
        <f>IFERROR('Input Data Shift C'!W8*'Shift C Calculation'!$D4/3600,0)</f>
        <v>0</v>
      </c>
      <c r="Y4" s="11">
        <f>IFERROR('Input Data Shift C'!X8*'Shift C Calculation'!$D4/3600,0)</f>
        <v>0</v>
      </c>
      <c r="Z4" s="11">
        <f>IFERROR('Input Data Shift C'!Y8*'Shift C Calculation'!$D4/3600,0)</f>
        <v>0</v>
      </c>
      <c r="AA4" s="11">
        <f>IFERROR('Input Data Shift C'!Z8*'Shift C Calculation'!$D4/3600,0)</f>
        <v>0</v>
      </c>
      <c r="AB4" s="11">
        <f>IFERROR('Input Data Shift C'!AA8*'Shift C Calculation'!$D4/3600,0)</f>
        <v>0</v>
      </c>
      <c r="AC4" s="11">
        <f>IFERROR('Input Data Shift C'!AB8*'Shift C Calculation'!$D4/3600,0)</f>
        <v>0</v>
      </c>
      <c r="AD4" s="11">
        <f>IFERROR('Input Data Shift C'!AC8*'Shift C Calculation'!$D4/3600,0)</f>
        <v>0</v>
      </c>
      <c r="AE4" s="11">
        <f>IFERROR('Input Data Shift C'!AD8*'Shift C Calculation'!$D4/3600,0)</f>
        <v>0</v>
      </c>
      <c r="AF4" s="11">
        <f>IFERROR('Input Data Shift C'!AE8*'Shift C Calculation'!$D4/3600,0)</f>
        <v>0</v>
      </c>
      <c r="AG4" s="11">
        <f>IFERROR('Input Data Shift C'!AF8*'Shift C Calculation'!$D4/3600,0)</f>
        <v>0</v>
      </c>
      <c r="AH4" s="11">
        <f>IFERROR('Input Data Shift C'!AG8*'Shift C Calculation'!$D4/3600,0)</f>
        <v>0</v>
      </c>
      <c r="AI4" s="11">
        <f>IFERROR('Input Data Shift C'!AH8*'Shift C Calculation'!$D4/3600,0)</f>
        <v>0</v>
      </c>
      <c r="AJ4" s="11">
        <f t="shared" si="0"/>
        <v>0</v>
      </c>
    </row>
    <row r="5" spans="2:36">
      <c r="B5" s="8">
        <v>3</v>
      </c>
      <c r="C5" s="9" t="str">
        <f>+Kousu!B13</f>
        <v>AE062040-3580</v>
      </c>
      <c r="D5" s="10">
        <f>+Kousu!S13</f>
        <v>14.127906976744187</v>
      </c>
      <c r="E5" s="11">
        <f>IFERROR('Input Data Shift C'!D9*'Shift C Calculation'!$D5/3600,0)</f>
        <v>0</v>
      </c>
      <c r="F5" s="11">
        <f>IFERROR('Input Data Shift C'!E9*'Shift C Calculation'!$D5/3600,0)</f>
        <v>0</v>
      </c>
      <c r="G5" s="11">
        <f>IFERROR('Input Data Shift C'!F9*'Shift C Calculation'!$D5/3600,0)</f>
        <v>2.8255813953488373</v>
      </c>
      <c r="H5" s="11">
        <f>IFERROR('Input Data Shift C'!G9*'Shift C Calculation'!$D5/3600,0)</f>
        <v>0</v>
      </c>
      <c r="I5" s="11">
        <f>IFERROR('Input Data Shift C'!H9*'Shift C Calculation'!$D5/3600,0)</f>
        <v>0</v>
      </c>
      <c r="J5" s="11">
        <f>IFERROR('Input Data Shift C'!I9*'Shift C Calculation'!$D5/3600,0)</f>
        <v>0</v>
      </c>
      <c r="K5" s="11">
        <f>IFERROR('Input Data Shift C'!J9*'Shift C Calculation'!$D5/3600,0)</f>
        <v>2.8255813953488373</v>
      </c>
      <c r="L5" s="11">
        <f>IFERROR('Input Data Shift C'!K9*'Shift C Calculation'!$D5/3600,0)</f>
        <v>0</v>
      </c>
      <c r="M5" s="11">
        <f>IFERROR('Input Data Shift C'!L9*'Shift C Calculation'!$D5/3600,0)</f>
        <v>0</v>
      </c>
      <c r="N5" s="11">
        <f>IFERROR('Input Data Shift C'!M9*'Shift C Calculation'!$D5/3600,0)</f>
        <v>0.78488372093023262</v>
      </c>
      <c r="O5" s="11">
        <f>IFERROR('Input Data Shift C'!N9*'Shift C Calculation'!$D5/3600,0)</f>
        <v>0</v>
      </c>
      <c r="P5" s="11">
        <f>IFERROR('Input Data Shift C'!O9*'Shift C Calculation'!$D5/3600,0)</f>
        <v>0</v>
      </c>
      <c r="Q5" s="11">
        <f>IFERROR('Input Data Shift C'!P9*'Shift C Calculation'!$D5/3600,0)</f>
        <v>0</v>
      </c>
      <c r="R5" s="11">
        <f>IFERROR('Input Data Shift C'!Q9*'Shift C Calculation'!$D5/3600,0)</f>
        <v>1.4088662790697675</v>
      </c>
      <c r="S5" s="11">
        <f>IFERROR('Input Data Shift C'!R9*'Shift C Calculation'!$D5/3600,0)</f>
        <v>0</v>
      </c>
      <c r="T5" s="11">
        <f>IFERROR('Input Data Shift C'!S9*'Shift C Calculation'!$D5/3600,0)</f>
        <v>0</v>
      </c>
      <c r="U5" s="11">
        <f>IFERROR('Input Data Shift C'!T9*'Shift C Calculation'!$D5/3600,0)</f>
        <v>0</v>
      </c>
      <c r="V5" s="11">
        <f>IFERROR('Input Data Shift C'!U9*'Shift C Calculation'!$D5/3600,0)</f>
        <v>0</v>
      </c>
      <c r="W5" s="11">
        <f>IFERROR('Input Data Shift C'!V9*'Shift C Calculation'!$D5/3600,0)</f>
        <v>0</v>
      </c>
      <c r="X5" s="11">
        <f>IFERROR('Input Data Shift C'!W9*'Shift C Calculation'!$D5/3600,0)</f>
        <v>0</v>
      </c>
      <c r="Y5" s="11">
        <f>IFERROR('Input Data Shift C'!X9*'Shift C Calculation'!$D5/3600,0)</f>
        <v>0</v>
      </c>
      <c r="Z5" s="11">
        <f>IFERROR('Input Data Shift C'!Y9*'Shift C Calculation'!$D5/3600,0)</f>
        <v>0</v>
      </c>
      <c r="AA5" s="11">
        <f>IFERROR('Input Data Shift C'!Z9*'Shift C Calculation'!$D5/3600,0)</f>
        <v>0</v>
      </c>
      <c r="AB5" s="11">
        <f>IFERROR('Input Data Shift C'!AA9*'Shift C Calculation'!$D5/3600,0)</f>
        <v>0</v>
      </c>
      <c r="AC5" s="11">
        <f>IFERROR('Input Data Shift C'!AB9*'Shift C Calculation'!$D5/3600,0)</f>
        <v>0</v>
      </c>
      <c r="AD5" s="11">
        <f>IFERROR('Input Data Shift C'!AC9*'Shift C Calculation'!$D5/3600,0)</f>
        <v>0</v>
      </c>
      <c r="AE5" s="11">
        <f>IFERROR('Input Data Shift C'!AD9*'Shift C Calculation'!$D5/3600,0)</f>
        <v>0</v>
      </c>
      <c r="AF5" s="11">
        <f>IFERROR('Input Data Shift C'!AE9*'Shift C Calculation'!$D5/3600,0)</f>
        <v>0</v>
      </c>
      <c r="AG5" s="11">
        <f>IFERROR('Input Data Shift C'!AF9*'Shift C Calculation'!$D5/3600,0)</f>
        <v>0</v>
      </c>
      <c r="AH5" s="11">
        <f>IFERROR('Input Data Shift C'!AG9*'Shift C Calculation'!$D5/3600,0)</f>
        <v>0</v>
      </c>
      <c r="AI5" s="11">
        <f>IFERROR('Input Data Shift C'!AH9*'Shift C Calculation'!$D5/3600,0)</f>
        <v>0</v>
      </c>
      <c r="AJ5" s="11">
        <f t="shared" si="0"/>
        <v>7.8449127906976752</v>
      </c>
    </row>
    <row r="6" spans="2:36">
      <c r="B6" s="8">
        <v>4</v>
      </c>
      <c r="C6" s="9" t="str">
        <f>+Kousu!B14</f>
        <v>AE062040-3600</v>
      </c>
      <c r="D6" s="10">
        <f>+Kousu!S14</f>
        <v>14.127906976744187</v>
      </c>
      <c r="E6" s="11">
        <f>IFERROR('Input Data Shift C'!D10*'Shift C Calculation'!$D6/3600,0)</f>
        <v>0</v>
      </c>
      <c r="F6" s="11">
        <f>IFERROR('Input Data Shift C'!E10*'Shift C Calculation'!$D6/3600,0)</f>
        <v>0</v>
      </c>
      <c r="G6" s="11">
        <f>IFERROR('Input Data Shift C'!F10*'Shift C Calculation'!$D6/3600,0)</f>
        <v>0</v>
      </c>
      <c r="H6" s="11">
        <f>IFERROR('Input Data Shift C'!G10*'Shift C Calculation'!$D6/3600,0)</f>
        <v>0</v>
      </c>
      <c r="I6" s="11">
        <f>IFERROR('Input Data Shift C'!H10*'Shift C Calculation'!$D6/3600,0)</f>
        <v>0</v>
      </c>
      <c r="J6" s="11">
        <f>IFERROR('Input Data Shift C'!I10*'Shift C Calculation'!$D6/3600,0)</f>
        <v>0</v>
      </c>
      <c r="K6" s="11">
        <f>IFERROR('Input Data Shift C'!J10*'Shift C Calculation'!$D6/3600,0)</f>
        <v>0</v>
      </c>
      <c r="L6" s="11">
        <f>IFERROR('Input Data Shift C'!K10*'Shift C Calculation'!$D6/3600,0)</f>
        <v>0</v>
      </c>
      <c r="M6" s="11">
        <f>IFERROR('Input Data Shift C'!L10*'Shift C Calculation'!$D6/3600,0)</f>
        <v>0</v>
      </c>
      <c r="N6" s="11">
        <f>IFERROR('Input Data Shift C'!M10*'Shift C Calculation'!$D6/3600,0)</f>
        <v>0</v>
      </c>
      <c r="O6" s="11">
        <f>IFERROR('Input Data Shift C'!N10*'Shift C Calculation'!$D6/3600,0)</f>
        <v>0</v>
      </c>
      <c r="P6" s="11">
        <f>IFERROR('Input Data Shift C'!O10*'Shift C Calculation'!$D6/3600,0)</f>
        <v>0</v>
      </c>
      <c r="Q6" s="11">
        <f>IFERROR('Input Data Shift C'!P10*'Shift C Calculation'!$D6/3600,0)</f>
        <v>0</v>
      </c>
      <c r="R6" s="11">
        <f>IFERROR('Input Data Shift C'!Q10*'Shift C Calculation'!$D6/3600,0)</f>
        <v>0</v>
      </c>
      <c r="S6" s="11">
        <f>IFERROR('Input Data Shift C'!R10*'Shift C Calculation'!$D6/3600,0)</f>
        <v>0</v>
      </c>
      <c r="T6" s="11">
        <f>IFERROR('Input Data Shift C'!S10*'Shift C Calculation'!$D6/3600,0)</f>
        <v>0</v>
      </c>
      <c r="U6" s="11">
        <f>IFERROR('Input Data Shift C'!T10*'Shift C Calculation'!$D6/3600,0)</f>
        <v>0</v>
      </c>
      <c r="V6" s="11">
        <f>IFERROR('Input Data Shift C'!U10*'Shift C Calculation'!$D6/3600,0)</f>
        <v>0</v>
      </c>
      <c r="W6" s="11">
        <f>IFERROR('Input Data Shift C'!V10*'Shift C Calculation'!$D6/3600,0)</f>
        <v>0</v>
      </c>
      <c r="X6" s="11">
        <f>IFERROR('Input Data Shift C'!W10*'Shift C Calculation'!$D6/3600,0)</f>
        <v>0</v>
      </c>
      <c r="Y6" s="11">
        <f>IFERROR('Input Data Shift C'!X10*'Shift C Calculation'!$D6/3600,0)</f>
        <v>0</v>
      </c>
      <c r="Z6" s="11">
        <f>IFERROR('Input Data Shift C'!Y10*'Shift C Calculation'!$D6/3600,0)</f>
        <v>0</v>
      </c>
      <c r="AA6" s="11">
        <f>IFERROR('Input Data Shift C'!Z10*'Shift C Calculation'!$D6/3600,0)</f>
        <v>0</v>
      </c>
      <c r="AB6" s="11">
        <f>IFERROR('Input Data Shift C'!AA10*'Shift C Calculation'!$D6/3600,0)</f>
        <v>0</v>
      </c>
      <c r="AC6" s="11">
        <f>IFERROR('Input Data Shift C'!AB10*'Shift C Calculation'!$D6/3600,0)</f>
        <v>0</v>
      </c>
      <c r="AD6" s="11">
        <f>IFERROR('Input Data Shift C'!AC10*'Shift C Calculation'!$D6/3600,0)</f>
        <v>0</v>
      </c>
      <c r="AE6" s="11">
        <f>IFERROR('Input Data Shift C'!AD10*'Shift C Calculation'!$D6/3600,0)</f>
        <v>0</v>
      </c>
      <c r="AF6" s="11">
        <f>IFERROR('Input Data Shift C'!AE10*'Shift C Calculation'!$D6/3600,0)</f>
        <v>0</v>
      </c>
      <c r="AG6" s="11">
        <f>IFERROR('Input Data Shift C'!AF10*'Shift C Calculation'!$D6/3600,0)</f>
        <v>0</v>
      </c>
      <c r="AH6" s="11">
        <f>IFERROR('Input Data Shift C'!AG10*'Shift C Calculation'!$D6/3600,0)</f>
        <v>0</v>
      </c>
      <c r="AI6" s="11">
        <f>IFERROR('Input Data Shift C'!AH10*'Shift C Calculation'!$D6/3600,0)</f>
        <v>0</v>
      </c>
      <c r="AJ6" s="11">
        <f t="shared" si="0"/>
        <v>0</v>
      </c>
    </row>
    <row r="7" spans="2:36">
      <c r="B7" s="8">
        <v>5</v>
      </c>
      <c r="C7" s="9" t="str">
        <f>+Kousu!B15</f>
        <v>AE062040-3610</v>
      </c>
      <c r="D7" s="10">
        <f>+Kousu!S15</f>
        <v>14.127906976744187</v>
      </c>
      <c r="E7" s="11">
        <f>IFERROR('Input Data Shift C'!D11*'Shift C Calculation'!$D7/3600,0)</f>
        <v>0</v>
      </c>
      <c r="F7" s="11">
        <f>IFERROR('Input Data Shift C'!E11*'Shift C Calculation'!$D7/3600,0)</f>
        <v>0</v>
      </c>
      <c r="G7" s="11">
        <f>IFERROR('Input Data Shift C'!F11*'Shift C Calculation'!$D7/3600,0)</f>
        <v>0</v>
      </c>
      <c r="H7" s="11">
        <f>IFERROR('Input Data Shift C'!G11*'Shift C Calculation'!$D7/3600,0)</f>
        <v>2.3468023255813959</v>
      </c>
      <c r="I7" s="11">
        <f>IFERROR('Input Data Shift C'!H11*'Shift C Calculation'!$D7/3600,0)</f>
        <v>0</v>
      </c>
      <c r="J7" s="11">
        <f>IFERROR('Input Data Shift C'!I11*'Shift C Calculation'!$D7/3600,0)</f>
        <v>0</v>
      </c>
      <c r="K7" s="11">
        <f>IFERROR('Input Data Shift C'!J11*'Shift C Calculation'!$D7/3600,0)</f>
        <v>0</v>
      </c>
      <c r="L7" s="11">
        <f>IFERROR('Input Data Shift C'!K11*'Shift C Calculation'!$D7/3600,0)</f>
        <v>0</v>
      </c>
      <c r="M7" s="11">
        <f>IFERROR('Input Data Shift C'!L11*'Shift C Calculation'!$D7/3600,0)</f>
        <v>0</v>
      </c>
      <c r="N7" s="11">
        <f>IFERROR('Input Data Shift C'!M11*'Shift C Calculation'!$D7/3600,0)</f>
        <v>0</v>
      </c>
      <c r="O7" s="11">
        <f>IFERROR('Input Data Shift C'!N11*'Shift C Calculation'!$D7/3600,0)</f>
        <v>0</v>
      </c>
      <c r="P7" s="11">
        <f>IFERROR('Input Data Shift C'!O11*'Shift C Calculation'!$D7/3600,0)</f>
        <v>0</v>
      </c>
      <c r="Q7" s="11">
        <f>IFERROR('Input Data Shift C'!P11*'Shift C Calculation'!$D7/3600,0)</f>
        <v>0</v>
      </c>
      <c r="R7" s="11">
        <f>IFERROR('Input Data Shift C'!Q11*'Shift C Calculation'!$D7/3600,0)</f>
        <v>0</v>
      </c>
      <c r="S7" s="11">
        <f>IFERROR('Input Data Shift C'!R11*'Shift C Calculation'!$D7/3600,0)</f>
        <v>0</v>
      </c>
      <c r="T7" s="11">
        <f>IFERROR('Input Data Shift C'!S11*'Shift C Calculation'!$D7/3600,0)</f>
        <v>0</v>
      </c>
      <c r="U7" s="11">
        <f>IFERROR('Input Data Shift C'!T11*'Shift C Calculation'!$D7/3600,0)</f>
        <v>0</v>
      </c>
      <c r="V7" s="11">
        <f>IFERROR('Input Data Shift C'!U11*'Shift C Calculation'!$D7/3600,0)</f>
        <v>0</v>
      </c>
      <c r="W7" s="11">
        <f>IFERROR('Input Data Shift C'!V11*'Shift C Calculation'!$D7/3600,0)</f>
        <v>0</v>
      </c>
      <c r="X7" s="11">
        <f>IFERROR('Input Data Shift C'!W11*'Shift C Calculation'!$D7/3600,0)</f>
        <v>0</v>
      </c>
      <c r="Y7" s="11">
        <f>IFERROR('Input Data Shift C'!X11*'Shift C Calculation'!$D7/3600,0)</f>
        <v>0</v>
      </c>
      <c r="Z7" s="11">
        <f>IFERROR('Input Data Shift C'!Y11*'Shift C Calculation'!$D7/3600,0)</f>
        <v>0</v>
      </c>
      <c r="AA7" s="11">
        <f>IFERROR('Input Data Shift C'!Z11*'Shift C Calculation'!$D7/3600,0)</f>
        <v>0</v>
      </c>
      <c r="AB7" s="11">
        <f>IFERROR('Input Data Shift C'!AA11*'Shift C Calculation'!$D7/3600,0)</f>
        <v>0</v>
      </c>
      <c r="AC7" s="11">
        <f>IFERROR('Input Data Shift C'!AB11*'Shift C Calculation'!$D7/3600,0)</f>
        <v>0</v>
      </c>
      <c r="AD7" s="11">
        <f>IFERROR('Input Data Shift C'!AC11*'Shift C Calculation'!$D7/3600,0)</f>
        <v>0</v>
      </c>
      <c r="AE7" s="11">
        <f>IFERROR('Input Data Shift C'!AD11*'Shift C Calculation'!$D7/3600,0)</f>
        <v>0</v>
      </c>
      <c r="AF7" s="11">
        <f>IFERROR('Input Data Shift C'!AE11*'Shift C Calculation'!$D7/3600,0)</f>
        <v>0</v>
      </c>
      <c r="AG7" s="11">
        <f>IFERROR('Input Data Shift C'!AF11*'Shift C Calculation'!$D7/3600,0)</f>
        <v>0</v>
      </c>
      <c r="AH7" s="11">
        <f>IFERROR('Input Data Shift C'!AG11*'Shift C Calculation'!$D7/3600,0)</f>
        <v>0</v>
      </c>
      <c r="AI7" s="11">
        <f>IFERROR('Input Data Shift C'!AH11*'Shift C Calculation'!$D7/3600,0)</f>
        <v>0</v>
      </c>
      <c r="AJ7" s="11">
        <f t="shared" si="0"/>
        <v>2.3468023255813959</v>
      </c>
    </row>
    <row r="8" spans="2:36">
      <c r="B8" s="8">
        <v>6</v>
      </c>
      <c r="C8" s="9" t="str">
        <f>+Kousu!B16</f>
        <v>AE062040-3620</v>
      </c>
      <c r="D8" s="10">
        <f>+Kousu!S16</f>
        <v>14.127906976744187</v>
      </c>
      <c r="E8" s="11">
        <f>IFERROR('Input Data Shift C'!D12*'Shift C Calculation'!$D8/3600,0)</f>
        <v>0</v>
      </c>
      <c r="F8" s="11">
        <f>IFERROR('Input Data Shift C'!E12*'Shift C Calculation'!$D8/3600,0)</f>
        <v>0</v>
      </c>
      <c r="G8" s="11">
        <f>IFERROR('Input Data Shift C'!F12*'Shift C Calculation'!$D8/3600,0)</f>
        <v>0</v>
      </c>
      <c r="H8" s="11">
        <f>IFERROR('Input Data Shift C'!G12*'Shift C Calculation'!$D8/3600,0)</f>
        <v>0</v>
      </c>
      <c r="I8" s="11">
        <f>IFERROR('Input Data Shift C'!H12*'Shift C Calculation'!$D8/3600,0)</f>
        <v>0</v>
      </c>
      <c r="J8" s="11">
        <f>IFERROR('Input Data Shift C'!I12*'Shift C Calculation'!$D8/3600,0)</f>
        <v>0</v>
      </c>
      <c r="K8" s="11">
        <f>IFERROR('Input Data Shift C'!J12*'Shift C Calculation'!$D8/3600,0)</f>
        <v>0</v>
      </c>
      <c r="L8" s="11">
        <f>IFERROR('Input Data Shift C'!K12*'Shift C Calculation'!$D8/3600,0)</f>
        <v>0</v>
      </c>
      <c r="M8" s="11">
        <f>IFERROR('Input Data Shift C'!L12*'Shift C Calculation'!$D8/3600,0)</f>
        <v>0</v>
      </c>
      <c r="N8" s="11">
        <f>IFERROR('Input Data Shift C'!M12*'Shift C Calculation'!$D8/3600,0)</f>
        <v>0</v>
      </c>
      <c r="O8" s="11">
        <f>IFERROR('Input Data Shift C'!N12*'Shift C Calculation'!$D8/3600,0)</f>
        <v>0</v>
      </c>
      <c r="P8" s="11">
        <f>IFERROR('Input Data Shift C'!O12*'Shift C Calculation'!$D8/3600,0)</f>
        <v>0</v>
      </c>
      <c r="Q8" s="11">
        <f>IFERROR('Input Data Shift C'!P12*'Shift C Calculation'!$D8/3600,0)</f>
        <v>0</v>
      </c>
      <c r="R8" s="11">
        <f>IFERROR('Input Data Shift C'!Q12*'Shift C Calculation'!$D8/3600,0)</f>
        <v>0</v>
      </c>
      <c r="S8" s="11">
        <f>IFERROR('Input Data Shift C'!R12*'Shift C Calculation'!$D8/3600,0)</f>
        <v>0</v>
      </c>
      <c r="T8" s="11">
        <f>IFERROR('Input Data Shift C'!S12*'Shift C Calculation'!$D8/3600,0)</f>
        <v>0</v>
      </c>
      <c r="U8" s="11">
        <f>IFERROR('Input Data Shift C'!T12*'Shift C Calculation'!$D8/3600,0)</f>
        <v>0</v>
      </c>
      <c r="V8" s="11">
        <f>IFERROR('Input Data Shift C'!U12*'Shift C Calculation'!$D8/3600,0)</f>
        <v>0</v>
      </c>
      <c r="W8" s="11">
        <f>IFERROR('Input Data Shift C'!V12*'Shift C Calculation'!$D8/3600,0)</f>
        <v>0</v>
      </c>
      <c r="X8" s="11">
        <f>IFERROR('Input Data Shift C'!W12*'Shift C Calculation'!$D8/3600,0)</f>
        <v>0</v>
      </c>
      <c r="Y8" s="11">
        <f>IFERROR('Input Data Shift C'!X12*'Shift C Calculation'!$D8/3600,0)</f>
        <v>0</v>
      </c>
      <c r="Z8" s="11">
        <f>IFERROR('Input Data Shift C'!Y12*'Shift C Calculation'!$D8/3600,0)</f>
        <v>0</v>
      </c>
      <c r="AA8" s="11">
        <f>IFERROR('Input Data Shift C'!Z12*'Shift C Calculation'!$D8/3600,0)</f>
        <v>0</v>
      </c>
      <c r="AB8" s="11">
        <f>IFERROR('Input Data Shift C'!AA12*'Shift C Calculation'!$D8/3600,0)</f>
        <v>0</v>
      </c>
      <c r="AC8" s="11">
        <f>IFERROR('Input Data Shift C'!AB12*'Shift C Calculation'!$D8/3600,0)</f>
        <v>0</v>
      </c>
      <c r="AD8" s="11">
        <f>IFERROR('Input Data Shift C'!AC12*'Shift C Calculation'!$D8/3600,0)</f>
        <v>0</v>
      </c>
      <c r="AE8" s="11">
        <f>IFERROR('Input Data Shift C'!AD12*'Shift C Calculation'!$D8/3600,0)</f>
        <v>0</v>
      </c>
      <c r="AF8" s="11">
        <f>IFERROR('Input Data Shift C'!AE12*'Shift C Calculation'!$D8/3600,0)</f>
        <v>0</v>
      </c>
      <c r="AG8" s="11">
        <f>IFERROR('Input Data Shift C'!AF12*'Shift C Calculation'!$D8/3600,0)</f>
        <v>0</v>
      </c>
      <c r="AH8" s="11">
        <f>IFERROR('Input Data Shift C'!AG12*'Shift C Calculation'!$D8/3600,0)</f>
        <v>0</v>
      </c>
      <c r="AI8" s="11">
        <f>IFERROR('Input Data Shift C'!AH12*'Shift C Calculation'!$D8/3600,0)</f>
        <v>0</v>
      </c>
      <c r="AJ8" s="11">
        <f t="shared" si="0"/>
        <v>0</v>
      </c>
    </row>
    <row r="9" spans="2:36">
      <c r="B9" s="8">
        <v>7</v>
      </c>
      <c r="C9" s="9" t="str">
        <f>+Kousu!B17</f>
        <v>AE062040-3640</v>
      </c>
      <c r="D9" s="10">
        <f>+Kousu!S17</f>
        <v>14.127906976744187</v>
      </c>
      <c r="E9" s="11">
        <f>IFERROR('Input Data Shift C'!D13*'Shift C Calculation'!$D9/3600,0)</f>
        <v>0</v>
      </c>
      <c r="F9" s="11">
        <f>IFERROR('Input Data Shift C'!E13*'Shift C Calculation'!$D9/3600,0)</f>
        <v>0</v>
      </c>
      <c r="G9" s="11">
        <f>IFERROR('Input Data Shift C'!F13*'Shift C Calculation'!$D9/3600,0)</f>
        <v>3.2925872093023254</v>
      </c>
      <c r="H9" s="11">
        <f>IFERROR('Input Data Shift C'!G13*'Shift C Calculation'!$D9/3600,0)</f>
        <v>1.5030523255813955</v>
      </c>
      <c r="I9" s="11">
        <f>IFERROR('Input Data Shift C'!H13*'Shift C Calculation'!$D9/3600,0)</f>
        <v>0</v>
      </c>
      <c r="J9" s="11">
        <f>IFERROR('Input Data Shift C'!I13*'Shift C Calculation'!$D9/3600,0)</f>
        <v>0</v>
      </c>
      <c r="K9" s="11">
        <f>IFERROR('Input Data Shift C'!J13*'Shift C Calculation'!$D9/3600,0)</f>
        <v>0</v>
      </c>
      <c r="L9" s="11">
        <f>IFERROR('Input Data Shift C'!K13*'Shift C Calculation'!$D9/3600,0)</f>
        <v>4.7053779069767439</v>
      </c>
      <c r="M9" s="11">
        <f>IFERROR('Input Data Shift C'!L13*'Shift C Calculation'!$D9/3600,0)</f>
        <v>0</v>
      </c>
      <c r="N9" s="11">
        <f>IFERROR('Input Data Shift C'!M13*'Shift C Calculation'!$D9/3600,0)</f>
        <v>4.0813953488372094</v>
      </c>
      <c r="O9" s="11">
        <f>IFERROR('Input Data Shift C'!N13*'Shift C Calculation'!$D9/3600,0)</f>
        <v>0</v>
      </c>
      <c r="P9" s="11">
        <f>IFERROR('Input Data Shift C'!O13*'Shift C Calculation'!$D9/3600,0)</f>
        <v>0</v>
      </c>
      <c r="Q9" s="11">
        <f>IFERROR('Input Data Shift C'!P13*'Shift C Calculation'!$D9/3600,0)</f>
        <v>0</v>
      </c>
      <c r="R9" s="11">
        <f>IFERROR('Input Data Shift C'!Q13*'Shift C Calculation'!$D9/3600,0)</f>
        <v>0</v>
      </c>
      <c r="S9" s="11">
        <f>IFERROR('Input Data Shift C'!R13*'Shift C Calculation'!$D9/3600,0)</f>
        <v>5.6511627906976747</v>
      </c>
      <c r="T9" s="11">
        <f>IFERROR('Input Data Shift C'!S13*'Shift C Calculation'!$D9/3600,0)</f>
        <v>0</v>
      </c>
      <c r="U9" s="11">
        <f>IFERROR('Input Data Shift C'!T13*'Shift C Calculation'!$D9/3600,0)</f>
        <v>0</v>
      </c>
      <c r="V9" s="11">
        <f>IFERROR('Input Data Shift C'!U13*'Shift C Calculation'!$D9/3600,0)</f>
        <v>0</v>
      </c>
      <c r="W9" s="11">
        <f>IFERROR('Input Data Shift C'!V13*'Shift C Calculation'!$D9/3600,0)</f>
        <v>0</v>
      </c>
      <c r="X9" s="11">
        <f>IFERROR('Input Data Shift C'!W13*'Shift C Calculation'!$D9/3600,0)</f>
        <v>0</v>
      </c>
      <c r="Y9" s="11">
        <f>IFERROR('Input Data Shift C'!X13*'Shift C Calculation'!$D9/3600,0)</f>
        <v>0</v>
      </c>
      <c r="Z9" s="11">
        <f>IFERROR('Input Data Shift C'!Y13*'Shift C Calculation'!$D9/3600,0)</f>
        <v>0</v>
      </c>
      <c r="AA9" s="11">
        <f>IFERROR('Input Data Shift C'!Z13*'Shift C Calculation'!$D9/3600,0)</f>
        <v>0</v>
      </c>
      <c r="AB9" s="11">
        <f>IFERROR('Input Data Shift C'!AA13*'Shift C Calculation'!$D9/3600,0)</f>
        <v>0</v>
      </c>
      <c r="AC9" s="11">
        <f>IFERROR('Input Data Shift C'!AB13*'Shift C Calculation'!$D9/3600,0)</f>
        <v>0</v>
      </c>
      <c r="AD9" s="11">
        <f>IFERROR('Input Data Shift C'!AC13*'Shift C Calculation'!$D9/3600,0)</f>
        <v>0</v>
      </c>
      <c r="AE9" s="11">
        <f>IFERROR('Input Data Shift C'!AD13*'Shift C Calculation'!$D9/3600,0)</f>
        <v>0</v>
      </c>
      <c r="AF9" s="11">
        <f>IFERROR('Input Data Shift C'!AE13*'Shift C Calculation'!$D9/3600,0)</f>
        <v>0</v>
      </c>
      <c r="AG9" s="11">
        <f>IFERROR('Input Data Shift C'!AF13*'Shift C Calculation'!$D9/3600,0)</f>
        <v>0</v>
      </c>
      <c r="AH9" s="11">
        <f>IFERROR('Input Data Shift C'!AG13*'Shift C Calculation'!$D9/3600,0)</f>
        <v>0</v>
      </c>
      <c r="AI9" s="11">
        <f>IFERROR('Input Data Shift C'!AH13*'Shift C Calculation'!$D9/3600,0)</f>
        <v>0</v>
      </c>
      <c r="AJ9" s="11">
        <f t="shared" si="0"/>
        <v>19.23357558139535</v>
      </c>
    </row>
    <row r="10" spans="2:36">
      <c r="B10" s="8">
        <v>8</v>
      </c>
      <c r="C10" s="9" t="str">
        <f>+Kousu!B18</f>
        <v>AE062040-3650</v>
      </c>
      <c r="D10" s="10">
        <f>+Kousu!S18</f>
        <v>14.127906976744187</v>
      </c>
      <c r="E10" s="11">
        <f>IFERROR('Input Data Shift C'!D14*'Shift C Calculation'!$D10/3600,0)</f>
        <v>8.0215116279069765</v>
      </c>
      <c r="F10" s="11">
        <f>IFERROR('Input Data Shift C'!E14*'Shift C Calculation'!$D10/3600,0)</f>
        <v>2.8726744186046513</v>
      </c>
      <c r="G10" s="11">
        <f>IFERROR('Input Data Shift C'!F14*'Shift C Calculation'!$D10/3600,0)</f>
        <v>0</v>
      </c>
      <c r="H10" s="11">
        <f>IFERROR('Input Data Shift C'!G14*'Shift C Calculation'!$D10/3600,0)</f>
        <v>2.8216569767441864</v>
      </c>
      <c r="I10" s="11">
        <f>IFERROR('Input Data Shift C'!H14*'Shift C Calculation'!$D10/3600,0)</f>
        <v>0</v>
      </c>
      <c r="J10" s="11">
        <f>IFERROR('Input Data Shift C'!I14*'Shift C Calculation'!$D10/3600,0)</f>
        <v>0</v>
      </c>
      <c r="K10" s="11">
        <f>IFERROR('Input Data Shift C'!J14*'Shift C Calculation'!$D10/3600,0)</f>
        <v>0</v>
      </c>
      <c r="L10" s="11">
        <f>IFERROR('Input Data Shift C'!K14*'Shift C Calculation'!$D10/3600,0)</f>
        <v>0</v>
      </c>
      <c r="M10" s="11">
        <f>IFERROR('Input Data Shift C'!L14*'Shift C Calculation'!$D10/3600,0)</f>
        <v>0</v>
      </c>
      <c r="N10" s="11">
        <f>IFERROR('Input Data Shift C'!M14*'Shift C Calculation'!$D10/3600,0)</f>
        <v>0</v>
      </c>
      <c r="O10" s="11">
        <f>IFERROR('Input Data Shift C'!N14*'Shift C Calculation'!$D10/3600,0)</f>
        <v>0</v>
      </c>
      <c r="P10" s="11">
        <f>IFERROR('Input Data Shift C'!O14*'Shift C Calculation'!$D10/3600,0)</f>
        <v>0</v>
      </c>
      <c r="Q10" s="11">
        <f>IFERROR('Input Data Shift C'!P14*'Shift C Calculation'!$D10/3600,0)</f>
        <v>0</v>
      </c>
      <c r="R10" s="11">
        <f>IFERROR('Input Data Shift C'!Q14*'Shift C Calculation'!$D10/3600,0)</f>
        <v>1.1773255813953487</v>
      </c>
      <c r="S10" s="11">
        <f>IFERROR('Input Data Shift C'!R14*'Shift C Calculation'!$D10/3600,0)</f>
        <v>0</v>
      </c>
      <c r="T10" s="11">
        <f>IFERROR('Input Data Shift C'!S14*'Shift C Calculation'!$D10/3600,0)</f>
        <v>1.3617732558139535</v>
      </c>
      <c r="U10" s="11">
        <f>IFERROR('Input Data Shift C'!T14*'Shift C Calculation'!$D10/3600,0)</f>
        <v>0</v>
      </c>
      <c r="V10" s="11">
        <f>IFERROR('Input Data Shift C'!U14*'Shift C Calculation'!$D10/3600,0)</f>
        <v>0</v>
      </c>
      <c r="W10" s="11">
        <f>IFERROR('Input Data Shift C'!V14*'Shift C Calculation'!$D10/3600,0)</f>
        <v>0</v>
      </c>
      <c r="X10" s="11">
        <f>IFERROR('Input Data Shift C'!W14*'Shift C Calculation'!$D10/3600,0)</f>
        <v>0</v>
      </c>
      <c r="Y10" s="11">
        <f>IFERROR('Input Data Shift C'!X14*'Shift C Calculation'!$D10/3600,0)</f>
        <v>0</v>
      </c>
      <c r="Z10" s="11">
        <f>IFERROR('Input Data Shift C'!Y14*'Shift C Calculation'!$D10/3600,0)</f>
        <v>0</v>
      </c>
      <c r="AA10" s="11">
        <f>IFERROR('Input Data Shift C'!Z14*'Shift C Calculation'!$D10/3600,0)</f>
        <v>0</v>
      </c>
      <c r="AB10" s="11">
        <f>IFERROR('Input Data Shift C'!AA14*'Shift C Calculation'!$D10/3600,0)</f>
        <v>0</v>
      </c>
      <c r="AC10" s="11">
        <f>IFERROR('Input Data Shift C'!AB14*'Shift C Calculation'!$D10/3600,0)</f>
        <v>0</v>
      </c>
      <c r="AD10" s="11">
        <f>IFERROR('Input Data Shift C'!AC14*'Shift C Calculation'!$D10/3600,0)</f>
        <v>0</v>
      </c>
      <c r="AE10" s="11">
        <f>IFERROR('Input Data Shift C'!AD14*'Shift C Calculation'!$D10/3600,0)</f>
        <v>0</v>
      </c>
      <c r="AF10" s="11">
        <f>IFERROR('Input Data Shift C'!AE14*'Shift C Calculation'!$D10/3600,0)</f>
        <v>0</v>
      </c>
      <c r="AG10" s="11">
        <f>IFERROR('Input Data Shift C'!AF14*'Shift C Calculation'!$D10/3600,0)</f>
        <v>0</v>
      </c>
      <c r="AH10" s="11">
        <f>IFERROR('Input Data Shift C'!AG14*'Shift C Calculation'!$D10/3600,0)</f>
        <v>0</v>
      </c>
      <c r="AI10" s="11">
        <f>IFERROR('Input Data Shift C'!AH14*'Shift C Calculation'!$D10/3600,0)</f>
        <v>0</v>
      </c>
      <c r="AJ10" s="11">
        <f t="shared" si="0"/>
        <v>16.254941860465117</v>
      </c>
    </row>
    <row r="11" spans="2:36">
      <c r="B11" s="8">
        <v>9</v>
      </c>
      <c r="C11" s="9" t="str">
        <f>+Kousu!B19</f>
        <v>AE062040-3680</v>
      </c>
      <c r="D11" s="10">
        <f>+Kousu!S19</f>
        <v>14.127906976744187</v>
      </c>
      <c r="E11" s="11">
        <f>IFERROR('Input Data Shift C'!D15*'Shift C Calculation'!$D11/3600,0)</f>
        <v>0</v>
      </c>
      <c r="F11" s="11">
        <f>IFERROR('Input Data Shift C'!E15*'Shift C Calculation'!$D11/3600,0)</f>
        <v>0</v>
      </c>
      <c r="G11" s="11">
        <f>IFERROR('Input Data Shift C'!F15*'Shift C Calculation'!$D11/3600,0)</f>
        <v>3.8616279069767447</v>
      </c>
      <c r="H11" s="11">
        <f>IFERROR('Input Data Shift C'!G15*'Shift C Calculation'!$D11/3600,0)</f>
        <v>0</v>
      </c>
      <c r="I11" s="11">
        <f>IFERROR('Input Data Shift C'!H15*'Shift C Calculation'!$D11/3600,0)</f>
        <v>0</v>
      </c>
      <c r="J11" s="11">
        <f>IFERROR('Input Data Shift C'!I15*'Shift C Calculation'!$D11/3600,0)</f>
        <v>0</v>
      </c>
      <c r="K11" s="11">
        <f>IFERROR('Input Data Shift C'!J15*'Shift C Calculation'!$D11/3600,0)</f>
        <v>2.7392441860465118</v>
      </c>
      <c r="L11" s="11">
        <f>IFERROR('Input Data Shift C'!K15*'Shift C Calculation'!$D11/3600,0)</f>
        <v>0</v>
      </c>
      <c r="M11" s="11">
        <f>IFERROR('Input Data Shift C'!L15*'Shift C Calculation'!$D11/3600,0)</f>
        <v>0</v>
      </c>
      <c r="N11" s="11">
        <f>IFERROR('Input Data Shift C'!M15*'Shift C Calculation'!$D11/3600,0)</f>
        <v>2.813808139534884</v>
      </c>
      <c r="O11" s="11">
        <f>IFERROR('Input Data Shift C'!N15*'Shift C Calculation'!$D11/3600,0)</f>
        <v>0</v>
      </c>
      <c r="P11" s="11">
        <f>IFERROR('Input Data Shift C'!O15*'Shift C Calculation'!$D11/3600,0)</f>
        <v>0</v>
      </c>
      <c r="Q11" s="11">
        <f>IFERROR('Input Data Shift C'!P15*'Shift C Calculation'!$D11/3600,0)</f>
        <v>2.1152616279069769</v>
      </c>
      <c r="R11" s="11">
        <f>IFERROR('Input Data Shift C'!Q15*'Shift C Calculation'!$D11/3600,0)</f>
        <v>0.93008720930232558</v>
      </c>
      <c r="S11" s="11">
        <f>IFERROR('Input Data Shift C'!R15*'Shift C Calculation'!$D11/3600,0)</f>
        <v>1.8837209302325584</v>
      </c>
      <c r="T11" s="11">
        <f>IFERROR('Input Data Shift C'!S15*'Shift C Calculation'!$D11/3600,0)</f>
        <v>0</v>
      </c>
      <c r="U11" s="11">
        <f>IFERROR('Input Data Shift C'!T15*'Shift C Calculation'!$D11/3600,0)</f>
        <v>0</v>
      </c>
      <c r="V11" s="11">
        <f>IFERROR('Input Data Shift C'!U15*'Shift C Calculation'!$D11/3600,0)</f>
        <v>0</v>
      </c>
      <c r="W11" s="11">
        <f>IFERROR('Input Data Shift C'!V15*'Shift C Calculation'!$D11/3600,0)</f>
        <v>0</v>
      </c>
      <c r="X11" s="11">
        <f>IFERROR('Input Data Shift C'!W15*'Shift C Calculation'!$D11/3600,0)</f>
        <v>0</v>
      </c>
      <c r="Y11" s="11">
        <f>IFERROR('Input Data Shift C'!X15*'Shift C Calculation'!$D11/3600,0)</f>
        <v>0</v>
      </c>
      <c r="Z11" s="11">
        <f>IFERROR('Input Data Shift C'!Y15*'Shift C Calculation'!$D11/3600,0)</f>
        <v>0</v>
      </c>
      <c r="AA11" s="11">
        <f>IFERROR('Input Data Shift C'!Z15*'Shift C Calculation'!$D11/3600,0)</f>
        <v>0</v>
      </c>
      <c r="AB11" s="11">
        <f>IFERROR('Input Data Shift C'!AA15*'Shift C Calculation'!$D11/3600,0)</f>
        <v>0</v>
      </c>
      <c r="AC11" s="11">
        <f>IFERROR('Input Data Shift C'!AB15*'Shift C Calculation'!$D11/3600,0)</f>
        <v>0</v>
      </c>
      <c r="AD11" s="11">
        <f>IFERROR('Input Data Shift C'!AC15*'Shift C Calculation'!$D11/3600,0)</f>
        <v>0</v>
      </c>
      <c r="AE11" s="11">
        <f>IFERROR('Input Data Shift C'!AD15*'Shift C Calculation'!$D11/3600,0)</f>
        <v>0</v>
      </c>
      <c r="AF11" s="11">
        <f>IFERROR('Input Data Shift C'!AE15*'Shift C Calculation'!$D11/3600,0)</f>
        <v>0</v>
      </c>
      <c r="AG11" s="11">
        <f>IFERROR('Input Data Shift C'!AF15*'Shift C Calculation'!$D11/3600,0)</f>
        <v>0</v>
      </c>
      <c r="AH11" s="11">
        <f>IFERROR('Input Data Shift C'!AG15*'Shift C Calculation'!$D11/3600,0)</f>
        <v>0</v>
      </c>
      <c r="AI11" s="11">
        <f>IFERROR('Input Data Shift C'!AH15*'Shift C Calculation'!$D11/3600,0)</f>
        <v>0</v>
      </c>
      <c r="AJ11" s="11">
        <f t="shared" si="0"/>
        <v>14.34375</v>
      </c>
    </row>
    <row r="12" spans="2:36">
      <c r="B12" s="8">
        <v>10</v>
      </c>
      <c r="C12" s="9" t="str">
        <f>+Kousu!B20</f>
        <v>AE062040-3690</v>
      </c>
      <c r="D12" s="10">
        <f>+Kousu!S20</f>
        <v>14.127906976744187</v>
      </c>
      <c r="E12" s="11">
        <f>IFERROR('Input Data Shift C'!D16*'Shift C Calculation'!$D12/3600,0)</f>
        <v>0</v>
      </c>
      <c r="F12" s="11">
        <f>IFERROR('Input Data Shift C'!E16*'Shift C Calculation'!$D12/3600,0)</f>
        <v>0</v>
      </c>
      <c r="G12" s="11">
        <f>IFERROR('Input Data Shift C'!F16*'Shift C Calculation'!$D12/3600,0)</f>
        <v>0</v>
      </c>
      <c r="H12" s="11">
        <f>IFERROR('Input Data Shift C'!G16*'Shift C Calculation'!$D12/3600,0)</f>
        <v>0</v>
      </c>
      <c r="I12" s="11">
        <f>IFERROR('Input Data Shift C'!H16*'Shift C Calculation'!$D12/3600,0)</f>
        <v>0</v>
      </c>
      <c r="J12" s="11">
        <f>IFERROR('Input Data Shift C'!I16*'Shift C Calculation'!$D12/3600,0)</f>
        <v>0</v>
      </c>
      <c r="K12" s="11">
        <f>IFERROR('Input Data Shift C'!J16*'Shift C Calculation'!$D12/3600,0)</f>
        <v>0</v>
      </c>
      <c r="L12" s="11">
        <f>IFERROR('Input Data Shift C'!K16*'Shift C Calculation'!$D12/3600,0)</f>
        <v>0</v>
      </c>
      <c r="M12" s="11">
        <f>IFERROR('Input Data Shift C'!L16*'Shift C Calculation'!$D12/3600,0)</f>
        <v>0</v>
      </c>
      <c r="N12" s="11">
        <f>IFERROR('Input Data Shift C'!M16*'Shift C Calculation'!$D12/3600,0)</f>
        <v>0</v>
      </c>
      <c r="O12" s="11">
        <f>IFERROR('Input Data Shift C'!N16*'Shift C Calculation'!$D12/3600,0)</f>
        <v>0</v>
      </c>
      <c r="P12" s="11">
        <f>IFERROR('Input Data Shift C'!O16*'Shift C Calculation'!$D12/3600,0)</f>
        <v>0</v>
      </c>
      <c r="Q12" s="11">
        <f>IFERROR('Input Data Shift C'!P16*'Shift C Calculation'!$D12/3600,0)</f>
        <v>0</v>
      </c>
      <c r="R12" s="11">
        <f>IFERROR('Input Data Shift C'!Q16*'Shift C Calculation'!$D12/3600,0)</f>
        <v>0</v>
      </c>
      <c r="S12" s="11">
        <f>IFERROR('Input Data Shift C'!R16*'Shift C Calculation'!$D12/3600,0)</f>
        <v>0</v>
      </c>
      <c r="T12" s="11">
        <f>IFERROR('Input Data Shift C'!S16*'Shift C Calculation'!$D12/3600,0)</f>
        <v>0</v>
      </c>
      <c r="U12" s="11">
        <f>IFERROR('Input Data Shift C'!T16*'Shift C Calculation'!$D12/3600,0)</f>
        <v>0</v>
      </c>
      <c r="V12" s="11">
        <f>IFERROR('Input Data Shift C'!U16*'Shift C Calculation'!$D12/3600,0)</f>
        <v>0</v>
      </c>
      <c r="W12" s="11">
        <f>IFERROR('Input Data Shift C'!V16*'Shift C Calculation'!$D12/3600,0)</f>
        <v>0</v>
      </c>
      <c r="X12" s="11">
        <f>IFERROR('Input Data Shift C'!W16*'Shift C Calculation'!$D12/3600,0)</f>
        <v>0</v>
      </c>
      <c r="Y12" s="11">
        <f>IFERROR('Input Data Shift C'!X16*'Shift C Calculation'!$D12/3600,0)</f>
        <v>0</v>
      </c>
      <c r="Z12" s="11">
        <f>IFERROR('Input Data Shift C'!Y16*'Shift C Calculation'!$D12/3600,0)</f>
        <v>0</v>
      </c>
      <c r="AA12" s="11">
        <f>IFERROR('Input Data Shift C'!Z16*'Shift C Calculation'!$D12/3600,0)</f>
        <v>0</v>
      </c>
      <c r="AB12" s="11">
        <f>IFERROR('Input Data Shift C'!AA16*'Shift C Calculation'!$D12/3600,0)</f>
        <v>0</v>
      </c>
      <c r="AC12" s="11">
        <f>IFERROR('Input Data Shift C'!AB16*'Shift C Calculation'!$D12/3600,0)</f>
        <v>0</v>
      </c>
      <c r="AD12" s="11">
        <f>IFERROR('Input Data Shift C'!AC16*'Shift C Calculation'!$D12/3600,0)</f>
        <v>0</v>
      </c>
      <c r="AE12" s="11">
        <f>IFERROR('Input Data Shift C'!AD16*'Shift C Calculation'!$D12/3600,0)</f>
        <v>0</v>
      </c>
      <c r="AF12" s="11">
        <f>IFERROR('Input Data Shift C'!AE16*'Shift C Calculation'!$D12/3600,0)</f>
        <v>0</v>
      </c>
      <c r="AG12" s="11">
        <f>IFERROR('Input Data Shift C'!AF16*'Shift C Calculation'!$D12/3600,0)</f>
        <v>0</v>
      </c>
      <c r="AH12" s="11">
        <f>IFERROR('Input Data Shift C'!AG16*'Shift C Calculation'!$D12/3600,0)</f>
        <v>0</v>
      </c>
      <c r="AI12" s="11">
        <f>IFERROR('Input Data Shift C'!AH16*'Shift C Calculation'!$D12/3600,0)</f>
        <v>0</v>
      </c>
      <c r="AJ12" s="11">
        <f t="shared" si="0"/>
        <v>0</v>
      </c>
    </row>
    <row r="13" spans="2:36">
      <c r="B13" s="8">
        <v>11</v>
      </c>
      <c r="C13" s="9" t="str">
        <f>+Kousu!B21</f>
        <v>AE062040-3700</v>
      </c>
      <c r="D13" s="10">
        <f>+Kousu!S21</f>
        <v>14.127906976744187</v>
      </c>
      <c r="E13" s="11">
        <f>IFERROR('Input Data Shift C'!D17*'Shift C Calculation'!$D13/3600,0)</f>
        <v>0</v>
      </c>
      <c r="F13" s="11">
        <f>IFERROR('Input Data Shift C'!E17*'Shift C Calculation'!$D13/3600,0)</f>
        <v>0</v>
      </c>
      <c r="G13" s="11">
        <f>IFERROR('Input Data Shift C'!F17*'Shift C Calculation'!$D13/3600,0)</f>
        <v>0</v>
      </c>
      <c r="H13" s="11">
        <f>IFERROR('Input Data Shift C'!G17*'Shift C Calculation'!$D13/3600,0)</f>
        <v>0</v>
      </c>
      <c r="I13" s="11">
        <f>IFERROR('Input Data Shift C'!H17*'Shift C Calculation'!$D13/3600,0)</f>
        <v>0</v>
      </c>
      <c r="J13" s="11">
        <f>IFERROR('Input Data Shift C'!I17*'Shift C Calculation'!$D13/3600,0)</f>
        <v>0</v>
      </c>
      <c r="K13" s="11">
        <f>IFERROR('Input Data Shift C'!J17*'Shift C Calculation'!$D13/3600,0)</f>
        <v>0</v>
      </c>
      <c r="L13" s="11">
        <f>IFERROR('Input Data Shift C'!K17*'Shift C Calculation'!$D13/3600,0)</f>
        <v>0</v>
      </c>
      <c r="M13" s="11">
        <f>IFERROR('Input Data Shift C'!L17*'Shift C Calculation'!$D13/3600,0)</f>
        <v>0</v>
      </c>
      <c r="N13" s="11">
        <f>IFERROR('Input Data Shift C'!M17*'Shift C Calculation'!$D13/3600,0)</f>
        <v>0</v>
      </c>
      <c r="O13" s="11">
        <f>IFERROR('Input Data Shift C'!N17*'Shift C Calculation'!$D13/3600,0)</f>
        <v>0</v>
      </c>
      <c r="P13" s="11">
        <f>IFERROR('Input Data Shift C'!O17*'Shift C Calculation'!$D13/3600,0)</f>
        <v>0</v>
      </c>
      <c r="Q13" s="11">
        <f>IFERROR('Input Data Shift C'!P17*'Shift C Calculation'!$D13/3600,0)</f>
        <v>0</v>
      </c>
      <c r="R13" s="11">
        <f>IFERROR('Input Data Shift C'!Q17*'Shift C Calculation'!$D13/3600,0)</f>
        <v>0</v>
      </c>
      <c r="S13" s="11">
        <f>IFERROR('Input Data Shift C'!R17*'Shift C Calculation'!$D13/3600,0)</f>
        <v>0</v>
      </c>
      <c r="T13" s="11">
        <f>IFERROR('Input Data Shift C'!S17*'Shift C Calculation'!$D13/3600,0)</f>
        <v>0</v>
      </c>
      <c r="U13" s="11">
        <f>IFERROR('Input Data Shift C'!T17*'Shift C Calculation'!$D13/3600,0)</f>
        <v>0</v>
      </c>
      <c r="V13" s="11">
        <f>IFERROR('Input Data Shift C'!U17*'Shift C Calculation'!$D13/3600,0)</f>
        <v>0</v>
      </c>
      <c r="W13" s="11">
        <f>IFERROR('Input Data Shift C'!V17*'Shift C Calculation'!$D13/3600,0)</f>
        <v>0</v>
      </c>
      <c r="X13" s="11">
        <f>IFERROR('Input Data Shift C'!W17*'Shift C Calculation'!$D13/3600,0)</f>
        <v>0</v>
      </c>
      <c r="Y13" s="11">
        <f>IFERROR('Input Data Shift C'!X17*'Shift C Calculation'!$D13/3600,0)</f>
        <v>0</v>
      </c>
      <c r="Z13" s="11">
        <f>IFERROR('Input Data Shift C'!Y17*'Shift C Calculation'!$D13/3600,0)</f>
        <v>0</v>
      </c>
      <c r="AA13" s="11">
        <f>IFERROR('Input Data Shift C'!Z17*'Shift C Calculation'!$D13/3600,0)</f>
        <v>0</v>
      </c>
      <c r="AB13" s="11">
        <f>IFERROR('Input Data Shift C'!AA17*'Shift C Calculation'!$D13/3600,0)</f>
        <v>0</v>
      </c>
      <c r="AC13" s="11">
        <f>IFERROR('Input Data Shift C'!AB17*'Shift C Calculation'!$D13/3600,0)</f>
        <v>0</v>
      </c>
      <c r="AD13" s="11">
        <f>IFERROR('Input Data Shift C'!AC17*'Shift C Calculation'!$D13/3600,0)</f>
        <v>0</v>
      </c>
      <c r="AE13" s="11">
        <f>IFERROR('Input Data Shift C'!AD17*'Shift C Calculation'!$D13/3600,0)</f>
        <v>0</v>
      </c>
      <c r="AF13" s="11">
        <f>IFERROR('Input Data Shift C'!AE17*'Shift C Calculation'!$D13/3600,0)</f>
        <v>0</v>
      </c>
      <c r="AG13" s="11">
        <f>IFERROR('Input Data Shift C'!AF17*'Shift C Calculation'!$D13/3600,0)</f>
        <v>0</v>
      </c>
      <c r="AH13" s="11">
        <f>IFERROR('Input Data Shift C'!AG17*'Shift C Calculation'!$D13/3600,0)</f>
        <v>0</v>
      </c>
      <c r="AI13" s="11">
        <f>IFERROR('Input Data Shift C'!AH17*'Shift C Calculation'!$D13/3600,0)</f>
        <v>0</v>
      </c>
      <c r="AJ13" s="11">
        <f t="shared" si="0"/>
        <v>0</v>
      </c>
    </row>
    <row r="14" spans="2:36">
      <c r="B14" s="8">
        <v>12</v>
      </c>
      <c r="C14" s="9" t="str">
        <f>+Kousu!B22</f>
        <v>AE062040-3900</v>
      </c>
      <c r="D14" s="10">
        <f>+Kousu!S22</f>
        <v>14.127906976744187</v>
      </c>
      <c r="E14" s="11">
        <f>IFERROR('Input Data Shift C'!D18*'Shift C Calculation'!$D14/3600,0)</f>
        <v>0</v>
      </c>
      <c r="F14" s="11">
        <f>IFERROR('Input Data Shift C'!E18*'Shift C Calculation'!$D14/3600,0)</f>
        <v>0</v>
      </c>
      <c r="G14" s="11">
        <f>IFERROR('Input Data Shift C'!F18*'Shift C Calculation'!$D14/3600,0)</f>
        <v>0</v>
      </c>
      <c r="H14" s="11">
        <f>IFERROR('Input Data Shift C'!G18*'Shift C Calculation'!$D14/3600,0)</f>
        <v>0</v>
      </c>
      <c r="I14" s="11">
        <f>IFERROR('Input Data Shift C'!H18*'Shift C Calculation'!$D14/3600,0)</f>
        <v>0</v>
      </c>
      <c r="J14" s="11">
        <f>IFERROR('Input Data Shift C'!I18*'Shift C Calculation'!$D14/3600,0)</f>
        <v>0</v>
      </c>
      <c r="K14" s="11">
        <f>IFERROR('Input Data Shift C'!J18*'Shift C Calculation'!$D14/3600,0)</f>
        <v>0</v>
      </c>
      <c r="L14" s="11">
        <f>IFERROR('Input Data Shift C'!K18*'Shift C Calculation'!$D14/3600,0)</f>
        <v>0</v>
      </c>
      <c r="M14" s="11">
        <f>IFERROR('Input Data Shift C'!L18*'Shift C Calculation'!$D14/3600,0)</f>
        <v>0</v>
      </c>
      <c r="N14" s="11">
        <f>IFERROR('Input Data Shift C'!M18*'Shift C Calculation'!$D14/3600,0)</f>
        <v>0</v>
      </c>
      <c r="O14" s="11">
        <f>IFERROR('Input Data Shift C'!N18*'Shift C Calculation'!$D14/3600,0)</f>
        <v>0</v>
      </c>
      <c r="P14" s="11">
        <f>IFERROR('Input Data Shift C'!O18*'Shift C Calculation'!$D14/3600,0)</f>
        <v>0</v>
      </c>
      <c r="Q14" s="11">
        <f>IFERROR('Input Data Shift C'!P18*'Shift C Calculation'!$D14/3600,0)</f>
        <v>0</v>
      </c>
      <c r="R14" s="11">
        <f>IFERROR('Input Data Shift C'!Q18*'Shift C Calculation'!$D14/3600,0)</f>
        <v>0</v>
      </c>
      <c r="S14" s="11">
        <f>IFERROR('Input Data Shift C'!R18*'Shift C Calculation'!$D14/3600,0)</f>
        <v>0</v>
      </c>
      <c r="T14" s="11">
        <f>IFERROR('Input Data Shift C'!S18*'Shift C Calculation'!$D14/3600,0)</f>
        <v>0</v>
      </c>
      <c r="U14" s="11">
        <f>IFERROR('Input Data Shift C'!T18*'Shift C Calculation'!$D14/3600,0)</f>
        <v>0</v>
      </c>
      <c r="V14" s="11">
        <f>IFERROR('Input Data Shift C'!U18*'Shift C Calculation'!$D14/3600,0)</f>
        <v>0</v>
      </c>
      <c r="W14" s="11">
        <f>IFERROR('Input Data Shift C'!V18*'Shift C Calculation'!$D14/3600,0)</f>
        <v>0</v>
      </c>
      <c r="X14" s="11">
        <f>IFERROR('Input Data Shift C'!W18*'Shift C Calculation'!$D14/3600,0)</f>
        <v>0</v>
      </c>
      <c r="Y14" s="11">
        <f>IFERROR('Input Data Shift C'!X18*'Shift C Calculation'!$D14/3600,0)</f>
        <v>0</v>
      </c>
      <c r="Z14" s="11">
        <f>IFERROR('Input Data Shift C'!Y18*'Shift C Calculation'!$D14/3600,0)</f>
        <v>0</v>
      </c>
      <c r="AA14" s="11">
        <f>IFERROR('Input Data Shift C'!Z18*'Shift C Calculation'!$D14/3600,0)</f>
        <v>0</v>
      </c>
      <c r="AB14" s="11">
        <f>IFERROR('Input Data Shift C'!AA18*'Shift C Calculation'!$D14/3600,0)</f>
        <v>0</v>
      </c>
      <c r="AC14" s="11">
        <f>IFERROR('Input Data Shift C'!AB18*'Shift C Calculation'!$D14/3600,0)</f>
        <v>0</v>
      </c>
      <c r="AD14" s="11">
        <f>IFERROR('Input Data Shift C'!AC18*'Shift C Calculation'!$D14/3600,0)</f>
        <v>0</v>
      </c>
      <c r="AE14" s="11">
        <f>IFERROR('Input Data Shift C'!AD18*'Shift C Calculation'!$D14/3600,0)</f>
        <v>0</v>
      </c>
      <c r="AF14" s="11">
        <f>IFERROR('Input Data Shift C'!AE18*'Shift C Calculation'!$D14/3600,0)</f>
        <v>0</v>
      </c>
      <c r="AG14" s="11">
        <f>IFERROR('Input Data Shift C'!AF18*'Shift C Calculation'!$D14/3600,0)</f>
        <v>0</v>
      </c>
      <c r="AH14" s="11">
        <f>IFERROR('Input Data Shift C'!AG18*'Shift C Calculation'!$D14/3600,0)</f>
        <v>0</v>
      </c>
      <c r="AI14" s="11">
        <f>IFERROR('Input Data Shift C'!AH18*'Shift C Calculation'!$D14/3600,0)</f>
        <v>0</v>
      </c>
      <c r="AJ14" s="11">
        <f t="shared" si="0"/>
        <v>0</v>
      </c>
    </row>
    <row r="15" spans="2:36">
      <c r="B15" s="8">
        <v>13</v>
      </c>
      <c r="C15" s="9" t="str">
        <f>+Kousu!B23</f>
        <v>AE062040-3910</v>
      </c>
      <c r="D15" s="10">
        <f>+Kousu!S23</f>
        <v>14.127906976744187</v>
      </c>
      <c r="E15" s="11">
        <f>IFERROR('Input Data Shift C'!D19*'Shift C Calculation'!$D15/3600,0)</f>
        <v>0</v>
      </c>
      <c r="F15" s="11">
        <f>IFERROR('Input Data Shift C'!E19*'Shift C Calculation'!$D15/3600,0)</f>
        <v>0</v>
      </c>
      <c r="G15" s="11">
        <f>IFERROR('Input Data Shift C'!F19*'Shift C Calculation'!$D15/3600,0)</f>
        <v>0</v>
      </c>
      <c r="H15" s="11">
        <f>IFERROR('Input Data Shift C'!G19*'Shift C Calculation'!$D15/3600,0)</f>
        <v>0</v>
      </c>
      <c r="I15" s="11">
        <f>IFERROR('Input Data Shift C'!H19*'Shift C Calculation'!$D15/3600,0)</f>
        <v>0</v>
      </c>
      <c r="J15" s="11">
        <f>IFERROR('Input Data Shift C'!I19*'Shift C Calculation'!$D15/3600,0)</f>
        <v>0</v>
      </c>
      <c r="K15" s="11">
        <f>IFERROR('Input Data Shift C'!J19*'Shift C Calculation'!$D15/3600,0)</f>
        <v>0</v>
      </c>
      <c r="L15" s="11">
        <f>IFERROR('Input Data Shift C'!K19*'Shift C Calculation'!$D15/3600,0)</f>
        <v>0</v>
      </c>
      <c r="M15" s="11">
        <f>IFERROR('Input Data Shift C'!L19*'Shift C Calculation'!$D15/3600,0)</f>
        <v>0</v>
      </c>
      <c r="N15" s="11">
        <f>IFERROR('Input Data Shift C'!M19*'Shift C Calculation'!$D15/3600,0)</f>
        <v>2.4449127906976744</v>
      </c>
      <c r="O15" s="11">
        <f>IFERROR('Input Data Shift C'!N19*'Shift C Calculation'!$D15/3600,0)</f>
        <v>0</v>
      </c>
      <c r="P15" s="11">
        <f>IFERROR('Input Data Shift C'!O19*'Shift C Calculation'!$D15/3600,0)</f>
        <v>0</v>
      </c>
      <c r="Q15" s="11">
        <f>IFERROR('Input Data Shift C'!P19*'Shift C Calculation'!$D15/3600,0)</f>
        <v>0</v>
      </c>
      <c r="R15" s="11">
        <f>IFERROR('Input Data Shift C'!Q19*'Shift C Calculation'!$D15/3600,0)</f>
        <v>0</v>
      </c>
      <c r="S15" s="11">
        <f>IFERROR('Input Data Shift C'!R19*'Shift C Calculation'!$D15/3600,0)</f>
        <v>0</v>
      </c>
      <c r="T15" s="11">
        <f>IFERROR('Input Data Shift C'!S19*'Shift C Calculation'!$D15/3600,0)</f>
        <v>0</v>
      </c>
      <c r="U15" s="11">
        <f>IFERROR('Input Data Shift C'!T19*'Shift C Calculation'!$D15/3600,0)</f>
        <v>0</v>
      </c>
      <c r="V15" s="11">
        <f>IFERROR('Input Data Shift C'!U19*'Shift C Calculation'!$D15/3600,0)</f>
        <v>0</v>
      </c>
      <c r="W15" s="11">
        <f>IFERROR('Input Data Shift C'!V19*'Shift C Calculation'!$D15/3600,0)</f>
        <v>0</v>
      </c>
      <c r="X15" s="11">
        <f>IFERROR('Input Data Shift C'!W19*'Shift C Calculation'!$D15/3600,0)</f>
        <v>0</v>
      </c>
      <c r="Y15" s="11">
        <f>IFERROR('Input Data Shift C'!X19*'Shift C Calculation'!$D15/3600,0)</f>
        <v>0</v>
      </c>
      <c r="Z15" s="11">
        <f>IFERROR('Input Data Shift C'!Y19*'Shift C Calculation'!$D15/3600,0)</f>
        <v>0</v>
      </c>
      <c r="AA15" s="11">
        <f>IFERROR('Input Data Shift C'!Z19*'Shift C Calculation'!$D15/3600,0)</f>
        <v>0</v>
      </c>
      <c r="AB15" s="11">
        <f>IFERROR('Input Data Shift C'!AA19*'Shift C Calculation'!$D15/3600,0)</f>
        <v>0</v>
      </c>
      <c r="AC15" s="11">
        <f>IFERROR('Input Data Shift C'!AB19*'Shift C Calculation'!$D15/3600,0)</f>
        <v>0</v>
      </c>
      <c r="AD15" s="11">
        <f>IFERROR('Input Data Shift C'!AC19*'Shift C Calculation'!$D15/3600,0)</f>
        <v>0</v>
      </c>
      <c r="AE15" s="11">
        <f>IFERROR('Input Data Shift C'!AD19*'Shift C Calculation'!$D15/3600,0)</f>
        <v>0</v>
      </c>
      <c r="AF15" s="11">
        <f>IFERROR('Input Data Shift C'!AE19*'Shift C Calculation'!$D15/3600,0)</f>
        <v>0</v>
      </c>
      <c r="AG15" s="11">
        <f>IFERROR('Input Data Shift C'!AF19*'Shift C Calculation'!$D15/3600,0)</f>
        <v>0</v>
      </c>
      <c r="AH15" s="11">
        <f>IFERROR('Input Data Shift C'!AG19*'Shift C Calculation'!$D15/3600,0)</f>
        <v>0</v>
      </c>
      <c r="AI15" s="11">
        <f>IFERROR('Input Data Shift C'!AH19*'Shift C Calculation'!$D15/3600,0)</f>
        <v>0</v>
      </c>
      <c r="AJ15" s="11">
        <f t="shared" si="0"/>
        <v>2.4449127906976744</v>
      </c>
    </row>
    <row r="16" spans="2:36">
      <c r="B16" s="8">
        <v>14</v>
      </c>
      <c r="C16" s="9" t="str">
        <f>+Kousu!B24</f>
        <v>AE062040-3920</v>
      </c>
      <c r="D16" s="10">
        <f>+Kousu!S24</f>
        <v>14.127906976744187</v>
      </c>
      <c r="E16" s="11">
        <f>IFERROR('Input Data Shift C'!D20*'Shift C Calculation'!$D16/3600,0)</f>
        <v>0</v>
      </c>
      <c r="F16" s="11">
        <f>IFERROR('Input Data Shift C'!E20*'Shift C Calculation'!$D16/3600,0)</f>
        <v>0</v>
      </c>
      <c r="G16" s="11">
        <f>IFERROR('Input Data Shift C'!F20*'Shift C Calculation'!$D16/3600,0)</f>
        <v>0</v>
      </c>
      <c r="H16" s="11">
        <f>IFERROR('Input Data Shift C'!G20*'Shift C Calculation'!$D16/3600,0)</f>
        <v>0</v>
      </c>
      <c r="I16" s="11">
        <f>IFERROR('Input Data Shift C'!H20*'Shift C Calculation'!$D16/3600,0)</f>
        <v>0</v>
      </c>
      <c r="J16" s="11">
        <f>IFERROR('Input Data Shift C'!I20*'Shift C Calculation'!$D16/3600,0)</f>
        <v>0</v>
      </c>
      <c r="K16" s="11">
        <f>IFERROR('Input Data Shift C'!J20*'Shift C Calculation'!$D16/3600,0)</f>
        <v>2.4095930232558143</v>
      </c>
      <c r="L16" s="11">
        <f>IFERROR('Input Data Shift C'!K20*'Shift C Calculation'!$D16/3600,0)</f>
        <v>0</v>
      </c>
      <c r="M16" s="11">
        <f>IFERROR('Input Data Shift C'!L20*'Shift C Calculation'!$D16/3600,0)</f>
        <v>0</v>
      </c>
      <c r="N16" s="11">
        <f>IFERROR('Input Data Shift C'!M20*'Shift C Calculation'!$D16/3600,0)</f>
        <v>0</v>
      </c>
      <c r="O16" s="11">
        <f>IFERROR('Input Data Shift C'!N20*'Shift C Calculation'!$D16/3600,0)</f>
        <v>0</v>
      </c>
      <c r="P16" s="11">
        <f>IFERROR('Input Data Shift C'!O20*'Shift C Calculation'!$D16/3600,0)</f>
        <v>0</v>
      </c>
      <c r="Q16" s="11">
        <f>IFERROR('Input Data Shift C'!P20*'Shift C Calculation'!$D16/3600,0)</f>
        <v>0</v>
      </c>
      <c r="R16" s="11">
        <f>IFERROR('Input Data Shift C'!Q20*'Shift C Calculation'!$D16/3600,0)</f>
        <v>0</v>
      </c>
      <c r="S16" s="11">
        <f>IFERROR('Input Data Shift C'!R20*'Shift C Calculation'!$D16/3600,0)</f>
        <v>2.1152616279069769</v>
      </c>
      <c r="T16" s="11">
        <f>IFERROR('Input Data Shift C'!S20*'Shift C Calculation'!$D16/3600,0)</f>
        <v>0</v>
      </c>
      <c r="U16" s="11">
        <f>IFERROR('Input Data Shift C'!T20*'Shift C Calculation'!$D16/3600,0)</f>
        <v>0</v>
      </c>
      <c r="V16" s="11">
        <f>IFERROR('Input Data Shift C'!U20*'Shift C Calculation'!$D16/3600,0)</f>
        <v>0</v>
      </c>
      <c r="W16" s="11">
        <f>IFERROR('Input Data Shift C'!V20*'Shift C Calculation'!$D16/3600,0)</f>
        <v>0</v>
      </c>
      <c r="X16" s="11">
        <f>IFERROR('Input Data Shift C'!W20*'Shift C Calculation'!$D16/3600,0)</f>
        <v>0</v>
      </c>
      <c r="Y16" s="11">
        <f>IFERROR('Input Data Shift C'!X20*'Shift C Calculation'!$D16/3600,0)</f>
        <v>0</v>
      </c>
      <c r="Z16" s="11">
        <f>IFERROR('Input Data Shift C'!Y20*'Shift C Calculation'!$D16/3600,0)</f>
        <v>0</v>
      </c>
      <c r="AA16" s="11">
        <f>IFERROR('Input Data Shift C'!Z20*'Shift C Calculation'!$D16/3600,0)</f>
        <v>0</v>
      </c>
      <c r="AB16" s="11">
        <f>IFERROR('Input Data Shift C'!AA20*'Shift C Calculation'!$D16/3600,0)</f>
        <v>0</v>
      </c>
      <c r="AC16" s="11">
        <f>IFERROR('Input Data Shift C'!AB20*'Shift C Calculation'!$D16/3600,0)</f>
        <v>0</v>
      </c>
      <c r="AD16" s="11">
        <f>IFERROR('Input Data Shift C'!AC20*'Shift C Calculation'!$D16/3600,0)</f>
        <v>0</v>
      </c>
      <c r="AE16" s="11">
        <f>IFERROR('Input Data Shift C'!AD20*'Shift C Calculation'!$D16/3600,0)</f>
        <v>0</v>
      </c>
      <c r="AF16" s="11">
        <f>IFERROR('Input Data Shift C'!AE20*'Shift C Calculation'!$D16/3600,0)</f>
        <v>0</v>
      </c>
      <c r="AG16" s="11">
        <f>IFERROR('Input Data Shift C'!AF20*'Shift C Calculation'!$D16/3600,0)</f>
        <v>0</v>
      </c>
      <c r="AH16" s="11">
        <f>IFERROR('Input Data Shift C'!AG20*'Shift C Calculation'!$D16/3600,0)</f>
        <v>0</v>
      </c>
      <c r="AI16" s="11">
        <f>IFERROR('Input Data Shift C'!AH20*'Shift C Calculation'!$D16/3600,0)</f>
        <v>0</v>
      </c>
      <c r="AJ16" s="11">
        <f t="shared" si="0"/>
        <v>4.5248546511627907</v>
      </c>
    </row>
    <row r="17" spans="2:36">
      <c r="B17" s="8">
        <v>15</v>
      </c>
      <c r="C17" s="9" t="str">
        <f>+Kousu!B25</f>
        <v>AE062040-4090</v>
      </c>
      <c r="D17" s="10">
        <f>+Kousu!S25</f>
        <v>14.127906976744187</v>
      </c>
      <c r="E17" s="11">
        <f>IFERROR('Input Data Shift C'!D21*'Shift C Calculation'!$D17/3600,0)</f>
        <v>5.8709302325581403</v>
      </c>
      <c r="F17" s="11">
        <f>IFERROR('Input Data Shift C'!E21*'Shift C Calculation'!$D17/3600,0)</f>
        <v>0</v>
      </c>
      <c r="G17" s="11">
        <f>IFERROR('Input Data Shift C'!F21*'Shift C Calculation'!$D17/3600,0)</f>
        <v>0</v>
      </c>
      <c r="H17" s="11">
        <f>IFERROR('Input Data Shift C'!G21*'Shift C Calculation'!$D17/3600,0)</f>
        <v>0</v>
      </c>
      <c r="I17" s="11">
        <f>IFERROR('Input Data Shift C'!H21*'Shift C Calculation'!$D17/3600,0)</f>
        <v>0</v>
      </c>
      <c r="J17" s="11">
        <f>IFERROR('Input Data Shift C'!I21*'Shift C Calculation'!$D17/3600,0)</f>
        <v>0</v>
      </c>
      <c r="K17" s="11">
        <f>IFERROR('Input Data Shift C'!J21*'Shift C Calculation'!$D17/3600,0)</f>
        <v>3.7595930232558143</v>
      </c>
      <c r="L17" s="11">
        <f>IFERROR('Input Data Shift C'!K21*'Shift C Calculation'!$D17/3600,0)</f>
        <v>0</v>
      </c>
      <c r="M17" s="11">
        <f>IFERROR('Input Data Shift C'!L21*'Shift C Calculation'!$D17/3600,0)</f>
        <v>0</v>
      </c>
      <c r="N17" s="11">
        <f>IFERROR('Input Data Shift C'!M21*'Shift C Calculation'!$D17/3600,0)</f>
        <v>0</v>
      </c>
      <c r="O17" s="11">
        <f>IFERROR('Input Data Shift C'!N21*'Shift C Calculation'!$D17/3600,0)</f>
        <v>0</v>
      </c>
      <c r="P17" s="11">
        <f>IFERROR('Input Data Shift C'!O21*'Shift C Calculation'!$D17/3600,0)</f>
        <v>0</v>
      </c>
      <c r="Q17" s="11">
        <f>IFERROR('Input Data Shift C'!P21*'Shift C Calculation'!$D17/3600,0)</f>
        <v>4.3129360465116289</v>
      </c>
      <c r="R17" s="11">
        <f>IFERROR('Input Data Shift C'!Q21*'Shift C Calculation'!$D17/3600,0)</f>
        <v>0</v>
      </c>
      <c r="S17" s="11">
        <f>IFERROR('Input Data Shift C'!R21*'Shift C Calculation'!$D17/3600,0)</f>
        <v>2.8059593023255816</v>
      </c>
      <c r="T17" s="11">
        <f>IFERROR('Input Data Shift C'!S21*'Shift C Calculation'!$D17/3600,0)</f>
        <v>0</v>
      </c>
      <c r="U17" s="11">
        <f>IFERROR('Input Data Shift C'!T21*'Shift C Calculation'!$D17/3600,0)</f>
        <v>0</v>
      </c>
      <c r="V17" s="11">
        <f>IFERROR('Input Data Shift C'!U21*'Shift C Calculation'!$D17/3600,0)</f>
        <v>0</v>
      </c>
      <c r="W17" s="11">
        <f>IFERROR('Input Data Shift C'!V21*'Shift C Calculation'!$D17/3600,0)</f>
        <v>0</v>
      </c>
      <c r="X17" s="11">
        <f>IFERROR('Input Data Shift C'!W21*'Shift C Calculation'!$D17/3600,0)</f>
        <v>0</v>
      </c>
      <c r="Y17" s="11">
        <f>IFERROR('Input Data Shift C'!X21*'Shift C Calculation'!$D17/3600,0)</f>
        <v>0</v>
      </c>
      <c r="Z17" s="11">
        <f>IFERROR('Input Data Shift C'!Y21*'Shift C Calculation'!$D17/3600,0)</f>
        <v>0</v>
      </c>
      <c r="AA17" s="11">
        <f>IFERROR('Input Data Shift C'!Z21*'Shift C Calculation'!$D17/3600,0)</f>
        <v>0</v>
      </c>
      <c r="AB17" s="11">
        <f>IFERROR('Input Data Shift C'!AA21*'Shift C Calculation'!$D17/3600,0)</f>
        <v>0</v>
      </c>
      <c r="AC17" s="11">
        <f>IFERROR('Input Data Shift C'!AB21*'Shift C Calculation'!$D17/3600,0)</f>
        <v>0</v>
      </c>
      <c r="AD17" s="11">
        <f>IFERROR('Input Data Shift C'!AC21*'Shift C Calculation'!$D17/3600,0)</f>
        <v>0</v>
      </c>
      <c r="AE17" s="11">
        <f>IFERROR('Input Data Shift C'!AD21*'Shift C Calculation'!$D17/3600,0)</f>
        <v>0</v>
      </c>
      <c r="AF17" s="11">
        <f>IFERROR('Input Data Shift C'!AE21*'Shift C Calculation'!$D17/3600,0)</f>
        <v>0</v>
      </c>
      <c r="AG17" s="11">
        <f>IFERROR('Input Data Shift C'!AF21*'Shift C Calculation'!$D17/3600,0)</f>
        <v>0</v>
      </c>
      <c r="AH17" s="11">
        <f>IFERROR('Input Data Shift C'!AG21*'Shift C Calculation'!$D17/3600,0)</f>
        <v>0</v>
      </c>
      <c r="AI17" s="11">
        <f>IFERROR('Input Data Shift C'!AH21*'Shift C Calculation'!$D17/3600,0)</f>
        <v>0</v>
      </c>
      <c r="AJ17" s="11">
        <f t="shared" si="0"/>
        <v>16.749418604651165</v>
      </c>
    </row>
    <row r="18" spans="2:36">
      <c r="B18" s="8">
        <v>16</v>
      </c>
      <c r="C18" s="9" t="str">
        <f>+Kousu!B26</f>
        <v>AE062070-0010</v>
      </c>
      <c r="D18" s="10">
        <f>+Kousu!S26</f>
        <v>14.127906976744187</v>
      </c>
      <c r="E18" s="11">
        <f>IFERROR('Input Data Shift C'!D22*'Shift C Calculation'!$D18/3600,0)</f>
        <v>0</v>
      </c>
      <c r="F18" s="11">
        <f>IFERROR('Input Data Shift C'!E22*'Shift C Calculation'!$D18/3600,0)</f>
        <v>0</v>
      </c>
      <c r="G18" s="11">
        <f>IFERROR('Input Data Shift C'!F22*'Shift C Calculation'!$D18/3600,0)</f>
        <v>0</v>
      </c>
      <c r="H18" s="11">
        <f>IFERROR('Input Data Shift C'!G22*'Shift C Calculation'!$D18/3600,0)</f>
        <v>0</v>
      </c>
      <c r="I18" s="11">
        <f>IFERROR('Input Data Shift C'!H22*'Shift C Calculation'!$D18/3600,0)</f>
        <v>0</v>
      </c>
      <c r="J18" s="11">
        <f>IFERROR('Input Data Shift C'!I22*'Shift C Calculation'!$D18/3600,0)</f>
        <v>0</v>
      </c>
      <c r="K18" s="11">
        <f>IFERROR('Input Data Shift C'!J22*'Shift C Calculation'!$D18/3600,0)</f>
        <v>0</v>
      </c>
      <c r="L18" s="11">
        <f>IFERROR('Input Data Shift C'!K22*'Shift C Calculation'!$D18/3600,0)</f>
        <v>0</v>
      </c>
      <c r="M18" s="11">
        <f>IFERROR('Input Data Shift C'!L22*'Shift C Calculation'!$D18/3600,0)</f>
        <v>0</v>
      </c>
      <c r="N18" s="11">
        <f>IFERROR('Input Data Shift C'!M22*'Shift C Calculation'!$D18/3600,0)</f>
        <v>0</v>
      </c>
      <c r="O18" s="11">
        <f>IFERROR('Input Data Shift C'!N22*'Shift C Calculation'!$D18/3600,0)</f>
        <v>0</v>
      </c>
      <c r="P18" s="11">
        <f>IFERROR('Input Data Shift C'!O22*'Shift C Calculation'!$D18/3600,0)</f>
        <v>0</v>
      </c>
      <c r="Q18" s="11">
        <f>IFERROR('Input Data Shift C'!P22*'Shift C Calculation'!$D18/3600,0)</f>
        <v>0</v>
      </c>
      <c r="R18" s="11">
        <f>IFERROR('Input Data Shift C'!Q22*'Shift C Calculation'!$D18/3600,0)</f>
        <v>0</v>
      </c>
      <c r="S18" s="11">
        <f>IFERROR('Input Data Shift C'!R22*'Shift C Calculation'!$D18/3600,0)</f>
        <v>0</v>
      </c>
      <c r="T18" s="11">
        <f>IFERROR('Input Data Shift C'!S22*'Shift C Calculation'!$D18/3600,0)</f>
        <v>0</v>
      </c>
      <c r="U18" s="11">
        <f>IFERROR('Input Data Shift C'!T22*'Shift C Calculation'!$D18/3600,0)</f>
        <v>0</v>
      </c>
      <c r="V18" s="11">
        <f>IFERROR('Input Data Shift C'!U22*'Shift C Calculation'!$D18/3600,0)</f>
        <v>0</v>
      </c>
      <c r="W18" s="11">
        <f>IFERROR('Input Data Shift C'!V22*'Shift C Calculation'!$D18/3600,0)</f>
        <v>0</v>
      </c>
      <c r="X18" s="11">
        <f>IFERROR('Input Data Shift C'!W22*'Shift C Calculation'!$D18/3600,0)</f>
        <v>0</v>
      </c>
      <c r="Y18" s="11">
        <f>IFERROR('Input Data Shift C'!X22*'Shift C Calculation'!$D18/3600,0)</f>
        <v>0</v>
      </c>
      <c r="Z18" s="11">
        <f>IFERROR('Input Data Shift C'!Y22*'Shift C Calculation'!$D18/3600,0)</f>
        <v>0</v>
      </c>
      <c r="AA18" s="11">
        <f>IFERROR('Input Data Shift C'!Z22*'Shift C Calculation'!$D18/3600,0)</f>
        <v>0</v>
      </c>
      <c r="AB18" s="11">
        <f>IFERROR('Input Data Shift C'!AA22*'Shift C Calculation'!$D18/3600,0)</f>
        <v>0</v>
      </c>
      <c r="AC18" s="11">
        <f>IFERROR('Input Data Shift C'!AB22*'Shift C Calculation'!$D18/3600,0)</f>
        <v>0</v>
      </c>
      <c r="AD18" s="11">
        <f>IFERROR('Input Data Shift C'!AC22*'Shift C Calculation'!$D18/3600,0)</f>
        <v>0</v>
      </c>
      <c r="AE18" s="11">
        <f>IFERROR('Input Data Shift C'!AD22*'Shift C Calculation'!$D18/3600,0)</f>
        <v>0</v>
      </c>
      <c r="AF18" s="11">
        <f>IFERROR('Input Data Shift C'!AE22*'Shift C Calculation'!$D18/3600,0)</f>
        <v>0</v>
      </c>
      <c r="AG18" s="11">
        <f>IFERROR('Input Data Shift C'!AF22*'Shift C Calculation'!$D18/3600,0)</f>
        <v>0</v>
      </c>
      <c r="AH18" s="11">
        <f>IFERROR('Input Data Shift C'!AG22*'Shift C Calculation'!$D18/3600,0)</f>
        <v>0</v>
      </c>
      <c r="AI18" s="11">
        <f>IFERROR('Input Data Shift C'!AH22*'Shift C Calculation'!$D18/3600,0)</f>
        <v>0</v>
      </c>
      <c r="AJ18" s="11">
        <f t="shared" si="0"/>
        <v>0</v>
      </c>
    </row>
    <row r="19" spans="2:36">
      <c r="B19" s="8">
        <v>17</v>
      </c>
      <c r="C19" s="9" t="str">
        <f>+Kousu!B27</f>
        <v>AE062070-0150</v>
      </c>
      <c r="D19" s="10">
        <f>+Kousu!S27</f>
        <v>14.127906976744187</v>
      </c>
      <c r="E19" s="11">
        <f>IFERROR('Input Data Shift C'!D23*'Shift C Calculation'!$D19/3600,0)</f>
        <v>0</v>
      </c>
      <c r="F19" s="11">
        <f>IFERROR('Input Data Shift C'!E23*'Shift C Calculation'!$D19/3600,0)</f>
        <v>0</v>
      </c>
      <c r="G19" s="11">
        <f>IFERROR('Input Data Shift C'!F23*'Shift C Calculation'!$D19/3600,0)</f>
        <v>5.6079941860465121</v>
      </c>
      <c r="H19" s="11">
        <f>IFERROR('Input Data Shift C'!G23*'Shift C Calculation'!$D19/3600,0)</f>
        <v>11.522093023255815</v>
      </c>
      <c r="I19" s="11">
        <f>IFERROR('Input Data Shift C'!H23*'Shift C Calculation'!$D19/3600,0)</f>
        <v>0</v>
      </c>
      <c r="J19" s="11">
        <f>IFERROR('Input Data Shift C'!I23*'Shift C Calculation'!$D19/3600,0)</f>
        <v>0</v>
      </c>
      <c r="K19" s="11">
        <f>IFERROR('Input Data Shift C'!J23*'Shift C Calculation'!$D19/3600,0)</f>
        <v>4.2344476744186048</v>
      </c>
      <c r="L19" s="11">
        <f>IFERROR('Input Data Shift C'!K23*'Shift C Calculation'!$D19/3600,0)</f>
        <v>0</v>
      </c>
      <c r="M19" s="11">
        <f>IFERROR('Input Data Shift C'!L23*'Shift C Calculation'!$D19/3600,0)</f>
        <v>9.4421511627906973</v>
      </c>
      <c r="N19" s="11">
        <f>IFERROR('Input Data Shift C'!M23*'Shift C Calculation'!$D19/3600,0)</f>
        <v>7.5348837209302335</v>
      </c>
      <c r="O19" s="11">
        <f>IFERROR('Input Data Shift C'!N23*'Shift C Calculation'!$D19/3600,0)</f>
        <v>0</v>
      </c>
      <c r="P19" s="11">
        <f>IFERROR('Input Data Shift C'!O23*'Shift C Calculation'!$D19/3600,0)</f>
        <v>0</v>
      </c>
      <c r="Q19" s="11">
        <f>IFERROR('Input Data Shift C'!P23*'Shift C Calculation'!$D19/3600,0)</f>
        <v>0</v>
      </c>
      <c r="R19" s="11">
        <f>IFERROR('Input Data Shift C'!Q23*'Shift C Calculation'!$D19/3600,0)</f>
        <v>11.741860465116281</v>
      </c>
      <c r="S19" s="11">
        <f>IFERROR('Input Data Shift C'!R23*'Shift C Calculation'!$D19/3600,0)</f>
        <v>5.6511627906976747</v>
      </c>
      <c r="T19" s="11">
        <f>IFERROR('Input Data Shift C'!S23*'Shift C Calculation'!$D19/3600,0)</f>
        <v>1.8837209302325584</v>
      </c>
      <c r="U19" s="11">
        <f>IFERROR('Input Data Shift C'!T23*'Shift C Calculation'!$D19/3600,0)</f>
        <v>0</v>
      </c>
      <c r="V19" s="11">
        <f>IFERROR('Input Data Shift C'!U23*'Shift C Calculation'!$D19/3600,0)</f>
        <v>0</v>
      </c>
      <c r="W19" s="11">
        <f>IFERROR('Input Data Shift C'!V23*'Shift C Calculation'!$D19/3600,0)</f>
        <v>0</v>
      </c>
      <c r="X19" s="11">
        <f>IFERROR('Input Data Shift C'!W23*'Shift C Calculation'!$D19/3600,0)</f>
        <v>0</v>
      </c>
      <c r="Y19" s="11">
        <f>IFERROR('Input Data Shift C'!X23*'Shift C Calculation'!$D19/3600,0)</f>
        <v>0</v>
      </c>
      <c r="Z19" s="11">
        <f>IFERROR('Input Data Shift C'!Y23*'Shift C Calculation'!$D19/3600,0)</f>
        <v>0</v>
      </c>
      <c r="AA19" s="11">
        <f>IFERROR('Input Data Shift C'!Z23*'Shift C Calculation'!$D19/3600,0)</f>
        <v>0</v>
      </c>
      <c r="AB19" s="11">
        <f>IFERROR('Input Data Shift C'!AA23*'Shift C Calculation'!$D19/3600,0)</f>
        <v>0</v>
      </c>
      <c r="AC19" s="11">
        <f>IFERROR('Input Data Shift C'!AB23*'Shift C Calculation'!$D19/3600,0)</f>
        <v>0</v>
      </c>
      <c r="AD19" s="11">
        <f>IFERROR('Input Data Shift C'!AC23*'Shift C Calculation'!$D19/3600,0)</f>
        <v>0</v>
      </c>
      <c r="AE19" s="11">
        <f>IFERROR('Input Data Shift C'!AD23*'Shift C Calculation'!$D19/3600,0)</f>
        <v>0</v>
      </c>
      <c r="AF19" s="11">
        <f>IFERROR('Input Data Shift C'!AE23*'Shift C Calculation'!$D19/3600,0)</f>
        <v>0</v>
      </c>
      <c r="AG19" s="11">
        <f>IFERROR('Input Data Shift C'!AF23*'Shift C Calculation'!$D19/3600,0)</f>
        <v>0</v>
      </c>
      <c r="AH19" s="11">
        <f>IFERROR('Input Data Shift C'!AG23*'Shift C Calculation'!$D19/3600,0)</f>
        <v>0</v>
      </c>
      <c r="AI19" s="11">
        <f>IFERROR('Input Data Shift C'!AH23*'Shift C Calculation'!$D19/3600,0)</f>
        <v>0</v>
      </c>
      <c r="AJ19" s="11">
        <f t="shared" si="0"/>
        <v>57.618313953488375</v>
      </c>
    </row>
    <row r="20" spans="2:36">
      <c r="B20" s="8">
        <v>18</v>
      </c>
      <c r="C20" s="9" t="str">
        <f>+Kousu!B28</f>
        <v>AE062070-0160</v>
      </c>
      <c r="D20" s="10">
        <f>+Kousu!S28</f>
        <v>14.127906976744187</v>
      </c>
      <c r="E20" s="11">
        <f>IFERROR('Input Data Shift C'!D24*'Shift C Calculation'!$D20/3600,0)</f>
        <v>3.7870639534883725</v>
      </c>
      <c r="F20" s="11">
        <f>IFERROR('Input Data Shift C'!E24*'Shift C Calculation'!$D20/3600,0)</f>
        <v>0</v>
      </c>
      <c r="G20" s="11">
        <f>IFERROR('Input Data Shift C'!F24*'Shift C Calculation'!$D20/3600,0)</f>
        <v>4.2344476744186048</v>
      </c>
      <c r="H20" s="11">
        <f>IFERROR('Input Data Shift C'!G24*'Shift C Calculation'!$D20/3600,0)</f>
        <v>2.0681686046511629</v>
      </c>
      <c r="I20" s="11">
        <f>IFERROR('Input Data Shift C'!H24*'Shift C Calculation'!$D20/3600,0)</f>
        <v>0</v>
      </c>
      <c r="J20" s="11">
        <f>IFERROR('Input Data Shift C'!I24*'Shift C Calculation'!$D20/3600,0)</f>
        <v>0</v>
      </c>
      <c r="K20" s="11">
        <f>IFERROR('Input Data Shift C'!J24*'Shift C Calculation'!$D20/3600,0)</f>
        <v>4.2344476744186048</v>
      </c>
      <c r="L20" s="11">
        <f>IFERROR('Input Data Shift C'!K24*'Shift C Calculation'!$D20/3600,0)</f>
        <v>12.228488372093024</v>
      </c>
      <c r="M20" s="11">
        <f>IFERROR('Input Data Shift C'!L24*'Shift C Calculation'!$D20/3600,0)</f>
        <v>2.6843023255813958</v>
      </c>
      <c r="N20" s="11">
        <f>IFERROR('Input Data Shift C'!M24*'Shift C Calculation'!$D20/3600,0)</f>
        <v>0</v>
      </c>
      <c r="O20" s="11">
        <f>IFERROR('Input Data Shift C'!N24*'Shift C Calculation'!$D20/3600,0)</f>
        <v>0</v>
      </c>
      <c r="P20" s="11">
        <f>IFERROR('Input Data Shift C'!O24*'Shift C Calculation'!$D20/3600,0)</f>
        <v>0</v>
      </c>
      <c r="Q20" s="11">
        <f>IFERROR('Input Data Shift C'!P24*'Shift C Calculation'!$D20/3600,0)</f>
        <v>0</v>
      </c>
      <c r="R20" s="11">
        <f>IFERROR('Input Data Shift C'!Q24*'Shift C Calculation'!$D20/3600,0)</f>
        <v>9.2380813953488374</v>
      </c>
      <c r="S20" s="11">
        <f>IFERROR('Input Data Shift C'!R24*'Shift C Calculation'!$D20/3600,0)</f>
        <v>2.527325581395349</v>
      </c>
      <c r="T20" s="11">
        <f>IFERROR('Input Data Shift C'!S24*'Shift C Calculation'!$D20/3600,0)</f>
        <v>7.4681686046511633</v>
      </c>
      <c r="U20" s="11">
        <f>IFERROR('Input Data Shift C'!T24*'Shift C Calculation'!$D20/3600,0)</f>
        <v>0</v>
      </c>
      <c r="V20" s="11">
        <f>IFERROR('Input Data Shift C'!U24*'Shift C Calculation'!$D20/3600,0)</f>
        <v>0</v>
      </c>
      <c r="W20" s="11">
        <f>IFERROR('Input Data Shift C'!V24*'Shift C Calculation'!$D20/3600,0)</f>
        <v>0</v>
      </c>
      <c r="X20" s="11">
        <f>IFERROR('Input Data Shift C'!W24*'Shift C Calculation'!$D20/3600,0)</f>
        <v>0</v>
      </c>
      <c r="Y20" s="11">
        <f>IFERROR('Input Data Shift C'!X24*'Shift C Calculation'!$D20/3600,0)</f>
        <v>0</v>
      </c>
      <c r="Z20" s="11">
        <f>IFERROR('Input Data Shift C'!Y24*'Shift C Calculation'!$D20/3600,0)</f>
        <v>0</v>
      </c>
      <c r="AA20" s="11">
        <f>IFERROR('Input Data Shift C'!Z24*'Shift C Calculation'!$D20/3600,0)</f>
        <v>0</v>
      </c>
      <c r="AB20" s="11">
        <f>IFERROR('Input Data Shift C'!AA24*'Shift C Calculation'!$D20/3600,0)</f>
        <v>0</v>
      </c>
      <c r="AC20" s="11">
        <f>IFERROR('Input Data Shift C'!AB24*'Shift C Calculation'!$D20/3600,0)</f>
        <v>0</v>
      </c>
      <c r="AD20" s="11">
        <f>IFERROR('Input Data Shift C'!AC24*'Shift C Calculation'!$D20/3600,0)</f>
        <v>0</v>
      </c>
      <c r="AE20" s="11">
        <f>IFERROR('Input Data Shift C'!AD24*'Shift C Calculation'!$D20/3600,0)</f>
        <v>0</v>
      </c>
      <c r="AF20" s="11">
        <f>IFERROR('Input Data Shift C'!AE24*'Shift C Calculation'!$D20/3600,0)</f>
        <v>0</v>
      </c>
      <c r="AG20" s="11">
        <f>IFERROR('Input Data Shift C'!AF24*'Shift C Calculation'!$D20/3600,0)</f>
        <v>0</v>
      </c>
      <c r="AH20" s="11">
        <f>IFERROR('Input Data Shift C'!AG24*'Shift C Calculation'!$D20/3600,0)</f>
        <v>0</v>
      </c>
      <c r="AI20" s="11">
        <f>IFERROR('Input Data Shift C'!AH24*'Shift C Calculation'!$D20/3600,0)</f>
        <v>0</v>
      </c>
      <c r="AJ20" s="11">
        <f t="shared" si="0"/>
        <v>48.470494186046515</v>
      </c>
    </row>
    <row r="21" spans="2:36">
      <c r="B21" s="8">
        <v>19</v>
      </c>
      <c r="C21" s="9" t="str">
        <f>+Kousu!B29</f>
        <v>AE062070-0171</v>
      </c>
      <c r="D21" s="10">
        <f>+Kousu!S29</f>
        <v>14.127906976744187</v>
      </c>
      <c r="E21" s="11">
        <f>IFERROR('Input Data Shift C'!D25*'Shift C Calculation'!$D21/3600,0)</f>
        <v>0</v>
      </c>
      <c r="F21" s="11">
        <f>IFERROR('Input Data Shift C'!E25*'Shift C Calculation'!$D21/3600,0)</f>
        <v>0</v>
      </c>
      <c r="G21" s="11">
        <f>IFERROR('Input Data Shift C'!F25*'Shift C Calculation'!$D21/3600,0)</f>
        <v>0</v>
      </c>
      <c r="H21" s="11">
        <f>IFERROR('Input Data Shift C'!G25*'Shift C Calculation'!$D21/3600,0)</f>
        <v>0</v>
      </c>
      <c r="I21" s="11">
        <f>IFERROR('Input Data Shift C'!H25*'Shift C Calculation'!$D21/3600,0)</f>
        <v>0</v>
      </c>
      <c r="J21" s="11">
        <f>IFERROR('Input Data Shift C'!I25*'Shift C Calculation'!$D21/3600,0)</f>
        <v>0</v>
      </c>
      <c r="K21" s="11">
        <f>IFERROR('Input Data Shift C'!J25*'Shift C Calculation'!$D21/3600,0)</f>
        <v>0</v>
      </c>
      <c r="L21" s="11">
        <f>IFERROR('Input Data Shift C'!K25*'Shift C Calculation'!$D21/3600,0)</f>
        <v>0</v>
      </c>
      <c r="M21" s="11">
        <f>IFERROR('Input Data Shift C'!L25*'Shift C Calculation'!$D21/3600,0)</f>
        <v>0</v>
      </c>
      <c r="N21" s="11">
        <f>IFERROR('Input Data Shift C'!M25*'Shift C Calculation'!$D21/3600,0)</f>
        <v>0</v>
      </c>
      <c r="O21" s="11">
        <f>IFERROR('Input Data Shift C'!N25*'Shift C Calculation'!$D21/3600,0)</f>
        <v>0</v>
      </c>
      <c r="P21" s="11">
        <f>IFERROR('Input Data Shift C'!O25*'Shift C Calculation'!$D21/3600,0)</f>
        <v>0</v>
      </c>
      <c r="Q21" s="11">
        <f>IFERROR('Input Data Shift C'!P25*'Shift C Calculation'!$D21/3600,0)</f>
        <v>0</v>
      </c>
      <c r="R21" s="11">
        <f>IFERROR('Input Data Shift C'!Q25*'Shift C Calculation'!$D21/3600,0)</f>
        <v>0</v>
      </c>
      <c r="S21" s="11">
        <f>IFERROR('Input Data Shift C'!R25*'Shift C Calculation'!$D21/3600,0)</f>
        <v>0</v>
      </c>
      <c r="T21" s="11">
        <f>IFERROR('Input Data Shift C'!S25*'Shift C Calculation'!$D21/3600,0)</f>
        <v>0</v>
      </c>
      <c r="U21" s="11">
        <f>IFERROR('Input Data Shift C'!T25*'Shift C Calculation'!$D21/3600,0)</f>
        <v>0</v>
      </c>
      <c r="V21" s="11">
        <f>IFERROR('Input Data Shift C'!U25*'Shift C Calculation'!$D21/3600,0)</f>
        <v>0</v>
      </c>
      <c r="W21" s="11">
        <f>IFERROR('Input Data Shift C'!V25*'Shift C Calculation'!$D21/3600,0)</f>
        <v>0</v>
      </c>
      <c r="X21" s="11">
        <f>IFERROR('Input Data Shift C'!W25*'Shift C Calculation'!$D21/3600,0)</f>
        <v>0</v>
      </c>
      <c r="Y21" s="11">
        <f>IFERROR('Input Data Shift C'!X25*'Shift C Calculation'!$D21/3600,0)</f>
        <v>0</v>
      </c>
      <c r="Z21" s="11">
        <f>IFERROR('Input Data Shift C'!Y25*'Shift C Calculation'!$D21/3600,0)</f>
        <v>0</v>
      </c>
      <c r="AA21" s="11">
        <f>IFERROR('Input Data Shift C'!Z25*'Shift C Calculation'!$D21/3600,0)</f>
        <v>0</v>
      </c>
      <c r="AB21" s="11">
        <f>IFERROR('Input Data Shift C'!AA25*'Shift C Calculation'!$D21/3600,0)</f>
        <v>0</v>
      </c>
      <c r="AC21" s="11">
        <f>IFERROR('Input Data Shift C'!AB25*'Shift C Calculation'!$D21/3600,0)</f>
        <v>0</v>
      </c>
      <c r="AD21" s="11">
        <f>IFERROR('Input Data Shift C'!AC25*'Shift C Calculation'!$D21/3600,0)</f>
        <v>0</v>
      </c>
      <c r="AE21" s="11">
        <f>IFERROR('Input Data Shift C'!AD25*'Shift C Calculation'!$D21/3600,0)</f>
        <v>0</v>
      </c>
      <c r="AF21" s="11">
        <f>IFERROR('Input Data Shift C'!AE25*'Shift C Calculation'!$D21/3600,0)</f>
        <v>0</v>
      </c>
      <c r="AG21" s="11">
        <f>IFERROR('Input Data Shift C'!AF25*'Shift C Calculation'!$D21/3600,0)</f>
        <v>0</v>
      </c>
      <c r="AH21" s="11">
        <f>IFERROR('Input Data Shift C'!AG25*'Shift C Calculation'!$D21/3600,0)</f>
        <v>0</v>
      </c>
      <c r="AI21" s="11">
        <f>IFERROR('Input Data Shift C'!AH25*'Shift C Calculation'!$D21/3600,0)</f>
        <v>0</v>
      </c>
      <c r="AJ21" s="11">
        <f t="shared" si="0"/>
        <v>0</v>
      </c>
    </row>
    <row r="22" spans="2:36">
      <c r="B22" s="8">
        <v>20</v>
      </c>
      <c r="C22" s="9" t="str">
        <f>+Kousu!B30</f>
        <v>AE062070-0181</v>
      </c>
      <c r="D22" s="10">
        <f>+Kousu!S30</f>
        <v>14.127906976744187</v>
      </c>
      <c r="E22" s="11">
        <f>IFERROR('Input Data Shift C'!D26*'Shift C Calculation'!$D22/3600,0)</f>
        <v>0</v>
      </c>
      <c r="F22" s="11">
        <f>IFERROR('Input Data Shift C'!E26*'Shift C Calculation'!$D22/3600,0)</f>
        <v>0</v>
      </c>
      <c r="G22" s="11">
        <f>IFERROR('Input Data Shift C'!F26*'Shift C Calculation'!$D22/3600,0)</f>
        <v>0</v>
      </c>
      <c r="H22" s="11">
        <f>IFERROR('Input Data Shift C'!G26*'Shift C Calculation'!$D22/3600,0)</f>
        <v>0</v>
      </c>
      <c r="I22" s="11">
        <f>IFERROR('Input Data Shift C'!H26*'Shift C Calculation'!$D22/3600,0)</f>
        <v>0</v>
      </c>
      <c r="J22" s="11">
        <f>IFERROR('Input Data Shift C'!I26*'Shift C Calculation'!$D22/3600,0)</f>
        <v>0</v>
      </c>
      <c r="K22" s="11">
        <f>IFERROR('Input Data Shift C'!J26*'Shift C Calculation'!$D22/3600,0)</f>
        <v>0</v>
      </c>
      <c r="L22" s="11">
        <f>IFERROR('Input Data Shift C'!K26*'Shift C Calculation'!$D22/3600,0)</f>
        <v>0</v>
      </c>
      <c r="M22" s="11">
        <f>IFERROR('Input Data Shift C'!L26*'Shift C Calculation'!$D22/3600,0)</f>
        <v>0</v>
      </c>
      <c r="N22" s="11">
        <f>IFERROR('Input Data Shift C'!M26*'Shift C Calculation'!$D22/3600,0)</f>
        <v>0</v>
      </c>
      <c r="O22" s="11">
        <f>IFERROR('Input Data Shift C'!N26*'Shift C Calculation'!$D22/3600,0)</f>
        <v>0</v>
      </c>
      <c r="P22" s="11">
        <f>IFERROR('Input Data Shift C'!O26*'Shift C Calculation'!$D22/3600,0)</f>
        <v>0</v>
      </c>
      <c r="Q22" s="11">
        <f>IFERROR('Input Data Shift C'!P26*'Shift C Calculation'!$D22/3600,0)</f>
        <v>0</v>
      </c>
      <c r="R22" s="11">
        <f>IFERROR('Input Data Shift C'!Q26*'Shift C Calculation'!$D22/3600,0)</f>
        <v>0</v>
      </c>
      <c r="S22" s="11">
        <f>IFERROR('Input Data Shift C'!R26*'Shift C Calculation'!$D22/3600,0)</f>
        <v>0</v>
      </c>
      <c r="T22" s="11">
        <f>IFERROR('Input Data Shift C'!S26*'Shift C Calculation'!$D22/3600,0)</f>
        <v>0</v>
      </c>
      <c r="U22" s="11">
        <f>IFERROR('Input Data Shift C'!T26*'Shift C Calculation'!$D22/3600,0)</f>
        <v>0</v>
      </c>
      <c r="V22" s="11">
        <f>IFERROR('Input Data Shift C'!U26*'Shift C Calculation'!$D22/3600,0)</f>
        <v>0</v>
      </c>
      <c r="W22" s="11">
        <f>IFERROR('Input Data Shift C'!V26*'Shift C Calculation'!$D22/3600,0)</f>
        <v>0</v>
      </c>
      <c r="X22" s="11">
        <f>IFERROR('Input Data Shift C'!W26*'Shift C Calculation'!$D22/3600,0)</f>
        <v>0</v>
      </c>
      <c r="Y22" s="11">
        <f>IFERROR('Input Data Shift C'!X26*'Shift C Calculation'!$D22/3600,0)</f>
        <v>0</v>
      </c>
      <c r="Z22" s="11">
        <f>IFERROR('Input Data Shift C'!Y26*'Shift C Calculation'!$D22/3600,0)</f>
        <v>0</v>
      </c>
      <c r="AA22" s="11">
        <f>IFERROR('Input Data Shift C'!Z26*'Shift C Calculation'!$D22/3600,0)</f>
        <v>0</v>
      </c>
      <c r="AB22" s="11">
        <f>IFERROR('Input Data Shift C'!AA26*'Shift C Calculation'!$D22/3600,0)</f>
        <v>0</v>
      </c>
      <c r="AC22" s="11">
        <f>IFERROR('Input Data Shift C'!AB26*'Shift C Calculation'!$D22/3600,0)</f>
        <v>0</v>
      </c>
      <c r="AD22" s="11">
        <f>IFERROR('Input Data Shift C'!AC26*'Shift C Calculation'!$D22/3600,0)</f>
        <v>0</v>
      </c>
      <c r="AE22" s="11">
        <f>IFERROR('Input Data Shift C'!AD26*'Shift C Calculation'!$D22/3600,0)</f>
        <v>0</v>
      </c>
      <c r="AF22" s="11">
        <f>IFERROR('Input Data Shift C'!AE26*'Shift C Calculation'!$D22/3600,0)</f>
        <v>0</v>
      </c>
      <c r="AG22" s="11">
        <f>IFERROR('Input Data Shift C'!AF26*'Shift C Calculation'!$D22/3600,0)</f>
        <v>0</v>
      </c>
      <c r="AH22" s="11">
        <f>IFERROR('Input Data Shift C'!AG26*'Shift C Calculation'!$D22/3600,0)</f>
        <v>0</v>
      </c>
      <c r="AI22" s="11">
        <f>IFERROR('Input Data Shift C'!AH26*'Shift C Calculation'!$D22/3600,0)</f>
        <v>0</v>
      </c>
      <c r="AJ22" s="11">
        <f t="shared" si="0"/>
        <v>0</v>
      </c>
    </row>
    <row r="23" spans="2:36">
      <c r="B23" s="8">
        <v>21</v>
      </c>
      <c r="C23" s="9" t="str">
        <f>+Kousu!B31</f>
        <v>AE062070-0280</v>
      </c>
      <c r="D23" s="10">
        <f>+Kousu!S31</f>
        <v>14.127906976744187</v>
      </c>
      <c r="E23" s="11">
        <f>IFERROR('Input Data Shift C'!D27*'Shift C Calculation'!$D23/3600,0)</f>
        <v>13.810029069767443</v>
      </c>
      <c r="F23" s="11">
        <f>IFERROR('Input Data Shift C'!E27*'Shift C Calculation'!$D23/3600,0)</f>
        <v>0.91831395348837219</v>
      </c>
      <c r="G23" s="11">
        <f>IFERROR('Input Data Shift C'!F27*'Shift C Calculation'!$D23/3600,0)</f>
        <v>4.7328488372093025</v>
      </c>
      <c r="H23" s="11">
        <f>IFERROR('Input Data Shift C'!G27*'Shift C Calculation'!$D23/3600,0)</f>
        <v>4.2893895348837212</v>
      </c>
      <c r="I23" s="11">
        <f>IFERROR('Input Data Shift C'!H27*'Shift C Calculation'!$D23/3600,0)</f>
        <v>0</v>
      </c>
      <c r="J23" s="11">
        <f>IFERROR('Input Data Shift C'!I27*'Shift C Calculation'!$D23/3600,0)</f>
        <v>0</v>
      </c>
      <c r="K23" s="11">
        <f>IFERROR('Input Data Shift C'!J27*'Shift C Calculation'!$D23/3600,0)</f>
        <v>8.3197674418604652</v>
      </c>
      <c r="L23" s="11">
        <f>IFERROR('Input Data Shift C'!K27*'Shift C Calculation'!$D23/3600,0)</f>
        <v>0</v>
      </c>
      <c r="M23" s="11">
        <f>IFERROR('Input Data Shift C'!L27*'Shift C Calculation'!$D23/3600,0)</f>
        <v>8.9633720930232563</v>
      </c>
      <c r="N23" s="11">
        <f>IFERROR('Input Data Shift C'!M27*'Shift C Calculation'!$D23/3600,0)</f>
        <v>1.7385174418604652</v>
      </c>
      <c r="O23" s="11">
        <f>IFERROR('Input Data Shift C'!N27*'Shift C Calculation'!$D23/3600,0)</f>
        <v>0</v>
      </c>
      <c r="P23" s="11">
        <f>IFERROR('Input Data Shift C'!O27*'Shift C Calculation'!$D23/3600,0)</f>
        <v>0</v>
      </c>
      <c r="Q23" s="11">
        <f>IFERROR('Input Data Shift C'!P27*'Shift C Calculation'!$D23/3600,0)</f>
        <v>2.5979651162790702</v>
      </c>
      <c r="R23" s="11">
        <f>IFERROR('Input Data Shift C'!Q27*'Shift C Calculation'!$D23/3600,0)</f>
        <v>2.2212209302325583</v>
      </c>
      <c r="S23" s="11">
        <f>IFERROR('Input Data Shift C'!R27*'Shift C Calculation'!$D23/3600,0)</f>
        <v>5.3803779069767455</v>
      </c>
      <c r="T23" s="11">
        <f>IFERROR('Input Data Shift C'!S27*'Shift C Calculation'!$D23/3600,0)</f>
        <v>8.4963662790697683</v>
      </c>
      <c r="U23" s="11">
        <f>IFERROR('Input Data Shift C'!T27*'Shift C Calculation'!$D23/3600,0)</f>
        <v>0</v>
      </c>
      <c r="V23" s="11">
        <f>IFERROR('Input Data Shift C'!U27*'Shift C Calculation'!$D23/3600,0)</f>
        <v>0</v>
      </c>
      <c r="W23" s="11">
        <f>IFERROR('Input Data Shift C'!V27*'Shift C Calculation'!$D23/3600,0)</f>
        <v>0</v>
      </c>
      <c r="X23" s="11">
        <f>IFERROR('Input Data Shift C'!W27*'Shift C Calculation'!$D23/3600,0)</f>
        <v>0</v>
      </c>
      <c r="Y23" s="11">
        <f>IFERROR('Input Data Shift C'!X27*'Shift C Calculation'!$D23/3600,0)</f>
        <v>0</v>
      </c>
      <c r="Z23" s="11">
        <f>IFERROR('Input Data Shift C'!Y27*'Shift C Calculation'!$D23/3600,0)</f>
        <v>0</v>
      </c>
      <c r="AA23" s="11">
        <f>IFERROR('Input Data Shift C'!Z27*'Shift C Calculation'!$D23/3600,0)</f>
        <v>0</v>
      </c>
      <c r="AB23" s="11">
        <f>IFERROR('Input Data Shift C'!AA27*'Shift C Calculation'!$D23/3600,0)</f>
        <v>0</v>
      </c>
      <c r="AC23" s="11">
        <f>IFERROR('Input Data Shift C'!AB27*'Shift C Calculation'!$D23/3600,0)</f>
        <v>0</v>
      </c>
      <c r="AD23" s="11">
        <f>IFERROR('Input Data Shift C'!AC27*'Shift C Calculation'!$D23/3600,0)</f>
        <v>0</v>
      </c>
      <c r="AE23" s="11">
        <f>IFERROR('Input Data Shift C'!AD27*'Shift C Calculation'!$D23/3600,0)</f>
        <v>0</v>
      </c>
      <c r="AF23" s="11">
        <f>IFERROR('Input Data Shift C'!AE27*'Shift C Calculation'!$D23/3600,0)</f>
        <v>0</v>
      </c>
      <c r="AG23" s="11">
        <f>IFERROR('Input Data Shift C'!AF27*'Shift C Calculation'!$D23/3600,0)</f>
        <v>0</v>
      </c>
      <c r="AH23" s="11">
        <f>IFERROR('Input Data Shift C'!AG27*'Shift C Calculation'!$D23/3600,0)</f>
        <v>0</v>
      </c>
      <c r="AI23" s="11">
        <f>IFERROR('Input Data Shift C'!AH27*'Shift C Calculation'!$D23/3600,0)</f>
        <v>0</v>
      </c>
      <c r="AJ23" s="11">
        <f t="shared" si="0"/>
        <v>61.468168604651176</v>
      </c>
    </row>
    <row r="24" spans="2:36">
      <c r="B24" s="8">
        <v>22</v>
      </c>
      <c r="C24" s="9" t="str">
        <f>+Kousu!B32</f>
        <v>AE062070-0290</v>
      </c>
      <c r="D24" s="10">
        <f>+Kousu!S32</f>
        <v>14.127906976744187</v>
      </c>
      <c r="E24" s="11">
        <f>IFERROR('Input Data Shift C'!D28*'Shift C Calculation'!$D24/3600,0)</f>
        <v>2.1191860465116279</v>
      </c>
      <c r="F24" s="11">
        <f>IFERROR('Input Data Shift C'!E28*'Shift C Calculation'!$D24/3600,0)</f>
        <v>1.1498546511627907</v>
      </c>
      <c r="G24" s="11">
        <f>IFERROR('Input Data Shift C'!F28*'Shift C Calculation'!$D24/3600,0)</f>
        <v>10.988372093023257</v>
      </c>
      <c r="H24" s="11">
        <f>IFERROR('Input Data Shift C'!G28*'Shift C Calculation'!$D24/3600,0)</f>
        <v>2.0446220930232561</v>
      </c>
      <c r="I24" s="11">
        <f>IFERROR('Input Data Shift C'!H28*'Shift C Calculation'!$D24/3600,0)</f>
        <v>0</v>
      </c>
      <c r="J24" s="11">
        <f>IFERROR('Input Data Shift C'!I28*'Shift C Calculation'!$D24/3600,0)</f>
        <v>0</v>
      </c>
      <c r="K24" s="11">
        <f>IFERROR('Input Data Shift C'!J28*'Shift C Calculation'!$D24/3600,0)</f>
        <v>8.0058139534883725</v>
      </c>
      <c r="L24" s="11">
        <f>IFERROR('Input Data Shift C'!K28*'Shift C Calculation'!$D24/3600,0)</f>
        <v>0</v>
      </c>
      <c r="M24" s="11">
        <f>IFERROR('Input Data Shift C'!L28*'Shift C Calculation'!$D24/3600,0)</f>
        <v>5.6197674418604651</v>
      </c>
      <c r="N24" s="11">
        <f>IFERROR('Input Data Shift C'!M28*'Shift C Calculation'!$D24/3600,0)</f>
        <v>7.5466569767441865</v>
      </c>
      <c r="O24" s="11">
        <f>IFERROR('Input Data Shift C'!N28*'Shift C Calculation'!$D24/3600,0)</f>
        <v>0</v>
      </c>
      <c r="P24" s="11">
        <f>IFERROR('Input Data Shift C'!O28*'Shift C Calculation'!$D24/3600,0)</f>
        <v>0</v>
      </c>
      <c r="Q24" s="11">
        <f>IFERROR('Input Data Shift C'!P28*'Shift C Calculation'!$D24/3600,0)</f>
        <v>0</v>
      </c>
      <c r="R24" s="11">
        <f>IFERROR('Input Data Shift C'!Q28*'Shift C Calculation'!$D24/3600,0)</f>
        <v>2.1074127906976745</v>
      </c>
      <c r="S24" s="11">
        <f>IFERROR('Input Data Shift C'!R28*'Shift C Calculation'!$D24/3600,0)</f>
        <v>5.6393895348837217</v>
      </c>
      <c r="T24" s="11">
        <f>IFERROR('Input Data Shift C'!S28*'Shift C Calculation'!$D24/3600,0)</f>
        <v>2.8255813953488373</v>
      </c>
      <c r="U24" s="11">
        <f>IFERROR('Input Data Shift C'!T28*'Shift C Calculation'!$D24/3600,0)</f>
        <v>0</v>
      </c>
      <c r="V24" s="11">
        <f>IFERROR('Input Data Shift C'!U28*'Shift C Calculation'!$D24/3600,0)</f>
        <v>0</v>
      </c>
      <c r="W24" s="11">
        <f>IFERROR('Input Data Shift C'!V28*'Shift C Calculation'!$D24/3600,0)</f>
        <v>0</v>
      </c>
      <c r="X24" s="11">
        <f>IFERROR('Input Data Shift C'!W28*'Shift C Calculation'!$D24/3600,0)</f>
        <v>0</v>
      </c>
      <c r="Y24" s="11">
        <f>IFERROR('Input Data Shift C'!X28*'Shift C Calculation'!$D24/3600,0)</f>
        <v>0</v>
      </c>
      <c r="Z24" s="11">
        <f>IFERROR('Input Data Shift C'!Y28*'Shift C Calculation'!$D24/3600,0)</f>
        <v>0</v>
      </c>
      <c r="AA24" s="11">
        <f>IFERROR('Input Data Shift C'!Z28*'Shift C Calculation'!$D24/3600,0)</f>
        <v>0</v>
      </c>
      <c r="AB24" s="11">
        <f>IFERROR('Input Data Shift C'!AA28*'Shift C Calculation'!$D24/3600,0)</f>
        <v>0</v>
      </c>
      <c r="AC24" s="11">
        <f>IFERROR('Input Data Shift C'!AB28*'Shift C Calculation'!$D24/3600,0)</f>
        <v>0</v>
      </c>
      <c r="AD24" s="11">
        <f>IFERROR('Input Data Shift C'!AC28*'Shift C Calculation'!$D24/3600,0)</f>
        <v>0</v>
      </c>
      <c r="AE24" s="11">
        <f>IFERROR('Input Data Shift C'!AD28*'Shift C Calculation'!$D24/3600,0)</f>
        <v>0</v>
      </c>
      <c r="AF24" s="11">
        <f>IFERROR('Input Data Shift C'!AE28*'Shift C Calculation'!$D24/3600,0)</f>
        <v>0</v>
      </c>
      <c r="AG24" s="11">
        <f>IFERROR('Input Data Shift C'!AF28*'Shift C Calculation'!$D24/3600,0)</f>
        <v>0</v>
      </c>
      <c r="AH24" s="11">
        <f>IFERROR('Input Data Shift C'!AG28*'Shift C Calculation'!$D24/3600,0)</f>
        <v>0</v>
      </c>
      <c r="AI24" s="11">
        <f>IFERROR('Input Data Shift C'!AH28*'Shift C Calculation'!$D24/3600,0)</f>
        <v>0</v>
      </c>
      <c r="AJ24" s="11">
        <f t="shared" si="0"/>
        <v>48.046656976744181</v>
      </c>
    </row>
    <row r="25" spans="2:36">
      <c r="B25" s="8">
        <v>23</v>
      </c>
      <c r="C25" s="9" t="str">
        <f>+Kousu!B33</f>
        <v>AE062070-0300</v>
      </c>
      <c r="D25" s="10">
        <f>+Kousu!S33</f>
        <v>14.127906976744187</v>
      </c>
      <c r="E25" s="11">
        <f>IFERROR('Input Data Shift C'!D29*'Shift C Calculation'!$D25/3600,0)</f>
        <v>0</v>
      </c>
      <c r="F25" s="11">
        <f>IFERROR('Input Data Shift C'!E29*'Shift C Calculation'!$D25/3600,0)</f>
        <v>0</v>
      </c>
      <c r="G25" s="11">
        <f>IFERROR('Input Data Shift C'!F29*'Shift C Calculation'!$D25/3600,0)</f>
        <v>0</v>
      </c>
      <c r="H25" s="11">
        <f>IFERROR('Input Data Shift C'!G29*'Shift C Calculation'!$D25/3600,0)</f>
        <v>0</v>
      </c>
      <c r="I25" s="11">
        <f>IFERROR('Input Data Shift C'!H29*'Shift C Calculation'!$D25/3600,0)</f>
        <v>0</v>
      </c>
      <c r="J25" s="11">
        <f>IFERROR('Input Data Shift C'!I29*'Shift C Calculation'!$D25/3600,0)</f>
        <v>0</v>
      </c>
      <c r="K25" s="11">
        <f>IFERROR('Input Data Shift C'!J29*'Shift C Calculation'!$D25/3600,0)</f>
        <v>0</v>
      </c>
      <c r="L25" s="11">
        <f>IFERROR('Input Data Shift C'!K29*'Shift C Calculation'!$D25/3600,0)</f>
        <v>0</v>
      </c>
      <c r="M25" s="11">
        <f>IFERROR('Input Data Shift C'!L29*'Shift C Calculation'!$D25/3600,0)</f>
        <v>0</v>
      </c>
      <c r="N25" s="11">
        <f>IFERROR('Input Data Shift C'!M29*'Shift C Calculation'!$D25/3600,0)</f>
        <v>0</v>
      </c>
      <c r="O25" s="11">
        <f>IFERROR('Input Data Shift C'!N29*'Shift C Calculation'!$D25/3600,0)</f>
        <v>0</v>
      </c>
      <c r="P25" s="11">
        <f>IFERROR('Input Data Shift C'!O29*'Shift C Calculation'!$D25/3600,0)</f>
        <v>0</v>
      </c>
      <c r="Q25" s="11">
        <f>IFERROR('Input Data Shift C'!P29*'Shift C Calculation'!$D25/3600,0)</f>
        <v>0</v>
      </c>
      <c r="R25" s="11">
        <f>IFERROR('Input Data Shift C'!Q29*'Shift C Calculation'!$D25/3600,0)</f>
        <v>0</v>
      </c>
      <c r="S25" s="11">
        <f>IFERROR('Input Data Shift C'!R29*'Shift C Calculation'!$D25/3600,0)</f>
        <v>0</v>
      </c>
      <c r="T25" s="11">
        <f>IFERROR('Input Data Shift C'!S29*'Shift C Calculation'!$D25/3600,0)</f>
        <v>0</v>
      </c>
      <c r="U25" s="11">
        <f>IFERROR('Input Data Shift C'!T29*'Shift C Calculation'!$D25/3600,0)</f>
        <v>0</v>
      </c>
      <c r="V25" s="11">
        <f>IFERROR('Input Data Shift C'!U29*'Shift C Calculation'!$D25/3600,0)</f>
        <v>0</v>
      </c>
      <c r="W25" s="11">
        <f>IFERROR('Input Data Shift C'!V29*'Shift C Calculation'!$D25/3600,0)</f>
        <v>0</v>
      </c>
      <c r="X25" s="11">
        <f>IFERROR('Input Data Shift C'!W29*'Shift C Calculation'!$D25/3600,0)</f>
        <v>0</v>
      </c>
      <c r="Y25" s="11">
        <f>IFERROR('Input Data Shift C'!X29*'Shift C Calculation'!$D25/3600,0)</f>
        <v>0</v>
      </c>
      <c r="Z25" s="11">
        <f>IFERROR('Input Data Shift C'!Y29*'Shift C Calculation'!$D25/3600,0)</f>
        <v>0</v>
      </c>
      <c r="AA25" s="11">
        <f>IFERROR('Input Data Shift C'!Z29*'Shift C Calculation'!$D25/3600,0)</f>
        <v>0</v>
      </c>
      <c r="AB25" s="11">
        <f>IFERROR('Input Data Shift C'!AA29*'Shift C Calculation'!$D25/3600,0)</f>
        <v>0</v>
      </c>
      <c r="AC25" s="11">
        <f>IFERROR('Input Data Shift C'!AB29*'Shift C Calculation'!$D25/3600,0)</f>
        <v>0</v>
      </c>
      <c r="AD25" s="11">
        <f>IFERROR('Input Data Shift C'!AC29*'Shift C Calculation'!$D25/3600,0)</f>
        <v>0</v>
      </c>
      <c r="AE25" s="11">
        <f>IFERROR('Input Data Shift C'!AD29*'Shift C Calculation'!$D25/3600,0)</f>
        <v>0</v>
      </c>
      <c r="AF25" s="11">
        <f>IFERROR('Input Data Shift C'!AE29*'Shift C Calculation'!$D25/3600,0)</f>
        <v>0</v>
      </c>
      <c r="AG25" s="11">
        <f>IFERROR('Input Data Shift C'!AF29*'Shift C Calculation'!$D25/3600,0)</f>
        <v>0</v>
      </c>
      <c r="AH25" s="11">
        <f>IFERROR('Input Data Shift C'!AG29*'Shift C Calculation'!$D25/3600,0)</f>
        <v>0</v>
      </c>
      <c r="AI25" s="11">
        <f>IFERROR('Input Data Shift C'!AH29*'Shift C Calculation'!$D25/3600,0)</f>
        <v>0</v>
      </c>
      <c r="AJ25" s="11">
        <f t="shared" si="0"/>
        <v>0</v>
      </c>
    </row>
    <row r="26" spans="2:36">
      <c r="B26" s="8">
        <v>24</v>
      </c>
      <c r="C26" s="9" t="str">
        <f>+Kousu!B34</f>
        <v>AE062070-0310</v>
      </c>
      <c r="D26" s="10">
        <f>+Kousu!S34</f>
        <v>14.127906976744187</v>
      </c>
      <c r="E26" s="11">
        <f>IFERROR('Input Data Shift C'!D30*'Shift C Calculation'!$D26/3600,0)</f>
        <v>0</v>
      </c>
      <c r="F26" s="11">
        <f>IFERROR('Input Data Shift C'!E30*'Shift C Calculation'!$D26/3600,0)</f>
        <v>0</v>
      </c>
      <c r="G26" s="11">
        <f>IFERROR('Input Data Shift C'!F30*'Shift C Calculation'!$D26/3600,0)</f>
        <v>0</v>
      </c>
      <c r="H26" s="11">
        <f>IFERROR('Input Data Shift C'!G30*'Shift C Calculation'!$D26/3600,0)</f>
        <v>0</v>
      </c>
      <c r="I26" s="11">
        <f>IFERROR('Input Data Shift C'!H30*'Shift C Calculation'!$D26/3600,0)</f>
        <v>0</v>
      </c>
      <c r="J26" s="11">
        <f>IFERROR('Input Data Shift C'!I30*'Shift C Calculation'!$D26/3600,0)</f>
        <v>0</v>
      </c>
      <c r="K26" s="11">
        <f>IFERROR('Input Data Shift C'!J30*'Shift C Calculation'!$D26/3600,0)</f>
        <v>0</v>
      </c>
      <c r="L26" s="11">
        <f>IFERROR('Input Data Shift C'!K30*'Shift C Calculation'!$D26/3600,0)</f>
        <v>0</v>
      </c>
      <c r="M26" s="11">
        <f>IFERROR('Input Data Shift C'!L30*'Shift C Calculation'!$D26/3600,0)</f>
        <v>0</v>
      </c>
      <c r="N26" s="11">
        <f>IFERROR('Input Data Shift C'!M30*'Shift C Calculation'!$D26/3600,0)</f>
        <v>0</v>
      </c>
      <c r="O26" s="11">
        <f>IFERROR('Input Data Shift C'!N30*'Shift C Calculation'!$D26/3600,0)</f>
        <v>0</v>
      </c>
      <c r="P26" s="11">
        <f>IFERROR('Input Data Shift C'!O30*'Shift C Calculation'!$D26/3600,0)</f>
        <v>0</v>
      </c>
      <c r="Q26" s="11">
        <f>IFERROR('Input Data Shift C'!P30*'Shift C Calculation'!$D26/3600,0)</f>
        <v>0</v>
      </c>
      <c r="R26" s="11">
        <f>IFERROR('Input Data Shift C'!Q30*'Shift C Calculation'!$D26/3600,0)</f>
        <v>0</v>
      </c>
      <c r="S26" s="11">
        <f>IFERROR('Input Data Shift C'!R30*'Shift C Calculation'!$D26/3600,0)</f>
        <v>0</v>
      </c>
      <c r="T26" s="11">
        <f>IFERROR('Input Data Shift C'!S30*'Shift C Calculation'!$D26/3600,0)</f>
        <v>0</v>
      </c>
      <c r="U26" s="11">
        <f>IFERROR('Input Data Shift C'!T30*'Shift C Calculation'!$D26/3600,0)</f>
        <v>0</v>
      </c>
      <c r="V26" s="11">
        <f>IFERROR('Input Data Shift C'!U30*'Shift C Calculation'!$D26/3600,0)</f>
        <v>0</v>
      </c>
      <c r="W26" s="11">
        <f>IFERROR('Input Data Shift C'!V30*'Shift C Calculation'!$D26/3600,0)</f>
        <v>0</v>
      </c>
      <c r="X26" s="11">
        <f>IFERROR('Input Data Shift C'!W30*'Shift C Calculation'!$D26/3600,0)</f>
        <v>0</v>
      </c>
      <c r="Y26" s="11">
        <f>IFERROR('Input Data Shift C'!X30*'Shift C Calculation'!$D26/3600,0)</f>
        <v>0</v>
      </c>
      <c r="Z26" s="11">
        <f>IFERROR('Input Data Shift C'!Y30*'Shift C Calculation'!$D26/3600,0)</f>
        <v>0</v>
      </c>
      <c r="AA26" s="11">
        <f>IFERROR('Input Data Shift C'!Z30*'Shift C Calculation'!$D26/3600,0)</f>
        <v>0</v>
      </c>
      <c r="AB26" s="11">
        <f>IFERROR('Input Data Shift C'!AA30*'Shift C Calculation'!$D26/3600,0)</f>
        <v>0</v>
      </c>
      <c r="AC26" s="11">
        <f>IFERROR('Input Data Shift C'!AB30*'Shift C Calculation'!$D26/3600,0)</f>
        <v>0</v>
      </c>
      <c r="AD26" s="11">
        <f>IFERROR('Input Data Shift C'!AC30*'Shift C Calculation'!$D26/3600,0)</f>
        <v>0</v>
      </c>
      <c r="AE26" s="11">
        <f>IFERROR('Input Data Shift C'!AD30*'Shift C Calculation'!$D26/3600,0)</f>
        <v>0</v>
      </c>
      <c r="AF26" s="11">
        <f>IFERROR('Input Data Shift C'!AE30*'Shift C Calculation'!$D26/3600,0)</f>
        <v>0</v>
      </c>
      <c r="AG26" s="11">
        <f>IFERROR('Input Data Shift C'!AF30*'Shift C Calculation'!$D26/3600,0)</f>
        <v>0</v>
      </c>
      <c r="AH26" s="11">
        <f>IFERROR('Input Data Shift C'!AG30*'Shift C Calculation'!$D26/3600,0)</f>
        <v>0</v>
      </c>
      <c r="AI26" s="11">
        <f>IFERROR('Input Data Shift C'!AH30*'Shift C Calculation'!$D26/3600,0)</f>
        <v>0</v>
      </c>
      <c r="AJ26" s="11">
        <f t="shared" si="0"/>
        <v>0</v>
      </c>
    </row>
    <row r="27" spans="2:36">
      <c r="B27" s="8">
        <v>25</v>
      </c>
      <c r="C27" s="9" t="str">
        <f>+Kousu!B35</f>
        <v>AE062070-0390</v>
      </c>
      <c r="D27" s="10">
        <f>+Kousu!S35</f>
        <v>14.127906976744187</v>
      </c>
      <c r="E27" s="11">
        <f>IFERROR('Input Data Shift C'!D31*'Shift C Calculation'!$D27/3600,0)</f>
        <v>0</v>
      </c>
      <c r="F27" s="11">
        <f>IFERROR('Input Data Shift C'!E31*'Shift C Calculation'!$D27/3600,0)</f>
        <v>0</v>
      </c>
      <c r="G27" s="11">
        <f>IFERROR('Input Data Shift C'!F31*'Shift C Calculation'!$D27/3600,0)</f>
        <v>0</v>
      </c>
      <c r="H27" s="11">
        <f>IFERROR('Input Data Shift C'!G31*'Shift C Calculation'!$D27/3600,0)</f>
        <v>0</v>
      </c>
      <c r="I27" s="11">
        <f>IFERROR('Input Data Shift C'!H31*'Shift C Calculation'!$D27/3600,0)</f>
        <v>0</v>
      </c>
      <c r="J27" s="11">
        <f>IFERROR('Input Data Shift C'!I31*'Shift C Calculation'!$D27/3600,0)</f>
        <v>0</v>
      </c>
      <c r="K27" s="11">
        <f>IFERROR('Input Data Shift C'!J31*'Shift C Calculation'!$D27/3600,0)</f>
        <v>0</v>
      </c>
      <c r="L27" s="11">
        <f>IFERROR('Input Data Shift C'!K31*'Shift C Calculation'!$D27/3600,0)</f>
        <v>0</v>
      </c>
      <c r="M27" s="11">
        <f>IFERROR('Input Data Shift C'!L31*'Shift C Calculation'!$D27/3600,0)</f>
        <v>0</v>
      </c>
      <c r="N27" s="11">
        <f>IFERROR('Input Data Shift C'!M31*'Shift C Calculation'!$D27/3600,0)</f>
        <v>0</v>
      </c>
      <c r="O27" s="11">
        <f>IFERROR('Input Data Shift C'!N31*'Shift C Calculation'!$D27/3600,0)</f>
        <v>0</v>
      </c>
      <c r="P27" s="11">
        <f>IFERROR('Input Data Shift C'!O31*'Shift C Calculation'!$D27/3600,0)</f>
        <v>0</v>
      </c>
      <c r="Q27" s="11">
        <f>IFERROR('Input Data Shift C'!P31*'Shift C Calculation'!$D27/3600,0)</f>
        <v>0</v>
      </c>
      <c r="R27" s="11">
        <f>IFERROR('Input Data Shift C'!Q31*'Shift C Calculation'!$D27/3600,0)</f>
        <v>0</v>
      </c>
      <c r="S27" s="11">
        <f>IFERROR('Input Data Shift C'!R31*'Shift C Calculation'!$D27/3600,0)</f>
        <v>0</v>
      </c>
      <c r="T27" s="11">
        <f>IFERROR('Input Data Shift C'!S31*'Shift C Calculation'!$D27/3600,0)</f>
        <v>0</v>
      </c>
      <c r="U27" s="11">
        <f>IFERROR('Input Data Shift C'!T31*'Shift C Calculation'!$D27/3600,0)</f>
        <v>0</v>
      </c>
      <c r="V27" s="11">
        <f>IFERROR('Input Data Shift C'!U31*'Shift C Calculation'!$D27/3600,0)</f>
        <v>0</v>
      </c>
      <c r="W27" s="11">
        <f>IFERROR('Input Data Shift C'!V31*'Shift C Calculation'!$D27/3600,0)</f>
        <v>0</v>
      </c>
      <c r="X27" s="11">
        <f>IFERROR('Input Data Shift C'!W31*'Shift C Calculation'!$D27/3600,0)</f>
        <v>0</v>
      </c>
      <c r="Y27" s="11">
        <f>IFERROR('Input Data Shift C'!X31*'Shift C Calculation'!$D27/3600,0)</f>
        <v>0</v>
      </c>
      <c r="Z27" s="11">
        <f>IFERROR('Input Data Shift C'!Y31*'Shift C Calculation'!$D27/3600,0)</f>
        <v>0</v>
      </c>
      <c r="AA27" s="11">
        <f>IFERROR('Input Data Shift C'!Z31*'Shift C Calculation'!$D27/3600,0)</f>
        <v>0</v>
      </c>
      <c r="AB27" s="11">
        <f>IFERROR('Input Data Shift C'!AA31*'Shift C Calculation'!$D27/3600,0)</f>
        <v>0</v>
      </c>
      <c r="AC27" s="11">
        <f>IFERROR('Input Data Shift C'!AB31*'Shift C Calculation'!$D27/3600,0)</f>
        <v>0</v>
      </c>
      <c r="AD27" s="11">
        <f>IFERROR('Input Data Shift C'!AC31*'Shift C Calculation'!$D27/3600,0)</f>
        <v>0</v>
      </c>
      <c r="AE27" s="11">
        <f>IFERROR('Input Data Shift C'!AD31*'Shift C Calculation'!$D27/3600,0)</f>
        <v>0</v>
      </c>
      <c r="AF27" s="11">
        <f>IFERROR('Input Data Shift C'!AE31*'Shift C Calculation'!$D27/3600,0)</f>
        <v>0</v>
      </c>
      <c r="AG27" s="11">
        <f>IFERROR('Input Data Shift C'!AF31*'Shift C Calculation'!$D27/3600,0)</f>
        <v>0</v>
      </c>
      <c r="AH27" s="11">
        <f>IFERROR('Input Data Shift C'!AG31*'Shift C Calculation'!$D27/3600,0)</f>
        <v>0</v>
      </c>
      <c r="AI27" s="11">
        <f>IFERROR('Input Data Shift C'!AH31*'Shift C Calculation'!$D27/3600,0)</f>
        <v>0</v>
      </c>
      <c r="AJ27" s="11">
        <f t="shared" si="0"/>
        <v>0</v>
      </c>
    </row>
    <row r="28" spans="2:36">
      <c r="B28" s="8">
        <v>26</v>
      </c>
      <c r="C28" s="9" t="str">
        <f>+Kousu!B36</f>
        <v>AE062070-0400</v>
      </c>
      <c r="D28" s="10">
        <f>+Kousu!S36</f>
        <v>14.127906976744187</v>
      </c>
      <c r="E28" s="11">
        <f>IFERROR('Input Data Shift C'!D32*'Shift C Calculation'!$D28/3600,0)</f>
        <v>0</v>
      </c>
      <c r="F28" s="11">
        <f>IFERROR('Input Data Shift C'!E32*'Shift C Calculation'!$D28/3600,0)</f>
        <v>0</v>
      </c>
      <c r="G28" s="11">
        <f>IFERROR('Input Data Shift C'!F32*'Shift C Calculation'!$D28/3600,0)</f>
        <v>0</v>
      </c>
      <c r="H28" s="11">
        <f>IFERROR('Input Data Shift C'!G32*'Shift C Calculation'!$D28/3600,0)</f>
        <v>0</v>
      </c>
      <c r="I28" s="11">
        <f>IFERROR('Input Data Shift C'!H32*'Shift C Calculation'!$D28/3600,0)</f>
        <v>0</v>
      </c>
      <c r="J28" s="11">
        <f>IFERROR('Input Data Shift C'!I32*'Shift C Calculation'!$D28/3600,0)</f>
        <v>0</v>
      </c>
      <c r="K28" s="11">
        <f>IFERROR('Input Data Shift C'!J32*'Shift C Calculation'!$D28/3600,0)</f>
        <v>0</v>
      </c>
      <c r="L28" s="11">
        <f>IFERROR('Input Data Shift C'!K32*'Shift C Calculation'!$D28/3600,0)</f>
        <v>0</v>
      </c>
      <c r="M28" s="11">
        <f>IFERROR('Input Data Shift C'!L32*'Shift C Calculation'!$D28/3600,0)</f>
        <v>0</v>
      </c>
      <c r="N28" s="11">
        <f>IFERROR('Input Data Shift C'!M32*'Shift C Calculation'!$D28/3600,0)</f>
        <v>0</v>
      </c>
      <c r="O28" s="11">
        <f>IFERROR('Input Data Shift C'!N32*'Shift C Calculation'!$D28/3600,0)</f>
        <v>0</v>
      </c>
      <c r="P28" s="11">
        <f>IFERROR('Input Data Shift C'!O32*'Shift C Calculation'!$D28/3600,0)</f>
        <v>0</v>
      </c>
      <c r="Q28" s="11">
        <f>IFERROR('Input Data Shift C'!P32*'Shift C Calculation'!$D28/3600,0)</f>
        <v>0</v>
      </c>
      <c r="R28" s="11">
        <f>IFERROR('Input Data Shift C'!Q32*'Shift C Calculation'!$D28/3600,0)</f>
        <v>0</v>
      </c>
      <c r="S28" s="11">
        <f>IFERROR('Input Data Shift C'!R32*'Shift C Calculation'!$D28/3600,0)</f>
        <v>0</v>
      </c>
      <c r="T28" s="11">
        <f>IFERROR('Input Data Shift C'!S32*'Shift C Calculation'!$D28/3600,0)</f>
        <v>0</v>
      </c>
      <c r="U28" s="11">
        <f>IFERROR('Input Data Shift C'!T32*'Shift C Calculation'!$D28/3600,0)</f>
        <v>0</v>
      </c>
      <c r="V28" s="11">
        <f>IFERROR('Input Data Shift C'!U32*'Shift C Calculation'!$D28/3600,0)</f>
        <v>0</v>
      </c>
      <c r="W28" s="11">
        <f>IFERROR('Input Data Shift C'!V32*'Shift C Calculation'!$D28/3600,0)</f>
        <v>0</v>
      </c>
      <c r="X28" s="11">
        <f>IFERROR('Input Data Shift C'!W32*'Shift C Calculation'!$D28/3600,0)</f>
        <v>0</v>
      </c>
      <c r="Y28" s="11">
        <f>IFERROR('Input Data Shift C'!X32*'Shift C Calculation'!$D28/3600,0)</f>
        <v>0</v>
      </c>
      <c r="Z28" s="11">
        <f>IFERROR('Input Data Shift C'!Y32*'Shift C Calculation'!$D28/3600,0)</f>
        <v>0</v>
      </c>
      <c r="AA28" s="11">
        <f>IFERROR('Input Data Shift C'!Z32*'Shift C Calculation'!$D28/3600,0)</f>
        <v>0</v>
      </c>
      <c r="AB28" s="11">
        <f>IFERROR('Input Data Shift C'!AA32*'Shift C Calculation'!$D28/3600,0)</f>
        <v>0</v>
      </c>
      <c r="AC28" s="11">
        <f>IFERROR('Input Data Shift C'!AB32*'Shift C Calculation'!$D28/3600,0)</f>
        <v>0</v>
      </c>
      <c r="AD28" s="11">
        <f>IFERROR('Input Data Shift C'!AC32*'Shift C Calculation'!$D28/3600,0)</f>
        <v>0</v>
      </c>
      <c r="AE28" s="11">
        <f>IFERROR('Input Data Shift C'!AD32*'Shift C Calculation'!$D28/3600,0)</f>
        <v>0</v>
      </c>
      <c r="AF28" s="11">
        <f>IFERROR('Input Data Shift C'!AE32*'Shift C Calculation'!$D28/3600,0)</f>
        <v>0</v>
      </c>
      <c r="AG28" s="11">
        <f>IFERROR('Input Data Shift C'!AF32*'Shift C Calculation'!$D28/3600,0)</f>
        <v>0</v>
      </c>
      <c r="AH28" s="11">
        <f>IFERROR('Input Data Shift C'!AG32*'Shift C Calculation'!$D28/3600,0)</f>
        <v>0</v>
      </c>
      <c r="AI28" s="11">
        <f>IFERROR('Input Data Shift C'!AH32*'Shift C Calculation'!$D28/3600,0)</f>
        <v>0</v>
      </c>
      <c r="AJ28" s="11">
        <f t="shared" si="0"/>
        <v>0</v>
      </c>
    </row>
    <row r="29" spans="2:36">
      <c r="B29" s="8">
        <v>27</v>
      </c>
      <c r="C29" s="9" t="str">
        <f>+Kousu!B37</f>
        <v>AE062070-0490</v>
      </c>
      <c r="D29" s="10">
        <f>+Kousu!S37</f>
        <v>14.127906976744187</v>
      </c>
      <c r="E29" s="11">
        <f>IFERROR('Input Data Shift C'!D33*'Shift C Calculation'!$D29/3600,0)</f>
        <v>0</v>
      </c>
      <c r="F29" s="11">
        <f>IFERROR('Input Data Shift C'!E33*'Shift C Calculation'!$D29/3600,0)</f>
        <v>13.315552325581397</v>
      </c>
      <c r="G29" s="11">
        <f>IFERROR('Input Data Shift C'!F33*'Shift C Calculation'!$D29/3600,0)</f>
        <v>0</v>
      </c>
      <c r="H29" s="11">
        <f>IFERROR('Input Data Shift C'!G33*'Shift C Calculation'!$D29/3600,0)</f>
        <v>5.6001453488372093</v>
      </c>
      <c r="I29" s="11">
        <f>IFERROR('Input Data Shift C'!H33*'Shift C Calculation'!$D29/3600,0)</f>
        <v>0</v>
      </c>
      <c r="J29" s="11">
        <f>IFERROR('Input Data Shift C'!I33*'Shift C Calculation'!$D29/3600,0)</f>
        <v>0</v>
      </c>
      <c r="K29" s="11">
        <f>IFERROR('Input Data Shift C'!J33*'Shift C Calculation'!$D29/3600,0)</f>
        <v>0</v>
      </c>
      <c r="L29" s="11">
        <f>IFERROR('Input Data Shift C'!K33*'Shift C Calculation'!$D29/3600,0)</f>
        <v>16.953488372093023</v>
      </c>
      <c r="M29" s="11">
        <f>IFERROR('Input Data Shift C'!L33*'Shift C Calculation'!$D29/3600,0)</f>
        <v>0</v>
      </c>
      <c r="N29" s="11">
        <f>IFERROR('Input Data Shift C'!M33*'Shift C Calculation'!$D29/3600,0)</f>
        <v>11.278779069767443</v>
      </c>
      <c r="O29" s="11">
        <f>IFERROR('Input Data Shift C'!N33*'Shift C Calculation'!$D29/3600,0)</f>
        <v>0</v>
      </c>
      <c r="P29" s="11">
        <f>IFERROR('Input Data Shift C'!O33*'Shift C Calculation'!$D29/3600,0)</f>
        <v>0</v>
      </c>
      <c r="Q29" s="11">
        <f>IFERROR('Input Data Shift C'!P33*'Shift C Calculation'!$D29/3600,0)</f>
        <v>2.8177325581395349</v>
      </c>
      <c r="R29" s="11">
        <f>IFERROR('Input Data Shift C'!Q33*'Shift C Calculation'!$D29/3600,0)</f>
        <v>0</v>
      </c>
      <c r="S29" s="11">
        <f>IFERROR('Input Data Shift C'!R33*'Shift C Calculation'!$D29/3600,0)</f>
        <v>0</v>
      </c>
      <c r="T29" s="11">
        <f>IFERROR('Input Data Shift C'!S33*'Shift C Calculation'!$D29/3600,0)</f>
        <v>11.282703488372094</v>
      </c>
      <c r="U29" s="11">
        <f>IFERROR('Input Data Shift C'!T33*'Shift C Calculation'!$D29/3600,0)</f>
        <v>0</v>
      </c>
      <c r="V29" s="11">
        <f>IFERROR('Input Data Shift C'!U33*'Shift C Calculation'!$D29/3600,0)</f>
        <v>0</v>
      </c>
      <c r="W29" s="11">
        <f>IFERROR('Input Data Shift C'!V33*'Shift C Calculation'!$D29/3600,0)</f>
        <v>0</v>
      </c>
      <c r="X29" s="11">
        <f>IFERROR('Input Data Shift C'!W33*'Shift C Calculation'!$D29/3600,0)</f>
        <v>0</v>
      </c>
      <c r="Y29" s="11">
        <f>IFERROR('Input Data Shift C'!X33*'Shift C Calculation'!$D29/3600,0)</f>
        <v>0</v>
      </c>
      <c r="Z29" s="11">
        <f>IFERROR('Input Data Shift C'!Y33*'Shift C Calculation'!$D29/3600,0)</f>
        <v>0</v>
      </c>
      <c r="AA29" s="11">
        <f>IFERROR('Input Data Shift C'!Z33*'Shift C Calculation'!$D29/3600,0)</f>
        <v>0</v>
      </c>
      <c r="AB29" s="11">
        <f>IFERROR('Input Data Shift C'!AA33*'Shift C Calculation'!$D29/3600,0)</f>
        <v>0</v>
      </c>
      <c r="AC29" s="11">
        <f>IFERROR('Input Data Shift C'!AB33*'Shift C Calculation'!$D29/3600,0)</f>
        <v>0</v>
      </c>
      <c r="AD29" s="11">
        <f>IFERROR('Input Data Shift C'!AC33*'Shift C Calculation'!$D29/3600,0)</f>
        <v>0</v>
      </c>
      <c r="AE29" s="11">
        <f>IFERROR('Input Data Shift C'!AD33*'Shift C Calculation'!$D29/3600,0)</f>
        <v>0</v>
      </c>
      <c r="AF29" s="11">
        <f>IFERROR('Input Data Shift C'!AE33*'Shift C Calculation'!$D29/3600,0)</f>
        <v>0</v>
      </c>
      <c r="AG29" s="11">
        <f>IFERROR('Input Data Shift C'!AF33*'Shift C Calculation'!$D29/3600,0)</f>
        <v>0</v>
      </c>
      <c r="AH29" s="11">
        <f>IFERROR('Input Data Shift C'!AG33*'Shift C Calculation'!$D29/3600,0)</f>
        <v>0</v>
      </c>
      <c r="AI29" s="11">
        <f>IFERROR('Input Data Shift C'!AH33*'Shift C Calculation'!$D29/3600,0)</f>
        <v>0</v>
      </c>
      <c r="AJ29" s="11">
        <f t="shared" si="0"/>
        <v>61.248401162790699</v>
      </c>
    </row>
    <row r="30" spans="2:36">
      <c r="B30" s="8">
        <v>28</v>
      </c>
      <c r="C30" s="9" t="str">
        <f>+Kousu!B38</f>
        <v>AE062070-0500</v>
      </c>
      <c r="D30" s="10">
        <f>+Kousu!S38</f>
        <v>14.127906976744187</v>
      </c>
      <c r="E30" s="11">
        <f>IFERROR('Input Data Shift C'!D34*'Shift C Calculation'!$D30/3600,0)</f>
        <v>0</v>
      </c>
      <c r="F30" s="11">
        <f>IFERROR('Input Data Shift C'!E34*'Shift C Calculation'!$D30/3600,0)</f>
        <v>16.953488372093023</v>
      </c>
      <c r="G30" s="11">
        <f>IFERROR('Input Data Shift C'!F34*'Shift C Calculation'!$D30/3600,0)</f>
        <v>5.6511627906976747</v>
      </c>
      <c r="H30" s="11">
        <f>IFERROR('Input Data Shift C'!G34*'Shift C Calculation'!$D30/3600,0)</f>
        <v>0</v>
      </c>
      <c r="I30" s="11">
        <f>IFERROR('Input Data Shift C'!H34*'Shift C Calculation'!$D30/3600,0)</f>
        <v>0</v>
      </c>
      <c r="J30" s="11">
        <f>IFERROR('Input Data Shift C'!I34*'Shift C Calculation'!$D30/3600,0)</f>
        <v>0</v>
      </c>
      <c r="K30" s="11">
        <f>IFERROR('Input Data Shift C'!J34*'Shift C Calculation'!$D30/3600,0)</f>
        <v>0</v>
      </c>
      <c r="L30" s="11">
        <f>IFERROR('Input Data Shift C'!K34*'Shift C Calculation'!$D30/3600,0)</f>
        <v>8.4767441860465116</v>
      </c>
      <c r="M30" s="11">
        <f>IFERROR('Input Data Shift C'!L34*'Shift C Calculation'!$D30/3600,0)</f>
        <v>14.131831395348838</v>
      </c>
      <c r="N30" s="11">
        <f>IFERROR('Input Data Shift C'!M34*'Shift C Calculation'!$D30/3600,0)</f>
        <v>0</v>
      </c>
      <c r="O30" s="11">
        <f>IFERROR('Input Data Shift C'!N34*'Shift C Calculation'!$D30/3600,0)</f>
        <v>0</v>
      </c>
      <c r="P30" s="11">
        <f>IFERROR('Input Data Shift C'!O34*'Shift C Calculation'!$D30/3600,0)</f>
        <v>0</v>
      </c>
      <c r="Q30" s="11">
        <f>IFERROR('Input Data Shift C'!P34*'Shift C Calculation'!$D30/3600,0)</f>
        <v>5.6511627906976747</v>
      </c>
      <c r="R30" s="11">
        <f>IFERROR('Input Data Shift C'!Q34*'Shift C Calculation'!$D30/3600,0)</f>
        <v>8.4767441860465116</v>
      </c>
      <c r="S30" s="11">
        <f>IFERROR('Input Data Shift C'!R34*'Shift C Calculation'!$D30/3600,0)</f>
        <v>11.290552325581395</v>
      </c>
      <c r="T30" s="11">
        <f>IFERROR('Input Data Shift C'!S34*'Shift C Calculation'!$D30/3600,0)</f>
        <v>5.6629360465116285</v>
      </c>
      <c r="U30" s="11">
        <f>IFERROR('Input Data Shift C'!T34*'Shift C Calculation'!$D30/3600,0)</f>
        <v>0</v>
      </c>
      <c r="V30" s="11">
        <f>IFERROR('Input Data Shift C'!U34*'Shift C Calculation'!$D30/3600,0)</f>
        <v>0</v>
      </c>
      <c r="W30" s="11">
        <f>IFERROR('Input Data Shift C'!V34*'Shift C Calculation'!$D30/3600,0)</f>
        <v>0</v>
      </c>
      <c r="X30" s="11">
        <f>IFERROR('Input Data Shift C'!W34*'Shift C Calculation'!$D30/3600,0)</f>
        <v>0</v>
      </c>
      <c r="Y30" s="11">
        <f>IFERROR('Input Data Shift C'!X34*'Shift C Calculation'!$D30/3600,0)</f>
        <v>0</v>
      </c>
      <c r="Z30" s="11">
        <f>IFERROR('Input Data Shift C'!Y34*'Shift C Calculation'!$D30/3600,0)</f>
        <v>0</v>
      </c>
      <c r="AA30" s="11">
        <f>IFERROR('Input Data Shift C'!Z34*'Shift C Calculation'!$D30/3600,0)</f>
        <v>0</v>
      </c>
      <c r="AB30" s="11">
        <f>IFERROR('Input Data Shift C'!AA34*'Shift C Calculation'!$D30/3600,0)</f>
        <v>0</v>
      </c>
      <c r="AC30" s="11">
        <f>IFERROR('Input Data Shift C'!AB34*'Shift C Calculation'!$D30/3600,0)</f>
        <v>0</v>
      </c>
      <c r="AD30" s="11">
        <f>IFERROR('Input Data Shift C'!AC34*'Shift C Calculation'!$D30/3600,0)</f>
        <v>0</v>
      </c>
      <c r="AE30" s="11">
        <f>IFERROR('Input Data Shift C'!AD34*'Shift C Calculation'!$D30/3600,0)</f>
        <v>0</v>
      </c>
      <c r="AF30" s="11">
        <f>IFERROR('Input Data Shift C'!AE34*'Shift C Calculation'!$D30/3600,0)</f>
        <v>0</v>
      </c>
      <c r="AG30" s="11">
        <f>IFERROR('Input Data Shift C'!AF34*'Shift C Calculation'!$D30/3600,0)</f>
        <v>0</v>
      </c>
      <c r="AH30" s="11">
        <f>IFERROR('Input Data Shift C'!AG34*'Shift C Calculation'!$D30/3600,0)</f>
        <v>0</v>
      </c>
      <c r="AI30" s="11">
        <f>IFERROR('Input Data Shift C'!AH34*'Shift C Calculation'!$D30/3600,0)</f>
        <v>0</v>
      </c>
      <c r="AJ30" s="11">
        <f t="shared" si="0"/>
        <v>76.294622093023264</v>
      </c>
    </row>
    <row r="31" spans="2:36">
      <c r="B31" s="8">
        <v>29</v>
      </c>
      <c r="C31" s="9" t="str">
        <f>+Kousu!B39</f>
        <v>AE262100-5750</v>
      </c>
      <c r="D31" s="10">
        <f>+Kousu!S39</f>
        <v>14.127906976744187</v>
      </c>
      <c r="E31" s="11">
        <f>IFERROR('Input Data Shift C'!D35*'Shift C Calculation'!$D31/3600,0)</f>
        <v>0</v>
      </c>
      <c r="F31" s="11">
        <f>IFERROR('Input Data Shift C'!E35*'Shift C Calculation'!$D31/3600,0)</f>
        <v>0</v>
      </c>
      <c r="G31" s="11">
        <f>IFERROR('Input Data Shift C'!F35*'Shift C Calculation'!$D31/3600,0)</f>
        <v>0</v>
      </c>
      <c r="H31" s="11">
        <f>IFERROR('Input Data Shift C'!G35*'Shift C Calculation'!$D31/3600,0)</f>
        <v>0</v>
      </c>
      <c r="I31" s="11">
        <f>IFERROR('Input Data Shift C'!H35*'Shift C Calculation'!$D31/3600,0)</f>
        <v>0</v>
      </c>
      <c r="J31" s="11">
        <f>IFERROR('Input Data Shift C'!I35*'Shift C Calculation'!$D31/3600,0)</f>
        <v>0</v>
      </c>
      <c r="K31" s="11">
        <f>IFERROR('Input Data Shift C'!J35*'Shift C Calculation'!$D31/3600,0)</f>
        <v>0</v>
      </c>
      <c r="L31" s="11">
        <f>IFERROR('Input Data Shift C'!K35*'Shift C Calculation'!$D31/3600,0)</f>
        <v>0</v>
      </c>
      <c r="M31" s="11">
        <f>IFERROR('Input Data Shift C'!L35*'Shift C Calculation'!$D31/3600,0)</f>
        <v>0</v>
      </c>
      <c r="N31" s="11">
        <f>IFERROR('Input Data Shift C'!M35*'Shift C Calculation'!$D31/3600,0)</f>
        <v>0</v>
      </c>
      <c r="O31" s="11">
        <f>IFERROR('Input Data Shift C'!N35*'Shift C Calculation'!$D31/3600,0)</f>
        <v>0</v>
      </c>
      <c r="P31" s="11">
        <f>IFERROR('Input Data Shift C'!O35*'Shift C Calculation'!$D31/3600,0)</f>
        <v>0</v>
      </c>
      <c r="Q31" s="11">
        <f>IFERROR('Input Data Shift C'!P35*'Shift C Calculation'!$D31/3600,0)</f>
        <v>0</v>
      </c>
      <c r="R31" s="11">
        <f>IFERROR('Input Data Shift C'!Q35*'Shift C Calculation'!$D31/3600,0)</f>
        <v>0</v>
      </c>
      <c r="S31" s="11">
        <f>IFERROR('Input Data Shift C'!R35*'Shift C Calculation'!$D31/3600,0)</f>
        <v>0</v>
      </c>
      <c r="T31" s="11">
        <f>IFERROR('Input Data Shift C'!S35*'Shift C Calculation'!$D31/3600,0)</f>
        <v>0</v>
      </c>
      <c r="U31" s="11">
        <f>IFERROR('Input Data Shift C'!T35*'Shift C Calculation'!$D31/3600,0)</f>
        <v>0</v>
      </c>
      <c r="V31" s="11">
        <f>IFERROR('Input Data Shift C'!U35*'Shift C Calculation'!$D31/3600,0)</f>
        <v>0</v>
      </c>
      <c r="W31" s="11">
        <f>IFERROR('Input Data Shift C'!V35*'Shift C Calculation'!$D31/3600,0)</f>
        <v>0</v>
      </c>
      <c r="X31" s="11">
        <f>IFERROR('Input Data Shift C'!W35*'Shift C Calculation'!$D31/3600,0)</f>
        <v>0</v>
      </c>
      <c r="Y31" s="11">
        <f>IFERROR('Input Data Shift C'!X35*'Shift C Calculation'!$D31/3600,0)</f>
        <v>0</v>
      </c>
      <c r="Z31" s="11">
        <f>IFERROR('Input Data Shift C'!Y35*'Shift C Calculation'!$D31/3600,0)</f>
        <v>0</v>
      </c>
      <c r="AA31" s="11">
        <f>IFERROR('Input Data Shift C'!Z35*'Shift C Calculation'!$D31/3600,0)</f>
        <v>0</v>
      </c>
      <c r="AB31" s="11">
        <f>IFERROR('Input Data Shift C'!AA35*'Shift C Calculation'!$D31/3600,0)</f>
        <v>0</v>
      </c>
      <c r="AC31" s="11">
        <f>IFERROR('Input Data Shift C'!AB35*'Shift C Calculation'!$D31/3600,0)</f>
        <v>0</v>
      </c>
      <c r="AD31" s="11">
        <f>IFERROR('Input Data Shift C'!AC35*'Shift C Calculation'!$D31/3600,0)</f>
        <v>0</v>
      </c>
      <c r="AE31" s="11">
        <f>IFERROR('Input Data Shift C'!AD35*'Shift C Calculation'!$D31/3600,0)</f>
        <v>0</v>
      </c>
      <c r="AF31" s="11">
        <f>IFERROR('Input Data Shift C'!AE35*'Shift C Calculation'!$D31/3600,0)</f>
        <v>0</v>
      </c>
      <c r="AG31" s="11">
        <f>IFERROR('Input Data Shift C'!AF35*'Shift C Calculation'!$D31/3600,0)</f>
        <v>0</v>
      </c>
      <c r="AH31" s="11">
        <f>IFERROR('Input Data Shift C'!AG35*'Shift C Calculation'!$D31/3600,0)</f>
        <v>0</v>
      </c>
      <c r="AI31" s="11">
        <f>IFERROR('Input Data Shift C'!AH35*'Shift C Calculation'!$D31/3600,0)</f>
        <v>0</v>
      </c>
      <c r="AJ31" s="11">
        <f t="shared" si="0"/>
        <v>0</v>
      </c>
    </row>
    <row r="32" spans="2:36">
      <c r="B32" s="8">
        <v>30</v>
      </c>
      <c r="C32" s="9" t="str">
        <f>+Kousu!B40</f>
        <v>AE262100-5940</v>
      </c>
      <c r="D32" s="10">
        <f>+Kousu!S40</f>
        <v>14.127906976744187</v>
      </c>
      <c r="E32" s="11">
        <f>IFERROR('Input Data Shift C'!D36*'Shift C Calculation'!$D32/3600,0)</f>
        <v>0</v>
      </c>
      <c r="F32" s="11">
        <f>IFERROR('Input Data Shift C'!E36*'Shift C Calculation'!$D32/3600,0)</f>
        <v>0</v>
      </c>
      <c r="G32" s="11">
        <f>IFERROR('Input Data Shift C'!F36*'Shift C Calculation'!$D32/3600,0)</f>
        <v>0</v>
      </c>
      <c r="H32" s="11">
        <f>IFERROR('Input Data Shift C'!G36*'Shift C Calculation'!$D32/3600,0)</f>
        <v>0</v>
      </c>
      <c r="I32" s="11">
        <f>IFERROR('Input Data Shift C'!H36*'Shift C Calculation'!$D32/3600,0)</f>
        <v>0</v>
      </c>
      <c r="J32" s="11">
        <f>IFERROR('Input Data Shift C'!I36*'Shift C Calculation'!$D32/3600,0)</f>
        <v>0</v>
      </c>
      <c r="K32" s="11">
        <f>IFERROR('Input Data Shift C'!J36*'Shift C Calculation'!$D32/3600,0)</f>
        <v>0</v>
      </c>
      <c r="L32" s="11">
        <f>IFERROR('Input Data Shift C'!K36*'Shift C Calculation'!$D32/3600,0)</f>
        <v>0</v>
      </c>
      <c r="M32" s="11">
        <f>IFERROR('Input Data Shift C'!L36*'Shift C Calculation'!$D32/3600,0)</f>
        <v>0</v>
      </c>
      <c r="N32" s="11">
        <f>IFERROR('Input Data Shift C'!M36*'Shift C Calculation'!$D32/3600,0)</f>
        <v>0</v>
      </c>
      <c r="O32" s="11">
        <f>IFERROR('Input Data Shift C'!N36*'Shift C Calculation'!$D32/3600,0)</f>
        <v>0</v>
      </c>
      <c r="P32" s="11">
        <f>IFERROR('Input Data Shift C'!O36*'Shift C Calculation'!$D32/3600,0)</f>
        <v>0</v>
      </c>
      <c r="Q32" s="11">
        <f>IFERROR('Input Data Shift C'!P36*'Shift C Calculation'!$D32/3600,0)</f>
        <v>0</v>
      </c>
      <c r="R32" s="11">
        <f>IFERROR('Input Data Shift C'!Q36*'Shift C Calculation'!$D32/3600,0)</f>
        <v>0</v>
      </c>
      <c r="S32" s="11">
        <f>IFERROR('Input Data Shift C'!R36*'Shift C Calculation'!$D32/3600,0)</f>
        <v>0</v>
      </c>
      <c r="T32" s="11">
        <f>IFERROR('Input Data Shift C'!S36*'Shift C Calculation'!$D32/3600,0)</f>
        <v>0</v>
      </c>
      <c r="U32" s="11">
        <f>IFERROR('Input Data Shift C'!T36*'Shift C Calculation'!$D32/3600,0)</f>
        <v>0</v>
      </c>
      <c r="V32" s="11">
        <f>IFERROR('Input Data Shift C'!U36*'Shift C Calculation'!$D32/3600,0)</f>
        <v>0</v>
      </c>
      <c r="W32" s="11">
        <f>IFERROR('Input Data Shift C'!V36*'Shift C Calculation'!$D32/3600,0)</f>
        <v>0</v>
      </c>
      <c r="X32" s="11">
        <f>IFERROR('Input Data Shift C'!W36*'Shift C Calculation'!$D32/3600,0)</f>
        <v>0</v>
      </c>
      <c r="Y32" s="11">
        <f>IFERROR('Input Data Shift C'!X36*'Shift C Calculation'!$D32/3600,0)</f>
        <v>0</v>
      </c>
      <c r="Z32" s="11">
        <f>IFERROR('Input Data Shift C'!Y36*'Shift C Calculation'!$D32/3600,0)</f>
        <v>0</v>
      </c>
      <c r="AA32" s="11">
        <f>IFERROR('Input Data Shift C'!Z36*'Shift C Calculation'!$D32/3600,0)</f>
        <v>0</v>
      </c>
      <c r="AB32" s="11">
        <f>IFERROR('Input Data Shift C'!AA36*'Shift C Calculation'!$D32/3600,0)</f>
        <v>0</v>
      </c>
      <c r="AC32" s="11">
        <f>IFERROR('Input Data Shift C'!AB36*'Shift C Calculation'!$D32/3600,0)</f>
        <v>0</v>
      </c>
      <c r="AD32" s="11">
        <f>IFERROR('Input Data Shift C'!AC36*'Shift C Calculation'!$D32/3600,0)</f>
        <v>0</v>
      </c>
      <c r="AE32" s="11">
        <f>IFERROR('Input Data Shift C'!AD36*'Shift C Calculation'!$D32/3600,0)</f>
        <v>0</v>
      </c>
      <c r="AF32" s="11">
        <f>IFERROR('Input Data Shift C'!AE36*'Shift C Calculation'!$D32/3600,0)</f>
        <v>0</v>
      </c>
      <c r="AG32" s="11">
        <f>IFERROR('Input Data Shift C'!AF36*'Shift C Calculation'!$D32/3600,0)</f>
        <v>0</v>
      </c>
      <c r="AH32" s="11">
        <f>IFERROR('Input Data Shift C'!AG36*'Shift C Calculation'!$D32/3600,0)</f>
        <v>0</v>
      </c>
      <c r="AI32" s="11">
        <f>IFERROR('Input Data Shift C'!AH36*'Shift C Calculation'!$D32/3600,0)</f>
        <v>0</v>
      </c>
      <c r="AJ32" s="11">
        <f t="shared" si="0"/>
        <v>0</v>
      </c>
    </row>
    <row r="33" spans="2:36">
      <c r="B33" s="8">
        <v>31</v>
      </c>
      <c r="C33" s="9" t="str">
        <f>+Kousu!B41</f>
        <v>AE262100-5950</v>
      </c>
      <c r="D33" s="10">
        <f>+Kousu!S41</f>
        <v>14.127906976744187</v>
      </c>
      <c r="E33" s="11">
        <f>IFERROR('Input Data Shift C'!D37*'Shift C Calculation'!$D33/3600,0)</f>
        <v>0</v>
      </c>
      <c r="F33" s="11">
        <f>IFERROR('Input Data Shift C'!E37*'Shift C Calculation'!$D33/3600,0)</f>
        <v>0</v>
      </c>
      <c r="G33" s="11">
        <f>IFERROR('Input Data Shift C'!F37*'Shift C Calculation'!$D33/3600,0)</f>
        <v>0</v>
      </c>
      <c r="H33" s="11">
        <f>IFERROR('Input Data Shift C'!G37*'Shift C Calculation'!$D33/3600,0)</f>
        <v>0</v>
      </c>
      <c r="I33" s="11">
        <f>IFERROR('Input Data Shift C'!H37*'Shift C Calculation'!$D33/3600,0)</f>
        <v>0</v>
      </c>
      <c r="J33" s="11">
        <f>IFERROR('Input Data Shift C'!I37*'Shift C Calculation'!$D33/3600,0)</f>
        <v>0</v>
      </c>
      <c r="K33" s="11">
        <f>IFERROR('Input Data Shift C'!J37*'Shift C Calculation'!$D33/3600,0)</f>
        <v>0</v>
      </c>
      <c r="L33" s="11">
        <f>IFERROR('Input Data Shift C'!K37*'Shift C Calculation'!$D33/3600,0)</f>
        <v>0</v>
      </c>
      <c r="M33" s="11">
        <f>IFERROR('Input Data Shift C'!L37*'Shift C Calculation'!$D33/3600,0)</f>
        <v>0</v>
      </c>
      <c r="N33" s="11">
        <f>IFERROR('Input Data Shift C'!M37*'Shift C Calculation'!$D33/3600,0)</f>
        <v>0</v>
      </c>
      <c r="O33" s="11">
        <f>IFERROR('Input Data Shift C'!N37*'Shift C Calculation'!$D33/3600,0)</f>
        <v>0</v>
      </c>
      <c r="P33" s="11">
        <f>IFERROR('Input Data Shift C'!O37*'Shift C Calculation'!$D33/3600,0)</f>
        <v>0</v>
      </c>
      <c r="Q33" s="11">
        <f>IFERROR('Input Data Shift C'!P37*'Shift C Calculation'!$D33/3600,0)</f>
        <v>0</v>
      </c>
      <c r="R33" s="11">
        <f>IFERROR('Input Data Shift C'!Q37*'Shift C Calculation'!$D33/3600,0)</f>
        <v>0</v>
      </c>
      <c r="S33" s="11">
        <f>IFERROR('Input Data Shift C'!R37*'Shift C Calculation'!$D33/3600,0)</f>
        <v>0</v>
      </c>
      <c r="T33" s="11">
        <f>IFERROR('Input Data Shift C'!S37*'Shift C Calculation'!$D33/3600,0)</f>
        <v>0</v>
      </c>
      <c r="U33" s="11">
        <f>IFERROR('Input Data Shift C'!T37*'Shift C Calculation'!$D33/3600,0)</f>
        <v>0</v>
      </c>
      <c r="V33" s="11">
        <f>IFERROR('Input Data Shift C'!U37*'Shift C Calculation'!$D33/3600,0)</f>
        <v>0</v>
      </c>
      <c r="W33" s="11">
        <f>IFERROR('Input Data Shift C'!V37*'Shift C Calculation'!$D33/3600,0)</f>
        <v>0</v>
      </c>
      <c r="X33" s="11">
        <f>IFERROR('Input Data Shift C'!W37*'Shift C Calculation'!$D33/3600,0)</f>
        <v>0</v>
      </c>
      <c r="Y33" s="11">
        <f>IFERROR('Input Data Shift C'!X37*'Shift C Calculation'!$D33/3600,0)</f>
        <v>0</v>
      </c>
      <c r="Z33" s="11">
        <f>IFERROR('Input Data Shift C'!Y37*'Shift C Calculation'!$D33/3600,0)</f>
        <v>0</v>
      </c>
      <c r="AA33" s="11">
        <f>IFERROR('Input Data Shift C'!Z37*'Shift C Calculation'!$D33/3600,0)</f>
        <v>0</v>
      </c>
      <c r="AB33" s="11">
        <f>IFERROR('Input Data Shift C'!AA37*'Shift C Calculation'!$D33/3600,0)</f>
        <v>0</v>
      </c>
      <c r="AC33" s="11">
        <f>IFERROR('Input Data Shift C'!AB37*'Shift C Calculation'!$D33/3600,0)</f>
        <v>0</v>
      </c>
      <c r="AD33" s="11">
        <f>IFERROR('Input Data Shift C'!AC37*'Shift C Calculation'!$D33/3600,0)</f>
        <v>0</v>
      </c>
      <c r="AE33" s="11">
        <f>IFERROR('Input Data Shift C'!AD37*'Shift C Calculation'!$D33/3600,0)</f>
        <v>0</v>
      </c>
      <c r="AF33" s="11">
        <f>IFERROR('Input Data Shift C'!AE37*'Shift C Calculation'!$D33/3600,0)</f>
        <v>0</v>
      </c>
      <c r="AG33" s="11">
        <f>IFERROR('Input Data Shift C'!AF37*'Shift C Calculation'!$D33/3600,0)</f>
        <v>0</v>
      </c>
      <c r="AH33" s="11">
        <f>IFERROR('Input Data Shift C'!AG37*'Shift C Calculation'!$D33/3600,0)</f>
        <v>0</v>
      </c>
      <c r="AI33" s="11">
        <f>IFERROR('Input Data Shift C'!AH37*'Shift C Calculation'!$D33/3600,0)</f>
        <v>0</v>
      </c>
      <c r="AJ33" s="11">
        <f t="shared" si="0"/>
        <v>0</v>
      </c>
    </row>
    <row r="34" spans="2:36">
      <c r="B34" s="8">
        <v>32</v>
      </c>
      <c r="C34" s="9" t="str">
        <f>+Kousu!B42</f>
        <v>AE262100-6040</v>
      </c>
      <c r="D34" s="10">
        <f>+Kousu!S42</f>
        <v>14.127906976744187</v>
      </c>
      <c r="E34" s="11">
        <f>IFERROR('Input Data Shift C'!D38*'Shift C Calculation'!$D34/3600,0)</f>
        <v>0</v>
      </c>
      <c r="F34" s="11">
        <f>IFERROR('Input Data Shift C'!E38*'Shift C Calculation'!$D34/3600,0)</f>
        <v>0</v>
      </c>
      <c r="G34" s="11">
        <f>IFERROR('Input Data Shift C'!F38*'Shift C Calculation'!$D34/3600,0)</f>
        <v>0</v>
      </c>
      <c r="H34" s="11">
        <f>IFERROR('Input Data Shift C'!G38*'Shift C Calculation'!$D34/3600,0)</f>
        <v>0</v>
      </c>
      <c r="I34" s="11">
        <f>IFERROR('Input Data Shift C'!H38*'Shift C Calculation'!$D34/3600,0)</f>
        <v>0</v>
      </c>
      <c r="J34" s="11">
        <f>IFERROR('Input Data Shift C'!I38*'Shift C Calculation'!$D34/3600,0)</f>
        <v>0</v>
      </c>
      <c r="K34" s="11">
        <f>IFERROR('Input Data Shift C'!J38*'Shift C Calculation'!$D34/3600,0)</f>
        <v>0</v>
      </c>
      <c r="L34" s="11">
        <f>IFERROR('Input Data Shift C'!K38*'Shift C Calculation'!$D34/3600,0)</f>
        <v>0</v>
      </c>
      <c r="M34" s="11">
        <f>IFERROR('Input Data Shift C'!L38*'Shift C Calculation'!$D34/3600,0)</f>
        <v>0</v>
      </c>
      <c r="N34" s="11">
        <f>IFERROR('Input Data Shift C'!M38*'Shift C Calculation'!$D34/3600,0)</f>
        <v>0</v>
      </c>
      <c r="O34" s="11">
        <f>IFERROR('Input Data Shift C'!N38*'Shift C Calculation'!$D34/3600,0)</f>
        <v>0</v>
      </c>
      <c r="P34" s="11">
        <f>IFERROR('Input Data Shift C'!O38*'Shift C Calculation'!$D34/3600,0)</f>
        <v>0</v>
      </c>
      <c r="Q34" s="11">
        <f>IFERROR('Input Data Shift C'!P38*'Shift C Calculation'!$D34/3600,0)</f>
        <v>0</v>
      </c>
      <c r="R34" s="11">
        <f>IFERROR('Input Data Shift C'!Q38*'Shift C Calculation'!$D34/3600,0)</f>
        <v>0</v>
      </c>
      <c r="S34" s="11">
        <f>IFERROR('Input Data Shift C'!R38*'Shift C Calculation'!$D34/3600,0)</f>
        <v>0</v>
      </c>
      <c r="T34" s="11">
        <f>IFERROR('Input Data Shift C'!S38*'Shift C Calculation'!$D34/3600,0)</f>
        <v>0</v>
      </c>
      <c r="U34" s="11">
        <f>IFERROR('Input Data Shift C'!T38*'Shift C Calculation'!$D34/3600,0)</f>
        <v>0</v>
      </c>
      <c r="V34" s="11">
        <f>IFERROR('Input Data Shift C'!U38*'Shift C Calculation'!$D34/3600,0)</f>
        <v>0</v>
      </c>
      <c r="W34" s="11">
        <f>IFERROR('Input Data Shift C'!V38*'Shift C Calculation'!$D34/3600,0)</f>
        <v>0</v>
      </c>
      <c r="X34" s="11">
        <f>IFERROR('Input Data Shift C'!W38*'Shift C Calculation'!$D34/3600,0)</f>
        <v>0</v>
      </c>
      <c r="Y34" s="11">
        <f>IFERROR('Input Data Shift C'!X38*'Shift C Calculation'!$D34/3600,0)</f>
        <v>0</v>
      </c>
      <c r="Z34" s="11">
        <f>IFERROR('Input Data Shift C'!Y38*'Shift C Calculation'!$D34/3600,0)</f>
        <v>0</v>
      </c>
      <c r="AA34" s="11">
        <f>IFERROR('Input Data Shift C'!Z38*'Shift C Calculation'!$D34/3600,0)</f>
        <v>0</v>
      </c>
      <c r="AB34" s="11">
        <f>IFERROR('Input Data Shift C'!AA38*'Shift C Calculation'!$D34/3600,0)</f>
        <v>0</v>
      </c>
      <c r="AC34" s="11">
        <f>IFERROR('Input Data Shift C'!AB38*'Shift C Calculation'!$D34/3600,0)</f>
        <v>0</v>
      </c>
      <c r="AD34" s="11">
        <f>IFERROR('Input Data Shift C'!AC38*'Shift C Calculation'!$D34/3600,0)</f>
        <v>0</v>
      </c>
      <c r="AE34" s="11">
        <f>IFERROR('Input Data Shift C'!AD38*'Shift C Calculation'!$D34/3600,0)</f>
        <v>0</v>
      </c>
      <c r="AF34" s="11">
        <f>IFERROR('Input Data Shift C'!AE38*'Shift C Calculation'!$D34/3600,0)</f>
        <v>0</v>
      </c>
      <c r="AG34" s="11">
        <f>IFERROR('Input Data Shift C'!AF38*'Shift C Calculation'!$D34/3600,0)</f>
        <v>0</v>
      </c>
      <c r="AH34" s="11">
        <f>IFERROR('Input Data Shift C'!AG38*'Shift C Calculation'!$D34/3600,0)</f>
        <v>0</v>
      </c>
      <c r="AI34" s="11">
        <f>IFERROR('Input Data Shift C'!AH38*'Shift C Calculation'!$D34/3600,0)</f>
        <v>0</v>
      </c>
      <c r="AJ34" s="11">
        <f t="shared" si="0"/>
        <v>0</v>
      </c>
    </row>
    <row r="35" spans="2:36">
      <c r="B35" s="8">
        <v>33</v>
      </c>
      <c r="C35" s="9" t="str">
        <f>+Kousu!B43</f>
        <v>AE262100-6050</v>
      </c>
      <c r="D35" s="10">
        <f>+Kousu!S43</f>
        <v>14.127906976744187</v>
      </c>
      <c r="E35" s="11">
        <f>IFERROR('Input Data Shift C'!D39*'Shift C Calculation'!$D35/3600,0)</f>
        <v>0</v>
      </c>
      <c r="F35" s="11">
        <f>IFERROR('Input Data Shift C'!E39*'Shift C Calculation'!$D35/3600,0)</f>
        <v>0</v>
      </c>
      <c r="G35" s="11">
        <f>IFERROR('Input Data Shift C'!F39*'Shift C Calculation'!$D35/3600,0)</f>
        <v>0</v>
      </c>
      <c r="H35" s="11">
        <f>IFERROR('Input Data Shift C'!G39*'Shift C Calculation'!$D35/3600,0)</f>
        <v>0</v>
      </c>
      <c r="I35" s="11">
        <f>IFERROR('Input Data Shift C'!H39*'Shift C Calculation'!$D35/3600,0)</f>
        <v>0</v>
      </c>
      <c r="J35" s="11">
        <f>IFERROR('Input Data Shift C'!I39*'Shift C Calculation'!$D35/3600,0)</f>
        <v>0</v>
      </c>
      <c r="K35" s="11">
        <f>IFERROR('Input Data Shift C'!J39*'Shift C Calculation'!$D35/3600,0)</f>
        <v>0</v>
      </c>
      <c r="L35" s="11">
        <f>IFERROR('Input Data Shift C'!K39*'Shift C Calculation'!$D35/3600,0)</f>
        <v>0</v>
      </c>
      <c r="M35" s="11">
        <f>IFERROR('Input Data Shift C'!L39*'Shift C Calculation'!$D35/3600,0)</f>
        <v>0</v>
      </c>
      <c r="N35" s="11">
        <f>IFERROR('Input Data Shift C'!M39*'Shift C Calculation'!$D35/3600,0)</f>
        <v>0</v>
      </c>
      <c r="O35" s="11">
        <f>IFERROR('Input Data Shift C'!N39*'Shift C Calculation'!$D35/3600,0)</f>
        <v>0</v>
      </c>
      <c r="P35" s="11">
        <f>IFERROR('Input Data Shift C'!O39*'Shift C Calculation'!$D35/3600,0)</f>
        <v>0</v>
      </c>
      <c r="Q35" s="11">
        <f>IFERROR('Input Data Shift C'!P39*'Shift C Calculation'!$D35/3600,0)</f>
        <v>0</v>
      </c>
      <c r="R35" s="11">
        <f>IFERROR('Input Data Shift C'!Q39*'Shift C Calculation'!$D35/3600,0)</f>
        <v>0</v>
      </c>
      <c r="S35" s="11">
        <f>IFERROR('Input Data Shift C'!R39*'Shift C Calculation'!$D35/3600,0)</f>
        <v>0</v>
      </c>
      <c r="T35" s="11">
        <f>IFERROR('Input Data Shift C'!S39*'Shift C Calculation'!$D35/3600,0)</f>
        <v>0</v>
      </c>
      <c r="U35" s="11">
        <f>IFERROR('Input Data Shift C'!T39*'Shift C Calculation'!$D35/3600,0)</f>
        <v>0</v>
      </c>
      <c r="V35" s="11">
        <f>IFERROR('Input Data Shift C'!U39*'Shift C Calculation'!$D35/3600,0)</f>
        <v>0</v>
      </c>
      <c r="W35" s="11">
        <f>IFERROR('Input Data Shift C'!V39*'Shift C Calculation'!$D35/3600,0)</f>
        <v>0</v>
      </c>
      <c r="X35" s="11">
        <f>IFERROR('Input Data Shift C'!W39*'Shift C Calculation'!$D35/3600,0)</f>
        <v>0</v>
      </c>
      <c r="Y35" s="11">
        <f>IFERROR('Input Data Shift C'!X39*'Shift C Calculation'!$D35/3600,0)</f>
        <v>0</v>
      </c>
      <c r="Z35" s="11">
        <f>IFERROR('Input Data Shift C'!Y39*'Shift C Calculation'!$D35/3600,0)</f>
        <v>0</v>
      </c>
      <c r="AA35" s="11">
        <f>IFERROR('Input Data Shift C'!Z39*'Shift C Calculation'!$D35/3600,0)</f>
        <v>0</v>
      </c>
      <c r="AB35" s="11">
        <f>IFERROR('Input Data Shift C'!AA39*'Shift C Calculation'!$D35/3600,0)</f>
        <v>0</v>
      </c>
      <c r="AC35" s="11">
        <f>IFERROR('Input Data Shift C'!AB39*'Shift C Calculation'!$D35/3600,0)</f>
        <v>0</v>
      </c>
      <c r="AD35" s="11">
        <f>IFERROR('Input Data Shift C'!AC39*'Shift C Calculation'!$D35/3600,0)</f>
        <v>0</v>
      </c>
      <c r="AE35" s="11">
        <f>IFERROR('Input Data Shift C'!AD39*'Shift C Calculation'!$D35/3600,0)</f>
        <v>0</v>
      </c>
      <c r="AF35" s="11">
        <f>IFERROR('Input Data Shift C'!AE39*'Shift C Calculation'!$D35/3600,0)</f>
        <v>0</v>
      </c>
      <c r="AG35" s="11">
        <f>IFERROR('Input Data Shift C'!AF39*'Shift C Calculation'!$D35/3600,0)</f>
        <v>0</v>
      </c>
      <c r="AH35" s="11">
        <f>IFERROR('Input Data Shift C'!AG39*'Shift C Calculation'!$D35/3600,0)</f>
        <v>0</v>
      </c>
      <c r="AI35" s="11">
        <f>IFERROR('Input Data Shift C'!AH39*'Shift C Calculation'!$D35/3600,0)</f>
        <v>0</v>
      </c>
      <c r="AJ35" s="11">
        <f t="shared" si="0"/>
        <v>0</v>
      </c>
    </row>
    <row r="36" spans="2:36">
      <c r="B36" s="8">
        <v>34</v>
      </c>
      <c r="C36" s="9" t="str">
        <f>+Kousu!B44</f>
        <v>AE262100-6060</v>
      </c>
      <c r="D36" s="10">
        <f>+Kousu!S44</f>
        <v>14.127906976744187</v>
      </c>
      <c r="E36" s="11">
        <f>IFERROR('Input Data Shift C'!D40*'Shift C Calculation'!$D36/3600,0)</f>
        <v>0</v>
      </c>
      <c r="F36" s="11">
        <f>IFERROR('Input Data Shift C'!E40*'Shift C Calculation'!$D36/3600,0)</f>
        <v>0</v>
      </c>
      <c r="G36" s="11">
        <f>IFERROR('Input Data Shift C'!F40*'Shift C Calculation'!$D36/3600,0)</f>
        <v>0</v>
      </c>
      <c r="H36" s="11">
        <f>IFERROR('Input Data Shift C'!G40*'Shift C Calculation'!$D36/3600,0)</f>
        <v>0</v>
      </c>
      <c r="I36" s="11">
        <f>IFERROR('Input Data Shift C'!H40*'Shift C Calculation'!$D36/3600,0)</f>
        <v>0</v>
      </c>
      <c r="J36" s="11">
        <f>IFERROR('Input Data Shift C'!I40*'Shift C Calculation'!$D36/3600,0)</f>
        <v>0</v>
      </c>
      <c r="K36" s="11">
        <f>IFERROR('Input Data Shift C'!J40*'Shift C Calculation'!$D36/3600,0)</f>
        <v>0</v>
      </c>
      <c r="L36" s="11">
        <f>IFERROR('Input Data Shift C'!K40*'Shift C Calculation'!$D36/3600,0)</f>
        <v>0</v>
      </c>
      <c r="M36" s="11">
        <f>IFERROR('Input Data Shift C'!L40*'Shift C Calculation'!$D36/3600,0)</f>
        <v>0</v>
      </c>
      <c r="N36" s="11">
        <f>IFERROR('Input Data Shift C'!M40*'Shift C Calculation'!$D36/3600,0)</f>
        <v>0</v>
      </c>
      <c r="O36" s="11">
        <f>IFERROR('Input Data Shift C'!N40*'Shift C Calculation'!$D36/3600,0)</f>
        <v>0</v>
      </c>
      <c r="P36" s="11">
        <f>IFERROR('Input Data Shift C'!O40*'Shift C Calculation'!$D36/3600,0)</f>
        <v>0</v>
      </c>
      <c r="Q36" s="11">
        <f>IFERROR('Input Data Shift C'!P40*'Shift C Calculation'!$D36/3600,0)</f>
        <v>0</v>
      </c>
      <c r="R36" s="11">
        <f>IFERROR('Input Data Shift C'!Q40*'Shift C Calculation'!$D36/3600,0)</f>
        <v>0</v>
      </c>
      <c r="S36" s="11">
        <f>IFERROR('Input Data Shift C'!R40*'Shift C Calculation'!$D36/3600,0)</f>
        <v>0</v>
      </c>
      <c r="T36" s="11">
        <f>IFERROR('Input Data Shift C'!S40*'Shift C Calculation'!$D36/3600,0)</f>
        <v>0</v>
      </c>
      <c r="U36" s="11">
        <f>IFERROR('Input Data Shift C'!T40*'Shift C Calculation'!$D36/3600,0)</f>
        <v>0</v>
      </c>
      <c r="V36" s="11">
        <f>IFERROR('Input Data Shift C'!U40*'Shift C Calculation'!$D36/3600,0)</f>
        <v>0</v>
      </c>
      <c r="W36" s="11">
        <f>IFERROR('Input Data Shift C'!V40*'Shift C Calculation'!$D36/3600,0)</f>
        <v>0</v>
      </c>
      <c r="X36" s="11">
        <f>IFERROR('Input Data Shift C'!W40*'Shift C Calculation'!$D36/3600,0)</f>
        <v>0</v>
      </c>
      <c r="Y36" s="11">
        <f>IFERROR('Input Data Shift C'!X40*'Shift C Calculation'!$D36/3600,0)</f>
        <v>0</v>
      </c>
      <c r="Z36" s="11">
        <f>IFERROR('Input Data Shift C'!Y40*'Shift C Calculation'!$D36/3600,0)</f>
        <v>0</v>
      </c>
      <c r="AA36" s="11">
        <f>IFERROR('Input Data Shift C'!Z40*'Shift C Calculation'!$D36/3600,0)</f>
        <v>0</v>
      </c>
      <c r="AB36" s="11">
        <f>IFERROR('Input Data Shift C'!AA40*'Shift C Calculation'!$D36/3600,0)</f>
        <v>0</v>
      </c>
      <c r="AC36" s="11">
        <f>IFERROR('Input Data Shift C'!AB40*'Shift C Calculation'!$D36/3600,0)</f>
        <v>0</v>
      </c>
      <c r="AD36" s="11">
        <f>IFERROR('Input Data Shift C'!AC40*'Shift C Calculation'!$D36/3600,0)</f>
        <v>0</v>
      </c>
      <c r="AE36" s="11">
        <f>IFERROR('Input Data Shift C'!AD40*'Shift C Calculation'!$D36/3600,0)</f>
        <v>0</v>
      </c>
      <c r="AF36" s="11">
        <f>IFERROR('Input Data Shift C'!AE40*'Shift C Calculation'!$D36/3600,0)</f>
        <v>0</v>
      </c>
      <c r="AG36" s="11">
        <f>IFERROR('Input Data Shift C'!AF40*'Shift C Calculation'!$D36/3600,0)</f>
        <v>0</v>
      </c>
      <c r="AH36" s="11">
        <f>IFERROR('Input Data Shift C'!AG40*'Shift C Calculation'!$D36/3600,0)</f>
        <v>0</v>
      </c>
      <c r="AI36" s="11">
        <f>IFERROR('Input Data Shift C'!AH40*'Shift C Calculation'!$D36/3600,0)</f>
        <v>0</v>
      </c>
      <c r="AJ36" s="11">
        <f t="shared" si="0"/>
        <v>0</v>
      </c>
    </row>
    <row r="37" spans="2:36">
      <c r="B37" s="8">
        <v>35</v>
      </c>
      <c r="C37" s="9" t="str">
        <f>+Kousu!B45</f>
        <v>AE262100-6070</v>
      </c>
      <c r="D37" s="10">
        <f>+Kousu!S45</f>
        <v>14.127906976744187</v>
      </c>
      <c r="E37" s="11">
        <f>IFERROR('Input Data Shift C'!D41*'Shift C Calculation'!$D37/3600,0)</f>
        <v>0</v>
      </c>
      <c r="F37" s="11">
        <f>IFERROR('Input Data Shift C'!E41*'Shift C Calculation'!$D37/3600,0)</f>
        <v>0</v>
      </c>
      <c r="G37" s="11">
        <f>IFERROR('Input Data Shift C'!F41*'Shift C Calculation'!$D37/3600,0)</f>
        <v>0</v>
      </c>
      <c r="H37" s="11">
        <f>IFERROR('Input Data Shift C'!G41*'Shift C Calculation'!$D37/3600,0)</f>
        <v>0</v>
      </c>
      <c r="I37" s="11">
        <f>IFERROR('Input Data Shift C'!H41*'Shift C Calculation'!$D37/3600,0)</f>
        <v>0</v>
      </c>
      <c r="J37" s="11">
        <f>IFERROR('Input Data Shift C'!I41*'Shift C Calculation'!$D37/3600,0)</f>
        <v>0</v>
      </c>
      <c r="K37" s="11">
        <f>IFERROR('Input Data Shift C'!J41*'Shift C Calculation'!$D37/3600,0)</f>
        <v>0</v>
      </c>
      <c r="L37" s="11">
        <f>IFERROR('Input Data Shift C'!K41*'Shift C Calculation'!$D37/3600,0)</f>
        <v>0</v>
      </c>
      <c r="M37" s="11">
        <f>IFERROR('Input Data Shift C'!L41*'Shift C Calculation'!$D37/3600,0)</f>
        <v>0</v>
      </c>
      <c r="N37" s="11">
        <f>IFERROR('Input Data Shift C'!M41*'Shift C Calculation'!$D37/3600,0)</f>
        <v>0</v>
      </c>
      <c r="O37" s="11">
        <f>IFERROR('Input Data Shift C'!N41*'Shift C Calculation'!$D37/3600,0)</f>
        <v>0</v>
      </c>
      <c r="P37" s="11">
        <f>IFERROR('Input Data Shift C'!O41*'Shift C Calculation'!$D37/3600,0)</f>
        <v>0</v>
      </c>
      <c r="Q37" s="11">
        <f>IFERROR('Input Data Shift C'!P41*'Shift C Calculation'!$D37/3600,0)</f>
        <v>0</v>
      </c>
      <c r="R37" s="11">
        <f>IFERROR('Input Data Shift C'!Q41*'Shift C Calculation'!$D37/3600,0)</f>
        <v>0</v>
      </c>
      <c r="S37" s="11">
        <f>IFERROR('Input Data Shift C'!R41*'Shift C Calculation'!$D37/3600,0)</f>
        <v>0</v>
      </c>
      <c r="T37" s="11">
        <f>IFERROR('Input Data Shift C'!S41*'Shift C Calculation'!$D37/3600,0)</f>
        <v>0</v>
      </c>
      <c r="U37" s="11">
        <f>IFERROR('Input Data Shift C'!T41*'Shift C Calculation'!$D37/3600,0)</f>
        <v>0</v>
      </c>
      <c r="V37" s="11">
        <f>IFERROR('Input Data Shift C'!U41*'Shift C Calculation'!$D37/3600,0)</f>
        <v>0</v>
      </c>
      <c r="W37" s="11">
        <f>IFERROR('Input Data Shift C'!V41*'Shift C Calculation'!$D37/3600,0)</f>
        <v>0</v>
      </c>
      <c r="X37" s="11">
        <f>IFERROR('Input Data Shift C'!W41*'Shift C Calculation'!$D37/3600,0)</f>
        <v>0</v>
      </c>
      <c r="Y37" s="11">
        <f>IFERROR('Input Data Shift C'!X41*'Shift C Calculation'!$D37/3600,0)</f>
        <v>0</v>
      </c>
      <c r="Z37" s="11">
        <f>IFERROR('Input Data Shift C'!Y41*'Shift C Calculation'!$D37/3600,0)</f>
        <v>0</v>
      </c>
      <c r="AA37" s="11">
        <f>IFERROR('Input Data Shift C'!Z41*'Shift C Calculation'!$D37/3600,0)</f>
        <v>0</v>
      </c>
      <c r="AB37" s="11">
        <f>IFERROR('Input Data Shift C'!AA41*'Shift C Calculation'!$D37/3600,0)</f>
        <v>0</v>
      </c>
      <c r="AC37" s="11">
        <f>IFERROR('Input Data Shift C'!AB41*'Shift C Calculation'!$D37/3600,0)</f>
        <v>0</v>
      </c>
      <c r="AD37" s="11">
        <f>IFERROR('Input Data Shift C'!AC41*'Shift C Calculation'!$D37/3600,0)</f>
        <v>0</v>
      </c>
      <c r="AE37" s="11">
        <f>IFERROR('Input Data Shift C'!AD41*'Shift C Calculation'!$D37/3600,0)</f>
        <v>0</v>
      </c>
      <c r="AF37" s="11">
        <f>IFERROR('Input Data Shift C'!AE41*'Shift C Calculation'!$D37/3600,0)</f>
        <v>0</v>
      </c>
      <c r="AG37" s="11">
        <f>IFERROR('Input Data Shift C'!AF41*'Shift C Calculation'!$D37/3600,0)</f>
        <v>0</v>
      </c>
      <c r="AH37" s="11">
        <f>IFERROR('Input Data Shift C'!AG41*'Shift C Calculation'!$D37/3600,0)</f>
        <v>0</v>
      </c>
      <c r="AI37" s="11">
        <f>IFERROR('Input Data Shift C'!AH41*'Shift C Calculation'!$D37/3600,0)</f>
        <v>0</v>
      </c>
      <c r="AJ37" s="11">
        <f t="shared" si="0"/>
        <v>0</v>
      </c>
    </row>
    <row r="38" spans="2:36">
      <c r="B38" s="8">
        <v>36</v>
      </c>
      <c r="C38" s="9" t="str">
        <f>+Kousu!B46</f>
        <v>AE262100-6110</v>
      </c>
      <c r="D38" s="10">
        <f>+Kousu!S46</f>
        <v>14.127906976744187</v>
      </c>
      <c r="E38" s="11">
        <f>IFERROR('Input Data Shift C'!D42*'Shift C Calculation'!$D38/3600,0)</f>
        <v>0</v>
      </c>
      <c r="F38" s="11">
        <f>IFERROR('Input Data Shift C'!E42*'Shift C Calculation'!$D38/3600,0)</f>
        <v>0</v>
      </c>
      <c r="G38" s="11">
        <f>IFERROR('Input Data Shift C'!F42*'Shift C Calculation'!$D38/3600,0)</f>
        <v>0</v>
      </c>
      <c r="H38" s="11">
        <f>IFERROR('Input Data Shift C'!G42*'Shift C Calculation'!$D38/3600,0)</f>
        <v>0</v>
      </c>
      <c r="I38" s="11">
        <f>IFERROR('Input Data Shift C'!H42*'Shift C Calculation'!$D38/3600,0)</f>
        <v>0</v>
      </c>
      <c r="J38" s="11">
        <f>IFERROR('Input Data Shift C'!I42*'Shift C Calculation'!$D38/3600,0)</f>
        <v>0</v>
      </c>
      <c r="K38" s="11">
        <f>IFERROR('Input Data Shift C'!J42*'Shift C Calculation'!$D38/3600,0)</f>
        <v>0</v>
      </c>
      <c r="L38" s="11">
        <f>IFERROR('Input Data Shift C'!K42*'Shift C Calculation'!$D38/3600,0)</f>
        <v>0</v>
      </c>
      <c r="M38" s="11">
        <f>IFERROR('Input Data Shift C'!L42*'Shift C Calculation'!$D38/3600,0)</f>
        <v>0</v>
      </c>
      <c r="N38" s="11">
        <f>IFERROR('Input Data Shift C'!M42*'Shift C Calculation'!$D38/3600,0)</f>
        <v>0</v>
      </c>
      <c r="O38" s="11">
        <f>IFERROR('Input Data Shift C'!N42*'Shift C Calculation'!$D38/3600,0)</f>
        <v>0</v>
      </c>
      <c r="P38" s="11">
        <f>IFERROR('Input Data Shift C'!O42*'Shift C Calculation'!$D38/3600,0)</f>
        <v>0</v>
      </c>
      <c r="Q38" s="11">
        <f>IFERROR('Input Data Shift C'!P42*'Shift C Calculation'!$D38/3600,0)</f>
        <v>0</v>
      </c>
      <c r="R38" s="11">
        <f>IFERROR('Input Data Shift C'!Q42*'Shift C Calculation'!$D38/3600,0)</f>
        <v>0</v>
      </c>
      <c r="S38" s="11">
        <f>IFERROR('Input Data Shift C'!R42*'Shift C Calculation'!$D38/3600,0)</f>
        <v>0</v>
      </c>
      <c r="T38" s="11">
        <f>IFERROR('Input Data Shift C'!S42*'Shift C Calculation'!$D38/3600,0)</f>
        <v>0</v>
      </c>
      <c r="U38" s="11">
        <f>IFERROR('Input Data Shift C'!T42*'Shift C Calculation'!$D38/3600,0)</f>
        <v>0</v>
      </c>
      <c r="V38" s="11">
        <f>IFERROR('Input Data Shift C'!U42*'Shift C Calculation'!$D38/3600,0)</f>
        <v>0</v>
      </c>
      <c r="W38" s="11">
        <f>IFERROR('Input Data Shift C'!V42*'Shift C Calculation'!$D38/3600,0)</f>
        <v>0</v>
      </c>
      <c r="X38" s="11">
        <f>IFERROR('Input Data Shift C'!W42*'Shift C Calculation'!$D38/3600,0)</f>
        <v>0</v>
      </c>
      <c r="Y38" s="11">
        <f>IFERROR('Input Data Shift C'!X42*'Shift C Calculation'!$D38/3600,0)</f>
        <v>0</v>
      </c>
      <c r="Z38" s="11">
        <f>IFERROR('Input Data Shift C'!Y42*'Shift C Calculation'!$D38/3600,0)</f>
        <v>0</v>
      </c>
      <c r="AA38" s="11">
        <f>IFERROR('Input Data Shift C'!Z42*'Shift C Calculation'!$D38/3600,0)</f>
        <v>0</v>
      </c>
      <c r="AB38" s="11">
        <f>IFERROR('Input Data Shift C'!AA42*'Shift C Calculation'!$D38/3600,0)</f>
        <v>0</v>
      </c>
      <c r="AC38" s="11">
        <f>IFERROR('Input Data Shift C'!AB42*'Shift C Calculation'!$D38/3600,0)</f>
        <v>0</v>
      </c>
      <c r="AD38" s="11">
        <f>IFERROR('Input Data Shift C'!AC42*'Shift C Calculation'!$D38/3600,0)</f>
        <v>0</v>
      </c>
      <c r="AE38" s="11">
        <f>IFERROR('Input Data Shift C'!AD42*'Shift C Calculation'!$D38/3600,0)</f>
        <v>0</v>
      </c>
      <c r="AF38" s="11">
        <f>IFERROR('Input Data Shift C'!AE42*'Shift C Calculation'!$D38/3600,0)</f>
        <v>0</v>
      </c>
      <c r="AG38" s="11">
        <f>IFERROR('Input Data Shift C'!AF42*'Shift C Calculation'!$D38/3600,0)</f>
        <v>0</v>
      </c>
      <c r="AH38" s="11">
        <f>IFERROR('Input Data Shift C'!AG42*'Shift C Calculation'!$D38/3600,0)</f>
        <v>0</v>
      </c>
      <c r="AI38" s="11">
        <f>IFERROR('Input Data Shift C'!AH42*'Shift C Calculation'!$D38/3600,0)</f>
        <v>0</v>
      </c>
      <c r="AJ38" s="11">
        <f t="shared" si="0"/>
        <v>0</v>
      </c>
    </row>
    <row r="39" spans="2:36">
      <c r="B39" s="8">
        <v>37</v>
      </c>
      <c r="C39" s="9" t="str">
        <f>+Kousu!B47</f>
        <v>AE262100-6120</v>
      </c>
      <c r="D39" s="10">
        <f>+Kousu!S47</f>
        <v>14.127906976744187</v>
      </c>
      <c r="E39" s="11">
        <f>IFERROR('Input Data Shift C'!D43*'Shift C Calculation'!$D39/3600,0)</f>
        <v>0</v>
      </c>
      <c r="F39" s="11">
        <f>IFERROR('Input Data Shift C'!E43*'Shift C Calculation'!$D39/3600,0)</f>
        <v>0</v>
      </c>
      <c r="G39" s="11">
        <f>IFERROR('Input Data Shift C'!F43*'Shift C Calculation'!$D39/3600,0)</f>
        <v>0</v>
      </c>
      <c r="H39" s="11">
        <f>IFERROR('Input Data Shift C'!G43*'Shift C Calculation'!$D39/3600,0)</f>
        <v>0</v>
      </c>
      <c r="I39" s="11">
        <f>IFERROR('Input Data Shift C'!H43*'Shift C Calculation'!$D39/3600,0)</f>
        <v>0</v>
      </c>
      <c r="J39" s="11">
        <f>IFERROR('Input Data Shift C'!I43*'Shift C Calculation'!$D39/3600,0)</f>
        <v>0</v>
      </c>
      <c r="K39" s="11">
        <f>IFERROR('Input Data Shift C'!J43*'Shift C Calculation'!$D39/3600,0)</f>
        <v>0</v>
      </c>
      <c r="L39" s="11">
        <f>IFERROR('Input Data Shift C'!K43*'Shift C Calculation'!$D39/3600,0)</f>
        <v>0</v>
      </c>
      <c r="M39" s="11">
        <f>IFERROR('Input Data Shift C'!L43*'Shift C Calculation'!$D39/3600,0)</f>
        <v>0</v>
      </c>
      <c r="N39" s="11">
        <f>IFERROR('Input Data Shift C'!M43*'Shift C Calculation'!$D39/3600,0)</f>
        <v>0</v>
      </c>
      <c r="O39" s="11">
        <f>IFERROR('Input Data Shift C'!N43*'Shift C Calculation'!$D39/3600,0)</f>
        <v>0</v>
      </c>
      <c r="P39" s="11">
        <f>IFERROR('Input Data Shift C'!O43*'Shift C Calculation'!$D39/3600,0)</f>
        <v>0</v>
      </c>
      <c r="Q39" s="11">
        <f>IFERROR('Input Data Shift C'!P43*'Shift C Calculation'!$D39/3600,0)</f>
        <v>0</v>
      </c>
      <c r="R39" s="11">
        <f>IFERROR('Input Data Shift C'!Q43*'Shift C Calculation'!$D39/3600,0)</f>
        <v>0</v>
      </c>
      <c r="S39" s="11">
        <f>IFERROR('Input Data Shift C'!R43*'Shift C Calculation'!$D39/3600,0)</f>
        <v>0</v>
      </c>
      <c r="T39" s="11">
        <f>IFERROR('Input Data Shift C'!S43*'Shift C Calculation'!$D39/3600,0)</f>
        <v>0</v>
      </c>
      <c r="U39" s="11">
        <f>IFERROR('Input Data Shift C'!T43*'Shift C Calculation'!$D39/3600,0)</f>
        <v>0</v>
      </c>
      <c r="V39" s="11">
        <f>IFERROR('Input Data Shift C'!U43*'Shift C Calculation'!$D39/3600,0)</f>
        <v>0</v>
      </c>
      <c r="W39" s="11">
        <f>IFERROR('Input Data Shift C'!V43*'Shift C Calculation'!$D39/3600,0)</f>
        <v>0</v>
      </c>
      <c r="X39" s="11">
        <f>IFERROR('Input Data Shift C'!W43*'Shift C Calculation'!$D39/3600,0)</f>
        <v>0</v>
      </c>
      <c r="Y39" s="11">
        <f>IFERROR('Input Data Shift C'!X43*'Shift C Calculation'!$D39/3600,0)</f>
        <v>0</v>
      </c>
      <c r="Z39" s="11">
        <f>IFERROR('Input Data Shift C'!Y43*'Shift C Calculation'!$D39/3600,0)</f>
        <v>0</v>
      </c>
      <c r="AA39" s="11">
        <f>IFERROR('Input Data Shift C'!Z43*'Shift C Calculation'!$D39/3600,0)</f>
        <v>0</v>
      </c>
      <c r="AB39" s="11">
        <f>IFERROR('Input Data Shift C'!AA43*'Shift C Calculation'!$D39/3600,0)</f>
        <v>0</v>
      </c>
      <c r="AC39" s="11">
        <f>IFERROR('Input Data Shift C'!AB43*'Shift C Calculation'!$D39/3600,0)</f>
        <v>0</v>
      </c>
      <c r="AD39" s="11">
        <f>IFERROR('Input Data Shift C'!AC43*'Shift C Calculation'!$D39/3600,0)</f>
        <v>0</v>
      </c>
      <c r="AE39" s="11">
        <f>IFERROR('Input Data Shift C'!AD43*'Shift C Calculation'!$D39/3600,0)</f>
        <v>0</v>
      </c>
      <c r="AF39" s="11">
        <f>IFERROR('Input Data Shift C'!AE43*'Shift C Calculation'!$D39/3600,0)</f>
        <v>0</v>
      </c>
      <c r="AG39" s="11">
        <f>IFERROR('Input Data Shift C'!AF43*'Shift C Calculation'!$D39/3600,0)</f>
        <v>0</v>
      </c>
      <c r="AH39" s="11">
        <f>IFERROR('Input Data Shift C'!AG43*'Shift C Calculation'!$D39/3600,0)</f>
        <v>0</v>
      </c>
      <c r="AI39" s="11">
        <f>IFERROR('Input Data Shift C'!AH43*'Shift C Calculation'!$D39/3600,0)</f>
        <v>0</v>
      </c>
      <c r="AJ39" s="11">
        <f t="shared" si="0"/>
        <v>0</v>
      </c>
    </row>
    <row r="40" spans="2:36">
      <c r="B40" s="8">
        <v>38</v>
      </c>
      <c r="C40" s="9" t="str">
        <f>+Kousu!B48</f>
        <v>AE262100-6161</v>
      </c>
      <c r="D40" s="10">
        <f>+Kousu!S48</f>
        <v>14.127906976744187</v>
      </c>
      <c r="E40" s="11">
        <f>IFERROR('Input Data Shift C'!D44*'Shift C Calculation'!$D40/3600,0)</f>
        <v>0</v>
      </c>
      <c r="F40" s="11">
        <f>IFERROR('Input Data Shift C'!E44*'Shift C Calculation'!$D40/3600,0)</f>
        <v>0</v>
      </c>
      <c r="G40" s="11">
        <f>IFERROR('Input Data Shift C'!F44*'Shift C Calculation'!$D40/3600,0)</f>
        <v>0</v>
      </c>
      <c r="H40" s="11">
        <f>IFERROR('Input Data Shift C'!G44*'Shift C Calculation'!$D40/3600,0)</f>
        <v>0</v>
      </c>
      <c r="I40" s="11">
        <f>IFERROR('Input Data Shift C'!H44*'Shift C Calculation'!$D40/3600,0)</f>
        <v>0</v>
      </c>
      <c r="J40" s="11">
        <f>IFERROR('Input Data Shift C'!I44*'Shift C Calculation'!$D40/3600,0)</f>
        <v>0</v>
      </c>
      <c r="K40" s="11">
        <f>IFERROR('Input Data Shift C'!J44*'Shift C Calculation'!$D40/3600,0)</f>
        <v>0</v>
      </c>
      <c r="L40" s="11">
        <f>IFERROR('Input Data Shift C'!K44*'Shift C Calculation'!$D40/3600,0)</f>
        <v>0</v>
      </c>
      <c r="M40" s="11">
        <f>IFERROR('Input Data Shift C'!L44*'Shift C Calculation'!$D40/3600,0)</f>
        <v>0</v>
      </c>
      <c r="N40" s="11">
        <f>IFERROR('Input Data Shift C'!M44*'Shift C Calculation'!$D40/3600,0)</f>
        <v>0</v>
      </c>
      <c r="O40" s="11">
        <f>IFERROR('Input Data Shift C'!N44*'Shift C Calculation'!$D40/3600,0)</f>
        <v>0</v>
      </c>
      <c r="P40" s="11">
        <f>IFERROR('Input Data Shift C'!O44*'Shift C Calculation'!$D40/3600,0)</f>
        <v>0</v>
      </c>
      <c r="Q40" s="11">
        <f>IFERROR('Input Data Shift C'!P44*'Shift C Calculation'!$D40/3600,0)</f>
        <v>0</v>
      </c>
      <c r="R40" s="11">
        <f>IFERROR('Input Data Shift C'!Q44*'Shift C Calculation'!$D40/3600,0)</f>
        <v>0</v>
      </c>
      <c r="S40" s="11">
        <f>IFERROR('Input Data Shift C'!R44*'Shift C Calculation'!$D40/3600,0)</f>
        <v>0</v>
      </c>
      <c r="T40" s="11">
        <f>IFERROR('Input Data Shift C'!S44*'Shift C Calculation'!$D40/3600,0)</f>
        <v>0</v>
      </c>
      <c r="U40" s="11">
        <f>IFERROR('Input Data Shift C'!T44*'Shift C Calculation'!$D40/3600,0)</f>
        <v>0</v>
      </c>
      <c r="V40" s="11">
        <f>IFERROR('Input Data Shift C'!U44*'Shift C Calculation'!$D40/3600,0)</f>
        <v>0</v>
      </c>
      <c r="W40" s="11">
        <f>IFERROR('Input Data Shift C'!V44*'Shift C Calculation'!$D40/3600,0)</f>
        <v>0</v>
      </c>
      <c r="X40" s="11">
        <f>IFERROR('Input Data Shift C'!W44*'Shift C Calculation'!$D40/3600,0)</f>
        <v>0</v>
      </c>
      <c r="Y40" s="11">
        <f>IFERROR('Input Data Shift C'!X44*'Shift C Calculation'!$D40/3600,0)</f>
        <v>0</v>
      </c>
      <c r="Z40" s="11">
        <f>IFERROR('Input Data Shift C'!Y44*'Shift C Calculation'!$D40/3600,0)</f>
        <v>0</v>
      </c>
      <c r="AA40" s="11">
        <f>IFERROR('Input Data Shift C'!Z44*'Shift C Calculation'!$D40/3600,0)</f>
        <v>0</v>
      </c>
      <c r="AB40" s="11">
        <f>IFERROR('Input Data Shift C'!AA44*'Shift C Calculation'!$D40/3600,0)</f>
        <v>0</v>
      </c>
      <c r="AC40" s="11">
        <f>IFERROR('Input Data Shift C'!AB44*'Shift C Calculation'!$D40/3600,0)</f>
        <v>0</v>
      </c>
      <c r="AD40" s="11">
        <f>IFERROR('Input Data Shift C'!AC44*'Shift C Calculation'!$D40/3600,0)</f>
        <v>0</v>
      </c>
      <c r="AE40" s="11">
        <f>IFERROR('Input Data Shift C'!AD44*'Shift C Calculation'!$D40/3600,0)</f>
        <v>0</v>
      </c>
      <c r="AF40" s="11">
        <f>IFERROR('Input Data Shift C'!AE44*'Shift C Calculation'!$D40/3600,0)</f>
        <v>0</v>
      </c>
      <c r="AG40" s="11">
        <f>IFERROR('Input Data Shift C'!AF44*'Shift C Calculation'!$D40/3600,0)</f>
        <v>0</v>
      </c>
      <c r="AH40" s="11">
        <f>IFERROR('Input Data Shift C'!AG44*'Shift C Calculation'!$D40/3600,0)</f>
        <v>0</v>
      </c>
      <c r="AI40" s="11">
        <f>IFERROR('Input Data Shift C'!AH44*'Shift C Calculation'!$D40/3600,0)</f>
        <v>0</v>
      </c>
      <c r="AJ40" s="11">
        <f t="shared" si="0"/>
        <v>0</v>
      </c>
    </row>
    <row r="41" spans="2:36">
      <c r="B41" s="8">
        <v>39</v>
      </c>
      <c r="C41" s="9" t="str">
        <f>+Kousu!B49</f>
        <v>AE262100-6171</v>
      </c>
      <c r="D41" s="10">
        <f>+Kousu!S49</f>
        <v>14.127906976744187</v>
      </c>
      <c r="E41" s="11">
        <f>IFERROR('Input Data Shift C'!D45*'Shift C Calculation'!$D41/3600,0)</f>
        <v>0</v>
      </c>
      <c r="F41" s="11">
        <f>IFERROR('Input Data Shift C'!E45*'Shift C Calculation'!$D41/3600,0)</f>
        <v>0</v>
      </c>
      <c r="G41" s="11">
        <f>IFERROR('Input Data Shift C'!F45*'Shift C Calculation'!$D41/3600,0)</f>
        <v>0</v>
      </c>
      <c r="H41" s="11">
        <f>IFERROR('Input Data Shift C'!G45*'Shift C Calculation'!$D41/3600,0)</f>
        <v>0</v>
      </c>
      <c r="I41" s="11">
        <f>IFERROR('Input Data Shift C'!H45*'Shift C Calculation'!$D41/3600,0)</f>
        <v>0</v>
      </c>
      <c r="J41" s="11">
        <f>IFERROR('Input Data Shift C'!I45*'Shift C Calculation'!$D41/3600,0)</f>
        <v>0</v>
      </c>
      <c r="K41" s="11">
        <f>IFERROR('Input Data Shift C'!J45*'Shift C Calculation'!$D41/3600,0)</f>
        <v>0</v>
      </c>
      <c r="L41" s="11">
        <f>IFERROR('Input Data Shift C'!K45*'Shift C Calculation'!$D41/3600,0)</f>
        <v>0</v>
      </c>
      <c r="M41" s="11">
        <f>IFERROR('Input Data Shift C'!L45*'Shift C Calculation'!$D41/3600,0)</f>
        <v>0</v>
      </c>
      <c r="N41" s="11">
        <f>IFERROR('Input Data Shift C'!M45*'Shift C Calculation'!$D41/3600,0)</f>
        <v>0</v>
      </c>
      <c r="O41" s="11">
        <f>IFERROR('Input Data Shift C'!N45*'Shift C Calculation'!$D41/3600,0)</f>
        <v>0</v>
      </c>
      <c r="P41" s="11">
        <f>IFERROR('Input Data Shift C'!O45*'Shift C Calculation'!$D41/3600,0)</f>
        <v>0</v>
      </c>
      <c r="Q41" s="11">
        <f>IFERROR('Input Data Shift C'!P45*'Shift C Calculation'!$D41/3600,0)</f>
        <v>0</v>
      </c>
      <c r="R41" s="11">
        <f>IFERROR('Input Data Shift C'!Q45*'Shift C Calculation'!$D41/3600,0)</f>
        <v>0</v>
      </c>
      <c r="S41" s="11">
        <f>IFERROR('Input Data Shift C'!R45*'Shift C Calculation'!$D41/3600,0)</f>
        <v>0</v>
      </c>
      <c r="T41" s="11">
        <f>IFERROR('Input Data Shift C'!S45*'Shift C Calculation'!$D41/3600,0)</f>
        <v>0</v>
      </c>
      <c r="U41" s="11">
        <f>IFERROR('Input Data Shift C'!T45*'Shift C Calculation'!$D41/3600,0)</f>
        <v>0</v>
      </c>
      <c r="V41" s="11">
        <f>IFERROR('Input Data Shift C'!U45*'Shift C Calculation'!$D41/3600,0)</f>
        <v>0</v>
      </c>
      <c r="W41" s="11">
        <f>IFERROR('Input Data Shift C'!V45*'Shift C Calculation'!$D41/3600,0)</f>
        <v>0</v>
      </c>
      <c r="X41" s="11">
        <f>IFERROR('Input Data Shift C'!W45*'Shift C Calculation'!$D41/3600,0)</f>
        <v>0</v>
      </c>
      <c r="Y41" s="11">
        <f>IFERROR('Input Data Shift C'!X45*'Shift C Calculation'!$D41/3600,0)</f>
        <v>0</v>
      </c>
      <c r="Z41" s="11">
        <f>IFERROR('Input Data Shift C'!Y45*'Shift C Calculation'!$D41/3600,0)</f>
        <v>0</v>
      </c>
      <c r="AA41" s="11">
        <f>IFERROR('Input Data Shift C'!Z45*'Shift C Calculation'!$D41/3600,0)</f>
        <v>0</v>
      </c>
      <c r="AB41" s="11">
        <f>IFERROR('Input Data Shift C'!AA45*'Shift C Calculation'!$D41/3600,0)</f>
        <v>0</v>
      </c>
      <c r="AC41" s="11">
        <f>IFERROR('Input Data Shift C'!AB45*'Shift C Calculation'!$D41/3600,0)</f>
        <v>0</v>
      </c>
      <c r="AD41" s="11">
        <f>IFERROR('Input Data Shift C'!AC45*'Shift C Calculation'!$D41/3600,0)</f>
        <v>0</v>
      </c>
      <c r="AE41" s="11">
        <f>IFERROR('Input Data Shift C'!AD45*'Shift C Calculation'!$D41/3600,0)</f>
        <v>0</v>
      </c>
      <c r="AF41" s="11">
        <f>IFERROR('Input Data Shift C'!AE45*'Shift C Calculation'!$D41/3600,0)</f>
        <v>0</v>
      </c>
      <c r="AG41" s="11">
        <f>IFERROR('Input Data Shift C'!AF45*'Shift C Calculation'!$D41/3600,0)</f>
        <v>0</v>
      </c>
      <c r="AH41" s="11">
        <f>IFERROR('Input Data Shift C'!AG45*'Shift C Calculation'!$D41/3600,0)</f>
        <v>0</v>
      </c>
      <c r="AI41" s="11">
        <f>IFERROR('Input Data Shift C'!AH45*'Shift C Calculation'!$D41/3600,0)</f>
        <v>0</v>
      </c>
      <c r="AJ41" s="11">
        <f t="shared" si="0"/>
        <v>0</v>
      </c>
    </row>
    <row r="42" spans="2:36">
      <c r="B42" s="8">
        <v>40</v>
      </c>
      <c r="C42" s="9" t="str">
        <f>+Kousu!B50</f>
        <v>AE262100-6560</v>
      </c>
      <c r="D42" s="10">
        <f>+Kousu!S50</f>
        <v>14.127906976744187</v>
      </c>
      <c r="E42" s="11">
        <f>IFERROR('Input Data Shift C'!D46*'Shift C Calculation'!$D42/3600,0)</f>
        <v>0</v>
      </c>
      <c r="F42" s="11">
        <f>IFERROR('Input Data Shift C'!E46*'Shift C Calculation'!$D42/3600,0)</f>
        <v>0</v>
      </c>
      <c r="G42" s="11">
        <f>IFERROR('Input Data Shift C'!F46*'Shift C Calculation'!$D42/3600,0)</f>
        <v>0</v>
      </c>
      <c r="H42" s="11">
        <f>IFERROR('Input Data Shift C'!G46*'Shift C Calculation'!$D42/3600,0)</f>
        <v>0</v>
      </c>
      <c r="I42" s="11">
        <f>IFERROR('Input Data Shift C'!H46*'Shift C Calculation'!$D42/3600,0)</f>
        <v>0</v>
      </c>
      <c r="J42" s="11">
        <f>IFERROR('Input Data Shift C'!I46*'Shift C Calculation'!$D42/3600,0)</f>
        <v>0</v>
      </c>
      <c r="K42" s="11">
        <f>IFERROR('Input Data Shift C'!J46*'Shift C Calculation'!$D42/3600,0)</f>
        <v>0</v>
      </c>
      <c r="L42" s="11">
        <f>IFERROR('Input Data Shift C'!K46*'Shift C Calculation'!$D42/3600,0)</f>
        <v>0</v>
      </c>
      <c r="M42" s="11">
        <f>IFERROR('Input Data Shift C'!L46*'Shift C Calculation'!$D42/3600,0)</f>
        <v>0</v>
      </c>
      <c r="N42" s="11">
        <f>IFERROR('Input Data Shift C'!M46*'Shift C Calculation'!$D42/3600,0)</f>
        <v>0</v>
      </c>
      <c r="O42" s="11">
        <f>IFERROR('Input Data Shift C'!N46*'Shift C Calculation'!$D42/3600,0)</f>
        <v>0</v>
      </c>
      <c r="P42" s="11">
        <f>IFERROR('Input Data Shift C'!O46*'Shift C Calculation'!$D42/3600,0)</f>
        <v>0</v>
      </c>
      <c r="Q42" s="11">
        <f>IFERROR('Input Data Shift C'!P46*'Shift C Calculation'!$D42/3600,0)</f>
        <v>0</v>
      </c>
      <c r="R42" s="11">
        <f>IFERROR('Input Data Shift C'!Q46*'Shift C Calculation'!$D42/3600,0)</f>
        <v>0</v>
      </c>
      <c r="S42" s="11">
        <f>IFERROR('Input Data Shift C'!R46*'Shift C Calculation'!$D42/3600,0)</f>
        <v>0</v>
      </c>
      <c r="T42" s="11">
        <f>IFERROR('Input Data Shift C'!S46*'Shift C Calculation'!$D42/3600,0)</f>
        <v>0</v>
      </c>
      <c r="U42" s="11">
        <f>IFERROR('Input Data Shift C'!T46*'Shift C Calculation'!$D42/3600,0)</f>
        <v>0</v>
      </c>
      <c r="V42" s="11">
        <f>IFERROR('Input Data Shift C'!U46*'Shift C Calculation'!$D42/3600,0)</f>
        <v>0</v>
      </c>
      <c r="W42" s="11">
        <f>IFERROR('Input Data Shift C'!V46*'Shift C Calculation'!$D42/3600,0)</f>
        <v>0</v>
      </c>
      <c r="X42" s="11">
        <f>IFERROR('Input Data Shift C'!W46*'Shift C Calculation'!$D42/3600,0)</f>
        <v>0</v>
      </c>
      <c r="Y42" s="11">
        <f>IFERROR('Input Data Shift C'!X46*'Shift C Calculation'!$D42/3600,0)</f>
        <v>0</v>
      </c>
      <c r="Z42" s="11">
        <f>IFERROR('Input Data Shift C'!Y46*'Shift C Calculation'!$D42/3600,0)</f>
        <v>0</v>
      </c>
      <c r="AA42" s="11">
        <f>IFERROR('Input Data Shift C'!Z46*'Shift C Calculation'!$D42/3600,0)</f>
        <v>0</v>
      </c>
      <c r="AB42" s="11">
        <f>IFERROR('Input Data Shift C'!AA46*'Shift C Calculation'!$D42/3600,0)</f>
        <v>0</v>
      </c>
      <c r="AC42" s="11">
        <f>IFERROR('Input Data Shift C'!AB46*'Shift C Calculation'!$D42/3600,0)</f>
        <v>0</v>
      </c>
      <c r="AD42" s="11">
        <f>IFERROR('Input Data Shift C'!AC46*'Shift C Calculation'!$D42/3600,0)</f>
        <v>0</v>
      </c>
      <c r="AE42" s="11">
        <f>IFERROR('Input Data Shift C'!AD46*'Shift C Calculation'!$D42/3600,0)</f>
        <v>0</v>
      </c>
      <c r="AF42" s="11">
        <f>IFERROR('Input Data Shift C'!AE46*'Shift C Calculation'!$D42/3600,0)</f>
        <v>0</v>
      </c>
      <c r="AG42" s="11">
        <f>IFERROR('Input Data Shift C'!AF46*'Shift C Calculation'!$D42/3600,0)</f>
        <v>0</v>
      </c>
      <c r="AH42" s="11">
        <f>IFERROR('Input Data Shift C'!AG46*'Shift C Calculation'!$D42/3600,0)</f>
        <v>0</v>
      </c>
      <c r="AI42" s="11">
        <f>IFERROR('Input Data Shift C'!AH46*'Shift C Calculation'!$D42/3600,0)</f>
        <v>0</v>
      </c>
      <c r="AJ42" s="11">
        <f t="shared" si="0"/>
        <v>0</v>
      </c>
    </row>
    <row r="43" spans="2:36">
      <c r="B43" s="8">
        <v>41</v>
      </c>
      <c r="C43" s="9" t="str">
        <f>+Kousu!B51</f>
        <v>AE262100-6570</v>
      </c>
      <c r="D43" s="10">
        <f>+Kousu!S51</f>
        <v>14.127906976744187</v>
      </c>
      <c r="E43" s="11">
        <f>IFERROR('Input Data Shift C'!D47*'Shift C Calculation'!$D43/3600,0)</f>
        <v>0</v>
      </c>
      <c r="F43" s="11">
        <f>IFERROR('Input Data Shift C'!E47*'Shift C Calculation'!$D43/3600,0)</f>
        <v>0</v>
      </c>
      <c r="G43" s="11">
        <f>IFERROR('Input Data Shift C'!F47*'Shift C Calculation'!$D43/3600,0)</f>
        <v>0</v>
      </c>
      <c r="H43" s="11">
        <f>IFERROR('Input Data Shift C'!G47*'Shift C Calculation'!$D43/3600,0)</f>
        <v>0</v>
      </c>
      <c r="I43" s="11">
        <f>IFERROR('Input Data Shift C'!H47*'Shift C Calculation'!$D43/3600,0)</f>
        <v>0</v>
      </c>
      <c r="J43" s="11">
        <f>IFERROR('Input Data Shift C'!I47*'Shift C Calculation'!$D43/3600,0)</f>
        <v>0</v>
      </c>
      <c r="K43" s="11">
        <f>IFERROR('Input Data Shift C'!J47*'Shift C Calculation'!$D43/3600,0)</f>
        <v>0</v>
      </c>
      <c r="L43" s="11">
        <f>IFERROR('Input Data Shift C'!K47*'Shift C Calculation'!$D43/3600,0)</f>
        <v>0</v>
      </c>
      <c r="M43" s="11">
        <f>IFERROR('Input Data Shift C'!L47*'Shift C Calculation'!$D43/3600,0)</f>
        <v>0</v>
      </c>
      <c r="N43" s="11">
        <f>IFERROR('Input Data Shift C'!M47*'Shift C Calculation'!$D43/3600,0)</f>
        <v>0</v>
      </c>
      <c r="O43" s="11">
        <f>IFERROR('Input Data Shift C'!N47*'Shift C Calculation'!$D43/3600,0)</f>
        <v>0</v>
      </c>
      <c r="P43" s="11">
        <f>IFERROR('Input Data Shift C'!O47*'Shift C Calculation'!$D43/3600,0)</f>
        <v>0</v>
      </c>
      <c r="Q43" s="11">
        <f>IFERROR('Input Data Shift C'!P47*'Shift C Calculation'!$D43/3600,0)</f>
        <v>0</v>
      </c>
      <c r="R43" s="11">
        <f>IFERROR('Input Data Shift C'!Q47*'Shift C Calculation'!$D43/3600,0)</f>
        <v>0</v>
      </c>
      <c r="S43" s="11">
        <f>IFERROR('Input Data Shift C'!R47*'Shift C Calculation'!$D43/3600,0)</f>
        <v>0</v>
      </c>
      <c r="T43" s="11">
        <f>IFERROR('Input Data Shift C'!S47*'Shift C Calculation'!$D43/3600,0)</f>
        <v>0</v>
      </c>
      <c r="U43" s="11">
        <f>IFERROR('Input Data Shift C'!T47*'Shift C Calculation'!$D43/3600,0)</f>
        <v>0</v>
      </c>
      <c r="V43" s="11">
        <f>IFERROR('Input Data Shift C'!U47*'Shift C Calculation'!$D43/3600,0)</f>
        <v>0</v>
      </c>
      <c r="W43" s="11">
        <f>IFERROR('Input Data Shift C'!V47*'Shift C Calculation'!$D43/3600,0)</f>
        <v>0</v>
      </c>
      <c r="X43" s="11">
        <f>IFERROR('Input Data Shift C'!W47*'Shift C Calculation'!$D43/3600,0)</f>
        <v>0</v>
      </c>
      <c r="Y43" s="11">
        <f>IFERROR('Input Data Shift C'!X47*'Shift C Calculation'!$D43/3600,0)</f>
        <v>0</v>
      </c>
      <c r="Z43" s="11">
        <f>IFERROR('Input Data Shift C'!Y47*'Shift C Calculation'!$D43/3600,0)</f>
        <v>0</v>
      </c>
      <c r="AA43" s="11">
        <f>IFERROR('Input Data Shift C'!Z47*'Shift C Calculation'!$D43/3600,0)</f>
        <v>0</v>
      </c>
      <c r="AB43" s="11">
        <f>IFERROR('Input Data Shift C'!AA47*'Shift C Calculation'!$D43/3600,0)</f>
        <v>0</v>
      </c>
      <c r="AC43" s="11">
        <f>IFERROR('Input Data Shift C'!AB47*'Shift C Calculation'!$D43/3600,0)</f>
        <v>0</v>
      </c>
      <c r="AD43" s="11">
        <f>IFERROR('Input Data Shift C'!AC47*'Shift C Calculation'!$D43/3600,0)</f>
        <v>0</v>
      </c>
      <c r="AE43" s="11">
        <f>IFERROR('Input Data Shift C'!AD47*'Shift C Calculation'!$D43/3600,0)</f>
        <v>0</v>
      </c>
      <c r="AF43" s="11">
        <f>IFERROR('Input Data Shift C'!AE47*'Shift C Calculation'!$D43/3600,0)</f>
        <v>0</v>
      </c>
      <c r="AG43" s="11">
        <f>IFERROR('Input Data Shift C'!AF47*'Shift C Calculation'!$D43/3600,0)</f>
        <v>0</v>
      </c>
      <c r="AH43" s="11">
        <f>IFERROR('Input Data Shift C'!AG47*'Shift C Calculation'!$D43/3600,0)</f>
        <v>0</v>
      </c>
      <c r="AI43" s="11">
        <f>IFERROR('Input Data Shift C'!AH47*'Shift C Calculation'!$D43/3600,0)</f>
        <v>0</v>
      </c>
      <c r="AJ43" s="11">
        <f t="shared" si="0"/>
        <v>0</v>
      </c>
    </row>
    <row r="44" spans="2:36">
      <c r="B44" s="8">
        <v>42</v>
      </c>
      <c r="C44" s="9" t="str">
        <f>+Kousu!B52</f>
        <v>AE262100-6751</v>
      </c>
      <c r="D44" s="10">
        <f>+Kousu!S52</f>
        <v>14.127906976744187</v>
      </c>
      <c r="E44" s="11">
        <f>IFERROR('Input Data Shift C'!D48*'Shift C Calculation'!$D44/3600,0)</f>
        <v>0</v>
      </c>
      <c r="F44" s="11">
        <f>IFERROR('Input Data Shift C'!E48*'Shift C Calculation'!$D44/3600,0)</f>
        <v>0</v>
      </c>
      <c r="G44" s="11">
        <f>IFERROR('Input Data Shift C'!F48*'Shift C Calculation'!$D44/3600,0)</f>
        <v>0</v>
      </c>
      <c r="H44" s="11">
        <f>IFERROR('Input Data Shift C'!G48*'Shift C Calculation'!$D44/3600,0)</f>
        <v>0</v>
      </c>
      <c r="I44" s="11">
        <f>IFERROR('Input Data Shift C'!H48*'Shift C Calculation'!$D44/3600,0)</f>
        <v>0</v>
      </c>
      <c r="J44" s="11">
        <f>IFERROR('Input Data Shift C'!I48*'Shift C Calculation'!$D44/3600,0)</f>
        <v>0</v>
      </c>
      <c r="K44" s="11">
        <f>IFERROR('Input Data Shift C'!J48*'Shift C Calculation'!$D44/3600,0)</f>
        <v>0</v>
      </c>
      <c r="L44" s="11">
        <f>IFERROR('Input Data Shift C'!K48*'Shift C Calculation'!$D44/3600,0)</f>
        <v>0</v>
      </c>
      <c r="M44" s="11">
        <f>IFERROR('Input Data Shift C'!L48*'Shift C Calculation'!$D44/3600,0)</f>
        <v>0</v>
      </c>
      <c r="N44" s="11">
        <f>IFERROR('Input Data Shift C'!M48*'Shift C Calculation'!$D44/3600,0)</f>
        <v>0</v>
      </c>
      <c r="O44" s="11">
        <f>IFERROR('Input Data Shift C'!N48*'Shift C Calculation'!$D44/3600,0)</f>
        <v>0</v>
      </c>
      <c r="P44" s="11">
        <f>IFERROR('Input Data Shift C'!O48*'Shift C Calculation'!$D44/3600,0)</f>
        <v>0</v>
      </c>
      <c r="Q44" s="11">
        <f>IFERROR('Input Data Shift C'!P48*'Shift C Calculation'!$D44/3600,0)</f>
        <v>0</v>
      </c>
      <c r="R44" s="11">
        <f>IFERROR('Input Data Shift C'!Q48*'Shift C Calculation'!$D44/3600,0)</f>
        <v>0</v>
      </c>
      <c r="S44" s="11">
        <f>IFERROR('Input Data Shift C'!R48*'Shift C Calculation'!$D44/3600,0)</f>
        <v>0</v>
      </c>
      <c r="T44" s="11">
        <f>IFERROR('Input Data Shift C'!S48*'Shift C Calculation'!$D44/3600,0)</f>
        <v>0</v>
      </c>
      <c r="U44" s="11">
        <f>IFERROR('Input Data Shift C'!T48*'Shift C Calculation'!$D44/3600,0)</f>
        <v>0</v>
      </c>
      <c r="V44" s="11">
        <f>IFERROR('Input Data Shift C'!U48*'Shift C Calculation'!$D44/3600,0)</f>
        <v>0</v>
      </c>
      <c r="W44" s="11">
        <f>IFERROR('Input Data Shift C'!V48*'Shift C Calculation'!$D44/3600,0)</f>
        <v>0</v>
      </c>
      <c r="X44" s="11">
        <f>IFERROR('Input Data Shift C'!W48*'Shift C Calculation'!$D44/3600,0)</f>
        <v>0</v>
      </c>
      <c r="Y44" s="11">
        <f>IFERROR('Input Data Shift C'!X48*'Shift C Calculation'!$D44/3600,0)</f>
        <v>0</v>
      </c>
      <c r="Z44" s="11">
        <f>IFERROR('Input Data Shift C'!Y48*'Shift C Calculation'!$D44/3600,0)</f>
        <v>0</v>
      </c>
      <c r="AA44" s="11">
        <f>IFERROR('Input Data Shift C'!Z48*'Shift C Calculation'!$D44/3600,0)</f>
        <v>0</v>
      </c>
      <c r="AB44" s="11">
        <f>IFERROR('Input Data Shift C'!AA48*'Shift C Calculation'!$D44/3600,0)</f>
        <v>0</v>
      </c>
      <c r="AC44" s="11">
        <f>IFERROR('Input Data Shift C'!AB48*'Shift C Calculation'!$D44/3600,0)</f>
        <v>0</v>
      </c>
      <c r="AD44" s="11">
        <f>IFERROR('Input Data Shift C'!AC48*'Shift C Calculation'!$D44/3600,0)</f>
        <v>0</v>
      </c>
      <c r="AE44" s="11">
        <f>IFERROR('Input Data Shift C'!AD48*'Shift C Calculation'!$D44/3600,0)</f>
        <v>0</v>
      </c>
      <c r="AF44" s="11">
        <f>IFERROR('Input Data Shift C'!AE48*'Shift C Calculation'!$D44/3600,0)</f>
        <v>0</v>
      </c>
      <c r="AG44" s="11">
        <f>IFERROR('Input Data Shift C'!AF48*'Shift C Calculation'!$D44/3600,0)</f>
        <v>0</v>
      </c>
      <c r="AH44" s="11">
        <f>IFERROR('Input Data Shift C'!AG48*'Shift C Calculation'!$D44/3600,0)</f>
        <v>0</v>
      </c>
      <c r="AI44" s="11">
        <f>IFERROR('Input Data Shift C'!AH48*'Shift C Calculation'!$D44/3600,0)</f>
        <v>0</v>
      </c>
      <c r="AJ44" s="11">
        <f t="shared" si="0"/>
        <v>0</v>
      </c>
    </row>
    <row r="45" spans="2:36">
      <c r="B45" s="8">
        <v>43</v>
      </c>
      <c r="C45" s="9" t="str">
        <f>+Kousu!B53</f>
        <v>AE262100-6761</v>
      </c>
      <c r="D45" s="10">
        <f>+Kousu!S53</f>
        <v>14.127906976744187</v>
      </c>
      <c r="E45" s="11">
        <f>IFERROR('Input Data Shift C'!D49*'Shift C Calculation'!$D45/3600,0)</f>
        <v>0</v>
      </c>
      <c r="F45" s="11">
        <f>IFERROR('Input Data Shift C'!E49*'Shift C Calculation'!$D45/3600,0)</f>
        <v>0</v>
      </c>
      <c r="G45" s="11">
        <f>IFERROR('Input Data Shift C'!F49*'Shift C Calculation'!$D45/3600,0)</f>
        <v>0</v>
      </c>
      <c r="H45" s="11">
        <f>IFERROR('Input Data Shift C'!G49*'Shift C Calculation'!$D45/3600,0)</f>
        <v>0</v>
      </c>
      <c r="I45" s="11">
        <f>IFERROR('Input Data Shift C'!H49*'Shift C Calculation'!$D45/3600,0)</f>
        <v>0</v>
      </c>
      <c r="J45" s="11">
        <f>IFERROR('Input Data Shift C'!I49*'Shift C Calculation'!$D45/3600,0)</f>
        <v>0</v>
      </c>
      <c r="K45" s="11">
        <f>IFERROR('Input Data Shift C'!J49*'Shift C Calculation'!$D45/3600,0)</f>
        <v>0</v>
      </c>
      <c r="L45" s="11">
        <f>IFERROR('Input Data Shift C'!K49*'Shift C Calculation'!$D45/3600,0)</f>
        <v>0</v>
      </c>
      <c r="M45" s="11">
        <f>IFERROR('Input Data Shift C'!L49*'Shift C Calculation'!$D45/3600,0)</f>
        <v>0</v>
      </c>
      <c r="N45" s="11">
        <f>IFERROR('Input Data Shift C'!M49*'Shift C Calculation'!$D45/3600,0)</f>
        <v>0</v>
      </c>
      <c r="O45" s="11">
        <f>IFERROR('Input Data Shift C'!N49*'Shift C Calculation'!$D45/3600,0)</f>
        <v>0</v>
      </c>
      <c r="P45" s="11">
        <f>IFERROR('Input Data Shift C'!O49*'Shift C Calculation'!$D45/3600,0)</f>
        <v>0</v>
      </c>
      <c r="Q45" s="11">
        <f>IFERROR('Input Data Shift C'!P49*'Shift C Calculation'!$D45/3600,0)</f>
        <v>0</v>
      </c>
      <c r="R45" s="11">
        <f>IFERROR('Input Data Shift C'!Q49*'Shift C Calculation'!$D45/3600,0)</f>
        <v>0</v>
      </c>
      <c r="S45" s="11">
        <f>IFERROR('Input Data Shift C'!R49*'Shift C Calculation'!$D45/3600,0)</f>
        <v>0</v>
      </c>
      <c r="T45" s="11">
        <f>IFERROR('Input Data Shift C'!S49*'Shift C Calculation'!$D45/3600,0)</f>
        <v>0</v>
      </c>
      <c r="U45" s="11">
        <f>IFERROR('Input Data Shift C'!T49*'Shift C Calculation'!$D45/3600,0)</f>
        <v>0</v>
      </c>
      <c r="V45" s="11">
        <f>IFERROR('Input Data Shift C'!U49*'Shift C Calculation'!$D45/3600,0)</f>
        <v>0</v>
      </c>
      <c r="W45" s="11">
        <f>IFERROR('Input Data Shift C'!V49*'Shift C Calculation'!$D45/3600,0)</f>
        <v>0</v>
      </c>
      <c r="X45" s="11">
        <f>IFERROR('Input Data Shift C'!W49*'Shift C Calculation'!$D45/3600,0)</f>
        <v>0</v>
      </c>
      <c r="Y45" s="11">
        <f>IFERROR('Input Data Shift C'!X49*'Shift C Calculation'!$D45/3600,0)</f>
        <v>0</v>
      </c>
      <c r="Z45" s="11">
        <f>IFERROR('Input Data Shift C'!Y49*'Shift C Calculation'!$D45/3600,0)</f>
        <v>0</v>
      </c>
      <c r="AA45" s="11">
        <f>IFERROR('Input Data Shift C'!Z49*'Shift C Calculation'!$D45/3600,0)</f>
        <v>0</v>
      </c>
      <c r="AB45" s="11">
        <f>IFERROR('Input Data Shift C'!AA49*'Shift C Calculation'!$D45/3600,0)</f>
        <v>0</v>
      </c>
      <c r="AC45" s="11">
        <f>IFERROR('Input Data Shift C'!AB49*'Shift C Calculation'!$D45/3600,0)</f>
        <v>0</v>
      </c>
      <c r="AD45" s="11">
        <f>IFERROR('Input Data Shift C'!AC49*'Shift C Calculation'!$D45/3600,0)</f>
        <v>0</v>
      </c>
      <c r="AE45" s="11">
        <f>IFERROR('Input Data Shift C'!AD49*'Shift C Calculation'!$D45/3600,0)</f>
        <v>0</v>
      </c>
      <c r="AF45" s="11">
        <f>IFERROR('Input Data Shift C'!AE49*'Shift C Calculation'!$D45/3600,0)</f>
        <v>0</v>
      </c>
      <c r="AG45" s="11">
        <f>IFERROR('Input Data Shift C'!AF49*'Shift C Calculation'!$D45/3600,0)</f>
        <v>0</v>
      </c>
      <c r="AH45" s="11">
        <f>IFERROR('Input Data Shift C'!AG49*'Shift C Calculation'!$D45/3600,0)</f>
        <v>0</v>
      </c>
      <c r="AI45" s="11">
        <f>IFERROR('Input Data Shift C'!AH49*'Shift C Calculation'!$D45/3600,0)</f>
        <v>0</v>
      </c>
      <c r="AJ45" s="11">
        <f t="shared" si="0"/>
        <v>0</v>
      </c>
    </row>
    <row r="46" spans="2:36">
      <c r="B46" s="8">
        <v>44</v>
      </c>
      <c r="C46" s="9" t="str">
        <f>+Kousu!B54</f>
        <v>AE262100-6850</v>
      </c>
      <c r="D46" s="10">
        <f>+Kousu!S54</f>
        <v>14.127906976744187</v>
      </c>
      <c r="E46" s="11">
        <f>IFERROR('Input Data Shift C'!D50*'Shift C Calculation'!$D46/3600,0)</f>
        <v>0</v>
      </c>
      <c r="F46" s="11">
        <f>IFERROR('Input Data Shift C'!E50*'Shift C Calculation'!$D46/3600,0)</f>
        <v>0</v>
      </c>
      <c r="G46" s="11">
        <f>IFERROR('Input Data Shift C'!F50*'Shift C Calculation'!$D46/3600,0)</f>
        <v>0</v>
      </c>
      <c r="H46" s="11">
        <f>IFERROR('Input Data Shift C'!G50*'Shift C Calculation'!$D46/3600,0)</f>
        <v>0</v>
      </c>
      <c r="I46" s="11">
        <f>IFERROR('Input Data Shift C'!H50*'Shift C Calculation'!$D46/3600,0)</f>
        <v>0</v>
      </c>
      <c r="J46" s="11">
        <f>IFERROR('Input Data Shift C'!I50*'Shift C Calculation'!$D46/3600,0)</f>
        <v>0</v>
      </c>
      <c r="K46" s="11">
        <f>IFERROR('Input Data Shift C'!J50*'Shift C Calculation'!$D46/3600,0)</f>
        <v>0</v>
      </c>
      <c r="L46" s="11">
        <f>IFERROR('Input Data Shift C'!K50*'Shift C Calculation'!$D46/3600,0)</f>
        <v>0</v>
      </c>
      <c r="M46" s="11">
        <f>IFERROR('Input Data Shift C'!L50*'Shift C Calculation'!$D46/3600,0)</f>
        <v>0</v>
      </c>
      <c r="N46" s="11">
        <f>IFERROR('Input Data Shift C'!M50*'Shift C Calculation'!$D46/3600,0)</f>
        <v>0</v>
      </c>
      <c r="O46" s="11">
        <f>IFERROR('Input Data Shift C'!N50*'Shift C Calculation'!$D46/3600,0)</f>
        <v>0</v>
      </c>
      <c r="P46" s="11">
        <f>IFERROR('Input Data Shift C'!O50*'Shift C Calculation'!$D46/3600,0)</f>
        <v>0</v>
      </c>
      <c r="Q46" s="11">
        <f>IFERROR('Input Data Shift C'!P50*'Shift C Calculation'!$D46/3600,0)</f>
        <v>0</v>
      </c>
      <c r="R46" s="11">
        <f>IFERROR('Input Data Shift C'!Q50*'Shift C Calculation'!$D46/3600,0)</f>
        <v>0</v>
      </c>
      <c r="S46" s="11">
        <f>IFERROR('Input Data Shift C'!R50*'Shift C Calculation'!$D46/3600,0)</f>
        <v>0</v>
      </c>
      <c r="T46" s="11">
        <f>IFERROR('Input Data Shift C'!S50*'Shift C Calculation'!$D46/3600,0)</f>
        <v>0</v>
      </c>
      <c r="U46" s="11">
        <f>IFERROR('Input Data Shift C'!T50*'Shift C Calculation'!$D46/3600,0)</f>
        <v>0</v>
      </c>
      <c r="V46" s="11">
        <f>IFERROR('Input Data Shift C'!U50*'Shift C Calculation'!$D46/3600,0)</f>
        <v>0</v>
      </c>
      <c r="W46" s="11">
        <f>IFERROR('Input Data Shift C'!V50*'Shift C Calculation'!$D46/3600,0)</f>
        <v>0</v>
      </c>
      <c r="X46" s="11">
        <f>IFERROR('Input Data Shift C'!W50*'Shift C Calculation'!$D46/3600,0)</f>
        <v>0</v>
      </c>
      <c r="Y46" s="11">
        <f>IFERROR('Input Data Shift C'!X50*'Shift C Calculation'!$D46/3600,0)</f>
        <v>0</v>
      </c>
      <c r="Z46" s="11">
        <f>IFERROR('Input Data Shift C'!Y50*'Shift C Calculation'!$D46/3600,0)</f>
        <v>0</v>
      </c>
      <c r="AA46" s="11">
        <f>IFERROR('Input Data Shift C'!Z50*'Shift C Calculation'!$D46/3600,0)</f>
        <v>0</v>
      </c>
      <c r="AB46" s="11">
        <f>IFERROR('Input Data Shift C'!AA50*'Shift C Calculation'!$D46/3600,0)</f>
        <v>0</v>
      </c>
      <c r="AC46" s="11">
        <f>IFERROR('Input Data Shift C'!AB50*'Shift C Calculation'!$D46/3600,0)</f>
        <v>0</v>
      </c>
      <c r="AD46" s="11">
        <f>IFERROR('Input Data Shift C'!AC50*'Shift C Calculation'!$D46/3600,0)</f>
        <v>0</v>
      </c>
      <c r="AE46" s="11">
        <f>IFERROR('Input Data Shift C'!AD50*'Shift C Calculation'!$D46/3600,0)</f>
        <v>0</v>
      </c>
      <c r="AF46" s="11">
        <f>IFERROR('Input Data Shift C'!AE50*'Shift C Calculation'!$D46/3600,0)</f>
        <v>0</v>
      </c>
      <c r="AG46" s="11">
        <f>IFERROR('Input Data Shift C'!AF50*'Shift C Calculation'!$D46/3600,0)</f>
        <v>0</v>
      </c>
      <c r="AH46" s="11">
        <f>IFERROR('Input Data Shift C'!AG50*'Shift C Calculation'!$D46/3600,0)</f>
        <v>0</v>
      </c>
      <c r="AI46" s="11">
        <f>IFERROR('Input Data Shift C'!AH50*'Shift C Calculation'!$D46/3600,0)</f>
        <v>0</v>
      </c>
      <c r="AJ46" s="11">
        <f t="shared" si="0"/>
        <v>0</v>
      </c>
    </row>
    <row r="47" spans="2:36">
      <c r="B47" s="8">
        <v>45</v>
      </c>
      <c r="C47" s="9" t="str">
        <f>+Kousu!B55</f>
        <v>AE262100-6860</v>
      </c>
      <c r="D47" s="10">
        <f>+Kousu!S55</f>
        <v>14.127906976744187</v>
      </c>
      <c r="E47" s="11">
        <f>IFERROR('Input Data Shift C'!D51*'Shift C Calculation'!$D47/3600,0)</f>
        <v>0</v>
      </c>
      <c r="F47" s="11">
        <f>IFERROR('Input Data Shift C'!E51*'Shift C Calculation'!$D47/3600,0)</f>
        <v>0</v>
      </c>
      <c r="G47" s="11">
        <f>IFERROR('Input Data Shift C'!F51*'Shift C Calculation'!$D47/3600,0)</f>
        <v>0</v>
      </c>
      <c r="H47" s="11">
        <f>IFERROR('Input Data Shift C'!G51*'Shift C Calculation'!$D47/3600,0)</f>
        <v>0</v>
      </c>
      <c r="I47" s="11">
        <f>IFERROR('Input Data Shift C'!H51*'Shift C Calculation'!$D47/3600,0)</f>
        <v>0</v>
      </c>
      <c r="J47" s="11">
        <f>IFERROR('Input Data Shift C'!I51*'Shift C Calculation'!$D47/3600,0)</f>
        <v>0</v>
      </c>
      <c r="K47" s="11">
        <f>IFERROR('Input Data Shift C'!J51*'Shift C Calculation'!$D47/3600,0)</f>
        <v>0</v>
      </c>
      <c r="L47" s="11">
        <f>IFERROR('Input Data Shift C'!K51*'Shift C Calculation'!$D47/3600,0)</f>
        <v>0</v>
      </c>
      <c r="M47" s="11">
        <f>IFERROR('Input Data Shift C'!L51*'Shift C Calculation'!$D47/3600,0)</f>
        <v>0</v>
      </c>
      <c r="N47" s="11">
        <f>IFERROR('Input Data Shift C'!M51*'Shift C Calculation'!$D47/3600,0)</f>
        <v>0</v>
      </c>
      <c r="O47" s="11">
        <f>IFERROR('Input Data Shift C'!N51*'Shift C Calculation'!$D47/3600,0)</f>
        <v>0</v>
      </c>
      <c r="P47" s="11">
        <f>IFERROR('Input Data Shift C'!O51*'Shift C Calculation'!$D47/3600,0)</f>
        <v>0</v>
      </c>
      <c r="Q47" s="11">
        <f>IFERROR('Input Data Shift C'!P51*'Shift C Calculation'!$D47/3600,0)</f>
        <v>0</v>
      </c>
      <c r="R47" s="11">
        <f>IFERROR('Input Data Shift C'!Q51*'Shift C Calculation'!$D47/3600,0)</f>
        <v>0</v>
      </c>
      <c r="S47" s="11">
        <f>IFERROR('Input Data Shift C'!R51*'Shift C Calculation'!$D47/3600,0)</f>
        <v>0</v>
      </c>
      <c r="T47" s="11">
        <f>IFERROR('Input Data Shift C'!S51*'Shift C Calculation'!$D47/3600,0)</f>
        <v>0</v>
      </c>
      <c r="U47" s="11">
        <f>IFERROR('Input Data Shift C'!T51*'Shift C Calculation'!$D47/3600,0)</f>
        <v>0</v>
      </c>
      <c r="V47" s="11">
        <f>IFERROR('Input Data Shift C'!U51*'Shift C Calculation'!$D47/3600,0)</f>
        <v>0</v>
      </c>
      <c r="W47" s="11">
        <f>IFERROR('Input Data Shift C'!V51*'Shift C Calculation'!$D47/3600,0)</f>
        <v>0</v>
      </c>
      <c r="X47" s="11">
        <f>IFERROR('Input Data Shift C'!W51*'Shift C Calculation'!$D47/3600,0)</f>
        <v>0</v>
      </c>
      <c r="Y47" s="11">
        <f>IFERROR('Input Data Shift C'!X51*'Shift C Calculation'!$D47/3600,0)</f>
        <v>0</v>
      </c>
      <c r="Z47" s="11">
        <f>IFERROR('Input Data Shift C'!Y51*'Shift C Calculation'!$D47/3600,0)</f>
        <v>0</v>
      </c>
      <c r="AA47" s="11">
        <f>IFERROR('Input Data Shift C'!Z51*'Shift C Calculation'!$D47/3600,0)</f>
        <v>0</v>
      </c>
      <c r="AB47" s="11">
        <f>IFERROR('Input Data Shift C'!AA51*'Shift C Calculation'!$D47/3600,0)</f>
        <v>0</v>
      </c>
      <c r="AC47" s="11">
        <f>IFERROR('Input Data Shift C'!AB51*'Shift C Calculation'!$D47/3600,0)</f>
        <v>0</v>
      </c>
      <c r="AD47" s="11">
        <f>IFERROR('Input Data Shift C'!AC51*'Shift C Calculation'!$D47/3600,0)</f>
        <v>0</v>
      </c>
      <c r="AE47" s="11">
        <f>IFERROR('Input Data Shift C'!AD51*'Shift C Calculation'!$D47/3600,0)</f>
        <v>0</v>
      </c>
      <c r="AF47" s="11">
        <f>IFERROR('Input Data Shift C'!AE51*'Shift C Calculation'!$D47/3600,0)</f>
        <v>0</v>
      </c>
      <c r="AG47" s="11">
        <f>IFERROR('Input Data Shift C'!AF51*'Shift C Calculation'!$D47/3600,0)</f>
        <v>0</v>
      </c>
      <c r="AH47" s="11">
        <f>IFERROR('Input Data Shift C'!AG51*'Shift C Calculation'!$D47/3600,0)</f>
        <v>0</v>
      </c>
      <c r="AI47" s="11">
        <f>IFERROR('Input Data Shift C'!AH51*'Shift C Calculation'!$D47/3600,0)</f>
        <v>0</v>
      </c>
      <c r="AJ47" s="11">
        <f t="shared" si="0"/>
        <v>0</v>
      </c>
    </row>
    <row r="48" spans="2:36">
      <c r="B48" s="8">
        <v>46</v>
      </c>
      <c r="C48" s="9" t="str">
        <f>+Kousu!B56</f>
        <v>AE262100-6961</v>
      </c>
      <c r="D48" s="10">
        <f>+Kousu!S56</f>
        <v>14.127906976744187</v>
      </c>
      <c r="E48" s="11">
        <f>IFERROR('Input Data Shift C'!D52*'Shift C Calculation'!$D48/3600,0)</f>
        <v>0</v>
      </c>
      <c r="F48" s="11">
        <f>IFERROR('Input Data Shift C'!E52*'Shift C Calculation'!$D48/3600,0)</f>
        <v>0</v>
      </c>
      <c r="G48" s="11">
        <f>IFERROR('Input Data Shift C'!F52*'Shift C Calculation'!$D48/3600,0)</f>
        <v>0</v>
      </c>
      <c r="H48" s="11">
        <f>IFERROR('Input Data Shift C'!G52*'Shift C Calculation'!$D48/3600,0)</f>
        <v>0</v>
      </c>
      <c r="I48" s="11">
        <f>IFERROR('Input Data Shift C'!H52*'Shift C Calculation'!$D48/3600,0)</f>
        <v>0</v>
      </c>
      <c r="J48" s="11">
        <f>IFERROR('Input Data Shift C'!I52*'Shift C Calculation'!$D48/3600,0)</f>
        <v>0</v>
      </c>
      <c r="K48" s="11">
        <f>IFERROR('Input Data Shift C'!J52*'Shift C Calculation'!$D48/3600,0)</f>
        <v>0</v>
      </c>
      <c r="L48" s="11">
        <f>IFERROR('Input Data Shift C'!K52*'Shift C Calculation'!$D48/3600,0)</f>
        <v>0</v>
      </c>
      <c r="M48" s="11">
        <f>IFERROR('Input Data Shift C'!L52*'Shift C Calculation'!$D48/3600,0)</f>
        <v>0</v>
      </c>
      <c r="N48" s="11">
        <f>IFERROR('Input Data Shift C'!M52*'Shift C Calculation'!$D48/3600,0)</f>
        <v>0</v>
      </c>
      <c r="O48" s="11">
        <f>IFERROR('Input Data Shift C'!N52*'Shift C Calculation'!$D48/3600,0)</f>
        <v>0</v>
      </c>
      <c r="P48" s="11">
        <f>IFERROR('Input Data Shift C'!O52*'Shift C Calculation'!$D48/3600,0)</f>
        <v>0</v>
      </c>
      <c r="Q48" s="11">
        <f>IFERROR('Input Data Shift C'!P52*'Shift C Calculation'!$D48/3600,0)</f>
        <v>0</v>
      </c>
      <c r="R48" s="11">
        <f>IFERROR('Input Data Shift C'!Q52*'Shift C Calculation'!$D48/3600,0)</f>
        <v>0</v>
      </c>
      <c r="S48" s="11">
        <f>IFERROR('Input Data Shift C'!R52*'Shift C Calculation'!$D48/3600,0)</f>
        <v>0</v>
      </c>
      <c r="T48" s="11">
        <f>IFERROR('Input Data Shift C'!S52*'Shift C Calculation'!$D48/3600,0)</f>
        <v>0</v>
      </c>
      <c r="U48" s="11">
        <f>IFERROR('Input Data Shift C'!T52*'Shift C Calculation'!$D48/3600,0)</f>
        <v>0</v>
      </c>
      <c r="V48" s="11">
        <f>IFERROR('Input Data Shift C'!U52*'Shift C Calculation'!$D48/3600,0)</f>
        <v>0</v>
      </c>
      <c r="W48" s="11">
        <f>IFERROR('Input Data Shift C'!V52*'Shift C Calculation'!$D48/3600,0)</f>
        <v>0</v>
      </c>
      <c r="X48" s="11">
        <f>IFERROR('Input Data Shift C'!W52*'Shift C Calculation'!$D48/3600,0)</f>
        <v>0</v>
      </c>
      <c r="Y48" s="11">
        <f>IFERROR('Input Data Shift C'!X52*'Shift C Calculation'!$D48/3600,0)</f>
        <v>0</v>
      </c>
      <c r="Z48" s="11">
        <f>IFERROR('Input Data Shift C'!Y52*'Shift C Calculation'!$D48/3600,0)</f>
        <v>0</v>
      </c>
      <c r="AA48" s="11">
        <f>IFERROR('Input Data Shift C'!Z52*'Shift C Calculation'!$D48/3600,0)</f>
        <v>0</v>
      </c>
      <c r="AB48" s="11">
        <f>IFERROR('Input Data Shift C'!AA52*'Shift C Calculation'!$D48/3600,0)</f>
        <v>0</v>
      </c>
      <c r="AC48" s="11">
        <f>IFERROR('Input Data Shift C'!AB52*'Shift C Calculation'!$D48/3600,0)</f>
        <v>0</v>
      </c>
      <c r="AD48" s="11">
        <f>IFERROR('Input Data Shift C'!AC52*'Shift C Calculation'!$D48/3600,0)</f>
        <v>0</v>
      </c>
      <c r="AE48" s="11">
        <f>IFERROR('Input Data Shift C'!AD52*'Shift C Calculation'!$D48/3600,0)</f>
        <v>0</v>
      </c>
      <c r="AF48" s="11">
        <f>IFERROR('Input Data Shift C'!AE52*'Shift C Calculation'!$D48/3600,0)</f>
        <v>0</v>
      </c>
      <c r="AG48" s="11">
        <f>IFERROR('Input Data Shift C'!AF52*'Shift C Calculation'!$D48/3600,0)</f>
        <v>0</v>
      </c>
      <c r="AH48" s="11">
        <f>IFERROR('Input Data Shift C'!AG52*'Shift C Calculation'!$D48/3600,0)</f>
        <v>0</v>
      </c>
      <c r="AI48" s="11">
        <f>IFERROR('Input Data Shift C'!AH52*'Shift C Calculation'!$D48/3600,0)</f>
        <v>0</v>
      </c>
      <c r="AJ48" s="11">
        <f t="shared" si="0"/>
        <v>0</v>
      </c>
    </row>
    <row r="49" spans="2:36">
      <c r="B49" s="8">
        <v>47</v>
      </c>
      <c r="C49" s="9" t="str">
        <f>+Kousu!B57</f>
        <v>AE262100-6971</v>
      </c>
      <c r="D49" s="10">
        <f>+Kousu!S57</f>
        <v>14.127906976744187</v>
      </c>
      <c r="E49" s="11">
        <f>IFERROR('Input Data Shift C'!D53*'Shift C Calculation'!$D49/3600,0)</f>
        <v>0</v>
      </c>
      <c r="F49" s="11">
        <f>IFERROR('Input Data Shift C'!E53*'Shift C Calculation'!$D49/3600,0)</f>
        <v>0</v>
      </c>
      <c r="G49" s="11">
        <f>IFERROR('Input Data Shift C'!F53*'Shift C Calculation'!$D49/3600,0)</f>
        <v>0</v>
      </c>
      <c r="H49" s="11">
        <f>IFERROR('Input Data Shift C'!G53*'Shift C Calculation'!$D49/3600,0)</f>
        <v>0</v>
      </c>
      <c r="I49" s="11">
        <f>IFERROR('Input Data Shift C'!H53*'Shift C Calculation'!$D49/3600,0)</f>
        <v>0</v>
      </c>
      <c r="J49" s="11">
        <f>IFERROR('Input Data Shift C'!I53*'Shift C Calculation'!$D49/3600,0)</f>
        <v>0</v>
      </c>
      <c r="K49" s="11">
        <f>IFERROR('Input Data Shift C'!J53*'Shift C Calculation'!$D49/3600,0)</f>
        <v>0</v>
      </c>
      <c r="L49" s="11">
        <f>IFERROR('Input Data Shift C'!K53*'Shift C Calculation'!$D49/3600,0)</f>
        <v>0</v>
      </c>
      <c r="M49" s="11">
        <f>IFERROR('Input Data Shift C'!L53*'Shift C Calculation'!$D49/3600,0)</f>
        <v>0</v>
      </c>
      <c r="N49" s="11">
        <f>IFERROR('Input Data Shift C'!M53*'Shift C Calculation'!$D49/3600,0)</f>
        <v>0</v>
      </c>
      <c r="O49" s="11">
        <f>IFERROR('Input Data Shift C'!N53*'Shift C Calculation'!$D49/3600,0)</f>
        <v>0</v>
      </c>
      <c r="P49" s="11">
        <f>IFERROR('Input Data Shift C'!O53*'Shift C Calculation'!$D49/3600,0)</f>
        <v>0</v>
      </c>
      <c r="Q49" s="11">
        <f>IFERROR('Input Data Shift C'!P53*'Shift C Calculation'!$D49/3600,0)</f>
        <v>0</v>
      </c>
      <c r="R49" s="11">
        <f>IFERROR('Input Data Shift C'!Q53*'Shift C Calculation'!$D49/3600,0)</f>
        <v>0</v>
      </c>
      <c r="S49" s="11">
        <f>IFERROR('Input Data Shift C'!R53*'Shift C Calculation'!$D49/3600,0)</f>
        <v>0</v>
      </c>
      <c r="T49" s="11">
        <f>IFERROR('Input Data Shift C'!S53*'Shift C Calculation'!$D49/3600,0)</f>
        <v>0</v>
      </c>
      <c r="U49" s="11">
        <f>IFERROR('Input Data Shift C'!T53*'Shift C Calculation'!$D49/3600,0)</f>
        <v>0</v>
      </c>
      <c r="V49" s="11">
        <f>IFERROR('Input Data Shift C'!U53*'Shift C Calculation'!$D49/3600,0)</f>
        <v>0</v>
      </c>
      <c r="W49" s="11">
        <f>IFERROR('Input Data Shift C'!V53*'Shift C Calculation'!$D49/3600,0)</f>
        <v>0</v>
      </c>
      <c r="X49" s="11">
        <f>IFERROR('Input Data Shift C'!W53*'Shift C Calculation'!$D49/3600,0)</f>
        <v>0</v>
      </c>
      <c r="Y49" s="11">
        <f>IFERROR('Input Data Shift C'!X53*'Shift C Calculation'!$D49/3600,0)</f>
        <v>0</v>
      </c>
      <c r="Z49" s="11">
        <f>IFERROR('Input Data Shift C'!Y53*'Shift C Calculation'!$D49/3600,0)</f>
        <v>0</v>
      </c>
      <c r="AA49" s="11">
        <f>IFERROR('Input Data Shift C'!Z53*'Shift C Calculation'!$D49/3600,0)</f>
        <v>0</v>
      </c>
      <c r="AB49" s="11">
        <f>IFERROR('Input Data Shift C'!AA53*'Shift C Calculation'!$D49/3600,0)</f>
        <v>0</v>
      </c>
      <c r="AC49" s="11">
        <f>IFERROR('Input Data Shift C'!AB53*'Shift C Calculation'!$D49/3600,0)</f>
        <v>0</v>
      </c>
      <c r="AD49" s="11">
        <f>IFERROR('Input Data Shift C'!AC53*'Shift C Calculation'!$D49/3600,0)</f>
        <v>0</v>
      </c>
      <c r="AE49" s="11">
        <f>IFERROR('Input Data Shift C'!AD53*'Shift C Calculation'!$D49/3600,0)</f>
        <v>0</v>
      </c>
      <c r="AF49" s="11">
        <f>IFERROR('Input Data Shift C'!AE53*'Shift C Calculation'!$D49/3600,0)</f>
        <v>0</v>
      </c>
      <c r="AG49" s="11">
        <f>IFERROR('Input Data Shift C'!AF53*'Shift C Calculation'!$D49/3600,0)</f>
        <v>0</v>
      </c>
      <c r="AH49" s="11">
        <f>IFERROR('Input Data Shift C'!AG53*'Shift C Calculation'!$D49/3600,0)</f>
        <v>0</v>
      </c>
      <c r="AI49" s="11">
        <f>IFERROR('Input Data Shift C'!AH53*'Shift C Calculation'!$D49/3600,0)</f>
        <v>0</v>
      </c>
      <c r="AJ49" s="11">
        <f t="shared" si="0"/>
        <v>0</v>
      </c>
    </row>
    <row r="50" spans="2:36">
      <c r="B50" s="8">
        <v>48</v>
      </c>
      <c r="C50" s="9" t="str">
        <f>+Kousu!B58</f>
        <v>AE262100-7260</v>
      </c>
      <c r="D50" s="10">
        <f>+Kousu!S58</f>
        <v>14.127906976744187</v>
      </c>
      <c r="E50" s="11">
        <f>IFERROR('Input Data Shift C'!D54*'Shift C Calculation'!$D50/3600,0)</f>
        <v>0</v>
      </c>
      <c r="F50" s="11">
        <f>IFERROR('Input Data Shift C'!E54*'Shift C Calculation'!$D50/3600,0)</f>
        <v>0</v>
      </c>
      <c r="G50" s="11">
        <f>IFERROR('Input Data Shift C'!F54*'Shift C Calculation'!$D50/3600,0)</f>
        <v>0</v>
      </c>
      <c r="H50" s="11">
        <f>IFERROR('Input Data Shift C'!G54*'Shift C Calculation'!$D50/3600,0)</f>
        <v>0</v>
      </c>
      <c r="I50" s="11">
        <f>IFERROR('Input Data Shift C'!H54*'Shift C Calculation'!$D50/3600,0)</f>
        <v>0</v>
      </c>
      <c r="J50" s="11">
        <f>IFERROR('Input Data Shift C'!I54*'Shift C Calculation'!$D50/3600,0)</f>
        <v>0</v>
      </c>
      <c r="K50" s="11">
        <f>IFERROR('Input Data Shift C'!J54*'Shift C Calculation'!$D50/3600,0)</f>
        <v>0</v>
      </c>
      <c r="L50" s="11">
        <f>IFERROR('Input Data Shift C'!K54*'Shift C Calculation'!$D50/3600,0)</f>
        <v>0</v>
      </c>
      <c r="M50" s="11">
        <f>IFERROR('Input Data Shift C'!L54*'Shift C Calculation'!$D50/3600,0)</f>
        <v>0</v>
      </c>
      <c r="N50" s="11">
        <f>IFERROR('Input Data Shift C'!M54*'Shift C Calculation'!$D50/3600,0)</f>
        <v>0</v>
      </c>
      <c r="O50" s="11">
        <f>IFERROR('Input Data Shift C'!N54*'Shift C Calculation'!$D50/3600,0)</f>
        <v>0</v>
      </c>
      <c r="P50" s="11">
        <f>IFERROR('Input Data Shift C'!O54*'Shift C Calculation'!$D50/3600,0)</f>
        <v>0</v>
      </c>
      <c r="Q50" s="11">
        <f>IFERROR('Input Data Shift C'!P54*'Shift C Calculation'!$D50/3600,0)</f>
        <v>0</v>
      </c>
      <c r="R50" s="11">
        <f>IFERROR('Input Data Shift C'!Q54*'Shift C Calculation'!$D50/3600,0)</f>
        <v>0</v>
      </c>
      <c r="S50" s="11">
        <f>IFERROR('Input Data Shift C'!R54*'Shift C Calculation'!$D50/3600,0)</f>
        <v>0</v>
      </c>
      <c r="T50" s="11">
        <f>IFERROR('Input Data Shift C'!S54*'Shift C Calculation'!$D50/3600,0)</f>
        <v>0</v>
      </c>
      <c r="U50" s="11">
        <f>IFERROR('Input Data Shift C'!T54*'Shift C Calculation'!$D50/3600,0)</f>
        <v>0</v>
      </c>
      <c r="V50" s="11">
        <f>IFERROR('Input Data Shift C'!U54*'Shift C Calculation'!$D50/3600,0)</f>
        <v>0</v>
      </c>
      <c r="W50" s="11">
        <f>IFERROR('Input Data Shift C'!V54*'Shift C Calculation'!$D50/3600,0)</f>
        <v>0</v>
      </c>
      <c r="X50" s="11">
        <f>IFERROR('Input Data Shift C'!W54*'Shift C Calculation'!$D50/3600,0)</f>
        <v>0</v>
      </c>
      <c r="Y50" s="11">
        <f>IFERROR('Input Data Shift C'!X54*'Shift C Calculation'!$D50/3600,0)</f>
        <v>0</v>
      </c>
      <c r="Z50" s="11">
        <f>IFERROR('Input Data Shift C'!Y54*'Shift C Calculation'!$D50/3600,0)</f>
        <v>0</v>
      </c>
      <c r="AA50" s="11">
        <f>IFERROR('Input Data Shift C'!Z54*'Shift C Calculation'!$D50/3600,0)</f>
        <v>0</v>
      </c>
      <c r="AB50" s="11">
        <f>IFERROR('Input Data Shift C'!AA54*'Shift C Calculation'!$D50/3600,0)</f>
        <v>0</v>
      </c>
      <c r="AC50" s="11">
        <f>IFERROR('Input Data Shift C'!AB54*'Shift C Calculation'!$D50/3600,0)</f>
        <v>0</v>
      </c>
      <c r="AD50" s="11">
        <f>IFERROR('Input Data Shift C'!AC54*'Shift C Calculation'!$D50/3600,0)</f>
        <v>0</v>
      </c>
      <c r="AE50" s="11">
        <f>IFERROR('Input Data Shift C'!AD54*'Shift C Calculation'!$D50/3600,0)</f>
        <v>0</v>
      </c>
      <c r="AF50" s="11">
        <f>IFERROR('Input Data Shift C'!AE54*'Shift C Calculation'!$D50/3600,0)</f>
        <v>0</v>
      </c>
      <c r="AG50" s="11">
        <f>IFERROR('Input Data Shift C'!AF54*'Shift C Calculation'!$D50/3600,0)</f>
        <v>0</v>
      </c>
      <c r="AH50" s="11">
        <f>IFERROR('Input Data Shift C'!AG54*'Shift C Calculation'!$D50/3600,0)</f>
        <v>0</v>
      </c>
      <c r="AI50" s="11">
        <f>IFERROR('Input Data Shift C'!AH54*'Shift C Calculation'!$D50/3600,0)</f>
        <v>0</v>
      </c>
      <c r="AJ50" s="11">
        <f t="shared" si="0"/>
        <v>0</v>
      </c>
    </row>
    <row r="51" spans="2:36">
      <c r="B51" s="8">
        <v>49</v>
      </c>
      <c r="C51" s="9" t="str">
        <f>+Kousu!B59</f>
        <v>AE262100-7270</v>
      </c>
      <c r="D51" s="10">
        <f>+Kousu!S59</f>
        <v>14.127906976744187</v>
      </c>
      <c r="E51" s="11">
        <f>IFERROR('Input Data Shift C'!D55*'Shift C Calculation'!$D51/3600,0)</f>
        <v>0</v>
      </c>
      <c r="F51" s="11">
        <f>IFERROR('Input Data Shift C'!E55*'Shift C Calculation'!$D51/3600,0)</f>
        <v>0</v>
      </c>
      <c r="G51" s="11">
        <f>IFERROR('Input Data Shift C'!F55*'Shift C Calculation'!$D51/3600,0)</f>
        <v>0</v>
      </c>
      <c r="H51" s="11">
        <f>IFERROR('Input Data Shift C'!G55*'Shift C Calculation'!$D51/3600,0)</f>
        <v>0</v>
      </c>
      <c r="I51" s="11">
        <f>IFERROR('Input Data Shift C'!H55*'Shift C Calculation'!$D51/3600,0)</f>
        <v>0</v>
      </c>
      <c r="J51" s="11">
        <f>IFERROR('Input Data Shift C'!I55*'Shift C Calculation'!$D51/3600,0)</f>
        <v>0</v>
      </c>
      <c r="K51" s="11">
        <f>IFERROR('Input Data Shift C'!J55*'Shift C Calculation'!$D51/3600,0)</f>
        <v>0</v>
      </c>
      <c r="L51" s="11">
        <f>IFERROR('Input Data Shift C'!K55*'Shift C Calculation'!$D51/3600,0)</f>
        <v>0</v>
      </c>
      <c r="M51" s="11">
        <f>IFERROR('Input Data Shift C'!L55*'Shift C Calculation'!$D51/3600,0)</f>
        <v>0</v>
      </c>
      <c r="N51" s="11">
        <f>IFERROR('Input Data Shift C'!M55*'Shift C Calculation'!$D51/3600,0)</f>
        <v>0</v>
      </c>
      <c r="O51" s="11">
        <f>IFERROR('Input Data Shift C'!N55*'Shift C Calculation'!$D51/3600,0)</f>
        <v>0</v>
      </c>
      <c r="P51" s="11">
        <f>IFERROR('Input Data Shift C'!O55*'Shift C Calculation'!$D51/3600,0)</f>
        <v>0</v>
      </c>
      <c r="Q51" s="11">
        <f>IFERROR('Input Data Shift C'!P55*'Shift C Calculation'!$D51/3600,0)</f>
        <v>0</v>
      </c>
      <c r="R51" s="11">
        <f>IFERROR('Input Data Shift C'!Q55*'Shift C Calculation'!$D51/3600,0)</f>
        <v>0</v>
      </c>
      <c r="S51" s="11">
        <f>IFERROR('Input Data Shift C'!R55*'Shift C Calculation'!$D51/3600,0)</f>
        <v>0</v>
      </c>
      <c r="T51" s="11">
        <f>IFERROR('Input Data Shift C'!S55*'Shift C Calculation'!$D51/3600,0)</f>
        <v>0</v>
      </c>
      <c r="U51" s="11">
        <f>IFERROR('Input Data Shift C'!T55*'Shift C Calculation'!$D51/3600,0)</f>
        <v>0</v>
      </c>
      <c r="V51" s="11">
        <f>IFERROR('Input Data Shift C'!U55*'Shift C Calculation'!$D51/3600,0)</f>
        <v>0</v>
      </c>
      <c r="W51" s="11">
        <f>IFERROR('Input Data Shift C'!V55*'Shift C Calculation'!$D51/3600,0)</f>
        <v>0</v>
      </c>
      <c r="X51" s="11">
        <f>IFERROR('Input Data Shift C'!W55*'Shift C Calculation'!$D51/3600,0)</f>
        <v>0</v>
      </c>
      <c r="Y51" s="11">
        <f>IFERROR('Input Data Shift C'!X55*'Shift C Calculation'!$D51/3600,0)</f>
        <v>0</v>
      </c>
      <c r="Z51" s="11">
        <f>IFERROR('Input Data Shift C'!Y55*'Shift C Calculation'!$D51/3600,0)</f>
        <v>0</v>
      </c>
      <c r="AA51" s="11">
        <f>IFERROR('Input Data Shift C'!Z55*'Shift C Calculation'!$D51/3600,0)</f>
        <v>0</v>
      </c>
      <c r="AB51" s="11">
        <f>IFERROR('Input Data Shift C'!AA55*'Shift C Calculation'!$D51/3600,0)</f>
        <v>0</v>
      </c>
      <c r="AC51" s="11">
        <f>IFERROR('Input Data Shift C'!AB55*'Shift C Calculation'!$D51/3600,0)</f>
        <v>0</v>
      </c>
      <c r="AD51" s="11">
        <f>IFERROR('Input Data Shift C'!AC55*'Shift C Calculation'!$D51/3600,0)</f>
        <v>0</v>
      </c>
      <c r="AE51" s="11">
        <f>IFERROR('Input Data Shift C'!AD55*'Shift C Calculation'!$D51/3600,0)</f>
        <v>0</v>
      </c>
      <c r="AF51" s="11">
        <f>IFERROR('Input Data Shift C'!AE55*'Shift C Calculation'!$D51/3600,0)</f>
        <v>0</v>
      </c>
      <c r="AG51" s="11">
        <f>IFERROR('Input Data Shift C'!AF55*'Shift C Calculation'!$D51/3600,0)</f>
        <v>0</v>
      </c>
      <c r="AH51" s="11">
        <f>IFERROR('Input Data Shift C'!AG55*'Shift C Calculation'!$D51/3600,0)</f>
        <v>0</v>
      </c>
      <c r="AI51" s="11">
        <f>IFERROR('Input Data Shift C'!AH55*'Shift C Calculation'!$D51/3600,0)</f>
        <v>0</v>
      </c>
      <c r="AJ51" s="11">
        <f t="shared" si="0"/>
        <v>0</v>
      </c>
    </row>
    <row r="52" spans="2:36">
      <c r="B52" s="8">
        <v>50</v>
      </c>
      <c r="C52" s="9" t="str">
        <f>+Kousu!B60</f>
        <v>AE262100-7800</v>
      </c>
      <c r="D52" s="10">
        <f>+Kousu!S60</f>
        <v>14.127906976744187</v>
      </c>
      <c r="E52" s="11">
        <f>IFERROR('Input Data Shift C'!D56*'Shift C Calculation'!$D52/3600,0)</f>
        <v>0</v>
      </c>
      <c r="F52" s="11">
        <f>IFERROR('Input Data Shift C'!E56*'Shift C Calculation'!$D52/3600,0)</f>
        <v>0</v>
      </c>
      <c r="G52" s="11">
        <f>IFERROR('Input Data Shift C'!F56*'Shift C Calculation'!$D52/3600,0)</f>
        <v>0</v>
      </c>
      <c r="H52" s="11">
        <f>IFERROR('Input Data Shift C'!G56*'Shift C Calculation'!$D52/3600,0)</f>
        <v>0</v>
      </c>
      <c r="I52" s="11">
        <f>IFERROR('Input Data Shift C'!H56*'Shift C Calculation'!$D52/3600,0)</f>
        <v>0</v>
      </c>
      <c r="J52" s="11">
        <f>IFERROR('Input Data Shift C'!I56*'Shift C Calculation'!$D52/3600,0)</f>
        <v>0</v>
      </c>
      <c r="K52" s="11">
        <f>IFERROR('Input Data Shift C'!J56*'Shift C Calculation'!$D52/3600,0)</f>
        <v>0</v>
      </c>
      <c r="L52" s="11">
        <f>IFERROR('Input Data Shift C'!K56*'Shift C Calculation'!$D52/3600,0)</f>
        <v>0</v>
      </c>
      <c r="M52" s="11">
        <f>IFERROR('Input Data Shift C'!L56*'Shift C Calculation'!$D52/3600,0)</f>
        <v>0</v>
      </c>
      <c r="N52" s="11">
        <f>IFERROR('Input Data Shift C'!M56*'Shift C Calculation'!$D52/3600,0)</f>
        <v>0</v>
      </c>
      <c r="O52" s="11">
        <f>IFERROR('Input Data Shift C'!N56*'Shift C Calculation'!$D52/3600,0)</f>
        <v>0</v>
      </c>
      <c r="P52" s="11">
        <f>IFERROR('Input Data Shift C'!O56*'Shift C Calculation'!$D52/3600,0)</f>
        <v>0</v>
      </c>
      <c r="Q52" s="11">
        <f>IFERROR('Input Data Shift C'!P56*'Shift C Calculation'!$D52/3600,0)</f>
        <v>0</v>
      </c>
      <c r="R52" s="11">
        <f>IFERROR('Input Data Shift C'!Q56*'Shift C Calculation'!$D52/3600,0)</f>
        <v>0</v>
      </c>
      <c r="S52" s="11">
        <f>IFERROR('Input Data Shift C'!R56*'Shift C Calculation'!$D52/3600,0)</f>
        <v>0</v>
      </c>
      <c r="T52" s="11">
        <f>IFERROR('Input Data Shift C'!S56*'Shift C Calculation'!$D52/3600,0)</f>
        <v>0</v>
      </c>
      <c r="U52" s="11">
        <f>IFERROR('Input Data Shift C'!T56*'Shift C Calculation'!$D52/3600,0)</f>
        <v>0</v>
      </c>
      <c r="V52" s="11">
        <f>IFERROR('Input Data Shift C'!U56*'Shift C Calculation'!$D52/3600,0)</f>
        <v>0</v>
      </c>
      <c r="W52" s="11">
        <f>IFERROR('Input Data Shift C'!V56*'Shift C Calculation'!$D52/3600,0)</f>
        <v>0</v>
      </c>
      <c r="X52" s="11">
        <f>IFERROR('Input Data Shift C'!W56*'Shift C Calculation'!$D52/3600,0)</f>
        <v>0</v>
      </c>
      <c r="Y52" s="11">
        <f>IFERROR('Input Data Shift C'!X56*'Shift C Calculation'!$D52/3600,0)</f>
        <v>0</v>
      </c>
      <c r="Z52" s="11">
        <f>IFERROR('Input Data Shift C'!Y56*'Shift C Calculation'!$D52/3600,0)</f>
        <v>0</v>
      </c>
      <c r="AA52" s="11">
        <f>IFERROR('Input Data Shift C'!Z56*'Shift C Calculation'!$D52/3600,0)</f>
        <v>0</v>
      </c>
      <c r="AB52" s="11">
        <f>IFERROR('Input Data Shift C'!AA56*'Shift C Calculation'!$D52/3600,0)</f>
        <v>0</v>
      </c>
      <c r="AC52" s="11">
        <f>IFERROR('Input Data Shift C'!AB56*'Shift C Calculation'!$D52/3600,0)</f>
        <v>0</v>
      </c>
      <c r="AD52" s="11">
        <f>IFERROR('Input Data Shift C'!AC56*'Shift C Calculation'!$D52/3600,0)</f>
        <v>0</v>
      </c>
      <c r="AE52" s="11">
        <f>IFERROR('Input Data Shift C'!AD56*'Shift C Calculation'!$D52/3600,0)</f>
        <v>0</v>
      </c>
      <c r="AF52" s="11">
        <f>IFERROR('Input Data Shift C'!AE56*'Shift C Calculation'!$D52/3600,0)</f>
        <v>0</v>
      </c>
      <c r="AG52" s="11">
        <f>IFERROR('Input Data Shift C'!AF56*'Shift C Calculation'!$D52/3600,0)</f>
        <v>0</v>
      </c>
      <c r="AH52" s="11">
        <f>IFERROR('Input Data Shift C'!AG56*'Shift C Calculation'!$D52/3600,0)</f>
        <v>0</v>
      </c>
      <c r="AI52" s="11">
        <f>IFERROR('Input Data Shift C'!AH56*'Shift C Calculation'!$D52/3600,0)</f>
        <v>0</v>
      </c>
      <c r="AJ52" s="11">
        <f t="shared" si="0"/>
        <v>0</v>
      </c>
    </row>
    <row r="53" spans="2:36">
      <c r="B53" s="8">
        <v>51</v>
      </c>
      <c r="C53" s="9" t="str">
        <f>+Kousu!B61</f>
        <v>AE262100-7810</v>
      </c>
      <c r="D53" s="10">
        <f>+Kousu!S61</f>
        <v>14.127906976744187</v>
      </c>
      <c r="E53" s="11">
        <f>IFERROR('Input Data Shift C'!D57*'Shift C Calculation'!$D53/3600,0)</f>
        <v>0</v>
      </c>
      <c r="F53" s="11">
        <f>IFERROR('Input Data Shift C'!E57*'Shift C Calculation'!$D53/3600,0)</f>
        <v>0</v>
      </c>
      <c r="G53" s="11">
        <f>IFERROR('Input Data Shift C'!F57*'Shift C Calculation'!$D53/3600,0)</f>
        <v>0</v>
      </c>
      <c r="H53" s="11">
        <f>IFERROR('Input Data Shift C'!G57*'Shift C Calculation'!$D53/3600,0)</f>
        <v>0</v>
      </c>
      <c r="I53" s="11">
        <f>IFERROR('Input Data Shift C'!H57*'Shift C Calculation'!$D53/3600,0)</f>
        <v>0</v>
      </c>
      <c r="J53" s="11">
        <f>IFERROR('Input Data Shift C'!I57*'Shift C Calculation'!$D53/3600,0)</f>
        <v>0</v>
      </c>
      <c r="K53" s="11">
        <f>IFERROR('Input Data Shift C'!J57*'Shift C Calculation'!$D53/3600,0)</f>
        <v>0</v>
      </c>
      <c r="L53" s="11">
        <f>IFERROR('Input Data Shift C'!K57*'Shift C Calculation'!$D53/3600,0)</f>
        <v>0</v>
      </c>
      <c r="M53" s="11">
        <f>IFERROR('Input Data Shift C'!L57*'Shift C Calculation'!$D53/3600,0)</f>
        <v>0</v>
      </c>
      <c r="N53" s="11">
        <f>IFERROR('Input Data Shift C'!M57*'Shift C Calculation'!$D53/3600,0)</f>
        <v>0</v>
      </c>
      <c r="O53" s="11">
        <f>IFERROR('Input Data Shift C'!N57*'Shift C Calculation'!$D53/3600,0)</f>
        <v>0</v>
      </c>
      <c r="P53" s="11">
        <f>IFERROR('Input Data Shift C'!O57*'Shift C Calculation'!$D53/3600,0)</f>
        <v>0</v>
      </c>
      <c r="Q53" s="11">
        <f>IFERROR('Input Data Shift C'!P57*'Shift C Calculation'!$D53/3600,0)</f>
        <v>0</v>
      </c>
      <c r="R53" s="11">
        <f>IFERROR('Input Data Shift C'!Q57*'Shift C Calculation'!$D53/3600,0)</f>
        <v>0</v>
      </c>
      <c r="S53" s="11">
        <f>IFERROR('Input Data Shift C'!R57*'Shift C Calculation'!$D53/3600,0)</f>
        <v>0</v>
      </c>
      <c r="T53" s="11">
        <f>IFERROR('Input Data Shift C'!S57*'Shift C Calculation'!$D53/3600,0)</f>
        <v>0</v>
      </c>
      <c r="U53" s="11">
        <f>IFERROR('Input Data Shift C'!T57*'Shift C Calculation'!$D53/3600,0)</f>
        <v>0</v>
      </c>
      <c r="V53" s="11">
        <f>IFERROR('Input Data Shift C'!U57*'Shift C Calculation'!$D53/3600,0)</f>
        <v>0</v>
      </c>
      <c r="W53" s="11">
        <f>IFERROR('Input Data Shift C'!V57*'Shift C Calculation'!$D53/3600,0)</f>
        <v>0</v>
      </c>
      <c r="X53" s="11">
        <f>IFERROR('Input Data Shift C'!W57*'Shift C Calculation'!$D53/3600,0)</f>
        <v>0</v>
      </c>
      <c r="Y53" s="11">
        <f>IFERROR('Input Data Shift C'!X57*'Shift C Calculation'!$D53/3600,0)</f>
        <v>0</v>
      </c>
      <c r="Z53" s="11">
        <f>IFERROR('Input Data Shift C'!Y57*'Shift C Calculation'!$D53/3600,0)</f>
        <v>0</v>
      </c>
      <c r="AA53" s="11">
        <f>IFERROR('Input Data Shift C'!Z57*'Shift C Calculation'!$D53/3600,0)</f>
        <v>0</v>
      </c>
      <c r="AB53" s="11">
        <f>IFERROR('Input Data Shift C'!AA57*'Shift C Calculation'!$D53/3600,0)</f>
        <v>0</v>
      </c>
      <c r="AC53" s="11">
        <f>IFERROR('Input Data Shift C'!AB57*'Shift C Calculation'!$D53/3600,0)</f>
        <v>0</v>
      </c>
      <c r="AD53" s="11">
        <f>IFERROR('Input Data Shift C'!AC57*'Shift C Calculation'!$D53/3600,0)</f>
        <v>0</v>
      </c>
      <c r="AE53" s="11">
        <f>IFERROR('Input Data Shift C'!AD57*'Shift C Calculation'!$D53/3600,0)</f>
        <v>0</v>
      </c>
      <c r="AF53" s="11">
        <f>IFERROR('Input Data Shift C'!AE57*'Shift C Calculation'!$D53/3600,0)</f>
        <v>0</v>
      </c>
      <c r="AG53" s="11">
        <f>IFERROR('Input Data Shift C'!AF57*'Shift C Calculation'!$D53/3600,0)</f>
        <v>0</v>
      </c>
      <c r="AH53" s="11">
        <f>IFERROR('Input Data Shift C'!AG57*'Shift C Calculation'!$D53/3600,0)</f>
        <v>0</v>
      </c>
      <c r="AI53" s="11">
        <f>IFERROR('Input Data Shift C'!AH57*'Shift C Calculation'!$D53/3600,0)</f>
        <v>0</v>
      </c>
      <c r="AJ53" s="11">
        <f t="shared" si="0"/>
        <v>0</v>
      </c>
    </row>
    <row r="54" spans="2:36">
      <c r="B54" s="8">
        <v>52</v>
      </c>
      <c r="C54" s="9" t="str">
        <f>+Kousu!B62</f>
        <v>AE262100-7820</v>
      </c>
      <c r="D54" s="10">
        <f>+Kousu!S62</f>
        <v>14.127906976744187</v>
      </c>
      <c r="E54" s="11">
        <f>IFERROR('Input Data Shift C'!D58*'Shift C Calculation'!$D54/3600,0)</f>
        <v>0</v>
      </c>
      <c r="F54" s="11">
        <f>IFERROR('Input Data Shift C'!E58*'Shift C Calculation'!$D54/3600,0)</f>
        <v>0</v>
      </c>
      <c r="G54" s="11">
        <f>IFERROR('Input Data Shift C'!F58*'Shift C Calculation'!$D54/3600,0)</f>
        <v>0</v>
      </c>
      <c r="H54" s="11">
        <f>IFERROR('Input Data Shift C'!G58*'Shift C Calculation'!$D54/3600,0)</f>
        <v>0</v>
      </c>
      <c r="I54" s="11">
        <f>IFERROR('Input Data Shift C'!H58*'Shift C Calculation'!$D54/3600,0)</f>
        <v>0</v>
      </c>
      <c r="J54" s="11">
        <f>IFERROR('Input Data Shift C'!I58*'Shift C Calculation'!$D54/3600,0)</f>
        <v>0</v>
      </c>
      <c r="K54" s="11">
        <f>IFERROR('Input Data Shift C'!J58*'Shift C Calculation'!$D54/3600,0)</f>
        <v>0</v>
      </c>
      <c r="L54" s="11">
        <f>IFERROR('Input Data Shift C'!K58*'Shift C Calculation'!$D54/3600,0)</f>
        <v>0</v>
      </c>
      <c r="M54" s="11">
        <f>IFERROR('Input Data Shift C'!L58*'Shift C Calculation'!$D54/3600,0)</f>
        <v>0</v>
      </c>
      <c r="N54" s="11">
        <f>IFERROR('Input Data Shift C'!M58*'Shift C Calculation'!$D54/3600,0)</f>
        <v>0</v>
      </c>
      <c r="O54" s="11">
        <f>IFERROR('Input Data Shift C'!N58*'Shift C Calculation'!$D54/3600,0)</f>
        <v>0</v>
      </c>
      <c r="P54" s="11">
        <f>IFERROR('Input Data Shift C'!O58*'Shift C Calculation'!$D54/3600,0)</f>
        <v>0</v>
      </c>
      <c r="Q54" s="11">
        <f>IFERROR('Input Data Shift C'!P58*'Shift C Calculation'!$D54/3600,0)</f>
        <v>0</v>
      </c>
      <c r="R54" s="11">
        <f>IFERROR('Input Data Shift C'!Q58*'Shift C Calculation'!$D54/3600,0)</f>
        <v>0</v>
      </c>
      <c r="S54" s="11">
        <f>IFERROR('Input Data Shift C'!R58*'Shift C Calculation'!$D54/3600,0)</f>
        <v>0</v>
      </c>
      <c r="T54" s="11">
        <f>IFERROR('Input Data Shift C'!S58*'Shift C Calculation'!$D54/3600,0)</f>
        <v>0</v>
      </c>
      <c r="U54" s="11">
        <f>IFERROR('Input Data Shift C'!T58*'Shift C Calculation'!$D54/3600,0)</f>
        <v>0</v>
      </c>
      <c r="V54" s="11">
        <f>IFERROR('Input Data Shift C'!U58*'Shift C Calculation'!$D54/3600,0)</f>
        <v>0</v>
      </c>
      <c r="W54" s="11">
        <f>IFERROR('Input Data Shift C'!V58*'Shift C Calculation'!$D54/3600,0)</f>
        <v>0</v>
      </c>
      <c r="X54" s="11">
        <f>IFERROR('Input Data Shift C'!W58*'Shift C Calculation'!$D54/3600,0)</f>
        <v>0</v>
      </c>
      <c r="Y54" s="11">
        <f>IFERROR('Input Data Shift C'!X58*'Shift C Calculation'!$D54/3600,0)</f>
        <v>0</v>
      </c>
      <c r="Z54" s="11">
        <f>IFERROR('Input Data Shift C'!Y58*'Shift C Calculation'!$D54/3600,0)</f>
        <v>0</v>
      </c>
      <c r="AA54" s="11">
        <f>IFERROR('Input Data Shift C'!Z58*'Shift C Calculation'!$D54/3600,0)</f>
        <v>0</v>
      </c>
      <c r="AB54" s="11">
        <f>IFERROR('Input Data Shift C'!AA58*'Shift C Calculation'!$D54/3600,0)</f>
        <v>0</v>
      </c>
      <c r="AC54" s="11">
        <f>IFERROR('Input Data Shift C'!AB58*'Shift C Calculation'!$D54/3600,0)</f>
        <v>0</v>
      </c>
      <c r="AD54" s="11">
        <f>IFERROR('Input Data Shift C'!AC58*'Shift C Calculation'!$D54/3600,0)</f>
        <v>0</v>
      </c>
      <c r="AE54" s="11">
        <f>IFERROR('Input Data Shift C'!AD58*'Shift C Calculation'!$D54/3600,0)</f>
        <v>0</v>
      </c>
      <c r="AF54" s="11">
        <f>IFERROR('Input Data Shift C'!AE58*'Shift C Calculation'!$D54/3600,0)</f>
        <v>0</v>
      </c>
      <c r="AG54" s="11">
        <f>IFERROR('Input Data Shift C'!AF58*'Shift C Calculation'!$D54/3600,0)</f>
        <v>0</v>
      </c>
      <c r="AH54" s="11">
        <f>IFERROR('Input Data Shift C'!AG58*'Shift C Calculation'!$D54/3600,0)</f>
        <v>0</v>
      </c>
      <c r="AI54" s="11">
        <f>IFERROR('Input Data Shift C'!AH58*'Shift C Calculation'!$D54/3600,0)</f>
        <v>0</v>
      </c>
      <c r="AJ54" s="11">
        <f t="shared" si="0"/>
        <v>0</v>
      </c>
    </row>
    <row r="55" spans="2:36">
      <c r="B55" s="8">
        <v>53</v>
      </c>
      <c r="C55" s="9" t="str">
        <f>+Kousu!B63</f>
        <v>AE262100-7830</v>
      </c>
      <c r="D55" s="10">
        <f>+Kousu!S63</f>
        <v>14.127906976744187</v>
      </c>
      <c r="E55" s="11">
        <f>IFERROR('Input Data Shift C'!D59*'Shift C Calculation'!$D55/3600,0)</f>
        <v>0</v>
      </c>
      <c r="F55" s="11">
        <f>IFERROR('Input Data Shift C'!E59*'Shift C Calculation'!$D55/3600,0)</f>
        <v>0</v>
      </c>
      <c r="G55" s="11">
        <f>IFERROR('Input Data Shift C'!F59*'Shift C Calculation'!$D55/3600,0)</f>
        <v>0</v>
      </c>
      <c r="H55" s="11">
        <f>IFERROR('Input Data Shift C'!G59*'Shift C Calculation'!$D55/3600,0)</f>
        <v>0</v>
      </c>
      <c r="I55" s="11">
        <f>IFERROR('Input Data Shift C'!H59*'Shift C Calculation'!$D55/3600,0)</f>
        <v>0</v>
      </c>
      <c r="J55" s="11">
        <f>IFERROR('Input Data Shift C'!I59*'Shift C Calculation'!$D55/3600,0)</f>
        <v>0</v>
      </c>
      <c r="K55" s="11">
        <f>IFERROR('Input Data Shift C'!J59*'Shift C Calculation'!$D55/3600,0)</f>
        <v>0</v>
      </c>
      <c r="L55" s="11">
        <f>IFERROR('Input Data Shift C'!K59*'Shift C Calculation'!$D55/3600,0)</f>
        <v>0</v>
      </c>
      <c r="M55" s="11">
        <f>IFERROR('Input Data Shift C'!L59*'Shift C Calculation'!$D55/3600,0)</f>
        <v>0</v>
      </c>
      <c r="N55" s="11">
        <f>IFERROR('Input Data Shift C'!M59*'Shift C Calculation'!$D55/3600,0)</f>
        <v>0</v>
      </c>
      <c r="O55" s="11">
        <f>IFERROR('Input Data Shift C'!N59*'Shift C Calculation'!$D55/3600,0)</f>
        <v>0</v>
      </c>
      <c r="P55" s="11">
        <f>IFERROR('Input Data Shift C'!O59*'Shift C Calculation'!$D55/3600,0)</f>
        <v>0</v>
      </c>
      <c r="Q55" s="11">
        <f>IFERROR('Input Data Shift C'!P59*'Shift C Calculation'!$D55/3600,0)</f>
        <v>0</v>
      </c>
      <c r="R55" s="11">
        <f>IFERROR('Input Data Shift C'!Q59*'Shift C Calculation'!$D55/3600,0)</f>
        <v>0</v>
      </c>
      <c r="S55" s="11">
        <f>IFERROR('Input Data Shift C'!R59*'Shift C Calculation'!$D55/3600,0)</f>
        <v>0</v>
      </c>
      <c r="T55" s="11">
        <f>IFERROR('Input Data Shift C'!S59*'Shift C Calculation'!$D55/3600,0)</f>
        <v>0</v>
      </c>
      <c r="U55" s="11">
        <f>IFERROR('Input Data Shift C'!T59*'Shift C Calculation'!$D55/3600,0)</f>
        <v>0</v>
      </c>
      <c r="V55" s="11">
        <f>IFERROR('Input Data Shift C'!U59*'Shift C Calculation'!$D55/3600,0)</f>
        <v>0</v>
      </c>
      <c r="W55" s="11">
        <f>IFERROR('Input Data Shift C'!V59*'Shift C Calculation'!$D55/3600,0)</f>
        <v>0</v>
      </c>
      <c r="X55" s="11">
        <f>IFERROR('Input Data Shift C'!W59*'Shift C Calculation'!$D55/3600,0)</f>
        <v>0</v>
      </c>
      <c r="Y55" s="11">
        <f>IFERROR('Input Data Shift C'!X59*'Shift C Calculation'!$D55/3600,0)</f>
        <v>0</v>
      </c>
      <c r="Z55" s="11">
        <f>IFERROR('Input Data Shift C'!Y59*'Shift C Calculation'!$D55/3600,0)</f>
        <v>0</v>
      </c>
      <c r="AA55" s="11">
        <f>IFERROR('Input Data Shift C'!Z59*'Shift C Calculation'!$D55/3600,0)</f>
        <v>0</v>
      </c>
      <c r="AB55" s="11">
        <f>IFERROR('Input Data Shift C'!AA59*'Shift C Calculation'!$D55/3600,0)</f>
        <v>0</v>
      </c>
      <c r="AC55" s="11">
        <f>IFERROR('Input Data Shift C'!AB59*'Shift C Calculation'!$D55/3600,0)</f>
        <v>0</v>
      </c>
      <c r="AD55" s="11">
        <f>IFERROR('Input Data Shift C'!AC59*'Shift C Calculation'!$D55/3600,0)</f>
        <v>0</v>
      </c>
      <c r="AE55" s="11">
        <f>IFERROR('Input Data Shift C'!AD59*'Shift C Calculation'!$D55/3600,0)</f>
        <v>0</v>
      </c>
      <c r="AF55" s="11">
        <f>IFERROR('Input Data Shift C'!AE59*'Shift C Calculation'!$D55/3600,0)</f>
        <v>0</v>
      </c>
      <c r="AG55" s="11">
        <f>IFERROR('Input Data Shift C'!AF59*'Shift C Calculation'!$D55/3600,0)</f>
        <v>0</v>
      </c>
      <c r="AH55" s="11">
        <f>IFERROR('Input Data Shift C'!AG59*'Shift C Calculation'!$D55/3600,0)</f>
        <v>0</v>
      </c>
      <c r="AI55" s="11">
        <f>IFERROR('Input Data Shift C'!AH59*'Shift C Calculation'!$D55/3600,0)</f>
        <v>0</v>
      </c>
      <c r="AJ55" s="11">
        <f t="shared" si="0"/>
        <v>0</v>
      </c>
    </row>
    <row r="56" spans="2:36">
      <c r="B56" s="8">
        <v>54</v>
      </c>
      <c r="C56" s="9" t="str">
        <f>+Kousu!B64</f>
        <v>AE262100-7840</v>
      </c>
      <c r="D56" s="10">
        <f>+Kousu!S64</f>
        <v>14.127906976744187</v>
      </c>
      <c r="E56" s="11">
        <f>IFERROR('Input Data Shift C'!D60*'Shift C Calculation'!$D56/3600,0)</f>
        <v>0</v>
      </c>
      <c r="F56" s="11">
        <f>IFERROR('Input Data Shift C'!E60*'Shift C Calculation'!$D56/3600,0)</f>
        <v>0</v>
      </c>
      <c r="G56" s="11">
        <f>IFERROR('Input Data Shift C'!F60*'Shift C Calculation'!$D56/3600,0)</f>
        <v>0</v>
      </c>
      <c r="H56" s="11">
        <f>IFERROR('Input Data Shift C'!G60*'Shift C Calculation'!$D56/3600,0)</f>
        <v>0</v>
      </c>
      <c r="I56" s="11">
        <f>IFERROR('Input Data Shift C'!H60*'Shift C Calculation'!$D56/3600,0)</f>
        <v>0</v>
      </c>
      <c r="J56" s="11">
        <f>IFERROR('Input Data Shift C'!I60*'Shift C Calculation'!$D56/3600,0)</f>
        <v>0</v>
      </c>
      <c r="K56" s="11">
        <f>IFERROR('Input Data Shift C'!J60*'Shift C Calculation'!$D56/3600,0)</f>
        <v>0</v>
      </c>
      <c r="L56" s="11">
        <f>IFERROR('Input Data Shift C'!K60*'Shift C Calculation'!$D56/3600,0)</f>
        <v>0</v>
      </c>
      <c r="M56" s="11">
        <f>IFERROR('Input Data Shift C'!L60*'Shift C Calculation'!$D56/3600,0)</f>
        <v>0</v>
      </c>
      <c r="N56" s="11">
        <f>IFERROR('Input Data Shift C'!M60*'Shift C Calculation'!$D56/3600,0)</f>
        <v>0</v>
      </c>
      <c r="O56" s="11">
        <f>IFERROR('Input Data Shift C'!N60*'Shift C Calculation'!$D56/3600,0)</f>
        <v>0</v>
      </c>
      <c r="P56" s="11">
        <f>IFERROR('Input Data Shift C'!O60*'Shift C Calculation'!$D56/3600,0)</f>
        <v>0</v>
      </c>
      <c r="Q56" s="11">
        <f>IFERROR('Input Data Shift C'!P60*'Shift C Calculation'!$D56/3600,0)</f>
        <v>0</v>
      </c>
      <c r="R56" s="11">
        <f>IFERROR('Input Data Shift C'!Q60*'Shift C Calculation'!$D56/3600,0)</f>
        <v>0</v>
      </c>
      <c r="S56" s="11">
        <f>IFERROR('Input Data Shift C'!R60*'Shift C Calculation'!$D56/3600,0)</f>
        <v>0</v>
      </c>
      <c r="T56" s="11">
        <f>IFERROR('Input Data Shift C'!S60*'Shift C Calculation'!$D56/3600,0)</f>
        <v>0</v>
      </c>
      <c r="U56" s="11">
        <f>IFERROR('Input Data Shift C'!T60*'Shift C Calculation'!$D56/3600,0)</f>
        <v>0</v>
      </c>
      <c r="V56" s="11">
        <f>IFERROR('Input Data Shift C'!U60*'Shift C Calculation'!$D56/3600,0)</f>
        <v>0</v>
      </c>
      <c r="W56" s="11">
        <f>IFERROR('Input Data Shift C'!V60*'Shift C Calculation'!$D56/3600,0)</f>
        <v>0</v>
      </c>
      <c r="X56" s="11">
        <f>IFERROR('Input Data Shift C'!W60*'Shift C Calculation'!$D56/3600,0)</f>
        <v>0</v>
      </c>
      <c r="Y56" s="11">
        <f>IFERROR('Input Data Shift C'!X60*'Shift C Calculation'!$D56/3600,0)</f>
        <v>0</v>
      </c>
      <c r="Z56" s="11">
        <f>IFERROR('Input Data Shift C'!Y60*'Shift C Calculation'!$D56/3600,0)</f>
        <v>0</v>
      </c>
      <c r="AA56" s="11">
        <f>IFERROR('Input Data Shift C'!Z60*'Shift C Calculation'!$D56/3600,0)</f>
        <v>0</v>
      </c>
      <c r="AB56" s="11">
        <f>IFERROR('Input Data Shift C'!AA60*'Shift C Calculation'!$D56/3600,0)</f>
        <v>0</v>
      </c>
      <c r="AC56" s="11">
        <f>IFERROR('Input Data Shift C'!AB60*'Shift C Calculation'!$D56/3600,0)</f>
        <v>0</v>
      </c>
      <c r="AD56" s="11">
        <f>IFERROR('Input Data Shift C'!AC60*'Shift C Calculation'!$D56/3600,0)</f>
        <v>0</v>
      </c>
      <c r="AE56" s="11">
        <f>IFERROR('Input Data Shift C'!AD60*'Shift C Calculation'!$D56/3600,0)</f>
        <v>0</v>
      </c>
      <c r="AF56" s="11">
        <f>IFERROR('Input Data Shift C'!AE60*'Shift C Calculation'!$D56/3600,0)</f>
        <v>0</v>
      </c>
      <c r="AG56" s="11">
        <f>IFERROR('Input Data Shift C'!AF60*'Shift C Calculation'!$D56/3600,0)</f>
        <v>0</v>
      </c>
      <c r="AH56" s="11">
        <f>IFERROR('Input Data Shift C'!AG60*'Shift C Calculation'!$D56/3600,0)</f>
        <v>0</v>
      </c>
      <c r="AI56" s="11">
        <f>IFERROR('Input Data Shift C'!AH60*'Shift C Calculation'!$D56/3600,0)</f>
        <v>0</v>
      </c>
      <c r="AJ56" s="11">
        <f t="shared" si="0"/>
        <v>0</v>
      </c>
    </row>
    <row r="57" spans="2:36">
      <c r="B57" s="8">
        <v>55</v>
      </c>
      <c r="C57" s="9" t="str">
        <f>+Kousu!B65</f>
        <v>AE262100-7850</v>
      </c>
      <c r="D57" s="10">
        <f>+Kousu!S65</f>
        <v>14.127906976744187</v>
      </c>
      <c r="E57" s="11">
        <f>IFERROR('Input Data Shift C'!D61*'Shift C Calculation'!$D57/3600,0)</f>
        <v>0</v>
      </c>
      <c r="F57" s="11">
        <f>IFERROR('Input Data Shift C'!E61*'Shift C Calculation'!$D57/3600,0)</f>
        <v>0</v>
      </c>
      <c r="G57" s="11">
        <f>IFERROR('Input Data Shift C'!F61*'Shift C Calculation'!$D57/3600,0)</f>
        <v>0</v>
      </c>
      <c r="H57" s="11">
        <f>IFERROR('Input Data Shift C'!G61*'Shift C Calculation'!$D57/3600,0)</f>
        <v>0</v>
      </c>
      <c r="I57" s="11">
        <f>IFERROR('Input Data Shift C'!H61*'Shift C Calculation'!$D57/3600,0)</f>
        <v>0</v>
      </c>
      <c r="J57" s="11">
        <f>IFERROR('Input Data Shift C'!I61*'Shift C Calculation'!$D57/3600,0)</f>
        <v>0</v>
      </c>
      <c r="K57" s="11">
        <f>IFERROR('Input Data Shift C'!J61*'Shift C Calculation'!$D57/3600,0)</f>
        <v>0</v>
      </c>
      <c r="L57" s="11">
        <f>IFERROR('Input Data Shift C'!K61*'Shift C Calculation'!$D57/3600,0)</f>
        <v>0</v>
      </c>
      <c r="M57" s="11">
        <f>IFERROR('Input Data Shift C'!L61*'Shift C Calculation'!$D57/3600,0)</f>
        <v>0</v>
      </c>
      <c r="N57" s="11">
        <f>IFERROR('Input Data Shift C'!M61*'Shift C Calculation'!$D57/3600,0)</f>
        <v>0</v>
      </c>
      <c r="O57" s="11">
        <f>IFERROR('Input Data Shift C'!N61*'Shift C Calculation'!$D57/3600,0)</f>
        <v>0</v>
      </c>
      <c r="P57" s="11">
        <f>IFERROR('Input Data Shift C'!O61*'Shift C Calculation'!$D57/3600,0)</f>
        <v>0</v>
      </c>
      <c r="Q57" s="11">
        <f>IFERROR('Input Data Shift C'!P61*'Shift C Calculation'!$D57/3600,0)</f>
        <v>0</v>
      </c>
      <c r="R57" s="11">
        <f>IFERROR('Input Data Shift C'!Q61*'Shift C Calculation'!$D57/3600,0)</f>
        <v>0</v>
      </c>
      <c r="S57" s="11">
        <f>IFERROR('Input Data Shift C'!R61*'Shift C Calculation'!$D57/3600,0)</f>
        <v>0</v>
      </c>
      <c r="T57" s="11">
        <f>IFERROR('Input Data Shift C'!S61*'Shift C Calculation'!$D57/3600,0)</f>
        <v>0</v>
      </c>
      <c r="U57" s="11">
        <f>IFERROR('Input Data Shift C'!T61*'Shift C Calculation'!$D57/3600,0)</f>
        <v>0</v>
      </c>
      <c r="V57" s="11">
        <f>IFERROR('Input Data Shift C'!U61*'Shift C Calculation'!$D57/3600,0)</f>
        <v>0</v>
      </c>
      <c r="W57" s="11">
        <f>IFERROR('Input Data Shift C'!V61*'Shift C Calculation'!$D57/3600,0)</f>
        <v>0</v>
      </c>
      <c r="X57" s="11">
        <f>IFERROR('Input Data Shift C'!W61*'Shift C Calculation'!$D57/3600,0)</f>
        <v>0</v>
      </c>
      <c r="Y57" s="11">
        <f>IFERROR('Input Data Shift C'!X61*'Shift C Calculation'!$D57/3600,0)</f>
        <v>0</v>
      </c>
      <c r="Z57" s="11">
        <f>IFERROR('Input Data Shift C'!Y61*'Shift C Calculation'!$D57/3600,0)</f>
        <v>0</v>
      </c>
      <c r="AA57" s="11">
        <f>IFERROR('Input Data Shift C'!Z61*'Shift C Calculation'!$D57/3600,0)</f>
        <v>0</v>
      </c>
      <c r="AB57" s="11">
        <f>IFERROR('Input Data Shift C'!AA61*'Shift C Calculation'!$D57/3600,0)</f>
        <v>0</v>
      </c>
      <c r="AC57" s="11">
        <f>IFERROR('Input Data Shift C'!AB61*'Shift C Calculation'!$D57/3600,0)</f>
        <v>0</v>
      </c>
      <c r="AD57" s="11">
        <f>IFERROR('Input Data Shift C'!AC61*'Shift C Calculation'!$D57/3600,0)</f>
        <v>0</v>
      </c>
      <c r="AE57" s="11">
        <f>IFERROR('Input Data Shift C'!AD61*'Shift C Calculation'!$D57/3600,0)</f>
        <v>0</v>
      </c>
      <c r="AF57" s="11">
        <f>IFERROR('Input Data Shift C'!AE61*'Shift C Calculation'!$D57/3600,0)</f>
        <v>0</v>
      </c>
      <c r="AG57" s="11">
        <f>IFERROR('Input Data Shift C'!AF61*'Shift C Calculation'!$D57/3600,0)</f>
        <v>0</v>
      </c>
      <c r="AH57" s="11">
        <f>IFERROR('Input Data Shift C'!AG61*'Shift C Calculation'!$D57/3600,0)</f>
        <v>0</v>
      </c>
      <c r="AI57" s="11">
        <f>IFERROR('Input Data Shift C'!AH61*'Shift C Calculation'!$D57/3600,0)</f>
        <v>0</v>
      </c>
      <c r="AJ57" s="11">
        <f t="shared" si="0"/>
        <v>0</v>
      </c>
    </row>
    <row r="58" spans="2:36">
      <c r="B58" s="8">
        <v>56</v>
      </c>
      <c r="C58" s="9">
        <f>+Kousu!B66</f>
        <v>0</v>
      </c>
      <c r="D58" s="10" t="e">
        <f>+Kousu!S66</f>
        <v>#VALUE!</v>
      </c>
      <c r="E58" s="11">
        <f>IFERROR('Input Data Shift C'!D62*'Shift C Calculation'!$D58/3600,0)</f>
        <v>0</v>
      </c>
      <c r="F58" s="11">
        <f>IFERROR('Input Data Shift C'!E62*'Shift C Calculation'!$D58/3600,0)</f>
        <v>0</v>
      </c>
      <c r="G58" s="11">
        <f>IFERROR('Input Data Shift C'!F62*'Shift C Calculation'!$D58/3600,0)</f>
        <v>0</v>
      </c>
      <c r="H58" s="11">
        <f>IFERROR('Input Data Shift C'!G62*'Shift C Calculation'!$D58/3600,0)</f>
        <v>0</v>
      </c>
      <c r="I58" s="11">
        <f>IFERROR('Input Data Shift C'!H62*'Shift C Calculation'!$D58/3600,0)</f>
        <v>0</v>
      </c>
      <c r="J58" s="11">
        <f>IFERROR('Input Data Shift C'!I62*'Shift C Calculation'!$D58/3600,0)</f>
        <v>0</v>
      </c>
      <c r="K58" s="11">
        <f>IFERROR('Input Data Shift C'!J62*'Shift C Calculation'!$D58/3600,0)</f>
        <v>0</v>
      </c>
      <c r="L58" s="11">
        <f>IFERROR('Input Data Shift C'!K62*'Shift C Calculation'!$D58/3600,0)</f>
        <v>0</v>
      </c>
      <c r="M58" s="11">
        <f>IFERROR('Input Data Shift C'!L62*'Shift C Calculation'!$D58/3600,0)</f>
        <v>0</v>
      </c>
      <c r="N58" s="11">
        <f>IFERROR('Input Data Shift C'!M62*'Shift C Calculation'!$D58/3600,0)</f>
        <v>0</v>
      </c>
      <c r="O58" s="11">
        <f>IFERROR('Input Data Shift C'!N62*'Shift C Calculation'!$D58/3600,0)</f>
        <v>0</v>
      </c>
      <c r="P58" s="11">
        <f>IFERROR('Input Data Shift C'!O62*'Shift C Calculation'!$D58/3600,0)</f>
        <v>0</v>
      </c>
      <c r="Q58" s="11">
        <f>IFERROR('Input Data Shift C'!P62*'Shift C Calculation'!$D58/3600,0)</f>
        <v>0</v>
      </c>
      <c r="R58" s="11">
        <f>IFERROR('Input Data Shift C'!Q62*'Shift C Calculation'!$D58/3600,0)</f>
        <v>0</v>
      </c>
      <c r="S58" s="11">
        <f>IFERROR('Input Data Shift C'!R62*'Shift C Calculation'!$D58/3600,0)</f>
        <v>0</v>
      </c>
      <c r="T58" s="11">
        <f>IFERROR('Input Data Shift C'!S62*'Shift C Calculation'!$D58/3600,0)</f>
        <v>0</v>
      </c>
      <c r="U58" s="11">
        <f>IFERROR('Input Data Shift C'!T62*'Shift C Calculation'!$D58/3600,0)</f>
        <v>0</v>
      </c>
      <c r="V58" s="11">
        <f>IFERROR('Input Data Shift C'!U62*'Shift C Calculation'!$D58/3600,0)</f>
        <v>0</v>
      </c>
      <c r="W58" s="11">
        <f>IFERROR('Input Data Shift C'!V62*'Shift C Calculation'!$D58/3600,0)</f>
        <v>0</v>
      </c>
      <c r="X58" s="11">
        <f>IFERROR('Input Data Shift C'!W62*'Shift C Calculation'!$D58/3600,0)</f>
        <v>0</v>
      </c>
      <c r="Y58" s="11">
        <f>IFERROR('Input Data Shift C'!X62*'Shift C Calculation'!$D58/3600,0)</f>
        <v>0</v>
      </c>
      <c r="Z58" s="11">
        <f>IFERROR('Input Data Shift C'!Y62*'Shift C Calculation'!$D58/3600,0)</f>
        <v>0</v>
      </c>
      <c r="AA58" s="11">
        <f>IFERROR('Input Data Shift C'!Z62*'Shift C Calculation'!$D58/3600,0)</f>
        <v>0</v>
      </c>
      <c r="AB58" s="11">
        <f>IFERROR('Input Data Shift C'!AA62*'Shift C Calculation'!$D58/3600,0)</f>
        <v>0</v>
      </c>
      <c r="AC58" s="11">
        <f>IFERROR('Input Data Shift C'!AB62*'Shift C Calculation'!$D58/3600,0)</f>
        <v>0</v>
      </c>
      <c r="AD58" s="11">
        <f>IFERROR('Input Data Shift C'!AC62*'Shift C Calculation'!$D58/3600,0)</f>
        <v>0</v>
      </c>
      <c r="AE58" s="11">
        <f>IFERROR('Input Data Shift C'!AD62*'Shift C Calculation'!$D58/3600,0)</f>
        <v>0</v>
      </c>
      <c r="AF58" s="11">
        <f>IFERROR('Input Data Shift C'!AE62*'Shift C Calculation'!$D58/3600,0)</f>
        <v>0</v>
      </c>
      <c r="AG58" s="11">
        <f>IFERROR('Input Data Shift C'!AF62*'Shift C Calculation'!$D58/3600,0)</f>
        <v>0</v>
      </c>
      <c r="AH58" s="11">
        <f>IFERROR('Input Data Shift C'!AG62*'Shift C Calculation'!$D58/3600,0)</f>
        <v>0</v>
      </c>
      <c r="AI58" s="11">
        <f>IFERROR('Input Data Shift C'!AH62*'Shift C Calculation'!$D58/3600,0)</f>
        <v>0</v>
      </c>
      <c r="AJ58" s="11">
        <f t="shared" si="0"/>
        <v>0</v>
      </c>
    </row>
    <row r="59" spans="2:36">
      <c r="B59" s="8">
        <v>57</v>
      </c>
      <c r="C59" s="9">
        <f>+Kousu!B67</f>
        <v>0</v>
      </c>
      <c r="D59" s="10" t="e">
        <f>+Kousu!S67</f>
        <v>#VALUE!</v>
      </c>
      <c r="E59" s="11">
        <f>IFERROR('Input Data Shift C'!D63*'Shift C Calculation'!$D59/3600,0)</f>
        <v>0</v>
      </c>
      <c r="F59" s="11">
        <f>IFERROR('Input Data Shift C'!E63*'Shift C Calculation'!$D59/3600,0)</f>
        <v>0</v>
      </c>
      <c r="G59" s="11">
        <f>IFERROR('Input Data Shift C'!F63*'Shift C Calculation'!$D59/3600,0)</f>
        <v>0</v>
      </c>
      <c r="H59" s="11">
        <f>IFERROR('Input Data Shift C'!G63*'Shift C Calculation'!$D59/3600,0)</f>
        <v>0</v>
      </c>
      <c r="I59" s="11">
        <f>IFERROR('Input Data Shift C'!H63*'Shift C Calculation'!$D59/3600,0)</f>
        <v>0</v>
      </c>
      <c r="J59" s="11">
        <f>IFERROR('Input Data Shift C'!I63*'Shift C Calculation'!$D59/3600,0)</f>
        <v>0</v>
      </c>
      <c r="K59" s="11">
        <f>IFERROR('Input Data Shift C'!J63*'Shift C Calculation'!$D59/3600,0)</f>
        <v>0</v>
      </c>
      <c r="L59" s="11">
        <f>IFERROR('Input Data Shift C'!K63*'Shift C Calculation'!$D59/3600,0)</f>
        <v>0</v>
      </c>
      <c r="M59" s="11">
        <f>IFERROR('Input Data Shift C'!L63*'Shift C Calculation'!$D59/3600,0)</f>
        <v>0</v>
      </c>
      <c r="N59" s="11">
        <f>IFERROR('Input Data Shift C'!M63*'Shift C Calculation'!$D59/3600,0)</f>
        <v>0</v>
      </c>
      <c r="O59" s="11">
        <f>IFERROR('Input Data Shift C'!N63*'Shift C Calculation'!$D59/3600,0)</f>
        <v>0</v>
      </c>
      <c r="P59" s="11">
        <f>IFERROR('Input Data Shift C'!O63*'Shift C Calculation'!$D59/3600,0)</f>
        <v>0</v>
      </c>
      <c r="Q59" s="11">
        <f>IFERROR('Input Data Shift C'!P63*'Shift C Calculation'!$D59/3600,0)</f>
        <v>0</v>
      </c>
      <c r="R59" s="11">
        <f>IFERROR('Input Data Shift C'!Q63*'Shift C Calculation'!$D59/3600,0)</f>
        <v>0</v>
      </c>
      <c r="S59" s="11">
        <f>IFERROR('Input Data Shift C'!R63*'Shift C Calculation'!$D59/3600,0)</f>
        <v>0</v>
      </c>
      <c r="T59" s="11">
        <f>IFERROR('Input Data Shift C'!S63*'Shift C Calculation'!$D59/3600,0)</f>
        <v>0</v>
      </c>
      <c r="U59" s="11">
        <f>IFERROR('Input Data Shift C'!T63*'Shift C Calculation'!$D59/3600,0)</f>
        <v>0</v>
      </c>
      <c r="V59" s="11">
        <f>IFERROR('Input Data Shift C'!U63*'Shift C Calculation'!$D59/3600,0)</f>
        <v>0</v>
      </c>
      <c r="W59" s="11">
        <f>IFERROR('Input Data Shift C'!V63*'Shift C Calculation'!$D59/3600,0)</f>
        <v>0</v>
      </c>
      <c r="X59" s="11">
        <f>IFERROR('Input Data Shift C'!W63*'Shift C Calculation'!$D59/3600,0)</f>
        <v>0</v>
      </c>
      <c r="Y59" s="11">
        <f>IFERROR('Input Data Shift C'!X63*'Shift C Calculation'!$D59/3600,0)</f>
        <v>0</v>
      </c>
      <c r="Z59" s="11">
        <f>IFERROR('Input Data Shift C'!Y63*'Shift C Calculation'!$D59/3600,0)</f>
        <v>0</v>
      </c>
      <c r="AA59" s="11">
        <f>IFERROR('Input Data Shift C'!Z63*'Shift C Calculation'!$D59/3600,0)</f>
        <v>0</v>
      </c>
      <c r="AB59" s="11">
        <f>IFERROR('Input Data Shift C'!AA63*'Shift C Calculation'!$D59/3600,0)</f>
        <v>0</v>
      </c>
      <c r="AC59" s="11">
        <f>IFERROR('Input Data Shift C'!AB63*'Shift C Calculation'!$D59/3600,0)</f>
        <v>0</v>
      </c>
      <c r="AD59" s="11">
        <f>IFERROR('Input Data Shift C'!AC63*'Shift C Calculation'!$D59/3600,0)</f>
        <v>0</v>
      </c>
      <c r="AE59" s="11">
        <f>IFERROR('Input Data Shift C'!AD63*'Shift C Calculation'!$D59/3600,0)</f>
        <v>0</v>
      </c>
      <c r="AF59" s="11">
        <f>IFERROR('Input Data Shift C'!AE63*'Shift C Calculation'!$D59/3600,0)</f>
        <v>0</v>
      </c>
      <c r="AG59" s="11">
        <f>IFERROR('Input Data Shift C'!AF63*'Shift C Calculation'!$D59/3600,0)</f>
        <v>0</v>
      </c>
      <c r="AH59" s="11">
        <f>IFERROR('Input Data Shift C'!AG63*'Shift C Calculation'!$D59/3600,0)</f>
        <v>0</v>
      </c>
      <c r="AI59" s="11">
        <f>IFERROR('Input Data Shift C'!AH63*'Shift C Calculation'!$D59/3600,0)</f>
        <v>0</v>
      </c>
      <c r="AJ59" s="11">
        <f t="shared" si="0"/>
        <v>0</v>
      </c>
    </row>
    <row r="60" spans="2:36">
      <c r="B60" s="8">
        <v>58</v>
      </c>
      <c r="C60" s="9">
        <f>+Kousu!B68</f>
        <v>0</v>
      </c>
      <c r="D60" s="10" t="e">
        <f>+Kousu!S68</f>
        <v>#VALUE!</v>
      </c>
      <c r="E60" s="11">
        <f>IFERROR('Input Data Shift C'!D64*'Shift C Calculation'!$D60/3600,0)</f>
        <v>0</v>
      </c>
      <c r="F60" s="11">
        <f>IFERROR('Input Data Shift C'!E64*'Shift C Calculation'!$D60/3600,0)</f>
        <v>0</v>
      </c>
      <c r="G60" s="11">
        <f>IFERROR('Input Data Shift C'!F64*'Shift C Calculation'!$D60/3600,0)</f>
        <v>0</v>
      </c>
      <c r="H60" s="11">
        <f>IFERROR('Input Data Shift C'!G64*'Shift C Calculation'!$D60/3600,0)</f>
        <v>0</v>
      </c>
      <c r="I60" s="11">
        <f>IFERROR('Input Data Shift C'!H64*'Shift C Calculation'!$D60/3600,0)</f>
        <v>0</v>
      </c>
      <c r="J60" s="11">
        <f>IFERROR('Input Data Shift C'!I64*'Shift C Calculation'!$D60/3600,0)</f>
        <v>0</v>
      </c>
      <c r="K60" s="11">
        <f>IFERROR('Input Data Shift C'!J64*'Shift C Calculation'!$D60/3600,0)</f>
        <v>0</v>
      </c>
      <c r="L60" s="11">
        <f>IFERROR('Input Data Shift C'!K64*'Shift C Calculation'!$D60/3600,0)</f>
        <v>0</v>
      </c>
      <c r="M60" s="11">
        <f>IFERROR('Input Data Shift C'!L64*'Shift C Calculation'!$D60/3600,0)</f>
        <v>0</v>
      </c>
      <c r="N60" s="11">
        <f>IFERROR('Input Data Shift C'!M64*'Shift C Calculation'!$D60/3600,0)</f>
        <v>0</v>
      </c>
      <c r="O60" s="11">
        <f>IFERROR('Input Data Shift C'!N64*'Shift C Calculation'!$D60/3600,0)</f>
        <v>0</v>
      </c>
      <c r="P60" s="11">
        <f>IFERROR('Input Data Shift C'!O64*'Shift C Calculation'!$D60/3600,0)</f>
        <v>0</v>
      </c>
      <c r="Q60" s="11">
        <f>IFERROR('Input Data Shift C'!P64*'Shift C Calculation'!$D60/3600,0)</f>
        <v>0</v>
      </c>
      <c r="R60" s="11">
        <f>IFERROR('Input Data Shift C'!Q64*'Shift C Calculation'!$D60/3600,0)</f>
        <v>0</v>
      </c>
      <c r="S60" s="11">
        <f>IFERROR('Input Data Shift C'!R64*'Shift C Calculation'!$D60/3600,0)</f>
        <v>0</v>
      </c>
      <c r="T60" s="11">
        <f>IFERROR('Input Data Shift C'!S64*'Shift C Calculation'!$D60/3600,0)</f>
        <v>0</v>
      </c>
      <c r="U60" s="11">
        <f>IFERROR('Input Data Shift C'!T64*'Shift C Calculation'!$D60/3600,0)</f>
        <v>0</v>
      </c>
      <c r="V60" s="11">
        <f>IFERROR('Input Data Shift C'!U64*'Shift C Calculation'!$D60/3600,0)</f>
        <v>0</v>
      </c>
      <c r="W60" s="11">
        <f>IFERROR('Input Data Shift C'!V64*'Shift C Calculation'!$D60/3600,0)</f>
        <v>0</v>
      </c>
      <c r="X60" s="11">
        <f>IFERROR('Input Data Shift C'!W64*'Shift C Calculation'!$D60/3600,0)</f>
        <v>0</v>
      </c>
      <c r="Y60" s="11">
        <f>IFERROR('Input Data Shift C'!X64*'Shift C Calculation'!$D60/3600,0)</f>
        <v>0</v>
      </c>
      <c r="Z60" s="11">
        <f>IFERROR('Input Data Shift C'!Y64*'Shift C Calculation'!$D60/3600,0)</f>
        <v>0</v>
      </c>
      <c r="AA60" s="11">
        <f>IFERROR('Input Data Shift C'!Z64*'Shift C Calculation'!$D60/3600,0)</f>
        <v>0</v>
      </c>
      <c r="AB60" s="11">
        <f>IFERROR('Input Data Shift C'!AA64*'Shift C Calculation'!$D60/3600,0)</f>
        <v>0</v>
      </c>
      <c r="AC60" s="11">
        <f>IFERROR('Input Data Shift C'!AB64*'Shift C Calculation'!$D60/3600,0)</f>
        <v>0</v>
      </c>
      <c r="AD60" s="11">
        <f>IFERROR('Input Data Shift C'!AC64*'Shift C Calculation'!$D60/3600,0)</f>
        <v>0</v>
      </c>
      <c r="AE60" s="11">
        <f>IFERROR('Input Data Shift C'!AD64*'Shift C Calculation'!$D60/3600,0)</f>
        <v>0</v>
      </c>
      <c r="AF60" s="11">
        <f>IFERROR('Input Data Shift C'!AE64*'Shift C Calculation'!$D60/3600,0)</f>
        <v>0</v>
      </c>
      <c r="AG60" s="11">
        <f>IFERROR('Input Data Shift C'!AF64*'Shift C Calculation'!$D60/3600,0)</f>
        <v>0</v>
      </c>
      <c r="AH60" s="11">
        <f>IFERROR('Input Data Shift C'!AG64*'Shift C Calculation'!$D60/3600,0)</f>
        <v>0</v>
      </c>
      <c r="AI60" s="11">
        <f>IFERROR('Input Data Shift C'!AH64*'Shift C Calculation'!$D60/3600,0)</f>
        <v>0</v>
      </c>
      <c r="AJ60" s="11">
        <f t="shared" si="0"/>
        <v>0</v>
      </c>
    </row>
    <row r="61" spans="2:36">
      <c r="B61" s="8">
        <v>59</v>
      </c>
      <c r="C61" s="9">
        <f>+Kousu!B69</f>
        <v>0</v>
      </c>
      <c r="D61" s="10" t="e">
        <f>+Kousu!S69</f>
        <v>#VALUE!</v>
      </c>
      <c r="E61" s="11">
        <f>IFERROR('Input Data Shift C'!D65*'Shift C Calculation'!$D61/3600,0)</f>
        <v>0</v>
      </c>
      <c r="F61" s="11">
        <f>IFERROR('Input Data Shift C'!E65*'Shift C Calculation'!$D61/3600,0)</f>
        <v>0</v>
      </c>
      <c r="G61" s="11">
        <f>IFERROR('Input Data Shift C'!F65*'Shift C Calculation'!$D61/3600,0)</f>
        <v>0</v>
      </c>
      <c r="H61" s="11">
        <f>IFERROR('Input Data Shift C'!G65*'Shift C Calculation'!$D61/3600,0)</f>
        <v>0</v>
      </c>
      <c r="I61" s="11">
        <f>IFERROR('Input Data Shift C'!H65*'Shift C Calculation'!$D61/3600,0)</f>
        <v>0</v>
      </c>
      <c r="J61" s="11">
        <f>IFERROR('Input Data Shift C'!I65*'Shift C Calculation'!$D61/3600,0)</f>
        <v>0</v>
      </c>
      <c r="K61" s="11">
        <f>IFERROR('Input Data Shift C'!J65*'Shift C Calculation'!$D61/3600,0)</f>
        <v>0</v>
      </c>
      <c r="L61" s="11">
        <f>IFERROR('Input Data Shift C'!K65*'Shift C Calculation'!$D61/3600,0)</f>
        <v>0</v>
      </c>
      <c r="M61" s="11">
        <f>IFERROR('Input Data Shift C'!L65*'Shift C Calculation'!$D61/3600,0)</f>
        <v>0</v>
      </c>
      <c r="N61" s="11">
        <f>IFERROR('Input Data Shift C'!M65*'Shift C Calculation'!$D61/3600,0)</f>
        <v>0</v>
      </c>
      <c r="O61" s="11">
        <f>IFERROR('Input Data Shift C'!N65*'Shift C Calculation'!$D61/3600,0)</f>
        <v>0</v>
      </c>
      <c r="P61" s="11">
        <f>IFERROR('Input Data Shift C'!O65*'Shift C Calculation'!$D61/3600,0)</f>
        <v>0</v>
      </c>
      <c r="Q61" s="11">
        <f>IFERROR('Input Data Shift C'!P65*'Shift C Calculation'!$D61/3600,0)</f>
        <v>0</v>
      </c>
      <c r="R61" s="11">
        <f>IFERROR('Input Data Shift C'!Q65*'Shift C Calculation'!$D61/3600,0)</f>
        <v>0</v>
      </c>
      <c r="S61" s="11">
        <f>IFERROR('Input Data Shift C'!R65*'Shift C Calculation'!$D61/3600,0)</f>
        <v>0</v>
      </c>
      <c r="T61" s="11">
        <f>IFERROR('Input Data Shift C'!S65*'Shift C Calculation'!$D61/3600,0)</f>
        <v>0</v>
      </c>
      <c r="U61" s="11">
        <f>IFERROR('Input Data Shift C'!T65*'Shift C Calculation'!$D61/3600,0)</f>
        <v>0</v>
      </c>
      <c r="V61" s="11">
        <f>IFERROR('Input Data Shift C'!U65*'Shift C Calculation'!$D61/3600,0)</f>
        <v>0</v>
      </c>
      <c r="W61" s="11">
        <f>IFERROR('Input Data Shift C'!V65*'Shift C Calculation'!$D61/3600,0)</f>
        <v>0</v>
      </c>
      <c r="X61" s="11">
        <f>IFERROR('Input Data Shift C'!W65*'Shift C Calculation'!$D61/3600,0)</f>
        <v>0</v>
      </c>
      <c r="Y61" s="11">
        <f>IFERROR('Input Data Shift C'!X65*'Shift C Calculation'!$D61/3600,0)</f>
        <v>0</v>
      </c>
      <c r="Z61" s="11">
        <f>IFERROR('Input Data Shift C'!Y65*'Shift C Calculation'!$D61/3600,0)</f>
        <v>0</v>
      </c>
      <c r="AA61" s="11">
        <f>IFERROR('Input Data Shift C'!Z65*'Shift C Calculation'!$D61/3600,0)</f>
        <v>0</v>
      </c>
      <c r="AB61" s="11">
        <f>IFERROR('Input Data Shift C'!AA65*'Shift C Calculation'!$D61/3600,0)</f>
        <v>0</v>
      </c>
      <c r="AC61" s="11">
        <f>IFERROR('Input Data Shift C'!AB65*'Shift C Calculation'!$D61/3600,0)</f>
        <v>0</v>
      </c>
      <c r="AD61" s="11">
        <f>IFERROR('Input Data Shift C'!AC65*'Shift C Calculation'!$D61/3600,0)</f>
        <v>0</v>
      </c>
      <c r="AE61" s="11">
        <f>IFERROR('Input Data Shift C'!AD65*'Shift C Calculation'!$D61/3600,0)</f>
        <v>0</v>
      </c>
      <c r="AF61" s="11">
        <f>IFERROR('Input Data Shift C'!AE65*'Shift C Calculation'!$D61/3600,0)</f>
        <v>0</v>
      </c>
      <c r="AG61" s="11">
        <f>IFERROR('Input Data Shift C'!AF65*'Shift C Calculation'!$D61/3600,0)</f>
        <v>0</v>
      </c>
      <c r="AH61" s="11">
        <f>IFERROR('Input Data Shift C'!AG65*'Shift C Calculation'!$D61/3600,0)</f>
        <v>0</v>
      </c>
      <c r="AI61" s="11">
        <f>IFERROR('Input Data Shift C'!AH65*'Shift C Calculation'!$D61/3600,0)</f>
        <v>0</v>
      </c>
      <c r="AJ61" s="11">
        <f t="shared" si="0"/>
        <v>0</v>
      </c>
    </row>
    <row r="62" spans="2:36">
      <c r="B62" s="8">
        <v>60</v>
      </c>
      <c r="C62" s="9">
        <f>+Kousu!B70</f>
        <v>0</v>
      </c>
      <c r="D62" s="10" t="e">
        <f>+Kousu!S70</f>
        <v>#VALUE!</v>
      </c>
      <c r="E62" s="11">
        <f>IFERROR('Input Data Shift C'!D66*'Shift C Calculation'!$D62/3600,0)</f>
        <v>0</v>
      </c>
      <c r="F62" s="11">
        <f>IFERROR('Input Data Shift C'!E66*'Shift C Calculation'!$D62/3600,0)</f>
        <v>0</v>
      </c>
      <c r="G62" s="11">
        <f>IFERROR('Input Data Shift C'!F66*'Shift C Calculation'!$D62/3600,0)</f>
        <v>0</v>
      </c>
      <c r="H62" s="11">
        <f>IFERROR('Input Data Shift C'!G66*'Shift C Calculation'!$D62/3600,0)</f>
        <v>0</v>
      </c>
      <c r="I62" s="11">
        <f>IFERROR('Input Data Shift C'!H66*'Shift C Calculation'!$D62/3600,0)</f>
        <v>0</v>
      </c>
      <c r="J62" s="11">
        <f>IFERROR('Input Data Shift C'!I66*'Shift C Calculation'!$D62/3600,0)</f>
        <v>0</v>
      </c>
      <c r="K62" s="11">
        <f>IFERROR('Input Data Shift C'!J66*'Shift C Calculation'!$D62/3600,0)</f>
        <v>0</v>
      </c>
      <c r="L62" s="11">
        <f>IFERROR('Input Data Shift C'!K66*'Shift C Calculation'!$D62/3600,0)</f>
        <v>0</v>
      </c>
      <c r="M62" s="11">
        <f>IFERROR('Input Data Shift C'!L66*'Shift C Calculation'!$D62/3600,0)</f>
        <v>0</v>
      </c>
      <c r="N62" s="11">
        <f>IFERROR('Input Data Shift C'!M66*'Shift C Calculation'!$D62/3600,0)</f>
        <v>0</v>
      </c>
      <c r="O62" s="11">
        <f>IFERROR('Input Data Shift C'!N66*'Shift C Calculation'!$D62/3600,0)</f>
        <v>0</v>
      </c>
      <c r="P62" s="11">
        <f>IFERROR('Input Data Shift C'!O66*'Shift C Calculation'!$D62/3600,0)</f>
        <v>0</v>
      </c>
      <c r="Q62" s="11">
        <f>IFERROR('Input Data Shift C'!P66*'Shift C Calculation'!$D62/3600,0)</f>
        <v>0</v>
      </c>
      <c r="R62" s="11">
        <f>IFERROR('Input Data Shift C'!Q66*'Shift C Calculation'!$D62/3600,0)</f>
        <v>0</v>
      </c>
      <c r="S62" s="11">
        <f>IFERROR('Input Data Shift C'!R66*'Shift C Calculation'!$D62/3600,0)</f>
        <v>0</v>
      </c>
      <c r="T62" s="11">
        <f>IFERROR('Input Data Shift C'!S66*'Shift C Calculation'!$D62/3600,0)</f>
        <v>0</v>
      </c>
      <c r="U62" s="11">
        <f>IFERROR('Input Data Shift C'!T66*'Shift C Calculation'!$D62/3600,0)</f>
        <v>0</v>
      </c>
      <c r="V62" s="11">
        <f>IFERROR('Input Data Shift C'!U66*'Shift C Calculation'!$D62/3600,0)</f>
        <v>0</v>
      </c>
      <c r="W62" s="11">
        <f>IFERROR('Input Data Shift C'!V66*'Shift C Calculation'!$D62/3600,0)</f>
        <v>0</v>
      </c>
      <c r="X62" s="11">
        <f>IFERROR('Input Data Shift C'!W66*'Shift C Calculation'!$D62/3600,0)</f>
        <v>0</v>
      </c>
      <c r="Y62" s="11">
        <f>IFERROR('Input Data Shift C'!X66*'Shift C Calculation'!$D62/3600,0)</f>
        <v>0</v>
      </c>
      <c r="Z62" s="11">
        <f>IFERROR('Input Data Shift C'!Y66*'Shift C Calculation'!$D62/3600,0)</f>
        <v>0</v>
      </c>
      <c r="AA62" s="11">
        <f>IFERROR('Input Data Shift C'!Z66*'Shift C Calculation'!$D62/3600,0)</f>
        <v>0</v>
      </c>
      <c r="AB62" s="11">
        <f>IFERROR('Input Data Shift C'!AA66*'Shift C Calculation'!$D62/3600,0)</f>
        <v>0</v>
      </c>
      <c r="AC62" s="11">
        <f>IFERROR('Input Data Shift C'!AB66*'Shift C Calculation'!$D62/3600,0)</f>
        <v>0</v>
      </c>
      <c r="AD62" s="11">
        <f>IFERROR('Input Data Shift C'!AC66*'Shift C Calculation'!$D62/3600,0)</f>
        <v>0</v>
      </c>
      <c r="AE62" s="11">
        <f>IFERROR('Input Data Shift C'!AD66*'Shift C Calculation'!$D62/3600,0)</f>
        <v>0</v>
      </c>
      <c r="AF62" s="11">
        <f>IFERROR('Input Data Shift C'!AE66*'Shift C Calculation'!$D62/3600,0)</f>
        <v>0</v>
      </c>
      <c r="AG62" s="11">
        <f>IFERROR('Input Data Shift C'!AF66*'Shift C Calculation'!$D62/3600,0)</f>
        <v>0</v>
      </c>
      <c r="AH62" s="11">
        <f>IFERROR('Input Data Shift C'!AG66*'Shift C Calculation'!$D62/3600,0)</f>
        <v>0</v>
      </c>
      <c r="AI62" s="11">
        <f>IFERROR('Input Data Shift C'!AH66*'Shift C Calculation'!$D62/3600,0)</f>
        <v>0</v>
      </c>
      <c r="AJ62" s="11">
        <f t="shared" si="0"/>
        <v>0</v>
      </c>
    </row>
    <row r="63" spans="2:36">
      <c r="B63" s="8">
        <v>61</v>
      </c>
      <c r="C63" s="9">
        <f>+Kousu!B71</f>
        <v>0</v>
      </c>
      <c r="D63" s="10" t="e">
        <f>+Kousu!S71</f>
        <v>#VALUE!</v>
      </c>
      <c r="E63" s="11">
        <f>IFERROR('Input Data Shift C'!D67*'Shift C Calculation'!$D63/3600,0)</f>
        <v>0</v>
      </c>
      <c r="F63" s="11">
        <f>IFERROR('Input Data Shift C'!E67*'Shift C Calculation'!$D63/3600,0)</f>
        <v>0</v>
      </c>
      <c r="G63" s="11">
        <f>IFERROR('Input Data Shift C'!F67*'Shift C Calculation'!$D63/3600,0)</f>
        <v>0</v>
      </c>
      <c r="H63" s="11">
        <f>IFERROR('Input Data Shift C'!G67*'Shift C Calculation'!$D63/3600,0)</f>
        <v>0</v>
      </c>
      <c r="I63" s="11">
        <f>IFERROR('Input Data Shift C'!H67*'Shift C Calculation'!$D63/3600,0)</f>
        <v>0</v>
      </c>
      <c r="J63" s="11">
        <f>IFERROR('Input Data Shift C'!I67*'Shift C Calculation'!$D63/3600,0)</f>
        <v>0</v>
      </c>
      <c r="K63" s="11">
        <f>IFERROR('Input Data Shift C'!J67*'Shift C Calculation'!$D63/3600,0)</f>
        <v>0</v>
      </c>
      <c r="L63" s="11">
        <f>IFERROR('Input Data Shift C'!K67*'Shift C Calculation'!$D63/3600,0)</f>
        <v>0</v>
      </c>
      <c r="M63" s="11">
        <f>IFERROR('Input Data Shift C'!L67*'Shift C Calculation'!$D63/3600,0)</f>
        <v>0</v>
      </c>
      <c r="N63" s="11">
        <f>IFERROR('Input Data Shift C'!M67*'Shift C Calculation'!$D63/3600,0)</f>
        <v>0</v>
      </c>
      <c r="O63" s="11">
        <f>IFERROR('Input Data Shift C'!N67*'Shift C Calculation'!$D63/3600,0)</f>
        <v>0</v>
      </c>
      <c r="P63" s="11">
        <f>IFERROR('Input Data Shift C'!O67*'Shift C Calculation'!$D63/3600,0)</f>
        <v>0</v>
      </c>
      <c r="Q63" s="11">
        <f>IFERROR('Input Data Shift C'!P67*'Shift C Calculation'!$D63/3600,0)</f>
        <v>0</v>
      </c>
      <c r="R63" s="11">
        <f>IFERROR('Input Data Shift C'!Q67*'Shift C Calculation'!$D63/3600,0)</f>
        <v>0</v>
      </c>
      <c r="S63" s="11">
        <f>IFERROR('Input Data Shift C'!R67*'Shift C Calculation'!$D63/3600,0)</f>
        <v>0</v>
      </c>
      <c r="T63" s="11">
        <f>IFERROR('Input Data Shift C'!S67*'Shift C Calculation'!$D63/3600,0)</f>
        <v>0</v>
      </c>
      <c r="U63" s="11">
        <f>IFERROR('Input Data Shift C'!T67*'Shift C Calculation'!$D63/3600,0)</f>
        <v>0</v>
      </c>
      <c r="V63" s="11">
        <f>IFERROR('Input Data Shift C'!U67*'Shift C Calculation'!$D63/3600,0)</f>
        <v>0</v>
      </c>
      <c r="W63" s="11">
        <f>IFERROR('Input Data Shift C'!V67*'Shift C Calculation'!$D63/3600,0)</f>
        <v>0</v>
      </c>
      <c r="X63" s="11">
        <f>IFERROR('Input Data Shift C'!W67*'Shift C Calculation'!$D63/3600,0)</f>
        <v>0</v>
      </c>
      <c r="Y63" s="11">
        <f>IFERROR('Input Data Shift C'!X67*'Shift C Calculation'!$D63/3600,0)</f>
        <v>0</v>
      </c>
      <c r="Z63" s="11">
        <f>IFERROR('Input Data Shift C'!Y67*'Shift C Calculation'!$D63/3600,0)</f>
        <v>0</v>
      </c>
      <c r="AA63" s="11">
        <f>IFERROR('Input Data Shift C'!Z67*'Shift C Calculation'!$D63/3600,0)</f>
        <v>0</v>
      </c>
      <c r="AB63" s="11">
        <f>IFERROR('Input Data Shift C'!AA67*'Shift C Calculation'!$D63/3600,0)</f>
        <v>0</v>
      </c>
      <c r="AC63" s="11">
        <f>IFERROR('Input Data Shift C'!AB67*'Shift C Calculation'!$D63/3600,0)</f>
        <v>0</v>
      </c>
      <c r="AD63" s="11">
        <f>IFERROR('Input Data Shift C'!AC67*'Shift C Calculation'!$D63/3600,0)</f>
        <v>0</v>
      </c>
      <c r="AE63" s="11">
        <f>IFERROR('Input Data Shift C'!AD67*'Shift C Calculation'!$D63/3600,0)</f>
        <v>0</v>
      </c>
      <c r="AF63" s="11">
        <f>IFERROR('Input Data Shift C'!AE67*'Shift C Calculation'!$D63/3600,0)</f>
        <v>0</v>
      </c>
      <c r="AG63" s="11">
        <f>IFERROR('Input Data Shift C'!AF67*'Shift C Calculation'!$D63/3600,0)</f>
        <v>0</v>
      </c>
      <c r="AH63" s="11">
        <f>IFERROR('Input Data Shift C'!AG67*'Shift C Calculation'!$D63/3600,0)</f>
        <v>0</v>
      </c>
      <c r="AI63" s="11">
        <f>IFERROR('Input Data Shift C'!AH67*'Shift C Calculation'!$D63/3600,0)</f>
        <v>0</v>
      </c>
      <c r="AJ63" s="11">
        <f t="shared" si="0"/>
        <v>0</v>
      </c>
    </row>
    <row r="64" spans="2:36">
      <c r="B64" s="8">
        <v>62</v>
      </c>
      <c r="C64" s="9">
        <f>+Kousu!B72</f>
        <v>0</v>
      </c>
      <c r="D64" s="10" t="e">
        <f>+Kousu!S72</f>
        <v>#VALUE!</v>
      </c>
      <c r="E64" s="11">
        <f>IFERROR('Input Data Shift C'!D68*'Shift C Calculation'!$D64/3600,0)</f>
        <v>0</v>
      </c>
      <c r="F64" s="11">
        <f>IFERROR('Input Data Shift C'!E68*'Shift C Calculation'!$D64/3600,0)</f>
        <v>0</v>
      </c>
      <c r="G64" s="11">
        <f>IFERROR('Input Data Shift C'!F68*'Shift C Calculation'!$D64/3600,0)</f>
        <v>0</v>
      </c>
      <c r="H64" s="11">
        <f>IFERROR('Input Data Shift C'!G68*'Shift C Calculation'!$D64/3600,0)</f>
        <v>0</v>
      </c>
      <c r="I64" s="11">
        <f>IFERROR('Input Data Shift C'!H68*'Shift C Calculation'!$D64/3600,0)</f>
        <v>0</v>
      </c>
      <c r="J64" s="11">
        <f>IFERROR('Input Data Shift C'!I68*'Shift C Calculation'!$D64/3600,0)</f>
        <v>0</v>
      </c>
      <c r="K64" s="11">
        <f>IFERROR('Input Data Shift C'!J68*'Shift C Calculation'!$D64/3600,0)</f>
        <v>0</v>
      </c>
      <c r="L64" s="11">
        <f>IFERROR('Input Data Shift C'!K68*'Shift C Calculation'!$D64/3600,0)</f>
        <v>0</v>
      </c>
      <c r="M64" s="11">
        <f>IFERROR('Input Data Shift C'!L68*'Shift C Calculation'!$D64/3600,0)</f>
        <v>0</v>
      </c>
      <c r="N64" s="11">
        <f>IFERROR('Input Data Shift C'!M68*'Shift C Calculation'!$D64/3600,0)</f>
        <v>0</v>
      </c>
      <c r="O64" s="11">
        <f>IFERROR('Input Data Shift C'!N68*'Shift C Calculation'!$D64/3600,0)</f>
        <v>0</v>
      </c>
      <c r="P64" s="11">
        <f>IFERROR('Input Data Shift C'!O68*'Shift C Calculation'!$D64/3600,0)</f>
        <v>0</v>
      </c>
      <c r="Q64" s="11">
        <f>IFERROR('Input Data Shift C'!P68*'Shift C Calculation'!$D64/3600,0)</f>
        <v>0</v>
      </c>
      <c r="R64" s="11">
        <f>IFERROR('Input Data Shift C'!Q68*'Shift C Calculation'!$D64/3600,0)</f>
        <v>0</v>
      </c>
      <c r="S64" s="11">
        <f>IFERROR('Input Data Shift C'!R68*'Shift C Calculation'!$D64/3600,0)</f>
        <v>0</v>
      </c>
      <c r="T64" s="11">
        <f>IFERROR('Input Data Shift C'!S68*'Shift C Calculation'!$D64/3600,0)</f>
        <v>0</v>
      </c>
      <c r="U64" s="11">
        <f>IFERROR('Input Data Shift C'!T68*'Shift C Calculation'!$D64/3600,0)</f>
        <v>0</v>
      </c>
      <c r="V64" s="11">
        <f>IFERROR('Input Data Shift C'!U68*'Shift C Calculation'!$D64/3600,0)</f>
        <v>0</v>
      </c>
      <c r="W64" s="11">
        <f>IFERROR('Input Data Shift C'!V68*'Shift C Calculation'!$D64/3600,0)</f>
        <v>0</v>
      </c>
      <c r="X64" s="11">
        <f>IFERROR('Input Data Shift C'!W68*'Shift C Calculation'!$D64/3600,0)</f>
        <v>0</v>
      </c>
      <c r="Y64" s="11">
        <f>IFERROR('Input Data Shift C'!X68*'Shift C Calculation'!$D64/3600,0)</f>
        <v>0</v>
      </c>
      <c r="Z64" s="11">
        <f>IFERROR('Input Data Shift C'!Y68*'Shift C Calculation'!$D64/3600,0)</f>
        <v>0</v>
      </c>
      <c r="AA64" s="11">
        <f>IFERROR('Input Data Shift C'!Z68*'Shift C Calculation'!$D64/3600,0)</f>
        <v>0</v>
      </c>
      <c r="AB64" s="11">
        <f>IFERROR('Input Data Shift C'!AA68*'Shift C Calculation'!$D64/3600,0)</f>
        <v>0</v>
      </c>
      <c r="AC64" s="11">
        <f>IFERROR('Input Data Shift C'!AB68*'Shift C Calculation'!$D64/3600,0)</f>
        <v>0</v>
      </c>
      <c r="AD64" s="11">
        <f>IFERROR('Input Data Shift C'!AC68*'Shift C Calculation'!$D64/3600,0)</f>
        <v>0</v>
      </c>
      <c r="AE64" s="11">
        <f>IFERROR('Input Data Shift C'!AD68*'Shift C Calculation'!$D64/3600,0)</f>
        <v>0</v>
      </c>
      <c r="AF64" s="11">
        <f>IFERROR('Input Data Shift C'!AE68*'Shift C Calculation'!$D64/3600,0)</f>
        <v>0</v>
      </c>
      <c r="AG64" s="11">
        <f>IFERROR('Input Data Shift C'!AF68*'Shift C Calculation'!$D64/3600,0)</f>
        <v>0</v>
      </c>
      <c r="AH64" s="11">
        <f>IFERROR('Input Data Shift C'!AG68*'Shift C Calculation'!$D64/3600,0)</f>
        <v>0</v>
      </c>
      <c r="AI64" s="11">
        <f>IFERROR('Input Data Shift C'!AH68*'Shift C Calculation'!$D64/3600,0)</f>
        <v>0</v>
      </c>
      <c r="AJ64" s="11">
        <f t="shared" si="0"/>
        <v>0</v>
      </c>
    </row>
    <row r="65" spans="2:36">
      <c r="B65" s="8">
        <v>63</v>
      </c>
      <c r="C65" s="9">
        <f>+Kousu!B73</f>
        <v>0</v>
      </c>
      <c r="D65" s="10" t="e">
        <f>+Kousu!S73</f>
        <v>#VALUE!</v>
      </c>
      <c r="E65" s="11">
        <f>IFERROR('Input Data Shift C'!D69*'Shift C Calculation'!$D65/3600,0)</f>
        <v>0</v>
      </c>
      <c r="F65" s="11">
        <f>IFERROR('Input Data Shift C'!E69*'Shift C Calculation'!$D65/3600,0)</f>
        <v>0</v>
      </c>
      <c r="G65" s="11">
        <f>IFERROR('Input Data Shift C'!F69*'Shift C Calculation'!$D65/3600,0)</f>
        <v>0</v>
      </c>
      <c r="H65" s="11">
        <f>IFERROR('Input Data Shift C'!G69*'Shift C Calculation'!$D65/3600,0)</f>
        <v>0</v>
      </c>
      <c r="I65" s="11">
        <f>IFERROR('Input Data Shift C'!H69*'Shift C Calculation'!$D65/3600,0)</f>
        <v>0</v>
      </c>
      <c r="J65" s="11">
        <f>IFERROR('Input Data Shift C'!I69*'Shift C Calculation'!$D65/3600,0)</f>
        <v>0</v>
      </c>
      <c r="K65" s="11">
        <f>IFERROR('Input Data Shift C'!J69*'Shift C Calculation'!$D65/3600,0)</f>
        <v>0</v>
      </c>
      <c r="L65" s="11">
        <f>IFERROR('Input Data Shift C'!K69*'Shift C Calculation'!$D65/3600,0)</f>
        <v>0</v>
      </c>
      <c r="M65" s="11">
        <f>IFERROR('Input Data Shift C'!L69*'Shift C Calculation'!$D65/3600,0)</f>
        <v>0</v>
      </c>
      <c r="N65" s="11">
        <f>IFERROR('Input Data Shift C'!M69*'Shift C Calculation'!$D65/3600,0)</f>
        <v>0</v>
      </c>
      <c r="O65" s="11">
        <f>IFERROR('Input Data Shift C'!N69*'Shift C Calculation'!$D65/3600,0)</f>
        <v>0</v>
      </c>
      <c r="P65" s="11">
        <f>IFERROR('Input Data Shift C'!O69*'Shift C Calculation'!$D65/3600,0)</f>
        <v>0</v>
      </c>
      <c r="Q65" s="11">
        <f>IFERROR('Input Data Shift C'!P69*'Shift C Calculation'!$D65/3600,0)</f>
        <v>0</v>
      </c>
      <c r="R65" s="11">
        <f>IFERROR('Input Data Shift C'!Q69*'Shift C Calculation'!$D65/3600,0)</f>
        <v>0</v>
      </c>
      <c r="S65" s="11">
        <f>IFERROR('Input Data Shift C'!R69*'Shift C Calculation'!$D65/3600,0)</f>
        <v>0</v>
      </c>
      <c r="T65" s="11">
        <f>IFERROR('Input Data Shift C'!S69*'Shift C Calculation'!$D65/3600,0)</f>
        <v>0</v>
      </c>
      <c r="U65" s="11">
        <f>IFERROR('Input Data Shift C'!T69*'Shift C Calculation'!$D65/3600,0)</f>
        <v>0</v>
      </c>
      <c r="V65" s="11">
        <f>IFERROR('Input Data Shift C'!U69*'Shift C Calculation'!$D65/3600,0)</f>
        <v>0</v>
      </c>
      <c r="W65" s="11">
        <f>IFERROR('Input Data Shift C'!V69*'Shift C Calculation'!$D65/3600,0)</f>
        <v>0</v>
      </c>
      <c r="X65" s="11">
        <f>IFERROR('Input Data Shift C'!W69*'Shift C Calculation'!$D65/3600,0)</f>
        <v>0</v>
      </c>
      <c r="Y65" s="11">
        <f>IFERROR('Input Data Shift C'!X69*'Shift C Calculation'!$D65/3600,0)</f>
        <v>0</v>
      </c>
      <c r="Z65" s="11">
        <f>IFERROR('Input Data Shift C'!Y69*'Shift C Calculation'!$D65/3600,0)</f>
        <v>0</v>
      </c>
      <c r="AA65" s="11">
        <f>IFERROR('Input Data Shift C'!Z69*'Shift C Calculation'!$D65/3600,0)</f>
        <v>0</v>
      </c>
      <c r="AB65" s="11">
        <f>IFERROR('Input Data Shift C'!AA69*'Shift C Calculation'!$D65/3600,0)</f>
        <v>0</v>
      </c>
      <c r="AC65" s="11">
        <f>IFERROR('Input Data Shift C'!AB69*'Shift C Calculation'!$D65/3600,0)</f>
        <v>0</v>
      </c>
      <c r="AD65" s="11">
        <f>IFERROR('Input Data Shift C'!AC69*'Shift C Calculation'!$D65/3600,0)</f>
        <v>0</v>
      </c>
      <c r="AE65" s="11">
        <f>IFERROR('Input Data Shift C'!AD69*'Shift C Calculation'!$D65/3600,0)</f>
        <v>0</v>
      </c>
      <c r="AF65" s="11">
        <f>IFERROR('Input Data Shift C'!AE69*'Shift C Calculation'!$D65/3600,0)</f>
        <v>0</v>
      </c>
      <c r="AG65" s="11">
        <f>IFERROR('Input Data Shift C'!AF69*'Shift C Calculation'!$D65/3600,0)</f>
        <v>0</v>
      </c>
      <c r="AH65" s="11">
        <f>IFERROR('Input Data Shift C'!AG69*'Shift C Calculation'!$D65/3600,0)</f>
        <v>0</v>
      </c>
      <c r="AI65" s="11">
        <f>IFERROR('Input Data Shift C'!AH69*'Shift C Calculation'!$D65/3600,0)</f>
        <v>0</v>
      </c>
      <c r="AJ65" s="11">
        <f t="shared" si="0"/>
        <v>0</v>
      </c>
    </row>
    <row r="66" spans="2:36">
      <c r="B66" s="8">
        <v>64</v>
      </c>
      <c r="C66" s="9">
        <f>+Kousu!B74</f>
        <v>0</v>
      </c>
      <c r="D66" s="10" t="e">
        <f>+Kousu!S74</f>
        <v>#VALUE!</v>
      </c>
      <c r="E66" s="11">
        <f>IFERROR('Input Data Shift C'!D70*'Shift C Calculation'!$D66/3600,0)</f>
        <v>0</v>
      </c>
      <c r="F66" s="11">
        <f>IFERROR('Input Data Shift C'!E70*'Shift C Calculation'!$D66/3600,0)</f>
        <v>0</v>
      </c>
      <c r="G66" s="11">
        <f>IFERROR('Input Data Shift C'!F70*'Shift C Calculation'!$D66/3600,0)</f>
        <v>0</v>
      </c>
      <c r="H66" s="11">
        <f>IFERROR('Input Data Shift C'!G70*'Shift C Calculation'!$D66/3600,0)</f>
        <v>0</v>
      </c>
      <c r="I66" s="11">
        <f>IFERROR('Input Data Shift C'!H70*'Shift C Calculation'!$D66/3600,0)</f>
        <v>0</v>
      </c>
      <c r="J66" s="11">
        <f>IFERROR('Input Data Shift C'!I70*'Shift C Calculation'!$D66/3600,0)</f>
        <v>0</v>
      </c>
      <c r="K66" s="11">
        <f>IFERROR('Input Data Shift C'!J70*'Shift C Calculation'!$D66/3600,0)</f>
        <v>0</v>
      </c>
      <c r="L66" s="11">
        <f>IFERROR('Input Data Shift C'!K70*'Shift C Calculation'!$D66/3600,0)</f>
        <v>0</v>
      </c>
      <c r="M66" s="11">
        <f>IFERROR('Input Data Shift C'!L70*'Shift C Calculation'!$D66/3600,0)</f>
        <v>0</v>
      </c>
      <c r="N66" s="11">
        <f>IFERROR('Input Data Shift C'!M70*'Shift C Calculation'!$D66/3600,0)</f>
        <v>0</v>
      </c>
      <c r="O66" s="11">
        <f>IFERROR('Input Data Shift C'!N70*'Shift C Calculation'!$D66/3600,0)</f>
        <v>0</v>
      </c>
      <c r="P66" s="11">
        <f>IFERROR('Input Data Shift C'!O70*'Shift C Calculation'!$D66/3600,0)</f>
        <v>0</v>
      </c>
      <c r="Q66" s="11">
        <f>IFERROR('Input Data Shift C'!P70*'Shift C Calculation'!$D66/3600,0)</f>
        <v>0</v>
      </c>
      <c r="R66" s="11">
        <f>IFERROR('Input Data Shift C'!Q70*'Shift C Calculation'!$D66/3600,0)</f>
        <v>0</v>
      </c>
      <c r="S66" s="11">
        <f>IFERROR('Input Data Shift C'!R70*'Shift C Calculation'!$D66/3600,0)</f>
        <v>0</v>
      </c>
      <c r="T66" s="11">
        <f>IFERROR('Input Data Shift C'!S70*'Shift C Calculation'!$D66/3600,0)</f>
        <v>0</v>
      </c>
      <c r="U66" s="11">
        <f>IFERROR('Input Data Shift C'!T70*'Shift C Calculation'!$D66/3600,0)</f>
        <v>0</v>
      </c>
      <c r="V66" s="11">
        <f>IFERROR('Input Data Shift C'!U70*'Shift C Calculation'!$D66/3600,0)</f>
        <v>0</v>
      </c>
      <c r="W66" s="11">
        <f>IFERROR('Input Data Shift C'!V70*'Shift C Calculation'!$D66/3600,0)</f>
        <v>0</v>
      </c>
      <c r="X66" s="11">
        <f>IFERROR('Input Data Shift C'!W70*'Shift C Calculation'!$D66/3600,0)</f>
        <v>0</v>
      </c>
      <c r="Y66" s="11">
        <f>IFERROR('Input Data Shift C'!X70*'Shift C Calculation'!$D66/3600,0)</f>
        <v>0</v>
      </c>
      <c r="Z66" s="11">
        <f>IFERROR('Input Data Shift C'!Y70*'Shift C Calculation'!$D66/3600,0)</f>
        <v>0</v>
      </c>
      <c r="AA66" s="11">
        <f>IFERROR('Input Data Shift C'!Z70*'Shift C Calculation'!$D66/3600,0)</f>
        <v>0</v>
      </c>
      <c r="AB66" s="11">
        <f>IFERROR('Input Data Shift C'!AA70*'Shift C Calculation'!$D66/3600,0)</f>
        <v>0</v>
      </c>
      <c r="AC66" s="11">
        <f>IFERROR('Input Data Shift C'!AB70*'Shift C Calculation'!$D66/3600,0)</f>
        <v>0</v>
      </c>
      <c r="AD66" s="11">
        <f>IFERROR('Input Data Shift C'!AC70*'Shift C Calculation'!$D66/3600,0)</f>
        <v>0</v>
      </c>
      <c r="AE66" s="11">
        <f>IFERROR('Input Data Shift C'!AD70*'Shift C Calculation'!$D66/3600,0)</f>
        <v>0</v>
      </c>
      <c r="AF66" s="11">
        <f>IFERROR('Input Data Shift C'!AE70*'Shift C Calculation'!$D66/3600,0)</f>
        <v>0</v>
      </c>
      <c r="AG66" s="11">
        <f>IFERROR('Input Data Shift C'!AF70*'Shift C Calculation'!$D66/3600,0)</f>
        <v>0</v>
      </c>
      <c r="AH66" s="11">
        <f>IFERROR('Input Data Shift C'!AG70*'Shift C Calculation'!$D66/3600,0)</f>
        <v>0</v>
      </c>
      <c r="AI66" s="11">
        <f>IFERROR('Input Data Shift C'!AH70*'Shift C Calculation'!$D66/3600,0)</f>
        <v>0</v>
      </c>
      <c r="AJ66" s="11">
        <f t="shared" si="0"/>
        <v>0</v>
      </c>
    </row>
    <row r="67" spans="2:36">
      <c r="B67" s="8">
        <v>65</v>
      </c>
      <c r="C67" s="9">
        <f>+Kousu!B75</f>
        <v>0</v>
      </c>
      <c r="D67" s="10" t="e">
        <f>+Kousu!S75</f>
        <v>#VALUE!</v>
      </c>
      <c r="E67" s="11">
        <f>IFERROR('Input Data Shift C'!D71*'Shift C Calculation'!$D67/3600,0)</f>
        <v>0</v>
      </c>
      <c r="F67" s="11">
        <f>IFERROR('Input Data Shift C'!E71*'Shift C Calculation'!$D67/3600,0)</f>
        <v>0</v>
      </c>
      <c r="G67" s="11">
        <f>IFERROR('Input Data Shift C'!F71*'Shift C Calculation'!$D67/3600,0)</f>
        <v>0</v>
      </c>
      <c r="H67" s="11">
        <f>IFERROR('Input Data Shift C'!G71*'Shift C Calculation'!$D67/3600,0)</f>
        <v>0</v>
      </c>
      <c r="I67" s="11">
        <f>IFERROR('Input Data Shift C'!H71*'Shift C Calculation'!$D67/3600,0)</f>
        <v>0</v>
      </c>
      <c r="J67" s="11">
        <f>IFERROR('Input Data Shift C'!I71*'Shift C Calculation'!$D67/3600,0)</f>
        <v>0</v>
      </c>
      <c r="K67" s="11">
        <f>IFERROR('Input Data Shift C'!J71*'Shift C Calculation'!$D67/3600,0)</f>
        <v>0</v>
      </c>
      <c r="L67" s="11">
        <f>IFERROR('Input Data Shift C'!K71*'Shift C Calculation'!$D67/3600,0)</f>
        <v>0</v>
      </c>
      <c r="M67" s="11">
        <f>IFERROR('Input Data Shift C'!L71*'Shift C Calculation'!$D67/3600,0)</f>
        <v>0</v>
      </c>
      <c r="N67" s="11">
        <f>IFERROR('Input Data Shift C'!M71*'Shift C Calculation'!$D67/3600,0)</f>
        <v>0</v>
      </c>
      <c r="O67" s="11">
        <f>IFERROR('Input Data Shift C'!N71*'Shift C Calculation'!$D67/3600,0)</f>
        <v>0</v>
      </c>
      <c r="P67" s="11">
        <f>IFERROR('Input Data Shift C'!O71*'Shift C Calculation'!$D67/3600,0)</f>
        <v>0</v>
      </c>
      <c r="Q67" s="11">
        <f>IFERROR('Input Data Shift C'!P71*'Shift C Calculation'!$D67/3600,0)</f>
        <v>0</v>
      </c>
      <c r="R67" s="11">
        <f>IFERROR('Input Data Shift C'!Q71*'Shift C Calculation'!$D67/3600,0)</f>
        <v>0</v>
      </c>
      <c r="S67" s="11">
        <f>IFERROR('Input Data Shift C'!R71*'Shift C Calculation'!$D67/3600,0)</f>
        <v>0</v>
      </c>
      <c r="T67" s="11">
        <f>IFERROR('Input Data Shift C'!S71*'Shift C Calculation'!$D67/3600,0)</f>
        <v>0</v>
      </c>
      <c r="U67" s="11">
        <f>IFERROR('Input Data Shift C'!T71*'Shift C Calculation'!$D67/3600,0)</f>
        <v>0</v>
      </c>
      <c r="V67" s="11">
        <f>IFERROR('Input Data Shift C'!U71*'Shift C Calculation'!$D67/3600,0)</f>
        <v>0</v>
      </c>
      <c r="W67" s="11">
        <f>IFERROR('Input Data Shift C'!V71*'Shift C Calculation'!$D67/3600,0)</f>
        <v>0</v>
      </c>
      <c r="X67" s="11">
        <f>IFERROR('Input Data Shift C'!W71*'Shift C Calculation'!$D67/3600,0)</f>
        <v>0</v>
      </c>
      <c r="Y67" s="11">
        <f>IFERROR('Input Data Shift C'!X71*'Shift C Calculation'!$D67/3600,0)</f>
        <v>0</v>
      </c>
      <c r="Z67" s="11">
        <f>IFERROR('Input Data Shift C'!Y71*'Shift C Calculation'!$D67/3600,0)</f>
        <v>0</v>
      </c>
      <c r="AA67" s="11">
        <f>IFERROR('Input Data Shift C'!Z71*'Shift C Calculation'!$D67/3600,0)</f>
        <v>0</v>
      </c>
      <c r="AB67" s="11">
        <f>IFERROR('Input Data Shift C'!AA71*'Shift C Calculation'!$D67/3600,0)</f>
        <v>0</v>
      </c>
      <c r="AC67" s="11">
        <f>IFERROR('Input Data Shift C'!AB71*'Shift C Calculation'!$D67/3600,0)</f>
        <v>0</v>
      </c>
      <c r="AD67" s="11">
        <f>IFERROR('Input Data Shift C'!AC71*'Shift C Calculation'!$D67/3600,0)</f>
        <v>0</v>
      </c>
      <c r="AE67" s="11">
        <f>IFERROR('Input Data Shift C'!AD71*'Shift C Calculation'!$D67/3600,0)</f>
        <v>0</v>
      </c>
      <c r="AF67" s="11">
        <f>IFERROR('Input Data Shift C'!AE71*'Shift C Calculation'!$D67/3600,0)</f>
        <v>0</v>
      </c>
      <c r="AG67" s="11">
        <f>IFERROR('Input Data Shift C'!AF71*'Shift C Calculation'!$D67/3600,0)</f>
        <v>0</v>
      </c>
      <c r="AH67" s="11">
        <f>IFERROR('Input Data Shift C'!AG71*'Shift C Calculation'!$D67/3600,0)</f>
        <v>0</v>
      </c>
      <c r="AI67" s="11">
        <f>IFERROR('Input Data Shift C'!AH71*'Shift C Calculation'!$D67/3600,0)</f>
        <v>0</v>
      </c>
      <c r="AJ67" s="11">
        <f t="shared" ref="AJ67:AJ72" si="1">+SUM(E67:AI67)</f>
        <v>0</v>
      </c>
    </row>
    <row r="68" spans="2:36">
      <c r="B68" s="8">
        <v>66</v>
      </c>
      <c r="C68" s="9">
        <f>+Kousu!B76</f>
        <v>0</v>
      </c>
      <c r="D68" s="10" t="e">
        <f>+Kousu!S76</f>
        <v>#VALUE!</v>
      </c>
      <c r="E68" s="11">
        <f>IFERROR('Input Data Shift C'!D72*'Shift C Calculation'!$D68/3600,0)</f>
        <v>0</v>
      </c>
      <c r="F68" s="11">
        <f>IFERROR('Input Data Shift C'!E72*'Shift C Calculation'!$D68/3600,0)</f>
        <v>0</v>
      </c>
      <c r="G68" s="11">
        <f>IFERROR('Input Data Shift C'!F72*'Shift C Calculation'!$D68/3600,0)</f>
        <v>0</v>
      </c>
      <c r="H68" s="11">
        <f>IFERROR('Input Data Shift C'!G72*'Shift C Calculation'!$D68/3600,0)</f>
        <v>0</v>
      </c>
      <c r="I68" s="11">
        <f>IFERROR('Input Data Shift C'!H72*'Shift C Calculation'!$D68/3600,0)</f>
        <v>0</v>
      </c>
      <c r="J68" s="11">
        <f>IFERROR('Input Data Shift C'!I72*'Shift C Calculation'!$D68/3600,0)</f>
        <v>0</v>
      </c>
      <c r="K68" s="11">
        <f>IFERROR('Input Data Shift C'!J72*'Shift C Calculation'!$D68/3600,0)</f>
        <v>0</v>
      </c>
      <c r="L68" s="11">
        <f>IFERROR('Input Data Shift C'!K72*'Shift C Calculation'!$D68/3600,0)</f>
        <v>0</v>
      </c>
      <c r="M68" s="11">
        <f>IFERROR('Input Data Shift C'!L72*'Shift C Calculation'!$D68/3600,0)</f>
        <v>0</v>
      </c>
      <c r="N68" s="11">
        <f>IFERROR('Input Data Shift C'!M72*'Shift C Calculation'!$D68/3600,0)</f>
        <v>0</v>
      </c>
      <c r="O68" s="11">
        <f>IFERROR('Input Data Shift C'!N72*'Shift C Calculation'!$D68/3600,0)</f>
        <v>0</v>
      </c>
      <c r="P68" s="11">
        <f>IFERROR('Input Data Shift C'!O72*'Shift C Calculation'!$D68/3600,0)</f>
        <v>0</v>
      </c>
      <c r="Q68" s="11">
        <f>IFERROR('Input Data Shift C'!P72*'Shift C Calculation'!$D68/3600,0)</f>
        <v>0</v>
      </c>
      <c r="R68" s="11">
        <f>IFERROR('Input Data Shift C'!Q72*'Shift C Calculation'!$D68/3600,0)</f>
        <v>0</v>
      </c>
      <c r="S68" s="11">
        <f>IFERROR('Input Data Shift C'!R72*'Shift C Calculation'!$D68/3600,0)</f>
        <v>0</v>
      </c>
      <c r="T68" s="11">
        <f>IFERROR('Input Data Shift C'!S72*'Shift C Calculation'!$D68/3600,0)</f>
        <v>0</v>
      </c>
      <c r="U68" s="11">
        <f>IFERROR('Input Data Shift C'!T72*'Shift C Calculation'!$D68/3600,0)</f>
        <v>0</v>
      </c>
      <c r="V68" s="11">
        <f>IFERROR('Input Data Shift C'!U72*'Shift C Calculation'!$D68/3600,0)</f>
        <v>0</v>
      </c>
      <c r="W68" s="11">
        <f>IFERROR('Input Data Shift C'!V72*'Shift C Calculation'!$D68/3600,0)</f>
        <v>0</v>
      </c>
      <c r="X68" s="11">
        <f>IFERROR('Input Data Shift C'!W72*'Shift C Calculation'!$D68/3600,0)</f>
        <v>0</v>
      </c>
      <c r="Y68" s="11">
        <f>IFERROR('Input Data Shift C'!X72*'Shift C Calculation'!$D68/3600,0)</f>
        <v>0</v>
      </c>
      <c r="Z68" s="11">
        <f>IFERROR('Input Data Shift C'!Y72*'Shift C Calculation'!$D68/3600,0)</f>
        <v>0</v>
      </c>
      <c r="AA68" s="11">
        <f>IFERROR('Input Data Shift C'!Z72*'Shift C Calculation'!$D68/3600,0)</f>
        <v>0</v>
      </c>
      <c r="AB68" s="11">
        <f>IFERROR('Input Data Shift C'!AA72*'Shift C Calculation'!$D68/3600,0)</f>
        <v>0</v>
      </c>
      <c r="AC68" s="11">
        <f>IFERROR('Input Data Shift C'!AB72*'Shift C Calculation'!$D68/3600,0)</f>
        <v>0</v>
      </c>
      <c r="AD68" s="11">
        <f>IFERROR('Input Data Shift C'!AC72*'Shift C Calculation'!$D68/3600,0)</f>
        <v>0</v>
      </c>
      <c r="AE68" s="11">
        <f>IFERROR('Input Data Shift C'!AD72*'Shift C Calculation'!$D68/3600,0)</f>
        <v>0</v>
      </c>
      <c r="AF68" s="11">
        <f>IFERROR('Input Data Shift C'!AE72*'Shift C Calculation'!$D68/3600,0)</f>
        <v>0</v>
      </c>
      <c r="AG68" s="11">
        <f>IFERROR('Input Data Shift C'!AF72*'Shift C Calculation'!$D68/3600,0)</f>
        <v>0</v>
      </c>
      <c r="AH68" s="11">
        <f>IFERROR('Input Data Shift C'!AG72*'Shift C Calculation'!$D68/3600,0)</f>
        <v>0</v>
      </c>
      <c r="AI68" s="11">
        <f>IFERROR('Input Data Shift C'!AH72*'Shift C Calculation'!$D68/3600,0)</f>
        <v>0</v>
      </c>
      <c r="AJ68" s="11">
        <f t="shared" si="1"/>
        <v>0</v>
      </c>
    </row>
    <row r="69" spans="2:36">
      <c r="B69" s="8">
        <v>67</v>
      </c>
      <c r="C69" s="9">
        <f>+Kousu!B77</f>
        <v>0</v>
      </c>
      <c r="D69" s="10" t="e">
        <f>+Kousu!S77</f>
        <v>#VALUE!</v>
      </c>
      <c r="E69" s="11">
        <f>IFERROR('Input Data Shift C'!D73*'Shift C Calculation'!$D69/3600,0)</f>
        <v>0</v>
      </c>
      <c r="F69" s="11">
        <f>IFERROR('Input Data Shift C'!E73*'Shift C Calculation'!$D69/3600,0)</f>
        <v>0</v>
      </c>
      <c r="G69" s="11">
        <f>IFERROR('Input Data Shift C'!F73*'Shift C Calculation'!$D69/3600,0)</f>
        <v>0</v>
      </c>
      <c r="H69" s="11">
        <f>IFERROR('Input Data Shift C'!G73*'Shift C Calculation'!$D69/3600,0)</f>
        <v>0</v>
      </c>
      <c r="I69" s="11">
        <f>IFERROR('Input Data Shift C'!H73*'Shift C Calculation'!$D69/3600,0)</f>
        <v>0</v>
      </c>
      <c r="J69" s="11">
        <f>IFERROR('Input Data Shift C'!I73*'Shift C Calculation'!$D69/3600,0)</f>
        <v>0</v>
      </c>
      <c r="K69" s="11">
        <f>IFERROR('Input Data Shift C'!J73*'Shift C Calculation'!$D69/3600,0)</f>
        <v>0</v>
      </c>
      <c r="L69" s="11">
        <f>IFERROR('Input Data Shift C'!K73*'Shift C Calculation'!$D69/3600,0)</f>
        <v>0</v>
      </c>
      <c r="M69" s="11">
        <f>IFERROR('Input Data Shift C'!L73*'Shift C Calculation'!$D69/3600,0)</f>
        <v>0</v>
      </c>
      <c r="N69" s="11">
        <f>IFERROR('Input Data Shift C'!M73*'Shift C Calculation'!$D69/3600,0)</f>
        <v>0</v>
      </c>
      <c r="O69" s="11">
        <f>IFERROR('Input Data Shift C'!N73*'Shift C Calculation'!$D69/3600,0)</f>
        <v>0</v>
      </c>
      <c r="P69" s="11">
        <f>IFERROR('Input Data Shift C'!O73*'Shift C Calculation'!$D69/3600,0)</f>
        <v>0</v>
      </c>
      <c r="Q69" s="11">
        <f>IFERROR('Input Data Shift C'!P73*'Shift C Calculation'!$D69/3600,0)</f>
        <v>0</v>
      </c>
      <c r="R69" s="11">
        <f>IFERROR('Input Data Shift C'!Q73*'Shift C Calculation'!$D69/3600,0)</f>
        <v>0</v>
      </c>
      <c r="S69" s="11">
        <f>IFERROR('Input Data Shift C'!R73*'Shift C Calculation'!$D69/3600,0)</f>
        <v>0</v>
      </c>
      <c r="T69" s="11">
        <f>IFERROR('Input Data Shift C'!S73*'Shift C Calculation'!$D69/3600,0)</f>
        <v>0</v>
      </c>
      <c r="U69" s="11">
        <f>IFERROR('Input Data Shift C'!T73*'Shift C Calculation'!$D69/3600,0)</f>
        <v>0</v>
      </c>
      <c r="V69" s="11">
        <f>IFERROR('Input Data Shift C'!U73*'Shift C Calculation'!$D69/3600,0)</f>
        <v>0</v>
      </c>
      <c r="W69" s="11">
        <f>IFERROR('Input Data Shift C'!V73*'Shift C Calculation'!$D69/3600,0)</f>
        <v>0</v>
      </c>
      <c r="X69" s="11">
        <f>IFERROR('Input Data Shift C'!W73*'Shift C Calculation'!$D69/3600,0)</f>
        <v>0</v>
      </c>
      <c r="Y69" s="11">
        <f>IFERROR('Input Data Shift C'!X73*'Shift C Calculation'!$D69/3600,0)</f>
        <v>0</v>
      </c>
      <c r="Z69" s="11">
        <f>IFERROR('Input Data Shift C'!Y73*'Shift C Calculation'!$D69/3600,0)</f>
        <v>0</v>
      </c>
      <c r="AA69" s="11">
        <f>IFERROR('Input Data Shift C'!Z73*'Shift C Calculation'!$D69/3600,0)</f>
        <v>0</v>
      </c>
      <c r="AB69" s="11">
        <f>IFERROR('Input Data Shift C'!AA73*'Shift C Calculation'!$D69/3600,0)</f>
        <v>0</v>
      </c>
      <c r="AC69" s="11">
        <f>IFERROR('Input Data Shift C'!AB73*'Shift C Calculation'!$D69/3600,0)</f>
        <v>0</v>
      </c>
      <c r="AD69" s="11">
        <f>IFERROR('Input Data Shift C'!AC73*'Shift C Calculation'!$D69/3600,0)</f>
        <v>0</v>
      </c>
      <c r="AE69" s="11">
        <f>IFERROR('Input Data Shift C'!AD73*'Shift C Calculation'!$D69/3600,0)</f>
        <v>0</v>
      </c>
      <c r="AF69" s="11">
        <f>IFERROR('Input Data Shift C'!AE73*'Shift C Calculation'!$D69/3600,0)</f>
        <v>0</v>
      </c>
      <c r="AG69" s="11">
        <f>IFERROR('Input Data Shift C'!AF73*'Shift C Calculation'!$D69/3600,0)</f>
        <v>0</v>
      </c>
      <c r="AH69" s="11">
        <f>IFERROR('Input Data Shift C'!AG73*'Shift C Calculation'!$D69/3600,0)</f>
        <v>0</v>
      </c>
      <c r="AI69" s="11">
        <f>IFERROR('Input Data Shift C'!AH73*'Shift C Calculation'!$D69/3600,0)</f>
        <v>0</v>
      </c>
      <c r="AJ69" s="11">
        <f t="shared" si="1"/>
        <v>0</v>
      </c>
    </row>
    <row r="70" spans="2:36">
      <c r="B70" s="8">
        <v>68</v>
      </c>
      <c r="C70" s="9">
        <f>+Kousu!B78</f>
        <v>0</v>
      </c>
      <c r="D70" s="10" t="e">
        <f>+Kousu!S78</f>
        <v>#VALUE!</v>
      </c>
      <c r="E70" s="11">
        <f>IFERROR('Input Data Shift C'!D74*'Shift C Calculation'!$D70/3600,0)</f>
        <v>0</v>
      </c>
      <c r="F70" s="11">
        <f>IFERROR('Input Data Shift C'!E74*'Shift C Calculation'!$D70/3600,0)</f>
        <v>0</v>
      </c>
      <c r="G70" s="11">
        <f>IFERROR('Input Data Shift C'!F74*'Shift C Calculation'!$D70/3600,0)</f>
        <v>0</v>
      </c>
      <c r="H70" s="11">
        <f>IFERROR('Input Data Shift C'!G74*'Shift C Calculation'!$D70/3600,0)</f>
        <v>0</v>
      </c>
      <c r="I70" s="11">
        <f>IFERROR('Input Data Shift C'!H74*'Shift C Calculation'!$D70/3600,0)</f>
        <v>0</v>
      </c>
      <c r="J70" s="11">
        <f>IFERROR('Input Data Shift C'!I74*'Shift C Calculation'!$D70/3600,0)</f>
        <v>0</v>
      </c>
      <c r="K70" s="11">
        <f>IFERROR('Input Data Shift C'!J74*'Shift C Calculation'!$D70/3600,0)</f>
        <v>0</v>
      </c>
      <c r="L70" s="11">
        <f>IFERROR('Input Data Shift C'!K74*'Shift C Calculation'!$D70/3600,0)</f>
        <v>0</v>
      </c>
      <c r="M70" s="11">
        <f>IFERROR('Input Data Shift C'!L74*'Shift C Calculation'!$D70/3600,0)</f>
        <v>0</v>
      </c>
      <c r="N70" s="11">
        <f>IFERROR('Input Data Shift C'!M74*'Shift C Calculation'!$D70/3600,0)</f>
        <v>0</v>
      </c>
      <c r="O70" s="11">
        <f>IFERROR('Input Data Shift C'!N74*'Shift C Calculation'!$D70/3600,0)</f>
        <v>0</v>
      </c>
      <c r="P70" s="11">
        <f>IFERROR('Input Data Shift C'!O74*'Shift C Calculation'!$D70/3600,0)</f>
        <v>0</v>
      </c>
      <c r="Q70" s="11">
        <f>IFERROR('Input Data Shift C'!P74*'Shift C Calculation'!$D70/3600,0)</f>
        <v>0</v>
      </c>
      <c r="R70" s="11">
        <f>IFERROR('Input Data Shift C'!Q74*'Shift C Calculation'!$D70/3600,0)</f>
        <v>0</v>
      </c>
      <c r="S70" s="11">
        <f>IFERROR('Input Data Shift C'!R74*'Shift C Calculation'!$D70/3600,0)</f>
        <v>0</v>
      </c>
      <c r="T70" s="11">
        <f>IFERROR('Input Data Shift C'!S74*'Shift C Calculation'!$D70/3600,0)</f>
        <v>0</v>
      </c>
      <c r="U70" s="11">
        <f>IFERROR('Input Data Shift C'!T74*'Shift C Calculation'!$D70/3600,0)</f>
        <v>0</v>
      </c>
      <c r="V70" s="11">
        <f>IFERROR('Input Data Shift C'!U74*'Shift C Calculation'!$D70/3600,0)</f>
        <v>0</v>
      </c>
      <c r="W70" s="11">
        <f>IFERROR('Input Data Shift C'!V74*'Shift C Calculation'!$D70/3600,0)</f>
        <v>0</v>
      </c>
      <c r="X70" s="11">
        <f>IFERROR('Input Data Shift C'!W74*'Shift C Calculation'!$D70/3600,0)</f>
        <v>0</v>
      </c>
      <c r="Y70" s="11">
        <f>IFERROR('Input Data Shift C'!X74*'Shift C Calculation'!$D70/3600,0)</f>
        <v>0</v>
      </c>
      <c r="Z70" s="11">
        <f>IFERROR('Input Data Shift C'!Y74*'Shift C Calculation'!$D70/3600,0)</f>
        <v>0</v>
      </c>
      <c r="AA70" s="11">
        <f>IFERROR('Input Data Shift C'!Z74*'Shift C Calculation'!$D70/3600,0)</f>
        <v>0</v>
      </c>
      <c r="AB70" s="11">
        <f>IFERROR('Input Data Shift C'!AA74*'Shift C Calculation'!$D70/3600,0)</f>
        <v>0</v>
      </c>
      <c r="AC70" s="11">
        <f>IFERROR('Input Data Shift C'!AB74*'Shift C Calculation'!$D70/3600,0)</f>
        <v>0</v>
      </c>
      <c r="AD70" s="11">
        <f>IFERROR('Input Data Shift C'!AC74*'Shift C Calculation'!$D70/3600,0)</f>
        <v>0</v>
      </c>
      <c r="AE70" s="11">
        <f>IFERROR('Input Data Shift C'!AD74*'Shift C Calculation'!$D70/3600,0)</f>
        <v>0</v>
      </c>
      <c r="AF70" s="11">
        <f>IFERROR('Input Data Shift C'!AE74*'Shift C Calculation'!$D70/3600,0)</f>
        <v>0</v>
      </c>
      <c r="AG70" s="11">
        <f>IFERROR('Input Data Shift C'!AF74*'Shift C Calculation'!$D70/3600,0)</f>
        <v>0</v>
      </c>
      <c r="AH70" s="11">
        <f>IFERROR('Input Data Shift C'!AG74*'Shift C Calculation'!$D70/3600,0)</f>
        <v>0</v>
      </c>
      <c r="AI70" s="11">
        <f>IFERROR('Input Data Shift C'!AH74*'Shift C Calculation'!$D70/3600,0)</f>
        <v>0</v>
      </c>
      <c r="AJ70" s="11">
        <f t="shared" si="1"/>
        <v>0</v>
      </c>
    </row>
    <row r="71" spans="2:36">
      <c r="B71" s="8">
        <v>69</v>
      </c>
      <c r="C71" s="9">
        <f>+Kousu!B79</f>
        <v>0</v>
      </c>
      <c r="D71" s="10" t="e">
        <f>+Kousu!S79</f>
        <v>#VALUE!</v>
      </c>
      <c r="E71" s="11">
        <f>IFERROR('Input Data Shift C'!D75*'Shift C Calculation'!$D71/3600,0)</f>
        <v>0</v>
      </c>
      <c r="F71" s="11">
        <f>IFERROR('Input Data Shift C'!E75*'Shift C Calculation'!$D71/3600,0)</f>
        <v>0</v>
      </c>
      <c r="G71" s="11">
        <f>IFERROR('Input Data Shift C'!F75*'Shift C Calculation'!$D71/3600,0)</f>
        <v>0</v>
      </c>
      <c r="H71" s="11">
        <f>IFERROR('Input Data Shift C'!G75*'Shift C Calculation'!$D71/3600,0)</f>
        <v>0</v>
      </c>
      <c r="I71" s="11">
        <f>IFERROR('Input Data Shift C'!H75*'Shift C Calculation'!$D71/3600,0)</f>
        <v>0</v>
      </c>
      <c r="J71" s="11">
        <f>IFERROR('Input Data Shift C'!I75*'Shift C Calculation'!$D71/3600,0)</f>
        <v>0</v>
      </c>
      <c r="K71" s="11">
        <f>IFERROR('Input Data Shift C'!J75*'Shift C Calculation'!$D71/3600,0)</f>
        <v>0</v>
      </c>
      <c r="L71" s="11">
        <f>IFERROR('Input Data Shift C'!K75*'Shift C Calculation'!$D71/3600,0)</f>
        <v>0</v>
      </c>
      <c r="M71" s="11">
        <f>IFERROR('Input Data Shift C'!L75*'Shift C Calculation'!$D71/3600,0)</f>
        <v>0</v>
      </c>
      <c r="N71" s="11">
        <f>IFERROR('Input Data Shift C'!M75*'Shift C Calculation'!$D71/3600,0)</f>
        <v>0</v>
      </c>
      <c r="O71" s="11">
        <f>IFERROR('Input Data Shift C'!N75*'Shift C Calculation'!$D71/3600,0)</f>
        <v>0</v>
      </c>
      <c r="P71" s="11">
        <f>IFERROR('Input Data Shift C'!O75*'Shift C Calculation'!$D71/3600,0)</f>
        <v>0</v>
      </c>
      <c r="Q71" s="11">
        <f>IFERROR('Input Data Shift C'!P75*'Shift C Calculation'!$D71/3600,0)</f>
        <v>0</v>
      </c>
      <c r="R71" s="11">
        <f>IFERROR('Input Data Shift C'!Q75*'Shift C Calculation'!$D71/3600,0)</f>
        <v>0</v>
      </c>
      <c r="S71" s="11">
        <f>IFERROR('Input Data Shift C'!R75*'Shift C Calculation'!$D71/3600,0)</f>
        <v>0</v>
      </c>
      <c r="T71" s="11">
        <f>IFERROR('Input Data Shift C'!S75*'Shift C Calculation'!$D71/3600,0)</f>
        <v>0</v>
      </c>
      <c r="U71" s="11">
        <f>IFERROR('Input Data Shift C'!T75*'Shift C Calculation'!$D71/3600,0)</f>
        <v>0</v>
      </c>
      <c r="V71" s="11">
        <f>IFERROR('Input Data Shift C'!U75*'Shift C Calculation'!$D71/3600,0)</f>
        <v>0</v>
      </c>
      <c r="W71" s="11">
        <f>IFERROR('Input Data Shift C'!V75*'Shift C Calculation'!$D71/3600,0)</f>
        <v>0</v>
      </c>
      <c r="X71" s="11">
        <f>IFERROR('Input Data Shift C'!W75*'Shift C Calculation'!$D71/3600,0)</f>
        <v>0</v>
      </c>
      <c r="Y71" s="11">
        <f>IFERROR('Input Data Shift C'!X75*'Shift C Calculation'!$D71/3600,0)</f>
        <v>0</v>
      </c>
      <c r="Z71" s="11">
        <f>IFERROR('Input Data Shift C'!Y75*'Shift C Calculation'!$D71/3600,0)</f>
        <v>0</v>
      </c>
      <c r="AA71" s="11">
        <f>IFERROR('Input Data Shift C'!Z75*'Shift C Calculation'!$D71/3600,0)</f>
        <v>0</v>
      </c>
      <c r="AB71" s="11">
        <f>IFERROR('Input Data Shift C'!AA75*'Shift C Calculation'!$D71/3600,0)</f>
        <v>0</v>
      </c>
      <c r="AC71" s="11">
        <f>IFERROR('Input Data Shift C'!AB75*'Shift C Calculation'!$D71/3600,0)</f>
        <v>0</v>
      </c>
      <c r="AD71" s="11">
        <f>IFERROR('Input Data Shift C'!AC75*'Shift C Calculation'!$D71/3600,0)</f>
        <v>0</v>
      </c>
      <c r="AE71" s="11">
        <f>IFERROR('Input Data Shift C'!AD75*'Shift C Calculation'!$D71/3600,0)</f>
        <v>0</v>
      </c>
      <c r="AF71" s="11">
        <f>IFERROR('Input Data Shift C'!AE75*'Shift C Calculation'!$D71/3600,0)</f>
        <v>0</v>
      </c>
      <c r="AG71" s="11">
        <f>IFERROR('Input Data Shift C'!AF75*'Shift C Calculation'!$D71/3600,0)</f>
        <v>0</v>
      </c>
      <c r="AH71" s="11">
        <f>IFERROR('Input Data Shift C'!AG75*'Shift C Calculation'!$D71/3600,0)</f>
        <v>0</v>
      </c>
      <c r="AI71" s="11">
        <f>IFERROR('Input Data Shift C'!AH75*'Shift C Calculation'!$D71/3600,0)</f>
        <v>0</v>
      </c>
      <c r="AJ71" s="11">
        <f t="shared" si="1"/>
        <v>0</v>
      </c>
    </row>
    <row r="72" spans="2:36">
      <c r="B72" s="8">
        <v>70</v>
      </c>
      <c r="C72" s="9">
        <f>+Kousu!B80</f>
        <v>0</v>
      </c>
      <c r="D72" s="10" t="e">
        <f>+Kousu!S80</f>
        <v>#VALUE!</v>
      </c>
      <c r="E72" s="11">
        <f>IFERROR('Input Data Shift C'!D76*'Shift C Calculation'!$D72/3600,0)</f>
        <v>0</v>
      </c>
      <c r="F72" s="11">
        <f>IFERROR('Input Data Shift C'!E76*'Shift C Calculation'!$D72/3600,0)</f>
        <v>0</v>
      </c>
      <c r="G72" s="11">
        <f>IFERROR('Input Data Shift C'!F76*'Shift C Calculation'!$D72/3600,0)</f>
        <v>0</v>
      </c>
      <c r="H72" s="11">
        <f>IFERROR('Input Data Shift C'!G76*'Shift C Calculation'!$D72/3600,0)</f>
        <v>0</v>
      </c>
      <c r="I72" s="11">
        <f>IFERROR('Input Data Shift C'!H76*'Shift C Calculation'!$D72/3600,0)</f>
        <v>0</v>
      </c>
      <c r="J72" s="11">
        <f>IFERROR('Input Data Shift C'!I76*'Shift C Calculation'!$D72/3600,0)</f>
        <v>0</v>
      </c>
      <c r="K72" s="11">
        <f>IFERROR('Input Data Shift C'!J76*'Shift C Calculation'!$D72/3600,0)</f>
        <v>0</v>
      </c>
      <c r="L72" s="11">
        <f>IFERROR('Input Data Shift C'!K76*'Shift C Calculation'!$D72/3600,0)</f>
        <v>0</v>
      </c>
      <c r="M72" s="11">
        <f>IFERROR('Input Data Shift C'!L76*'Shift C Calculation'!$D72/3600,0)</f>
        <v>0</v>
      </c>
      <c r="N72" s="11">
        <f>IFERROR('Input Data Shift C'!M76*'Shift C Calculation'!$D72/3600,0)</f>
        <v>0</v>
      </c>
      <c r="O72" s="11">
        <f>IFERROR('Input Data Shift C'!N76*'Shift C Calculation'!$D72/3600,0)</f>
        <v>0</v>
      </c>
      <c r="P72" s="11">
        <f>IFERROR('Input Data Shift C'!O76*'Shift C Calculation'!$D72/3600,0)</f>
        <v>0</v>
      </c>
      <c r="Q72" s="11">
        <f>IFERROR('Input Data Shift C'!P76*'Shift C Calculation'!$D72/3600,0)</f>
        <v>0</v>
      </c>
      <c r="R72" s="11">
        <f>IFERROR('Input Data Shift C'!Q76*'Shift C Calculation'!$D72/3600,0)</f>
        <v>0</v>
      </c>
      <c r="S72" s="11">
        <f>IFERROR('Input Data Shift C'!R76*'Shift C Calculation'!$D72/3600,0)</f>
        <v>0</v>
      </c>
      <c r="T72" s="11">
        <f>IFERROR('Input Data Shift C'!S76*'Shift C Calculation'!$D72/3600,0)</f>
        <v>0</v>
      </c>
      <c r="U72" s="11">
        <f>IFERROR('Input Data Shift C'!T76*'Shift C Calculation'!$D72/3600,0)</f>
        <v>0</v>
      </c>
      <c r="V72" s="11">
        <f>IFERROR('Input Data Shift C'!U76*'Shift C Calculation'!$D72/3600,0)</f>
        <v>0</v>
      </c>
      <c r="W72" s="11">
        <f>IFERROR('Input Data Shift C'!V76*'Shift C Calculation'!$D72/3600,0)</f>
        <v>0</v>
      </c>
      <c r="X72" s="11">
        <f>IFERROR('Input Data Shift C'!W76*'Shift C Calculation'!$D72/3600,0)</f>
        <v>0</v>
      </c>
      <c r="Y72" s="11">
        <f>IFERROR('Input Data Shift C'!X76*'Shift C Calculation'!$D72/3600,0)</f>
        <v>0</v>
      </c>
      <c r="Z72" s="11">
        <f>IFERROR('Input Data Shift C'!Y76*'Shift C Calculation'!$D72/3600,0)</f>
        <v>0</v>
      </c>
      <c r="AA72" s="11">
        <f>IFERROR('Input Data Shift C'!Z76*'Shift C Calculation'!$D72/3600,0)</f>
        <v>0</v>
      </c>
      <c r="AB72" s="11">
        <f>IFERROR('Input Data Shift C'!AA76*'Shift C Calculation'!$D72/3600,0)</f>
        <v>0</v>
      </c>
      <c r="AC72" s="11">
        <f>IFERROR('Input Data Shift C'!AB76*'Shift C Calculation'!$D72/3600,0)</f>
        <v>0</v>
      </c>
      <c r="AD72" s="11">
        <f>IFERROR('Input Data Shift C'!AC76*'Shift C Calculation'!$D72/3600,0)</f>
        <v>0</v>
      </c>
      <c r="AE72" s="11">
        <f>IFERROR('Input Data Shift C'!AD76*'Shift C Calculation'!$D72/3600,0)</f>
        <v>0</v>
      </c>
      <c r="AF72" s="11">
        <f>IFERROR('Input Data Shift C'!AE76*'Shift C Calculation'!$D72/3600,0)</f>
        <v>0</v>
      </c>
      <c r="AG72" s="11">
        <f>IFERROR('Input Data Shift C'!AF76*'Shift C Calculation'!$D72/3600,0)</f>
        <v>0</v>
      </c>
      <c r="AH72" s="11">
        <f>IFERROR('Input Data Shift C'!AG76*'Shift C Calculation'!$D72/3600,0)</f>
        <v>0</v>
      </c>
      <c r="AI72" s="11">
        <f>IFERROR('Input Data Shift C'!AH76*'Shift C Calculation'!$D72/3600,0)</f>
        <v>0</v>
      </c>
      <c r="AJ72" s="11">
        <f t="shared" si="1"/>
        <v>0</v>
      </c>
    </row>
    <row r="73" spans="2:36">
      <c r="B73" s="698" t="s">
        <v>3644</v>
      </c>
      <c r="C73" s="698"/>
      <c r="D73" s="698"/>
      <c r="E73" s="12">
        <f t="shared" ref="E73:AJ73" si="2">+SUM(E3:E72)</f>
        <v>37.37223837209303</v>
      </c>
      <c r="F73" s="12">
        <f t="shared" si="2"/>
        <v>35.209883720930236</v>
      </c>
      <c r="G73" s="12">
        <f t="shared" si="2"/>
        <v>41.194622093023256</v>
      </c>
      <c r="H73" s="12">
        <f t="shared" si="2"/>
        <v>37.847093023255816</v>
      </c>
      <c r="I73" s="12">
        <f t="shared" si="2"/>
        <v>0</v>
      </c>
      <c r="J73" s="12">
        <f t="shared" si="2"/>
        <v>0</v>
      </c>
      <c r="K73" s="12">
        <f t="shared" si="2"/>
        <v>36.528488372093022</v>
      </c>
      <c r="L73" s="12">
        <f t="shared" si="2"/>
        <v>42.364098837209305</v>
      </c>
      <c r="M73" s="12">
        <f t="shared" si="2"/>
        <v>40.841424418604653</v>
      </c>
      <c r="N73" s="12">
        <f t="shared" si="2"/>
        <v>38.223837209302332</v>
      </c>
      <c r="O73" s="12">
        <f t="shared" si="2"/>
        <v>0</v>
      </c>
      <c r="P73" s="12">
        <f t="shared" si="2"/>
        <v>0</v>
      </c>
      <c r="Q73" s="12">
        <f t="shared" si="2"/>
        <v>17.495058139534887</v>
      </c>
      <c r="R73" s="12">
        <f t="shared" si="2"/>
        <v>37.301598837209305</v>
      </c>
      <c r="S73" s="12">
        <f t="shared" si="2"/>
        <v>42.944912790697671</v>
      </c>
      <c r="T73" s="12">
        <f t="shared" si="2"/>
        <v>38.981250000000003</v>
      </c>
      <c r="U73" s="12">
        <f t="shared" si="2"/>
        <v>0</v>
      </c>
      <c r="V73" s="12">
        <f t="shared" si="2"/>
        <v>0</v>
      </c>
      <c r="W73" s="12">
        <f t="shared" si="2"/>
        <v>0</v>
      </c>
      <c r="X73" s="12">
        <f t="shared" si="2"/>
        <v>0</v>
      </c>
      <c r="Y73" s="12">
        <f t="shared" si="2"/>
        <v>0</v>
      </c>
      <c r="Z73" s="12">
        <f t="shared" si="2"/>
        <v>0</v>
      </c>
      <c r="AA73" s="12">
        <f t="shared" si="2"/>
        <v>0</v>
      </c>
      <c r="AB73" s="12">
        <f t="shared" si="2"/>
        <v>0</v>
      </c>
      <c r="AC73" s="12">
        <f t="shared" si="2"/>
        <v>0</v>
      </c>
      <c r="AD73" s="12">
        <f t="shared" si="2"/>
        <v>0</v>
      </c>
      <c r="AE73" s="12">
        <f t="shared" si="2"/>
        <v>0</v>
      </c>
      <c r="AF73" s="12">
        <f t="shared" si="2"/>
        <v>0</v>
      </c>
      <c r="AG73" s="12">
        <f t="shared" si="2"/>
        <v>0</v>
      </c>
      <c r="AH73" s="12">
        <f t="shared" si="2"/>
        <v>0</v>
      </c>
      <c r="AI73" s="12">
        <f t="shared" si="2"/>
        <v>0</v>
      </c>
      <c r="AJ73" s="12">
        <f t="shared" si="2"/>
        <v>446.3045058139536</v>
      </c>
    </row>
    <row r="74" spans="2:36">
      <c r="B74" s="698" t="s">
        <v>3645</v>
      </c>
      <c r="C74" s="698"/>
      <c r="D74" s="698"/>
      <c r="E74" s="12">
        <f>+E73</f>
        <v>37.37223837209303</v>
      </c>
      <c r="F74" s="12">
        <f t="shared" ref="F74:AI74" si="3">+F73+E74</f>
        <v>72.582122093023258</v>
      </c>
      <c r="G74" s="12">
        <f t="shared" si="3"/>
        <v>113.77674418604651</v>
      </c>
      <c r="H74" s="12">
        <f t="shared" si="3"/>
        <v>151.62383720930234</v>
      </c>
      <c r="I74" s="12">
        <f t="shared" si="3"/>
        <v>151.62383720930234</v>
      </c>
      <c r="J74" s="12">
        <f t="shared" si="3"/>
        <v>151.62383720930234</v>
      </c>
      <c r="K74" s="12">
        <f t="shared" si="3"/>
        <v>188.15232558139536</v>
      </c>
      <c r="L74" s="12">
        <f t="shared" si="3"/>
        <v>230.51642441860466</v>
      </c>
      <c r="M74" s="12">
        <f t="shared" si="3"/>
        <v>271.3578488372093</v>
      </c>
      <c r="N74" s="12">
        <f t="shared" si="3"/>
        <v>309.58168604651166</v>
      </c>
      <c r="O74" s="12">
        <f t="shared" si="3"/>
        <v>309.58168604651166</v>
      </c>
      <c r="P74" s="12">
        <f t="shared" si="3"/>
        <v>309.58168604651166</v>
      </c>
      <c r="Q74" s="12">
        <f t="shared" si="3"/>
        <v>327.07674418604654</v>
      </c>
      <c r="R74" s="12">
        <f t="shared" si="3"/>
        <v>364.37834302325587</v>
      </c>
      <c r="S74" s="12">
        <f t="shared" si="3"/>
        <v>407.32325581395355</v>
      </c>
      <c r="T74" s="12">
        <f t="shared" si="3"/>
        <v>446.30450581395354</v>
      </c>
      <c r="U74" s="12">
        <f t="shared" si="3"/>
        <v>446.30450581395354</v>
      </c>
      <c r="V74" s="12">
        <f t="shared" si="3"/>
        <v>446.30450581395354</v>
      </c>
      <c r="W74" s="12">
        <f t="shared" si="3"/>
        <v>446.30450581395354</v>
      </c>
      <c r="X74" s="12">
        <f t="shared" si="3"/>
        <v>446.30450581395354</v>
      </c>
      <c r="Y74" s="12">
        <f t="shared" si="3"/>
        <v>446.30450581395354</v>
      </c>
      <c r="Z74" s="12">
        <f t="shared" si="3"/>
        <v>446.30450581395354</v>
      </c>
      <c r="AA74" s="12">
        <f t="shared" si="3"/>
        <v>446.30450581395354</v>
      </c>
      <c r="AB74" s="12">
        <f t="shared" si="3"/>
        <v>446.30450581395354</v>
      </c>
      <c r="AC74" s="12">
        <f t="shared" si="3"/>
        <v>446.30450581395354</v>
      </c>
      <c r="AD74" s="12">
        <f t="shared" si="3"/>
        <v>446.30450581395354</v>
      </c>
      <c r="AE74" s="12">
        <f t="shared" si="3"/>
        <v>446.30450581395354</v>
      </c>
      <c r="AF74" s="12">
        <f t="shared" si="3"/>
        <v>446.30450581395354</v>
      </c>
      <c r="AG74" s="12">
        <f t="shared" si="3"/>
        <v>446.30450581395354</v>
      </c>
      <c r="AH74" s="12">
        <f t="shared" si="3"/>
        <v>446.30450581395354</v>
      </c>
      <c r="AI74" s="12">
        <f t="shared" si="3"/>
        <v>446.30450581395354</v>
      </c>
      <c r="AJ74" s="12">
        <f>+AI74</f>
        <v>446.30450581395354</v>
      </c>
    </row>
    <row r="76" spans="2:36">
      <c r="C76" s="1" t="s">
        <v>3646</v>
      </c>
    </row>
    <row r="77" spans="2:36">
      <c r="B77" s="2"/>
      <c r="C77" s="2"/>
      <c r="D77" s="2" t="s">
        <v>3647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7</v>
      </c>
      <c r="L77" s="3">
        <v>8</v>
      </c>
      <c r="M77" s="3">
        <v>9</v>
      </c>
      <c r="N77" s="3">
        <v>10</v>
      </c>
      <c r="O77" s="3">
        <v>11</v>
      </c>
      <c r="P77" s="3">
        <v>12</v>
      </c>
      <c r="Q77" s="3">
        <v>13</v>
      </c>
      <c r="R77" s="3">
        <v>14</v>
      </c>
      <c r="S77" s="3">
        <v>15</v>
      </c>
      <c r="T77" s="3">
        <v>16</v>
      </c>
      <c r="U77" s="3">
        <v>17</v>
      </c>
      <c r="V77" s="3">
        <v>18</v>
      </c>
      <c r="W77" s="3">
        <v>19</v>
      </c>
      <c r="X77" s="3">
        <v>20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D77" s="3">
        <v>26</v>
      </c>
      <c r="AE77" s="3">
        <v>27</v>
      </c>
      <c r="AF77" s="3">
        <v>28</v>
      </c>
      <c r="AG77" s="3">
        <v>29</v>
      </c>
      <c r="AH77" s="3">
        <v>30</v>
      </c>
      <c r="AI77" s="3">
        <v>31</v>
      </c>
      <c r="AJ77" s="3" t="s">
        <v>7</v>
      </c>
    </row>
    <row r="78" spans="2:36">
      <c r="B78" s="4">
        <v>1</v>
      </c>
      <c r="C78" s="5" t="str">
        <f t="shared" ref="C78:C141" si="4">+C3</f>
        <v>AE062040-3550</v>
      </c>
      <c r="D78" s="8">
        <f>+Kousu!F11</f>
        <v>2.7</v>
      </c>
      <c r="E78" s="6">
        <f>+IFERROR('Input Data Shift C'!D7*IF('Input Data Shift C'!D$80&gt;0,'Input Data Shift C'!D$80,'Shift C Calculation'!$D78)/3600,0)</f>
        <v>0.71925000000000006</v>
      </c>
      <c r="F78" s="6">
        <f>+IFERROR('Input Data Shift C'!E7*IF('Input Data Shift C'!E$80&gt;0,'Input Data Shift C'!E$80,'Shift C Calculation'!$D78)/3600,0)</f>
        <v>0</v>
      </c>
      <c r="G78" s="6">
        <f>+IFERROR('Input Data Shift C'!F7*IF('Input Data Shift C'!F$80&gt;0,'Input Data Shift C'!F$80,'Shift C Calculation'!$D78)/3600,0)</f>
        <v>0</v>
      </c>
      <c r="H78" s="6">
        <f>+IFERROR('Input Data Shift C'!G7*IF('Input Data Shift C'!G$80&gt;0,'Input Data Shift C'!G$80,'Shift C Calculation'!$D78)/3600,0)</f>
        <v>1.08</v>
      </c>
      <c r="I78" s="6">
        <f>+IFERROR('Input Data Shift C'!H7*IF('Input Data Shift C'!H$80&gt;0,'Input Data Shift C'!H$80,'Shift C Calculation'!$D78)/3600,0)</f>
        <v>0</v>
      </c>
      <c r="J78" s="6">
        <f>+IFERROR('Input Data Shift C'!I7*IF('Input Data Shift C'!I$80&gt;0,'Input Data Shift C'!I$80,'Shift C Calculation'!$D78)/3600,0)</f>
        <v>0</v>
      </c>
      <c r="K78" s="6">
        <f>+IFERROR('Input Data Shift C'!J7*IF('Input Data Shift C'!J$80&gt;0,'Input Data Shift C'!J$80,'Shift C Calculation'!$D78)/3600,0)</f>
        <v>0</v>
      </c>
      <c r="L78" s="6">
        <f>+IFERROR('Input Data Shift C'!K7*IF('Input Data Shift C'!K$80&gt;0,'Input Data Shift C'!K$80,'Shift C Calculation'!$D78)/3600,0)</f>
        <v>0</v>
      </c>
      <c r="M78" s="6">
        <f>+IFERROR('Input Data Shift C'!L7*IF('Input Data Shift C'!L$80&gt;0,'Input Data Shift C'!L$80,'Shift C Calculation'!$D78)/3600,0)</f>
        <v>0</v>
      </c>
      <c r="N78" s="6">
        <f>+IFERROR('Input Data Shift C'!M7*IF('Input Data Shift C'!M$80&gt;0,'Input Data Shift C'!M$80,'Shift C Calculation'!$D78)/3600,0)</f>
        <v>0</v>
      </c>
      <c r="O78" s="6">
        <f>+IFERROR('Input Data Shift C'!N7*IF('Input Data Shift C'!N$80&gt;0,'Input Data Shift C'!N$80,'Shift C Calculation'!$D78)/3600,0)</f>
        <v>0</v>
      </c>
      <c r="P78" s="6">
        <f>+IFERROR('Input Data Shift C'!O7*IF('Input Data Shift C'!O$80&gt;0,'Input Data Shift C'!O$80,'Shift C Calculation'!$D78)/3600,0)</f>
        <v>0</v>
      </c>
      <c r="Q78" s="6">
        <f>+IFERROR('Input Data Shift C'!P7*IF('Input Data Shift C'!P$80&gt;0,'Input Data Shift C'!P$80,'Shift C Calculation'!$D78)/3600,0)</f>
        <v>0</v>
      </c>
      <c r="R78" s="6">
        <f>+IFERROR('Input Data Shift C'!Q7*IF('Input Data Shift C'!Q$80&gt;0,'Input Data Shift C'!Q$80,'Shift C Calculation'!$D78)/3600,0)</f>
        <v>0</v>
      </c>
      <c r="S78" s="6">
        <f>+IFERROR('Input Data Shift C'!R7*IF('Input Data Shift C'!R$80&gt;0,'Input Data Shift C'!R$80,'Shift C Calculation'!$D78)/3600,0)</f>
        <v>0</v>
      </c>
      <c r="T78" s="6">
        <f>+IFERROR('Input Data Shift C'!S7*IF('Input Data Shift C'!S$80&gt;0,'Input Data Shift C'!S$80,'Shift C Calculation'!$D78)/3600,0)</f>
        <v>0</v>
      </c>
      <c r="U78" s="6">
        <f>+IFERROR('Input Data Shift C'!T7*IF('Input Data Shift C'!T$80&gt;0,'Input Data Shift C'!T$80,'Shift C Calculation'!$D78)/3600,0)</f>
        <v>0</v>
      </c>
      <c r="V78" s="6">
        <f>+IFERROR('Input Data Shift C'!U7*IF('Input Data Shift C'!U$80&gt;0,'Input Data Shift C'!U$80,'Shift C Calculation'!$D78)/3600,0)</f>
        <v>0</v>
      </c>
      <c r="W78" s="6">
        <f>+IFERROR('Input Data Shift C'!V7*IF('Input Data Shift C'!V$80&gt;0,'Input Data Shift C'!V$80,'Shift C Calculation'!$D78)/3600,0)</f>
        <v>0</v>
      </c>
      <c r="X78" s="6">
        <f>+IFERROR('Input Data Shift C'!W7*IF('Input Data Shift C'!W$80&gt;0,'Input Data Shift C'!W$80,'Shift C Calculation'!$D78)/3600,0)</f>
        <v>0</v>
      </c>
      <c r="Y78" s="6">
        <f>+IFERROR('Input Data Shift C'!X7*IF('Input Data Shift C'!X$80&gt;0,'Input Data Shift C'!X$80,'Shift C Calculation'!$D78)/3600,0)</f>
        <v>0</v>
      </c>
      <c r="Z78" s="6">
        <f>+IFERROR('Input Data Shift C'!Y7*IF('Input Data Shift C'!Y$80&gt;0,'Input Data Shift C'!Y$80,'Shift C Calculation'!$D78)/3600,0)</f>
        <v>0</v>
      </c>
      <c r="AA78" s="6">
        <f>+IFERROR('Input Data Shift C'!Z7*IF('Input Data Shift C'!Z$80&gt;0,'Input Data Shift C'!Z$80,'Shift C Calculation'!$D78)/3600,0)</f>
        <v>0</v>
      </c>
      <c r="AB78" s="6">
        <f>+IFERROR('Input Data Shift C'!AA7*IF('Input Data Shift C'!AA$80&gt;0,'Input Data Shift C'!AA$80,'Shift C Calculation'!$D78)/3600,0)</f>
        <v>0</v>
      </c>
      <c r="AC78" s="6">
        <f>+IFERROR('Input Data Shift C'!AB7*IF('Input Data Shift C'!AB$80&gt;0,'Input Data Shift C'!AB$80,'Shift C Calculation'!$D78)/3600,0)</f>
        <v>0</v>
      </c>
      <c r="AD78" s="6">
        <f>+IFERROR('Input Data Shift C'!AC7*IF('Input Data Shift C'!AC$80&gt;0,'Input Data Shift C'!AC$80,'Shift C Calculation'!$D78)/3600,0)</f>
        <v>0</v>
      </c>
      <c r="AE78" s="6">
        <f>+IFERROR('Input Data Shift C'!AD7*IF('Input Data Shift C'!AD$80&gt;0,'Input Data Shift C'!AD$80,'Shift C Calculation'!$D78)/3600,0)</f>
        <v>0</v>
      </c>
      <c r="AF78" s="6">
        <f>+IFERROR('Input Data Shift C'!AE7*IF('Input Data Shift C'!AE$80&gt;0,'Input Data Shift C'!AE$80,'Shift C Calculation'!$D78)/3600,0)</f>
        <v>0</v>
      </c>
      <c r="AG78" s="6">
        <f>+IFERROR('Input Data Shift C'!AF7*IF('Input Data Shift C'!AF$80&gt;0,'Input Data Shift C'!AF$80,'Shift C Calculation'!$D78)/3600,0)</f>
        <v>0</v>
      </c>
      <c r="AH78" s="6">
        <f>+IFERROR('Input Data Shift C'!AG7*IF('Input Data Shift C'!AG$80&gt;0,'Input Data Shift C'!AG$80,'Shift C Calculation'!$D78)/3600,0)</f>
        <v>0</v>
      </c>
      <c r="AI78" s="6">
        <f>+IFERROR('Input Data Shift C'!AH7*IF('Input Data Shift C'!AH$80&gt;0,'Input Data Shift C'!AH$80,'Shift C Calculation'!$D78)/3600,0)</f>
        <v>0</v>
      </c>
      <c r="AJ78" s="6">
        <f t="shared" ref="AJ78:AJ141" si="5">+SUM(E78:AI78)</f>
        <v>1.7992500000000002</v>
      </c>
    </row>
    <row r="79" spans="2:36">
      <c r="B79" s="8">
        <v>2</v>
      </c>
      <c r="C79" s="9" t="str">
        <f t="shared" si="4"/>
        <v>AE062040-3570</v>
      </c>
      <c r="D79" s="8">
        <f>+Kousu!F12</f>
        <v>2.7</v>
      </c>
      <c r="E79" s="10">
        <f>+IFERROR('Input Data Shift C'!D8*IF('Input Data Shift C'!D$80&gt;0,'Input Data Shift C'!D$80,'Shift C Calculation'!$D79)/3600,0)</f>
        <v>0</v>
      </c>
      <c r="F79" s="10">
        <f>+IFERROR('Input Data Shift C'!E8*IF('Input Data Shift C'!E$80&gt;0,'Input Data Shift C'!E$80,'Shift C Calculation'!$D79)/3600,0)</f>
        <v>0</v>
      </c>
      <c r="G79" s="10">
        <f>+IFERROR('Input Data Shift C'!F8*IF('Input Data Shift C'!F$80&gt;0,'Input Data Shift C'!F$80,'Shift C Calculation'!$D79)/3600,0)</f>
        <v>0</v>
      </c>
      <c r="H79" s="10">
        <f>+IFERROR('Input Data Shift C'!G8*IF('Input Data Shift C'!G$80&gt;0,'Input Data Shift C'!G$80,'Shift C Calculation'!$D79)/3600,0)</f>
        <v>0</v>
      </c>
      <c r="I79" s="10">
        <f>+IFERROR('Input Data Shift C'!H8*IF('Input Data Shift C'!H$80&gt;0,'Input Data Shift C'!H$80,'Shift C Calculation'!$D79)/3600,0)</f>
        <v>0</v>
      </c>
      <c r="J79" s="10">
        <f>+IFERROR('Input Data Shift C'!I8*IF('Input Data Shift C'!I$80&gt;0,'Input Data Shift C'!I$80,'Shift C Calculation'!$D79)/3600,0)</f>
        <v>0</v>
      </c>
      <c r="K79" s="10">
        <f>+IFERROR('Input Data Shift C'!J8*IF('Input Data Shift C'!J$80&gt;0,'Input Data Shift C'!J$80,'Shift C Calculation'!$D79)/3600,0)</f>
        <v>0</v>
      </c>
      <c r="L79" s="10">
        <f>+IFERROR('Input Data Shift C'!K8*IF('Input Data Shift C'!K$80&gt;0,'Input Data Shift C'!K$80,'Shift C Calculation'!$D79)/3600,0)</f>
        <v>0</v>
      </c>
      <c r="M79" s="10">
        <f>+IFERROR('Input Data Shift C'!L8*IF('Input Data Shift C'!L$80&gt;0,'Input Data Shift C'!L$80,'Shift C Calculation'!$D79)/3600,0)</f>
        <v>0</v>
      </c>
      <c r="N79" s="10">
        <f>+IFERROR('Input Data Shift C'!M8*IF('Input Data Shift C'!M$80&gt;0,'Input Data Shift C'!M$80,'Shift C Calculation'!$D79)/3600,0)</f>
        <v>0</v>
      </c>
      <c r="O79" s="10">
        <f>+IFERROR('Input Data Shift C'!N8*IF('Input Data Shift C'!N$80&gt;0,'Input Data Shift C'!N$80,'Shift C Calculation'!$D79)/3600,0)</f>
        <v>0</v>
      </c>
      <c r="P79" s="10">
        <f>+IFERROR('Input Data Shift C'!O8*IF('Input Data Shift C'!O$80&gt;0,'Input Data Shift C'!O$80,'Shift C Calculation'!$D79)/3600,0)</f>
        <v>0</v>
      </c>
      <c r="Q79" s="10">
        <f>+IFERROR('Input Data Shift C'!P8*IF('Input Data Shift C'!P$80&gt;0,'Input Data Shift C'!P$80,'Shift C Calculation'!$D79)/3600,0)</f>
        <v>0</v>
      </c>
      <c r="R79" s="10">
        <f>+IFERROR('Input Data Shift C'!Q8*IF('Input Data Shift C'!Q$80&gt;0,'Input Data Shift C'!Q$80,'Shift C Calculation'!$D79)/3600,0)</f>
        <v>0</v>
      </c>
      <c r="S79" s="10">
        <f>+IFERROR('Input Data Shift C'!R8*IF('Input Data Shift C'!R$80&gt;0,'Input Data Shift C'!R$80,'Shift C Calculation'!$D79)/3600,0)</f>
        <v>0</v>
      </c>
      <c r="T79" s="10">
        <f>+IFERROR('Input Data Shift C'!S8*IF('Input Data Shift C'!S$80&gt;0,'Input Data Shift C'!S$80,'Shift C Calculation'!$D79)/3600,0)</f>
        <v>0</v>
      </c>
      <c r="U79" s="10">
        <f>+IFERROR('Input Data Shift C'!T8*IF('Input Data Shift C'!T$80&gt;0,'Input Data Shift C'!T$80,'Shift C Calculation'!$D79)/3600,0)</f>
        <v>0</v>
      </c>
      <c r="V79" s="10">
        <f>+IFERROR('Input Data Shift C'!U8*IF('Input Data Shift C'!U$80&gt;0,'Input Data Shift C'!U$80,'Shift C Calculation'!$D79)/3600,0)</f>
        <v>0</v>
      </c>
      <c r="W79" s="10">
        <f>+IFERROR('Input Data Shift C'!V8*IF('Input Data Shift C'!V$80&gt;0,'Input Data Shift C'!V$80,'Shift C Calculation'!$D79)/3600,0)</f>
        <v>0</v>
      </c>
      <c r="X79" s="10">
        <f>+IFERROR('Input Data Shift C'!W8*IF('Input Data Shift C'!W$80&gt;0,'Input Data Shift C'!W$80,'Shift C Calculation'!$D79)/3600,0)</f>
        <v>0</v>
      </c>
      <c r="Y79" s="10">
        <f>+IFERROR('Input Data Shift C'!X8*IF('Input Data Shift C'!X$80&gt;0,'Input Data Shift C'!X$80,'Shift C Calculation'!$D79)/3600,0)</f>
        <v>0</v>
      </c>
      <c r="Z79" s="10">
        <f>+IFERROR('Input Data Shift C'!Y8*IF('Input Data Shift C'!Y$80&gt;0,'Input Data Shift C'!Y$80,'Shift C Calculation'!$D79)/3600,0)</f>
        <v>0</v>
      </c>
      <c r="AA79" s="10">
        <f>+IFERROR('Input Data Shift C'!Z8*IF('Input Data Shift C'!Z$80&gt;0,'Input Data Shift C'!Z$80,'Shift C Calculation'!$D79)/3600,0)</f>
        <v>0</v>
      </c>
      <c r="AB79" s="10">
        <f>+IFERROR('Input Data Shift C'!AA8*IF('Input Data Shift C'!AA$80&gt;0,'Input Data Shift C'!AA$80,'Shift C Calculation'!$D79)/3600,0)</f>
        <v>0</v>
      </c>
      <c r="AC79" s="10">
        <f>+IFERROR('Input Data Shift C'!AB8*IF('Input Data Shift C'!AB$80&gt;0,'Input Data Shift C'!AB$80,'Shift C Calculation'!$D79)/3600,0)</f>
        <v>0</v>
      </c>
      <c r="AD79" s="10">
        <f>+IFERROR('Input Data Shift C'!AC8*IF('Input Data Shift C'!AC$80&gt;0,'Input Data Shift C'!AC$80,'Shift C Calculation'!$D79)/3600,0)</f>
        <v>0</v>
      </c>
      <c r="AE79" s="10">
        <f>+IFERROR('Input Data Shift C'!AD8*IF('Input Data Shift C'!AD$80&gt;0,'Input Data Shift C'!AD$80,'Shift C Calculation'!$D79)/3600,0)</f>
        <v>0</v>
      </c>
      <c r="AF79" s="10">
        <f>+IFERROR('Input Data Shift C'!AE8*IF('Input Data Shift C'!AE$80&gt;0,'Input Data Shift C'!AE$80,'Shift C Calculation'!$D79)/3600,0)</f>
        <v>0</v>
      </c>
      <c r="AG79" s="10">
        <f>+IFERROR('Input Data Shift C'!AF8*IF('Input Data Shift C'!AF$80&gt;0,'Input Data Shift C'!AF$80,'Shift C Calculation'!$D79)/3600,0)</f>
        <v>0</v>
      </c>
      <c r="AH79" s="10">
        <f>+IFERROR('Input Data Shift C'!AG8*IF('Input Data Shift C'!AG$80&gt;0,'Input Data Shift C'!AG$80,'Shift C Calculation'!$D79)/3600,0)</f>
        <v>0</v>
      </c>
      <c r="AI79" s="10">
        <f>+IFERROR('Input Data Shift C'!AH8*IF('Input Data Shift C'!AH$80&gt;0,'Input Data Shift C'!AH$80,'Shift C Calculation'!$D79)/3600,0)</f>
        <v>0</v>
      </c>
      <c r="AJ79" s="10">
        <f t="shared" si="5"/>
        <v>0</v>
      </c>
    </row>
    <row r="80" spans="2:36">
      <c r="B80" s="8">
        <v>3</v>
      </c>
      <c r="C80" s="9" t="str">
        <f t="shared" si="4"/>
        <v>AE062040-3580</v>
      </c>
      <c r="D80" s="8">
        <f>+Kousu!F13</f>
        <v>2.7</v>
      </c>
      <c r="E80" s="10">
        <f>+IFERROR('Input Data Shift C'!D9*IF('Input Data Shift C'!D$80&gt;0,'Input Data Shift C'!D$80,'Shift C Calculation'!$D80)/3600,0)</f>
        <v>0</v>
      </c>
      <c r="F80" s="10">
        <f>+IFERROR('Input Data Shift C'!E9*IF('Input Data Shift C'!E$80&gt;0,'Input Data Shift C'!E$80,'Shift C Calculation'!$D80)/3600,0)</f>
        <v>0</v>
      </c>
      <c r="G80" s="10">
        <f>+IFERROR('Input Data Shift C'!F9*IF('Input Data Shift C'!F$80&gt;0,'Input Data Shift C'!F$80,'Shift C Calculation'!$D80)/3600,0)</f>
        <v>0.54</v>
      </c>
      <c r="H80" s="10">
        <f>+IFERROR('Input Data Shift C'!G9*IF('Input Data Shift C'!G$80&gt;0,'Input Data Shift C'!G$80,'Shift C Calculation'!$D80)/3600,0)</f>
        <v>0</v>
      </c>
      <c r="I80" s="10">
        <f>+IFERROR('Input Data Shift C'!H9*IF('Input Data Shift C'!H$80&gt;0,'Input Data Shift C'!H$80,'Shift C Calculation'!$D80)/3600,0)</f>
        <v>0</v>
      </c>
      <c r="J80" s="10">
        <f>+IFERROR('Input Data Shift C'!I9*IF('Input Data Shift C'!I$80&gt;0,'Input Data Shift C'!I$80,'Shift C Calculation'!$D80)/3600,0)</f>
        <v>0</v>
      </c>
      <c r="K80" s="10">
        <f>+IFERROR('Input Data Shift C'!J9*IF('Input Data Shift C'!J$80&gt;0,'Input Data Shift C'!J$80,'Shift C Calculation'!$D80)/3600,0)</f>
        <v>0.54</v>
      </c>
      <c r="L80" s="10">
        <f>+IFERROR('Input Data Shift C'!K9*IF('Input Data Shift C'!K$80&gt;0,'Input Data Shift C'!K$80,'Shift C Calculation'!$D80)/3600,0)</f>
        <v>0</v>
      </c>
      <c r="M80" s="10">
        <f>+IFERROR('Input Data Shift C'!L9*IF('Input Data Shift C'!L$80&gt;0,'Input Data Shift C'!L$80,'Shift C Calculation'!$D80)/3600,0)</f>
        <v>0</v>
      </c>
      <c r="N80" s="10">
        <f>+IFERROR('Input Data Shift C'!M9*IF('Input Data Shift C'!M$80&gt;0,'Input Data Shift C'!M$80,'Shift C Calculation'!$D80)/3600,0)</f>
        <v>0.15</v>
      </c>
      <c r="O80" s="10">
        <f>+IFERROR('Input Data Shift C'!N9*IF('Input Data Shift C'!N$80&gt;0,'Input Data Shift C'!N$80,'Shift C Calculation'!$D80)/3600,0)</f>
        <v>0</v>
      </c>
      <c r="P80" s="10">
        <f>+IFERROR('Input Data Shift C'!O9*IF('Input Data Shift C'!O$80&gt;0,'Input Data Shift C'!O$80,'Shift C Calculation'!$D80)/3600,0)</f>
        <v>0</v>
      </c>
      <c r="Q80" s="10">
        <f>+IFERROR('Input Data Shift C'!P9*IF('Input Data Shift C'!P$80&gt;0,'Input Data Shift C'!P$80,'Shift C Calculation'!$D80)/3600,0)</f>
        <v>0</v>
      </c>
      <c r="R80" s="10">
        <f>+IFERROR('Input Data Shift C'!Q9*IF('Input Data Shift C'!Q$80&gt;0,'Input Data Shift C'!Q$80,'Shift C Calculation'!$D80)/3600,0)</f>
        <v>0.26925000000000004</v>
      </c>
      <c r="S80" s="10">
        <f>+IFERROR('Input Data Shift C'!R9*IF('Input Data Shift C'!R$80&gt;0,'Input Data Shift C'!R$80,'Shift C Calculation'!$D80)/3600,0)</f>
        <v>0</v>
      </c>
      <c r="T80" s="10">
        <f>+IFERROR('Input Data Shift C'!S9*IF('Input Data Shift C'!S$80&gt;0,'Input Data Shift C'!S$80,'Shift C Calculation'!$D80)/3600,0)</f>
        <v>0</v>
      </c>
      <c r="U80" s="10">
        <f>+IFERROR('Input Data Shift C'!T9*IF('Input Data Shift C'!T$80&gt;0,'Input Data Shift C'!T$80,'Shift C Calculation'!$D80)/3600,0)</f>
        <v>0</v>
      </c>
      <c r="V80" s="10">
        <f>+IFERROR('Input Data Shift C'!U9*IF('Input Data Shift C'!U$80&gt;0,'Input Data Shift C'!U$80,'Shift C Calculation'!$D80)/3600,0)</f>
        <v>0</v>
      </c>
      <c r="W80" s="10">
        <f>+IFERROR('Input Data Shift C'!V9*IF('Input Data Shift C'!V$80&gt;0,'Input Data Shift C'!V$80,'Shift C Calculation'!$D80)/3600,0)</f>
        <v>0</v>
      </c>
      <c r="X80" s="10">
        <f>+IFERROR('Input Data Shift C'!W9*IF('Input Data Shift C'!W$80&gt;0,'Input Data Shift C'!W$80,'Shift C Calculation'!$D80)/3600,0)</f>
        <v>0</v>
      </c>
      <c r="Y80" s="10">
        <f>+IFERROR('Input Data Shift C'!X9*IF('Input Data Shift C'!X$80&gt;0,'Input Data Shift C'!X$80,'Shift C Calculation'!$D80)/3600,0)</f>
        <v>0</v>
      </c>
      <c r="Z80" s="10">
        <f>+IFERROR('Input Data Shift C'!Y9*IF('Input Data Shift C'!Y$80&gt;0,'Input Data Shift C'!Y$80,'Shift C Calculation'!$D80)/3600,0)</f>
        <v>0</v>
      </c>
      <c r="AA80" s="10">
        <f>+IFERROR('Input Data Shift C'!Z9*IF('Input Data Shift C'!Z$80&gt;0,'Input Data Shift C'!Z$80,'Shift C Calculation'!$D80)/3600,0)</f>
        <v>0</v>
      </c>
      <c r="AB80" s="10">
        <f>+IFERROR('Input Data Shift C'!AA9*IF('Input Data Shift C'!AA$80&gt;0,'Input Data Shift C'!AA$80,'Shift C Calculation'!$D80)/3600,0)</f>
        <v>0</v>
      </c>
      <c r="AC80" s="10">
        <f>+IFERROR('Input Data Shift C'!AB9*IF('Input Data Shift C'!AB$80&gt;0,'Input Data Shift C'!AB$80,'Shift C Calculation'!$D80)/3600,0)</f>
        <v>0</v>
      </c>
      <c r="AD80" s="10">
        <f>+IFERROR('Input Data Shift C'!AC9*IF('Input Data Shift C'!AC$80&gt;0,'Input Data Shift C'!AC$80,'Shift C Calculation'!$D80)/3600,0)</f>
        <v>0</v>
      </c>
      <c r="AE80" s="10">
        <f>+IFERROR('Input Data Shift C'!AD9*IF('Input Data Shift C'!AD$80&gt;0,'Input Data Shift C'!AD$80,'Shift C Calculation'!$D80)/3600,0)</f>
        <v>0</v>
      </c>
      <c r="AF80" s="10">
        <f>+IFERROR('Input Data Shift C'!AE9*IF('Input Data Shift C'!AE$80&gt;0,'Input Data Shift C'!AE$80,'Shift C Calculation'!$D80)/3600,0)</f>
        <v>0</v>
      </c>
      <c r="AG80" s="10">
        <f>+IFERROR('Input Data Shift C'!AF9*IF('Input Data Shift C'!AF$80&gt;0,'Input Data Shift C'!AF$80,'Shift C Calculation'!$D80)/3600,0)</f>
        <v>0</v>
      </c>
      <c r="AH80" s="10">
        <f>+IFERROR('Input Data Shift C'!AG9*IF('Input Data Shift C'!AG$80&gt;0,'Input Data Shift C'!AG$80,'Shift C Calculation'!$D80)/3600,0)</f>
        <v>0</v>
      </c>
      <c r="AI80" s="10">
        <f>+IFERROR('Input Data Shift C'!AH9*IF('Input Data Shift C'!AH$80&gt;0,'Input Data Shift C'!AH$80,'Shift C Calculation'!$D80)/3600,0)</f>
        <v>0</v>
      </c>
      <c r="AJ80" s="10">
        <f t="shared" si="5"/>
        <v>1.49925</v>
      </c>
    </row>
    <row r="81" spans="2:36">
      <c r="B81" s="8">
        <v>4</v>
      </c>
      <c r="C81" s="9" t="str">
        <f t="shared" si="4"/>
        <v>AE062040-3600</v>
      </c>
      <c r="D81" s="8">
        <f>+Kousu!F14</f>
        <v>2.7</v>
      </c>
      <c r="E81" s="10">
        <f>+IFERROR('Input Data Shift C'!D10*IF('Input Data Shift C'!D$80&gt;0,'Input Data Shift C'!D$80,'Shift C Calculation'!$D81)/3600,0)</f>
        <v>0</v>
      </c>
      <c r="F81" s="10">
        <f>+IFERROR('Input Data Shift C'!E10*IF('Input Data Shift C'!E$80&gt;0,'Input Data Shift C'!E$80,'Shift C Calculation'!$D81)/3600,0)</f>
        <v>0</v>
      </c>
      <c r="G81" s="10">
        <f>+IFERROR('Input Data Shift C'!F10*IF('Input Data Shift C'!F$80&gt;0,'Input Data Shift C'!F$80,'Shift C Calculation'!$D81)/3600,0)</f>
        <v>0</v>
      </c>
      <c r="H81" s="10">
        <f>+IFERROR('Input Data Shift C'!G10*IF('Input Data Shift C'!G$80&gt;0,'Input Data Shift C'!G$80,'Shift C Calculation'!$D81)/3600,0)</f>
        <v>0</v>
      </c>
      <c r="I81" s="10">
        <f>+IFERROR('Input Data Shift C'!H10*IF('Input Data Shift C'!H$80&gt;0,'Input Data Shift C'!H$80,'Shift C Calculation'!$D81)/3600,0)</f>
        <v>0</v>
      </c>
      <c r="J81" s="10">
        <f>+IFERROR('Input Data Shift C'!I10*IF('Input Data Shift C'!I$80&gt;0,'Input Data Shift C'!I$80,'Shift C Calculation'!$D81)/3600,0)</f>
        <v>0</v>
      </c>
      <c r="K81" s="10">
        <f>+IFERROR('Input Data Shift C'!J10*IF('Input Data Shift C'!J$80&gt;0,'Input Data Shift C'!J$80,'Shift C Calculation'!$D81)/3600,0)</f>
        <v>0</v>
      </c>
      <c r="L81" s="10">
        <f>+IFERROR('Input Data Shift C'!K10*IF('Input Data Shift C'!K$80&gt;0,'Input Data Shift C'!K$80,'Shift C Calculation'!$D81)/3600,0)</f>
        <v>0</v>
      </c>
      <c r="M81" s="10">
        <f>+IFERROR('Input Data Shift C'!L10*IF('Input Data Shift C'!L$80&gt;0,'Input Data Shift C'!L$80,'Shift C Calculation'!$D81)/3600,0)</f>
        <v>0</v>
      </c>
      <c r="N81" s="10">
        <f>+IFERROR('Input Data Shift C'!M10*IF('Input Data Shift C'!M$80&gt;0,'Input Data Shift C'!M$80,'Shift C Calculation'!$D81)/3600,0)</f>
        <v>0</v>
      </c>
      <c r="O81" s="10">
        <f>+IFERROR('Input Data Shift C'!N10*IF('Input Data Shift C'!N$80&gt;0,'Input Data Shift C'!N$80,'Shift C Calculation'!$D81)/3600,0)</f>
        <v>0</v>
      </c>
      <c r="P81" s="10">
        <f>+IFERROR('Input Data Shift C'!O10*IF('Input Data Shift C'!O$80&gt;0,'Input Data Shift C'!O$80,'Shift C Calculation'!$D81)/3600,0)</f>
        <v>0</v>
      </c>
      <c r="Q81" s="10">
        <f>+IFERROR('Input Data Shift C'!P10*IF('Input Data Shift C'!P$80&gt;0,'Input Data Shift C'!P$80,'Shift C Calculation'!$D81)/3600,0)</f>
        <v>0</v>
      </c>
      <c r="R81" s="10">
        <f>+IFERROR('Input Data Shift C'!Q10*IF('Input Data Shift C'!Q$80&gt;0,'Input Data Shift C'!Q$80,'Shift C Calculation'!$D81)/3600,0)</f>
        <v>0</v>
      </c>
      <c r="S81" s="10">
        <f>+IFERROR('Input Data Shift C'!R10*IF('Input Data Shift C'!R$80&gt;0,'Input Data Shift C'!R$80,'Shift C Calculation'!$D81)/3600,0)</f>
        <v>0</v>
      </c>
      <c r="T81" s="10">
        <f>+IFERROR('Input Data Shift C'!S10*IF('Input Data Shift C'!S$80&gt;0,'Input Data Shift C'!S$80,'Shift C Calculation'!$D81)/3600,0)</f>
        <v>0</v>
      </c>
      <c r="U81" s="10">
        <f>+IFERROR('Input Data Shift C'!T10*IF('Input Data Shift C'!T$80&gt;0,'Input Data Shift C'!T$80,'Shift C Calculation'!$D81)/3600,0)</f>
        <v>0</v>
      </c>
      <c r="V81" s="10">
        <f>+IFERROR('Input Data Shift C'!U10*IF('Input Data Shift C'!U$80&gt;0,'Input Data Shift C'!U$80,'Shift C Calculation'!$D81)/3600,0)</f>
        <v>0</v>
      </c>
      <c r="W81" s="10">
        <f>+IFERROR('Input Data Shift C'!V10*IF('Input Data Shift C'!V$80&gt;0,'Input Data Shift C'!V$80,'Shift C Calculation'!$D81)/3600,0)</f>
        <v>0</v>
      </c>
      <c r="X81" s="10">
        <f>+IFERROR('Input Data Shift C'!W10*IF('Input Data Shift C'!W$80&gt;0,'Input Data Shift C'!W$80,'Shift C Calculation'!$D81)/3600,0)</f>
        <v>0</v>
      </c>
      <c r="Y81" s="10">
        <f>+IFERROR('Input Data Shift C'!X10*IF('Input Data Shift C'!X$80&gt;0,'Input Data Shift C'!X$80,'Shift C Calculation'!$D81)/3600,0)</f>
        <v>0</v>
      </c>
      <c r="Z81" s="10">
        <f>+IFERROR('Input Data Shift C'!Y10*IF('Input Data Shift C'!Y$80&gt;0,'Input Data Shift C'!Y$80,'Shift C Calculation'!$D81)/3600,0)</f>
        <v>0</v>
      </c>
      <c r="AA81" s="10">
        <f>+IFERROR('Input Data Shift C'!Z10*IF('Input Data Shift C'!Z$80&gt;0,'Input Data Shift C'!Z$80,'Shift C Calculation'!$D81)/3600,0)</f>
        <v>0</v>
      </c>
      <c r="AB81" s="10">
        <f>+IFERROR('Input Data Shift C'!AA10*IF('Input Data Shift C'!AA$80&gt;0,'Input Data Shift C'!AA$80,'Shift C Calculation'!$D81)/3600,0)</f>
        <v>0</v>
      </c>
      <c r="AC81" s="10">
        <f>+IFERROR('Input Data Shift C'!AB10*IF('Input Data Shift C'!AB$80&gt;0,'Input Data Shift C'!AB$80,'Shift C Calculation'!$D81)/3600,0)</f>
        <v>0</v>
      </c>
      <c r="AD81" s="10">
        <f>+IFERROR('Input Data Shift C'!AC10*IF('Input Data Shift C'!AC$80&gt;0,'Input Data Shift C'!AC$80,'Shift C Calculation'!$D81)/3600,0)</f>
        <v>0</v>
      </c>
      <c r="AE81" s="10">
        <f>+IFERROR('Input Data Shift C'!AD10*IF('Input Data Shift C'!AD$80&gt;0,'Input Data Shift C'!AD$80,'Shift C Calculation'!$D81)/3600,0)</f>
        <v>0</v>
      </c>
      <c r="AF81" s="10">
        <f>+IFERROR('Input Data Shift C'!AE10*IF('Input Data Shift C'!AE$80&gt;0,'Input Data Shift C'!AE$80,'Shift C Calculation'!$D81)/3600,0)</f>
        <v>0</v>
      </c>
      <c r="AG81" s="10">
        <f>+IFERROR('Input Data Shift C'!AF10*IF('Input Data Shift C'!AF$80&gt;0,'Input Data Shift C'!AF$80,'Shift C Calculation'!$D81)/3600,0)</f>
        <v>0</v>
      </c>
      <c r="AH81" s="10">
        <f>+IFERROR('Input Data Shift C'!AG10*IF('Input Data Shift C'!AG$80&gt;0,'Input Data Shift C'!AG$80,'Shift C Calculation'!$D81)/3600,0)</f>
        <v>0</v>
      </c>
      <c r="AI81" s="10">
        <f>+IFERROR('Input Data Shift C'!AH10*IF('Input Data Shift C'!AH$80&gt;0,'Input Data Shift C'!AH$80,'Shift C Calculation'!$D81)/3600,0)</f>
        <v>0</v>
      </c>
      <c r="AJ81" s="10">
        <f t="shared" si="5"/>
        <v>0</v>
      </c>
    </row>
    <row r="82" spans="2:36">
      <c r="B82" s="8">
        <v>5</v>
      </c>
      <c r="C82" s="9" t="str">
        <f t="shared" si="4"/>
        <v>AE062040-3610</v>
      </c>
      <c r="D82" s="8">
        <f>+Kousu!F15</f>
        <v>2.7</v>
      </c>
      <c r="E82" s="10">
        <f>+IFERROR('Input Data Shift C'!D11*IF('Input Data Shift C'!D$80&gt;0,'Input Data Shift C'!D$80,'Shift C Calculation'!$D82)/3600,0)</f>
        <v>0</v>
      </c>
      <c r="F82" s="10">
        <f>+IFERROR('Input Data Shift C'!E11*IF('Input Data Shift C'!E$80&gt;0,'Input Data Shift C'!E$80,'Shift C Calculation'!$D82)/3600,0)</f>
        <v>0</v>
      </c>
      <c r="G82" s="10">
        <f>+IFERROR('Input Data Shift C'!F11*IF('Input Data Shift C'!F$80&gt;0,'Input Data Shift C'!F$80,'Shift C Calculation'!$D82)/3600,0)</f>
        <v>0</v>
      </c>
      <c r="H82" s="10">
        <f>+IFERROR('Input Data Shift C'!G11*IF('Input Data Shift C'!G$80&gt;0,'Input Data Shift C'!G$80,'Shift C Calculation'!$D82)/3600,0)</f>
        <v>0.44850000000000007</v>
      </c>
      <c r="I82" s="10">
        <f>+IFERROR('Input Data Shift C'!H11*IF('Input Data Shift C'!H$80&gt;0,'Input Data Shift C'!H$80,'Shift C Calculation'!$D82)/3600,0)</f>
        <v>0</v>
      </c>
      <c r="J82" s="10">
        <f>+IFERROR('Input Data Shift C'!I11*IF('Input Data Shift C'!I$80&gt;0,'Input Data Shift C'!I$80,'Shift C Calculation'!$D82)/3600,0)</f>
        <v>0</v>
      </c>
      <c r="K82" s="10">
        <f>+IFERROR('Input Data Shift C'!J11*IF('Input Data Shift C'!J$80&gt;0,'Input Data Shift C'!J$80,'Shift C Calculation'!$D82)/3600,0)</f>
        <v>0</v>
      </c>
      <c r="L82" s="10">
        <f>+IFERROR('Input Data Shift C'!K11*IF('Input Data Shift C'!K$80&gt;0,'Input Data Shift C'!K$80,'Shift C Calculation'!$D82)/3600,0)</f>
        <v>0</v>
      </c>
      <c r="M82" s="10">
        <f>+IFERROR('Input Data Shift C'!L11*IF('Input Data Shift C'!L$80&gt;0,'Input Data Shift C'!L$80,'Shift C Calculation'!$D82)/3600,0)</f>
        <v>0</v>
      </c>
      <c r="N82" s="10">
        <f>+IFERROR('Input Data Shift C'!M11*IF('Input Data Shift C'!M$80&gt;0,'Input Data Shift C'!M$80,'Shift C Calculation'!$D82)/3600,0)</f>
        <v>0</v>
      </c>
      <c r="O82" s="10">
        <f>+IFERROR('Input Data Shift C'!N11*IF('Input Data Shift C'!N$80&gt;0,'Input Data Shift C'!N$80,'Shift C Calculation'!$D82)/3600,0)</f>
        <v>0</v>
      </c>
      <c r="P82" s="10">
        <f>+IFERROR('Input Data Shift C'!O11*IF('Input Data Shift C'!O$80&gt;0,'Input Data Shift C'!O$80,'Shift C Calculation'!$D82)/3600,0)</f>
        <v>0</v>
      </c>
      <c r="Q82" s="10">
        <f>+IFERROR('Input Data Shift C'!P11*IF('Input Data Shift C'!P$80&gt;0,'Input Data Shift C'!P$80,'Shift C Calculation'!$D82)/3600,0)</f>
        <v>0</v>
      </c>
      <c r="R82" s="10">
        <f>+IFERROR('Input Data Shift C'!Q11*IF('Input Data Shift C'!Q$80&gt;0,'Input Data Shift C'!Q$80,'Shift C Calculation'!$D82)/3600,0)</f>
        <v>0</v>
      </c>
      <c r="S82" s="10">
        <f>+IFERROR('Input Data Shift C'!R11*IF('Input Data Shift C'!R$80&gt;0,'Input Data Shift C'!R$80,'Shift C Calculation'!$D82)/3600,0)</f>
        <v>0</v>
      </c>
      <c r="T82" s="10">
        <f>+IFERROR('Input Data Shift C'!S11*IF('Input Data Shift C'!S$80&gt;0,'Input Data Shift C'!S$80,'Shift C Calculation'!$D82)/3600,0)</f>
        <v>0</v>
      </c>
      <c r="U82" s="10">
        <f>+IFERROR('Input Data Shift C'!T11*IF('Input Data Shift C'!T$80&gt;0,'Input Data Shift C'!T$80,'Shift C Calculation'!$D82)/3600,0)</f>
        <v>0</v>
      </c>
      <c r="V82" s="10">
        <f>+IFERROR('Input Data Shift C'!U11*IF('Input Data Shift C'!U$80&gt;0,'Input Data Shift C'!U$80,'Shift C Calculation'!$D82)/3600,0)</f>
        <v>0</v>
      </c>
      <c r="W82" s="10">
        <f>+IFERROR('Input Data Shift C'!V11*IF('Input Data Shift C'!V$80&gt;0,'Input Data Shift C'!V$80,'Shift C Calculation'!$D82)/3600,0)</f>
        <v>0</v>
      </c>
      <c r="X82" s="10">
        <f>+IFERROR('Input Data Shift C'!W11*IF('Input Data Shift C'!W$80&gt;0,'Input Data Shift C'!W$80,'Shift C Calculation'!$D82)/3600,0)</f>
        <v>0</v>
      </c>
      <c r="Y82" s="10">
        <f>+IFERROR('Input Data Shift C'!X11*IF('Input Data Shift C'!X$80&gt;0,'Input Data Shift C'!X$80,'Shift C Calculation'!$D82)/3600,0)</f>
        <v>0</v>
      </c>
      <c r="Z82" s="10">
        <f>+IFERROR('Input Data Shift C'!Y11*IF('Input Data Shift C'!Y$80&gt;0,'Input Data Shift C'!Y$80,'Shift C Calculation'!$D82)/3600,0)</f>
        <v>0</v>
      </c>
      <c r="AA82" s="10">
        <f>+IFERROR('Input Data Shift C'!Z11*IF('Input Data Shift C'!Z$80&gt;0,'Input Data Shift C'!Z$80,'Shift C Calculation'!$D82)/3600,0)</f>
        <v>0</v>
      </c>
      <c r="AB82" s="10">
        <f>+IFERROR('Input Data Shift C'!AA11*IF('Input Data Shift C'!AA$80&gt;0,'Input Data Shift C'!AA$80,'Shift C Calculation'!$D82)/3600,0)</f>
        <v>0</v>
      </c>
      <c r="AC82" s="10">
        <f>+IFERROR('Input Data Shift C'!AB11*IF('Input Data Shift C'!AB$80&gt;0,'Input Data Shift C'!AB$80,'Shift C Calculation'!$D82)/3600,0)</f>
        <v>0</v>
      </c>
      <c r="AD82" s="10">
        <f>+IFERROR('Input Data Shift C'!AC11*IF('Input Data Shift C'!AC$80&gt;0,'Input Data Shift C'!AC$80,'Shift C Calculation'!$D82)/3600,0)</f>
        <v>0</v>
      </c>
      <c r="AE82" s="10">
        <f>+IFERROR('Input Data Shift C'!AD11*IF('Input Data Shift C'!AD$80&gt;0,'Input Data Shift C'!AD$80,'Shift C Calculation'!$D82)/3600,0)</f>
        <v>0</v>
      </c>
      <c r="AF82" s="10">
        <f>+IFERROR('Input Data Shift C'!AE11*IF('Input Data Shift C'!AE$80&gt;0,'Input Data Shift C'!AE$80,'Shift C Calculation'!$D82)/3600,0)</f>
        <v>0</v>
      </c>
      <c r="AG82" s="10">
        <f>+IFERROR('Input Data Shift C'!AF11*IF('Input Data Shift C'!AF$80&gt;0,'Input Data Shift C'!AF$80,'Shift C Calculation'!$D82)/3600,0)</f>
        <v>0</v>
      </c>
      <c r="AH82" s="10">
        <f>+IFERROR('Input Data Shift C'!AG11*IF('Input Data Shift C'!AG$80&gt;0,'Input Data Shift C'!AG$80,'Shift C Calculation'!$D82)/3600,0)</f>
        <v>0</v>
      </c>
      <c r="AI82" s="10">
        <f>+IFERROR('Input Data Shift C'!AH11*IF('Input Data Shift C'!AH$80&gt;0,'Input Data Shift C'!AH$80,'Shift C Calculation'!$D82)/3600,0)</f>
        <v>0</v>
      </c>
      <c r="AJ82" s="10">
        <f t="shared" si="5"/>
        <v>0.44850000000000007</v>
      </c>
    </row>
    <row r="83" spans="2:36">
      <c r="B83" s="8">
        <v>6</v>
      </c>
      <c r="C83" s="9" t="str">
        <f t="shared" si="4"/>
        <v>AE062040-3620</v>
      </c>
      <c r="D83" s="8">
        <f>+Kousu!F16</f>
        <v>2.7</v>
      </c>
      <c r="E83" s="10">
        <f>+IFERROR('Input Data Shift C'!D12*IF('Input Data Shift C'!D$80&gt;0,'Input Data Shift C'!D$80,'Shift C Calculation'!$D83)/3600,0)</f>
        <v>0</v>
      </c>
      <c r="F83" s="10">
        <f>+IFERROR('Input Data Shift C'!E12*IF('Input Data Shift C'!E$80&gt;0,'Input Data Shift C'!E$80,'Shift C Calculation'!$D83)/3600,0)</f>
        <v>0</v>
      </c>
      <c r="G83" s="10">
        <f>+IFERROR('Input Data Shift C'!F12*IF('Input Data Shift C'!F$80&gt;0,'Input Data Shift C'!F$80,'Shift C Calculation'!$D83)/3600,0)</f>
        <v>0</v>
      </c>
      <c r="H83" s="10">
        <f>+IFERROR('Input Data Shift C'!G12*IF('Input Data Shift C'!G$80&gt;0,'Input Data Shift C'!G$80,'Shift C Calculation'!$D83)/3600,0)</f>
        <v>0</v>
      </c>
      <c r="I83" s="10">
        <f>+IFERROR('Input Data Shift C'!H12*IF('Input Data Shift C'!H$80&gt;0,'Input Data Shift C'!H$80,'Shift C Calculation'!$D83)/3600,0)</f>
        <v>0</v>
      </c>
      <c r="J83" s="10">
        <f>+IFERROR('Input Data Shift C'!I12*IF('Input Data Shift C'!I$80&gt;0,'Input Data Shift C'!I$80,'Shift C Calculation'!$D83)/3600,0)</f>
        <v>0</v>
      </c>
      <c r="K83" s="10">
        <f>+IFERROR('Input Data Shift C'!J12*IF('Input Data Shift C'!J$80&gt;0,'Input Data Shift C'!J$80,'Shift C Calculation'!$D83)/3600,0)</f>
        <v>0</v>
      </c>
      <c r="L83" s="10">
        <f>+IFERROR('Input Data Shift C'!K12*IF('Input Data Shift C'!K$80&gt;0,'Input Data Shift C'!K$80,'Shift C Calculation'!$D83)/3600,0)</f>
        <v>0</v>
      </c>
      <c r="M83" s="10">
        <f>+IFERROR('Input Data Shift C'!L12*IF('Input Data Shift C'!L$80&gt;0,'Input Data Shift C'!L$80,'Shift C Calculation'!$D83)/3600,0)</f>
        <v>0</v>
      </c>
      <c r="N83" s="10">
        <f>+IFERROR('Input Data Shift C'!M12*IF('Input Data Shift C'!M$80&gt;0,'Input Data Shift C'!M$80,'Shift C Calculation'!$D83)/3600,0)</f>
        <v>0</v>
      </c>
      <c r="O83" s="10">
        <f>+IFERROR('Input Data Shift C'!N12*IF('Input Data Shift C'!N$80&gt;0,'Input Data Shift C'!N$80,'Shift C Calculation'!$D83)/3600,0)</f>
        <v>0</v>
      </c>
      <c r="P83" s="10">
        <f>+IFERROR('Input Data Shift C'!O12*IF('Input Data Shift C'!O$80&gt;0,'Input Data Shift C'!O$80,'Shift C Calculation'!$D83)/3600,0)</f>
        <v>0</v>
      </c>
      <c r="Q83" s="10">
        <f>+IFERROR('Input Data Shift C'!P12*IF('Input Data Shift C'!P$80&gt;0,'Input Data Shift C'!P$80,'Shift C Calculation'!$D83)/3600,0)</f>
        <v>0</v>
      </c>
      <c r="R83" s="10">
        <f>+IFERROR('Input Data Shift C'!Q12*IF('Input Data Shift C'!Q$80&gt;0,'Input Data Shift C'!Q$80,'Shift C Calculation'!$D83)/3600,0)</f>
        <v>0</v>
      </c>
      <c r="S83" s="10">
        <f>+IFERROR('Input Data Shift C'!R12*IF('Input Data Shift C'!R$80&gt;0,'Input Data Shift C'!R$80,'Shift C Calculation'!$D83)/3600,0)</f>
        <v>0</v>
      </c>
      <c r="T83" s="10">
        <f>+IFERROR('Input Data Shift C'!S12*IF('Input Data Shift C'!S$80&gt;0,'Input Data Shift C'!S$80,'Shift C Calculation'!$D83)/3600,0)</f>
        <v>0</v>
      </c>
      <c r="U83" s="10">
        <f>+IFERROR('Input Data Shift C'!T12*IF('Input Data Shift C'!T$80&gt;0,'Input Data Shift C'!T$80,'Shift C Calculation'!$D83)/3600,0)</f>
        <v>0</v>
      </c>
      <c r="V83" s="10">
        <f>+IFERROR('Input Data Shift C'!U12*IF('Input Data Shift C'!U$80&gt;0,'Input Data Shift C'!U$80,'Shift C Calculation'!$D83)/3600,0)</f>
        <v>0</v>
      </c>
      <c r="W83" s="10">
        <f>+IFERROR('Input Data Shift C'!V12*IF('Input Data Shift C'!V$80&gt;0,'Input Data Shift C'!V$80,'Shift C Calculation'!$D83)/3600,0)</f>
        <v>0</v>
      </c>
      <c r="X83" s="10">
        <f>+IFERROR('Input Data Shift C'!W12*IF('Input Data Shift C'!W$80&gt;0,'Input Data Shift C'!W$80,'Shift C Calculation'!$D83)/3600,0)</f>
        <v>0</v>
      </c>
      <c r="Y83" s="10">
        <f>+IFERROR('Input Data Shift C'!X12*IF('Input Data Shift C'!X$80&gt;0,'Input Data Shift C'!X$80,'Shift C Calculation'!$D83)/3600,0)</f>
        <v>0</v>
      </c>
      <c r="Z83" s="10">
        <f>+IFERROR('Input Data Shift C'!Y12*IF('Input Data Shift C'!Y$80&gt;0,'Input Data Shift C'!Y$80,'Shift C Calculation'!$D83)/3600,0)</f>
        <v>0</v>
      </c>
      <c r="AA83" s="10">
        <f>+IFERROR('Input Data Shift C'!Z12*IF('Input Data Shift C'!Z$80&gt;0,'Input Data Shift C'!Z$80,'Shift C Calculation'!$D83)/3600,0)</f>
        <v>0</v>
      </c>
      <c r="AB83" s="10">
        <f>+IFERROR('Input Data Shift C'!AA12*IF('Input Data Shift C'!AA$80&gt;0,'Input Data Shift C'!AA$80,'Shift C Calculation'!$D83)/3600,0)</f>
        <v>0</v>
      </c>
      <c r="AC83" s="10">
        <f>+IFERROR('Input Data Shift C'!AB12*IF('Input Data Shift C'!AB$80&gt;0,'Input Data Shift C'!AB$80,'Shift C Calculation'!$D83)/3600,0)</f>
        <v>0</v>
      </c>
      <c r="AD83" s="10">
        <f>+IFERROR('Input Data Shift C'!AC12*IF('Input Data Shift C'!AC$80&gt;0,'Input Data Shift C'!AC$80,'Shift C Calculation'!$D83)/3600,0)</f>
        <v>0</v>
      </c>
      <c r="AE83" s="10">
        <f>+IFERROR('Input Data Shift C'!AD12*IF('Input Data Shift C'!AD$80&gt;0,'Input Data Shift C'!AD$80,'Shift C Calculation'!$D83)/3600,0)</f>
        <v>0</v>
      </c>
      <c r="AF83" s="10">
        <f>+IFERROR('Input Data Shift C'!AE12*IF('Input Data Shift C'!AE$80&gt;0,'Input Data Shift C'!AE$80,'Shift C Calculation'!$D83)/3600,0)</f>
        <v>0</v>
      </c>
      <c r="AG83" s="10">
        <f>+IFERROR('Input Data Shift C'!AF12*IF('Input Data Shift C'!AF$80&gt;0,'Input Data Shift C'!AF$80,'Shift C Calculation'!$D83)/3600,0)</f>
        <v>0</v>
      </c>
      <c r="AH83" s="10">
        <f>+IFERROR('Input Data Shift C'!AG12*IF('Input Data Shift C'!AG$80&gt;0,'Input Data Shift C'!AG$80,'Shift C Calculation'!$D83)/3600,0)</f>
        <v>0</v>
      </c>
      <c r="AI83" s="10">
        <f>+IFERROR('Input Data Shift C'!AH12*IF('Input Data Shift C'!AH$80&gt;0,'Input Data Shift C'!AH$80,'Shift C Calculation'!$D83)/3600,0)</f>
        <v>0</v>
      </c>
      <c r="AJ83" s="10">
        <f t="shared" si="5"/>
        <v>0</v>
      </c>
    </row>
    <row r="84" spans="2:36">
      <c r="B84" s="8">
        <v>7</v>
      </c>
      <c r="C84" s="9" t="str">
        <f t="shared" si="4"/>
        <v>AE062040-3640</v>
      </c>
      <c r="D84" s="8">
        <f>+Kousu!F17</f>
        <v>2.7</v>
      </c>
      <c r="E84" s="10">
        <f>+IFERROR('Input Data Shift C'!D13*IF('Input Data Shift C'!D$80&gt;0,'Input Data Shift C'!D$80,'Shift C Calculation'!$D84)/3600,0)</f>
        <v>0</v>
      </c>
      <c r="F84" s="10">
        <f>+IFERROR('Input Data Shift C'!E13*IF('Input Data Shift C'!E$80&gt;0,'Input Data Shift C'!E$80,'Shift C Calculation'!$D84)/3600,0)</f>
        <v>0</v>
      </c>
      <c r="G84" s="10">
        <f>+IFERROR('Input Data Shift C'!F13*IF('Input Data Shift C'!F$80&gt;0,'Input Data Shift C'!F$80,'Shift C Calculation'!$D84)/3600,0)</f>
        <v>0.62925000000000009</v>
      </c>
      <c r="H84" s="10">
        <f>+IFERROR('Input Data Shift C'!G13*IF('Input Data Shift C'!G$80&gt;0,'Input Data Shift C'!G$80,'Shift C Calculation'!$D84)/3600,0)</f>
        <v>0.28725000000000006</v>
      </c>
      <c r="I84" s="10">
        <f>+IFERROR('Input Data Shift C'!H13*IF('Input Data Shift C'!H$80&gt;0,'Input Data Shift C'!H$80,'Shift C Calculation'!$D84)/3600,0)</f>
        <v>0</v>
      </c>
      <c r="J84" s="10">
        <f>+IFERROR('Input Data Shift C'!I13*IF('Input Data Shift C'!I$80&gt;0,'Input Data Shift C'!I$80,'Shift C Calculation'!$D84)/3600,0)</f>
        <v>0</v>
      </c>
      <c r="K84" s="10">
        <f>+IFERROR('Input Data Shift C'!J13*IF('Input Data Shift C'!J$80&gt;0,'Input Data Shift C'!J$80,'Shift C Calculation'!$D84)/3600,0)</f>
        <v>0</v>
      </c>
      <c r="L84" s="10">
        <f>+IFERROR('Input Data Shift C'!K13*IF('Input Data Shift C'!K$80&gt;0,'Input Data Shift C'!K$80,'Shift C Calculation'!$D84)/3600,0)</f>
        <v>0.8992500000000001</v>
      </c>
      <c r="M84" s="10">
        <f>+IFERROR('Input Data Shift C'!L13*IF('Input Data Shift C'!L$80&gt;0,'Input Data Shift C'!L$80,'Shift C Calculation'!$D84)/3600,0)</f>
        <v>0</v>
      </c>
      <c r="N84" s="10">
        <f>+IFERROR('Input Data Shift C'!M13*IF('Input Data Shift C'!M$80&gt;0,'Input Data Shift C'!M$80,'Shift C Calculation'!$D84)/3600,0)</f>
        <v>0.78</v>
      </c>
      <c r="O84" s="10">
        <f>+IFERROR('Input Data Shift C'!N13*IF('Input Data Shift C'!N$80&gt;0,'Input Data Shift C'!N$80,'Shift C Calculation'!$D84)/3600,0)</f>
        <v>0</v>
      </c>
      <c r="P84" s="10">
        <f>+IFERROR('Input Data Shift C'!O13*IF('Input Data Shift C'!O$80&gt;0,'Input Data Shift C'!O$80,'Shift C Calculation'!$D84)/3600,0)</f>
        <v>0</v>
      </c>
      <c r="Q84" s="10">
        <f>+IFERROR('Input Data Shift C'!P13*IF('Input Data Shift C'!P$80&gt;0,'Input Data Shift C'!P$80,'Shift C Calculation'!$D84)/3600,0)</f>
        <v>0</v>
      </c>
      <c r="R84" s="10">
        <f>+IFERROR('Input Data Shift C'!Q13*IF('Input Data Shift C'!Q$80&gt;0,'Input Data Shift C'!Q$80,'Shift C Calculation'!$D84)/3600,0)</f>
        <v>0</v>
      </c>
      <c r="S84" s="10">
        <f>+IFERROR('Input Data Shift C'!R13*IF('Input Data Shift C'!R$80&gt;0,'Input Data Shift C'!R$80,'Shift C Calculation'!$D84)/3600,0)</f>
        <v>1.08</v>
      </c>
      <c r="T84" s="10">
        <f>+IFERROR('Input Data Shift C'!S13*IF('Input Data Shift C'!S$80&gt;0,'Input Data Shift C'!S$80,'Shift C Calculation'!$D84)/3600,0)</f>
        <v>0</v>
      </c>
      <c r="U84" s="10">
        <f>+IFERROR('Input Data Shift C'!T13*IF('Input Data Shift C'!T$80&gt;0,'Input Data Shift C'!T$80,'Shift C Calculation'!$D84)/3600,0)</f>
        <v>0</v>
      </c>
      <c r="V84" s="10">
        <f>+IFERROR('Input Data Shift C'!U13*IF('Input Data Shift C'!U$80&gt;0,'Input Data Shift C'!U$80,'Shift C Calculation'!$D84)/3600,0)</f>
        <v>0</v>
      </c>
      <c r="W84" s="10">
        <f>+IFERROR('Input Data Shift C'!V13*IF('Input Data Shift C'!V$80&gt;0,'Input Data Shift C'!V$80,'Shift C Calculation'!$D84)/3600,0)</f>
        <v>0</v>
      </c>
      <c r="X84" s="10">
        <f>+IFERROR('Input Data Shift C'!W13*IF('Input Data Shift C'!W$80&gt;0,'Input Data Shift C'!W$80,'Shift C Calculation'!$D84)/3600,0)</f>
        <v>0</v>
      </c>
      <c r="Y84" s="10">
        <f>+IFERROR('Input Data Shift C'!X13*IF('Input Data Shift C'!X$80&gt;0,'Input Data Shift C'!X$80,'Shift C Calculation'!$D84)/3600,0)</f>
        <v>0</v>
      </c>
      <c r="Z84" s="10">
        <f>+IFERROR('Input Data Shift C'!Y13*IF('Input Data Shift C'!Y$80&gt;0,'Input Data Shift C'!Y$80,'Shift C Calculation'!$D84)/3600,0)</f>
        <v>0</v>
      </c>
      <c r="AA84" s="10">
        <f>+IFERROR('Input Data Shift C'!Z13*IF('Input Data Shift C'!Z$80&gt;0,'Input Data Shift C'!Z$80,'Shift C Calculation'!$D84)/3600,0)</f>
        <v>0</v>
      </c>
      <c r="AB84" s="10">
        <f>+IFERROR('Input Data Shift C'!AA13*IF('Input Data Shift C'!AA$80&gt;0,'Input Data Shift C'!AA$80,'Shift C Calculation'!$D84)/3600,0)</f>
        <v>0</v>
      </c>
      <c r="AC84" s="10">
        <f>+IFERROR('Input Data Shift C'!AB13*IF('Input Data Shift C'!AB$80&gt;0,'Input Data Shift C'!AB$80,'Shift C Calculation'!$D84)/3600,0)</f>
        <v>0</v>
      </c>
      <c r="AD84" s="10">
        <f>+IFERROR('Input Data Shift C'!AC13*IF('Input Data Shift C'!AC$80&gt;0,'Input Data Shift C'!AC$80,'Shift C Calculation'!$D84)/3600,0)</f>
        <v>0</v>
      </c>
      <c r="AE84" s="10">
        <f>+IFERROR('Input Data Shift C'!AD13*IF('Input Data Shift C'!AD$80&gt;0,'Input Data Shift C'!AD$80,'Shift C Calculation'!$D84)/3600,0)</f>
        <v>0</v>
      </c>
      <c r="AF84" s="10">
        <f>+IFERROR('Input Data Shift C'!AE13*IF('Input Data Shift C'!AE$80&gt;0,'Input Data Shift C'!AE$80,'Shift C Calculation'!$D84)/3600,0)</f>
        <v>0</v>
      </c>
      <c r="AG84" s="10">
        <f>+IFERROR('Input Data Shift C'!AF13*IF('Input Data Shift C'!AF$80&gt;0,'Input Data Shift C'!AF$80,'Shift C Calculation'!$D84)/3600,0)</f>
        <v>0</v>
      </c>
      <c r="AH84" s="10">
        <f>+IFERROR('Input Data Shift C'!AG13*IF('Input Data Shift C'!AG$80&gt;0,'Input Data Shift C'!AG$80,'Shift C Calculation'!$D84)/3600,0)</f>
        <v>0</v>
      </c>
      <c r="AI84" s="10">
        <f>+IFERROR('Input Data Shift C'!AH13*IF('Input Data Shift C'!AH$80&gt;0,'Input Data Shift C'!AH$80,'Shift C Calculation'!$D84)/3600,0)</f>
        <v>0</v>
      </c>
      <c r="AJ84" s="10">
        <f t="shared" si="5"/>
        <v>3.6757500000000003</v>
      </c>
    </row>
    <row r="85" spans="2:36">
      <c r="B85" s="8">
        <v>8</v>
      </c>
      <c r="C85" s="9" t="str">
        <f t="shared" si="4"/>
        <v>AE062040-3650</v>
      </c>
      <c r="D85" s="8">
        <f>+Kousu!F18</f>
        <v>2.7</v>
      </c>
      <c r="E85" s="10">
        <f>+IFERROR('Input Data Shift C'!D14*IF('Input Data Shift C'!D$80&gt;0,'Input Data Shift C'!D$80,'Shift C Calculation'!$D85)/3600,0)</f>
        <v>1.5330000000000001</v>
      </c>
      <c r="F85" s="10">
        <f>+IFERROR('Input Data Shift C'!E14*IF('Input Data Shift C'!E$80&gt;0,'Input Data Shift C'!E$80,'Shift C Calculation'!$D85)/3600,0)</f>
        <v>0.54900000000000004</v>
      </c>
      <c r="G85" s="10">
        <f>+IFERROR('Input Data Shift C'!F14*IF('Input Data Shift C'!F$80&gt;0,'Input Data Shift C'!F$80,'Shift C Calculation'!$D85)/3600,0)</f>
        <v>0</v>
      </c>
      <c r="H85" s="10">
        <f>+IFERROR('Input Data Shift C'!G14*IF('Input Data Shift C'!G$80&gt;0,'Input Data Shift C'!G$80,'Shift C Calculation'!$D85)/3600,0)</f>
        <v>0.53925000000000001</v>
      </c>
      <c r="I85" s="10">
        <f>+IFERROR('Input Data Shift C'!H14*IF('Input Data Shift C'!H$80&gt;0,'Input Data Shift C'!H$80,'Shift C Calculation'!$D85)/3600,0)</f>
        <v>0</v>
      </c>
      <c r="J85" s="10">
        <f>+IFERROR('Input Data Shift C'!I14*IF('Input Data Shift C'!I$80&gt;0,'Input Data Shift C'!I$80,'Shift C Calculation'!$D85)/3600,0)</f>
        <v>0</v>
      </c>
      <c r="K85" s="10">
        <f>+IFERROR('Input Data Shift C'!J14*IF('Input Data Shift C'!J$80&gt;0,'Input Data Shift C'!J$80,'Shift C Calculation'!$D85)/3600,0)</f>
        <v>0</v>
      </c>
      <c r="L85" s="10">
        <f>+IFERROR('Input Data Shift C'!K14*IF('Input Data Shift C'!K$80&gt;0,'Input Data Shift C'!K$80,'Shift C Calculation'!$D85)/3600,0)</f>
        <v>0</v>
      </c>
      <c r="M85" s="10">
        <f>+IFERROR('Input Data Shift C'!L14*IF('Input Data Shift C'!L$80&gt;0,'Input Data Shift C'!L$80,'Shift C Calculation'!$D85)/3600,0)</f>
        <v>0</v>
      </c>
      <c r="N85" s="10">
        <f>+IFERROR('Input Data Shift C'!M14*IF('Input Data Shift C'!M$80&gt;0,'Input Data Shift C'!M$80,'Shift C Calculation'!$D85)/3600,0)</f>
        <v>0</v>
      </c>
      <c r="O85" s="10">
        <f>+IFERROR('Input Data Shift C'!N14*IF('Input Data Shift C'!N$80&gt;0,'Input Data Shift C'!N$80,'Shift C Calculation'!$D85)/3600,0)</f>
        <v>0</v>
      </c>
      <c r="P85" s="10">
        <f>+IFERROR('Input Data Shift C'!O14*IF('Input Data Shift C'!O$80&gt;0,'Input Data Shift C'!O$80,'Shift C Calculation'!$D85)/3600,0)</f>
        <v>0</v>
      </c>
      <c r="Q85" s="10">
        <f>+IFERROR('Input Data Shift C'!P14*IF('Input Data Shift C'!P$80&gt;0,'Input Data Shift C'!P$80,'Shift C Calculation'!$D85)/3600,0)</f>
        <v>0</v>
      </c>
      <c r="R85" s="10">
        <f>+IFERROR('Input Data Shift C'!Q14*IF('Input Data Shift C'!Q$80&gt;0,'Input Data Shift C'!Q$80,'Shift C Calculation'!$D85)/3600,0)</f>
        <v>0.22500000000000001</v>
      </c>
      <c r="S85" s="10">
        <f>+IFERROR('Input Data Shift C'!R14*IF('Input Data Shift C'!R$80&gt;0,'Input Data Shift C'!R$80,'Shift C Calculation'!$D85)/3600,0)</f>
        <v>0</v>
      </c>
      <c r="T85" s="10">
        <f>+IFERROR('Input Data Shift C'!S14*IF('Input Data Shift C'!S$80&gt;0,'Input Data Shift C'!S$80,'Shift C Calculation'!$D85)/3600,0)</f>
        <v>0.26025000000000004</v>
      </c>
      <c r="U85" s="10">
        <f>+IFERROR('Input Data Shift C'!T14*IF('Input Data Shift C'!T$80&gt;0,'Input Data Shift C'!T$80,'Shift C Calculation'!$D85)/3600,0)</f>
        <v>0</v>
      </c>
      <c r="V85" s="10">
        <f>+IFERROR('Input Data Shift C'!U14*IF('Input Data Shift C'!U$80&gt;0,'Input Data Shift C'!U$80,'Shift C Calculation'!$D85)/3600,0)</f>
        <v>0</v>
      </c>
      <c r="W85" s="10">
        <f>+IFERROR('Input Data Shift C'!V14*IF('Input Data Shift C'!V$80&gt;0,'Input Data Shift C'!V$80,'Shift C Calculation'!$D85)/3600,0)</f>
        <v>0</v>
      </c>
      <c r="X85" s="10">
        <f>+IFERROR('Input Data Shift C'!W14*IF('Input Data Shift C'!W$80&gt;0,'Input Data Shift C'!W$80,'Shift C Calculation'!$D85)/3600,0)</f>
        <v>0</v>
      </c>
      <c r="Y85" s="10">
        <f>+IFERROR('Input Data Shift C'!X14*IF('Input Data Shift C'!X$80&gt;0,'Input Data Shift C'!X$80,'Shift C Calculation'!$D85)/3600,0)</f>
        <v>0</v>
      </c>
      <c r="Z85" s="10">
        <f>+IFERROR('Input Data Shift C'!Y14*IF('Input Data Shift C'!Y$80&gt;0,'Input Data Shift C'!Y$80,'Shift C Calculation'!$D85)/3600,0)</f>
        <v>0</v>
      </c>
      <c r="AA85" s="10">
        <f>+IFERROR('Input Data Shift C'!Z14*IF('Input Data Shift C'!Z$80&gt;0,'Input Data Shift C'!Z$80,'Shift C Calculation'!$D85)/3600,0)</f>
        <v>0</v>
      </c>
      <c r="AB85" s="10">
        <f>+IFERROR('Input Data Shift C'!AA14*IF('Input Data Shift C'!AA$80&gt;0,'Input Data Shift C'!AA$80,'Shift C Calculation'!$D85)/3600,0)</f>
        <v>0</v>
      </c>
      <c r="AC85" s="10">
        <f>+IFERROR('Input Data Shift C'!AB14*IF('Input Data Shift C'!AB$80&gt;0,'Input Data Shift C'!AB$80,'Shift C Calculation'!$D85)/3600,0)</f>
        <v>0</v>
      </c>
      <c r="AD85" s="10">
        <f>+IFERROR('Input Data Shift C'!AC14*IF('Input Data Shift C'!AC$80&gt;0,'Input Data Shift C'!AC$80,'Shift C Calculation'!$D85)/3600,0)</f>
        <v>0</v>
      </c>
      <c r="AE85" s="10">
        <f>+IFERROR('Input Data Shift C'!AD14*IF('Input Data Shift C'!AD$80&gt;0,'Input Data Shift C'!AD$80,'Shift C Calculation'!$D85)/3600,0)</f>
        <v>0</v>
      </c>
      <c r="AF85" s="10">
        <f>+IFERROR('Input Data Shift C'!AE14*IF('Input Data Shift C'!AE$80&gt;0,'Input Data Shift C'!AE$80,'Shift C Calculation'!$D85)/3600,0)</f>
        <v>0</v>
      </c>
      <c r="AG85" s="10">
        <f>+IFERROR('Input Data Shift C'!AF14*IF('Input Data Shift C'!AF$80&gt;0,'Input Data Shift C'!AF$80,'Shift C Calculation'!$D85)/3600,0)</f>
        <v>0</v>
      </c>
      <c r="AH85" s="10">
        <f>+IFERROR('Input Data Shift C'!AG14*IF('Input Data Shift C'!AG$80&gt;0,'Input Data Shift C'!AG$80,'Shift C Calculation'!$D85)/3600,0)</f>
        <v>0</v>
      </c>
      <c r="AI85" s="10">
        <f>+IFERROR('Input Data Shift C'!AH14*IF('Input Data Shift C'!AH$80&gt;0,'Input Data Shift C'!AH$80,'Shift C Calculation'!$D85)/3600,0)</f>
        <v>0</v>
      </c>
      <c r="AJ85" s="10">
        <f t="shared" si="5"/>
        <v>3.1065000000000005</v>
      </c>
    </row>
    <row r="86" spans="2:36">
      <c r="B86" s="8">
        <v>9</v>
      </c>
      <c r="C86" s="9" t="str">
        <f t="shared" si="4"/>
        <v>AE062040-3680</v>
      </c>
      <c r="D86" s="8">
        <f>+Kousu!F19</f>
        <v>2.7</v>
      </c>
      <c r="E86" s="10">
        <f>+IFERROR('Input Data Shift C'!D15*IF('Input Data Shift C'!D$80&gt;0,'Input Data Shift C'!D$80,'Shift C Calculation'!$D86)/3600,0)</f>
        <v>0</v>
      </c>
      <c r="F86" s="10">
        <f>+IFERROR('Input Data Shift C'!E15*IF('Input Data Shift C'!E$80&gt;0,'Input Data Shift C'!E$80,'Shift C Calculation'!$D86)/3600,0)</f>
        <v>0</v>
      </c>
      <c r="G86" s="10">
        <f>+IFERROR('Input Data Shift C'!F15*IF('Input Data Shift C'!F$80&gt;0,'Input Data Shift C'!F$80,'Shift C Calculation'!$D86)/3600,0)</f>
        <v>0.7380000000000001</v>
      </c>
      <c r="H86" s="10">
        <f>+IFERROR('Input Data Shift C'!G15*IF('Input Data Shift C'!G$80&gt;0,'Input Data Shift C'!G$80,'Shift C Calculation'!$D86)/3600,0)</f>
        <v>0</v>
      </c>
      <c r="I86" s="10">
        <f>+IFERROR('Input Data Shift C'!H15*IF('Input Data Shift C'!H$80&gt;0,'Input Data Shift C'!H$80,'Shift C Calculation'!$D86)/3600,0)</f>
        <v>0</v>
      </c>
      <c r="J86" s="10">
        <f>+IFERROR('Input Data Shift C'!I15*IF('Input Data Shift C'!I$80&gt;0,'Input Data Shift C'!I$80,'Shift C Calculation'!$D86)/3600,0)</f>
        <v>0</v>
      </c>
      <c r="K86" s="10">
        <f>+IFERROR('Input Data Shift C'!J15*IF('Input Data Shift C'!J$80&gt;0,'Input Data Shift C'!J$80,'Shift C Calculation'!$D86)/3600,0)</f>
        <v>0.52350000000000008</v>
      </c>
      <c r="L86" s="10">
        <f>+IFERROR('Input Data Shift C'!K15*IF('Input Data Shift C'!K$80&gt;0,'Input Data Shift C'!K$80,'Shift C Calculation'!$D86)/3600,0)</f>
        <v>0</v>
      </c>
      <c r="M86" s="10">
        <f>+IFERROR('Input Data Shift C'!L15*IF('Input Data Shift C'!L$80&gt;0,'Input Data Shift C'!L$80,'Shift C Calculation'!$D86)/3600,0)</f>
        <v>0</v>
      </c>
      <c r="N86" s="10">
        <f>+IFERROR('Input Data Shift C'!M15*IF('Input Data Shift C'!M$80&gt;0,'Input Data Shift C'!M$80,'Shift C Calculation'!$D86)/3600,0)</f>
        <v>0.53775000000000006</v>
      </c>
      <c r="O86" s="10">
        <f>+IFERROR('Input Data Shift C'!N15*IF('Input Data Shift C'!N$80&gt;0,'Input Data Shift C'!N$80,'Shift C Calculation'!$D86)/3600,0)</f>
        <v>0</v>
      </c>
      <c r="P86" s="10">
        <f>+IFERROR('Input Data Shift C'!O15*IF('Input Data Shift C'!O$80&gt;0,'Input Data Shift C'!O$80,'Shift C Calculation'!$D86)/3600,0)</f>
        <v>0</v>
      </c>
      <c r="Q86" s="10">
        <f>+IFERROR('Input Data Shift C'!P15*IF('Input Data Shift C'!P$80&gt;0,'Input Data Shift C'!P$80,'Shift C Calculation'!$D86)/3600,0)</f>
        <v>0.40425000000000005</v>
      </c>
      <c r="R86" s="10">
        <f>+IFERROR('Input Data Shift C'!Q15*IF('Input Data Shift C'!Q$80&gt;0,'Input Data Shift C'!Q$80,'Shift C Calculation'!$D86)/3600,0)</f>
        <v>0.17775000000000002</v>
      </c>
      <c r="S86" s="10">
        <f>+IFERROR('Input Data Shift C'!R15*IF('Input Data Shift C'!R$80&gt;0,'Input Data Shift C'!R$80,'Shift C Calculation'!$D86)/3600,0)</f>
        <v>0.36</v>
      </c>
      <c r="T86" s="10">
        <f>+IFERROR('Input Data Shift C'!S15*IF('Input Data Shift C'!S$80&gt;0,'Input Data Shift C'!S$80,'Shift C Calculation'!$D86)/3600,0)</f>
        <v>0</v>
      </c>
      <c r="U86" s="10">
        <f>+IFERROR('Input Data Shift C'!T15*IF('Input Data Shift C'!T$80&gt;0,'Input Data Shift C'!T$80,'Shift C Calculation'!$D86)/3600,0)</f>
        <v>0</v>
      </c>
      <c r="V86" s="10">
        <f>+IFERROR('Input Data Shift C'!U15*IF('Input Data Shift C'!U$80&gt;0,'Input Data Shift C'!U$80,'Shift C Calculation'!$D86)/3600,0)</f>
        <v>0</v>
      </c>
      <c r="W86" s="10">
        <f>+IFERROR('Input Data Shift C'!V15*IF('Input Data Shift C'!V$80&gt;0,'Input Data Shift C'!V$80,'Shift C Calculation'!$D86)/3600,0)</f>
        <v>0</v>
      </c>
      <c r="X86" s="10">
        <f>+IFERROR('Input Data Shift C'!W15*IF('Input Data Shift C'!W$80&gt;0,'Input Data Shift C'!W$80,'Shift C Calculation'!$D86)/3600,0)</f>
        <v>0</v>
      </c>
      <c r="Y86" s="10">
        <f>+IFERROR('Input Data Shift C'!X15*IF('Input Data Shift C'!X$80&gt;0,'Input Data Shift C'!X$80,'Shift C Calculation'!$D86)/3600,0)</f>
        <v>0</v>
      </c>
      <c r="Z86" s="10">
        <f>+IFERROR('Input Data Shift C'!Y15*IF('Input Data Shift C'!Y$80&gt;0,'Input Data Shift C'!Y$80,'Shift C Calculation'!$D86)/3600,0)</f>
        <v>0</v>
      </c>
      <c r="AA86" s="10">
        <f>+IFERROR('Input Data Shift C'!Z15*IF('Input Data Shift C'!Z$80&gt;0,'Input Data Shift C'!Z$80,'Shift C Calculation'!$D86)/3600,0)</f>
        <v>0</v>
      </c>
      <c r="AB86" s="10">
        <f>+IFERROR('Input Data Shift C'!AA15*IF('Input Data Shift C'!AA$80&gt;0,'Input Data Shift C'!AA$80,'Shift C Calculation'!$D86)/3600,0)</f>
        <v>0</v>
      </c>
      <c r="AC86" s="10">
        <f>+IFERROR('Input Data Shift C'!AB15*IF('Input Data Shift C'!AB$80&gt;0,'Input Data Shift C'!AB$80,'Shift C Calculation'!$D86)/3600,0)</f>
        <v>0</v>
      </c>
      <c r="AD86" s="10">
        <f>+IFERROR('Input Data Shift C'!AC15*IF('Input Data Shift C'!AC$80&gt;0,'Input Data Shift C'!AC$80,'Shift C Calculation'!$D86)/3600,0)</f>
        <v>0</v>
      </c>
      <c r="AE86" s="10">
        <f>+IFERROR('Input Data Shift C'!AD15*IF('Input Data Shift C'!AD$80&gt;0,'Input Data Shift C'!AD$80,'Shift C Calculation'!$D86)/3600,0)</f>
        <v>0</v>
      </c>
      <c r="AF86" s="10">
        <f>+IFERROR('Input Data Shift C'!AE15*IF('Input Data Shift C'!AE$80&gt;0,'Input Data Shift C'!AE$80,'Shift C Calculation'!$D86)/3600,0)</f>
        <v>0</v>
      </c>
      <c r="AG86" s="10">
        <f>+IFERROR('Input Data Shift C'!AF15*IF('Input Data Shift C'!AF$80&gt;0,'Input Data Shift C'!AF$80,'Shift C Calculation'!$D86)/3600,0)</f>
        <v>0</v>
      </c>
      <c r="AH86" s="10">
        <f>+IFERROR('Input Data Shift C'!AG15*IF('Input Data Shift C'!AG$80&gt;0,'Input Data Shift C'!AG$80,'Shift C Calculation'!$D86)/3600,0)</f>
        <v>0</v>
      </c>
      <c r="AI86" s="10">
        <f>+IFERROR('Input Data Shift C'!AH15*IF('Input Data Shift C'!AH$80&gt;0,'Input Data Shift C'!AH$80,'Shift C Calculation'!$D86)/3600,0)</f>
        <v>0</v>
      </c>
      <c r="AJ86" s="10">
        <f t="shared" si="5"/>
        <v>2.7412500000000004</v>
      </c>
    </row>
    <row r="87" spans="2:36">
      <c r="B87" s="8">
        <v>10</v>
      </c>
      <c r="C87" s="9" t="str">
        <f t="shared" si="4"/>
        <v>AE062040-3690</v>
      </c>
      <c r="D87" s="8">
        <f>+Kousu!F20</f>
        <v>2.7</v>
      </c>
      <c r="E87" s="10">
        <f>+IFERROR('Input Data Shift C'!D16*IF('Input Data Shift C'!D$80&gt;0,'Input Data Shift C'!D$80,'Shift C Calculation'!$D87)/3600,0)</f>
        <v>0</v>
      </c>
      <c r="F87" s="10">
        <f>+IFERROR('Input Data Shift C'!E16*IF('Input Data Shift C'!E$80&gt;0,'Input Data Shift C'!E$80,'Shift C Calculation'!$D87)/3600,0)</f>
        <v>0</v>
      </c>
      <c r="G87" s="10">
        <f>+IFERROR('Input Data Shift C'!F16*IF('Input Data Shift C'!F$80&gt;0,'Input Data Shift C'!F$80,'Shift C Calculation'!$D87)/3600,0)</f>
        <v>0</v>
      </c>
      <c r="H87" s="10">
        <f>+IFERROR('Input Data Shift C'!G16*IF('Input Data Shift C'!G$80&gt;0,'Input Data Shift C'!G$80,'Shift C Calculation'!$D87)/3600,0)</f>
        <v>0</v>
      </c>
      <c r="I87" s="10">
        <f>+IFERROR('Input Data Shift C'!H16*IF('Input Data Shift C'!H$80&gt;0,'Input Data Shift C'!H$80,'Shift C Calculation'!$D87)/3600,0)</f>
        <v>0</v>
      </c>
      <c r="J87" s="10">
        <f>+IFERROR('Input Data Shift C'!I16*IF('Input Data Shift C'!I$80&gt;0,'Input Data Shift C'!I$80,'Shift C Calculation'!$D87)/3600,0)</f>
        <v>0</v>
      </c>
      <c r="K87" s="10">
        <f>+IFERROR('Input Data Shift C'!J16*IF('Input Data Shift C'!J$80&gt;0,'Input Data Shift C'!J$80,'Shift C Calculation'!$D87)/3600,0)</f>
        <v>0</v>
      </c>
      <c r="L87" s="10">
        <f>+IFERROR('Input Data Shift C'!K16*IF('Input Data Shift C'!K$80&gt;0,'Input Data Shift C'!K$80,'Shift C Calculation'!$D87)/3600,0)</f>
        <v>0</v>
      </c>
      <c r="M87" s="10">
        <f>+IFERROR('Input Data Shift C'!L16*IF('Input Data Shift C'!L$80&gt;0,'Input Data Shift C'!L$80,'Shift C Calculation'!$D87)/3600,0)</f>
        <v>0</v>
      </c>
      <c r="N87" s="10">
        <f>+IFERROR('Input Data Shift C'!M16*IF('Input Data Shift C'!M$80&gt;0,'Input Data Shift C'!M$80,'Shift C Calculation'!$D87)/3600,0)</f>
        <v>0</v>
      </c>
      <c r="O87" s="10">
        <f>+IFERROR('Input Data Shift C'!N16*IF('Input Data Shift C'!N$80&gt;0,'Input Data Shift C'!N$80,'Shift C Calculation'!$D87)/3600,0)</f>
        <v>0</v>
      </c>
      <c r="P87" s="10">
        <f>+IFERROR('Input Data Shift C'!O16*IF('Input Data Shift C'!O$80&gt;0,'Input Data Shift C'!O$80,'Shift C Calculation'!$D87)/3600,0)</f>
        <v>0</v>
      </c>
      <c r="Q87" s="10">
        <f>+IFERROR('Input Data Shift C'!P16*IF('Input Data Shift C'!P$80&gt;0,'Input Data Shift C'!P$80,'Shift C Calculation'!$D87)/3600,0)</f>
        <v>0</v>
      </c>
      <c r="R87" s="10">
        <f>+IFERROR('Input Data Shift C'!Q16*IF('Input Data Shift C'!Q$80&gt;0,'Input Data Shift C'!Q$80,'Shift C Calculation'!$D87)/3600,0)</f>
        <v>0</v>
      </c>
      <c r="S87" s="10">
        <f>+IFERROR('Input Data Shift C'!R16*IF('Input Data Shift C'!R$80&gt;0,'Input Data Shift C'!R$80,'Shift C Calculation'!$D87)/3600,0)</f>
        <v>0</v>
      </c>
      <c r="T87" s="10">
        <f>+IFERROR('Input Data Shift C'!S16*IF('Input Data Shift C'!S$80&gt;0,'Input Data Shift C'!S$80,'Shift C Calculation'!$D87)/3600,0)</f>
        <v>0</v>
      </c>
      <c r="U87" s="10">
        <f>+IFERROR('Input Data Shift C'!T16*IF('Input Data Shift C'!T$80&gt;0,'Input Data Shift C'!T$80,'Shift C Calculation'!$D87)/3600,0)</f>
        <v>0</v>
      </c>
      <c r="V87" s="10">
        <f>+IFERROR('Input Data Shift C'!U16*IF('Input Data Shift C'!U$80&gt;0,'Input Data Shift C'!U$80,'Shift C Calculation'!$D87)/3600,0)</f>
        <v>0</v>
      </c>
      <c r="W87" s="10">
        <f>+IFERROR('Input Data Shift C'!V16*IF('Input Data Shift C'!V$80&gt;0,'Input Data Shift C'!V$80,'Shift C Calculation'!$D87)/3600,0)</f>
        <v>0</v>
      </c>
      <c r="X87" s="10">
        <f>+IFERROR('Input Data Shift C'!W16*IF('Input Data Shift C'!W$80&gt;0,'Input Data Shift C'!W$80,'Shift C Calculation'!$D87)/3600,0)</f>
        <v>0</v>
      </c>
      <c r="Y87" s="10">
        <f>+IFERROR('Input Data Shift C'!X16*IF('Input Data Shift C'!X$80&gt;0,'Input Data Shift C'!X$80,'Shift C Calculation'!$D87)/3600,0)</f>
        <v>0</v>
      </c>
      <c r="Z87" s="10">
        <f>+IFERROR('Input Data Shift C'!Y16*IF('Input Data Shift C'!Y$80&gt;0,'Input Data Shift C'!Y$80,'Shift C Calculation'!$D87)/3600,0)</f>
        <v>0</v>
      </c>
      <c r="AA87" s="10">
        <f>+IFERROR('Input Data Shift C'!Z16*IF('Input Data Shift C'!Z$80&gt;0,'Input Data Shift C'!Z$80,'Shift C Calculation'!$D87)/3600,0)</f>
        <v>0</v>
      </c>
      <c r="AB87" s="10">
        <f>+IFERROR('Input Data Shift C'!AA16*IF('Input Data Shift C'!AA$80&gt;0,'Input Data Shift C'!AA$80,'Shift C Calculation'!$D87)/3600,0)</f>
        <v>0</v>
      </c>
      <c r="AC87" s="10">
        <f>+IFERROR('Input Data Shift C'!AB16*IF('Input Data Shift C'!AB$80&gt;0,'Input Data Shift C'!AB$80,'Shift C Calculation'!$D87)/3600,0)</f>
        <v>0</v>
      </c>
      <c r="AD87" s="10">
        <f>+IFERROR('Input Data Shift C'!AC16*IF('Input Data Shift C'!AC$80&gt;0,'Input Data Shift C'!AC$80,'Shift C Calculation'!$D87)/3600,0)</f>
        <v>0</v>
      </c>
      <c r="AE87" s="10">
        <f>+IFERROR('Input Data Shift C'!AD16*IF('Input Data Shift C'!AD$80&gt;0,'Input Data Shift C'!AD$80,'Shift C Calculation'!$D87)/3600,0)</f>
        <v>0</v>
      </c>
      <c r="AF87" s="10">
        <f>+IFERROR('Input Data Shift C'!AE16*IF('Input Data Shift C'!AE$80&gt;0,'Input Data Shift C'!AE$80,'Shift C Calculation'!$D87)/3600,0)</f>
        <v>0</v>
      </c>
      <c r="AG87" s="10">
        <f>+IFERROR('Input Data Shift C'!AF16*IF('Input Data Shift C'!AF$80&gt;0,'Input Data Shift C'!AF$80,'Shift C Calculation'!$D87)/3600,0)</f>
        <v>0</v>
      </c>
      <c r="AH87" s="10">
        <f>+IFERROR('Input Data Shift C'!AG16*IF('Input Data Shift C'!AG$80&gt;0,'Input Data Shift C'!AG$80,'Shift C Calculation'!$D87)/3600,0)</f>
        <v>0</v>
      </c>
      <c r="AI87" s="10">
        <f>+IFERROR('Input Data Shift C'!AH16*IF('Input Data Shift C'!AH$80&gt;0,'Input Data Shift C'!AH$80,'Shift C Calculation'!$D87)/3600,0)</f>
        <v>0</v>
      </c>
      <c r="AJ87" s="10">
        <f t="shared" si="5"/>
        <v>0</v>
      </c>
    </row>
    <row r="88" spans="2:36">
      <c r="B88" s="8">
        <v>11</v>
      </c>
      <c r="C88" s="9" t="str">
        <f t="shared" si="4"/>
        <v>AE062040-3700</v>
      </c>
      <c r="D88" s="8">
        <f>+Kousu!F21</f>
        <v>2.7</v>
      </c>
      <c r="E88" s="10">
        <f>+IFERROR('Input Data Shift C'!D17*IF('Input Data Shift C'!D$80&gt;0,'Input Data Shift C'!D$80,'Shift C Calculation'!$D88)/3600,0)</f>
        <v>0</v>
      </c>
      <c r="F88" s="10">
        <f>+IFERROR('Input Data Shift C'!E17*IF('Input Data Shift C'!E$80&gt;0,'Input Data Shift C'!E$80,'Shift C Calculation'!$D88)/3600,0)</f>
        <v>0</v>
      </c>
      <c r="G88" s="10">
        <f>+IFERROR('Input Data Shift C'!F17*IF('Input Data Shift C'!F$80&gt;0,'Input Data Shift C'!F$80,'Shift C Calculation'!$D88)/3600,0)</f>
        <v>0</v>
      </c>
      <c r="H88" s="10">
        <f>+IFERROR('Input Data Shift C'!G17*IF('Input Data Shift C'!G$80&gt;0,'Input Data Shift C'!G$80,'Shift C Calculation'!$D88)/3600,0)</f>
        <v>0</v>
      </c>
      <c r="I88" s="10">
        <f>+IFERROR('Input Data Shift C'!H17*IF('Input Data Shift C'!H$80&gt;0,'Input Data Shift C'!H$80,'Shift C Calculation'!$D88)/3600,0)</f>
        <v>0</v>
      </c>
      <c r="J88" s="10">
        <f>+IFERROR('Input Data Shift C'!I17*IF('Input Data Shift C'!I$80&gt;0,'Input Data Shift C'!I$80,'Shift C Calculation'!$D88)/3600,0)</f>
        <v>0</v>
      </c>
      <c r="K88" s="10">
        <f>+IFERROR('Input Data Shift C'!J17*IF('Input Data Shift C'!J$80&gt;0,'Input Data Shift C'!J$80,'Shift C Calculation'!$D88)/3600,0)</f>
        <v>0</v>
      </c>
      <c r="L88" s="10">
        <f>+IFERROR('Input Data Shift C'!K17*IF('Input Data Shift C'!K$80&gt;0,'Input Data Shift C'!K$80,'Shift C Calculation'!$D88)/3600,0)</f>
        <v>0</v>
      </c>
      <c r="M88" s="10">
        <f>+IFERROR('Input Data Shift C'!L17*IF('Input Data Shift C'!L$80&gt;0,'Input Data Shift C'!L$80,'Shift C Calculation'!$D88)/3600,0)</f>
        <v>0</v>
      </c>
      <c r="N88" s="10">
        <f>+IFERROR('Input Data Shift C'!M17*IF('Input Data Shift C'!M$80&gt;0,'Input Data Shift C'!M$80,'Shift C Calculation'!$D88)/3600,0)</f>
        <v>0</v>
      </c>
      <c r="O88" s="10">
        <f>+IFERROR('Input Data Shift C'!N17*IF('Input Data Shift C'!N$80&gt;0,'Input Data Shift C'!N$80,'Shift C Calculation'!$D88)/3600,0)</f>
        <v>0</v>
      </c>
      <c r="P88" s="10">
        <f>+IFERROR('Input Data Shift C'!O17*IF('Input Data Shift C'!O$80&gt;0,'Input Data Shift C'!O$80,'Shift C Calculation'!$D88)/3600,0)</f>
        <v>0</v>
      </c>
      <c r="Q88" s="10">
        <f>+IFERROR('Input Data Shift C'!P17*IF('Input Data Shift C'!P$80&gt;0,'Input Data Shift C'!P$80,'Shift C Calculation'!$D88)/3600,0)</f>
        <v>0</v>
      </c>
      <c r="R88" s="10">
        <f>+IFERROR('Input Data Shift C'!Q17*IF('Input Data Shift C'!Q$80&gt;0,'Input Data Shift C'!Q$80,'Shift C Calculation'!$D88)/3600,0)</f>
        <v>0</v>
      </c>
      <c r="S88" s="10">
        <f>+IFERROR('Input Data Shift C'!R17*IF('Input Data Shift C'!R$80&gt;0,'Input Data Shift C'!R$80,'Shift C Calculation'!$D88)/3600,0)</f>
        <v>0</v>
      </c>
      <c r="T88" s="10">
        <f>+IFERROR('Input Data Shift C'!S17*IF('Input Data Shift C'!S$80&gt;0,'Input Data Shift C'!S$80,'Shift C Calculation'!$D88)/3600,0)</f>
        <v>0</v>
      </c>
      <c r="U88" s="10">
        <f>+IFERROR('Input Data Shift C'!T17*IF('Input Data Shift C'!T$80&gt;0,'Input Data Shift C'!T$80,'Shift C Calculation'!$D88)/3600,0)</f>
        <v>0</v>
      </c>
      <c r="V88" s="10">
        <f>+IFERROR('Input Data Shift C'!U17*IF('Input Data Shift C'!U$80&gt;0,'Input Data Shift C'!U$80,'Shift C Calculation'!$D88)/3600,0)</f>
        <v>0</v>
      </c>
      <c r="W88" s="10">
        <f>+IFERROR('Input Data Shift C'!V17*IF('Input Data Shift C'!V$80&gt;0,'Input Data Shift C'!V$80,'Shift C Calculation'!$D88)/3600,0)</f>
        <v>0</v>
      </c>
      <c r="X88" s="10">
        <f>+IFERROR('Input Data Shift C'!W17*IF('Input Data Shift C'!W$80&gt;0,'Input Data Shift C'!W$80,'Shift C Calculation'!$D88)/3600,0)</f>
        <v>0</v>
      </c>
      <c r="Y88" s="10">
        <f>+IFERROR('Input Data Shift C'!X17*IF('Input Data Shift C'!X$80&gt;0,'Input Data Shift C'!X$80,'Shift C Calculation'!$D88)/3600,0)</f>
        <v>0</v>
      </c>
      <c r="Z88" s="10">
        <f>+IFERROR('Input Data Shift C'!Y17*IF('Input Data Shift C'!Y$80&gt;0,'Input Data Shift C'!Y$80,'Shift C Calculation'!$D88)/3600,0)</f>
        <v>0</v>
      </c>
      <c r="AA88" s="10">
        <f>+IFERROR('Input Data Shift C'!Z17*IF('Input Data Shift C'!Z$80&gt;0,'Input Data Shift C'!Z$80,'Shift C Calculation'!$D88)/3600,0)</f>
        <v>0</v>
      </c>
      <c r="AB88" s="10">
        <f>+IFERROR('Input Data Shift C'!AA17*IF('Input Data Shift C'!AA$80&gt;0,'Input Data Shift C'!AA$80,'Shift C Calculation'!$D88)/3600,0)</f>
        <v>0</v>
      </c>
      <c r="AC88" s="10">
        <f>+IFERROR('Input Data Shift C'!AB17*IF('Input Data Shift C'!AB$80&gt;0,'Input Data Shift C'!AB$80,'Shift C Calculation'!$D88)/3600,0)</f>
        <v>0</v>
      </c>
      <c r="AD88" s="10">
        <f>+IFERROR('Input Data Shift C'!AC17*IF('Input Data Shift C'!AC$80&gt;0,'Input Data Shift C'!AC$80,'Shift C Calculation'!$D88)/3600,0)</f>
        <v>0</v>
      </c>
      <c r="AE88" s="10">
        <f>+IFERROR('Input Data Shift C'!AD17*IF('Input Data Shift C'!AD$80&gt;0,'Input Data Shift C'!AD$80,'Shift C Calculation'!$D88)/3600,0)</f>
        <v>0</v>
      </c>
      <c r="AF88" s="10">
        <f>+IFERROR('Input Data Shift C'!AE17*IF('Input Data Shift C'!AE$80&gt;0,'Input Data Shift C'!AE$80,'Shift C Calculation'!$D88)/3600,0)</f>
        <v>0</v>
      </c>
      <c r="AG88" s="10">
        <f>+IFERROR('Input Data Shift C'!AF17*IF('Input Data Shift C'!AF$80&gt;0,'Input Data Shift C'!AF$80,'Shift C Calculation'!$D88)/3600,0)</f>
        <v>0</v>
      </c>
      <c r="AH88" s="10">
        <f>+IFERROR('Input Data Shift C'!AG17*IF('Input Data Shift C'!AG$80&gt;0,'Input Data Shift C'!AG$80,'Shift C Calculation'!$D88)/3600,0)</f>
        <v>0</v>
      </c>
      <c r="AI88" s="10">
        <f>+IFERROR('Input Data Shift C'!AH17*IF('Input Data Shift C'!AH$80&gt;0,'Input Data Shift C'!AH$80,'Shift C Calculation'!$D88)/3600,0)</f>
        <v>0</v>
      </c>
      <c r="AJ88" s="10">
        <f t="shared" si="5"/>
        <v>0</v>
      </c>
    </row>
    <row r="89" spans="2:36">
      <c r="B89" s="8">
        <v>12</v>
      </c>
      <c r="C89" s="9" t="str">
        <f t="shared" si="4"/>
        <v>AE062040-3900</v>
      </c>
      <c r="D89" s="8">
        <f>+Kousu!F22</f>
        <v>2.7</v>
      </c>
      <c r="E89" s="10">
        <f>+IFERROR('Input Data Shift C'!D18*IF('Input Data Shift C'!D$80&gt;0,'Input Data Shift C'!D$80,'Shift C Calculation'!$D89)/3600,0)</f>
        <v>0</v>
      </c>
      <c r="F89" s="10">
        <f>+IFERROR('Input Data Shift C'!E18*IF('Input Data Shift C'!E$80&gt;0,'Input Data Shift C'!E$80,'Shift C Calculation'!$D89)/3600,0)</f>
        <v>0</v>
      </c>
      <c r="G89" s="10">
        <f>+IFERROR('Input Data Shift C'!F18*IF('Input Data Shift C'!F$80&gt;0,'Input Data Shift C'!F$80,'Shift C Calculation'!$D89)/3600,0)</f>
        <v>0</v>
      </c>
      <c r="H89" s="10">
        <f>+IFERROR('Input Data Shift C'!G18*IF('Input Data Shift C'!G$80&gt;0,'Input Data Shift C'!G$80,'Shift C Calculation'!$D89)/3600,0)</f>
        <v>0</v>
      </c>
      <c r="I89" s="10">
        <f>+IFERROR('Input Data Shift C'!H18*IF('Input Data Shift C'!H$80&gt;0,'Input Data Shift C'!H$80,'Shift C Calculation'!$D89)/3600,0)</f>
        <v>0</v>
      </c>
      <c r="J89" s="10">
        <f>+IFERROR('Input Data Shift C'!I18*IF('Input Data Shift C'!I$80&gt;0,'Input Data Shift C'!I$80,'Shift C Calculation'!$D89)/3600,0)</f>
        <v>0</v>
      </c>
      <c r="K89" s="10">
        <f>+IFERROR('Input Data Shift C'!J18*IF('Input Data Shift C'!J$80&gt;0,'Input Data Shift C'!J$80,'Shift C Calculation'!$D89)/3600,0)</f>
        <v>0</v>
      </c>
      <c r="L89" s="10">
        <f>+IFERROR('Input Data Shift C'!K18*IF('Input Data Shift C'!K$80&gt;0,'Input Data Shift C'!K$80,'Shift C Calculation'!$D89)/3600,0)</f>
        <v>0</v>
      </c>
      <c r="M89" s="10">
        <f>+IFERROR('Input Data Shift C'!L18*IF('Input Data Shift C'!L$80&gt;0,'Input Data Shift C'!L$80,'Shift C Calculation'!$D89)/3600,0)</f>
        <v>0</v>
      </c>
      <c r="N89" s="10">
        <f>+IFERROR('Input Data Shift C'!M18*IF('Input Data Shift C'!M$80&gt;0,'Input Data Shift C'!M$80,'Shift C Calculation'!$D89)/3600,0)</f>
        <v>0</v>
      </c>
      <c r="O89" s="10">
        <f>+IFERROR('Input Data Shift C'!N18*IF('Input Data Shift C'!N$80&gt;0,'Input Data Shift C'!N$80,'Shift C Calculation'!$D89)/3600,0)</f>
        <v>0</v>
      </c>
      <c r="P89" s="10">
        <f>+IFERROR('Input Data Shift C'!O18*IF('Input Data Shift C'!O$80&gt;0,'Input Data Shift C'!O$80,'Shift C Calculation'!$D89)/3600,0)</f>
        <v>0</v>
      </c>
      <c r="Q89" s="10">
        <f>+IFERROR('Input Data Shift C'!P18*IF('Input Data Shift C'!P$80&gt;0,'Input Data Shift C'!P$80,'Shift C Calculation'!$D89)/3600,0)</f>
        <v>0</v>
      </c>
      <c r="R89" s="10">
        <f>+IFERROR('Input Data Shift C'!Q18*IF('Input Data Shift C'!Q$80&gt;0,'Input Data Shift C'!Q$80,'Shift C Calculation'!$D89)/3600,0)</f>
        <v>0</v>
      </c>
      <c r="S89" s="10">
        <f>+IFERROR('Input Data Shift C'!R18*IF('Input Data Shift C'!R$80&gt;0,'Input Data Shift C'!R$80,'Shift C Calculation'!$D89)/3600,0)</f>
        <v>0</v>
      </c>
      <c r="T89" s="10">
        <f>+IFERROR('Input Data Shift C'!S18*IF('Input Data Shift C'!S$80&gt;0,'Input Data Shift C'!S$80,'Shift C Calculation'!$D89)/3600,0)</f>
        <v>0</v>
      </c>
      <c r="U89" s="10">
        <f>+IFERROR('Input Data Shift C'!T18*IF('Input Data Shift C'!T$80&gt;0,'Input Data Shift C'!T$80,'Shift C Calculation'!$D89)/3600,0)</f>
        <v>0</v>
      </c>
      <c r="V89" s="10">
        <f>+IFERROR('Input Data Shift C'!U18*IF('Input Data Shift C'!U$80&gt;0,'Input Data Shift C'!U$80,'Shift C Calculation'!$D89)/3600,0)</f>
        <v>0</v>
      </c>
      <c r="W89" s="10">
        <f>+IFERROR('Input Data Shift C'!V18*IF('Input Data Shift C'!V$80&gt;0,'Input Data Shift C'!V$80,'Shift C Calculation'!$D89)/3600,0)</f>
        <v>0</v>
      </c>
      <c r="X89" s="10">
        <f>+IFERROR('Input Data Shift C'!W18*IF('Input Data Shift C'!W$80&gt;0,'Input Data Shift C'!W$80,'Shift C Calculation'!$D89)/3600,0)</f>
        <v>0</v>
      </c>
      <c r="Y89" s="10">
        <f>+IFERROR('Input Data Shift C'!X18*IF('Input Data Shift C'!X$80&gt;0,'Input Data Shift C'!X$80,'Shift C Calculation'!$D89)/3600,0)</f>
        <v>0</v>
      </c>
      <c r="Z89" s="10">
        <f>+IFERROR('Input Data Shift C'!Y18*IF('Input Data Shift C'!Y$80&gt;0,'Input Data Shift C'!Y$80,'Shift C Calculation'!$D89)/3600,0)</f>
        <v>0</v>
      </c>
      <c r="AA89" s="10">
        <f>+IFERROR('Input Data Shift C'!Z18*IF('Input Data Shift C'!Z$80&gt;0,'Input Data Shift C'!Z$80,'Shift C Calculation'!$D89)/3600,0)</f>
        <v>0</v>
      </c>
      <c r="AB89" s="10">
        <f>+IFERROR('Input Data Shift C'!AA18*IF('Input Data Shift C'!AA$80&gt;0,'Input Data Shift C'!AA$80,'Shift C Calculation'!$D89)/3600,0)</f>
        <v>0</v>
      </c>
      <c r="AC89" s="10">
        <f>+IFERROR('Input Data Shift C'!AB18*IF('Input Data Shift C'!AB$80&gt;0,'Input Data Shift C'!AB$80,'Shift C Calculation'!$D89)/3600,0)</f>
        <v>0</v>
      </c>
      <c r="AD89" s="10">
        <f>+IFERROR('Input Data Shift C'!AC18*IF('Input Data Shift C'!AC$80&gt;0,'Input Data Shift C'!AC$80,'Shift C Calculation'!$D89)/3600,0)</f>
        <v>0</v>
      </c>
      <c r="AE89" s="10">
        <f>+IFERROR('Input Data Shift C'!AD18*IF('Input Data Shift C'!AD$80&gt;0,'Input Data Shift C'!AD$80,'Shift C Calculation'!$D89)/3600,0)</f>
        <v>0</v>
      </c>
      <c r="AF89" s="10">
        <f>+IFERROR('Input Data Shift C'!AE18*IF('Input Data Shift C'!AE$80&gt;0,'Input Data Shift C'!AE$80,'Shift C Calculation'!$D89)/3600,0)</f>
        <v>0</v>
      </c>
      <c r="AG89" s="10">
        <f>+IFERROR('Input Data Shift C'!AF18*IF('Input Data Shift C'!AF$80&gt;0,'Input Data Shift C'!AF$80,'Shift C Calculation'!$D89)/3600,0)</f>
        <v>0</v>
      </c>
      <c r="AH89" s="10">
        <f>+IFERROR('Input Data Shift C'!AG18*IF('Input Data Shift C'!AG$80&gt;0,'Input Data Shift C'!AG$80,'Shift C Calculation'!$D89)/3600,0)</f>
        <v>0</v>
      </c>
      <c r="AI89" s="10">
        <f>+IFERROR('Input Data Shift C'!AH18*IF('Input Data Shift C'!AH$80&gt;0,'Input Data Shift C'!AH$80,'Shift C Calculation'!$D89)/3600,0)</f>
        <v>0</v>
      </c>
      <c r="AJ89" s="10">
        <f t="shared" si="5"/>
        <v>0</v>
      </c>
    </row>
    <row r="90" spans="2:36">
      <c r="B90" s="8">
        <v>13</v>
      </c>
      <c r="C90" s="9" t="str">
        <f t="shared" si="4"/>
        <v>AE062040-3910</v>
      </c>
      <c r="D90" s="8">
        <f>+Kousu!F23</f>
        <v>2.7</v>
      </c>
      <c r="E90" s="10">
        <f>+IFERROR('Input Data Shift C'!D19*IF('Input Data Shift C'!D$80&gt;0,'Input Data Shift C'!D$80,'Shift C Calculation'!$D90)/3600,0)</f>
        <v>0</v>
      </c>
      <c r="F90" s="10">
        <f>+IFERROR('Input Data Shift C'!E19*IF('Input Data Shift C'!E$80&gt;0,'Input Data Shift C'!E$80,'Shift C Calculation'!$D90)/3600,0)</f>
        <v>0</v>
      </c>
      <c r="G90" s="10">
        <f>+IFERROR('Input Data Shift C'!F19*IF('Input Data Shift C'!F$80&gt;0,'Input Data Shift C'!F$80,'Shift C Calculation'!$D90)/3600,0)</f>
        <v>0</v>
      </c>
      <c r="H90" s="10">
        <f>+IFERROR('Input Data Shift C'!G19*IF('Input Data Shift C'!G$80&gt;0,'Input Data Shift C'!G$80,'Shift C Calculation'!$D90)/3600,0)</f>
        <v>0</v>
      </c>
      <c r="I90" s="10">
        <f>+IFERROR('Input Data Shift C'!H19*IF('Input Data Shift C'!H$80&gt;0,'Input Data Shift C'!H$80,'Shift C Calculation'!$D90)/3600,0)</f>
        <v>0</v>
      </c>
      <c r="J90" s="10">
        <f>+IFERROR('Input Data Shift C'!I19*IF('Input Data Shift C'!I$80&gt;0,'Input Data Shift C'!I$80,'Shift C Calculation'!$D90)/3600,0)</f>
        <v>0</v>
      </c>
      <c r="K90" s="10">
        <f>+IFERROR('Input Data Shift C'!J19*IF('Input Data Shift C'!J$80&gt;0,'Input Data Shift C'!J$80,'Shift C Calculation'!$D90)/3600,0)</f>
        <v>0</v>
      </c>
      <c r="L90" s="10">
        <f>+IFERROR('Input Data Shift C'!K19*IF('Input Data Shift C'!K$80&gt;0,'Input Data Shift C'!K$80,'Shift C Calculation'!$D90)/3600,0)</f>
        <v>0</v>
      </c>
      <c r="M90" s="10">
        <f>+IFERROR('Input Data Shift C'!L19*IF('Input Data Shift C'!L$80&gt;0,'Input Data Shift C'!L$80,'Shift C Calculation'!$D90)/3600,0)</f>
        <v>0</v>
      </c>
      <c r="N90" s="10">
        <f>+IFERROR('Input Data Shift C'!M19*IF('Input Data Shift C'!M$80&gt;0,'Input Data Shift C'!M$80,'Shift C Calculation'!$D90)/3600,0)</f>
        <v>0.46725000000000005</v>
      </c>
      <c r="O90" s="10">
        <f>+IFERROR('Input Data Shift C'!N19*IF('Input Data Shift C'!N$80&gt;0,'Input Data Shift C'!N$80,'Shift C Calculation'!$D90)/3600,0)</f>
        <v>0</v>
      </c>
      <c r="P90" s="10">
        <f>+IFERROR('Input Data Shift C'!O19*IF('Input Data Shift C'!O$80&gt;0,'Input Data Shift C'!O$80,'Shift C Calculation'!$D90)/3600,0)</f>
        <v>0</v>
      </c>
      <c r="Q90" s="10">
        <f>+IFERROR('Input Data Shift C'!P19*IF('Input Data Shift C'!P$80&gt;0,'Input Data Shift C'!P$80,'Shift C Calculation'!$D90)/3600,0)</f>
        <v>0</v>
      </c>
      <c r="R90" s="10">
        <f>+IFERROR('Input Data Shift C'!Q19*IF('Input Data Shift C'!Q$80&gt;0,'Input Data Shift C'!Q$80,'Shift C Calculation'!$D90)/3600,0)</f>
        <v>0</v>
      </c>
      <c r="S90" s="10">
        <f>+IFERROR('Input Data Shift C'!R19*IF('Input Data Shift C'!R$80&gt;0,'Input Data Shift C'!R$80,'Shift C Calculation'!$D90)/3600,0)</f>
        <v>0</v>
      </c>
      <c r="T90" s="10">
        <f>+IFERROR('Input Data Shift C'!S19*IF('Input Data Shift C'!S$80&gt;0,'Input Data Shift C'!S$80,'Shift C Calculation'!$D90)/3600,0)</f>
        <v>0</v>
      </c>
      <c r="U90" s="10">
        <f>+IFERROR('Input Data Shift C'!T19*IF('Input Data Shift C'!T$80&gt;0,'Input Data Shift C'!T$80,'Shift C Calculation'!$D90)/3600,0)</f>
        <v>0</v>
      </c>
      <c r="V90" s="10">
        <f>+IFERROR('Input Data Shift C'!U19*IF('Input Data Shift C'!U$80&gt;0,'Input Data Shift C'!U$80,'Shift C Calculation'!$D90)/3600,0)</f>
        <v>0</v>
      </c>
      <c r="W90" s="10">
        <f>+IFERROR('Input Data Shift C'!V19*IF('Input Data Shift C'!V$80&gt;0,'Input Data Shift C'!V$80,'Shift C Calculation'!$D90)/3600,0)</f>
        <v>0</v>
      </c>
      <c r="X90" s="10">
        <f>+IFERROR('Input Data Shift C'!W19*IF('Input Data Shift C'!W$80&gt;0,'Input Data Shift C'!W$80,'Shift C Calculation'!$D90)/3600,0)</f>
        <v>0</v>
      </c>
      <c r="Y90" s="10">
        <f>+IFERROR('Input Data Shift C'!X19*IF('Input Data Shift C'!X$80&gt;0,'Input Data Shift C'!X$80,'Shift C Calculation'!$D90)/3600,0)</f>
        <v>0</v>
      </c>
      <c r="Z90" s="10">
        <f>+IFERROR('Input Data Shift C'!Y19*IF('Input Data Shift C'!Y$80&gt;0,'Input Data Shift C'!Y$80,'Shift C Calculation'!$D90)/3600,0)</f>
        <v>0</v>
      </c>
      <c r="AA90" s="10">
        <f>+IFERROR('Input Data Shift C'!Z19*IF('Input Data Shift C'!Z$80&gt;0,'Input Data Shift C'!Z$80,'Shift C Calculation'!$D90)/3600,0)</f>
        <v>0</v>
      </c>
      <c r="AB90" s="10">
        <f>+IFERROR('Input Data Shift C'!AA19*IF('Input Data Shift C'!AA$80&gt;0,'Input Data Shift C'!AA$80,'Shift C Calculation'!$D90)/3600,0)</f>
        <v>0</v>
      </c>
      <c r="AC90" s="10">
        <f>+IFERROR('Input Data Shift C'!AB19*IF('Input Data Shift C'!AB$80&gt;0,'Input Data Shift C'!AB$80,'Shift C Calculation'!$D90)/3600,0)</f>
        <v>0</v>
      </c>
      <c r="AD90" s="10">
        <f>+IFERROR('Input Data Shift C'!AC19*IF('Input Data Shift C'!AC$80&gt;0,'Input Data Shift C'!AC$80,'Shift C Calculation'!$D90)/3600,0)</f>
        <v>0</v>
      </c>
      <c r="AE90" s="10">
        <f>+IFERROR('Input Data Shift C'!AD19*IF('Input Data Shift C'!AD$80&gt;0,'Input Data Shift C'!AD$80,'Shift C Calculation'!$D90)/3600,0)</f>
        <v>0</v>
      </c>
      <c r="AF90" s="10">
        <f>+IFERROR('Input Data Shift C'!AE19*IF('Input Data Shift C'!AE$80&gt;0,'Input Data Shift C'!AE$80,'Shift C Calculation'!$D90)/3600,0)</f>
        <v>0</v>
      </c>
      <c r="AG90" s="10">
        <f>+IFERROR('Input Data Shift C'!AF19*IF('Input Data Shift C'!AF$80&gt;0,'Input Data Shift C'!AF$80,'Shift C Calculation'!$D90)/3600,0)</f>
        <v>0</v>
      </c>
      <c r="AH90" s="10">
        <f>+IFERROR('Input Data Shift C'!AG19*IF('Input Data Shift C'!AG$80&gt;0,'Input Data Shift C'!AG$80,'Shift C Calculation'!$D90)/3600,0)</f>
        <v>0</v>
      </c>
      <c r="AI90" s="10">
        <f>+IFERROR('Input Data Shift C'!AH19*IF('Input Data Shift C'!AH$80&gt;0,'Input Data Shift C'!AH$80,'Shift C Calculation'!$D90)/3600,0)</f>
        <v>0</v>
      </c>
      <c r="AJ90" s="10">
        <f t="shared" si="5"/>
        <v>0.46725000000000005</v>
      </c>
    </row>
    <row r="91" spans="2:36">
      <c r="B91" s="8">
        <v>14</v>
      </c>
      <c r="C91" s="9" t="str">
        <f t="shared" si="4"/>
        <v>AE062040-3920</v>
      </c>
      <c r="D91" s="8">
        <f>+Kousu!F24</f>
        <v>2.7</v>
      </c>
      <c r="E91" s="10">
        <f>+IFERROR('Input Data Shift C'!D20*IF('Input Data Shift C'!D$80&gt;0,'Input Data Shift C'!D$80,'Shift C Calculation'!$D91)/3600,0)</f>
        <v>0</v>
      </c>
      <c r="F91" s="10">
        <f>+IFERROR('Input Data Shift C'!E20*IF('Input Data Shift C'!E$80&gt;0,'Input Data Shift C'!E$80,'Shift C Calculation'!$D91)/3600,0)</f>
        <v>0</v>
      </c>
      <c r="G91" s="10">
        <f>+IFERROR('Input Data Shift C'!F20*IF('Input Data Shift C'!F$80&gt;0,'Input Data Shift C'!F$80,'Shift C Calculation'!$D91)/3600,0)</f>
        <v>0</v>
      </c>
      <c r="H91" s="10">
        <f>+IFERROR('Input Data Shift C'!G20*IF('Input Data Shift C'!G$80&gt;0,'Input Data Shift C'!G$80,'Shift C Calculation'!$D91)/3600,0)</f>
        <v>0</v>
      </c>
      <c r="I91" s="10">
        <f>+IFERROR('Input Data Shift C'!H20*IF('Input Data Shift C'!H$80&gt;0,'Input Data Shift C'!H$80,'Shift C Calculation'!$D91)/3600,0)</f>
        <v>0</v>
      </c>
      <c r="J91" s="10">
        <f>+IFERROR('Input Data Shift C'!I20*IF('Input Data Shift C'!I$80&gt;0,'Input Data Shift C'!I$80,'Shift C Calculation'!$D91)/3600,0)</f>
        <v>0</v>
      </c>
      <c r="K91" s="10">
        <f>+IFERROR('Input Data Shift C'!J20*IF('Input Data Shift C'!J$80&gt;0,'Input Data Shift C'!J$80,'Shift C Calculation'!$D91)/3600,0)</f>
        <v>0.46050000000000008</v>
      </c>
      <c r="L91" s="10">
        <f>+IFERROR('Input Data Shift C'!K20*IF('Input Data Shift C'!K$80&gt;0,'Input Data Shift C'!K$80,'Shift C Calculation'!$D91)/3600,0)</f>
        <v>0</v>
      </c>
      <c r="M91" s="10">
        <f>+IFERROR('Input Data Shift C'!L20*IF('Input Data Shift C'!L$80&gt;0,'Input Data Shift C'!L$80,'Shift C Calculation'!$D91)/3600,0)</f>
        <v>0</v>
      </c>
      <c r="N91" s="10">
        <f>+IFERROR('Input Data Shift C'!M20*IF('Input Data Shift C'!M$80&gt;0,'Input Data Shift C'!M$80,'Shift C Calculation'!$D91)/3600,0)</f>
        <v>0</v>
      </c>
      <c r="O91" s="10">
        <f>+IFERROR('Input Data Shift C'!N20*IF('Input Data Shift C'!N$80&gt;0,'Input Data Shift C'!N$80,'Shift C Calculation'!$D91)/3600,0)</f>
        <v>0</v>
      </c>
      <c r="P91" s="10">
        <f>+IFERROR('Input Data Shift C'!O20*IF('Input Data Shift C'!O$80&gt;0,'Input Data Shift C'!O$80,'Shift C Calculation'!$D91)/3600,0)</f>
        <v>0</v>
      </c>
      <c r="Q91" s="10">
        <f>+IFERROR('Input Data Shift C'!P20*IF('Input Data Shift C'!P$80&gt;0,'Input Data Shift C'!P$80,'Shift C Calculation'!$D91)/3600,0)</f>
        <v>0</v>
      </c>
      <c r="R91" s="10">
        <f>+IFERROR('Input Data Shift C'!Q20*IF('Input Data Shift C'!Q$80&gt;0,'Input Data Shift C'!Q$80,'Shift C Calculation'!$D91)/3600,0)</f>
        <v>0</v>
      </c>
      <c r="S91" s="10">
        <f>+IFERROR('Input Data Shift C'!R20*IF('Input Data Shift C'!R$80&gt;0,'Input Data Shift C'!R$80,'Shift C Calculation'!$D91)/3600,0)</f>
        <v>0.40425000000000005</v>
      </c>
      <c r="T91" s="10">
        <f>+IFERROR('Input Data Shift C'!S20*IF('Input Data Shift C'!S$80&gt;0,'Input Data Shift C'!S$80,'Shift C Calculation'!$D91)/3600,0)</f>
        <v>0</v>
      </c>
      <c r="U91" s="10">
        <f>+IFERROR('Input Data Shift C'!T20*IF('Input Data Shift C'!T$80&gt;0,'Input Data Shift C'!T$80,'Shift C Calculation'!$D91)/3600,0)</f>
        <v>0</v>
      </c>
      <c r="V91" s="10">
        <f>+IFERROR('Input Data Shift C'!U20*IF('Input Data Shift C'!U$80&gt;0,'Input Data Shift C'!U$80,'Shift C Calculation'!$D91)/3600,0)</f>
        <v>0</v>
      </c>
      <c r="W91" s="10">
        <f>+IFERROR('Input Data Shift C'!V20*IF('Input Data Shift C'!V$80&gt;0,'Input Data Shift C'!V$80,'Shift C Calculation'!$D91)/3600,0)</f>
        <v>0</v>
      </c>
      <c r="X91" s="10">
        <f>+IFERROR('Input Data Shift C'!W20*IF('Input Data Shift C'!W$80&gt;0,'Input Data Shift C'!W$80,'Shift C Calculation'!$D91)/3600,0)</f>
        <v>0</v>
      </c>
      <c r="Y91" s="10">
        <f>+IFERROR('Input Data Shift C'!X20*IF('Input Data Shift C'!X$80&gt;0,'Input Data Shift C'!X$80,'Shift C Calculation'!$D91)/3600,0)</f>
        <v>0</v>
      </c>
      <c r="Z91" s="10">
        <f>+IFERROR('Input Data Shift C'!Y20*IF('Input Data Shift C'!Y$80&gt;0,'Input Data Shift C'!Y$80,'Shift C Calculation'!$D91)/3600,0)</f>
        <v>0</v>
      </c>
      <c r="AA91" s="10">
        <f>+IFERROR('Input Data Shift C'!Z20*IF('Input Data Shift C'!Z$80&gt;0,'Input Data Shift C'!Z$80,'Shift C Calculation'!$D91)/3600,0)</f>
        <v>0</v>
      </c>
      <c r="AB91" s="10">
        <f>+IFERROR('Input Data Shift C'!AA20*IF('Input Data Shift C'!AA$80&gt;0,'Input Data Shift C'!AA$80,'Shift C Calculation'!$D91)/3600,0)</f>
        <v>0</v>
      </c>
      <c r="AC91" s="10">
        <f>+IFERROR('Input Data Shift C'!AB20*IF('Input Data Shift C'!AB$80&gt;0,'Input Data Shift C'!AB$80,'Shift C Calculation'!$D91)/3600,0)</f>
        <v>0</v>
      </c>
      <c r="AD91" s="10">
        <f>+IFERROR('Input Data Shift C'!AC20*IF('Input Data Shift C'!AC$80&gt;0,'Input Data Shift C'!AC$80,'Shift C Calculation'!$D91)/3600,0)</f>
        <v>0</v>
      </c>
      <c r="AE91" s="10">
        <f>+IFERROR('Input Data Shift C'!AD20*IF('Input Data Shift C'!AD$80&gt;0,'Input Data Shift C'!AD$80,'Shift C Calculation'!$D91)/3600,0)</f>
        <v>0</v>
      </c>
      <c r="AF91" s="10">
        <f>+IFERROR('Input Data Shift C'!AE20*IF('Input Data Shift C'!AE$80&gt;0,'Input Data Shift C'!AE$80,'Shift C Calculation'!$D91)/3600,0)</f>
        <v>0</v>
      </c>
      <c r="AG91" s="10">
        <f>+IFERROR('Input Data Shift C'!AF20*IF('Input Data Shift C'!AF$80&gt;0,'Input Data Shift C'!AF$80,'Shift C Calculation'!$D91)/3600,0)</f>
        <v>0</v>
      </c>
      <c r="AH91" s="10">
        <f>+IFERROR('Input Data Shift C'!AG20*IF('Input Data Shift C'!AG$80&gt;0,'Input Data Shift C'!AG$80,'Shift C Calculation'!$D91)/3600,0)</f>
        <v>0</v>
      </c>
      <c r="AI91" s="10">
        <f>+IFERROR('Input Data Shift C'!AH20*IF('Input Data Shift C'!AH$80&gt;0,'Input Data Shift C'!AH$80,'Shift C Calculation'!$D91)/3600,0)</f>
        <v>0</v>
      </c>
      <c r="AJ91" s="10">
        <f t="shared" si="5"/>
        <v>0.86475000000000013</v>
      </c>
    </row>
    <row r="92" spans="2:36">
      <c r="B92" s="8">
        <v>15</v>
      </c>
      <c r="C92" s="9" t="str">
        <f t="shared" si="4"/>
        <v>AE062040-4090</v>
      </c>
      <c r="D92" s="8">
        <f>+Kousu!F25</f>
        <v>2.7</v>
      </c>
      <c r="E92" s="10">
        <f>+IFERROR('Input Data Shift C'!D21*IF('Input Data Shift C'!D$80&gt;0,'Input Data Shift C'!D$80,'Shift C Calculation'!$D92)/3600,0)</f>
        <v>1.1220000000000001</v>
      </c>
      <c r="F92" s="10">
        <f>+IFERROR('Input Data Shift C'!E21*IF('Input Data Shift C'!E$80&gt;0,'Input Data Shift C'!E$80,'Shift C Calculation'!$D92)/3600,0)</f>
        <v>0</v>
      </c>
      <c r="G92" s="10">
        <f>+IFERROR('Input Data Shift C'!F21*IF('Input Data Shift C'!F$80&gt;0,'Input Data Shift C'!F$80,'Shift C Calculation'!$D92)/3600,0)</f>
        <v>0</v>
      </c>
      <c r="H92" s="10">
        <f>+IFERROR('Input Data Shift C'!G21*IF('Input Data Shift C'!G$80&gt;0,'Input Data Shift C'!G$80,'Shift C Calculation'!$D92)/3600,0)</f>
        <v>0</v>
      </c>
      <c r="I92" s="10">
        <f>+IFERROR('Input Data Shift C'!H21*IF('Input Data Shift C'!H$80&gt;0,'Input Data Shift C'!H$80,'Shift C Calculation'!$D92)/3600,0)</f>
        <v>0</v>
      </c>
      <c r="J92" s="10">
        <f>+IFERROR('Input Data Shift C'!I21*IF('Input Data Shift C'!I$80&gt;0,'Input Data Shift C'!I$80,'Shift C Calculation'!$D92)/3600,0)</f>
        <v>0</v>
      </c>
      <c r="K92" s="10">
        <f>+IFERROR('Input Data Shift C'!J21*IF('Input Data Shift C'!J$80&gt;0,'Input Data Shift C'!J$80,'Shift C Calculation'!$D92)/3600,0)</f>
        <v>0.71850000000000014</v>
      </c>
      <c r="L92" s="10">
        <f>+IFERROR('Input Data Shift C'!K21*IF('Input Data Shift C'!K$80&gt;0,'Input Data Shift C'!K$80,'Shift C Calculation'!$D92)/3600,0)</f>
        <v>0</v>
      </c>
      <c r="M92" s="10">
        <f>+IFERROR('Input Data Shift C'!L21*IF('Input Data Shift C'!L$80&gt;0,'Input Data Shift C'!L$80,'Shift C Calculation'!$D92)/3600,0)</f>
        <v>0</v>
      </c>
      <c r="N92" s="10">
        <f>+IFERROR('Input Data Shift C'!M21*IF('Input Data Shift C'!M$80&gt;0,'Input Data Shift C'!M$80,'Shift C Calculation'!$D92)/3600,0)</f>
        <v>0</v>
      </c>
      <c r="O92" s="10">
        <f>+IFERROR('Input Data Shift C'!N21*IF('Input Data Shift C'!N$80&gt;0,'Input Data Shift C'!N$80,'Shift C Calculation'!$D92)/3600,0)</f>
        <v>0</v>
      </c>
      <c r="P92" s="10">
        <f>+IFERROR('Input Data Shift C'!O21*IF('Input Data Shift C'!O$80&gt;0,'Input Data Shift C'!O$80,'Shift C Calculation'!$D92)/3600,0)</f>
        <v>0</v>
      </c>
      <c r="Q92" s="10">
        <f>+IFERROR('Input Data Shift C'!P21*IF('Input Data Shift C'!P$80&gt;0,'Input Data Shift C'!P$80,'Shift C Calculation'!$D92)/3600,0)</f>
        <v>0.82425000000000004</v>
      </c>
      <c r="R92" s="10">
        <f>+IFERROR('Input Data Shift C'!Q21*IF('Input Data Shift C'!Q$80&gt;0,'Input Data Shift C'!Q$80,'Shift C Calculation'!$D92)/3600,0)</f>
        <v>0</v>
      </c>
      <c r="S92" s="10">
        <f>+IFERROR('Input Data Shift C'!R21*IF('Input Data Shift C'!R$80&gt;0,'Input Data Shift C'!R$80,'Shift C Calculation'!$D92)/3600,0)</f>
        <v>0.53625000000000012</v>
      </c>
      <c r="T92" s="10">
        <f>+IFERROR('Input Data Shift C'!S21*IF('Input Data Shift C'!S$80&gt;0,'Input Data Shift C'!S$80,'Shift C Calculation'!$D92)/3600,0)</f>
        <v>0</v>
      </c>
      <c r="U92" s="10">
        <f>+IFERROR('Input Data Shift C'!T21*IF('Input Data Shift C'!T$80&gt;0,'Input Data Shift C'!T$80,'Shift C Calculation'!$D92)/3600,0)</f>
        <v>0</v>
      </c>
      <c r="V92" s="10">
        <f>+IFERROR('Input Data Shift C'!U21*IF('Input Data Shift C'!U$80&gt;0,'Input Data Shift C'!U$80,'Shift C Calculation'!$D92)/3600,0)</f>
        <v>0</v>
      </c>
      <c r="W92" s="10">
        <f>+IFERROR('Input Data Shift C'!V21*IF('Input Data Shift C'!V$80&gt;0,'Input Data Shift C'!V$80,'Shift C Calculation'!$D92)/3600,0)</f>
        <v>0</v>
      </c>
      <c r="X92" s="10">
        <f>+IFERROR('Input Data Shift C'!W21*IF('Input Data Shift C'!W$80&gt;0,'Input Data Shift C'!W$80,'Shift C Calculation'!$D92)/3600,0)</f>
        <v>0</v>
      </c>
      <c r="Y92" s="10">
        <f>+IFERROR('Input Data Shift C'!X21*IF('Input Data Shift C'!X$80&gt;0,'Input Data Shift C'!X$80,'Shift C Calculation'!$D92)/3600,0)</f>
        <v>0</v>
      </c>
      <c r="Z92" s="10">
        <f>+IFERROR('Input Data Shift C'!Y21*IF('Input Data Shift C'!Y$80&gt;0,'Input Data Shift C'!Y$80,'Shift C Calculation'!$D92)/3600,0)</f>
        <v>0</v>
      </c>
      <c r="AA92" s="10">
        <f>+IFERROR('Input Data Shift C'!Z21*IF('Input Data Shift C'!Z$80&gt;0,'Input Data Shift C'!Z$80,'Shift C Calculation'!$D92)/3600,0)</f>
        <v>0</v>
      </c>
      <c r="AB92" s="10">
        <f>+IFERROR('Input Data Shift C'!AA21*IF('Input Data Shift C'!AA$80&gt;0,'Input Data Shift C'!AA$80,'Shift C Calculation'!$D92)/3600,0)</f>
        <v>0</v>
      </c>
      <c r="AC92" s="10">
        <f>+IFERROR('Input Data Shift C'!AB21*IF('Input Data Shift C'!AB$80&gt;0,'Input Data Shift C'!AB$80,'Shift C Calculation'!$D92)/3600,0)</f>
        <v>0</v>
      </c>
      <c r="AD92" s="10">
        <f>+IFERROR('Input Data Shift C'!AC21*IF('Input Data Shift C'!AC$80&gt;0,'Input Data Shift C'!AC$80,'Shift C Calculation'!$D92)/3600,0)</f>
        <v>0</v>
      </c>
      <c r="AE92" s="10">
        <f>+IFERROR('Input Data Shift C'!AD21*IF('Input Data Shift C'!AD$80&gt;0,'Input Data Shift C'!AD$80,'Shift C Calculation'!$D92)/3600,0)</f>
        <v>0</v>
      </c>
      <c r="AF92" s="10">
        <f>+IFERROR('Input Data Shift C'!AE21*IF('Input Data Shift C'!AE$80&gt;0,'Input Data Shift C'!AE$80,'Shift C Calculation'!$D92)/3600,0)</f>
        <v>0</v>
      </c>
      <c r="AG92" s="10">
        <f>+IFERROR('Input Data Shift C'!AF21*IF('Input Data Shift C'!AF$80&gt;0,'Input Data Shift C'!AF$80,'Shift C Calculation'!$D92)/3600,0)</f>
        <v>0</v>
      </c>
      <c r="AH92" s="10">
        <f>+IFERROR('Input Data Shift C'!AG21*IF('Input Data Shift C'!AG$80&gt;0,'Input Data Shift C'!AG$80,'Shift C Calculation'!$D92)/3600,0)</f>
        <v>0</v>
      </c>
      <c r="AI92" s="10">
        <f>+IFERROR('Input Data Shift C'!AH21*IF('Input Data Shift C'!AH$80&gt;0,'Input Data Shift C'!AH$80,'Shift C Calculation'!$D92)/3600,0)</f>
        <v>0</v>
      </c>
      <c r="AJ92" s="10">
        <f t="shared" si="5"/>
        <v>3.2010000000000005</v>
      </c>
    </row>
    <row r="93" spans="2:36">
      <c r="B93" s="8">
        <v>16</v>
      </c>
      <c r="C93" s="9" t="str">
        <f t="shared" si="4"/>
        <v>AE062070-0010</v>
      </c>
      <c r="D93" s="8">
        <f>+Kousu!F26</f>
        <v>2.7</v>
      </c>
      <c r="E93" s="10">
        <f>+IFERROR('Input Data Shift C'!D22*IF('Input Data Shift C'!D$80&gt;0,'Input Data Shift C'!D$80,'Shift C Calculation'!$D93)/3600,0)</f>
        <v>0</v>
      </c>
      <c r="F93" s="10">
        <f>+IFERROR('Input Data Shift C'!E22*IF('Input Data Shift C'!E$80&gt;0,'Input Data Shift C'!E$80,'Shift C Calculation'!$D93)/3600,0)</f>
        <v>0</v>
      </c>
      <c r="G93" s="10">
        <f>+IFERROR('Input Data Shift C'!F22*IF('Input Data Shift C'!F$80&gt;0,'Input Data Shift C'!F$80,'Shift C Calculation'!$D93)/3600,0)</f>
        <v>0</v>
      </c>
      <c r="H93" s="10">
        <f>+IFERROR('Input Data Shift C'!G22*IF('Input Data Shift C'!G$80&gt;0,'Input Data Shift C'!G$80,'Shift C Calculation'!$D93)/3600,0)</f>
        <v>0</v>
      </c>
      <c r="I93" s="10">
        <f>+IFERROR('Input Data Shift C'!H22*IF('Input Data Shift C'!H$80&gt;0,'Input Data Shift C'!H$80,'Shift C Calculation'!$D93)/3600,0)</f>
        <v>0</v>
      </c>
      <c r="J93" s="10">
        <f>+IFERROR('Input Data Shift C'!I22*IF('Input Data Shift C'!I$80&gt;0,'Input Data Shift C'!I$80,'Shift C Calculation'!$D93)/3600,0)</f>
        <v>0</v>
      </c>
      <c r="K93" s="10">
        <f>+IFERROR('Input Data Shift C'!J22*IF('Input Data Shift C'!J$80&gt;0,'Input Data Shift C'!J$80,'Shift C Calculation'!$D93)/3600,0)</f>
        <v>0</v>
      </c>
      <c r="L93" s="10">
        <f>+IFERROR('Input Data Shift C'!K22*IF('Input Data Shift C'!K$80&gt;0,'Input Data Shift C'!K$80,'Shift C Calculation'!$D93)/3600,0)</f>
        <v>0</v>
      </c>
      <c r="M93" s="10">
        <f>+IFERROR('Input Data Shift C'!L22*IF('Input Data Shift C'!L$80&gt;0,'Input Data Shift C'!L$80,'Shift C Calculation'!$D93)/3600,0)</f>
        <v>0</v>
      </c>
      <c r="N93" s="10">
        <f>+IFERROR('Input Data Shift C'!M22*IF('Input Data Shift C'!M$80&gt;0,'Input Data Shift C'!M$80,'Shift C Calculation'!$D93)/3600,0)</f>
        <v>0</v>
      </c>
      <c r="O93" s="10">
        <f>+IFERROR('Input Data Shift C'!N22*IF('Input Data Shift C'!N$80&gt;0,'Input Data Shift C'!N$80,'Shift C Calculation'!$D93)/3600,0)</f>
        <v>0</v>
      </c>
      <c r="P93" s="10">
        <f>+IFERROR('Input Data Shift C'!O22*IF('Input Data Shift C'!O$80&gt;0,'Input Data Shift C'!O$80,'Shift C Calculation'!$D93)/3600,0)</f>
        <v>0</v>
      </c>
      <c r="Q93" s="10">
        <f>+IFERROR('Input Data Shift C'!P22*IF('Input Data Shift C'!P$80&gt;0,'Input Data Shift C'!P$80,'Shift C Calculation'!$D93)/3600,0)</f>
        <v>0</v>
      </c>
      <c r="R93" s="10">
        <f>+IFERROR('Input Data Shift C'!Q22*IF('Input Data Shift C'!Q$80&gt;0,'Input Data Shift C'!Q$80,'Shift C Calculation'!$D93)/3600,0)</f>
        <v>0</v>
      </c>
      <c r="S93" s="10">
        <f>+IFERROR('Input Data Shift C'!R22*IF('Input Data Shift C'!R$80&gt;0,'Input Data Shift C'!R$80,'Shift C Calculation'!$D93)/3600,0)</f>
        <v>0</v>
      </c>
      <c r="T93" s="10">
        <f>+IFERROR('Input Data Shift C'!S22*IF('Input Data Shift C'!S$80&gt;0,'Input Data Shift C'!S$80,'Shift C Calculation'!$D93)/3600,0)</f>
        <v>0</v>
      </c>
      <c r="U93" s="10">
        <f>+IFERROR('Input Data Shift C'!T22*IF('Input Data Shift C'!T$80&gt;0,'Input Data Shift C'!T$80,'Shift C Calculation'!$D93)/3600,0)</f>
        <v>0</v>
      </c>
      <c r="V93" s="10">
        <f>+IFERROR('Input Data Shift C'!U22*IF('Input Data Shift C'!U$80&gt;0,'Input Data Shift C'!U$80,'Shift C Calculation'!$D93)/3600,0)</f>
        <v>0</v>
      </c>
      <c r="W93" s="10">
        <f>+IFERROR('Input Data Shift C'!V22*IF('Input Data Shift C'!V$80&gt;0,'Input Data Shift C'!V$80,'Shift C Calculation'!$D93)/3600,0)</f>
        <v>0</v>
      </c>
      <c r="X93" s="10">
        <f>+IFERROR('Input Data Shift C'!W22*IF('Input Data Shift C'!W$80&gt;0,'Input Data Shift C'!W$80,'Shift C Calculation'!$D93)/3600,0)</f>
        <v>0</v>
      </c>
      <c r="Y93" s="10">
        <f>+IFERROR('Input Data Shift C'!X22*IF('Input Data Shift C'!X$80&gt;0,'Input Data Shift C'!X$80,'Shift C Calculation'!$D93)/3600,0)</f>
        <v>0</v>
      </c>
      <c r="Z93" s="10">
        <f>+IFERROR('Input Data Shift C'!Y22*IF('Input Data Shift C'!Y$80&gt;0,'Input Data Shift C'!Y$80,'Shift C Calculation'!$D93)/3600,0)</f>
        <v>0</v>
      </c>
      <c r="AA93" s="10">
        <f>+IFERROR('Input Data Shift C'!Z22*IF('Input Data Shift C'!Z$80&gt;0,'Input Data Shift C'!Z$80,'Shift C Calculation'!$D93)/3600,0)</f>
        <v>0</v>
      </c>
      <c r="AB93" s="10">
        <f>+IFERROR('Input Data Shift C'!AA22*IF('Input Data Shift C'!AA$80&gt;0,'Input Data Shift C'!AA$80,'Shift C Calculation'!$D93)/3600,0)</f>
        <v>0</v>
      </c>
      <c r="AC93" s="10">
        <f>+IFERROR('Input Data Shift C'!AB22*IF('Input Data Shift C'!AB$80&gt;0,'Input Data Shift C'!AB$80,'Shift C Calculation'!$D93)/3600,0)</f>
        <v>0</v>
      </c>
      <c r="AD93" s="10">
        <f>+IFERROR('Input Data Shift C'!AC22*IF('Input Data Shift C'!AC$80&gt;0,'Input Data Shift C'!AC$80,'Shift C Calculation'!$D93)/3600,0)</f>
        <v>0</v>
      </c>
      <c r="AE93" s="10">
        <f>+IFERROR('Input Data Shift C'!AD22*IF('Input Data Shift C'!AD$80&gt;0,'Input Data Shift C'!AD$80,'Shift C Calculation'!$D93)/3600,0)</f>
        <v>0</v>
      </c>
      <c r="AF93" s="10">
        <f>+IFERROR('Input Data Shift C'!AE22*IF('Input Data Shift C'!AE$80&gt;0,'Input Data Shift C'!AE$80,'Shift C Calculation'!$D93)/3600,0)</f>
        <v>0</v>
      </c>
      <c r="AG93" s="10">
        <f>+IFERROR('Input Data Shift C'!AF22*IF('Input Data Shift C'!AF$80&gt;0,'Input Data Shift C'!AF$80,'Shift C Calculation'!$D93)/3600,0)</f>
        <v>0</v>
      </c>
      <c r="AH93" s="10">
        <f>+IFERROR('Input Data Shift C'!AG22*IF('Input Data Shift C'!AG$80&gt;0,'Input Data Shift C'!AG$80,'Shift C Calculation'!$D93)/3600,0)</f>
        <v>0</v>
      </c>
      <c r="AI93" s="10">
        <f>+IFERROR('Input Data Shift C'!AH22*IF('Input Data Shift C'!AH$80&gt;0,'Input Data Shift C'!AH$80,'Shift C Calculation'!$D93)/3600,0)</f>
        <v>0</v>
      </c>
      <c r="AJ93" s="10">
        <f t="shared" si="5"/>
        <v>0</v>
      </c>
    </row>
    <row r="94" spans="2:36">
      <c r="B94" s="8">
        <v>17</v>
      </c>
      <c r="C94" s="9" t="str">
        <f t="shared" si="4"/>
        <v>AE062070-0150</v>
      </c>
      <c r="D94" s="8">
        <f>+Kousu!F27</f>
        <v>2.7</v>
      </c>
      <c r="E94" s="10">
        <f>+IFERROR('Input Data Shift C'!D23*IF('Input Data Shift C'!D$80&gt;0,'Input Data Shift C'!D$80,'Shift C Calculation'!$D94)/3600,0)</f>
        <v>0</v>
      </c>
      <c r="F94" s="10">
        <f>+IFERROR('Input Data Shift C'!E23*IF('Input Data Shift C'!E$80&gt;0,'Input Data Shift C'!E$80,'Shift C Calculation'!$D94)/3600,0)</f>
        <v>0</v>
      </c>
      <c r="G94" s="10">
        <f>+IFERROR('Input Data Shift C'!F23*IF('Input Data Shift C'!F$80&gt;0,'Input Data Shift C'!F$80,'Shift C Calculation'!$D94)/3600,0)</f>
        <v>1.07175</v>
      </c>
      <c r="H94" s="10">
        <f>+IFERROR('Input Data Shift C'!G23*IF('Input Data Shift C'!G$80&gt;0,'Input Data Shift C'!G$80,'Shift C Calculation'!$D94)/3600,0)</f>
        <v>2.2020000000000004</v>
      </c>
      <c r="I94" s="10">
        <f>+IFERROR('Input Data Shift C'!H23*IF('Input Data Shift C'!H$80&gt;0,'Input Data Shift C'!H$80,'Shift C Calculation'!$D94)/3600,0)</f>
        <v>0</v>
      </c>
      <c r="J94" s="10">
        <f>+IFERROR('Input Data Shift C'!I23*IF('Input Data Shift C'!I$80&gt;0,'Input Data Shift C'!I$80,'Shift C Calculation'!$D94)/3600,0)</f>
        <v>0</v>
      </c>
      <c r="K94" s="10">
        <f>+IFERROR('Input Data Shift C'!J23*IF('Input Data Shift C'!J$80&gt;0,'Input Data Shift C'!J$80,'Shift C Calculation'!$D94)/3600,0)</f>
        <v>0.80925000000000002</v>
      </c>
      <c r="L94" s="10">
        <f>+IFERROR('Input Data Shift C'!K23*IF('Input Data Shift C'!K$80&gt;0,'Input Data Shift C'!K$80,'Shift C Calculation'!$D94)/3600,0)</f>
        <v>0</v>
      </c>
      <c r="M94" s="10">
        <f>+IFERROR('Input Data Shift C'!L23*IF('Input Data Shift C'!L$80&gt;0,'Input Data Shift C'!L$80,'Shift C Calculation'!$D94)/3600,0)</f>
        <v>1.8045000000000002</v>
      </c>
      <c r="N94" s="10">
        <f>+IFERROR('Input Data Shift C'!M23*IF('Input Data Shift C'!M$80&gt;0,'Input Data Shift C'!M$80,'Shift C Calculation'!$D94)/3600,0)</f>
        <v>1.44</v>
      </c>
      <c r="O94" s="10">
        <f>+IFERROR('Input Data Shift C'!N23*IF('Input Data Shift C'!N$80&gt;0,'Input Data Shift C'!N$80,'Shift C Calculation'!$D94)/3600,0)</f>
        <v>0</v>
      </c>
      <c r="P94" s="10">
        <f>+IFERROR('Input Data Shift C'!O23*IF('Input Data Shift C'!O$80&gt;0,'Input Data Shift C'!O$80,'Shift C Calculation'!$D94)/3600,0)</f>
        <v>0</v>
      </c>
      <c r="Q94" s="10">
        <f>+IFERROR('Input Data Shift C'!P23*IF('Input Data Shift C'!P$80&gt;0,'Input Data Shift C'!P$80,'Shift C Calculation'!$D94)/3600,0)</f>
        <v>0</v>
      </c>
      <c r="R94" s="10">
        <f>+IFERROR('Input Data Shift C'!Q23*IF('Input Data Shift C'!Q$80&gt;0,'Input Data Shift C'!Q$80,'Shift C Calculation'!$D94)/3600,0)</f>
        <v>2.2440000000000002</v>
      </c>
      <c r="S94" s="10">
        <f>+IFERROR('Input Data Shift C'!R23*IF('Input Data Shift C'!R$80&gt;0,'Input Data Shift C'!R$80,'Shift C Calculation'!$D94)/3600,0)</f>
        <v>1.08</v>
      </c>
      <c r="T94" s="10">
        <f>+IFERROR('Input Data Shift C'!S23*IF('Input Data Shift C'!S$80&gt;0,'Input Data Shift C'!S$80,'Shift C Calculation'!$D94)/3600,0)</f>
        <v>0.36</v>
      </c>
      <c r="U94" s="10">
        <f>+IFERROR('Input Data Shift C'!T23*IF('Input Data Shift C'!T$80&gt;0,'Input Data Shift C'!T$80,'Shift C Calculation'!$D94)/3600,0)</f>
        <v>0</v>
      </c>
      <c r="V94" s="10">
        <f>+IFERROR('Input Data Shift C'!U23*IF('Input Data Shift C'!U$80&gt;0,'Input Data Shift C'!U$80,'Shift C Calculation'!$D94)/3600,0)</f>
        <v>0</v>
      </c>
      <c r="W94" s="10">
        <f>+IFERROR('Input Data Shift C'!V23*IF('Input Data Shift C'!V$80&gt;0,'Input Data Shift C'!V$80,'Shift C Calculation'!$D94)/3600,0)</f>
        <v>0</v>
      </c>
      <c r="X94" s="10">
        <f>+IFERROR('Input Data Shift C'!W23*IF('Input Data Shift C'!W$80&gt;0,'Input Data Shift C'!W$80,'Shift C Calculation'!$D94)/3600,0)</f>
        <v>0</v>
      </c>
      <c r="Y94" s="10">
        <f>+IFERROR('Input Data Shift C'!X23*IF('Input Data Shift C'!X$80&gt;0,'Input Data Shift C'!X$80,'Shift C Calculation'!$D94)/3600,0)</f>
        <v>0</v>
      </c>
      <c r="Z94" s="10">
        <f>+IFERROR('Input Data Shift C'!Y23*IF('Input Data Shift C'!Y$80&gt;0,'Input Data Shift C'!Y$80,'Shift C Calculation'!$D94)/3600,0)</f>
        <v>0</v>
      </c>
      <c r="AA94" s="10">
        <f>+IFERROR('Input Data Shift C'!Z23*IF('Input Data Shift C'!Z$80&gt;0,'Input Data Shift C'!Z$80,'Shift C Calculation'!$D94)/3600,0)</f>
        <v>0</v>
      </c>
      <c r="AB94" s="10">
        <f>+IFERROR('Input Data Shift C'!AA23*IF('Input Data Shift C'!AA$80&gt;0,'Input Data Shift C'!AA$80,'Shift C Calculation'!$D94)/3600,0)</f>
        <v>0</v>
      </c>
      <c r="AC94" s="10">
        <f>+IFERROR('Input Data Shift C'!AB23*IF('Input Data Shift C'!AB$80&gt;0,'Input Data Shift C'!AB$80,'Shift C Calculation'!$D94)/3600,0)</f>
        <v>0</v>
      </c>
      <c r="AD94" s="10">
        <f>+IFERROR('Input Data Shift C'!AC23*IF('Input Data Shift C'!AC$80&gt;0,'Input Data Shift C'!AC$80,'Shift C Calculation'!$D94)/3600,0)</f>
        <v>0</v>
      </c>
      <c r="AE94" s="10">
        <f>+IFERROR('Input Data Shift C'!AD23*IF('Input Data Shift C'!AD$80&gt;0,'Input Data Shift C'!AD$80,'Shift C Calculation'!$D94)/3600,0)</f>
        <v>0</v>
      </c>
      <c r="AF94" s="10">
        <f>+IFERROR('Input Data Shift C'!AE23*IF('Input Data Shift C'!AE$80&gt;0,'Input Data Shift C'!AE$80,'Shift C Calculation'!$D94)/3600,0)</f>
        <v>0</v>
      </c>
      <c r="AG94" s="10">
        <f>+IFERROR('Input Data Shift C'!AF23*IF('Input Data Shift C'!AF$80&gt;0,'Input Data Shift C'!AF$80,'Shift C Calculation'!$D94)/3600,0)</f>
        <v>0</v>
      </c>
      <c r="AH94" s="10">
        <f>+IFERROR('Input Data Shift C'!AG23*IF('Input Data Shift C'!AG$80&gt;0,'Input Data Shift C'!AG$80,'Shift C Calculation'!$D94)/3600,0)</f>
        <v>0</v>
      </c>
      <c r="AI94" s="10">
        <f>+IFERROR('Input Data Shift C'!AH23*IF('Input Data Shift C'!AH$80&gt;0,'Input Data Shift C'!AH$80,'Shift C Calculation'!$D94)/3600,0)</f>
        <v>0</v>
      </c>
      <c r="AJ94" s="10">
        <f t="shared" si="5"/>
        <v>11.0115</v>
      </c>
    </row>
    <row r="95" spans="2:36">
      <c r="B95" s="8">
        <v>18</v>
      </c>
      <c r="C95" s="9" t="str">
        <f t="shared" si="4"/>
        <v>AE062070-0160</v>
      </c>
      <c r="D95" s="8">
        <f>+Kousu!F28</f>
        <v>2.7</v>
      </c>
      <c r="E95" s="10">
        <f>+IFERROR('Input Data Shift C'!D24*IF('Input Data Shift C'!D$80&gt;0,'Input Data Shift C'!D$80,'Shift C Calculation'!$D95)/3600,0)</f>
        <v>0.72375</v>
      </c>
      <c r="F95" s="10">
        <f>+IFERROR('Input Data Shift C'!E24*IF('Input Data Shift C'!E$80&gt;0,'Input Data Shift C'!E$80,'Shift C Calculation'!$D95)/3600,0)</f>
        <v>0</v>
      </c>
      <c r="G95" s="10">
        <f>+IFERROR('Input Data Shift C'!F24*IF('Input Data Shift C'!F$80&gt;0,'Input Data Shift C'!F$80,'Shift C Calculation'!$D95)/3600,0)</f>
        <v>0.80925000000000002</v>
      </c>
      <c r="H95" s="10">
        <f>+IFERROR('Input Data Shift C'!G24*IF('Input Data Shift C'!G$80&gt;0,'Input Data Shift C'!G$80,'Shift C Calculation'!$D95)/3600,0)</f>
        <v>0.39525000000000005</v>
      </c>
      <c r="I95" s="10">
        <f>+IFERROR('Input Data Shift C'!H24*IF('Input Data Shift C'!H$80&gt;0,'Input Data Shift C'!H$80,'Shift C Calculation'!$D95)/3600,0)</f>
        <v>0</v>
      </c>
      <c r="J95" s="10">
        <f>+IFERROR('Input Data Shift C'!I24*IF('Input Data Shift C'!I$80&gt;0,'Input Data Shift C'!I$80,'Shift C Calculation'!$D95)/3600,0)</f>
        <v>0</v>
      </c>
      <c r="K95" s="10">
        <f>+IFERROR('Input Data Shift C'!J24*IF('Input Data Shift C'!J$80&gt;0,'Input Data Shift C'!J$80,'Shift C Calculation'!$D95)/3600,0)</f>
        <v>0.80925000000000002</v>
      </c>
      <c r="L95" s="10">
        <f>+IFERROR('Input Data Shift C'!K24*IF('Input Data Shift C'!K$80&gt;0,'Input Data Shift C'!K$80,'Shift C Calculation'!$D95)/3600,0)</f>
        <v>2.3370000000000002</v>
      </c>
      <c r="M95" s="10">
        <f>+IFERROR('Input Data Shift C'!L24*IF('Input Data Shift C'!L$80&gt;0,'Input Data Shift C'!L$80,'Shift C Calculation'!$D95)/3600,0)</f>
        <v>0.51300000000000001</v>
      </c>
      <c r="N95" s="10">
        <f>+IFERROR('Input Data Shift C'!M24*IF('Input Data Shift C'!M$80&gt;0,'Input Data Shift C'!M$80,'Shift C Calculation'!$D95)/3600,0)</f>
        <v>0</v>
      </c>
      <c r="O95" s="10">
        <f>+IFERROR('Input Data Shift C'!N24*IF('Input Data Shift C'!N$80&gt;0,'Input Data Shift C'!N$80,'Shift C Calculation'!$D95)/3600,0)</f>
        <v>0</v>
      </c>
      <c r="P95" s="10">
        <f>+IFERROR('Input Data Shift C'!O24*IF('Input Data Shift C'!O$80&gt;0,'Input Data Shift C'!O$80,'Shift C Calculation'!$D95)/3600,0)</f>
        <v>0</v>
      </c>
      <c r="Q95" s="10">
        <f>+IFERROR('Input Data Shift C'!P24*IF('Input Data Shift C'!P$80&gt;0,'Input Data Shift C'!P$80,'Shift C Calculation'!$D95)/3600,0)</f>
        <v>0</v>
      </c>
      <c r="R95" s="10">
        <f>+IFERROR('Input Data Shift C'!Q24*IF('Input Data Shift C'!Q$80&gt;0,'Input Data Shift C'!Q$80,'Shift C Calculation'!$D95)/3600,0)</f>
        <v>1.7655000000000001</v>
      </c>
      <c r="S95" s="10">
        <f>+IFERROR('Input Data Shift C'!R24*IF('Input Data Shift C'!R$80&gt;0,'Input Data Shift C'!R$80,'Shift C Calculation'!$D95)/3600,0)</f>
        <v>0.48300000000000004</v>
      </c>
      <c r="T95" s="10">
        <f>+IFERROR('Input Data Shift C'!S24*IF('Input Data Shift C'!S$80&gt;0,'Input Data Shift C'!S$80,'Shift C Calculation'!$D95)/3600,0)</f>
        <v>1.4272500000000001</v>
      </c>
      <c r="U95" s="10">
        <f>+IFERROR('Input Data Shift C'!T24*IF('Input Data Shift C'!T$80&gt;0,'Input Data Shift C'!T$80,'Shift C Calculation'!$D95)/3600,0)</f>
        <v>0</v>
      </c>
      <c r="V95" s="10">
        <f>+IFERROR('Input Data Shift C'!U24*IF('Input Data Shift C'!U$80&gt;0,'Input Data Shift C'!U$80,'Shift C Calculation'!$D95)/3600,0)</f>
        <v>0</v>
      </c>
      <c r="W95" s="10">
        <f>+IFERROR('Input Data Shift C'!V24*IF('Input Data Shift C'!V$80&gt;0,'Input Data Shift C'!V$80,'Shift C Calculation'!$D95)/3600,0)</f>
        <v>0</v>
      </c>
      <c r="X95" s="10">
        <f>+IFERROR('Input Data Shift C'!W24*IF('Input Data Shift C'!W$80&gt;0,'Input Data Shift C'!W$80,'Shift C Calculation'!$D95)/3600,0)</f>
        <v>0</v>
      </c>
      <c r="Y95" s="10">
        <f>+IFERROR('Input Data Shift C'!X24*IF('Input Data Shift C'!X$80&gt;0,'Input Data Shift C'!X$80,'Shift C Calculation'!$D95)/3600,0)</f>
        <v>0</v>
      </c>
      <c r="Z95" s="10">
        <f>+IFERROR('Input Data Shift C'!Y24*IF('Input Data Shift C'!Y$80&gt;0,'Input Data Shift C'!Y$80,'Shift C Calculation'!$D95)/3600,0)</f>
        <v>0</v>
      </c>
      <c r="AA95" s="10">
        <f>+IFERROR('Input Data Shift C'!Z24*IF('Input Data Shift C'!Z$80&gt;0,'Input Data Shift C'!Z$80,'Shift C Calculation'!$D95)/3600,0)</f>
        <v>0</v>
      </c>
      <c r="AB95" s="10">
        <f>+IFERROR('Input Data Shift C'!AA24*IF('Input Data Shift C'!AA$80&gt;0,'Input Data Shift C'!AA$80,'Shift C Calculation'!$D95)/3600,0)</f>
        <v>0</v>
      </c>
      <c r="AC95" s="10">
        <f>+IFERROR('Input Data Shift C'!AB24*IF('Input Data Shift C'!AB$80&gt;0,'Input Data Shift C'!AB$80,'Shift C Calculation'!$D95)/3600,0)</f>
        <v>0</v>
      </c>
      <c r="AD95" s="10">
        <f>+IFERROR('Input Data Shift C'!AC24*IF('Input Data Shift C'!AC$80&gt;0,'Input Data Shift C'!AC$80,'Shift C Calculation'!$D95)/3600,0)</f>
        <v>0</v>
      </c>
      <c r="AE95" s="10">
        <f>+IFERROR('Input Data Shift C'!AD24*IF('Input Data Shift C'!AD$80&gt;0,'Input Data Shift C'!AD$80,'Shift C Calculation'!$D95)/3600,0)</f>
        <v>0</v>
      </c>
      <c r="AF95" s="10">
        <f>+IFERROR('Input Data Shift C'!AE24*IF('Input Data Shift C'!AE$80&gt;0,'Input Data Shift C'!AE$80,'Shift C Calculation'!$D95)/3600,0)</f>
        <v>0</v>
      </c>
      <c r="AG95" s="10">
        <f>+IFERROR('Input Data Shift C'!AF24*IF('Input Data Shift C'!AF$80&gt;0,'Input Data Shift C'!AF$80,'Shift C Calculation'!$D95)/3600,0)</f>
        <v>0</v>
      </c>
      <c r="AH95" s="10">
        <f>+IFERROR('Input Data Shift C'!AG24*IF('Input Data Shift C'!AG$80&gt;0,'Input Data Shift C'!AG$80,'Shift C Calculation'!$D95)/3600,0)</f>
        <v>0</v>
      </c>
      <c r="AI95" s="10">
        <f>+IFERROR('Input Data Shift C'!AH24*IF('Input Data Shift C'!AH$80&gt;0,'Input Data Shift C'!AH$80,'Shift C Calculation'!$D95)/3600,0)</f>
        <v>0</v>
      </c>
      <c r="AJ95" s="10">
        <f t="shared" si="5"/>
        <v>9.2632500000000011</v>
      </c>
    </row>
    <row r="96" spans="2:36">
      <c r="B96" s="8">
        <v>19</v>
      </c>
      <c r="C96" s="9" t="str">
        <f t="shared" si="4"/>
        <v>AE062070-0171</v>
      </c>
      <c r="D96" s="8">
        <f>+Kousu!F29</f>
        <v>2.7</v>
      </c>
      <c r="E96" s="10">
        <f>+IFERROR('Input Data Shift C'!D25*IF('Input Data Shift C'!D$80&gt;0,'Input Data Shift C'!D$80,'Shift C Calculation'!$D96)/3600,0)</f>
        <v>0</v>
      </c>
      <c r="F96" s="10">
        <f>+IFERROR('Input Data Shift C'!E25*IF('Input Data Shift C'!E$80&gt;0,'Input Data Shift C'!E$80,'Shift C Calculation'!$D96)/3600,0)</f>
        <v>0</v>
      </c>
      <c r="G96" s="10">
        <f>+IFERROR('Input Data Shift C'!F25*IF('Input Data Shift C'!F$80&gt;0,'Input Data Shift C'!F$80,'Shift C Calculation'!$D96)/3600,0)</f>
        <v>0</v>
      </c>
      <c r="H96" s="10">
        <f>+IFERROR('Input Data Shift C'!G25*IF('Input Data Shift C'!G$80&gt;0,'Input Data Shift C'!G$80,'Shift C Calculation'!$D96)/3600,0)</f>
        <v>0</v>
      </c>
      <c r="I96" s="10">
        <f>+IFERROR('Input Data Shift C'!H25*IF('Input Data Shift C'!H$80&gt;0,'Input Data Shift C'!H$80,'Shift C Calculation'!$D96)/3600,0)</f>
        <v>0</v>
      </c>
      <c r="J96" s="10">
        <f>+IFERROR('Input Data Shift C'!I25*IF('Input Data Shift C'!I$80&gt;0,'Input Data Shift C'!I$80,'Shift C Calculation'!$D96)/3600,0)</f>
        <v>0</v>
      </c>
      <c r="K96" s="10">
        <f>+IFERROR('Input Data Shift C'!J25*IF('Input Data Shift C'!J$80&gt;0,'Input Data Shift C'!J$80,'Shift C Calculation'!$D96)/3600,0)</f>
        <v>0</v>
      </c>
      <c r="L96" s="10">
        <f>+IFERROR('Input Data Shift C'!K25*IF('Input Data Shift C'!K$80&gt;0,'Input Data Shift C'!K$80,'Shift C Calculation'!$D96)/3600,0)</f>
        <v>0</v>
      </c>
      <c r="M96" s="10">
        <f>+IFERROR('Input Data Shift C'!L25*IF('Input Data Shift C'!L$80&gt;0,'Input Data Shift C'!L$80,'Shift C Calculation'!$D96)/3600,0)</f>
        <v>0</v>
      </c>
      <c r="N96" s="10">
        <f>+IFERROR('Input Data Shift C'!M25*IF('Input Data Shift C'!M$80&gt;0,'Input Data Shift C'!M$80,'Shift C Calculation'!$D96)/3600,0)</f>
        <v>0</v>
      </c>
      <c r="O96" s="10">
        <f>+IFERROR('Input Data Shift C'!N25*IF('Input Data Shift C'!N$80&gt;0,'Input Data Shift C'!N$80,'Shift C Calculation'!$D96)/3600,0)</f>
        <v>0</v>
      </c>
      <c r="P96" s="10">
        <f>+IFERROR('Input Data Shift C'!O25*IF('Input Data Shift C'!O$80&gt;0,'Input Data Shift C'!O$80,'Shift C Calculation'!$D96)/3600,0)</f>
        <v>0</v>
      </c>
      <c r="Q96" s="10">
        <f>+IFERROR('Input Data Shift C'!P25*IF('Input Data Shift C'!P$80&gt;0,'Input Data Shift C'!P$80,'Shift C Calculation'!$D96)/3600,0)</f>
        <v>0</v>
      </c>
      <c r="R96" s="10">
        <f>+IFERROR('Input Data Shift C'!Q25*IF('Input Data Shift C'!Q$80&gt;0,'Input Data Shift C'!Q$80,'Shift C Calculation'!$D96)/3600,0)</f>
        <v>0</v>
      </c>
      <c r="S96" s="10">
        <f>+IFERROR('Input Data Shift C'!R25*IF('Input Data Shift C'!R$80&gt;0,'Input Data Shift C'!R$80,'Shift C Calculation'!$D96)/3600,0)</f>
        <v>0</v>
      </c>
      <c r="T96" s="10">
        <f>+IFERROR('Input Data Shift C'!S25*IF('Input Data Shift C'!S$80&gt;0,'Input Data Shift C'!S$80,'Shift C Calculation'!$D96)/3600,0)</f>
        <v>0</v>
      </c>
      <c r="U96" s="10">
        <f>+IFERROR('Input Data Shift C'!T25*IF('Input Data Shift C'!T$80&gt;0,'Input Data Shift C'!T$80,'Shift C Calculation'!$D96)/3600,0)</f>
        <v>0</v>
      </c>
      <c r="V96" s="10">
        <f>+IFERROR('Input Data Shift C'!U25*IF('Input Data Shift C'!U$80&gt;0,'Input Data Shift C'!U$80,'Shift C Calculation'!$D96)/3600,0)</f>
        <v>0</v>
      </c>
      <c r="W96" s="10">
        <f>+IFERROR('Input Data Shift C'!V25*IF('Input Data Shift C'!V$80&gt;0,'Input Data Shift C'!V$80,'Shift C Calculation'!$D96)/3600,0)</f>
        <v>0</v>
      </c>
      <c r="X96" s="10">
        <f>+IFERROR('Input Data Shift C'!W25*IF('Input Data Shift C'!W$80&gt;0,'Input Data Shift C'!W$80,'Shift C Calculation'!$D96)/3600,0)</f>
        <v>0</v>
      </c>
      <c r="Y96" s="10">
        <f>+IFERROR('Input Data Shift C'!X25*IF('Input Data Shift C'!X$80&gt;0,'Input Data Shift C'!X$80,'Shift C Calculation'!$D96)/3600,0)</f>
        <v>0</v>
      </c>
      <c r="Z96" s="10">
        <f>+IFERROR('Input Data Shift C'!Y25*IF('Input Data Shift C'!Y$80&gt;0,'Input Data Shift C'!Y$80,'Shift C Calculation'!$D96)/3600,0)</f>
        <v>0</v>
      </c>
      <c r="AA96" s="10">
        <f>+IFERROR('Input Data Shift C'!Z25*IF('Input Data Shift C'!Z$80&gt;0,'Input Data Shift C'!Z$80,'Shift C Calculation'!$D96)/3600,0)</f>
        <v>0</v>
      </c>
      <c r="AB96" s="10">
        <f>+IFERROR('Input Data Shift C'!AA25*IF('Input Data Shift C'!AA$80&gt;0,'Input Data Shift C'!AA$80,'Shift C Calculation'!$D96)/3600,0)</f>
        <v>0</v>
      </c>
      <c r="AC96" s="10">
        <f>+IFERROR('Input Data Shift C'!AB25*IF('Input Data Shift C'!AB$80&gt;0,'Input Data Shift C'!AB$80,'Shift C Calculation'!$D96)/3600,0)</f>
        <v>0</v>
      </c>
      <c r="AD96" s="10">
        <f>+IFERROR('Input Data Shift C'!AC25*IF('Input Data Shift C'!AC$80&gt;0,'Input Data Shift C'!AC$80,'Shift C Calculation'!$D96)/3600,0)</f>
        <v>0</v>
      </c>
      <c r="AE96" s="10">
        <f>+IFERROR('Input Data Shift C'!AD25*IF('Input Data Shift C'!AD$80&gt;0,'Input Data Shift C'!AD$80,'Shift C Calculation'!$D96)/3600,0)</f>
        <v>0</v>
      </c>
      <c r="AF96" s="10">
        <f>+IFERROR('Input Data Shift C'!AE25*IF('Input Data Shift C'!AE$80&gt;0,'Input Data Shift C'!AE$80,'Shift C Calculation'!$D96)/3600,0)</f>
        <v>0</v>
      </c>
      <c r="AG96" s="10">
        <f>+IFERROR('Input Data Shift C'!AF25*IF('Input Data Shift C'!AF$80&gt;0,'Input Data Shift C'!AF$80,'Shift C Calculation'!$D96)/3600,0)</f>
        <v>0</v>
      </c>
      <c r="AH96" s="10">
        <f>+IFERROR('Input Data Shift C'!AG25*IF('Input Data Shift C'!AG$80&gt;0,'Input Data Shift C'!AG$80,'Shift C Calculation'!$D96)/3600,0)</f>
        <v>0</v>
      </c>
      <c r="AI96" s="10">
        <f>+IFERROR('Input Data Shift C'!AH25*IF('Input Data Shift C'!AH$80&gt;0,'Input Data Shift C'!AH$80,'Shift C Calculation'!$D96)/3600,0)</f>
        <v>0</v>
      </c>
      <c r="AJ96" s="10">
        <f t="shared" si="5"/>
        <v>0</v>
      </c>
    </row>
    <row r="97" spans="2:36">
      <c r="B97" s="8">
        <v>20</v>
      </c>
      <c r="C97" s="9" t="str">
        <f t="shared" si="4"/>
        <v>AE062070-0181</v>
      </c>
      <c r="D97" s="8">
        <f>+Kousu!F30</f>
        <v>2.7</v>
      </c>
      <c r="E97" s="10">
        <f>+IFERROR('Input Data Shift C'!D26*IF('Input Data Shift C'!D$80&gt;0,'Input Data Shift C'!D$80,'Shift C Calculation'!$D97)/3600,0)</f>
        <v>0</v>
      </c>
      <c r="F97" s="10">
        <f>+IFERROR('Input Data Shift C'!E26*IF('Input Data Shift C'!E$80&gt;0,'Input Data Shift C'!E$80,'Shift C Calculation'!$D97)/3600,0)</f>
        <v>0</v>
      </c>
      <c r="G97" s="10">
        <f>+IFERROR('Input Data Shift C'!F26*IF('Input Data Shift C'!F$80&gt;0,'Input Data Shift C'!F$80,'Shift C Calculation'!$D97)/3600,0)</f>
        <v>0</v>
      </c>
      <c r="H97" s="10">
        <f>+IFERROR('Input Data Shift C'!G26*IF('Input Data Shift C'!G$80&gt;0,'Input Data Shift C'!G$80,'Shift C Calculation'!$D97)/3600,0)</f>
        <v>0</v>
      </c>
      <c r="I97" s="10">
        <f>+IFERROR('Input Data Shift C'!H26*IF('Input Data Shift C'!H$80&gt;0,'Input Data Shift C'!H$80,'Shift C Calculation'!$D97)/3600,0)</f>
        <v>0</v>
      </c>
      <c r="J97" s="10">
        <f>+IFERROR('Input Data Shift C'!I26*IF('Input Data Shift C'!I$80&gt;0,'Input Data Shift C'!I$80,'Shift C Calculation'!$D97)/3600,0)</f>
        <v>0</v>
      </c>
      <c r="K97" s="10">
        <f>+IFERROR('Input Data Shift C'!J26*IF('Input Data Shift C'!J$80&gt;0,'Input Data Shift C'!J$80,'Shift C Calculation'!$D97)/3600,0)</f>
        <v>0</v>
      </c>
      <c r="L97" s="10">
        <f>+IFERROR('Input Data Shift C'!K26*IF('Input Data Shift C'!K$80&gt;0,'Input Data Shift C'!K$80,'Shift C Calculation'!$D97)/3600,0)</f>
        <v>0</v>
      </c>
      <c r="M97" s="10">
        <f>+IFERROR('Input Data Shift C'!L26*IF('Input Data Shift C'!L$80&gt;0,'Input Data Shift C'!L$80,'Shift C Calculation'!$D97)/3600,0)</f>
        <v>0</v>
      </c>
      <c r="N97" s="10">
        <f>+IFERROR('Input Data Shift C'!M26*IF('Input Data Shift C'!M$80&gt;0,'Input Data Shift C'!M$80,'Shift C Calculation'!$D97)/3600,0)</f>
        <v>0</v>
      </c>
      <c r="O97" s="10">
        <f>+IFERROR('Input Data Shift C'!N26*IF('Input Data Shift C'!N$80&gt;0,'Input Data Shift C'!N$80,'Shift C Calculation'!$D97)/3600,0)</f>
        <v>0</v>
      </c>
      <c r="P97" s="10">
        <f>+IFERROR('Input Data Shift C'!O26*IF('Input Data Shift C'!O$80&gt;0,'Input Data Shift C'!O$80,'Shift C Calculation'!$D97)/3600,0)</f>
        <v>0</v>
      </c>
      <c r="Q97" s="10">
        <f>+IFERROR('Input Data Shift C'!P26*IF('Input Data Shift C'!P$80&gt;0,'Input Data Shift C'!P$80,'Shift C Calculation'!$D97)/3600,0)</f>
        <v>0</v>
      </c>
      <c r="R97" s="10">
        <f>+IFERROR('Input Data Shift C'!Q26*IF('Input Data Shift C'!Q$80&gt;0,'Input Data Shift C'!Q$80,'Shift C Calculation'!$D97)/3600,0)</f>
        <v>0</v>
      </c>
      <c r="S97" s="10">
        <f>+IFERROR('Input Data Shift C'!R26*IF('Input Data Shift C'!R$80&gt;0,'Input Data Shift C'!R$80,'Shift C Calculation'!$D97)/3600,0)</f>
        <v>0</v>
      </c>
      <c r="T97" s="10">
        <f>+IFERROR('Input Data Shift C'!S26*IF('Input Data Shift C'!S$80&gt;0,'Input Data Shift C'!S$80,'Shift C Calculation'!$D97)/3600,0)</f>
        <v>0</v>
      </c>
      <c r="U97" s="10">
        <f>+IFERROR('Input Data Shift C'!T26*IF('Input Data Shift C'!T$80&gt;0,'Input Data Shift C'!T$80,'Shift C Calculation'!$D97)/3600,0)</f>
        <v>0</v>
      </c>
      <c r="V97" s="10">
        <f>+IFERROR('Input Data Shift C'!U26*IF('Input Data Shift C'!U$80&gt;0,'Input Data Shift C'!U$80,'Shift C Calculation'!$D97)/3600,0)</f>
        <v>0</v>
      </c>
      <c r="W97" s="10">
        <f>+IFERROR('Input Data Shift C'!V26*IF('Input Data Shift C'!V$80&gt;0,'Input Data Shift C'!V$80,'Shift C Calculation'!$D97)/3600,0)</f>
        <v>0</v>
      </c>
      <c r="X97" s="10">
        <f>+IFERROR('Input Data Shift C'!W26*IF('Input Data Shift C'!W$80&gt;0,'Input Data Shift C'!W$80,'Shift C Calculation'!$D97)/3600,0)</f>
        <v>0</v>
      </c>
      <c r="Y97" s="10">
        <f>+IFERROR('Input Data Shift C'!X26*IF('Input Data Shift C'!X$80&gt;0,'Input Data Shift C'!X$80,'Shift C Calculation'!$D97)/3600,0)</f>
        <v>0</v>
      </c>
      <c r="Z97" s="10">
        <f>+IFERROR('Input Data Shift C'!Y26*IF('Input Data Shift C'!Y$80&gt;0,'Input Data Shift C'!Y$80,'Shift C Calculation'!$D97)/3600,0)</f>
        <v>0</v>
      </c>
      <c r="AA97" s="10">
        <f>+IFERROR('Input Data Shift C'!Z26*IF('Input Data Shift C'!Z$80&gt;0,'Input Data Shift C'!Z$80,'Shift C Calculation'!$D97)/3600,0)</f>
        <v>0</v>
      </c>
      <c r="AB97" s="10">
        <f>+IFERROR('Input Data Shift C'!AA26*IF('Input Data Shift C'!AA$80&gt;0,'Input Data Shift C'!AA$80,'Shift C Calculation'!$D97)/3600,0)</f>
        <v>0</v>
      </c>
      <c r="AC97" s="10">
        <f>+IFERROR('Input Data Shift C'!AB26*IF('Input Data Shift C'!AB$80&gt;0,'Input Data Shift C'!AB$80,'Shift C Calculation'!$D97)/3600,0)</f>
        <v>0</v>
      </c>
      <c r="AD97" s="10">
        <f>+IFERROR('Input Data Shift C'!AC26*IF('Input Data Shift C'!AC$80&gt;0,'Input Data Shift C'!AC$80,'Shift C Calculation'!$D97)/3600,0)</f>
        <v>0</v>
      </c>
      <c r="AE97" s="10">
        <f>+IFERROR('Input Data Shift C'!AD26*IF('Input Data Shift C'!AD$80&gt;0,'Input Data Shift C'!AD$80,'Shift C Calculation'!$D97)/3600,0)</f>
        <v>0</v>
      </c>
      <c r="AF97" s="10">
        <f>+IFERROR('Input Data Shift C'!AE26*IF('Input Data Shift C'!AE$80&gt;0,'Input Data Shift C'!AE$80,'Shift C Calculation'!$D97)/3600,0)</f>
        <v>0</v>
      </c>
      <c r="AG97" s="10">
        <f>+IFERROR('Input Data Shift C'!AF26*IF('Input Data Shift C'!AF$80&gt;0,'Input Data Shift C'!AF$80,'Shift C Calculation'!$D97)/3600,0)</f>
        <v>0</v>
      </c>
      <c r="AH97" s="10">
        <f>+IFERROR('Input Data Shift C'!AG26*IF('Input Data Shift C'!AG$80&gt;0,'Input Data Shift C'!AG$80,'Shift C Calculation'!$D97)/3600,0)</f>
        <v>0</v>
      </c>
      <c r="AI97" s="10">
        <f>+IFERROR('Input Data Shift C'!AH26*IF('Input Data Shift C'!AH$80&gt;0,'Input Data Shift C'!AH$80,'Shift C Calculation'!$D97)/3600,0)</f>
        <v>0</v>
      </c>
      <c r="AJ97" s="10">
        <f t="shared" si="5"/>
        <v>0</v>
      </c>
    </row>
    <row r="98" spans="2:36">
      <c r="B98" s="8">
        <v>21</v>
      </c>
      <c r="C98" s="9" t="str">
        <f t="shared" si="4"/>
        <v>AE062070-0280</v>
      </c>
      <c r="D98" s="8">
        <f>+Kousu!F31</f>
        <v>2.7</v>
      </c>
      <c r="E98" s="10">
        <f>+IFERROR('Input Data Shift C'!D27*IF('Input Data Shift C'!D$80&gt;0,'Input Data Shift C'!D$80,'Shift C Calculation'!$D98)/3600,0)</f>
        <v>2.6392500000000001</v>
      </c>
      <c r="F98" s="10">
        <f>+IFERROR('Input Data Shift C'!E27*IF('Input Data Shift C'!E$80&gt;0,'Input Data Shift C'!E$80,'Shift C Calculation'!$D98)/3600,0)</f>
        <v>0.17550000000000002</v>
      </c>
      <c r="G98" s="10">
        <f>+IFERROR('Input Data Shift C'!F27*IF('Input Data Shift C'!F$80&gt;0,'Input Data Shift C'!F$80,'Shift C Calculation'!$D98)/3600,0)</f>
        <v>0.90450000000000008</v>
      </c>
      <c r="H98" s="10">
        <f>+IFERROR('Input Data Shift C'!G27*IF('Input Data Shift C'!G$80&gt;0,'Input Data Shift C'!G$80,'Shift C Calculation'!$D98)/3600,0)</f>
        <v>0.81975000000000009</v>
      </c>
      <c r="I98" s="10">
        <f>+IFERROR('Input Data Shift C'!H27*IF('Input Data Shift C'!H$80&gt;0,'Input Data Shift C'!H$80,'Shift C Calculation'!$D98)/3600,0)</f>
        <v>0</v>
      </c>
      <c r="J98" s="10">
        <f>+IFERROR('Input Data Shift C'!I27*IF('Input Data Shift C'!I$80&gt;0,'Input Data Shift C'!I$80,'Shift C Calculation'!$D98)/3600,0)</f>
        <v>0</v>
      </c>
      <c r="K98" s="10">
        <f>+IFERROR('Input Data Shift C'!J27*IF('Input Data Shift C'!J$80&gt;0,'Input Data Shift C'!J$80,'Shift C Calculation'!$D98)/3600,0)</f>
        <v>1.59</v>
      </c>
      <c r="L98" s="10">
        <f>+IFERROR('Input Data Shift C'!K27*IF('Input Data Shift C'!K$80&gt;0,'Input Data Shift C'!K$80,'Shift C Calculation'!$D98)/3600,0)</f>
        <v>0</v>
      </c>
      <c r="M98" s="10">
        <f>+IFERROR('Input Data Shift C'!L27*IF('Input Data Shift C'!L$80&gt;0,'Input Data Shift C'!L$80,'Shift C Calculation'!$D98)/3600,0)</f>
        <v>1.7130000000000001</v>
      </c>
      <c r="N98" s="10">
        <f>+IFERROR('Input Data Shift C'!M27*IF('Input Data Shift C'!M$80&gt;0,'Input Data Shift C'!M$80,'Shift C Calculation'!$D98)/3600,0)</f>
        <v>0.33225000000000005</v>
      </c>
      <c r="O98" s="10">
        <f>+IFERROR('Input Data Shift C'!N27*IF('Input Data Shift C'!N$80&gt;0,'Input Data Shift C'!N$80,'Shift C Calculation'!$D98)/3600,0)</f>
        <v>0</v>
      </c>
      <c r="P98" s="10">
        <f>+IFERROR('Input Data Shift C'!O27*IF('Input Data Shift C'!O$80&gt;0,'Input Data Shift C'!O$80,'Shift C Calculation'!$D98)/3600,0)</f>
        <v>0</v>
      </c>
      <c r="Q98" s="10">
        <f>+IFERROR('Input Data Shift C'!P27*IF('Input Data Shift C'!P$80&gt;0,'Input Data Shift C'!P$80,'Shift C Calculation'!$D98)/3600,0)</f>
        <v>0.49650000000000005</v>
      </c>
      <c r="R98" s="10">
        <f>+IFERROR('Input Data Shift C'!Q27*IF('Input Data Shift C'!Q$80&gt;0,'Input Data Shift C'!Q$80,'Shift C Calculation'!$D98)/3600,0)</f>
        <v>0.42449999999999999</v>
      </c>
      <c r="S98" s="10">
        <f>+IFERROR('Input Data Shift C'!R27*IF('Input Data Shift C'!R$80&gt;0,'Input Data Shift C'!R$80,'Shift C Calculation'!$D98)/3600,0)</f>
        <v>1.0282500000000001</v>
      </c>
      <c r="T98" s="10">
        <f>+IFERROR('Input Data Shift C'!S27*IF('Input Data Shift C'!S$80&gt;0,'Input Data Shift C'!S$80,'Shift C Calculation'!$D98)/3600,0)</f>
        <v>1.62375</v>
      </c>
      <c r="U98" s="10">
        <f>+IFERROR('Input Data Shift C'!T27*IF('Input Data Shift C'!T$80&gt;0,'Input Data Shift C'!T$80,'Shift C Calculation'!$D98)/3600,0)</f>
        <v>0</v>
      </c>
      <c r="V98" s="10">
        <f>+IFERROR('Input Data Shift C'!U27*IF('Input Data Shift C'!U$80&gt;0,'Input Data Shift C'!U$80,'Shift C Calculation'!$D98)/3600,0)</f>
        <v>0</v>
      </c>
      <c r="W98" s="10">
        <f>+IFERROR('Input Data Shift C'!V27*IF('Input Data Shift C'!V$80&gt;0,'Input Data Shift C'!V$80,'Shift C Calculation'!$D98)/3600,0)</f>
        <v>0</v>
      </c>
      <c r="X98" s="10">
        <f>+IFERROR('Input Data Shift C'!W27*IF('Input Data Shift C'!W$80&gt;0,'Input Data Shift C'!W$80,'Shift C Calculation'!$D98)/3600,0)</f>
        <v>0</v>
      </c>
      <c r="Y98" s="10">
        <f>+IFERROR('Input Data Shift C'!X27*IF('Input Data Shift C'!X$80&gt;0,'Input Data Shift C'!X$80,'Shift C Calculation'!$D98)/3600,0)</f>
        <v>0</v>
      </c>
      <c r="Z98" s="10">
        <f>+IFERROR('Input Data Shift C'!Y27*IF('Input Data Shift C'!Y$80&gt;0,'Input Data Shift C'!Y$80,'Shift C Calculation'!$D98)/3600,0)</f>
        <v>0</v>
      </c>
      <c r="AA98" s="10">
        <f>+IFERROR('Input Data Shift C'!Z27*IF('Input Data Shift C'!Z$80&gt;0,'Input Data Shift C'!Z$80,'Shift C Calculation'!$D98)/3600,0)</f>
        <v>0</v>
      </c>
      <c r="AB98" s="10">
        <f>+IFERROR('Input Data Shift C'!AA27*IF('Input Data Shift C'!AA$80&gt;0,'Input Data Shift C'!AA$80,'Shift C Calculation'!$D98)/3600,0)</f>
        <v>0</v>
      </c>
      <c r="AC98" s="10">
        <f>+IFERROR('Input Data Shift C'!AB27*IF('Input Data Shift C'!AB$80&gt;0,'Input Data Shift C'!AB$80,'Shift C Calculation'!$D98)/3600,0)</f>
        <v>0</v>
      </c>
      <c r="AD98" s="10">
        <f>+IFERROR('Input Data Shift C'!AC27*IF('Input Data Shift C'!AC$80&gt;0,'Input Data Shift C'!AC$80,'Shift C Calculation'!$D98)/3600,0)</f>
        <v>0</v>
      </c>
      <c r="AE98" s="10">
        <f>+IFERROR('Input Data Shift C'!AD27*IF('Input Data Shift C'!AD$80&gt;0,'Input Data Shift C'!AD$80,'Shift C Calculation'!$D98)/3600,0)</f>
        <v>0</v>
      </c>
      <c r="AF98" s="10">
        <f>+IFERROR('Input Data Shift C'!AE27*IF('Input Data Shift C'!AE$80&gt;0,'Input Data Shift C'!AE$80,'Shift C Calculation'!$D98)/3600,0)</f>
        <v>0</v>
      </c>
      <c r="AG98" s="10">
        <f>+IFERROR('Input Data Shift C'!AF27*IF('Input Data Shift C'!AF$80&gt;0,'Input Data Shift C'!AF$80,'Shift C Calculation'!$D98)/3600,0)</f>
        <v>0</v>
      </c>
      <c r="AH98" s="10">
        <f>+IFERROR('Input Data Shift C'!AG27*IF('Input Data Shift C'!AG$80&gt;0,'Input Data Shift C'!AG$80,'Shift C Calculation'!$D98)/3600,0)</f>
        <v>0</v>
      </c>
      <c r="AI98" s="10">
        <f>+IFERROR('Input Data Shift C'!AH27*IF('Input Data Shift C'!AH$80&gt;0,'Input Data Shift C'!AH$80,'Shift C Calculation'!$D98)/3600,0)</f>
        <v>0</v>
      </c>
      <c r="AJ98" s="10">
        <f t="shared" si="5"/>
        <v>11.747249999999999</v>
      </c>
    </row>
    <row r="99" spans="2:36">
      <c r="B99" s="8">
        <v>22</v>
      </c>
      <c r="C99" s="9" t="str">
        <f t="shared" si="4"/>
        <v>AE062070-0290</v>
      </c>
      <c r="D99" s="8">
        <f>+Kousu!F32</f>
        <v>2.7</v>
      </c>
      <c r="E99" s="10">
        <f>+IFERROR('Input Data Shift C'!D28*IF('Input Data Shift C'!D$80&gt;0,'Input Data Shift C'!D$80,'Shift C Calculation'!$D99)/3600,0)</f>
        <v>0.40500000000000003</v>
      </c>
      <c r="F99" s="10">
        <f>+IFERROR('Input Data Shift C'!E28*IF('Input Data Shift C'!E$80&gt;0,'Input Data Shift C'!E$80,'Shift C Calculation'!$D99)/3600,0)</f>
        <v>0.21975</v>
      </c>
      <c r="G99" s="10">
        <f>+IFERROR('Input Data Shift C'!F28*IF('Input Data Shift C'!F$80&gt;0,'Input Data Shift C'!F$80,'Shift C Calculation'!$D99)/3600,0)</f>
        <v>2.1</v>
      </c>
      <c r="H99" s="10">
        <f>+IFERROR('Input Data Shift C'!G28*IF('Input Data Shift C'!G$80&gt;0,'Input Data Shift C'!G$80,'Shift C Calculation'!$D99)/3600,0)</f>
        <v>0.39074999999999999</v>
      </c>
      <c r="I99" s="10">
        <f>+IFERROR('Input Data Shift C'!H28*IF('Input Data Shift C'!H$80&gt;0,'Input Data Shift C'!H$80,'Shift C Calculation'!$D99)/3600,0)</f>
        <v>0</v>
      </c>
      <c r="J99" s="10">
        <f>+IFERROR('Input Data Shift C'!I28*IF('Input Data Shift C'!I$80&gt;0,'Input Data Shift C'!I$80,'Shift C Calculation'!$D99)/3600,0)</f>
        <v>0</v>
      </c>
      <c r="K99" s="10">
        <f>+IFERROR('Input Data Shift C'!J28*IF('Input Data Shift C'!J$80&gt;0,'Input Data Shift C'!J$80,'Shift C Calculation'!$D99)/3600,0)</f>
        <v>1.53</v>
      </c>
      <c r="L99" s="10">
        <f>+IFERROR('Input Data Shift C'!K28*IF('Input Data Shift C'!K$80&gt;0,'Input Data Shift C'!K$80,'Shift C Calculation'!$D99)/3600,0)</f>
        <v>0</v>
      </c>
      <c r="M99" s="10">
        <f>+IFERROR('Input Data Shift C'!L28*IF('Input Data Shift C'!L$80&gt;0,'Input Data Shift C'!L$80,'Shift C Calculation'!$D99)/3600,0)</f>
        <v>1.0740000000000001</v>
      </c>
      <c r="N99" s="10">
        <f>+IFERROR('Input Data Shift C'!M28*IF('Input Data Shift C'!M$80&gt;0,'Input Data Shift C'!M$80,'Shift C Calculation'!$D99)/3600,0)</f>
        <v>1.44225</v>
      </c>
      <c r="O99" s="10">
        <f>+IFERROR('Input Data Shift C'!N28*IF('Input Data Shift C'!N$80&gt;0,'Input Data Shift C'!N$80,'Shift C Calculation'!$D99)/3600,0)</f>
        <v>0</v>
      </c>
      <c r="P99" s="10">
        <f>+IFERROR('Input Data Shift C'!O28*IF('Input Data Shift C'!O$80&gt;0,'Input Data Shift C'!O$80,'Shift C Calculation'!$D99)/3600,0)</f>
        <v>0</v>
      </c>
      <c r="Q99" s="10">
        <f>+IFERROR('Input Data Shift C'!P28*IF('Input Data Shift C'!P$80&gt;0,'Input Data Shift C'!P$80,'Shift C Calculation'!$D99)/3600,0)</f>
        <v>0</v>
      </c>
      <c r="R99" s="10">
        <f>+IFERROR('Input Data Shift C'!Q28*IF('Input Data Shift C'!Q$80&gt;0,'Input Data Shift C'!Q$80,'Shift C Calculation'!$D99)/3600,0)</f>
        <v>0.40275000000000005</v>
      </c>
      <c r="S99" s="10">
        <f>+IFERROR('Input Data Shift C'!R28*IF('Input Data Shift C'!R$80&gt;0,'Input Data Shift C'!R$80,'Shift C Calculation'!$D99)/3600,0)</f>
        <v>1.07775</v>
      </c>
      <c r="T99" s="10">
        <f>+IFERROR('Input Data Shift C'!S28*IF('Input Data Shift C'!S$80&gt;0,'Input Data Shift C'!S$80,'Shift C Calculation'!$D99)/3600,0)</f>
        <v>0.54</v>
      </c>
      <c r="U99" s="10">
        <f>+IFERROR('Input Data Shift C'!T28*IF('Input Data Shift C'!T$80&gt;0,'Input Data Shift C'!T$80,'Shift C Calculation'!$D99)/3600,0)</f>
        <v>0</v>
      </c>
      <c r="V99" s="10">
        <f>+IFERROR('Input Data Shift C'!U28*IF('Input Data Shift C'!U$80&gt;0,'Input Data Shift C'!U$80,'Shift C Calculation'!$D99)/3600,0)</f>
        <v>0</v>
      </c>
      <c r="W99" s="10">
        <f>+IFERROR('Input Data Shift C'!V28*IF('Input Data Shift C'!V$80&gt;0,'Input Data Shift C'!V$80,'Shift C Calculation'!$D99)/3600,0)</f>
        <v>0</v>
      </c>
      <c r="X99" s="10">
        <f>+IFERROR('Input Data Shift C'!W28*IF('Input Data Shift C'!W$80&gt;0,'Input Data Shift C'!W$80,'Shift C Calculation'!$D99)/3600,0)</f>
        <v>0</v>
      </c>
      <c r="Y99" s="10">
        <f>+IFERROR('Input Data Shift C'!X28*IF('Input Data Shift C'!X$80&gt;0,'Input Data Shift C'!X$80,'Shift C Calculation'!$D99)/3600,0)</f>
        <v>0</v>
      </c>
      <c r="Z99" s="10">
        <f>+IFERROR('Input Data Shift C'!Y28*IF('Input Data Shift C'!Y$80&gt;0,'Input Data Shift C'!Y$80,'Shift C Calculation'!$D99)/3600,0)</f>
        <v>0</v>
      </c>
      <c r="AA99" s="10">
        <f>+IFERROR('Input Data Shift C'!Z28*IF('Input Data Shift C'!Z$80&gt;0,'Input Data Shift C'!Z$80,'Shift C Calculation'!$D99)/3600,0)</f>
        <v>0</v>
      </c>
      <c r="AB99" s="10">
        <f>+IFERROR('Input Data Shift C'!AA28*IF('Input Data Shift C'!AA$80&gt;0,'Input Data Shift C'!AA$80,'Shift C Calculation'!$D99)/3600,0)</f>
        <v>0</v>
      </c>
      <c r="AC99" s="10">
        <f>+IFERROR('Input Data Shift C'!AB28*IF('Input Data Shift C'!AB$80&gt;0,'Input Data Shift C'!AB$80,'Shift C Calculation'!$D99)/3600,0)</f>
        <v>0</v>
      </c>
      <c r="AD99" s="10">
        <f>+IFERROR('Input Data Shift C'!AC28*IF('Input Data Shift C'!AC$80&gt;0,'Input Data Shift C'!AC$80,'Shift C Calculation'!$D99)/3600,0)</f>
        <v>0</v>
      </c>
      <c r="AE99" s="10">
        <f>+IFERROR('Input Data Shift C'!AD28*IF('Input Data Shift C'!AD$80&gt;0,'Input Data Shift C'!AD$80,'Shift C Calculation'!$D99)/3600,0)</f>
        <v>0</v>
      </c>
      <c r="AF99" s="10">
        <f>+IFERROR('Input Data Shift C'!AE28*IF('Input Data Shift C'!AE$80&gt;0,'Input Data Shift C'!AE$80,'Shift C Calculation'!$D99)/3600,0)</f>
        <v>0</v>
      </c>
      <c r="AG99" s="10">
        <f>+IFERROR('Input Data Shift C'!AF28*IF('Input Data Shift C'!AF$80&gt;0,'Input Data Shift C'!AF$80,'Shift C Calculation'!$D99)/3600,0)</f>
        <v>0</v>
      </c>
      <c r="AH99" s="10">
        <f>+IFERROR('Input Data Shift C'!AG28*IF('Input Data Shift C'!AG$80&gt;0,'Input Data Shift C'!AG$80,'Shift C Calculation'!$D99)/3600,0)</f>
        <v>0</v>
      </c>
      <c r="AI99" s="10">
        <f>+IFERROR('Input Data Shift C'!AH28*IF('Input Data Shift C'!AH$80&gt;0,'Input Data Shift C'!AH$80,'Shift C Calculation'!$D99)/3600,0)</f>
        <v>0</v>
      </c>
      <c r="AJ99" s="10">
        <f t="shared" si="5"/>
        <v>9.1822499999999998</v>
      </c>
    </row>
    <row r="100" spans="2:36">
      <c r="B100" s="8">
        <v>23</v>
      </c>
      <c r="C100" s="9" t="str">
        <f t="shared" si="4"/>
        <v>AE062070-0300</v>
      </c>
      <c r="D100" s="8">
        <f>+Kousu!F33</f>
        <v>2.7</v>
      </c>
      <c r="E100" s="10">
        <f>+IFERROR('Input Data Shift C'!D29*IF('Input Data Shift C'!D$80&gt;0,'Input Data Shift C'!D$80,'Shift C Calculation'!$D100)/3600,0)</f>
        <v>0</v>
      </c>
      <c r="F100" s="10">
        <f>+IFERROR('Input Data Shift C'!E29*IF('Input Data Shift C'!E$80&gt;0,'Input Data Shift C'!E$80,'Shift C Calculation'!$D100)/3600,0)</f>
        <v>0</v>
      </c>
      <c r="G100" s="10">
        <f>+IFERROR('Input Data Shift C'!F29*IF('Input Data Shift C'!F$80&gt;0,'Input Data Shift C'!F$80,'Shift C Calculation'!$D100)/3600,0)</f>
        <v>0</v>
      </c>
      <c r="H100" s="10">
        <f>+IFERROR('Input Data Shift C'!G29*IF('Input Data Shift C'!G$80&gt;0,'Input Data Shift C'!G$80,'Shift C Calculation'!$D100)/3600,0)</f>
        <v>0</v>
      </c>
      <c r="I100" s="10">
        <f>+IFERROR('Input Data Shift C'!H29*IF('Input Data Shift C'!H$80&gt;0,'Input Data Shift C'!H$80,'Shift C Calculation'!$D100)/3600,0)</f>
        <v>0</v>
      </c>
      <c r="J100" s="10">
        <f>+IFERROR('Input Data Shift C'!I29*IF('Input Data Shift C'!I$80&gt;0,'Input Data Shift C'!I$80,'Shift C Calculation'!$D100)/3600,0)</f>
        <v>0</v>
      </c>
      <c r="K100" s="10">
        <f>+IFERROR('Input Data Shift C'!J29*IF('Input Data Shift C'!J$80&gt;0,'Input Data Shift C'!J$80,'Shift C Calculation'!$D100)/3600,0)</f>
        <v>0</v>
      </c>
      <c r="L100" s="10">
        <f>+IFERROR('Input Data Shift C'!K29*IF('Input Data Shift C'!K$80&gt;0,'Input Data Shift C'!K$80,'Shift C Calculation'!$D100)/3600,0)</f>
        <v>0</v>
      </c>
      <c r="M100" s="10">
        <f>+IFERROR('Input Data Shift C'!L29*IF('Input Data Shift C'!L$80&gt;0,'Input Data Shift C'!L$80,'Shift C Calculation'!$D100)/3600,0)</f>
        <v>0</v>
      </c>
      <c r="N100" s="10">
        <f>+IFERROR('Input Data Shift C'!M29*IF('Input Data Shift C'!M$80&gt;0,'Input Data Shift C'!M$80,'Shift C Calculation'!$D100)/3600,0)</f>
        <v>0</v>
      </c>
      <c r="O100" s="10">
        <f>+IFERROR('Input Data Shift C'!N29*IF('Input Data Shift C'!N$80&gt;0,'Input Data Shift C'!N$80,'Shift C Calculation'!$D100)/3600,0)</f>
        <v>0</v>
      </c>
      <c r="P100" s="10">
        <f>+IFERROR('Input Data Shift C'!O29*IF('Input Data Shift C'!O$80&gt;0,'Input Data Shift C'!O$80,'Shift C Calculation'!$D100)/3600,0)</f>
        <v>0</v>
      </c>
      <c r="Q100" s="10">
        <f>+IFERROR('Input Data Shift C'!P29*IF('Input Data Shift C'!P$80&gt;0,'Input Data Shift C'!P$80,'Shift C Calculation'!$D100)/3600,0)</f>
        <v>0</v>
      </c>
      <c r="R100" s="10">
        <f>+IFERROR('Input Data Shift C'!Q29*IF('Input Data Shift C'!Q$80&gt;0,'Input Data Shift C'!Q$80,'Shift C Calculation'!$D100)/3600,0)</f>
        <v>0</v>
      </c>
      <c r="S100" s="10">
        <f>+IFERROR('Input Data Shift C'!R29*IF('Input Data Shift C'!R$80&gt;0,'Input Data Shift C'!R$80,'Shift C Calculation'!$D100)/3600,0)</f>
        <v>0</v>
      </c>
      <c r="T100" s="10">
        <f>+IFERROR('Input Data Shift C'!S29*IF('Input Data Shift C'!S$80&gt;0,'Input Data Shift C'!S$80,'Shift C Calculation'!$D100)/3600,0)</f>
        <v>0</v>
      </c>
      <c r="U100" s="10">
        <f>+IFERROR('Input Data Shift C'!T29*IF('Input Data Shift C'!T$80&gt;0,'Input Data Shift C'!T$80,'Shift C Calculation'!$D100)/3600,0)</f>
        <v>0</v>
      </c>
      <c r="V100" s="10">
        <f>+IFERROR('Input Data Shift C'!U29*IF('Input Data Shift C'!U$80&gt;0,'Input Data Shift C'!U$80,'Shift C Calculation'!$D100)/3600,0)</f>
        <v>0</v>
      </c>
      <c r="W100" s="10">
        <f>+IFERROR('Input Data Shift C'!V29*IF('Input Data Shift C'!V$80&gt;0,'Input Data Shift C'!V$80,'Shift C Calculation'!$D100)/3600,0)</f>
        <v>0</v>
      </c>
      <c r="X100" s="10">
        <f>+IFERROR('Input Data Shift C'!W29*IF('Input Data Shift C'!W$80&gt;0,'Input Data Shift C'!W$80,'Shift C Calculation'!$D100)/3600,0)</f>
        <v>0</v>
      </c>
      <c r="Y100" s="10">
        <f>+IFERROR('Input Data Shift C'!X29*IF('Input Data Shift C'!X$80&gt;0,'Input Data Shift C'!X$80,'Shift C Calculation'!$D100)/3600,0)</f>
        <v>0</v>
      </c>
      <c r="Z100" s="10">
        <f>+IFERROR('Input Data Shift C'!Y29*IF('Input Data Shift C'!Y$80&gt;0,'Input Data Shift C'!Y$80,'Shift C Calculation'!$D100)/3600,0)</f>
        <v>0</v>
      </c>
      <c r="AA100" s="10">
        <f>+IFERROR('Input Data Shift C'!Z29*IF('Input Data Shift C'!Z$80&gt;0,'Input Data Shift C'!Z$80,'Shift C Calculation'!$D100)/3600,0)</f>
        <v>0</v>
      </c>
      <c r="AB100" s="10">
        <f>+IFERROR('Input Data Shift C'!AA29*IF('Input Data Shift C'!AA$80&gt;0,'Input Data Shift C'!AA$80,'Shift C Calculation'!$D100)/3600,0)</f>
        <v>0</v>
      </c>
      <c r="AC100" s="10">
        <f>+IFERROR('Input Data Shift C'!AB29*IF('Input Data Shift C'!AB$80&gt;0,'Input Data Shift C'!AB$80,'Shift C Calculation'!$D100)/3600,0)</f>
        <v>0</v>
      </c>
      <c r="AD100" s="10">
        <f>+IFERROR('Input Data Shift C'!AC29*IF('Input Data Shift C'!AC$80&gt;0,'Input Data Shift C'!AC$80,'Shift C Calculation'!$D100)/3600,0)</f>
        <v>0</v>
      </c>
      <c r="AE100" s="10">
        <f>+IFERROR('Input Data Shift C'!AD29*IF('Input Data Shift C'!AD$80&gt;0,'Input Data Shift C'!AD$80,'Shift C Calculation'!$D100)/3600,0)</f>
        <v>0</v>
      </c>
      <c r="AF100" s="10">
        <f>+IFERROR('Input Data Shift C'!AE29*IF('Input Data Shift C'!AE$80&gt;0,'Input Data Shift C'!AE$80,'Shift C Calculation'!$D100)/3600,0)</f>
        <v>0</v>
      </c>
      <c r="AG100" s="10">
        <f>+IFERROR('Input Data Shift C'!AF29*IF('Input Data Shift C'!AF$80&gt;0,'Input Data Shift C'!AF$80,'Shift C Calculation'!$D100)/3600,0)</f>
        <v>0</v>
      </c>
      <c r="AH100" s="10">
        <f>+IFERROR('Input Data Shift C'!AG29*IF('Input Data Shift C'!AG$80&gt;0,'Input Data Shift C'!AG$80,'Shift C Calculation'!$D100)/3600,0)</f>
        <v>0</v>
      </c>
      <c r="AI100" s="10">
        <f>+IFERROR('Input Data Shift C'!AH29*IF('Input Data Shift C'!AH$80&gt;0,'Input Data Shift C'!AH$80,'Shift C Calculation'!$D100)/3600,0)</f>
        <v>0</v>
      </c>
      <c r="AJ100" s="10">
        <f t="shared" si="5"/>
        <v>0</v>
      </c>
    </row>
    <row r="101" spans="2:36">
      <c r="B101" s="8">
        <v>24</v>
      </c>
      <c r="C101" s="9" t="str">
        <f t="shared" si="4"/>
        <v>AE062070-0310</v>
      </c>
      <c r="D101" s="8">
        <f>+Kousu!F34</f>
        <v>2.7</v>
      </c>
      <c r="E101" s="10">
        <f>+IFERROR('Input Data Shift C'!D30*IF('Input Data Shift C'!D$80&gt;0,'Input Data Shift C'!D$80,'Shift C Calculation'!$D101)/3600,0)</f>
        <v>0</v>
      </c>
      <c r="F101" s="10">
        <f>+IFERROR('Input Data Shift C'!E30*IF('Input Data Shift C'!E$80&gt;0,'Input Data Shift C'!E$80,'Shift C Calculation'!$D101)/3600,0)</f>
        <v>0</v>
      </c>
      <c r="G101" s="10">
        <f>+IFERROR('Input Data Shift C'!F30*IF('Input Data Shift C'!F$80&gt;0,'Input Data Shift C'!F$80,'Shift C Calculation'!$D101)/3600,0)</f>
        <v>0</v>
      </c>
      <c r="H101" s="10">
        <f>+IFERROR('Input Data Shift C'!G30*IF('Input Data Shift C'!G$80&gt;0,'Input Data Shift C'!G$80,'Shift C Calculation'!$D101)/3600,0)</f>
        <v>0</v>
      </c>
      <c r="I101" s="10">
        <f>+IFERROR('Input Data Shift C'!H30*IF('Input Data Shift C'!H$80&gt;0,'Input Data Shift C'!H$80,'Shift C Calculation'!$D101)/3600,0)</f>
        <v>0</v>
      </c>
      <c r="J101" s="10">
        <f>+IFERROR('Input Data Shift C'!I30*IF('Input Data Shift C'!I$80&gt;0,'Input Data Shift C'!I$80,'Shift C Calculation'!$D101)/3600,0)</f>
        <v>0</v>
      </c>
      <c r="K101" s="10">
        <f>+IFERROR('Input Data Shift C'!J30*IF('Input Data Shift C'!J$80&gt;0,'Input Data Shift C'!J$80,'Shift C Calculation'!$D101)/3600,0)</f>
        <v>0</v>
      </c>
      <c r="L101" s="10">
        <f>+IFERROR('Input Data Shift C'!K30*IF('Input Data Shift C'!K$80&gt;0,'Input Data Shift C'!K$80,'Shift C Calculation'!$D101)/3600,0)</f>
        <v>0</v>
      </c>
      <c r="M101" s="10">
        <f>+IFERROR('Input Data Shift C'!L30*IF('Input Data Shift C'!L$80&gt;0,'Input Data Shift C'!L$80,'Shift C Calculation'!$D101)/3600,0)</f>
        <v>0</v>
      </c>
      <c r="N101" s="10">
        <f>+IFERROR('Input Data Shift C'!M30*IF('Input Data Shift C'!M$80&gt;0,'Input Data Shift C'!M$80,'Shift C Calculation'!$D101)/3600,0)</f>
        <v>0</v>
      </c>
      <c r="O101" s="10">
        <f>+IFERROR('Input Data Shift C'!N30*IF('Input Data Shift C'!N$80&gt;0,'Input Data Shift C'!N$80,'Shift C Calculation'!$D101)/3600,0)</f>
        <v>0</v>
      </c>
      <c r="P101" s="10">
        <f>+IFERROR('Input Data Shift C'!O30*IF('Input Data Shift C'!O$80&gt;0,'Input Data Shift C'!O$80,'Shift C Calculation'!$D101)/3600,0)</f>
        <v>0</v>
      </c>
      <c r="Q101" s="10">
        <f>+IFERROR('Input Data Shift C'!P30*IF('Input Data Shift C'!P$80&gt;0,'Input Data Shift C'!P$80,'Shift C Calculation'!$D101)/3600,0)</f>
        <v>0</v>
      </c>
      <c r="R101" s="10">
        <f>+IFERROR('Input Data Shift C'!Q30*IF('Input Data Shift C'!Q$80&gt;0,'Input Data Shift C'!Q$80,'Shift C Calculation'!$D101)/3600,0)</f>
        <v>0</v>
      </c>
      <c r="S101" s="10">
        <f>+IFERROR('Input Data Shift C'!R30*IF('Input Data Shift C'!R$80&gt;0,'Input Data Shift C'!R$80,'Shift C Calculation'!$D101)/3600,0)</f>
        <v>0</v>
      </c>
      <c r="T101" s="10">
        <f>+IFERROR('Input Data Shift C'!S30*IF('Input Data Shift C'!S$80&gt;0,'Input Data Shift C'!S$80,'Shift C Calculation'!$D101)/3600,0)</f>
        <v>0</v>
      </c>
      <c r="U101" s="10">
        <f>+IFERROR('Input Data Shift C'!T30*IF('Input Data Shift C'!T$80&gt;0,'Input Data Shift C'!T$80,'Shift C Calculation'!$D101)/3600,0)</f>
        <v>0</v>
      </c>
      <c r="V101" s="10">
        <f>+IFERROR('Input Data Shift C'!U30*IF('Input Data Shift C'!U$80&gt;0,'Input Data Shift C'!U$80,'Shift C Calculation'!$D101)/3600,0)</f>
        <v>0</v>
      </c>
      <c r="W101" s="10">
        <f>+IFERROR('Input Data Shift C'!V30*IF('Input Data Shift C'!V$80&gt;0,'Input Data Shift C'!V$80,'Shift C Calculation'!$D101)/3600,0)</f>
        <v>0</v>
      </c>
      <c r="X101" s="10">
        <f>+IFERROR('Input Data Shift C'!W30*IF('Input Data Shift C'!W$80&gt;0,'Input Data Shift C'!W$80,'Shift C Calculation'!$D101)/3600,0)</f>
        <v>0</v>
      </c>
      <c r="Y101" s="10">
        <f>+IFERROR('Input Data Shift C'!X30*IF('Input Data Shift C'!X$80&gt;0,'Input Data Shift C'!X$80,'Shift C Calculation'!$D101)/3600,0)</f>
        <v>0</v>
      </c>
      <c r="Z101" s="10">
        <f>+IFERROR('Input Data Shift C'!Y30*IF('Input Data Shift C'!Y$80&gt;0,'Input Data Shift C'!Y$80,'Shift C Calculation'!$D101)/3600,0)</f>
        <v>0</v>
      </c>
      <c r="AA101" s="10">
        <f>+IFERROR('Input Data Shift C'!Z30*IF('Input Data Shift C'!Z$80&gt;0,'Input Data Shift C'!Z$80,'Shift C Calculation'!$D101)/3600,0)</f>
        <v>0</v>
      </c>
      <c r="AB101" s="10">
        <f>+IFERROR('Input Data Shift C'!AA30*IF('Input Data Shift C'!AA$80&gt;0,'Input Data Shift C'!AA$80,'Shift C Calculation'!$D101)/3600,0)</f>
        <v>0</v>
      </c>
      <c r="AC101" s="10">
        <f>+IFERROR('Input Data Shift C'!AB30*IF('Input Data Shift C'!AB$80&gt;0,'Input Data Shift C'!AB$80,'Shift C Calculation'!$D101)/3600,0)</f>
        <v>0</v>
      </c>
      <c r="AD101" s="10">
        <f>+IFERROR('Input Data Shift C'!AC30*IF('Input Data Shift C'!AC$80&gt;0,'Input Data Shift C'!AC$80,'Shift C Calculation'!$D101)/3600,0)</f>
        <v>0</v>
      </c>
      <c r="AE101" s="10">
        <f>+IFERROR('Input Data Shift C'!AD30*IF('Input Data Shift C'!AD$80&gt;0,'Input Data Shift C'!AD$80,'Shift C Calculation'!$D101)/3600,0)</f>
        <v>0</v>
      </c>
      <c r="AF101" s="10">
        <f>+IFERROR('Input Data Shift C'!AE30*IF('Input Data Shift C'!AE$80&gt;0,'Input Data Shift C'!AE$80,'Shift C Calculation'!$D101)/3600,0)</f>
        <v>0</v>
      </c>
      <c r="AG101" s="10">
        <f>+IFERROR('Input Data Shift C'!AF30*IF('Input Data Shift C'!AF$80&gt;0,'Input Data Shift C'!AF$80,'Shift C Calculation'!$D101)/3600,0)</f>
        <v>0</v>
      </c>
      <c r="AH101" s="10">
        <f>+IFERROR('Input Data Shift C'!AG30*IF('Input Data Shift C'!AG$80&gt;0,'Input Data Shift C'!AG$80,'Shift C Calculation'!$D101)/3600,0)</f>
        <v>0</v>
      </c>
      <c r="AI101" s="10">
        <f>+IFERROR('Input Data Shift C'!AH30*IF('Input Data Shift C'!AH$80&gt;0,'Input Data Shift C'!AH$80,'Shift C Calculation'!$D101)/3600,0)</f>
        <v>0</v>
      </c>
      <c r="AJ101" s="10">
        <f t="shared" si="5"/>
        <v>0</v>
      </c>
    </row>
    <row r="102" spans="2:36">
      <c r="B102" s="8">
        <v>25</v>
      </c>
      <c r="C102" s="9" t="str">
        <f t="shared" si="4"/>
        <v>AE062070-0390</v>
      </c>
      <c r="D102" s="8">
        <f>+Kousu!F35</f>
        <v>2.7</v>
      </c>
      <c r="E102" s="10">
        <f>+IFERROR('Input Data Shift C'!D31*IF('Input Data Shift C'!D$80&gt;0,'Input Data Shift C'!D$80,'Shift C Calculation'!$D102)/3600,0)</f>
        <v>0</v>
      </c>
      <c r="F102" s="10">
        <f>+IFERROR('Input Data Shift C'!E31*IF('Input Data Shift C'!E$80&gt;0,'Input Data Shift C'!E$80,'Shift C Calculation'!$D102)/3600,0)</f>
        <v>0</v>
      </c>
      <c r="G102" s="10">
        <f>+IFERROR('Input Data Shift C'!F31*IF('Input Data Shift C'!F$80&gt;0,'Input Data Shift C'!F$80,'Shift C Calculation'!$D102)/3600,0)</f>
        <v>0</v>
      </c>
      <c r="H102" s="10">
        <f>+IFERROR('Input Data Shift C'!G31*IF('Input Data Shift C'!G$80&gt;0,'Input Data Shift C'!G$80,'Shift C Calculation'!$D102)/3600,0)</f>
        <v>0</v>
      </c>
      <c r="I102" s="10">
        <f>+IFERROR('Input Data Shift C'!H31*IF('Input Data Shift C'!H$80&gt;0,'Input Data Shift C'!H$80,'Shift C Calculation'!$D102)/3600,0)</f>
        <v>0</v>
      </c>
      <c r="J102" s="10">
        <f>+IFERROR('Input Data Shift C'!I31*IF('Input Data Shift C'!I$80&gt;0,'Input Data Shift C'!I$80,'Shift C Calculation'!$D102)/3600,0)</f>
        <v>0</v>
      </c>
      <c r="K102" s="10">
        <f>+IFERROR('Input Data Shift C'!J31*IF('Input Data Shift C'!J$80&gt;0,'Input Data Shift C'!J$80,'Shift C Calculation'!$D102)/3600,0)</f>
        <v>0</v>
      </c>
      <c r="L102" s="10">
        <f>+IFERROR('Input Data Shift C'!K31*IF('Input Data Shift C'!K$80&gt;0,'Input Data Shift C'!K$80,'Shift C Calculation'!$D102)/3600,0)</f>
        <v>0</v>
      </c>
      <c r="M102" s="10">
        <f>+IFERROR('Input Data Shift C'!L31*IF('Input Data Shift C'!L$80&gt;0,'Input Data Shift C'!L$80,'Shift C Calculation'!$D102)/3600,0)</f>
        <v>0</v>
      </c>
      <c r="N102" s="10">
        <f>+IFERROR('Input Data Shift C'!M31*IF('Input Data Shift C'!M$80&gt;0,'Input Data Shift C'!M$80,'Shift C Calculation'!$D102)/3600,0)</f>
        <v>0</v>
      </c>
      <c r="O102" s="10">
        <f>+IFERROR('Input Data Shift C'!N31*IF('Input Data Shift C'!N$80&gt;0,'Input Data Shift C'!N$80,'Shift C Calculation'!$D102)/3600,0)</f>
        <v>0</v>
      </c>
      <c r="P102" s="10">
        <f>+IFERROR('Input Data Shift C'!O31*IF('Input Data Shift C'!O$80&gt;0,'Input Data Shift C'!O$80,'Shift C Calculation'!$D102)/3600,0)</f>
        <v>0</v>
      </c>
      <c r="Q102" s="10">
        <f>+IFERROR('Input Data Shift C'!P31*IF('Input Data Shift C'!P$80&gt;0,'Input Data Shift C'!P$80,'Shift C Calculation'!$D102)/3600,0)</f>
        <v>0</v>
      </c>
      <c r="R102" s="10">
        <f>+IFERROR('Input Data Shift C'!Q31*IF('Input Data Shift C'!Q$80&gt;0,'Input Data Shift C'!Q$80,'Shift C Calculation'!$D102)/3600,0)</f>
        <v>0</v>
      </c>
      <c r="S102" s="10">
        <f>+IFERROR('Input Data Shift C'!R31*IF('Input Data Shift C'!R$80&gt;0,'Input Data Shift C'!R$80,'Shift C Calculation'!$D102)/3600,0)</f>
        <v>0</v>
      </c>
      <c r="T102" s="10">
        <f>+IFERROR('Input Data Shift C'!S31*IF('Input Data Shift C'!S$80&gt;0,'Input Data Shift C'!S$80,'Shift C Calculation'!$D102)/3600,0)</f>
        <v>0</v>
      </c>
      <c r="U102" s="10">
        <f>+IFERROR('Input Data Shift C'!T31*IF('Input Data Shift C'!T$80&gt;0,'Input Data Shift C'!T$80,'Shift C Calculation'!$D102)/3600,0)</f>
        <v>0</v>
      </c>
      <c r="V102" s="10">
        <f>+IFERROR('Input Data Shift C'!U31*IF('Input Data Shift C'!U$80&gt;0,'Input Data Shift C'!U$80,'Shift C Calculation'!$D102)/3600,0)</f>
        <v>0</v>
      </c>
      <c r="W102" s="10">
        <f>+IFERROR('Input Data Shift C'!V31*IF('Input Data Shift C'!V$80&gt;0,'Input Data Shift C'!V$80,'Shift C Calculation'!$D102)/3600,0)</f>
        <v>0</v>
      </c>
      <c r="X102" s="10">
        <f>+IFERROR('Input Data Shift C'!W31*IF('Input Data Shift C'!W$80&gt;0,'Input Data Shift C'!W$80,'Shift C Calculation'!$D102)/3600,0)</f>
        <v>0</v>
      </c>
      <c r="Y102" s="10">
        <f>+IFERROR('Input Data Shift C'!X31*IF('Input Data Shift C'!X$80&gt;0,'Input Data Shift C'!X$80,'Shift C Calculation'!$D102)/3600,0)</f>
        <v>0</v>
      </c>
      <c r="Z102" s="10">
        <f>+IFERROR('Input Data Shift C'!Y31*IF('Input Data Shift C'!Y$80&gt;0,'Input Data Shift C'!Y$80,'Shift C Calculation'!$D102)/3600,0)</f>
        <v>0</v>
      </c>
      <c r="AA102" s="10">
        <f>+IFERROR('Input Data Shift C'!Z31*IF('Input Data Shift C'!Z$80&gt;0,'Input Data Shift C'!Z$80,'Shift C Calculation'!$D102)/3600,0)</f>
        <v>0</v>
      </c>
      <c r="AB102" s="10">
        <f>+IFERROR('Input Data Shift C'!AA31*IF('Input Data Shift C'!AA$80&gt;0,'Input Data Shift C'!AA$80,'Shift C Calculation'!$D102)/3600,0)</f>
        <v>0</v>
      </c>
      <c r="AC102" s="10">
        <f>+IFERROR('Input Data Shift C'!AB31*IF('Input Data Shift C'!AB$80&gt;0,'Input Data Shift C'!AB$80,'Shift C Calculation'!$D102)/3600,0)</f>
        <v>0</v>
      </c>
      <c r="AD102" s="10">
        <f>+IFERROR('Input Data Shift C'!AC31*IF('Input Data Shift C'!AC$80&gt;0,'Input Data Shift C'!AC$80,'Shift C Calculation'!$D102)/3600,0)</f>
        <v>0</v>
      </c>
      <c r="AE102" s="10">
        <f>+IFERROR('Input Data Shift C'!AD31*IF('Input Data Shift C'!AD$80&gt;0,'Input Data Shift C'!AD$80,'Shift C Calculation'!$D102)/3600,0)</f>
        <v>0</v>
      </c>
      <c r="AF102" s="10">
        <f>+IFERROR('Input Data Shift C'!AE31*IF('Input Data Shift C'!AE$80&gt;0,'Input Data Shift C'!AE$80,'Shift C Calculation'!$D102)/3600,0)</f>
        <v>0</v>
      </c>
      <c r="AG102" s="10">
        <f>+IFERROR('Input Data Shift C'!AF31*IF('Input Data Shift C'!AF$80&gt;0,'Input Data Shift C'!AF$80,'Shift C Calculation'!$D102)/3600,0)</f>
        <v>0</v>
      </c>
      <c r="AH102" s="10">
        <f>+IFERROR('Input Data Shift C'!AG31*IF('Input Data Shift C'!AG$80&gt;0,'Input Data Shift C'!AG$80,'Shift C Calculation'!$D102)/3600,0)</f>
        <v>0</v>
      </c>
      <c r="AI102" s="10">
        <f>+IFERROR('Input Data Shift C'!AH31*IF('Input Data Shift C'!AH$80&gt;0,'Input Data Shift C'!AH$80,'Shift C Calculation'!$D102)/3600,0)</f>
        <v>0</v>
      </c>
      <c r="AJ102" s="10">
        <f t="shared" si="5"/>
        <v>0</v>
      </c>
    </row>
    <row r="103" spans="2:36">
      <c r="B103" s="8">
        <v>26</v>
      </c>
      <c r="C103" s="9" t="str">
        <f t="shared" si="4"/>
        <v>AE062070-0400</v>
      </c>
      <c r="D103" s="8">
        <f>+Kousu!F36</f>
        <v>2.7</v>
      </c>
      <c r="E103" s="10">
        <f>+IFERROR('Input Data Shift C'!D32*IF('Input Data Shift C'!D$80&gt;0,'Input Data Shift C'!D$80,'Shift C Calculation'!$D103)/3600,0)</f>
        <v>0</v>
      </c>
      <c r="F103" s="10">
        <f>+IFERROR('Input Data Shift C'!E32*IF('Input Data Shift C'!E$80&gt;0,'Input Data Shift C'!E$80,'Shift C Calculation'!$D103)/3600,0)</f>
        <v>0</v>
      </c>
      <c r="G103" s="10">
        <f>+IFERROR('Input Data Shift C'!F32*IF('Input Data Shift C'!F$80&gt;0,'Input Data Shift C'!F$80,'Shift C Calculation'!$D103)/3600,0)</f>
        <v>0</v>
      </c>
      <c r="H103" s="10">
        <f>+IFERROR('Input Data Shift C'!G32*IF('Input Data Shift C'!G$80&gt;0,'Input Data Shift C'!G$80,'Shift C Calculation'!$D103)/3600,0)</f>
        <v>0</v>
      </c>
      <c r="I103" s="10">
        <f>+IFERROR('Input Data Shift C'!H32*IF('Input Data Shift C'!H$80&gt;0,'Input Data Shift C'!H$80,'Shift C Calculation'!$D103)/3600,0)</f>
        <v>0</v>
      </c>
      <c r="J103" s="10">
        <f>+IFERROR('Input Data Shift C'!I32*IF('Input Data Shift C'!I$80&gt;0,'Input Data Shift C'!I$80,'Shift C Calculation'!$D103)/3600,0)</f>
        <v>0</v>
      </c>
      <c r="K103" s="10">
        <f>+IFERROR('Input Data Shift C'!J32*IF('Input Data Shift C'!J$80&gt;0,'Input Data Shift C'!J$80,'Shift C Calculation'!$D103)/3600,0)</f>
        <v>0</v>
      </c>
      <c r="L103" s="10">
        <f>+IFERROR('Input Data Shift C'!K32*IF('Input Data Shift C'!K$80&gt;0,'Input Data Shift C'!K$80,'Shift C Calculation'!$D103)/3600,0)</f>
        <v>0</v>
      </c>
      <c r="M103" s="10">
        <f>+IFERROR('Input Data Shift C'!L32*IF('Input Data Shift C'!L$80&gt;0,'Input Data Shift C'!L$80,'Shift C Calculation'!$D103)/3600,0)</f>
        <v>0</v>
      </c>
      <c r="N103" s="10">
        <f>+IFERROR('Input Data Shift C'!M32*IF('Input Data Shift C'!M$80&gt;0,'Input Data Shift C'!M$80,'Shift C Calculation'!$D103)/3600,0)</f>
        <v>0</v>
      </c>
      <c r="O103" s="10">
        <f>+IFERROR('Input Data Shift C'!N32*IF('Input Data Shift C'!N$80&gt;0,'Input Data Shift C'!N$80,'Shift C Calculation'!$D103)/3600,0)</f>
        <v>0</v>
      </c>
      <c r="P103" s="10">
        <f>+IFERROR('Input Data Shift C'!O32*IF('Input Data Shift C'!O$80&gt;0,'Input Data Shift C'!O$80,'Shift C Calculation'!$D103)/3600,0)</f>
        <v>0</v>
      </c>
      <c r="Q103" s="10">
        <f>+IFERROR('Input Data Shift C'!P32*IF('Input Data Shift C'!P$80&gt;0,'Input Data Shift C'!P$80,'Shift C Calculation'!$D103)/3600,0)</f>
        <v>0</v>
      </c>
      <c r="R103" s="10">
        <f>+IFERROR('Input Data Shift C'!Q32*IF('Input Data Shift C'!Q$80&gt;0,'Input Data Shift C'!Q$80,'Shift C Calculation'!$D103)/3600,0)</f>
        <v>0</v>
      </c>
      <c r="S103" s="10">
        <f>+IFERROR('Input Data Shift C'!R32*IF('Input Data Shift C'!R$80&gt;0,'Input Data Shift C'!R$80,'Shift C Calculation'!$D103)/3600,0)</f>
        <v>0</v>
      </c>
      <c r="T103" s="10">
        <f>+IFERROR('Input Data Shift C'!S32*IF('Input Data Shift C'!S$80&gt;0,'Input Data Shift C'!S$80,'Shift C Calculation'!$D103)/3600,0)</f>
        <v>0</v>
      </c>
      <c r="U103" s="10">
        <f>+IFERROR('Input Data Shift C'!T32*IF('Input Data Shift C'!T$80&gt;0,'Input Data Shift C'!T$80,'Shift C Calculation'!$D103)/3600,0)</f>
        <v>0</v>
      </c>
      <c r="V103" s="10">
        <f>+IFERROR('Input Data Shift C'!U32*IF('Input Data Shift C'!U$80&gt;0,'Input Data Shift C'!U$80,'Shift C Calculation'!$D103)/3600,0)</f>
        <v>0</v>
      </c>
      <c r="W103" s="10">
        <f>+IFERROR('Input Data Shift C'!V32*IF('Input Data Shift C'!V$80&gt;0,'Input Data Shift C'!V$80,'Shift C Calculation'!$D103)/3600,0)</f>
        <v>0</v>
      </c>
      <c r="X103" s="10">
        <f>+IFERROR('Input Data Shift C'!W32*IF('Input Data Shift C'!W$80&gt;0,'Input Data Shift C'!W$80,'Shift C Calculation'!$D103)/3600,0)</f>
        <v>0</v>
      </c>
      <c r="Y103" s="10">
        <f>+IFERROR('Input Data Shift C'!X32*IF('Input Data Shift C'!X$80&gt;0,'Input Data Shift C'!X$80,'Shift C Calculation'!$D103)/3600,0)</f>
        <v>0</v>
      </c>
      <c r="Z103" s="10">
        <f>+IFERROR('Input Data Shift C'!Y32*IF('Input Data Shift C'!Y$80&gt;0,'Input Data Shift C'!Y$80,'Shift C Calculation'!$D103)/3600,0)</f>
        <v>0</v>
      </c>
      <c r="AA103" s="10">
        <f>+IFERROR('Input Data Shift C'!Z32*IF('Input Data Shift C'!Z$80&gt;0,'Input Data Shift C'!Z$80,'Shift C Calculation'!$D103)/3600,0)</f>
        <v>0</v>
      </c>
      <c r="AB103" s="10">
        <f>+IFERROR('Input Data Shift C'!AA32*IF('Input Data Shift C'!AA$80&gt;0,'Input Data Shift C'!AA$80,'Shift C Calculation'!$D103)/3600,0)</f>
        <v>0</v>
      </c>
      <c r="AC103" s="10">
        <f>+IFERROR('Input Data Shift C'!AB32*IF('Input Data Shift C'!AB$80&gt;0,'Input Data Shift C'!AB$80,'Shift C Calculation'!$D103)/3600,0)</f>
        <v>0</v>
      </c>
      <c r="AD103" s="10">
        <f>+IFERROR('Input Data Shift C'!AC32*IF('Input Data Shift C'!AC$80&gt;0,'Input Data Shift C'!AC$80,'Shift C Calculation'!$D103)/3600,0)</f>
        <v>0</v>
      </c>
      <c r="AE103" s="10">
        <f>+IFERROR('Input Data Shift C'!AD32*IF('Input Data Shift C'!AD$80&gt;0,'Input Data Shift C'!AD$80,'Shift C Calculation'!$D103)/3600,0)</f>
        <v>0</v>
      </c>
      <c r="AF103" s="10">
        <f>+IFERROR('Input Data Shift C'!AE32*IF('Input Data Shift C'!AE$80&gt;0,'Input Data Shift C'!AE$80,'Shift C Calculation'!$D103)/3600,0)</f>
        <v>0</v>
      </c>
      <c r="AG103" s="10">
        <f>+IFERROR('Input Data Shift C'!AF32*IF('Input Data Shift C'!AF$80&gt;0,'Input Data Shift C'!AF$80,'Shift C Calculation'!$D103)/3600,0)</f>
        <v>0</v>
      </c>
      <c r="AH103" s="10">
        <f>+IFERROR('Input Data Shift C'!AG32*IF('Input Data Shift C'!AG$80&gt;0,'Input Data Shift C'!AG$80,'Shift C Calculation'!$D103)/3600,0)</f>
        <v>0</v>
      </c>
      <c r="AI103" s="10">
        <f>+IFERROR('Input Data Shift C'!AH32*IF('Input Data Shift C'!AH$80&gt;0,'Input Data Shift C'!AH$80,'Shift C Calculation'!$D103)/3600,0)</f>
        <v>0</v>
      </c>
      <c r="AJ103" s="10">
        <f t="shared" si="5"/>
        <v>0</v>
      </c>
    </row>
    <row r="104" spans="2:36">
      <c r="B104" s="8">
        <v>27</v>
      </c>
      <c r="C104" s="9" t="str">
        <f t="shared" si="4"/>
        <v>AE062070-0490</v>
      </c>
      <c r="D104" s="8">
        <f>+Kousu!F37</f>
        <v>2.7</v>
      </c>
      <c r="E104" s="10">
        <f>+IFERROR('Input Data Shift C'!D33*IF('Input Data Shift C'!D$80&gt;0,'Input Data Shift C'!D$80,'Shift C Calculation'!$D104)/3600,0)</f>
        <v>0</v>
      </c>
      <c r="F104" s="10">
        <f>+IFERROR('Input Data Shift C'!E33*IF('Input Data Shift C'!E$80&gt;0,'Input Data Shift C'!E$80,'Shift C Calculation'!$D104)/3600,0)</f>
        <v>2.5447500000000001</v>
      </c>
      <c r="G104" s="10">
        <f>+IFERROR('Input Data Shift C'!F33*IF('Input Data Shift C'!F$80&gt;0,'Input Data Shift C'!F$80,'Shift C Calculation'!$D104)/3600,0)</f>
        <v>0</v>
      </c>
      <c r="H104" s="10">
        <f>+IFERROR('Input Data Shift C'!G33*IF('Input Data Shift C'!G$80&gt;0,'Input Data Shift C'!G$80,'Shift C Calculation'!$D104)/3600,0)</f>
        <v>1.0702499999999999</v>
      </c>
      <c r="I104" s="10">
        <f>+IFERROR('Input Data Shift C'!H33*IF('Input Data Shift C'!H$80&gt;0,'Input Data Shift C'!H$80,'Shift C Calculation'!$D104)/3600,0)</f>
        <v>0</v>
      </c>
      <c r="J104" s="10">
        <f>+IFERROR('Input Data Shift C'!I33*IF('Input Data Shift C'!I$80&gt;0,'Input Data Shift C'!I$80,'Shift C Calculation'!$D104)/3600,0)</f>
        <v>0</v>
      </c>
      <c r="K104" s="10">
        <f>+IFERROR('Input Data Shift C'!J33*IF('Input Data Shift C'!J$80&gt;0,'Input Data Shift C'!J$80,'Shift C Calculation'!$D104)/3600,0)</f>
        <v>0</v>
      </c>
      <c r="L104" s="10">
        <f>+IFERROR('Input Data Shift C'!K33*IF('Input Data Shift C'!K$80&gt;0,'Input Data Shift C'!K$80,'Shift C Calculation'!$D104)/3600,0)</f>
        <v>3.24</v>
      </c>
      <c r="M104" s="10">
        <f>+IFERROR('Input Data Shift C'!L33*IF('Input Data Shift C'!L$80&gt;0,'Input Data Shift C'!L$80,'Shift C Calculation'!$D104)/3600,0)</f>
        <v>0</v>
      </c>
      <c r="N104" s="10">
        <f>+IFERROR('Input Data Shift C'!M33*IF('Input Data Shift C'!M$80&gt;0,'Input Data Shift C'!M$80,'Shift C Calculation'!$D104)/3600,0)</f>
        <v>2.1555</v>
      </c>
      <c r="O104" s="10">
        <f>+IFERROR('Input Data Shift C'!N33*IF('Input Data Shift C'!N$80&gt;0,'Input Data Shift C'!N$80,'Shift C Calculation'!$D104)/3600,0)</f>
        <v>0</v>
      </c>
      <c r="P104" s="10">
        <f>+IFERROR('Input Data Shift C'!O33*IF('Input Data Shift C'!O$80&gt;0,'Input Data Shift C'!O$80,'Shift C Calculation'!$D104)/3600,0)</f>
        <v>0</v>
      </c>
      <c r="Q104" s="10">
        <f>+IFERROR('Input Data Shift C'!P33*IF('Input Data Shift C'!P$80&gt;0,'Input Data Shift C'!P$80,'Shift C Calculation'!$D104)/3600,0)</f>
        <v>0.53850000000000009</v>
      </c>
      <c r="R104" s="10">
        <f>+IFERROR('Input Data Shift C'!Q33*IF('Input Data Shift C'!Q$80&gt;0,'Input Data Shift C'!Q$80,'Shift C Calculation'!$D104)/3600,0)</f>
        <v>0</v>
      </c>
      <c r="S104" s="10">
        <f>+IFERROR('Input Data Shift C'!R33*IF('Input Data Shift C'!R$80&gt;0,'Input Data Shift C'!R$80,'Shift C Calculation'!$D104)/3600,0)</f>
        <v>0</v>
      </c>
      <c r="T104" s="10">
        <f>+IFERROR('Input Data Shift C'!S33*IF('Input Data Shift C'!S$80&gt;0,'Input Data Shift C'!S$80,'Shift C Calculation'!$D104)/3600,0)</f>
        <v>2.1562500000000004</v>
      </c>
      <c r="U104" s="10">
        <f>+IFERROR('Input Data Shift C'!T33*IF('Input Data Shift C'!T$80&gt;0,'Input Data Shift C'!T$80,'Shift C Calculation'!$D104)/3600,0)</f>
        <v>0</v>
      </c>
      <c r="V104" s="10">
        <f>+IFERROR('Input Data Shift C'!U33*IF('Input Data Shift C'!U$80&gt;0,'Input Data Shift C'!U$80,'Shift C Calculation'!$D104)/3600,0)</f>
        <v>0</v>
      </c>
      <c r="W104" s="10">
        <f>+IFERROR('Input Data Shift C'!V33*IF('Input Data Shift C'!V$80&gt;0,'Input Data Shift C'!V$80,'Shift C Calculation'!$D104)/3600,0)</f>
        <v>0</v>
      </c>
      <c r="X104" s="10">
        <f>+IFERROR('Input Data Shift C'!W33*IF('Input Data Shift C'!W$80&gt;0,'Input Data Shift C'!W$80,'Shift C Calculation'!$D104)/3600,0)</f>
        <v>0</v>
      </c>
      <c r="Y104" s="10">
        <f>+IFERROR('Input Data Shift C'!X33*IF('Input Data Shift C'!X$80&gt;0,'Input Data Shift C'!X$80,'Shift C Calculation'!$D104)/3600,0)</f>
        <v>0</v>
      </c>
      <c r="Z104" s="10">
        <f>+IFERROR('Input Data Shift C'!Y33*IF('Input Data Shift C'!Y$80&gt;0,'Input Data Shift C'!Y$80,'Shift C Calculation'!$D104)/3600,0)</f>
        <v>0</v>
      </c>
      <c r="AA104" s="10">
        <f>+IFERROR('Input Data Shift C'!Z33*IF('Input Data Shift C'!Z$80&gt;0,'Input Data Shift C'!Z$80,'Shift C Calculation'!$D104)/3600,0)</f>
        <v>0</v>
      </c>
      <c r="AB104" s="10">
        <f>+IFERROR('Input Data Shift C'!AA33*IF('Input Data Shift C'!AA$80&gt;0,'Input Data Shift C'!AA$80,'Shift C Calculation'!$D104)/3600,0)</f>
        <v>0</v>
      </c>
      <c r="AC104" s="10">
        <f>+IFERROR('Input Data Shift C'!AB33*IF('Input Data Shift C'!AB$80&gt;0,'Input Data Shift C'!AB$80,'Shift C Calculation'!$D104)/3600,0)</f>
        <v>0</v>
      </c>
      <c r="AD104" s="10">
        <f>+IFERROR('Input Data Shift C'!AC33*IF('Input Data Shift C'!AC$80&gt;0,'Input Data Shift C'!AC$80,'Shift C Calculation'!$D104)/3600,0)</f>
        <v>0</v>
      </c>
      <c r="AE104" s="10">
        <f>+IFERROR('Input Data Shift C'!AD33*IF('Input Data Shift C'!AD$80&gt;0,'Input Data Shift C'!AD$80,'Shift C Calculation'!$D104)/3600,0)</f>
        <v>0</v>
      </c>
      <c r="AF104" s="10">
        <f>+IFERROR('Input Data Shift C'!AE33*IF('Input Data Shift C'!AE$80&gt;0,'Input Data Shift C'!AE$80,'Shift C Calculation'!$D104)/3600,0)</f>
        <v>0</v>
      </c>
      <c r="AG104" s="10">
        <f>+IFERROR('Input Data Shift C'!AF33*IF('Input Data Shift C'!AF$80&gt;0,'Input Data Shift C'!AF$80,'Shift C Calculation'!$D104)/3600,0)</f>
        <v>0</v>
      </c>
      <c r="AH104" s="10">
        <f>+IFERROR('Input Data Shift C'!AG33*IF('Input Data Shift C'!AG$80&gt;0,'Input Data Shift C'!AG$80,'Shift C Calculation'!$D104)/3600,0)</f>
        <v>0</v>
      </c>
      <c r="AI104" s="10">
        <f>+IFERROR('Input Data Shift C'!AH33*IF('Input Data Shift C'!AH$80&gt;0,'Input Data Shift C'!AH$80,'Shift C Calculation'!$D104)/3600,0)</f>
        <v>0</v>
      </c>
      <c r="AJ104" s="10">
        <f t="shared" si="5"/>
        <v>11.705250000000001</v>
      </c>
    </row>
    <row r="105" spans="2:36">
      <c r="B105" s="8">
        <v>28</v>
      </c>
      <c r="C105" s="9" t="str">
        <f t="shared" si="4"/>
        <v>AE062070-0500</v>
      </c>
      <c r="D105" s="8">
        <f>+Kousu!F38</f>
        <v>2.7</v>
      </c>
      <c r="E105" s="10">
        <f>+IFERROR('Input Data Shift C'!D34*IF('Input Data Shift C'!D$80&gt;0,'Input Data Shift C'!D$80,'Shift C Calculation'!$D105)/3600,0)</f>
        <v>0</v>
      </c>
      <c r="F105" s="10">
        <f>+IFERROR('Input Data Shift C'!E34*IF('Input Data Shift C'!E$80&gt;0,'Input Data Shift C'!E$80,'Shift C Calculation'!$D105)/3600,0)</f>
        <v>3.24</v>
      </c>
      <c r="G105" s="10">
        <f>+IFERROR('Input Data Shift C'!F34*IF('Input Data Shift C'!F$80&gt;0,'Input Data Shift C'!F$80,'Shift C Calculation'!$D105)/3600,0)</f>
        <v>1.08</v>
      </c>
      <c r="H105" s="10">
        <f>+IFERROR('Input Data Shift C'!G34*IF('Input Data Shift C'!G$80&gt;0,'Input Data Shift C'!G$80,'Shift C Calculation'!$D105)/3600,0)</f>
        <v>0</v>
      </c>
      <c r="I105" s="10">
        <f>+IFERROR('Input Data Shift C'!H34*IF('Input Data Shift C'!H$80&gt;0,'Input Data Shift C'!H$80,'Shift C Calculation'!$D105)/3600,0)</f>
        <v>0</v>
      </c>
      <c r="J105" s="10">
        <f>+IFERROR('Input Data Shift C'!I34*IF('Input Data Shift C'!I$80&gt;0,'Input Data Shift C'!I$80,'Shift C Calculation'!$D105)/3600,0)</f>
        <v>0</v>
      </c>
      <c r="K105" s="10">
        <f>+IFERROR('Input Data Shift C'!J34*IF('Input Data Shift C'!J$80&gt;0,'Input Data Shift C'!J$80,'Shift C Calculation'!$D105)/3600,0)</f>
        <v>0</v>
      </c>
      <c r="L105" s="10">
        <f>+IFERROR('Input Data Shift C'!K34*IF('Input Data Shift C'!K$80&gt;0,'Input Data Shift C'!K$80,'Shift C Calculation'!$D105)/3600,0)</f>
        <v>1.62</v>
      </c>
      <c r="M105" s="10">
        <f>+IFERROR('Input Data Shift C'!L34*IF('Input Data Shift C'!L$80&gt;0,'Input Data Shift C'!L$80,'Shift C Calculation'!$D105)/3600,0)</f>
        <v>2.7007500000000002</v>
      </c>
      <c r="N105" s="10">
        <f>+IFERROR('Input Data Shift C'!M34*IF('Input Data Shift C'!M$80&gt;0,'Input Data Shift C'!M$80,'Shift C Calculation'!$D105)/3600,0)</f>
        <v>0</v>
      </c>
      <c r="O105" s="10">
        <f>+IFERROR('Input Data Shift C'!N34*IF('Input Data Shift C'!N$80&gt;0,'Input Data Shift C'!N$80,'Shift C Calculation'!$D105)/3600,0)</f>
        <v>0</v>
      </c>
      <c r="P105" s="10">
        <f>+IFERROR('Input Data Shift C'!O34*IF('Input Data Shift C'!O$80&gt;0,'Input Data Shift C'!O$80,'Shift C Calculation'!$D105)/3600,0)</f>
        <v>0</v>
      </c>
      <c r="Q105" s="10">
        <f>+IFERROR('Input Data Shift C'!P34*IF('Input Data Shift C'!P$80&gt;0,'Input Data Shift C'!P$80,'Shift C Calculation'!$D105)/3600,0)</f>
        <v>1.08</v>
      </c>
      <c r="R105" s="10">
        <f>+IFERROR('Input Data Shift C'!Q34*IF('Input Data Shift C'!Q$80&gt;0,'Input Data Shift C'!Q$80,'Shift C Calculation'!$D105)/3600,0)</f>
        <v>1.62</v>
      </c>
      <c r="S105" s="10">
        <f>+IFERROR('Input Data Shift C'!R34*IF('Input Data Shift C'!R$80&gt;0,'Input Data Shift C'!R$80,'Shift C Calculation'!$D105)/3600,0)</f>
        <v>2.1577500000000001</v>
      </c>
      <c r="T105" s="10">
        <f>+IFERROR('Input Data Shift C'!S34*IF('Input Data Shift C'!S$80&gt;0,'Input Data Shift C'!S$80,'Shift C Calculation'!$D105)/3600,0)</f>
        <v>1.0822500000000002</v>
      </c>
      <c r="U105" s="10">
        <f>+IFERROR('Input Data Shift C'!T34*IF('Input Data Shift C'!T$80&gt;0,'Input Data Shift C'!T$80,'Shift C Calculation'!$D105)/3600,0)</f>
        <v>0</v>
      </c>
      <c r="V105" s="10">
        <f>+IFERROR('Input Data Shift C'!U34*IF('Input Data Shift C'!U$80&gt;0,'Input Data Shift C'!U$80,'Shift C Calculation'!$D105)/3600,0)</f>
        <v>0</v>
      </c>
      <c r="W105" s="10">
        <f>+IFERROR('Input Data Shift C'!V34*IF('Input Data Shift C'!V$80&gt;0,'Input Data Shift C'!V$80,'Shift C Calculation'!$D105)/3600,0)</f>
        <v>0</v>
      </c>
      <c r="X105" s="10">
        <f>+IFERROR('Input Data Shift C'!W34*IF('Input Data Shift C'!W$80&gt;0,'Input Data Shift C'!W$80,'Shift C Calculation'!$D105)/3600,0)</f>
        <v>0</v>
      </c>
      <c r="Y105" s="10">
        <f>+IFERROR('Input Data Shift C'!X34*IF('Input Data Shift C'!X$80&gt;0,'Input Data Shift C'!X$80,'Shift C Calculation'!$D105)/3600,0)</f>
        <v>0</v>
      </c>
      <c r="Z105" s="10">
        <f>+IFERROR('Input Data Shift C'!Y34*IF('Input Data Shift C'!Y$80&gt;0,'Input Data Shift C'!Y$80,'Shift C Calculation'!$D105)/3600,0)</f>
        <v>0</v>
      </c>
      <c r="AA105" s="10">
        <f>+IFERROR('Input Data Shift C'!Z34*IF('Input Data Shift C'!Z$80&gt;0,'Input Data Shift C'!Z$80,'Shift C Calculation'!$D105)/3600,0)</f>
        <v>0</v>
      </c>
      <c r="AB105" s="10">
        <f>+IFERROR('Input Data Shift C'!AA34*IF('Input Data Shift C'!AA$80&gt;0,'Input Data Shift C'!AA$80,'Shift C Calculation'!$D105)/3600,0)</f>
        <v>0</v>
      </c>
      <c r="AC105" s="10">
        <f>+IFERROR('Input Data Shift C'!AB34*IF('Input Data Shift C'!AB$80&gt;0,'Input Data Shift C'!AB$80,'Shift C Calculation'!$D105)/3600,0)</f>
        <v>0</v>
      </c>
      <c r="AD105" s="10">
        <f>+IFERROR('Input Data Shift C'!AC34*IF('Input Data Shift C'!AC$80&gt;0,'Input Data Shift C'!AC$80,'Shift C Calculation'!$D105)/3600,0)</f>
        <v>0</v>
      </c>
      <c r="AE105" s="10">
        <f>+IFERROR('Input Data Shift C'!AD34*IF('Input Data Shift C'!AD$80&gt;0,'Input Data Shift C'!AD$80,'Shift C Calculation'!$D105)/3600,0)</f>
        <v>0</v>
      </c>
      <c r="AF105" s="10">
        <f>+IFERROR('Input Data Shift C'!AE34*IF('Input Data Shift C'!AE$80&gt;0,'Input Data Shift C'!AE$80,'Shift C Calculation'!$D105)/3600,0)</f>
        <v>0</v>
      </c>
      <c r="AG105" s="10">
        <f>+IFERROR('Input Data Shift C'!AF34*IF('Input Data Shift C'!AF$80&gt;0,'Input Data Shift C'!AF$80,'Shift C Calculation'!$D105)/3600,0)</f>
        <v>0</v>
      </c>
      <c r="AH105" s="10">
        <f>+IFERROR('Input Data Shift C'!AG34*IF('Input Data Shift C'!AG$80&gt;0,'Input Data Shift C'!AG$80,'Shift C Calculation'!$D105)/3600,0)</f>
        <v>0</v>
      </c>
      <c r="AI105" s="10">
        <f>+IFERROR('Input Data Shift C'!AH34*IF('Input Data Shift C'!AH$80&gt;0,'Input Data Shift C'!AH$80,'Shift C Calculation'!$D105)/3600,0)</f>
        <v>0</v>
      </c>
      <c r="AJ105" s="10">
        <f t="shared" si="5"/>
        <v>14.58075</v>
      </c>
    </row>
    <row r="106" spans="2:36">
      <c r="B106" s="8">
        <v>29</v>
      </c>
      <c r="C106" s="9" t="str">
        <f t="shared" si="4"/>
        <v>AE262100-5750</v>
      </c>
      <c r="D106" s="8">
        <f>+Kousu!F39</f>
        <v>2.7</v>
      </c>
      <c r="E106" s="10">
        <f>+IFERROR('Input Data Shift C'!D35*IF('Input Data Shift C'!D$80&gt;0,'Input Data Shift C'!D$80,'Shift C Calculation'!$D106)/3600,0)</f>
        <v>0</v>
      </c>
      <c r="F106" s="10">
        <f>+IFERROR('Input Data Shift C'!E35*IF('Input Data Shift C'!E$80&gt;0,'Input Data Shift C'!E$80,'Shift C Calculation'!$D106)/3600,0)</f>
        <v>0</v>
      </c>
      <c r="G106" s="10">
        <f>+IFERROR('Input Data Shift C'!F35*IF('Input Data Shift C'!F$80&gt;0,'Input Data Shift C'!F$80,'Shift C Calculation'!$D106)/3600,0)</f>
        <v>0</v>
      </c>
      <c r="H106" s="10">
        <f>+IFERROR('Input Data Shift C'!G35*IF('Input Data Shift C'!G$80&gt;0,'Input Data Shift C'!G$80,'Shift C Calculation'!$D106)/3600,0)</f>
        <v>0</v>
      </c>
      <c r="I106" s="10">
        <f>+IFERROR('Input Data Shift C'!H35*IF('Input Data Shift C'!H$80&gt;0,'Input Data Shift C'!H$80,'Shift C Calculation'!$D106)/3600,0)</f>
        <v>0</v>
      </c>
      <c r="J106" s="10">
        <f>+IFERROR('Input Data Shift C'!I35*IF('Input Data Shift C'!I$80&gt;0,'Input Data Shift C'!I$80,'Shift C Calculation'!$D106)/3600,0)</f>
        <v>0</v>
      </c>
      <c r="K106" s="10">
        <f>+IFERROR('Input Data Shift C'!J35*IF('Input Data Shift C'!J$80&gt;0,'Input Data Shift C'!J$80,'Shift C Calculation'!$D106)/3600,0)</f>
        <v>0</v>
      </c>
      <c r="L106" s="10">
        <f>+IFERROR('Input Data Shift C'!K35*IF('Input Data Shift C'!K$80&gt;0,'Input Data Shift C'!K$80,'Shift C Calculation'!$D106)/3600,0)</f>
        <v>0</v>
      </c>
      <c r="M106" s="10">
        <f>+IFERROR('Input Data Shift C'!L35*IF('Input Data Shift C'!L$80&gt;0,'Input Data Shift C'!L$80,'Shift C Calculation'!$D106)/3600,0)</f>
        <v>0</v>
      </c>
      <c r="N106" s="10">
        <f>+IFERROR('Input Data Shift C'!M35*IF('Input Data Shift C'!M$80&gt;0,'Input Data Shift C'!M$80,'Shift C Calculation'!$D106)/3600,0)</f>
        <v>0</v>
      </c>
      <c r="O106" s="10">
        <f>+IFERROR('Input Data Shift C'!N35*IF('Input Data Shift C'!N$80&gt;0,'Input Data Shift C'!N$80,'Shift C Calculation'!$D106)/3600,0)</f>
        <v>0</v>
      </c>
      <c r="P106" s="10">
        <f>+IFERROR('Input Data Shift C'!O35*IF('Input Data Shift C'!O$80&gt;0,'Input Data Shift C'!O$80,'Shift C Calculation'!$D106)/3600,0)</f>
        <v>0</v>
      </c>
      <c r="Q106" s="10">
        <f>+IFERROR('Input Data Shift C'!P35*IF('Input Data Shift C'!P$80&gt;0,'Input Data Shift C'!P$80,'Shift C Calculation'!$D106)/3600,0)</f>
        <v>0</v>
      </c>
      <c r="R106" s="10">
        <f>+IFERROR('Input Data Shift C'!Q35*IF('Input Data Shift C'!Q$80&gt;0,'Input Data Shift C'!Q$80,'Shift C Calculation'!$D106)/3600,0)</f>
        <v>0</v>
      </c>
      <c r="S106" s="10">
        <f>+IFERROR('Input Data Shift C'!R35*IF('Input Data Shift C'!R$80&gt;0,'Input Data Shift C'!R$80,'Shift C Calculation'!$D106)/3600,0)</f>
        <v>0</v>
      </c>
      <c r="T106" s="10">
        <f>+IFERROR('Input Data Shift C'!S35*IF('Input Data Shift C'!S$80&gt;0,'Input Data Shift C'!S$80,'Shift C Calculation'!$D106)/3600,0)</f>
        <v>0</v>
      </c>
      <c r="U106" s="10">
        <f>+IFERROR('Input Data Shift C'!T35*IF('Input Data Shift C'!T$80&gt;0,'Input Data Shift C'!T$80,'Shift C Calculation'!$D106)/3600,0)</f>
        <v>0</v>
      </c>
      <c r="V106" s="10">
        <f>+IFERROR('Input Data Shift C'!U35*IF('Input Data Shift C'!U$80&gt;0,'Input Data Shift C'!U$80,'Shift C Calculation'!$D106)/3600,0)</f>
        <v>0</v>
      </c>
      <c r="W106" s="10">
        <f>+IFERROR('Input Data Shift C'!V35*IF('Input Data Shift C'!V$80&gt;0,'Input Data Shift C'!V$80,'Shift C Calculation'!$D106)/3600,0)</f>
        <v>0</v>
      </c>
      <c r="X106" s="10">
        <f>+IFERROR('Input Data Shift C'!W35*IF('Input Data Shift C'!W$80&gt;0,'Input Data Shift C'!W$80,'Shift C Calculation'!$D106)/3600,0)</f>
        <v>0</v>
      </c>
      <c r="Y106" s="10">
        <f>+IFERROR('Input Data Shift C'!X35*IF('Input Data Shift C'!X$80&gt;0,'Input Data Shift C'!X$80,'Shift C Calculation'!$D106)/3600,0)</f>
        <v>0</v>
      </c>
      <c r="Z106" s="10">
        <f>+IFERROR('Input Data Shift C'!Y35*IF('Input Data Shift C'!Y$80&gt;0,'Input Data Shift C'!Y$80,'Shift C Calculation'!$D106)/3600,0)</f>
        <v>0</v>
      </c>
      <c r="AA106" s="10">
        <f>+IFERROR('Input Data Shift C'!Z35*IF('Input Data Shift C'!Z$80&gt;0,'Input Data Shift C'!Z$80,'Shift C Calculation'!$D106)/3600,0)</f>
        <v>0</v>
      </c>
      <c r="AB106" s="10">
        <f>+IFERROR('Input Data Shift C'!AA35*IF('Input Data Shift C'!AA$80&gt;0,'Input Data Shift C'!AA$80,'Shift C Calculation'!$D106)/3600,0)</f>
        <v>0</v>
      </c>
      <c r="AC106" s="10">
        <f>+IFERROR('Input Data Shift C'!AB35*IF('Input Data Shift C'!AB$80&gt;0,'Input Data Shift C'!AB$80,'Shift C Calculation'!$D106)/3600,0)</f>
        <v>0</v>
      </c>
      <c r="AD106" s="10">
        <f>+IFERROR('Input Data Shift C'!AC35*IF('Input Data Shift C'!AC$80&gt;0,'Input Data Shift C'!AC$80,'Shift C Calculation'!$D106)/3600,0)</f>
        <v>0</v>
      </c>
      <c r="AE106" s="10">
        <f>+IFERROR('Input Data Shift C'!AD35*IF('Input Data Shift C'!AD$80&gt;0,'Input Data Shift C'!AD$80,'Shift C Calculation'!$D106)/3600,0)</f>
        <v>0</v>
      </c>
      <c r="AF106" s="10">
        <f>+IFERROR('Input Data Shift C'!AE35*IF('Input Data Shift C'!AE$80&gt;0,'Input Data Shift C'!AE$80,'Shift C Calculation'!$D106)/3600,0)</f>
        <v>0</v>
      </c>
      <c r="AG106" s="10">
        <f>+IFERROR('Input Data Shift C'!AF35*IF('Input Data Shift C'!AF$80&gt;0,'Input Data Shift C'!AF$80,'Shift C Calculation'!$D106)/3600,0)</f>
        <v>0</v>
      </c>
      <c r="AH106" s="10">
        <f>+IFERROR('Input Data Shift C'!AG35*IF('Input Data Shift C'!AG$80&gt;0,'Input Data Shift C'!AG$80,'Shift C Calculation'!$D106)/3600,0)</f>
        <v>0</v>
      </c>
      <c r="AI106" s="10">
        <f>+IFERROR('Input Data Shift C'!AH35*IF('Input Data Shift C'!AH$80&gt;0,'Input Data Shift C'!AH$80,'Shift C Calculation'!$D106)/3600,0)</f>
        <v>0</v>
      </c>
      <c r="AJ106" s="10">
        <f t="shared" si="5"/>
        <v>0</v>
      </c>
    </row>
    <row r="107" spans="2:36">
      <c r="B107" s="8">
        <v>30</v>
      </c>
      <c r="C107" s="9" t="str">
        <f t="shared" si="4"/>
        <v>AE262100-5940</v>
      </c>
      <c r="D107" s="8">
        <f>+Kousu!F40</f>
        <v>2.7</v>
      </c>
      <c r="E107" s="10">
        <f>+IFERROR('Input Data Shift C'!D36*IF('Input Data Shift C'!D$80&gt;0,'Input Data Shift C'!D$80,'Shift C Calculation'!$D107)/3600,0)</f>
        <v>0</v>
      </c>
      <c r="F107" s="10">
        <f>+IFERROR('Input Data Shift C'!E36*IF('Input Data Shift C'!E$80&gt;0,'Input Data Shift C'!E$80,'Shift C Calculation'!$D107)/3600,0)</f>
        <v>0</v>
      </c>
      <c r="G107" s="10">
        <f>+IFERROR('Input Data Shift C'!F36*IF('Input Data Shift C'!F$80&gt;0,'Input Data Shift C'!F$80,'Shift C Calculation'!$D107)/3600,0)</f>
        <v>0</v>
      </c>
      <c r="H107" s="10">
        <f>+IFERROR('Input Data Shift C'!G36*IF('Input Data Shift C'!G$80&gt;0,'Input Data Shift C'!G$80,'Shift C Calculation'!$D107)/3600,0)</f>
        <v>0</v>
      </c>
      <c r="I107" s="10">
        <f>+IFERROR('Input Data Shift C'!H36*IF('Input Data Shift C'!H$80&gt;0,'Input Data Shift C'!H$80,'Shift C Calculation'!$D107)/3600,0)</f>
        <v>0</v>
      </c>
      <c r="J107" s="10">
        <f>+IFERROR('Input Data Shift C'!I36*IF('Input Data Shift C'!I$80&gt;0,'Input Data Shift C'!I$80,'Shift C Calculation'!$D107)/3600,0)</f>
        <v>0</v>
      </c>
      <c r="K107" s="10">
        <f>+IFERROR('Input Data Shift C'!J36*IF('Input Data Shift C'!J$80&gt;0,'Input Data Shift C'!J$80,'Shift C Calculation'!$D107)/3600,0)</f>
        <v>0</v>
      </c>
      <c r="L107" s="10">
        <f>+IFERROR('Input Data Shift C'!K36*IF('Input Data Shift C'!K$80&gt;0,'Input Data Shift C'!K$80,'Shift C Calculation'!$D107)/3600,0)</f>
        <v>0</v>
      </c>
      <c r="M107" s="10">
        <f>+IFERROR('Input Data Shift C'!L36*IF('Input Data Shift C'!L$80&gt;0,'Input Data Shift C'!L$80,'Shift C Calculation'!$D107)/3600,0)</f>
        <v>0</v>
      </c>
      <c r="N107" s="10">
        <f>+IFERROR('Input Data Shift C'!M36*IF('Input Data Shift C'!M$80&gt;0,'Input Data Shift C'!M$80,'Shift C Calculation'!$D107)/3600,0)</f>
        <v>0</v>
      </c>
      <c r="O107" s="10">
        <f>+IFERROR('Input Data Shift C'!N36*IF('Input Data Shift C'!N$80&gt;0,'Input Data Shift C'!N$80,'Shift C Calculation'!$D107)/3600,0)</f>
        <v>0</v>
      </c>
      <c r="P107" s="10">
        <f>+IFERROR('Input Data Shift C'!O36*IF('Input Data Shift C'!O$80&gt;0,'Input Data Shift C'!O$80,'Shift C Calculation'!$D107)/3600,0)</f>
        <v>0</v>
      </c>
      <c r="Q107" s="10">
        <f>+IFERROR('Input Data Shift C'!P36*IF('Input Data Shift C'!P$80&gt;0,'Input Data Shift C'!P$80,'Shift C Calculation'!$D107)/3600,0)</f>
        <v>0</v>
      </c>
      <c r="R107" s="10">
        <f>+IFERROR('Input Data Shift C'!Q36*IF('Input Data Shift C'!Q$80&gt;0,'Input Data Shift C'!Q$80,'Shift C Calculation'!$D107)/3600,0)</f>
        <v>0</v>
      </c>
      <c r="S107" s="10">
        <f>+IFERROR('Input Data Shift C'!R36*IF('Input Data Shift C'!R$80&gt;0,'Input Data Shift C'!R$80,'Shift C Calculation'!$D107)/3600,0)</f>
        <v>0</v>
      </c>
      <c r="T107" s="10">
        <f>+IFERROR('Input Data Shift C'!S36*IF('Input Data Shift C'!S$80&gt;0,'Input Data Shift C'!S$80,'Shift C Calculation'!$D107)/3600,0)</f>
        <v>0</v>
      </c>
      <c r="U107" s="10">
        <f>+IFERROR('Input Data Shift C'!T36*IF('Input Data Shift C'!T$80&gt;0,'Input Data Shift C'!T$80,'Shift C Calculation'!$D107)/3600,0)</f>
        <v>0</v>
      </c>
      <c r="V107" s="10">
        <f>+IFERROR('Input Data Shift C'!U36*IF('Input Data Shift C'!U$80&gt;0,'Input Data Shift C'!U$80,'Shift C Calculation'!$D107)/3600,0)</f>
        <v>0</v>
      </c>
      <c r="W107" s="10">
        <f>+IFERROR('Input Data Shift C'!V36*IF('Input Data Shift C'!V$80&gt;0,'Input Data Shift C'!V$80,'Shift C Calculation'!$D107)/3600,0)</f>
        <v>0</v>
      </c>
      <c r="X107" s="10">
        <f>+IFERROR('Input Data Shift C'!W36*IF('Input Data Shift C'!W$80&gt;0,'Input Data Shift C'!W$80,'Shift C Calculation'!$D107)/3600,0)</f>
        <v>0</v>
      </c>
      <c r="Y107" s="10">
        <f>+IFERROR('Input Data Shift C'!X36*IF('Input Data Shift C'!X$80&gt;0,'Input Data Shift C'!X$80,'Shift C Calculation'!$D107)/3600,0)</f>
        <v>0</v>
      </c>
      <c r="Z107" s="10">
        <f>+IFERROR('Input Data Shift C'!Y36*IF('Input Data Shift C'!Y$80&gt;0,'Input Data Shift C'!Y$80,'Shift C Calculation'!$D107)/3600,0)</f>
        <v>0</v>
      </c>
      <c r="AA107" s="10">
        <f>+IFERROR('Input Data Shift C'!Z36*IF('Input Data Shift C'!Z$80&gt;0,'Input Data Shift C'!Z$80,'Shift C Calculation'!$D107)/3600,0)</f>
        <v>0</v>
      </c>
      <c r="AB107" s="10">
        <f>+IFERROR('Input Data Shift C'!AA36*IF('Input Data Shift C'!AA$80&gt;0,'Input Data Shift C'!AA$80,'Shift C Calculation'!$D107)/3600,0)</f>
        <v>0</v>
      </c>
      <c r="AC107" s="10">
        <f>+IFERROR('Input Data Shift C'!AB36*IF('Input Data Shift C'!AB$80&gt;0,'Input Data Shift C'!AB$80,'Shift C Calculation'!$D107)/3600,0)</f>
        <v>0</v>
      </c>
      <c r="AD107" s="10">
        <f>+IFERROR('Input Data Shift C'!AC36*IF('Input Data Shift C'!AC$80&gt;0,'Input Data Shift C'!AC$80,'Shift C Calculation'!$D107)/3600,0)</f>
        <v>0</v>
      </c>
      <c r="AE107" s="10">
        <f>+IFERROR('Input Data Shift C'!AD36*IF('Input Data Shift C'!AD$80&gt;0,'Input Data Shift C'!AD$80,'Shift C Calculation'!$D107)/3600,0)</f>
        <v>0</v>
      </c>
      <c r="AF107" s="10">
        <f>+IFERROR('Input Data Shift C'!AE36*IF('Input Data Shift C'!AE$80&gt;0,'Input Data Shift C'!AE$80,'Shift C Calculation'!$D107)/3600,0)</f>
        <v>0</v>
      </c>
      <c r="AG107" s="10">
        <f>+IFERROR('Input Data Shift C'!AF36*IF('Input Data Shift C'!AF$80&gt;0,'Input Data Shift C'!AF$80,'Shift C Calculation'!$D107)/3600,0)</f>
        <v>0</v>
      </c>
      <c r="AH107" s="10">
        <f>+IFERROR('Input Data Shift C'!AG36*IF('Input Data Shift C'!AG$80&gt;0,'Input Data Shift C'!AG$80,'Shift C Calculation'!$D107)/3600,0)</f>
        <v>0</v>
      </c>
      <c r="AI107" s="10">
        <f>+IFERROR('Input Data Shift C'!AH36*IF('Input Data Shift C'!AH$80&gt;0,'Input Data Shift C'!AH$80,'Shift C Calculation'!$D107)/3600,0)</f>
        <v>0</v>
      </c>
      <c r="AJ107" s="10">
        <f t="shared" si="5"/>
        <v>0</v>
      </c>
    </row>
    <row r="108" spans="2:36">
      <c r="B108" s="8">
        <v>31</v>
      </c>
      <c r="C108" s="9" t="str">
        <f t="shared" si="4"/>
        <v>AE262100-5950</v>
      </c>
      <c r="D108" s="8">
        <f>+Kousu!F41</f>
        <v>2.7</v>
      </c>
      <c r="E108" s="10">
        <f>+IFERROR('Input Data Shift C'!D37*IF('Input Data Shift C'!D$80&gt;0,'Input Data Shift C'!D$80,'Shift C Calculation'!$D108)/3600,0)</f>
        <v>0</v>
      </c>
      <c r="F108" s="10">
        <f>+IFERROR('Input Data Shift C'!E37*IF('Input Data Shift C'!E$80&gt;0,'Input Data Shift C'!E$80,'Shift C Calculation'!$D108)/3600,0)</f>
        <v>0</v>
      </c>
      <c r="G108" s="10">
        <f>+IFERROR('Input Data Shift C'!F37*IF('Input Data Shift C'!F$80&gt;0,'Input Data Shift C'!F$80,'Shift C Calculation'!$D108)/3600,0)</f>
        <v>0</v>
      </c>
      <c r="H108" s="10">
        <f>+IFERROR('Input Data Shift C'!G37*IF('Input Data Shift C'!G$80&gt;0,'Input Data Shift C'!G$80,'Shift C Calculation'!$D108)/3600,0)</f>
        <v>0</v>
      </c>
      <c r="I108" s="10">
        <f>+IFERROR('Input Data Shift C'!H37*IF('Input Data Shift C'!H$80&gt;0,'Input Data Shift C'!H$80,'Shift C Calculation'!$D108)/3600,0)</f>
        <v>0</v>
      </c>
      <c r="J108" s="10">
        <f>+IFERROR('Input Data Shift C'!I37*IF('Input Data Shift C'!I$80&gt;0,'Input Data Shift C'!I$80,'Shift C Calculation'!$D108)/3600,0)</f>
        <v>0</v>
      </c>
      <c r="K108" s="10">
        <f>+IFERROR('Input Data Shift C'!J37*IF('Input Data Shift C'!J$80&gt;0,'Input Data Shift C'!J$80,'Shift C Calculation'!$D108)/3600,0)</f>
        <v>0</v>
      </c>
      <c r="L108" s="10">
        <f>+IFERROR('Input Data Shift C'!K37*IF('Input Data Shift C'!K$80&gt;0,'Input Data Shift C'!K$80,'Shift C Calculation'!$D108)/3600,0)</f>
        <v>0</v>
      </c>
      <c r="M108" s="10">
        <f>+IFERROR('Input Data Shift C'!L37*IF('Input Data Shift C'!L$80&gt;0,'Input Data Shift C'!L$80,'Shift C Calculation'!$D108)/3600,0)</f>
        <v>0</v>
      </c>
      <c r="N108" s="10">
        <f>+IFERROR('Input Data Shift C'!M37*IF('Input Data Shift C'!M$80&gt;0,'Input Data Shift C'!M$80,'Shift C Calculation'!$D108)/3600,0)</f>
        <v>0</v>
      </c>
      <c r="O108" s="10">
        <f>+IFERROR('Input Data Shift C'!N37*IF('Input Data Shift C'!N$80&gt;0,'Input Data Shift C'!N$80,'Shift C Calculation'!$D108)/3600,0)</f>
        <v>0</v>
      </c>
      <c r="P108" s="10">
        <f>+IFERROR('Input Data Shift C'!O37*IF('Input Data Shift C'!O$80&gt;0,'Input Data Shift C'!O$80,'Shift C Calculation'!$D108)/3600,0)</f>
        <v>0</v>
      </c>
      <c r="Q108" s="10">
        <f>+IFERROR('Input Data Shift C'!P37*IF('Input Data Shift C'!P$80&gt;0,'Input Data Shift C'!P$80,'Shift C Calculation'!$D108)/3600,0)</f>
        <v>0</v>
      </c>
      <c r="R108" s="10">
        <f>+IFERROR('Input Data Shift C'!Q37*IF('Input Data Shift C'!Q$80&gt;0,'Input Data Shift C'!Q$80,'Shift C Calculation'!$D108)/3600,0)</f>
        <v>0</v>
      </c>
      <c r="S108" s="10">
        <f>+IFERROR('Input Data Shift C'!R37*IF('Input Data Shift C'!R$80&gt;0,'Input Data Shift C'!R$80,'Shift C Calculation'!$D108)/3600,0)</f>
        <v>0</v>
      </c>
      <c r="T108" s="10">
        <f>+IFERROR('Input Data Shift C'!S37*IF('Input Data Shift C'!S$80&gt;0,'Input Data Shift C'!S$80,'Shift C Calculation'!$D108)/3600,0)</f>
        <v>0</v>
      </c>
      <c r="U108" s="10">
        <f>+IFERROR('Input Data Shift C'!T37*IF('Input Data Shift C'!T$80&gt;0,'Input Data Shift C'!T$80,'Shift C Calculation'!$D108)/3600,0)</f>
        <v>0</v>
      </c>
      <c r="V108" s="10">
        <f>+IFERROR('Input Data Shift C'!U37*IF('Input Data Shift C'!U$80&gt;0,'Input Data Shift C'!U$80,'Shift C Calculation'!$D108)/3600,0)</f>
        <v>0</v>
      </c>
      <c r="W108" s="10">
        <f>+IFERROR('Input Data Shift C'!V37*IF('Input Data Shift C'!V$80&gt;0,'Input Data Shift C'!V$80,'Shift C Calculation'!$D108)/3600,0)</f>
        <v>0</v>
      </c>
      <c r="X108" s="10">
        <f>+IFERROR('Input Data Shift C'!W37*IF('Input Data Shift C'!W$80&gt;0,'Input Data Shift C'!W$80,'Shift C Calculation'!$D108)/3600,0)</f>
        <v>0</v>
      </c>
      <c r="Y108" s="10">
        <f>+IFERROR('Input Data Shift C'!X37*IF('Input Data Shift C'!X$80&gt;0,'Input Data Shift C'!X$80,'Shift C Calculation'!$D108)/3600,0)</f>
        <v>0</v>
      </c>
      <c r="Z108" s="10">
        <f>+IFERROR('Input Data Shift C'!Y37*IF('Input Data Shift C'!Y$80&gt;0,'Input Data Shift C'!Y$80,'Shift C Calculation'!$D108)/3600,0)</f>
        <v>0</v>
      </c>
      <c r="AA108" s="10">
        <f>+IFERROR('Input Data Shift C'!Z37*IF('Input Data Shift C'!Z$80&gt;0,'Input Data Shift C'!Z$80,'Shift C Calculation'!$D108)/3600,0)</f>
        <v>0</v>
      </c>
      <c r="AB108" s="10">
        <f>+IFERROR('Input Data Shift C'!AA37*IF('Input Data Shift C'!AA$80&gt;0,'Input Data Shift C'!AA$80,'Shift C Calculation'!$D108)/3600,0)</f>
        <v>0</v>
      </c>
      <c r="AC108" s="10">
        <f>+IFERROR('Input Data Shift C'!AB37*IF('Input Data Shift C'!AB$80&gt;0,'Input Data Shift C'!AB$80,'Shift C Calculation'!$D108)/3600,0)</f>
        <v>0</v>
      </c>
      <c r="AD108" s="10">
        <f>+IFERROR('Input Data Shift C'!AC37*IF('Input Data Shift C'!AC$80&gt;0,'Input Data Shift C'!AC$80,'Shift C Calculation'!$D108)/3600,0)</f>
        <v>0</v>
      </c>
      <c r="AE108" s="10">
        <f>+IFERROR('Input Data Shift C'!AD37*IF('Input Data Shift C'!AD$80&gt;0,'Input Data Shift C'!AD$80,'Shift C Calculation'!$D108)/3600,0)</f>
        <v>0</v>
      </c>
      <c r="AF108" s="10">
        <f>+IFERROR('Input Data Shift C'!AE37*IF('Input Data Shift C'!AE$80&gt;0,'Input Data Shift C'!AE$80,'Shift C Calculation'!$D108)/3600,0)</f>
        <v>0</v>
      </c>
      <c r="AG108" s="10">
        <f>+IFERROR('Input Data Shift C'!AF37*IF('Input Data Shift C'!AF$80&gt;0,'Input Data Shift C'!AF$80,'Shift C Calculation'!$D108)/3600,0)</f>
        <v>0</v>
      </c>
      <c r="AH108" s="10">
        <f>+IFERROR('Input Data Shift C'!AG37*IF('Input Data Shift C'!AG$80&gt;0,'Input Data Shift C'!AG$80,'Shift C Calculation'!$D108)/3600,0)</f>
        <v>0</v>
      </c>
      <c r="AI108" s="10">
        <f>+IFERROR('Input Data Shift C'!AH37*IF('Input Data Shift C'!AH$80&gt;0,'Input Data Shift C'!AH$80,'Shift C Calculation'!$D108)/3600,0)</f>
        <v>0</v>
      </c>
      <c r="AJ108" s="10">
        <f t="shared" si="5"/>
        <v>0</v>
      </c>
    </row>
    <row r="109" spans="2:36">
      <c r="B109" s="8">
        <v>32</v>
      </c>
      <c r="C109" s="9" t="str">
        <f t="shared" si="4"/>
        <v>AE262100-6040</v>
      </c>
      <c r="D109" s="8">
        <f>+Kousu!F42</f>
        <v>2.7</v>
      </c>
      <c r="E109" s="10">
        <f>+IFERROR('Input Data Shift C'!D38*IF('Input Data Shift C'!D$80&gt;0,'Input Data Shift C'!D$80,'Shift C Calculation'!$D109)/3600,0)</f>
        <v>0</v>
      </c>
      <c r="F109" s="10">
        <f>+IFERROR('Input Data Shift C'!E38*IF('Input Data Shift C'!E$80&gt;0,'Input Data Shift C'!E$80,'Shift C Calculation'!$D109)/3600,0)</f>
        <v>0</v>
      </c>
      <c r="G109" s="10">
        <f>+IFERROR('Input Data Shift C'!F38*IF('Input Data Shift C'!F$80&gt;0,'Input Data Shift C'!F$80,'Shift C Calculation'!$D109)/3600,0)</f>
        <v>0</v>
      </c>
      <c r="H109" s="10">
        <f>+IFERROR('Input Data Shift C'!G38*IF('Input Data Shift C'!G$80&gt;0,'Input Data Shift C'!G$80,'Shift C Calculation'!$D109)/3600,0)</f>
        <v>0</v>
      </c>
      <c r="I109" s="10">
        <f>+IFERROR('Input Data Shift C'!H38*IF('Input Data Shift C'!H$80&gt;0,'Input Data Shift C'!H$80,'Shift C Calculation'!$D109)/3600,0)</f>
        <v>0</v>
      </c>
      <c r="J109" s="10">
        <f>+IFERROR('Input Data Shift C'!I38*IF('Input Data Shift C'!I$80&gt;0,'Input Data Shift C'!I$80,'Shift C Calculation'!$D109)/3600,0)</f>
        <v>0</v>
      </c>
      <c r="K109" s="10">
        <f>+IFERROR('Input Data Shift C'!J38*IF('Input Data Shift C'!J$80&gt;0,'Input Data Shift C'!J$80,'Shift C Calculation'!$D109)/3600,0)</f>
        <v>0</v>
      </c>
      <c r="L109" s="10">
        <f>+IFERROR('Input Data Shift C'!K38*IF('Input Data Shift C'!K$80&gt;0,'Input Data Shift C'!K$80,'Shift C Calculation'!$D109)/3600,0)</f>
        <v>0</v>
      </c>
      <c r="M109" s="10">
        <f>+IFERROR('Input Data Shift C'!L38*IF('Input Data Shift C'!L$80&gt;0,'Input Data Shift C'!L$80,'Shift C Calculation'!$D109)/3600,0)</f>
        <v>0</v>
      </c>
      <c r="N109" s="10">
        <f>+IFERROR('Input Data Shift C'!M38*IF('Input Data Shift C'!M$80&gt;0,'Input Data Shift C'!M$80,'Shift C Calculation'!$D109)/3600,0)</f>
        <v>0</v>
      </c>
      <c r="O109" s="10">
        <f>+IFERROR('Input Data Shift C'!N38*IF('Input Data Shift C'!N$80&gt;0,'Input Data Shift C'!N$80,'Shift C Calculation'!$D109)/3600,0)</f>
        <v>0</v>
      </c>
      <c r="P109" s="10">
        <f>+IFERROR('Input Data Shift C'!O38*IF('Input Data Shift C'!O$80&gt;0,'Input Data Shift C'!O$80,'Shift C Calculation'!$D109)/3600,0)</f>
        <v>0</v>
      </c>
      <c r="Q109" s="10">
        <f>+IFERROR('Input Data Shift C'!P38*IF('Input Data Shift C'!P$80&gt;0,'Input Data Shift C'!P$80,'Shift C Calculation'!$D109)/3600,0)</f>
        <v>0</v>
      </c>
      <c r="R109" s="10">
        <f>+IFERROR('Input Data Shift C'!Q38*IF('Input Data Shift C'!Q$80&gt;0,'Input Data Shift C'!Q$80,'Shift C Calculation'!$D109)/3600,0)</f>
        <v>0</v>
      </c>
      <c r="S109" s="10">
        <f>+IFERROR('Input Data Shift C'!R38*IF('Input Data Shift C'!R$80&gt;0,'Input Data Shift C'!R$80,'Shift C Calculation'!$D109)/3600,0)</f>
        <v>0</v>
      </c>
      <c r="T109" s="10">
        <f>+IFERROR('Input Data Shift C'!S38*IF('Input Data Shift C'!S$80&gt;0,'Input Data Shift C'!S$80,'Shift C Calculation'!$D109)/3600,0)</f>
        <v>0</v>
      </c>
      <c r="U109" s="10">
        <f>+IFERROR('Input Data Shift C'!T38*IF('Input Data Shift C'!T$80&gt;0,'Input Data Shift C'!T$80,'Shift C Calculation'!$D109)/3600,0)</f>
        <v>0</v>
      </c>
      <c r="V109" s="10">
        <f>+IFERROR('Input Data Shift C'!U38*IF('Input Data Shift C'!U$80&gt;0,'Input Data Shift C'!U$80,'Shift C Calculation'!$D109)/3600,0)</f>
        <v>0</v>
      </c>
      <c r="W109" s="10">
        <f>+IFERROR('Input Data Shift C'!V38*IF('Input Data Shift C'!V$80&gt;0,'Input Data Shift C'!V$80,'Shift C Calculation'!$D109)/3600,0)</f>
        <v>0</v>
      </c>
      <c r="X109" s="10">
        <f>+IFERROR('Input Data Shift C'!W38*IF('Input Data Shift C'!W$80&gt;0,'Input Data Shift C'!W$80,'Shift C Calculation'!$D109)/3600,0)</f>
        <v>0</v>
      </c>
      <c r="Y109" s="10">
        <f>+IFERROR('Input Data Shift C'!X38*IF('Input Data Shift C'!X$80&gt;0,'Input Data Shift C'!X$80,'Shift C Calculation'!$D109)/3600,0)</f>
        <v>0</v>
      </c>
      <c r="Z109" s="10">
        <f>+IFERROR('Input Data Shift C'!Y38*IF('Input Data Shift C'!Y$80&gt;0,'Input Data Shift C'!Y$80,'Shift C Calculation'!$D109)/3600,0)</f>
        <v>0</v>
      </c>
      <c r="AA109" s="10">
        <f>+IFERROR('Input Data Shift C'!Z38*IF('Input Data Shift C'!Z$80&gt;0,'Input Data Shift C'!Z$80,'Shift C Calculation'!$D109)/3600,0)</f>
        <v>0</v>
      </c>
      <c r="AB109" s="10">
        <f>+IFERROR('Input Data Shift C'!AA38*IF('Input Data Shift C'!AA$80&gt;0,'Input Data Shift C'!AA$80,'Shift C Calculation'!$D109)/3600,0)</f>
        <v>0</v>
      </c>
      <c r="AC109" s="10">
        <f>+IFERROR('Input Data Shift C'!AB38*IF('Input Data Shift C'!AB$80&gt;0,'Input Data Shift C'!AB$80,'Shift C Calculation'!$D109)/3600,0)</f>
        <v>0</v>
      </c>
      <c r="AD109" s="10">
        <f>+IFERROR('Input Data Shift C'!AC38*IF('Input Data Shift C'!AC$80&gt;0,'Input Data Shift C'!AC$80,'Shift C Calculation'!$D109)/3600,0)</f>
        <v>0</v>
      </c>
      <c r="AE109" s="10">
        <f>+IFERROR('Input Data Shift C'!AD38*IF('Input Data Shift C'!AD$80&gt;0,'Input Data Shift C'!AD$80,'Shift C Calculation'!$D109)/3600,0)</f>
        <v>0</v>
      </c>
      <c r="AF109" s="10">
        <f>+IFERROR('Input Data Shift C'!AE38*IF('Input Data Shift C'!AE$80&gt;0,'Input Data Shift C'!AE$80,'Shift C Calculation'!$D109)/3600,0)</f>
        <v>0</v>
      </c>
      <c r="AG109" s="10">
        <f>+IFERROR('Input Data Shift C'!AF38*IF('Input Data Shift C'!AF$80&gt;0,'Input Data Shift C'!AF$80,'Shift C Calculation'!$D109)/3600,0)</f>
        <v>0</v>
      </c>
      <c r="AH109" s="10">
        <f>+IFERROR('Input Data Shift C'!AG38*IF('Input Data Shift C'!AG$80&gt;0,'Input Data Shift C'!AG$80,'Shift C Calculation'!$D109)/3600,0)</f>
        <v>0</v>
      </c>
      <c r="AI109" s="10">
        <f>+IFERROR('Input Data Shift C'!AH38*IF('Input Data Shift C'!AH$80&gt;0,'Input Data Shift C'!AH$80,'Shift C Calculation'!$D109)/3600,0)</f>
        <v>0</v>
      </c>
      <c r="AJ109" s="10">
        <f t="shared" si="5"/>
        <v>0</v>
      </c>
    </row>
    <row r="110" spans="2:36">
      <c r="B110" s="8">
        <v>33</v>
      </c>
      <c r="C110" s="9" t="str">
        <f t="shared" si="4"/>
        <v>AE262100-6050</v>
      </c>
      <c r="D110" s="8">
        <f>+Kousu!F43</f>
        <v>2.7</v>
      </c>
      <c r="E110" s="10">
        <f>+IFERROR('Input Data Shift C'!D39*IF('Input Data Shift C'!D$80&gt;0,'Input Data Shift C'!D$80,'Shift C Calculation'!$D110)/3600,0)</f>
        <v>0</v>
      </c>
      <c r="F110" s="10">
        <f>+IFERROR('Input Data Shift C'!E39*IF('Input Data Shift C'!E$80&gt;0,'Input Data Shift C'!E$80,'Shift C Calculation'!$D110)/3600,0)</f>
        <v>0</v>
      </c>
      <c r="G110" s="10">
        <f>+IFERROR('Input Data Shift C'!F39*IF('Input Data Shift C'!F$80&gt;0,'Input Data Shift C'!F$80,'Shift C Calculation'!$D110)/3600,0)</f>
        <v>0</v>
      </c>
      <c r="H110" s="10">
        <f>+IFERROR('Input Data Shift C'!G39*IF('Input Data Shift C'!G$80&gt;0,'Input Data Shift C'!G$80,'Shift C Calculation'!$D110)/3600,0)</f>
        <v>0</v>
      </c>
      <c r="I110" s="10">
        <f>+IFERROR('Input Data Shift C'!H39*IF('Input Data Shift C'!H$80&gt;0,'Input Data Shift C'!H$80,'Shift C Calculation'!$D110)/3600,0)</f>
        <v>0</v>
      </c>
      <c r="J110" s="10">
        <f>+IFERROR('Input Data Shift C'!I39*IF('Input Data Shift C'!I$80&gt;0,'Input Data Shift C'!I$80,'Shift C Calculation'!$D110)/3600,0)</f>
        <v>0</v>
      </c>
      <c r="K110" s="10">
        <f>+IFERROR('Input Data Shift C'!J39*IF('Input Data Shift C'!J$80&gt;0,'Input Data Shift C'!J$80,'Shift C Calculation'!$D110)/3600,0)</f>
        <v>0</v>
      </c>
      <c r="L110" s="10">
        <f>+IFERROR('Input Data Shift C'!K39*IF('Input Data Shift C'!K$80&gt;0,'Input Data Shift C'!K$80,'Shift C Calculation'!$D110)/3600,0)</f>
        <v>0</v>
      </c>
      <c r="M110" s="10">
        <f>+IFERROR('Input Data Shift C'!L39*IF('Input Data Shift C'!L$80&gt;0,'Input Data Shift C'!L$80,'Shift C Calculation'!$D110)/3600,0)</f>
        <v>0</v>
      </c>
      <c r="N110" s="10">
        <f>+IFERROR('Input Data Shift C'!M39*IF('Input Data Shift C'!M$80&gt;0,'Input Data Shift C'!M$80,'Shift C Calculation'!$D110)/3600,0)</f>
        <v>0</v>
      </c>
      <c r="O110" s="10">
        <f>+IFERROR('Input Data Shift C'!N39*IF('Input Data Shift C'!N$80&gt;0,'Input Data Shift C'!N$80,'Shift C Calculation'!$D110)/3600,0)</f>
        <v>0</v>
      </c>
      <c r="P110" s="10">
        <f>+IFERROR('Input Data Shift C'!O39*IF('Input Data Shift C'!O$80&gt;0,'Input Data Shift C'!O$80,'Shift C Calculation'!$D110)/3600,0)</f>
        <v>0</v>
      </c>
      <c r="Q110" s="10">
        <f>+IFERROR('Input Data Shift C'!P39*IF('Input Data Shift C'!P$80&gt;0,'Input Data Shift C'!P$80,'Shift C Calculation'!$D110)/3600,0)</f>
        <v>0</v>
      </c>
      <c r="R110" s="10">
        <f>+IFERROR('Input Data Shift C'!Q39*IF('Input Data Shift C'!Q$80&gt;0,'Input Data Shift C'!Q$80,'Shift C Calculation'!$D110)/3600,0)</f>
        <v>0</v>
      </c>
      <c r="S110" s="10">
        <f>+IFERROR('Input Data Shift C'!R39*IF('Input Data Shift C'!R$80&gt;0,'Input Data Shift C'!R$80,'Shift C Calculation'!$D110)/3600,0)</f>
        <v>0</v>
      </c>
      <c r="T110" s="10">
        <f>+IFERROR('Input Data Shift C'!S39*IF('Input Data Shift C'!S$80&gt;0,'Input Data Shift C'!S$80,'Shift C Calculation'!$D110)/3600,0)</f>
        <v>0</v>
      </c>
      <c r="U110" s="10">
        <f>+IFERROR('Input Data Shift C'!T39*IF('Input Data Shift C'!T$80&gt;0,'Input Data Shift C'!T$80,'Shift C Calculation'!$D110)/3600,0)</f>
        <v>0</v>
      </c>
      <c r="V110" s="10">
        <f>+IFERROR('Input Data Shift C'!U39*IF('Input Data Shift C'!U$80&gt;0,'Input Data Shift C'!U$80,'Shift C Calculation'!$D110)/3600,0)</f>
        <v>0</v>
      </c>
      <c r="W110" s="10">
        <f>+IFERROR('Input Data Shift C'!V39*IF('Input Data Shift C'!V$80&gt;0,'Input Data Shift C'!V$80,'Shift C Calculation'!$D110)/3600,0)</f>
        <v>0</v>
      </c>
      <c r="X110" s="10">
        <f>+IFERROR('Input Data Shift C'!W39*IF('Input Data Shift C'!W$80&gt;0,'Input Data Shift C'!W$80,'Shift C Calculation'!$D110)/3600,0)</f>
        <v>0</v>
      </c>
      <c r="Y110" s="10">
        <f>+IFERROR('Input Data Shift C'!X39*IF('Input Data Shift C'!X$80&gt;0,'Input Data Shift C'!X$80,'Shift C Calculation'!$D110)/3600,0)</f>
        <v>0</v>
      </c>
      <c r="Z110" s="10">
        <f>+IFERROR('Input Data Shift C'!Y39*IF('Input Data Shift C'!Y$80&gt;0,'Input Data Shift C'!Y$80,'Shift C Calculation'!$D110)/3600,0)</f>
        <v>0</v>
      </c>
      <c r="AA110" s="10">
        <f>+IFERROR('Input Data Shift C'!Z39*IF('Input Data Shift C'!Z$80&gt;0,'Input Data Shift C'!Z$80,'Shift C Calculation'!$D110)/3600,0)</f>
        <v>0</v>
      </c>
      <c r="AB110" s="10">
        <f>+IFERROR('Input Data Shift C'!AA39*IF('Input Data Shift C'!AA$80&gt;0,'Input Data Shift C'!AA$80,'Shift C Calculation'!$D110)/3600,0)</f>
        <v>0</v>
      </c>
      <c r="AC110" s="10">
        <f>+IFERROR('Input Data Shift C'!AB39*IF('Input Data Shift C'!AB$80&gt;0,'Input Data Shift C'!AB$80,'Shift C Calculation'!$D110)/3600,0)</f>
        <v>0</v>
      </c>
      <c r="AD110" s="10">
        <f>+IFERROR('Input Data Shift C'!AC39*IF('Input Data Shift C'!AC$80&gt;0,'Input Data Shift C'!AC$80,'Shift C Calculation'!$D110)/3600,0)</f>
        <v>0</v>
      </c>
      <c r="AE110" s="10">
        <f>+IFERROR('Input Data Shift C'!AD39*IF('Input Data Shift C'!AD$80&gt;0,'Input Data Shift C'!AD$80,'Shift C Calculation'!$D110)/3600,0)</f>
        <v>0</v>
      </c>
      <c r="AF110" s="10">
        <f>+IFERROR('Input Data Shift C'!AE39*IF('Input Data Shift C'!AE$80&gt;0,'Input Data Shift C'!AE$80,'Shift C Calculation'!$D110)/3600,0)</f>
        <v>0</v>
      </c>
      <c r="AG110" s="10">
        <f>+IFERROR('Input Data Shift C'!AF39*IF('Input Data Shift C'!AF$80&gt;0,'Input Data Shift C'!AF$80,'Shift C Calculation'!$D110)/3600,0)</f>
        <v>0</v>
      </c>
      <c r="AH110" s="10">
        <f>+IFERROR('Input Data Shift C'!AG39*IF('Input Data Shift C'!AG$80&gt;0,'Input Data Shift C'!AG$80,'Shift C Calculation'!$D110)/3600,0)</f>
        <v>0</v>
      </c>
      <c r="AI110" s="10">
        <f>+IFERROR('Input Data Shift C'!AH39*IF('Input Data Shift C'!AH$80&gt;0,'Input Data Shift C'!AH$80,'Shift C Calculation'!$D110)/3600,0)</f>
        <v>0</v>
      </c>
      <c r="AJ110" s="10">
        <f t="shared" si="5"/>
        <v>0</v>
      </c>
    </row>
    <row r="111" spans="2:36">
      <c r="B111" s="8">
        <v>34</v>
      </c>
      <c r="C111" s="9" t="str">
        <f t="shared" si="4"/>
        <v>AE262100-6060</v>
      </c>
      <c r="D111" s="8">
        <f>+Kousu!F44</f>
        <v>2.7</v>
      </c>
      <c r="E111" s="10">
        <f>+IFERROR('Input Data Shift C'!D40*IF('Input Data Shift C'!D$80&gt;0,'Input Data Shift C'!D$80,'Shift C Calculation'!$D111)/3600,0)</f>
        <v>0</v>
      </c>
      <c r="F111" s="10">
        <f>+IFERROR('Input Data Shift C'!E40*IF('Input Data Shift C'!E$80&gt;0,'Input Data Shift C'!E$80,'Shift C Calculation'!$D111)/3600,0)</f>
        <v>0</v>
      </c>
      <c r="G111" s="10">
        <f>+IFERROR('Input Data Shift C'!F40*IF('Input Data Shift C'!F$80&gt;0,'Input Data Shift C'!F$80,'Shift C Calculation'!$D111)/3600,0)</f>
        <v>0</v>
      </c>
      <c r="H111" s="10">
        <f>+IFERROR('Input Data Shift C'!G40*IF('Input Data Shift C'!G$80&gt;0,'Input Data Shift C'!G$80,'Shift C Calculation'!$D111)/3600,0)</f>
        <v>0</v>
      </c>
      <c r="I111" s="10">
        <f>+IFERROR('Input Data Shift C'!H40*IF('Input Data Shift C'!H$80&gt;0,'Input Data Shift C'!H$80,'Shift C Calculation'!$D111)/3600,0)</f>
        <v>0</v>
      </c>
      <c r="J111" s="10">
        <f>+IFERROR('Input Data Shift C'!I40*IF('Input Data Shift C'!I$80&gt;0,'Input Data Shift C'!I$80,'Shift C Calculation'!$D111)/3600,0)</f>
        <v>0</v>
      </c>
      <c r="K111" s="10">
        <f>+IFERROR('Input Data Shift C'!J40*IF('Input Data Shift C'!J$80&gt;0,'Input Data Shift C'!J$80,'Shift C Calculation'!$D111)/3600,0)</f>
        <v>0</v>
      </c>
      <c r="L111" s="10">
        <f>+IFERROR('Input Data Shift C'!K40*IF('Input Data Shift C'!K$80&gt;0,'Input Data Shift C'!K$80,'Shift C Calculation'!$D111)/3600,0)</f>
        <v>0</v>
      </c>
      <c r="M111" s="10">
        <f>+IFERROR('Input Data Shift C'!L40*IF('Input Data Shift C'!L$80&gt;0,'Input Data Shift C'!L$80,'Shift C Calculation'!$D111)/3600,0)</f>
        <v>0</v>
      </c>
      <c r="N111" s="10">
        <f>+IFERROR('Input Data Shift C'!M40*IF('Input Data Shift C'!M$80&gt;0,'Input Data Shift C'!M$80,'Shift C Calculation'!$D111)/3600,0)</f>
        <v>0</v>
      </c>
      <c r="O111" s="10">
        <f>+IFERROR('Input Data Shift C'!N40*IF('Input Data Shift C'!N$80&gt;0,'Input Data Shift C'!N$80,'Shift C Calculation'!$D111)/3600,0)</f>
        <v>0</v>
      </c>
      <c r="P111" s="10">
        <f>+IFERROR('Input Data Shift C'!O40*IF('Input Data Shift C'!O$80&gt;0,'Input Data Shift C'!O$80,'Shift C Calculation'!$D111)/3600,0)</f>
        <v>0</v>
      </c>
      <c r="Q111" s="10">
        <f>+IFERROR('Input Data Shift C'!P40*IF('Input Data Shift C'!P$80&gt;0,'Input Data Shift C'!P$80,'Shift C Calculation'!$D111)/3600,0)</f>
        <v>0</v>
      </c>
      <c r="R111" s="10">
        <f>+IFERROR('Input Data Shift C'!Q40*IF('Input Data Shift C'!Q$80&gt;0,'Input Data Shift C'!Q$80,'Shift C Calculation'!$D111)/3600,0)</f>
        <v>0</v>
      </c>
      <c r="S111" s="10">
        <f>+IFERROR('Input Data Shift C'!R40*IF('Input Data Shift C'!R$80&gt;0,'Input Data Shift C'!R$80,'Shift C Calculation'!$D111)/3600,0)</f>
        <v>0</v>
      </c>
      <c r="T111" s="10">
        <f>+IFERROR('Input Data Shift C'!S40*IF('Input Data Shift C'!S$80&gt;0,'Input Data Shift C'!S$80,'Shift C Calculation'!$D111)/3600,0)</f>
        <v>0</v>
      </c>
      <c r="U111" s="10">
        <f>+IFERROR('Input Data Shift C'!T40*IF('Input Data Shift C'!T$80&gt;0,'Input Data Shift C'!T$80,'Shift C Calculation'!$D111)/3600,0)</f>
        <v>0</v>
      </c>
      <c r="V111" s="10">
        <f>+IFERROR('Input Data Shift C'!U40*IF('Input Data Shift C'!U$80&gt;0,'Input Data Shift C'!U$80,'Shift C Calculation'!$D111)/3600,0)</f>
        <v>0</v>
      </c>
      <c r="W111" s="10">
        <f>+IFERROR('Input Data Shift C'!V40*IF('Input Data Shift C'!V$80&gt;0,'Input Data Shift C'!V$80,'Shift C Calculation'!$D111)/3600,0)</f>
        <v>0</v>
      </c>
      <c r="X111" s="10">
        <f>+IFERROR('Input Data Shift C'!W40*IF('Input Data Shift C'!W$80&gt;0,'Input Data Shift C'!W$80,'Shift C Calculation'!$D111)/3600,0)</f>
        <v>0</v>
      </c>
      <c r="Y111" s="10">
        <f>+IFERROR('Input Data Shift C'!X40*IF('Input Data Shift C'!X$80&gt;0,'Input Data Shift C'!X$80,'Shift C Calculation'!$D111)/3600,0)</f>
        <v>0</v>
      </c>
      <c r="Z111" s="10">
        <f>+IFERROR('Input Data Shift C'!Y40*IF('Input Data Shift C'!Y$80&gt;0,'Input Data Shift C'!Y$80,'Shift C Calculation'!$D111)/3600,0)</f>
        <v>0</v>
      </c>
      <c r="AA111" s="10">
        <f>+IFERROR('Input Data Shift C'!Z40*IF('Input Data Shift C'!Z$80&gt;0,'Input Data Shift C'!Z$80,'Shift C Calculation'!$D111)/3600,0)</f>
        <v>0</v>
      </c>
      <c r="AB111" s="10">
        <f>+IFERROR('Input Data Shift C'!AA40*IF('Input Data Shift C'!AA$80&gt;0,'Input Data Shift C'!AA$80,'Shift C Calculation'!$D111)/3600,0)</f>
        <v>0</v>
      </c>
      <c r="AC111" s="10">
        <f>+IFERROR('Input Data Shift C'!AB40*IF('Input Data Shift C'!AB$80&gt;0,'Input Data Shift C'!AB$80,'Shift C Calculation'!$D111)/3600,0)</f>
        <v>0</v>
      </c>
      <c r="AD111" s="10">
        <f>+IFERROR('Input Data Shift C'!AC40*IF('Input Data Shift C'!AC$80&gt;0,'Input Data Shift C'!AC$80,'Shift C Calculation'!$D111)/3600,0)</f>
        <v>0</v>
      </c>
      <c r="AE111" s="10">
        <f>+IFERROR('Input Data Shift C'!AD40*IF('Input Data Shift C'!AD$80&gt;0,'Input Data Shift C'!AD$80,'Shift C Calculation'!$D111)/3600,0)</f>
        <v>0</v>
      </c>
      <c r="AF111" s="10">
        <f>+IFERROR('Input Data Shift C'!AE40*IF('Input Data Shift C'!AE$80&gt;0,'Input Data Shift C'!AE$80,'Shift C Calculation'!$D111)/3600,0)</f>
        <v>0</v>
      </c>
      <c r="AG111" s="10">
        <f>+IFERROR('Input Data Shift C'!AF40*IF('Input Data Shift C'!AF$80&gt;0,'Input Data Shift C'!AF$80,'Shift C Calculation'!$D111)/3600,0)</f>
        <v>0</v>
      </c>
      <c r="AH111" s="10">
        <f>+IFERROR('Input Data Shift C'!AG40*IF('Input Data Shift C'!AG$80&gt;0,'Input Data Shift C'!AG$80,'Shift C Calculation'!$D111)/3600,0)</f>
        <v>0</v>
      </c>
      <c r="AI111" s="10">
        <f>+IFERROR('Input Data Shift C'!AH40*IF('Input Data Shift C'!AH$80&gt;0,'Input Data Shift C'!AH$80,'Shift C Calculation'!$D111)/3600,0)</f>
        <v>0</v>
      </c>
      <c r="AJ111" s="10">
        <f t="shared" si="5"/>
        <v>0</v>
      </c>
    </row>
    <row r="112" spans="2:36">
      <c r="B112" s="8">
        <v>35</v>
      </c>
      <c r="C112" s="9" t="str">
        <f t="shared" si="4"/>
        <v>AE262100-6070</v>
      </c>
      <c r="D112" s="8">
        <f>+Kousu!F45</f>
        <v>2.7</v>
      </c>
      <c r="E112" s="10">
        <f>+IFERROR('Input Data Shift C'!D41*IF('Input Data Shift C'!D$80&gt;0,'Input Data Shift C'!D$80,'Shift C Calculation'!$D112)/3600,0)</f>
        <v>0</v>
      </c>
      <c r="F112" s="10">
        <f>+IFERROR('Input Data Shift C'!E41*IF('Input Data Shift C'!E$80&gt;0,'Input Data Shift C'!E$80,'Shift C Calculation'!$D112)/3600,0)</f>
        <v>0</v>
      </c>
      <c r="G112" s="10">
        <f>+IFERROR('Input Data Shift C'!F41*IF('Input Data Shift C'!F$80&gt;0,'Input Data Shift C'!F$80,'Shift C Calculation'!$D112)/3600,0)</f>
        <v>0</v>
      </c>
      <c r="H112" s="10">
        <f>+IFERROR('Input Data Shift C'!G41*IF('Input Data Shift C'!G$80&gt;0,'Input Data Shift C'!G$80,'Shift C Calculation'!$D112)/3600,0)</f>
        <v>0</v>
      </c>
      <c r="I112" s="10">
        <f>+IFERROR('Input Data Shift C'!H41*IF('Input Data Shift C'!H$80&gt;0,'Input Data Shift C'!H$80,'Shift C Calculation'!$D112)/3600,0)</f>
        <v>0</v>
      </c>
      <c r="J112" s="10">
        <f>+IFERROR('Input Data Shift C'!I41*IF('Input Data Shift C'!I$80&gt;0,'Input Data Shift C'!I$80,'Shift C Calculation'!$D112)/3600,0)</f>
        <v>0</v>
      </c>
      <c r="K112" s="10">
        <f>+IFERROR('Input Data Shift C'!J41*IF('Input Data Shift C'!J$80&gt;0,'Input Data Shift C'!J$80,'Shift C Calculation'!$D112)/3600,0)</f>
        <v>0</v>
      </c>
      <c r="L112" s="10">
        <f>+IFERROR('Input Data Shift C'!K41*IF('Input Data Shift C'!K$80&gt;0,'Input Data Shift C'!K$80,'Shift C Calculation'!$D112)/3600,0)</f>
        <v>0</v>
      </c>
      <c r="M112" s="10">
        <f>+IFERROR('Input Data Shift C'!L41*IF('Input Data Shift C'!L$80&gt;0,'Input Data Shift C'!L$80,'Shift C Calculation'!$D112)/3600,0)</f>
        <v>0</v>
      </c>
      <c r="N112" s="10">
        <f>+IFERROR('Input Data Shift C'!M41*IF('Input Data Shift C'!M$80&gt;0,'Input Data Shift C'!M$80,'Shift C Calculation'!$D112)/3600,0)</f>
        <v>0</v>
      </c>
      <c r="O112" s="10">
        <f>+IFERROR('Input Data Shift C'!N41*IF('Input Data Shift C'!N$80&gt;0,'Input Data Shift C'!N$80,'Shift C Calculation'!$D112)/3600,0)</f>
        <v>0</v>
      </c>
      <c r="P112" s="10">
        <f>+IFERROR('Input Data Shift C'!O41*IF('Input Data Shift C'!O$80&gt;0,'Input Data Shift C'!O$80,'Shift C Calculation'!$D112)/3600,0)</f>
        <v>0</v>
      </c>
      <c r="Q112" s="10">
        <f>+IFERROR('Input Data Shift C'!P41*IF('Input Data Shift C'!P$80&gt;0,'Input Data Shift C'!P$80,'Shift C Calculation'!$D112)/3600,0)</f>
        <v>0</v>
      </c>
      <c r="R112" s="10">
        <f>+IFERROR('Input Data Shift C'!Q41*IF('Input Data Shift C'!Q$80&gt;0,'Input Data Shift C'!Q$80,'Shift C Calculation'!$D112)/3600,0)</f>
        <v>0</v>
      </c>
      <c r="S112" s="10">
        <f>+IFERROR('Input Data Shift C'!R41*IF('Input Data Shift C'!R$80&gt;0,'Input Data Shift C'!R$80,'Shift C Calculation'!$D112)/3600,0)</f>
        <v>0</v>
      </c>
      <c r="T112" s="10">
        <f>+IFERROR('Input Data Shift C'!S41*IF('Input Data Shift C'!S$80&gt;0,'Input Data Shift C'!S$80,'Shift C Calculation'!$D112)/3600,0)</f>
        <v>0</v>
      </c>
      <c r="U112" s="10">
        <f>+IFERROR('Input Data Shift C'!T41*IF('Input Data Shift C'!T$80&gt;0,'Input Data Shift C'!T$80,'Shift C Calculation'!$D112)/3600,0)</f>
        <v>0</v>
      </c>
      <c r="V112" s="10">
        <f>+IFERROR('Input Data Shift C'!U41*IF('Input Data Shift C'!U$80&gt;0,'Input Data Shift C'!U$80,'Shift C Calculation'!$D112)/3600,0)</f>
        <v>0</v>
      </c>
      <c r="W112" s="10">
        <f>+IFERROR('Input Data Shift C'!V41*IF('Input Data Shift C'!V$80&gt;0,'Input Data Shift C'!V$80,'Shift C Calculation'!$D112)/3600,0)</f>
        <v>0</v>
      </c>
      <c r="X112" s="10">
        <f>+IFERROR('Input Data Shift C'!W41*IF('Input Data Shift C'!W$80&gt;0,'Input Data Shift C'!W$80,'Shift C Calculation'!$D112)/3600,0)</f>
        <v>0</v>
      </c>
      <c r="Y112" s="10">
        <f>+IFERROR('Input Data Shift C'!X41*IF('Input Data Shift C'!X$80&gt;0,'Input Data Shift C'!X$80,'Shift C Calculation'!$D112)/3600,0)</f>
        <v>0</v>
      </c>
      <c r="Z112" s="10">
        <f>+IFERROR('Input Data Shift C'!Y41*IF('Input Data Shift C'!Y$80&gt;0,'Input Data Shift C'!Y$80,'Shift C Calculation'!$D112)/3600,0)</f>
        <v>0</v>
      </c>
      <c r="AA112" s="10">
        <f>+IFERROR('Input Data Shift C'!Z41*IF('Input Data Shift C'!Z$80&gt;0,'Input Data Shift C'!Z$80,'Shift C Calculation'!$D112)/3600,0)</f>
        <v>0</v>
      </c>
      <c r="AB112" s="10">
        <f>+IFERROR('Input Data Shift C'!AA41*IF('Input Data Shift C'!AA$80&gt;0,'Input Data Shift C'!AA$80,'Shift C Calculation'!$D112)/3600,0)</f>
        <v>0</v>
      </c>
      <c r="AC112" s="10">
        <f>+IFERROR('Input Data Shift C'!AB41*IF('Input Data Shift C'!AB$80&gt;0,'Input Data Shift C'!AB$80,'Shift C Calculation'!$D112)/3600,0)</f>
        <v>0</v>
      </c>
      <c r="AD112" s="10">
        <f>+IFERROR('Input Data Shift C'!AC41*IF('Input Data Shift C'!AC$80&gt;0,'Input Data Shift C'!AC$80,'Shift C Calculation'!$D112)/3600,0)</f>
        <v>0</v>
      </c>
      <c r="AE112" s="10">
        <f>+IFERROR('Input Data Shift C'!AD41*IF('Input Data Shift C'!AD$80&gt;0,'Input Data Shift C'!AD$80,'Shift C Calculation'!$D112)/3600,0)</f>
        <v>0</v>
      </c>
      <c r="AF112" s="10">
        <f>+IFERROR('Input Data Shift C'!AE41*IF('Input Data Shift C'!AE$80&gt;0,'Input Data Shift C'!AE$80,'Shift C Calculation'!$D112)/3600,0)</f>
        <v>0</v>
      </c>
      <c r="AG112" s="10">
        <f>+IFERROR('Input Data Shift C'!AF41*IF('Input Data Shift C'!AF$80&gt;0,'Input Data Shift C'!AF$80,'Shift C Calculation'!$D112)/3600,0)</f>
        <v>0</v>
      </c>
      <c r="AH112" s="10">
        <f>+IFERROR('Input Data Shift C'!AG41*IF('Input Data Shift C'!AG$80&gt;0,'Input Data Shift C'!AG$80,'Shift C Calculation'!$D112)/3600,0)</f>
        <v>0</v>
      </c>
      <c r="AI112" s="10">
        <f>+IFERROR('Input Data Shift C'!AH41*IF('Input Data Shift C'!AH$80&gt;0,'Input Data Shift C'!AH$80,'Shift C Calculation'!$D112)/3600,0)</f>
        <v>0</v>
      </c>
      <c r="AJ112" s="10">
        <f t="shared" si="5"/>
        <v>0</v>
      </c>
    </row>
    <row r="113" spans="2:36">
      <c r="B113" s="8">
        <v>36</v>
      </c>
      <c r="C113" s="9" t="str">
        <f t="shared" si="4"/>
        <v>AE262100-6110</v>
      </c>
      <c r="D113" s="8">
        <f>+Kousu!F46</f>
        <v>2.7</v>
      </c>
      <c r="E113" s="10">
        <f>+IFERROR('Input Data Shift C'!D42*IF('Input Data Shift C'!D$80&gt;0,'Input Data Shift C'!D$80,'Shift C Calculation'!$D113)/3600,0)</f>
        <v>0</v>
      </c>
      <c r="F113" s="10">
        <f>+IFERROR('Input Data Shift C'!E42*IF('Input Data Shift C'!E$80&gt;0,'Input Data Shift C'!E$80,'Shift C Calculation'!$D113)/3600,0)</f>
        <v>0</v>
      </c>
      <c r="G113" s="10">
        <f>+IFERROR('Input Data Shift C'!F42*IF('Input Data Shift C'!F$80&gt;0,'Input Data Shift C'!F$80,'Shift C Calculation'!$D113)/3600,0)</f>
        <v>0</v>
      </c>
      <c r="H113" s="10">
        <f>+IFERROR('Input Data Shift C'!G42*IF('Input Data Shift C'!G$80&gt;0,'Input Data Shift C'!G$80,'Shift C Calculation'!$D113)/3600,0)</f>
        <v>0</v>
      </c>
      <c r="I113" s="10">
        <f>+IFERROR('Input Data Shift C'!H42*IF('Input Data Shift C'!H$80&gt;0,'Input Data Shift C'!H$80,'Shift C Calculation'!$D113)/3600,0)</f>
        <v>0</v>
      </c>
      <c r="J113" s="10">
        <f>+IFERROR('Input Data Shift C'!I42*IF('Input Data Shift C'!I$80&gt;0,'Input Data Shift C'!I$80,'Shift C Calculation'!$D113)/3600,0)</f>
        <v>0</v>
      </c>
      <c r="K113" s="10">
        <f>+IFERROR('Input Data Shift C'!J42*IF('Input Data Shift C'!J$80&gt;0,'Input Data Shift C'!J$80,'Shift C Calculation'!$D113)/3600,0)</f>
        <v>0</v>
      </c>
      <c r="L113" s="10">
        <f>+IFERROR('Input Data Shift C'!K42*IF('Input Data Shift C'!K$80&gt;0,'Input Data Shift C'!K$80,'Shift C Calculation'!$D113)/3600,0)</f>
        <v>0</v>
      </c>
      <c r="M113" s="10">
        <f>+IFERROR('Input Data Shift C'!L42*IF('Input Data Shift C'!L$80&gt;0,'Input Data Shift C'!L$80,'Shift C Calculation'!$D113)/3600,0)</f>
        <v>0</v>
      </c>
      <c r="N113" s="10">
        <f>+IFERROR('Input Data Shift C'!M42*IF('Input Data Shift C'!M$80&gt;0,'Input Data Shift C'!M$80,'Shift C Calculation'!$D113)/3600,0)</f>
        <v>0</v>
      </c>
      <c r="O113" s="10">
        <f>+IFERROR('Input Data Shift C'!N42*IF('Input Data Shift C'!N$80&gt;0,'Input Data Shift C'!N$80,'Shift C Calculation'!$D113)/3600,0)</f>
        <v>0</v>
      </c>
      <c r="P113" s="10">
        <f>+IFERROR('Input Data Shift C'!O42*IF('Input Data Shift C'!O$80&gt;0,'Input Data Shift C'!O$80,'Shift C Calculation'!$D113)/3600,0)</f>
        <v>0</v>
      </c>
      <c r="Q113" s="10">
        <f>+IFERROR('Input Data Shift C'!P42*IF('Input Data Shift C'!P$80&gt;0,'Input Data Shift C'!P$80,'Shift C Calculation'!$D113)/3600,0)</f>
        <v>0</v>
      </c>
      <c r="R113" s="10">
        <f>+IFERROR('Input Data Shift C'!Q42*IF('Input Data Shift C'!Q$80&gt;0,'Input Data Shift C'!Q$80,'Shift C Calculation'!$D113)/3600,0)</f>
        <v>0</v>
      </c>
      <c r="S113" s="10">
        <f>+IFERROR('Input Data Shift C'!R42*IF('Input Data Shift C'!R$80&gt;0,'Input Data Shift C'!R$80,'Shift C Calculation'!$D113)/3600,0)</f>
        <v>0</v>
      </c>
      <c r="T113" s="10">
        <f>+IFERROR('Input Data Shift C'!S42*IF('Input Data Shift C'!S$80&gt;0,'Input Data Shift C'!S$80,'Shift C Calculation'!$D113)/3600,0)</f>
        <v>0</v>
      </c>
      <c r="U113" s="10">
        <f>+IFERROR('Input Data Shift C'!T42*IF('Input Data Shift C'!T$80&gt;0,'Input Data Shift C'!T$80,'Shift C Calculation'!$D113)/3600,0)</f>
        <v>0</v>
      </c>
      <c r="V113" s="10">
        <f>+IFERROR('Input Data Shift C'!U42*IF('Input Data Shift C'!U$80&gt;0,'Input Data Shift C'!U$80,'Shift C Calculation'!$D113)/3600,0)</f>
        <v>0</v>
      </c>
      <c r="W113" s="10">
        <f>+IFERROR('Input Data Shift C'!V42*IF('Input Data Shift C'!V$80&gt;0,'Input Data Shift C'!V$80,'Shift C Calculation'!$D113)/3600,0)</f>
        <v>0</v>
      </c>
      <c r="X113" s="10">
        <f>+IFERROR('Input Data Shift C'!W42*IF('Input Data Shift C'!W$80&gt;0,'Input Data Shift C'!W$80,'Shift C Calculation'!$D113)/3600,0)</f>
        <v>0</v>
      </c>
      <c r="Y113" s="10">
        <f>+IFERROR('Input Data Shift C'!X42*IF('Input Data Shift C'!X$80&gt;0,'Input Data Shift C'!X$80,'Shift C Calculation'!$D113)/3600,0)</f>
        <v>0</v>
      </c>
      <c r="Z113" s="10">
        <f>+IFERROR('Input Data Shift C'!Y42*IF('Input Data Shift C'!Y$80&gt;0,'Input Data Shift C'!Y$80,'Shift C Calculation'!$D113)/3600,0)</f>
        <v>0</v>
      </c>
      <c r="AA113" s="10">
        <f>+IFERROR('Input Data Shift C'!Z42*IF('Input Data Shift C'!Z$80&gt;0,'Input Data Shift C'!Z$80,'Shift C Calculation'!$D113)/3600,0)</f>
        <v>0</v>
      </c>
      <c r="AB113" s="10">
        <f>+IFERROR('Input Data Shift C'!AA42*IF('Input Data Shift C'!AA$80&gt;0,'Input Data Shift C'!AA$80,'Shift C Calculation'!$D113)/3600,0)</f>
        <v>0</v>
      </c>
      <c r="AC113" s="10">
        <f>+IFERROR('Input Data Shift C'!AB42*IF('Input Data Shift C'!AB$80&gt;0,'Input Data Shift C'!AB$80,'Shift C Calculation'!$D113)/3600,0)</f>
        <v>0</v>
      </c>
      <c r="AD113" s="10">
        <f>+IFERROR('Input Data Shift C'!AC42*IF('Input Data Shift C'!AC$80&gt;0,'Input Data Shift C'!AC$80,'Shift C Calculation'!$D113)/3600,0)</f>
        <v>0</v>
      </c>
      <c r="AE113" s="10">
        <f>+IFERROR('Input Data Shift C'!AD42*IF('Input Data Shift C'!AD$80&gt;0,'Input Data Shift C'!AD$80,'Shift C Calculation'!$D113)/3600,0)</f>
        <v>0</v>
      </c>
      <c r="AF113" s="10">
        <f>+IFERROR('Input Data Shift C'!AE42*IF('Input Data Shift C'!AE$80&gt;0,'Input Data Shift C'!AE$80,'Shift C Calculation'!$D113)/3600,0)</f>
        <v>0</v>
      </c>
      <c r="AG113" s="10">
        <f>+IFERROR('Input Data Shift C'!AF42*IF('Input Data Shift C'!AF$80&gt;0,'Input Data Shift C'!AF$80,'Shift C Calculation'!$D113)/3600,0)</f>
        <v>0</v>
      </c>
      <c r="AH113" s="10">
        <f>+IFERROR('Input Data Shift C'!AG42*IF('Input Data Shift C'!AG$80&gt;0,'Input Data Shift C'!AG$80,'Shift C Calculation'!$D113)/3600,0)</f>
        <v>0</v>
      </c>
      <c r="AI113" s="10">
        <f>+IFERROR('Input Data Shift C'!AH42*IF('Input Data Shift C'!AH$80&gt;0,'Input Data Shift C'!AH$80,'Shift C Calculation'!$D113)/3600,0)</f>
        <v>0</v>
      </c>
      <c r="AJ113" s="10">
        <f t="shared" si="5"/>
        <v>0</v>
      </c>
    </row>
    <row r="114" spans="2:36">
      <c r="B114" s="8">
        <v>37</v>
      </c>
      <c r="C114" s="9" t="str">
        <f t="shared" si="4"/>
        <v>AE262100-6120</v>
      </c>
      <c r="D114" s="8">
        <f>+Kousu!F47</f>
        <v>2.7</v>
      </c>
      <c r="E114" s="10">
        <f>+IFERROR('Input Data Shift C'!D43*IF('Input Data Shift C'!D$80&gt;0,'Input Data Shift C'!D$80,'Shift C Calculation'!$D114)/3600,0)</f>
        <v>0</v>
      </c>
      <c r="F114" s="10">
        <f>+IFERROR('Input Data Shift C'!E43*IF('Input Data Shift C'!E$80&gt;0,'Input Data Shift C'!E$80,'Shift C Calculation'!$D114)/3600,0)</f>
        <v>0</v>
      </c>
      <c r="G114" s="10">
        <f>+IFERROR('Input Data Shift C'!F43*IF('Input Data Shift C'!F$80&gt;0,'Input Data Shift C'!F$80,'Shift C Calculation'!$D114)/3600,0)</f>
        <v>0</v>
      </c>
      <c r="H114" s="10">
        <f>+IFERROR('Input Data Shift C'!G43*IF('Input Data Shift C'!G$80&gt;0,'Input Data Shift C'!G$80,'Shift C Calculation'!$D114)/3600,0)</f>
        <v>0</v>
      </c>
      <c r="I114" s="10">
        <f>+IFERROR('Input Data Shift C'!H43*IF('Input Data Shift C'!H$80&gt;0,'Input Data Shift C'!H$80,'Shift C Calculation'!$D114)/3600,0)</f>
        <v>0</v>
      </c>
      <c r="J114" s="10">
        <f>+IFERROR('Input Data Shift C'!I43*IF('Input Data Shift C'!I$80&gt;0,'Input Data Shift C'!I$80,'Shift C Calculation'!$D114)/3600,0)</f>
        <v>0</v>
      </c>
      <c r="K114" s="10">
        <f>+IFERROR('Input Data Shift C'!J43*IF('Input Data Shift C'!J$80&gt;0,'Input Data Shift C'!J$80,'Shift C Calculation'!$D114)/3600,0)</f>
        <v>0</v>
      </c>
      <c r="L114" s="10">
        <f>+IFERROR('Input Data Shift C'!K43*IF('Input Data Shift C'!K$80&gt;0,'Input Data Shift C'!K$80,'Shift C Calculation'!$D114)/3600,0)</f>
        <v>0</v>
      </c>
      <c r="M114" s="10">
        <f>+IFERROR('Input Data Shift C'!L43*IF('Input Data Shift C'!L$80&gt;0,'Input Data Shift C'!L$80,'Shift C Calculation'!$D114)/3600,0)</f>
        <v>0</v>
      </c>
      <c r="N114" s="10">
        <f>+IFERROR('Input Data Shift C'!M43*IF('Input Data Shift C'!M$80&gt;0,'Input Data Shift C'!M$80,'Shift C Calculation'!$D114)/3600,0)</f>
        <v>0</v>
      </c>
      <c r="O114" s="10">
        <f>+IFERROR('Input Data Shift C'!N43*IF('Input Data Shift C'!N$80&gt;0,'Input Data Shift C'!N$80,'Shift C Calculation'!$D114)/3600,0)</f>
        <v>0</v>
      </c>
      <c r="P114" s="10">
        <f>+IFERROR('Input Data Shift C'!O43*IF('Input Data Shift C'!O$80&gt;0,'Input Data Shift C'!O$80,'Shift C Calculation'!$D114)/3600,0)</f>
        <v>0</v>
      </c>
      <c r="Q114" s="10">
        <f>+IFERROR('Input Data Shift C'!P43*IF('Input Data Shift C'!P$80&gt;0,'Input Data Shift C'!P$80,'Shift C Calculation'!$D114)/3600,0)</f>
        <v>0</v>
      </c>
      <c r="R114" s="10">
        <f>+IFERROR('Input Data Shift C'!Q43*IF('Input Data Shift C'!Q$80&gt;0,'Input Data Shift C'!Q$80,'Shift C Calculation'!$D114)/3600,0)</f>
        <v>0</v>
      </c>
      <c r="S114" s="10">
        <f>+IFERROR('Input Data Shift C'!R43*IF('Input Data Shift C'!R$80&gt;0,'Input Data Shift C'!R$80,'Shift C Calculation'!$D114)/3600,0)</f>
        <v>0</v>
      </c>
      <c r="T114" s="10">
        <f>+IFERROR('Input Data Shift C'!S43*IF('Input Data Shift C'!S$80&gt;0,'Input Data Shift C'!S$80,'Shift C Calculation'!$D114)/3600,0)</f>
        <v>0</v>
      </c>
      <c r="U114" s="10">
        <f>+IFERROR('Input Data Shift C'!T43*IF('Input Data Shift C'!T$80&gt;0,'Input Data Shift C'!T$80,'Shift C Calculation'!$D114)/3600,0)</f>
        <v>0</v>
      </c>
      <c r="V114" s="10">
        <f>+IFERROR('Input Data Shift C'!U43*IF('Input Data Shift C'!U$80&gt;0,'Input Data Shift C'!U$80,'Shift C Calculation'!$D114)/3600,0)</f>
        <v>0</v>
      </c>
      <c r="W114" s="10">
        <f>+IFERROR('Input Data Shift C'!V43*IF('Input Data Shift C'!V$80&gt;0,'Input Data Shift C'!V$80,'Shift C Calculation'!$D114)/3600,0)</f>
        <v>0</v>
      </c>
      <c r="X114" s="10">
        <f>+IFERROR('Input Data Shift C'!W43*IF('Input Data Shift C'!W$80&gt;0,'Input Data Shift C'!W$80,'Shift C Calculation'!$D114)/3600,0)</f>
        <v>0</v>
      </c>
      <c r="Y114" s="10">
        <f>+IFERROR('Input Data Shift C'!X43*IF('Input Data Shift C'!X$80&gt;0,'Input Data Shift C'!X$80,'Shift C Calculation'!$D114)/3600,0)</f>
        <v>0</v>
      </c>
      <c r="Z114" s="10">
        <f>+IFERROR('Input Data Shift C'!Y43*IF('Input Data Shift C'!Y$80&gt;0,'Input Data Shift C'!Y$80,'Shift C Calculation'!$D114)/3600,0)</f>
        <v>0</v>
      </c>
      <c r="AA114" s="10">
        <f>+IFERROR('Input Data Shift C'!Z43*IF('Input Data Shift C'!Z$80&gt;0,'Input Data Shift C'!Z$80,'Shift C Calculation'!$D114)/3600,0)</f>
        <v>0</v>
      </c>
      <c r="AB114" s="10">
        <f>+IFERROR('Input Data Shift C'!AA43*IF('Input Data Shift C'!AA$80&gt;0,'Input Data Shift C'!AA$80,'Shift C Calculation'!$D114)/3600,0)</f>
        <v>0</v>
      </c>
      <c r="AC114" s="10">
        <f>+IFERROR('Input Data Shift C'!AB43*IF('Input Data Shift C'!AB$80&gt;0,'Input Data Shift C'!AB$80,'Shift C Calculation'!$D114)/3600,0)</f>
        <v>0</v>
      </c>
      <c r="AD114" s="10">
        <f>+IFERROR('Input Data Shift C'!AC43*IF('Input Data Shift C'!AC$80&gt;0,'Input Data Shift C'!AC$80,'Shift C Calculation'!$D114)/3600,0)</f>
        <v>0</v>
      </c>
      <c r="AE114" s="10">
        <f>+IFERROR('Input Data Shift C'!AD43*IF('Input Data Shift C'!AD$80&gt;0,'Input Data Shift C'!AD$80,'Shift C Calculation'!$D114)/3600,0)</f>
        <v>0</v>
      </c>
      <c r="AF114" s="10">
        <f>+IFERROR('Input Data Shift C'!AE43*IF('Input Data Shift C'!AE$80&gt;0,'Input Data Shift C'!AE$80,'Shift C Calculation'!$D114)/3600,0)</f>
        <v>0</v>
      </c>
      <c r="AG114" s="10">
        <f>+IFERROR('Input Data Shift C'!AF43*IF('Input Data Shift C'!AF$80&gt;0,'Input Data Shift C'!AF$80,'Shift C Calculation'!$D114)/3600,0)</f>
        <v>0</v>
      </c>
      <c r="AH114" s="10">
        <f>+IFERROR('Input Data Shift C'!AG43*IF('Input Data Shift C'!AG$80&gt;0,'Input Data Shift C'!AG$80,'Shift C Calculation'!$D114)/3600,0)</f>
        <v>0</v>
      </c>
      <c r="AI114" s="10">
        <f>+IFERROR('Input Data Shift C'!AH43*IF('Input Data Shift C'!AH$80&gt;0,'Input Data Shift C'!AH$80,'Shift C Calculation'!$D114)/3600,0)</f>
        <v>0</v>
      </c>
      <c r="AJ114" s="10">
        <f t="shared" si="5"/>
        <v>0</v>
      </c>
    </row>
    <row r="115" spans="2:36">
      <c r="B115" s="8">
        <v>38</v>
      </c>
      <c r="C115" s="9" t="str">
        <f t="shared" si="4"/>
        <v>AE262100-6161</v>
      </c>
      <c r="D115" s="8">
        <f>+Kousu!F48</f>
        <v>2.7</v>
      </c>
      <c r="E115" s="10">
        <f>+IFERROR('Input Data Shift C'!D44*IF('Input Data Shift C'!D$80&gt;0,'Input Data Shift C'!D$80,'Shift C Calculation'!$D115)/3600,0)</f>
        <v>0</v>
      </c>
      <c r="F115" s="10">
        <f>+IFERROR('Input Data Shift C'!E44*IF('Input Data Shift C'!E$80&gt;0,'Input Data Shift C'!E$80,'Shift C Calculation'!$D115)/3600,0)</f>
        <v>0</v>
      </c>
      <c r="G115" s="10">
        <f>+IFERROR('Input Data Shift C'!F44*IF('Input Data Shift C'!F$80&gt;0,'Input Data Shift C'!F$80,'Shift C Calculation'!$D115)/3600,0)</f>
        <v>0</v>
      </c>
      <c r="H115" s="10">
        <f>+IFERROR('Input Data Shift C'!G44*IF('Input Data Shift C'!G$80&gt;0,'Input Data Shift C'!G$80,'Shift C Calculation'!$D115)/3600,0)</f>
        <v>0</v>
      </c>
      <c r="I115" s="10">
        <f>+IFERROR('Input Data Shift C'!H44*IF('Input Data Shift C'!H$80&gt;0,'Input Data Shift C'!H$80,'Shift C Calculation'!$D115)/3600,0)</f>
        <v>0</v>
      </c>
      <c r="J115" s="10">
        <f>+IFERROR('Input Data Shift C'!I44*IF('Input Data Shift C'!I$80&gt;0,'Input Data Shift C'!I$80,'Shift C Calculation'!$D115)/3600,0)</f>
        <v>0</v>
      </c>
      <c r="K115" s="10">
        <f>+IFERROR('Input Data Shift C'!J44*IF('Input Data Shift C'!J$80&gt;0,'Input Data Shift C'!J$80,'Shift C Calculation'!$D115)/3600,0)</f>
        <v>0</v>
      </c>
      <c r="L115" s="10">
        <f>+IFERROR('Input Data Shift C'!K44*IF('Input Data Shift C'!K$80&gt;0,'Input Data Shift C'!K$80,'Shift C Calculation'!$D115)/3600,0)</f>
        <v>0</v>
      </c>
      <c r="M115" s="10">
        <f>+IFERROR('Input Data Shift C'!L44*IF('Input Data Shift C'!L$80&gt;0,'Input Data Shift C'!L$80,'Shift C Calculation'!$D115)/3600,0)</f>
        <v>0</v>
      </c>
      <c r="N115" s="10">
        <f>+IFERROR('Input Data Shift C'!M44*IF('Input Data Shift C'!M$80&gt;0,'Input Data Shift C'!M$80,'Shift C Calculation'!$D115)/3600,0)</f>
        <v>0</v>
      </c>
      <c r="O115" s="10">
        <f>+IFERROR('Input Data Shift C'!N44*IF('Input Data Shift C'!N$80&gt;0,'Input Data Shift C'!N$80,'Shift C Calculation'!$D115)/3600,0)</f>
        <v>0</v>
      </c>
      <c r="P115" s="10">
        <f>+IFERROR('Input Data Shift C'!O44*IF('Input Data Shift C'!O$80&gt;0,'Input Data Shift C'!O$80,'Shift C Calculation'!$D115)/3600,0)</f>
        <v>0</v>
      </c>
      <c r="Q115" s="10">
        <f>+IFERROR('Input Data Shift C'!P44*IF('Input Data Shift C'!P$80&gt;0,'Input Data Shift C'!P$80,'Shift C Calculation'!$D115)/3600,0)</f>
        <v>0</v>
      </c>
      <c r="R115" s="10">
        <f>+IFERROR('Input Data Shift C'!Q44*IF('Input Data Shift C'!Q$80&gt;0,'Input Data Shift C'!Q$80,'Shift C Calculation'!$D115)/3600,0)</f>
        <v>0</v>
      </c>
      <c r="S115" s="10">
        <f>+IFERROR('Input Data Shift C'!R44*IF('Input Data Shift C'!R$80&gt;0,'Input Data Shift C'!R$80,'Shift C Calculation'!$D115)/3600,0)</f>
        <v>0</v>
      </c>
      <c r="T115" s="10">
        <f>+IFERROR('Input Data Shift C'!S44*IF('Input Data Shift C'!S$80&gt;0,'Input Data Shift C'!S$80,'Shift C Calculation'!$D115)/3600,0)</f>
        <v>0</v>
      </c>
      <c r="U115" s="10">
        <f>+IFERROR('Input Data Shift C'!T44*IF('Input Data Shift C'!T$80&gt;0,'Input Data Shift C'!T$80,'Shift C Calculation'!$D115)/3600,0)</f>
        <v>0</v>
      </c>
      <c r="V115" s="10">
        <f>+IFERROR('Input Data Shift C'!U44*IF('Input Data Shift C'!U$80&gt;0,'Input Data Shift C'!U$80,'Shift C Calculation'!$D115)/3600,0)</f>
        <v>0</v>
      </c>
      <c r="W115" s="10">
        <f>+IFERROR('Input Data Shift C'!V44*IF('Input Data Shift C'!V$80&gt;0,'Input Data Shift C'!V$80,'Shift C Calculation'!$D115)/3600,0)</f>
        <v>0</v>
      </c>
      <c r="X115" s="10">
        <f>+IFERROR('Input Data Shift C'!W44*IF('Input Data Shift C'!W$80&gt;0,'Input Data Shift C'!W$80,'Shift C Calculation'!$D115)/3600,0)</f>
        <v>0</v>
      </c>
      <c r="Y115" s="10">
        <f>+IFERROR('Input Data Shift C'!X44*IF('Input Data Shift C'!X$80&gt;0,'Input Data Shift C'!X$80,'Shift C Calculation'!$D115)/3600,0)</f>
        <v>0</v>
      </c>
      <c r="Z115" s="10">
        <f>+IFERROR('Input Data Shift C'!Y44*IF('Input Data Shift C'!Y$80&gt;0,'Input Data Shift C'!Y$80,'Shift C Calculation'!$D115)/3600,0)</f>
        <v>0</v>
      </c>
      <c r="AA115" s="10">
        <f>+IFERROR('Input Data Shift C'!Z44*IF('Input Data Shift C'!Z$80&gt;0,'Input Data Shift C'!Z$80,'Shift C Calculation'!$D115)/3600,0)</f>
        <v>0</v>
      </c>
      <c r="AB115" s="10">
        <f>+IFERROR('Input Data Shift C'!AA44*IF('Input Data Shift C'!AA$80&gt;0,'Input Data Shift C'!AA$80,'Shift C Calculation'!$D115)/3600,0)</f>
        <v>0</v>
      </c>
      <c r="AC115" s="10">
        <f>+IFERROR('Input Data Shift C'!AB44*IF('Input Data Shift C'!AB$80&gt;0,'Input Data Shift C'!AB$80,'Shift C Calculation'!$D115)/3600,0)</f>
        <v>0</v>
      </c>
      <c r="AD115" s="10">
        <f>+IFERROR('Input Data Shift C'!AC44*IF('Input Data Shift C'!AC$80&gt;0,'Input Data Shift C'!AC$80,'Shift C Calculation'!$D115)/3600,0)</f>
        <v>0</v>
      </c>
      <c r="AE115" s="10">
        <f>+IFERROR('Input Data Shift C'!AD44*IF('Input Data Shift C'!AD$80&gt;0,'Input Data Shift C'!AD$80,'Shift C Calculation'!$D115)/3600,0)</f>
        <v>0</v>
      </c>
      <c r="AF115" s="10">
        <f>+IFERROR('Input Data Shift C'!AE44*IF('Input Data Shift C'!AE$80&gt;0,'Input Data Shift C'!AE$80,'Shift C Calculation'!$D115)/3600,0)</f>
        <v>0</v>
      </c>
      <c r="AG115" s="10">
        <f>+IFERROR('Input Data Shift C'!AF44*IF('Input Data Shift C'!AF$80&gt;0,'Input Data Shift C'!AF$80,'Shift C Calculation'!$D115)/3600,0)</f>
        <v>0</v>
      </c>
      <c r="AH115" s="10">
        <f>+IFERROR('Input Data Shift C'!AG44*IF('Input Data Shift C'!AG$80&gt;0,'Input Data Shift C'!AG$80,'Shift C Calculation'!$D115)/3600,0)</f>
        <v>0</v>
      </c>
      <c r="AI115" s="10">
        <f>+IFERROR('Input Data Shift C'!AH44*IF('Input Data Shift C'!AH$80&gt;0,'Input Data Shift C'!AH$80,'Shift C Calculation'!$D115)/3600,0)</f>
        <v>0</v>
      </c>
      <c r="AJ115" s="10">
        <f t="shared" si="5"/>
        <v>0</v>
      </c>
    </row>
    <row r="116" spans="2:36">
      <c r="B116" s="8">
        <v>39</v>
      </c>
      <c r="C116" s="9" t="str">
        <f t="shared" si="4"/>
        <v>AE262100-6171</v>
      </c>
      <c r="D116" s="8">
        <f>+Kousu!F49</f>
        <v>2.7</v>
      </c>
      <c r="E116" s="10">
        <f>+IFERROR('Input Data Shift C'!D45*IF('Input Data Shift C'!D$80&gt;0,'Input Data Shift C'!D$80,'Shift C Calculation'!$D116)/3600,0)</f>
        <v>0</v>
      </c>
      <c r="F116" s="10">
        <f>+IFERROR('Input Data Shift C'!E45*IF('Input Data Shift C'!E$80&gt;0,'Input Data Shift C'!E$80,'Shift C Calculation'!$D116)/3600,0)</f>
        <v>0</v>
      </c>
      <c r="G116" s="10">
        <f>+IFERROR('Input Data Shift C'!F45*IF('Input Data Shift C'!F$80&gt;0,'Input Data Shift C'!F$80,'Shift C Calculation'!$D116)/3600,0)</f>
        <v>0</v>
      </c>
      <c r="H116" s="10">
        <f>+IFERROR('Input Data Shift C'!G45*IF('Input Data Shift C'!G$80&gt;0,'Input Data Shift C'!G$80,'Shift C Calculation'!$D116)/3600,0)</f>
        <v>0</v>
      </c>
      <c r="I116" s="10">
        <f>+IFERROR('Input Data Shift C'!H45*IF('Input Data Shift C'!H$80&gt;0,'Input Data Shift C'!H$80,'Shift C Calculation'!$D116)/3600,0)</f>
        <v>0</v>
      </c>
      <c r="J116" s="10">
        <f>+IFERROR('Input Data Shift C'!I45*IF('Input Data Shift C'!I$80&gt;0,'Input Data Shift C'!I$80,'Shift C Calculation'!$D116)/3600,0)</f>
        <v>0</v>
      </c>
      <c r="K116" s="10">
        <f>+IFERROR('Input Data Shift C'!J45*IF('Input Data Shift C'!J$80&gt;0,'Input Data Shift C'!J$80,'Shift C Calculation'!$D116)/3600,0)</f>
        <v>0</v>
      </c>
      <c r="L116" s="10">
        <f>+IFERROR('Input Data Shift C'!K45*IF('Input Data Shift C'!K$80&gt;0,'Input Data Shift C'!K$80,'Shift C Calculation'!$D116)/3600,0)</f>
        <v>0</v>
      </c>
      <c r="M116" s="10">
        <f>+IFERROR('Input Data Shift C'!L45*IF('Input Data Shift C'!L$80&gt;0,'Input Data Shift C'!L$80,'Shift C Calculation'!$D116)/3600,0)</f>
        <v>0</v>
      </c>
      <c r="N116" s="10">
        <f>+IFERROR('Input Data Shift C'!M45*IF('Input Data Shift C'!M$80&gt;0,'Input Data Shift C'!M$80,'Shift C Calculation'!$D116)/3600,0)</f>
        <v>0</v>
      </c>
      <c r="O116" s="10">
        <f>+IFERROR('Input Data Shift C'!N45*IF('Input Data Shift C'!N$80&gt;0,'Input Data Shift C'!N$80,'Shift C Calculation'!$D116)/3600,0)</f>
        <v>0</v>
      </c>
      <c r="P116" s="10">
        <f>+IFERROR('Input Data Shift C'!O45*IF('Input Data Shift C'!O$80&gt;0,'Input Data Shift C'!O$80,'Shift C Calculation'!$D116)/3600,0)</f>
        <v>0</v>
      </c>
      <c r="Q116" s="10">
        <f>+IFERROR('Input Data Shift C'!P45*IF('Input Data Shift C'!P$80&gt;0,'Input Data Shift C'!P$80,'Shift C Calculation'!$D116)/3600,0)</f>
        <v>0</v>
      </c>
      <c r="R116" s="10">
        <f>+IFERROR('Input Data Shift C'!Q45*IF('Input Data Shift C'!Q$80&gt;0,'Input Data Shift C'!Q$80,'Shift C Calculation'!$D116)/3600,0)</f>
        <v>0</v>
      </c>
      <c r="S116" s="10">
        <f>+IFERROR('Input Data Shift C'!R45*IF('Input Data Shift C'!R$80&gt;0,'Input Data Shift C'!R$80,'Shift C Calculation'!$D116)/3600,0)</f>
        <v>0</v>
      </c>
      <c r="T116" s="10">
        <f>+IFERROR('Input Data Shift C'!S45*IF('Input Data Shift C'!S$80&gt;0,'Input Data Shift C'!S$80,'Shift C Calculation'!$D116)/3600,0)</f>
        <v>0</v>
      </c>
      <c r="U116" s="10">
        <f>+IFERROR('Input Data Shift C'!T45*IF('Input Data Shift C'!T$80&gt;0,'Input Data Shift C'!T$80,'Shift C Calculation'!$D116)/3600,0)</f>
        <v>0</v>
      </c>
      <c r="V116" s="10">
        <f>+IFERROR('Input Data Shift C'!U45*IF('Input Data Shift C'!U$80&gt;0,'Input Data Shift C'!U$80,'Shift C Calculation'!$D116)/3600,0)</f>
        <v>0</v>
      </c>
      <c r="W116" s="10">
        <f>+IFERROR('Input Data Shift C'!V45*IF('Input Data Shift C'!V$80&gt;0,'Input Data Shift C'!V$80,'Shift C Calculation'!$D116)/3600,0)</f>
        <v>0</v>
      </c>
      <c r="X116" s="10">
        <f>+IFERROR('Input Data Shift C'!W45*IF('Input Data Shift C'!W$80&gt;0,'Input Data Shift C'!W$80,'Shift C Calculation'!$D116)/3600,0)</f>
        <v>0</v>
      </c>
      <c r="Y116" s="10">
        <f>+IFERROR('Input Data Shift C'!X45*IF('Input Data Shift C'!X$80&gt;0,'Input Data Shift C'!X$80,'Shift C Calculation'!$D116)/3600,0)</f>
        <v>0</v>
      </c>
      <c r="Z116" s="10">
        <f>+IFERROR('Input Data Shift C'!Y45*IF('Input Data Shift C'!Y$80&gt;0,'Input Data Shift C'!Y$80,'Shift C Calculation'!$D116)/3600,0)</f>
        <v>0</v>
      </c>
      <c r="AA116" s="10">
        <f>+IFERROR('Input Data Shift C'!Z45*IF('Input Data Shift C'!Z$80&gt;0,'Input Data Shift C'!Z$80,'Shift C Calculation'!$D116)/3600,0)</f>
        <v>0</v>
      </c>
      <c r="AB116" s="10">
        <f>+IFERROR('Input Data Shift C'!AA45*IF('Input Data Shift C'!AA$80&gt;0,'Input Data Shift C'!AA$80,'Shift C Calculation'!$D116)/3600,0)</f>
        <v>0</v>
      </c>
      <c r="AC116" s="10">
        <f>+IFERROR('Input Data Shift C'!AB45*IF('Input Data Shift C'!AB$80&gt;0,'Input Data Shift C'!AB$80,'Shift C Calculation'!$D116)/3600,0)</f>
        <v>0</v>
      </c>
      <c r="AD116" s="10">
        <f>+IFERROR('Input Data Shift C'!AC45*IF('Input Data Shift C'!AC$80&gt;0,'Input Data Shift C'!AC$80,'Shift C Calculation'!$D116)/3600,0)</f>
        <v>0</v>
      </c>
      <c r="AE116" s="10">
        <f>+IFERROR('Input Data Shift C'!AD45*IF('Input Data Shift C'!AD$80&gt;0,'Input Data Shift C'!AD$80,'Shift C Calculation'!$D116)/3600,0)</f>
        <v>0</v>
      </c>
      <c r="AF116" s="10">
        <f>+IFERROR('Input Data Shift C'!AE45*IF('Input Data Shift C'!AE$80&gt;0,'Input Data Shift C'!AE$80,'Shift C Calculation'!$D116)/3600,0)</f>
        <v>0</v>
      </c>
      <c r="AG116" s="10">
        <f>+IFERROR('Input Data Shift C'!AF45*IF('Input Data Shift C'!AF$80&gt;0,'Input Data Shift C'!AF$80,'Shift C Calculation'!$D116)/3600,0)</f>
        <v>0</v>
      </c>
      <c r="AH116" s="10">
        <f>+IFERROR('Input Data Shift C'!AG45*IF('Input Data Shift C'!AG$80&gt;0,'Input Data Shift C'!AG$80,'Shift C Calculation'!$D116)/3600,0)</f>
        <v>0</v>
      </c>
      <c r="AI116" s="10">
        <f>+IFERROR('Input Data Shift C'!AH45*IF('Input Data Shift C'!AH$80&gt;0,'Input Data Shift C'!AH$80,'Shift C Calculation'!$D116)/3600,0)</f>
        <v>0</v>
      </c>
      <c r="AJ116" s="10">
        <f t="shared" si="5"/>
        <v>0</v>
      </c>
    </row>
    <row r="117" spans="2:36">
      <c r="B117" s="8">
        <v>40</v>
      </c>
      <c r="C117" s="9" t="str">
        <f t="shared" si="4"/>
        <v>AE262100-6560</v>
      </c>
      <c r="D117" s="8">
        <f>+Kousu!F50</f>
        <v>2.7</v>
      </c>
      <c r="E117" s="10">
        <f>+IFERROR('Input Data Shift C'!D46*IF('Input Data Shift C'!D$80&gt;0,'Input Data Shift C'!D$80,'Shift C Calculation'!$D117)/3600,0)</f>
        <v>0</v>
      </c>
      <c r="F117" s="10">
        <f>+IFERROR('Input Data Shift C'!E46*IF('Input Data Shift C'!E$80&gt;0,'Input Data Shift C'!E$80,'Shift C Calculation'!$D117)/3600,0)</f>
        <v>0</v>
      </c>
      <c r="G117" s="10">
        <f>+IFERROR('Input Data Shift C'!F46*IF('Input Data Shift C'!F$80&gt;0,'Input Data Shift C'!F$80,'Shift C Calculation'!$D117)/3600,0)</f>
        <v>0</v>
      </c>
      <c r="H117" s="10">
        <f>+IFERROR('Input Data Shift C'!G46*IF('Input Data Shift C'!G$80&gt;0,'Input Data Shift C'!G$80,'Shift C Calculation'!$D117)/3600,0)</f>
        <v>0</v>
      </c>
      <c r="I117" s="10">
        <f>+IFERROR('Input Data Shift C'!H46*IF('Input Data Shift C'!H$80&gt;0,'Input Data Shift C'!H$80,'Shift C Calculation'!$D117)/3600,0)</f>
        <v>0</v>
      </c>
      <c r="J117" s="10">
        <f>+IFERROR('Input Data Shift C'!I46*IF('Input Data Shift C'!I$80&gt;0,'Input Data Shift C'!I$80,'Shift C Calculation'!$D117)/3600,0)</f>
        <v>0</v>
      </c>
      <c r="K117" s="10">
        <f>+IFERROR('Input Data Shift C'!J46*IF('Input Data Shift C'!J$80&gt;0,'Input Data Shift C'!J$80,'Shift C Calculation'!$D117)/3600,0)</f>
        <v>0</v>
      </c>
      <c r="L117" s="10">
        <f>+IFERROR('Input Data Shift C'!K46*IF('Input Data Shift C'!K$80&gt;0,'Input Data Shift C'!K$80,'Shift C Calculation'!$D117)/3600,0)</f>
        <v>0</v>
      </c>
      <c r="M117" s="10">
        <f>+IFERROR('Input Data Shift C'!L46*IF('Input Data Shift C'!L$80&gt;0,'Input Data Shift C'!L$80,'Shift C Calculation'!$D117)/3600,0)</f>
        <v>0</v>
      </c>
      <c r="N117" s="10">
        <f>+IFERROR('Input Data Shift C'!M46*IF('Input Data Shift C'!M$80&gt;0,'Input Data Shift C'!M$80,'Shift C Calculation'!$D117)/3600,0)</f>
        <v>0</v>
      </c>
      <c r="O117" s="10">
        <f>+IFERROR('Input Data Shift C'!N46*IF('Input Data Shift C'!N$80&gt;0,'Input Data Shift C'!N$80,'Shift C Calculation'!$D117)/3600,0)</f>
        <v>0</v>
      </c>
      <c r="P117" s="10">
        <f>+IFERROR('Input Data Shift C'!O46*IF('Input Data Shift C'!O$80&gt;0,'Input Data Shift C'!O$80,'Shift C Calculation'!$D117)/3600,0)</f>
        <v>0</v>
      </c>
      <c r="Q117" s="10">
        <f>+IFERROR('Input Data Shift C'!P46*IF('Input Data Shift C'!P$80&gt;0,'Input Data Shift C'!P$80,'Shift C Calculation'!$D117)/3600,0)</f>
        <v>0</v>
      </c>
      <c r="R117" s="10">
        <f>+IFERROR('Input Data Shift C'!Q46*IF('Input Data Shift C'!Q$80&gt;0,'Input Data Shift C'!Q$80,'Shift C Calculation'!$D117)/3600,0)</f>
        <v>0</v>
      </c>
      <c r="S117" s="10">
        <f>+IFERROR('Input Data Shift C'!R46*IF('Input Data Shift C'!R$80&gt;0,'Input Data Shift C'!R$80,'Shift C Calculation'!$D117)/3600,0)</f>
        <v>0</v>
      </c>
      <c r="T117" s="10">
        <f>+IFERROR('Input Data Shift C'!S46*IF('Input Data Shift C'!S$80&gt;0,'Input Data Shift C'!S$80,'Shift C Calculation'!$D117)/3600,0)</f>
        <v>0</v>
      </c>
      <c r="U117" s="10">
        <f>+IFERROR('Input Data Shift C'!T46*IF('Input Data Shift C'!T$80&gt;0,'Input Data Shift C'!T$80,'Shift C Calculation'!$D117)/3600,0)</f>
        <v>0</v>
      </c>
      <c r="V117" s="10">
        <f>+IFERROR('Input Data Shift C'!U46*IF('Input Data Shift C'!U$80&gt;0,'Input Data Shift C'!U$80,'Shift C Calculation'!$D117)/3600,0)</f>
        <v>0</v>
      </c>
      <c r="W117" s="10">
        <f>+IFERROR('Input Data Shift C'!V46*IF('Input Data Shift C'!V$80&gt;0,'Input Data Shift C'!V$80,'Shift C Calculation'!$D117)/3600,0)</f>
        <v>0</v>
      </c>
      <c r="X117" s="10">
        <f>+IFERROR('Input Data Shift C'!W46*IF('Input Data Shift C'!W$80&gt;0,'Input Data Shift C'!W$80,'Shift C Calculation'!$D117)/3600,0)</f>
        <v>0</v>
      </c>
      <c r="Y117" s="10">
        <f>+IFERROR('Input Data Shift C'!X46*IF('Input Data Shift C'!X$80&gt;0,'Input Data Shift C'!X$80,'Shift C Calculation'!$D117)/3600,0)</f>
        <v>0</v>
      </c>
      <c r="Z117" s="10">
        <f>+IFERROR('Input Data Shift C'!Y46*IF('Input Data Shift C'!Y$80&gt;0,'Input Data Shift C'!Y$80,'Shift C Calculation'!$D117)/3600,0)</f>
        <v>0</v>
      </c>
      <c r="AA117" s="10">
        <f>+IFERROR('Input Data Shift C'!Z46*IF('Input Data Shift C'!Z$80&gt;0,'Input Data Shift C'!Z$80,'Shift C Calculation'!$D117)/3600,0)</f>
        <v>0</v>
      </c>
      <c r="AB117" s="10">
        <f>+IFERROR('Input Data Shift C'!AA46*IF('Input Data Shift C'!AA$80&gt;0,'Input Data Shift C'!AA$80,'Shift C Calculation'!$D117)/3600,0)</f>
        <v>0</v>
      </c>
      <c r="AC117" s="10">
        <f>+IFERROR('Input Data Shift C'!AB46*IF('Input Data Shift C'!AB$80&gt;0,'Input Data Shift C'!AB$80,'Shift C Calculation'!$D117)/3600,0)</f>
        <v>0</v>
      </c>
      <c r="AD117" s="10">
        <f>+IFERROR('Input Data Shift C'!AC46*IF('Input Data Shift C'!AC$80&gt;0,'Input Data Shift C'!AC$80,'Shift C Calculation'!$D117)/3600,0)</f>
        <v>0</v>
      </c>
      <c r="AE117" s="10">
        <f>+IFERROR('Input Data Shift C'!AD46*IF('Input Data Shift C'!AD$80&gt;0,'Input Data Shift C'!AD$80,'Shift C Calculation'!$D117)/3600,0)</f>
        <v>0</v>
      </c>
      <c r="AF117" s="10">
        <f>+IFERROR('Input Data Shift C'!AE46*IF('Input Data Shift C'!AE$80&gt;0,'Input Data Shift C'!AE$80,'Shift C Calculation'!$D117)/3600,0)</f>
        <v>0</v>
      </c>
      <c r="AG117" s="10">
        <f>+IFERROR('Input Data Shift C'!AF46*IF('Input Data Shift C'!AF$80&gt;0,'Input Data Shift C'!AF$80,'Shift C Calculation'!$D117)/3600,0)</f>
        <v>0</v>
      </c>
      <c r="AH117" s="10">
        <f>+IFERROR('Input Data Shift C'!AG46*IF('Input Data Shift C'!AG$80&gt;0,'Input Data Shift C'!AG$80,'Shift C Calculation'!$D117)/3600,0)</f>
        <v>0</v>
      </c>
      <c r="AI117" s="10">
        <f>+IFERROR('Input Data Shift C'!AH46*IF('Input Data Shift C'!AH$80&gt;0,'Input Data Shift C'!AH$80,'Shift C Calculation'!$D117)/3600,0)</f>
        <v>0</v>
      </c>
      <c r="AJ117" s="10">
        <f t="shared" si="5"/>
        <v>0</v>
      </c>
    </row>
    <row r="118" spans="2:36">
      <c r="B118" s="8">
        <v>41</v>
      </c>
      <c r="C118" s="9" t="str">
        <f t="shared" si="4"/>
        <v>AE262100-6570</v>
      </c>
      <c r="D118" s="8">
        <f>+Kousu!F51</f>
        <v>2.7</v>
      </c>
      <c r="E118" s="10">
        <f>+IFERROR('Input Data Shift C'!D47*IF('Input Data Shift C'!D$80&gt;0,'Input Data Shift C'!D$80,'Shift C Calculation'!$D118)/3600,0)</f>
        <v>0</v>
      </c>
      <c r="F118" s="10">
        <f>+IFERROR('Input Data Shift C'!E47*IF('Input Data Shift C'!E$80&gt;0,'Input Data Shift C'!E$80,'Shift C Calculation'!$D118)/3600,0)</f>
        <v>0</v>
      </c>
      <c r="G118" s="10">
        <f>+IFERROR('Input Data Shift C'!F47*IF('Input Data Shift C'!F$80&gt;0,'Input Data Shift C'!F$80,'Shift C Calculation'!$D118)/3600,0)</f>
        <v>0</v>
      </c>
      <c r="H118" s="10">
        <f>+IFERROR('Input Data Shift C'!G47*IF('Input Data Shift C'!G$80&gt;0,'Input Data Shift C'!G$80,'Shift C Calculation'!$D118)/3600,0)</f>
        <v>0</v>
      </c>
      <c r="I118" s="10">
        <f>+IFERROR('Input Data Shift C'!H47*IF('Input Data Shift C'!H$80&gt;0,'Input Data Shift C'!H$80,'Shift C Calculation'!$D118)/3600,0)</f>
        <v>0</v>
      </c>
      <c r="J118" s="10">
        <f>+IFERROR('Input Data Shift C'!I47*IF('Input Data Shift C'!I$80&gt;0,'Input Data Shift C'!I$80,'Shift C Calculation'!$D118)/3600,0)</f>
        <v>0</v>
      </c>
      <c r="K118" s="10">
        <f>+IFERROR('Input Data Shift C'!J47*IF('Input Data Shift C'!J$80&gt;0,'Input Data Shift C'!J$80,'Shift C Calculation'!$D118)/3600,0)</f>
        <v>0</v>
      </c>
      <c r="L118" s="10">
        <f>+IFERROR('Input Data Shift C'!K47*IF('Input Data Shift C'!K$80&gt;0,'Input Data Shift C'!K$80,'Shift C Calculation'!$D118)/3600,0)</f>
        <v>0</v>
      </c>
      <c r="M118" s="10">
        <f>+IFERROR('Input Data Shift C'!L47*IF('Input Data Shift C'!L$80&gt;0,'Input Data Shift C'!L$80,'Shift C Calculation'!$D118)/3600,0)</f>
        <v>0</v>
      </c>
      <c r="N118" s="10">
        <f>+IFERROR('Input Data Shift C'!M47*IF('Input Data Shift C'!M$80&gt;0,'Input Data Shift C'!M$80,'Shift C Calculation'!$D118)/3600,0)</f>
        <v>0</v>
      </c>
      <c r="O118" s="10">
        <f>+IFERROR('Input Data Shift C'!N47*IF('Input Data Shift C'!N$80&gt;0,'Input Data Shift C'!N$80,'Shift C Calculation'!$D118)/3600,0)</f>
        <v>0</v>
      </c>
      <c r="P118" s="10">
        <f>+IFERROR('Input Data Shift C'!O47*IF('Input Data Shift C'!O$80&gt;0,'Input Data Shift C'!O$80,'Shift C Calculation'!$D118)/3600,0)</f>
        <v>0</v>
      </c>
      <c r="Q118" s="10">
        <f>+IFERROR('Input Data Shift C'!P47*IF('Input Data Shift C'!P$80&gt;0,'Input Data Shift C'!P$80,'Shift C Calculation'!$D118)/3600,0)</f>
        <v>0</v>
      </c>
      <c r="R118" s="10">
        <f>+IFERROR('Input Data Shift C'!Q47*IF('Input Data Shift C'!Q$80&gt;0,'Input Data Shift C'!Q$80,'Shift C Calculation'!$D118)/3600,0)</f>
        <v>0</v>
      </c>
      <c r="S118" s="10">
        <f>+IFERROR('Input Data Shift C'!R47*IF('Input Data Shift C'!R$80&gt;0,'Input Data Shift C'!R$80,'Shift C Calculation'!$D118)/3600,0)</f>
        <v>0</v>
      </c>
      <c r="T118" s="10">
        <f>+IFERROR('Input Data Shift C'!S47*IF('Input Data Shift C'!S$80&gt;0,'Input Data Shift C'!S$80,'Shift C Calculation'!$D118)/3600,0)</f>
        <v>0</v>
      </c>
      <c r="U118" s="10">
        <f>+IFERROR('Input Data Shift C'!T47*IF('Input Data Shift C'!T$80&gt;0,'Input Data Shift C'!T$80,'Shift C Calculation'!$D118)/3600,0)</f>
        <v>0</v>
      </c>
      <c r="V118" s="10">
        <f>+IFERROR('Input Data Shift C'!U47*IF('Input Data Shift C'!U$80&gt;0,'Input Data Shift C'!U$80,'Shift C Calculation'!$D118)/3600,0)</f>
        <v>0</v>
      </c>
      <c r="W118" s="10">
        <f>+IFERROR('Input Data Shift C'!V47*IF('Input Data Shift C'!V$80&gt;0,'Input Data Shift C'!V$80,'Shift C Calculation'!$D118)/3600,0)</f>
        <v>0</v>
      </c>
      <c r="X118" s="10">
        <f>+IFERROR('Input Data Shift C'!W47*IF('Input Data Shift C'!W$80&gt;0,'Input Data Shift C'!W$80,'Shift C Calculation'!$D118)/3600,0)</f>
        <v>0</v>
      </c>
      <c r="Y118" s="10">
        <f>+IFERROR('Input Data Shift C'!X47*IF('Input Data Shift C'!X$80&gt;0,'Input Data Shift C'!X$80,'Shift C Calculation'!$D118)/3600,0)</f>
        <v>0</v>
      </c>
      <c r="Z118" s="10">
        <f>+IFERROR('Input Data Shift C'!Y47*IF('Input Data Shift C'!Y$80&gt;0,'Input Data Shift C'!Y$80,'Shift C Calculation'!$D118)/3600,0)</f>
        <v>0</v>
      </c>
      <c r="AA118" s="10">
        <f>+IFERROR('Input Data Shift C'!Z47*IF('Input Data Shift C'!Z$80&gt;0,'Input Data Shift C'!Z$80,'Shift C Calculation'!$D118)/3600,0)</f>
        <v>0</v>
      </c>
      <c r="AB118" s="10">
        <f>+IFERROR('Input Data Shift C'!AA47*IF('Input Data Shift C'!AA$80&gt;0,'Input Data Shift C'!AA$80,'Shift C Calculation'!$D118)/3600,0)</f>
        <v>0</v>
      </c>
      <c r="AC118" s="10">
        <f>+IFERROR('Input Data Shift C'!AB47*IF('Input Data Shift C'!AB$80&gt;0,'Input Data Shift C'!AB$80,'Shift C Calculation'!$D118)/3600,0)</f>
        <v>0</v>
      </c>
      <c r="AD118" s="10">
        <f>+IFERROR('Input Data Shift C'!AC47*IF('Input Data Shift C'!AC$80&gt;0,'Input Data Shift C'!AC$80,'Shift C Calculation'!$D118)/3600,0)</f>
        <v>0</v>
      </c>
      <c r="AE118" s="10">
        <f>+IFERROR('Input Data Shift C'!AD47*IF('Input Data Shift C'!AD$80&gt;0,'Input Data Shift C'!AD$80,'Shift C Calculation'!$D118)/3600,0)</f>
        <v>0</v>
      </c>
      <c r="AF118" s="10">
        <f>+IFERROR('Input Data Shift C'!AE47*IF('Input Data Shift C'!AE$80&gt;0,'Input Data Shift C'!AE$80,'Shift C Calculation'!$D118)/3600,0)</f>
        <v>0</v>
      </c>
      <c r="AG118" s="10">
        <f>+IFERROR('Input Data Shift C'!AF47*IF('Input Data Shift C'!AF$80&gt;0,'Input Data Shift C'!AF$80,'Shift C Calculation'!$D118)/3600,0)</f>
        <v>0</v>
      </c>
      <c r="AH118" s="10">
        <f>+IFERROR('Input Data Shift C'!AG47*IF('Input Data Shift C'!AG$80&gt;0,'Input Data Shift C'!AG$80,'Shift C Calculation'!$D118)/3600,0)</f>
        <v>0</v>
      </c>
      <c r="AI118" s="10">
        <f>+IFERROR('Input Data Shift C'!AH47*IF('Input Data Shift C'!AH$80&gt;0,'Input Data Shift C'!AH$80,'Shift C Calculation'!$D118)/3600,0)</f>
        <v>0</v>
      </c>
      <c r="AJ118" s="10">
        <f t="shared" si="5"/>
        <v>0</v>
      </c>
    </row>
    <row r="119" spans="2:36">
      <c r="B119" s="8">
        <v>42</v>
      </c>
      <c r="C119" s="9" t="str">
        <f t="shared" si="4"/>
        <v>AE262100-6751</v>
      </c>
      <c r="D119" s="8">
        <f>+Kousu!F52</f>
        <v>2.7</v>
      </c>
      <c r="E119" s="10">
        <f>+IFERROR('Input Data Shift C'!D48*IF('Input Data Shift C'!D$80&gt;0,'Input Data Shift C'!D$80,'Shift C Calculation'!$D119)/3600,0)</f>
        <v>0</v>
      </c>
      <c r="F119" s="10">
        <f>+IFERROR('Input Data Shift C'!E48*IF('Input Data Shift C'!E$80&gt;0,'Input Data Shift C'!E$80,'Shift C Calculation'!$D119)/3600,0)</f>
        <v>0</v>
      </c>
      <c r="G119" s="10">
        <f>+IFERROR('Input Data Shift C'!F48*IF('Input Data Shift C'!F$80&gt;0,'Input Data Shift C'!F$80,'Shift C Calculation'!$D119)/3600,0)</f>
        <v>0</v>
      </c>
      <c r="H119" s="10">
        <f>+IFERROR('Input Data Shift C'!G48*IF('Input Data Shift C'!G$80&gt;0,'Input Data Shift C'!G$80,'Shift C Calculation'!$D119)/3600,0)</f>
        <v>0</v>
      </c>
      <c r="I119" s="10">
        <f>+IFERROR('Input Data Shift C'!H48*IF('Input Data Shift C'!H$80&gt;0,'Input Data Shift C'!H$80,'Shift C Calculation'!$D119)/3600,0)</f>
        <v>0</v>
      </c>
      <c r="J119" s="10">
        <f>+IFERROR('Input Data Shift C'!I48*IF('Input Data Shift C'!I$80&gt;0,'Input Data Shift C'!I$80,'Shift C Calculation'!$D119)/3600,0)</f>
        <v>0</v>
      </c>
      <c r="K119" s="10">
        <f>+IFERROR('Input Data Shift C'!J48*IF('Input Data Shift C'!J$80&gt;0,'Input Data Shift C'!J$80,'Shift C Calculation'!$D119)/3600,0)</f>
        <v>0</v>
      </c>
      <c r="L119" s="10">
        <f>+IFERROR('Input Data Shift C'!K48*IF('Input Data Shift C'!K$80&gt;0,'Input Data Shift C'!K$80,'Shift C Calculation'!$D119)/3600,0)</f>
        <v>0</v>
      </c>
      <c r="M119" s="10">
        <f>+IFERROR('Input Data Shift C'!L48*IF('Input Data Shift C'!L$80&gt;0,'Input Data Shift C'!L$80,'Shift C Calculation'!$D119)/3600,0)</f>
        <v>0</v>
      </c>
      <c r="N119" s="10">
        <f>+IFERROR('Input Data Shift C'!M48*IF('Input Data Shift C'!M$80&gt;0,'Input Data Shift C'!M$80,'Shift C Calculation'!$D119)/3600,0)</f>
        <v>0</v>
      </c>
      <c r="O119" s="10">
        <f>+IFERROR('Input Data Shift C'!N48*IF('Input Data Shift C'!N$80&gt;0,'Input Data Shift C'!N$80,'Shift C Calculation'!$D119)/3600,0)</f>
        <v>0</v>
      </c>
      <c r="P119" s="10">
        <f>+IFERROR('Input Data Shift C'!O48*IF('Input Data Shift C'!O$80&gt;0,'Input Data Shift C'!O$80,'Shift C Calculation'!$D119)/3600,0)</f>
        <v>0</v>
      </c>
      <c r="Q119" s="10">
        <f>+IFERROR('Input Data Shift C'!P48*IF('Input Data Shift C'!P$80&gt;0,'Input Data Shift C'!P$80,'Shift C Calculation'!$D119)/3600,0)</f>
        <v>0</v>
      </c>
      <c r="R119" s="10">
        <f>+IFERROR('Input Data Shift C'!Q48*IF('Input Data Shift C'!Q$80&gt;0,'Input Data Shift C'!Q$80,'Shift C Calculation'!$D119)/3600,0)</f>
        <v>0</v>
      </c>
      <c r="S119" s="10">
        <f>+IFERROR('Input Data Shift C'!R48*IF('Input Data Shift C'!R$80&gt;0,'Input Data Shift C'!R$80,'Shift C Calculation'!$D119)/3600,0)</f>
        <v>0</v>
      </c>
      <c r="T119" s="10">
        <f>+IFERROR('Input Data Shift C'!S48*IF('Input Data Shift C'!S$80&gt;0,'Input Data Shift C'!S$80,'Shift C Calculation'!$D119)/3600,0)</f>
        <v>0</v>
      </c>
      <c r="U119" s="10">
        <f>+IFERROR('Input Data Shift C'!T48*IF('Input Data Shift C'!T$80&gt;0,'Input Data Shift C'!T$80,'Shift C Calculation'!$D119)/3600,0)</f>
        <v>0</v>
      </c>
      <c r="V119" s="10">
        <f>+IFERROR('Input Data Shift C'!U48*IF('Input Data Shift C'!U$80&gt;0,'Input Data Shift C'!U$80,'Shift C Calculation'!$D119)/3600,0)</f>
        <v>0</v>
      </c>
      <c r="W119" s="10">
        <f>+IFERROR('Input Data Shift C'!V48*IF('Input Data Shift C'!V$80&gt;0,'Input Data Shift C'!V$80,'Shift C Calculation'!$D119)/3600,0)</f>
        <v>0</v>
      </c>
      <c r="X119" s="10">
        <f>+IFERROR('Input Data Shift C'!W48*IF('Input Data Shift C'!W$80&gt;0,'Input Data Shift C'!W$80,'Shift C Calculation'!$D119)/3600,0)</f>
        <v>0</v>
      </c>
      <c r="Y119" s="10">
        <f>+IFERROR('Input Data Shift C'!X48*IF('Input Data Shift C'!X$80&gt;0,'Input Data Shift C'!X$80,'Shift C Calculation'!$D119)/3600,0)</f>
        <v>0</v>
      </c>
      <c r="Z119" s="10">
        <f>+IFERROR('Input Data Shift C'!Y48*IF('Input Data Shift C'!Y$80&gt;0,'Input Data Shift C'!Y$80,'Shift C Calculation'!$D119)/3600,0)</f>
        <v>0</v>
      </c>
      <c r="AA119" s="10">
        <f>+IFERROR('Input Data Shift C'!Z48*IF('Input Data Shift C'!Z$80&gt;0,'Input Data Shift C'!Z$80,'Shift C Calculation'!$D119)/3600,0)</f>
        <v>0</v>
      </c>
      <c r="AB119" s="10">
        <f>+IFERROR('Input Data Shift C'!AA48*IF('Input Data Shift C'!AA$80&gt;0,'Input Data Shift C'!AA$80,'Shift C Calculation'!$D119)/3600,0)</f>
        <v>0</v>
      </c>
      <c r="AC119" s="10">
        <f>+IFERROR('Input Data Shift C'!AB48*IF('Input Data Shift C'!AB$80&gt;0,'Input Data Shift C'!AB$80,'Shift C Calculation'!$D119)/3600,0)</f>
        <v>0</v>
      </c>
      <c r="AD119" s="10">
        <f>+IFERROR('Input Data Shift C'!AC48*IF('Input Data Shift C'!AC$80&gt;0,'Input Data Shift C'!AC$80,'Shift C Calculation'!$D119)/3600,0)</f>
        <v>0</v>
      </c>
      <c r="AE119" s="10">
        <f>+IFERROR('Input Data Shift C'!AD48*IF('Input Data Shift C'!AD$80&gt;0,'Input Data Shift C'!AD$80,'Shift C Calculation'!$D119)/3600,0)</f>
        <v>0</v>
      </c>
      <c r="AF119" s="10">
        <f>+IFERROR('Input Data Shift C'!AE48*IF('Input Data Shift C'!AE$80&gt;0,'Input Data Shift C'!AE$80,'Shift C Calculation'!$D119)/3600,0)</f>
        <v>0</v>
      </c>
      <c r="AG119" s="10">
        <f>+IFERROR('Input Data Shift C'!AF48*IF('Input Data Shift C'!AF$80&gt;0,'Input Data Shift C'!AF$80,'Shift C Calculation'!$D119)/3600,0)</f>
        <v>0</v>
      </c>
      <c r="AH119" s="10">
        <f>+IFERROR('Input Data Shift C'!AG48*IF('Input Data Shift C'!AG$80&gt;0,'Input Data Shift C'!AG$80,'Shift C Calculation'!$D119)/3600,0)</f>
        <v>0</v>
      </c>
      <c r="AI119" s="10">
        <f>+IFERROR('Input Data Shift C'!AH48*IF('Input Data Shift C'!AH$80&gt;0,'Input Data Shift C'!AH$80,'Shift C Calculation'!$D119)/3600,0)</f>
        <v>0</v>
      </c>
      <c r="AJ119" s="10">
        <f t="shared" si="5"/>
        <v>0</v>
      </c>
    </row>
    <row r="120" spans="2:36">
      <c r="B120" s="8">
        <v>43</v>
      </c>
      <c r="C120" s="9" t="str">
        <f t="shared" si="4"/>
        <v>AE262100-6761</v>
      </c>
      <c r="D120" s="8">
        <f>+Kousu!F53</f>
        <v>2.7</v>
      </c>
      <c r="E120" s="10">
        <f>+IFERROR('Input Data Shift C'!D49*IF('Input Data Shift C'!D$80&gt;0,'Input Data Shift C'!D$80,'Shift C Calculation'!$D120)/3600,0)</f>
        <v>0</v>
      </c>
      <c r="F120" s="10">
        <f>+IFERROR('Input Data Shift C'!E49*IF('Input Data Shift C'!E$80&gt;0,'Input Data Shift C'!E$80,'Shift C Calculation'!$D120)/3600,0)</f>
        <v>0</v>
      </c>
      <c r="G120" s="10">
        <f>+IFERROR('Input Data Shift C'!F49*IF('Input Data Shift C'!F$80&gt;0,'Input Data Shift C'!F$80,'Shift C Calculation'!$D120)/3600,0)</f>
        <v>0</v>
      </c>
      <c r="H120" s="10">
        <f>+IFERROR('Input Data Shift C'!G49*IF('Input Data Shift C'!G$80&gt;0,'Input Data Shift C'!G$80,'Shift C Calculation'!$D120)/3600,0)</f>
        <v>0</v>
      </c>
      <c r="I120" s="10">
        <f>+IFERROR('Input Data Shift C'!H49*IF('Input Data Shift C'!H$80&gt;0,'Input Data Shift C'!H$80,'Shift C Calculation'!$D120)/3600,0)</f>
        <v>0</v>
      </c>
      <c r="J120" s="10">
        <f>+IFERROR('Input Data Shift C'!I49*IF('Input Data Shift C'!I$80&gt;0,'Input Data Shift C'!I$80,'Shift C Calculation'!$D120)/3600,0)</f>
        <v>0</v>
      </c>
      <c r="K120" s="10">
        <f>+IFERROR('Input Data Shift C'!J49*IF('Input Data Shift C'!J$80&gt;0,'Input Data Shift C'!J$80,'Shift C Calculation'!$D120)/3600,0)</f>
        <v>0</v>
      </c>
      <c r="L120" s="10">
        <f>+IFERROR('Input Data Shift C'!K49*IF('Input Data Shift C'!K$80&gt;0,'Input Data Shift C'!K$80,'Shift C Calculation'!$D120)/3600,0)</f>
        <v>0</v>
      </c>
      <c r="M120" s="10">
        <f>+IFERROR('Input Data Shift C'!L49*IF('Input Data Shift C'!L$80&gt;0,'Input Data Shift C'!L$80,'Shift C Calculation'!$D120)/3600,0)</f>
        <v>0</v>
      </c>
      <c r="N120" s="10">
        <f>+IFERROR('Input Data Shift C'!M49*IF('Input Data Shift C'!M$80&gt;0,'Input Data Shift C'!M$80,'Shift C Calculation'!$D120)/3600,0)</f>
        <v>0</v>
      </c>
      <c r="O120" s="10">
        <f>+IFERROR('Input Data Shift C'!N49*IF('Input Data Shift C'!N$80&gt;0,'Input Data Shift C'!N$80,'Shift C Calculation'!$D120)/3600,0)</f>
        <v>0</v>
      </c>
      <c r="P120" s="10">
        <f>+IFERROR('Input Data Shift C'!O49*IF('Input Data Shift C'!O$80&gt;0,'Input Data Shift C'!O$80,'Shift C Calculation'!$D120)/3600,0)</f>
        <v>0</v>
      </c>
      <c r="Q120" s="10">
        <f>+IFERROR('Input Data Shift C'!P49*IF('Input Data Shift C'!P$80&gt;0,'Input Data Shift C'!P$80,'Shift C Calculation'!$D120)/3600,0)</f>
        <v>0</v>
      </c>
      <c r="R120" s="10">
        <f>+IFERROR('Input Data Shift C'!Q49*IF('Input Data Shift C'!Q$80&gt;0,'Input Data Shift C'!Q$80,'Shift C Calculation'!$D120)/3600,0)</f>
        <v>0</v>
      </c>
      <c r="S120" s="10">
        <f>+IFERROR('Input Data Shift C'!R49*IF('Input Data Shift C'!R$80&gt;0,'Input Data Shift C'!R$80,'Shift C Calculation'!$D120)/3600,0)</f>
        <v>0</v>
      </c>
      <c r="T120" s="10">
        <f>+IFERROR('Input Data Shift C'!S49*IF('Input Data Shift C'!S$80&gt;0,'Input Data Shift C'!S$80,'Shift C Calculation'!$D120)/3600,0)</f>
        <v>0</v>
      </c>
      <c r="U120" s="10">
        <f>+IFERROR('Input Data Shift C'!T49*IF('Input Data Shift C'!T$80&gt;0,'Input Data Shift C'!T$80,'Shift C Calculation'!$D120)/3600,0)</f>
        <v>0</v>
      </c>
      <c r="V120" s="10">
        <f>+IFERROR('Input Data Shift C'!U49*IF('Input Data Shift C'!U$80&gt;0,'Input Data Shift C'!U$80,'Shift C Calculation'!$D120)/3600,0)</f>
        <v>0</v>
      </c>
      <c r="W120" s="10">
        <f>+IFERROR('Input Data Shift C'!V49*IF('Input Data Shift C'!V$80&gt;0,'Input Data Shift C'!V$80,'Shift C Calculation'!$D120)/3600,0)</f>
        <v>0</v>
      </c>
      <c r="X120" s="10">
        <f>+IFERROR('Input Data Shift C'!W49*IF('Input Data Shift C'!W$80&gt;0,'Input Data Shift C'!W$80,'Shift C Calculation'!$D120)/3600,0)</f>
        <v>0</v>
      </c>
      <c r="Y120" s="10">
        <f>+IFERROR('Input Data Shift C'!X49*IF('Input Data Shift C'!X$80&gt;0,'Input Data Shift C'!X$80,'Shift C Calculation'!$D120)/3600,0)</f>
        <v>0</v>
      </c>
      <c r="Z120" s="10">
        <f>+IFERROR('Input Data Shift C'!Y49*IF('Input Data Shift C'!Y$80&gt;0,'Input Data Shift C'!Y$80,'Shift C Calculation'!$D120)/3600,0)</f>
        <v>0</v>
      </c>
      <c r="AA120" s="10">
        <f>+IFERROR('Input Data Shift C'!Z49*IF('Input Data Shift C'!Z$80&gt;0,'Input Data Shift C'!Z$80,'Shift C Calculation'!$D120)/3600,0)</f>
        <v>0</v>
      </c>
      <c r="AB120" s="10">
        <f>+IFERROR('Input Data Shift C'!AA49*IF('Input Data Shift C'!AA$80&gt;0,'Input Data Shift C'!AA$80,'Shift C Calculation'!$D120)/3600,0)</f>
        <v>0</v>
      </c>
      <c r="AC120" s="10">
        <f>+IFERROR('Input Data Shift C'!AB49*IF('Input Data Shift C'!AB$80&gt;0,'Input Data Shift C'!AB$80,'Shift C Calculation'!$D120)/3600,0)</f>
        <v>0</v>
      </c>
      <c r="AD120" s="10">
        <f>+IFERROR('Input Data Shift C'!AC49*IF('Input Data Shift C'!AC$80&gt;0,'Input Data Shift C'!AC$80,'Shift C Calculation'!$D120)/3600,0)</f>
        <v>0</v>
      </c>
      <c r="AE120" s="10">
        <f>+IFERROR('Input Data Shift C'!AD49*IF('Input Data Shift C'!AD$80&gt;0,'Input Data Shift C'!AD$80,'Shift C Calculation'!$D120)/3600,0)</f>
        <v>0</v>
      </c>
      <c r="AF120" s="10">
        <f>+IFERROR('Input Data Shift C'!AE49*IF('Input Data Shift C'!AE$80&gt;0,'Input Data Shift C'!AE$80,'Shift C Calculation'!$D120)/3600,0)</f>
        <v>0</v>
      </c>
      <c r="AG120" s="10">
        <f>+IFERROR('Input Data Shift C'!AF49*IF('Input Data Shift C'!AF$80&gt;0,'Input Data Shift C'!AF$80,'Shift C Calculation'!$D120)/3600,0)</f>
        <v>0</v>
      </c>
      <c r="AH120" s="10">
        <f>+IFERROR('Input Data Shift C'!AG49*IF('Input Data Shift C'!AG$80&gt;0,'Input Data Shift C'!AG$80,'Shift C Calculation'!$D120)/3600,0)</f>
        <v>0</v>
      </c>
      <c r="AI120" s="10">
        <f>+IFERROR('Input Data Shift C'!AH49*IF('Input Data Shift C'!AH$80&gt;0,'Input Data Shift C'!AH$80,'Shift C Calculation'!$D120)/3600,0)</f>
        <v>0</v>
      </c>
      <c r="AJ120" s="10">
        <f t="shared" si="5"/>
        <v>0</v>
      </c>
    </row>
    <row r="121" spans="2:36">
      <c r="B121" s="8">
        <v>44</v>
      </c>
      <c r="C121" s="9" t="str">
        <f t="shared" si="4"/>
        <v>AE262100-6850</v>
      </c>
      <c r="D121" s="8">
        <f>+Kousu!F54</f>
        <v>2.7</v>
      </c>
      <c r="E121" s="10">
        <f>+IFERROR('Input Data Shift C'!D50*IF('Input Data Shift C'!D$80&gt;0,'Input Data Shift C'!D$80,'Shift C Calculation'!$D121)/3600,0)</f>
        <v>0</v>
      </c>
      <c r="F121" s="10">
        <f>+IFERROR('Input Data Shift C'!E50*IF('Input Data Shift C'!E$80&gt;0,'Input Data Shift C'!E$80,'Shift C Calculation'!$D121)/3600,0)</f>
        <v>0</v>
      </c>
      <c r="G121" s="10">
        <f>+IFERROR('Input Data Shift C'!F50*IF('Input Data Shift C'!F$80&gt;0,'Input Data Shift C'!F$80,'Shift C Calculation'!$D121)/3600,0)</f>
        <v>0</v>
      </c>
      <c r="H121" s="10">
        <f>+IFERROR('Input Data Shift C'!G50*IF('Input Data Shift C'!G$80&gt;0,'Input Data Shift C'!G$80,'Shift C Calculation'!$D121)/3600,0)</f>
        <v>0</v>
      </c>
      <c r="I121" s="10">
        <f>+IFERROR('Input Data Shift C'!H50*IF('Input Data Shift C'!H$80&gt;0,'Input Data Shift C'!H$80,'Shift C Calculation'!$D121)/3600,0)</f>
        <v>0</v>
      </c>
      <c r="J121" s="10">
        <f>+IFERROR('Input Data Shift C'!I50*IF('Input Data Shift C'!I$80&gt;0,'Input Data Shift C'!I$80,'Shift C Calculation'!$D121)/3600,0)</f>
        <v>0</v>
      </c>
      <c r="K121" s="10">
        <f>+IFERROR('Input Data Shift C'!J50*IF('Input Data Shift C'!J$80&gt;0,'Input Data Shift C'!J$80,'Shift C Calculation'!$D121)/3600,0)</f>
        <v>0</v>
      </c>
      <c r="L121" s="10">
        <f>+IFERROR('Input Data Shift C'!K50*IF('Input Data Shift C'!K$80&gt;0,'Input Data Shift C'!K$80,'Shift C Calculation'!$D121)/3600,0)</f>
        <v>0</v>
      </c>
      <c r="M121" s="10">
        <f>+IFERROR('Input Data Shift C'!L50*IF('Input Data Shift C'!L$80&gt;0,'Input Data Shift C'!L$80,'Shift C Calculation'!$D121)/3600,0)</f>
        <v>0</v>
      </c>
      <c r="N121" s="10">
        <f>+IFERROR('Input Data Shift C'!M50*IF('Input Data Shift C'!M$80&gt;0,'Input Data Shift C'!M$80,'Shift C Calculation'!$D121)/3600,0)</f>
        <v>0</v>
      </c>
      <c r="O121" s="10">
        <f>+IFERROR('Input Data Shift C'!N50*IF('Input Data Shift C'!N$80&gt;0,'Input Data Shift C'!N$80,'Shift C Calculation'!$D121)/3600,0)</f>
        <v>0</v>
      </c>
      <c r="P121" s="10">
        <f>+IFERROR('Input Data Shift C'!O50*IF('Input Data Shift C'!O$80&gt;0,'Input Data Shift C'!O$80,'Shift C Calculation'!$D121)/3600,0)</f>
        <v>0</v>
      </c>
      <c r="Q121" s="10">
        <f>+IFERROR('Input Data Shift C'!P50*IF('Input Data Shift C'!P$80&gt;0,'Input Data Shift C'!P$80,'Shift C Calculation'!$D121)/3600,0)</f>
        <v>0</v>
      </c>
      <c r="R121" s="10">
        <f>+IFERROR('Input Data Shift C'!Q50*IF('Input Data Shift C'!Q$80&gt;0,'Input Data Shift C'!Q$80,'Shift C Calculation'!$D121)/3600,0)</f>
        <v>0</v>
      </c>
      <c r="S121" s="10">
        <f>+IFERROR('Input Data Shift C'!R50*IF('Input Data Shift C'!R$80&gt;0,'Input Data Shift C'!R$80,'Shift C Calculation'!$D121)/3600,0)</f>
        <v>0</v>
      </c>
      <c r="T121" s="10">
        <f>+IFERROR('Input Data Shift C'!S50*IF('Input Data Shift C'!S$80&gt;0,'Input Data Shift C'!S$80,'Shift C Calculation'!$D121)/3600,0)</f>
        <v>0</v>
      </c>
      <c r="U121" s="10">
        <f>+IFERROR('Input Data Shift C'!T50*IF('Input Data Shift C'!T$80&gt;0,'Input Data Shift C'!T$80,'Shift C Calculation'!$D121)/3600,0)</f>
        <v>0</v>
      </c>
      <c r="V121" s="10">
        <f>+IFERROR('Input Data Shift C'!U50*IF('Input Data Shift C'!U$80&gt;0,'Input Data Shift C'!U$80,'Shift C Calculation'!$D121)/3600,0)</f>
        <v>0</v>
      </c>
      <c r="W121" s="10">
        <f>+IFERROR('Input Data Shift C'!V50*IF('Input Data Shift C'!V$80&gt;0,'Input Data Shift C'!V$80,'Shift C Calculation'!$D121)/3600,0)</f>
        <v>0</v>
      </c>
      <c r="X121" s="10">
        <f>+IFERROR('Input Data Shift C'!W50*IF('Input Data Shift C'!W$80&gt;0,'Input Data Shift C'!W$80,'Shift C Calculation'!$D121)/3600,0)</f>
        <v>0</v>
      </c>
      <c r="Y121" s="10">
        <f>+IFERROR('Input Data Shift C'!X50*IF('Input Data Shift C'!X$80&gt;0,'Input Data Shift C'!X$80,'Shift C Calculation'!$D121)/3600,0)</f>
        <v>0</v>
      </c>
      <c r="Z121" s="10">
        <f>+IFERROR('Input Data Shift C'!Y50*IF('Input Data Shift C'!Y$80&gt;0,'Input Data Shift C'!Y$80,'Shift C Calculation'!$D121)/3600,0)</f>
        <v>0</v>
      </c>
      <c r="AA121" s="10">
        <f>+IFERROR('Input Data Shift C'!Z50*IF('Input Data Shift C'!Z$80&gt;0,'Input Data Shift C'!Z$80,'Shift C Calculation'!$D121)/3600,0)</f>
        <v>0</v>
      </c>
      <c r="AB121" s="10">
        <f>+IFERROR('Input Data Shift C'!AA50*IF('Input Data Shift C'!AA$80&gt;0,'Input Data Shift C'!AA$80,'Shift C Calculation'!$D121)/3600,0)</f>
        <v>0</v>
      </c>
      <c r="AC121" s="10">
        <f>+IFERROR('Input Data Shift C'!AB50*IF('Input Data Shift C'!AB$80&gt;0,'Input Data Shift C'!AB$80,'Shift C Calculation'!$D121)/3600,0)</f>
        <v>0</v>
      </c>
      <c r="AD121" s="10">
        <f>+IFERROR('Input Data Shift C'!AC50*IF('Input Data Shift C'!AC$80&gt;0,'Input Data Shift C'!AC$80,'Shift C Calculation'!$D121)/3600,0)</f>
        <v>0</v>
      </c>
      <c r="AE121" s="10">
        <f>+IFERROR('Input Data Shift C'!AD50*IF('Input Data Shift C'!AD$80&gt;0,'Input Data Shift C'!AD$80,'Shift C Calculation'!$D121)/3600,0)</f>
        <v>0</v>
      </c>
      <c r="AF121" s="10">
        <f>+IFERROR('Input Data Shift C'!AE50*IF('Input Data Shift C'!AE$80&gt;0,'Input Data Shift C'!AE$80,'Shift C Calculation'!$D121)/3600,0)</f>
        <v>0</v>
      </c>
      <c r="AG121" s="10">
        <f>+IFERROR('Input Data Shift C'!AF50*IF('Input Data Shift C'!AF$80&gt;0,'Input Data Shift C'!AF$80,'Shift C Calculation'!$D121)/3600,0)</f>
        <v>0</v>
      </c>
      <c r="AH121" s="10">
        <f>+IFERROR('Input Data Shift C'!AG50*IF('Input Data Shift C'!AG$80&gt;0,'Input Data Shift C'!AG$80,'Shift C Calculation'!$D121)/3600,0)</f>
        <v>0</v>
      </c>
      <c r="AI121" s="10">
        <f>+IFERROR('Input Data Shift C'!AH50*IF('Input Data Shift C'!AH$80&gt;0,'Input Data Shift C'!AH$80,'Shift C Calculation'!$D121)/3600,0)</f>
        <v>0</v>
      </c>
      <c r="AJ121" s="10">
        <f t="shared" si="5"/>
        <v>0</v>
      </c>
    </row>
    <row r="122" spans="2:36">
      <c r="B122" s="8">
        <v>45</v>
      </c>
      <c r="C122" s="9" t="str">
        <f t="shared" si="4"/>
        <v>AE262100-6860</v>
      </c>
      <c r="D122" s="8">
        <f>+Kousu!F55</f>
        <v>2.7</v>
      </c>
      <c r="E122" s="10">
        <f>+IFERROR('Input Data Shift C'!D51*IF('Input Data Shift C'!D$80&gt;0,'Input Data Shift C'!D$80,'Shift C Calculation'!$D122)/3600,0)</f>
        <v>0</v>
      </c>
      <c r="F122" s="10">
        <f>+IFERROR('Input Data Shift C'!E51*IF('Input Data Shift C'!E$80&gt;0,'Input Data Shift C'!E$80,'Shift C Calculation'!$D122)/3600,0)</f>
        <v>0</v>
      </c>
      <c r="G122" s="10">
        <f>+IFERROR('Input Data Shift C'!F51*IF('Input Data Shift C'!F$80&gt;0,'Input Data Shift C'!F$80,'Shift C Calculation'!$D122)/3600,0)</f>
        <v>0</v>
      </c>
      <c r="H122" s="10">
        <f>+IFERROR('Input Data Shift C'!G51*IF('Input Data Shift C'!G$80&gt;0,'Input Data Shift C'!G$80,'Shift C Calculation'!$D122)/3600,0)</f>
        <v>0</v>
      </c>
      <c r="I122" s="10">
        <f>+IFERROR('Input Data Shift C'!H51*IF('Input Data Shift C'!H$80&gt;0,'Input Data Shift C'!H$80,'Shift C Calculation'!$D122)/3600,0)</f>
        <v>0</v>
      </c>
      <c r="J122" s="10">
        <f>+IFERROR('Input Data Shift C'!I51*IF('Input Data Shift C'!I$80&gt;0,'Input Data Shift C'!I$80,'Shift C Calculation'!$D122)/3600,0)</f>
        <v>0</v>
      </c>
      <c r="K122" s="10">
        <f>+IFERROR('Input Data Shift C'!J51*IF('Input Data Shift C'!J$80&gt;0,'Input Data Shift C'!J$80,'Shift C Calculation'!$D122)/3600,0)</f>
        <v>0</v>
      </c>
      <c r="L122" s="10">
        <f>+IFERROR('Input Data Shift C'!K51*IF('Input Data Shift C'!K$80&gt;0,'Input Data Shift C'!K$80,'Shift C Calculation'!$D122)/3600,0)</f>
        <v>0</v>
      </c>
      <c r="M122" s="10">
        <f>+IFERROR('Input Data Shift C'!L51*IF('Input Data Shift C'!L$80&gt;0,'Input Data Shift C'!L$80,'Shift C Calculation'!$D122)/3600,0)</f>
        <v>0</v>
      </c>
      <c r="N122" s="10">
        <f>+IFERROR('Input Data Shift C'!M51*IF('Input Data Shift C'!M$80&gt;0,'Input Data Shift C'!M$80,'Shift C Calculation'!$D122)/3600,0)</f>
        <v>0</v>
      </c>
      <c r="O122" s="10">
        <f>+IFERROR('Input Data Shift C'!N51*IF('Input Data Shift C'!N$80&gt;0,'Input Data Shift C'!N$80,'Shift C Calculation'!$D122)/3600,0)</f>
        <v>0</v>
      </c>
      <c r="P122" s="10">
        <f>+IFERROR('Input Data Shift C'!O51*IF('Input Data Shift C'!O$80&gt;0,'Input Data Shift C'!O$80,'Shift C Calculation'!$D122)/3600,0)</f>
        <v>0</v>
      </c>
      <c r="Q122" s="10">
        <f>+IFERROR('Input Data Shift C'!P51*IF('Input Data Shift C'!P$80&gt;0,'Input Data Shift C'!P$80,'Shift C Calculation'!$D122)/3600,0)</f>
        <v>0</v>
      </c>
      <c r="R122" s="10">
        <f>+IFERROR('Input Data Shift C'!Q51*IF('Input Data Shift C'!Q$80&gt;0,'Input Data Shift C'!Q$80,'Shift C Calculation'!$D122)/3600,0)</f>
        <v>0</v>
      </c>
      <c r="S122" s="10">
        <f>+IFERROR('Input Data Shift C'!R51*IF('Input Data Shift C'!R$80&gt;0,'Input Data Shift C'!R$80,'Shift C Calculation'!$D122)/3600,0)</f>
        <v>0</v>
      </c>
      <c r="T122" s="10">
        <f>+IFERROR('Input Data Shift C'!S51*IF('Input Data Shift C'!S$80&gt;0,'Input Data Shift C'!S$80,'Shift C Calculation'!$D122)/3600,0)</f>
        <v>0</v>
      </c>
      <c r="U122" s="10">
        <f>+IFERROR('Input Data Shift C'!T51*IF('Input Data Shift C'!T$80&gt;0,'Input Data Shift C'!T$80,'Shift C Calculation'!$D122)/3600,0)</f>
        <v>0</v>
      </c>
      <c r="V122" s="10">
        <f>+IFERROR('Input Data Shift C'!U51*IF('Input Data Shift C'!U$80&gt;0,'Input Data Shift C'!U$80,'Shift C Calculation'!$D122)/3600,0)</f>
        <v>0</v>
      </c>
      <c r="W122" s="10">
        <f>+IFERROR('Input Data Shift C'!V51*IF('Input Data Shift C'!V$80&gt;0,'Input Data Shift C'!V$80,'Shift C Calculation'!$D122)/3600,0)</f>
        <v>0</v>
      </c>
      <c r="X122" s="10">
        <f>+IFERROR('Input Data Shift C'!W51*IF('Input Data Shift C'!W$80&gt;0,'Input Data Shift C'!W$80,'Shift C Calculation'!$D122)/3600,0)</f>
        <v>0</v>
      </c>
      <c r="Y122" s="10">
        <f>+IFERROR('Input Data Shift C'!X51*IF('Input Data Shift C'!X$80&gt;0,'Input Data Shift C'!X$80,'Shift C Calculation'!$D122)/3600,0)</f>
        <v>0</v>
      </c>
      <c r="Z122" s="10">
        <f>+IFERROR('Input Data Shift C'!Y51*IF('Input Data Shift C'!Y$80&gt;0,'Input Data Shift C'!Y$80,'Shift C Calculation'!$D122)/3600,0)</f>
        <v>0</v>
      </c>
      <c r="AA122" s="10">
        <f>+IFERROR('Input Data Shift C'!Z51*IF('Input Data Shift C'!Z$80&gt;0,'Input Data Shift C'!Z$80,'Shift C Calculation'!$D122)/3600,0)</f>
        <v>0</v>
      </c>
      <c r="AB122" s="10">
        <f>+IFERROR('Input Data Shift C'!AA51*IF('Input Data Shift C'!AA$80&gt;0,'Input Data Shift C'!AA$80,'Shift C Calculation'!$D122)/3600,0)</f>
        <v>0</v>
      </c>
      <c r="AC122" s="10">
        <f>+IFERROR('Input Data Shift C'!AB51*IF('Input Data Shift C'!AB$80&gt;0,'Input Data Shift C'!AB$80,'Shift C Calculation'!$D122)/3600,0)</f>
        <v>0</v>
      </c>
      <c r="AD122" s="10">
        <f>+IFERROR('Input Data Shift C'!AC51*IF('Input Data Shift C'!AC$80&gt;0,'Input Data Shift C'!AC$80,'Shift C Calculation'!$D122)/3600,0)</f>
        <v>0</v>
      </c>
      <c r="AE122" s="10">
        <f>+IFERROR('Input Data Shift C'!AD51*IF('Input Data Shift C'!AD$80&gt;0,'Input Data Shift C'!AD$80,'Shift C Calculation'!$D122)/3600,0)</f>
        <v>0</v>
      </c>
      <c r="AF122" s="10">
        <f>+IFERROR('Input Data Shift C'!AE51*IF('Input Data Shift C'!AE$80&gt;0,'Input Data Shift C'!AE$80,'Shift C Calculation'!$D122)/3600,0)</f>
        <v>0</v>
      </c>
      <c r="AG122" s="10">
        <f>+IFERROR('Input Data Shift C'!AF51*IF('Input Data Shift C'!AF$80&gt;0,'Input Data Shift C'!AF$80,'Shift C Calculation'!$D122)/3600,0)</f>
        <v>0</v>
      </c>
      <c r="AH122" s="10">
        <f>+IFERROR('Input Data Shift C'!AG51*IF('Input Data Shift C'!AG$80&gt;0,'Input Data Shift C'!AG$80,'Shift C Calculation'!$D122)/3600,0)</f>
        <v>0</v>
      </c>
      <c r="AI122" s="10">
        <f>+IFERROR('Input Data Shift C'!AH51*IF('Input Data Shift C'!AH$80&gt;0,'Input Data Shift C'!AH$80,'Shift C Calculation'!$D122)/3600,0)</f>
        <v>0</v>
      </c>
      <c r="AJ122" s="10">
        <f t="shared" si="5"/>
        <v>0</v>
      </c>
    </row>
    <row r="123" spans="2:36">
      <c r="B123" s="8">
        <v>46</v>
      </c>
      <c r="C123" s="9" t="str">
        <f t="shared" si="4"/>
        <v>AE262100-6961</v>
      </c>
      <c r="D123" s="8">
        <f>+Kousu!F56</f>
        <v>2.7</v>
      </c>
      <c r="E123" s="10">
        <f>+IFERROR('Input Data Shift C'!D52*IF('Input Data Shift C'!D$80&gt;0,'Input Data Shift C'!D$80,'Shift C Calculation'!$D123)/3600,0)</f>
        <v>0</v>
      </c>
      <c r="F123" s="10">
        <f>+IFERROR('Input Data Shift C'!E52*IF('Input Data Shift C'!E$80&gt;0,'Input Data Shift C'!E$80,'Shift C Calculation'!$D123)/3600,0)</f>
        <v>0</v>
      </c>
      <c r="G123" s="10">
        <f>+IFERROR('Input Data Shift C'!F52*IF('Input Data Shift C'!F$80&gt;0,'Input Data Shift C'!F$80,'Shift C Calculation'!$D123)/3600,0)</f>
        <v>0</v>
      </c>
      <c r="H123" s="10">
        <f>+IFERROR('Input Data Shift C'!G52*IF('Input Data Shift C'!G$80&gt;0,'Input Data Shift C'!G$80,'Shift C Calculation'!$D123)/3600,0)</f>
        <v>0</v>
      </c>
      <c r="I123" s="10">
        <f>+IFERROR('Input Data Shift C'!H52*IF('Input Data Shift C'!H$80&gt;0,'Input Data Shift C'!H$80,'Shift C Calculation'!$D123)/3600,0)</f>
        <v>0</v>
      </c>
      <c r="J123" s="10">
        <f>+IFERROR('Input Data Shift C'!I52*IF('Input Data Shift C'!I$80&gt;0,'Input Data Shift C'!I$80,'Shift C Calculation'!$D123)/3600,0)</f>
        <v>0</v>
      </c>
      <c r="K123" s="10">
        <f>+IFERROR('Input Data Shift C'!J52*IF('Input Data Shift C'!J$80&gt;0,'Input Data Shift C'!J$80,'Shift C Calculation'!$D123)/3600,0)</f>
        <v>0</v>
      </c>
      <c r="L123" s="10">
        <f>+IFERROR('Input Data Shift C'!K52*IF('Input Data Shift C'!K$80&gt;0,'Input Data Shift C'!K$80,'Shift C Calculation'!$D123)/3600,0)</f>
        <v>0</v>
      </c>
      <c r="M123" s="10">
        <f>+IFERROR('Input Data Shift C'!L52*IF('Input Data Shift C'!L$80&gt;0,'Input Data Shift C'!L$80,'Shift C Calculation'!$D123)/3600,0)</f>
        <v>0</v>
      </c>
      <c r="N123" s="10">
        <f>+IFERROR('Input Data Shift C'!M52*IF('Input Data Shift C'!M$80&gt;0,'Input Data Shift C'!M$80,'Shift C Calculation'!$D123)/3600,0)</f>
        <v>0</v>
      </c>
      <c r="O123" s="10">
        <f>+IFERROR('Input Data Shift C'!N52*IF('Input Data Shift C'!N$80&gt;0,'Input Data Shift C'!N$80,'Shift C Calculation'!$D123)/3600,0)</f>
        <v>0</v>
      </c>
      <c r="P123" s="10">
        <f>+IFERROR('Input Data Shift C'!O52*IF('Input Data Shift C'!O$80&gt;0,'Input Data Shift C'!O$80,'Shift C Calculation'!$D123)/3600,0)</f>
        <v>0</v>
      </c>
      <c r="Q123" s="10">
        <f>+IFERROR('Input Data Shift C'!P52*IF('Input Data Shift C'!P$80&gt;0,'Input Data Shift C'!P$80,'Shift C Calculation'!$D123)/3600,0)</f>
        <v>0</v>
      </c>
      <c r="R123" s="10">
        <f>+IFERROR('Input Data Shift C'!Q52*IF('Input Data Shift C'!Q$80&gt;0,'Input Data Shift C'!Q$80,'Shift C Calculation'!$D123)/3600,0)</f>
        <v>0</v>
      </c>
      <c r="S123" s="10">
        <f>+IFERROR('Input Data Shift C'!R52*IF('Input Data Shift C'!R$80&gt;0,'Input Data Shift C'!R$80,'Shift C Calculation'!$D123)/3600,0)</f>
        <v>0</v>
      </c>
      <c r="T123" s="10">
        <f>+IFERROR('Input Data Shift C'!S52*IF('Input Data Shift C'!S$80&gt;0,'Input Data Shift C'!S$80,'Shift C Calculation'!$D123)/3600,0)</f>
        <v>0</v>
      </c>
      <c r="U123" s="10">
        <f>+IFERROR('Input Data Shift C'!T52*IF('Input Data Shift C'!T$80&gt;0,'Input Data Shift C'!T$80,'Shift C Calculation'!$D123)/3600,0)</f>
        <v>0</v>
      </c>
      <c r="V123" s="10">
        <f>+IFERROR('Input Data Shift C'!U52*IF('Input Data Shift C'!U$80&gt;0,'Input Data Shift C'!U$80,'Shift C Calculation'!$D123)/3600,0)</f>
        <v>0</v>
      </c>
      <c r="W123" s="10">
        <f>+IFERROR('Input Data Shift C'!V52*IF('Input Data Shift C'!V$80&gt;0,'Input Data Shift C'!V$80,'Shift C Calculation'!$D123)/3600,0)</f>
        <v>0</v>
      </c>
      <c r="X123" s="10">
        <f>+IFERROR('Input Data Shift C'!W52*IF('Input Data Shift C'!W$80&gt;0,'Input Data Shift C'!W$80,'Shift C Calculation'!$D123)/3600,0)</f>
        <v>0</v>
      </c>
      <c r="Y123" s="10">
        <f>+IFERROR('Input Data Shift C'!X52*IF('Input Data Shift C'!X$80&gt;0,'Input Data Shift C'!X$80,'Shift C Calculation'!$D123)/3600,0)</f>
        <v>0</v>
      </c>
      <c r="Z123" s="10">
        <f>+IFERROR('Input Data Shift C'!Y52*IF('Input Data Shift C'!Y$80&gt;0,'Input Data Shift C'!Y$80,'Shift C Calculation'!$D123)/3600,0)</f>
        <v>0</v>
      </c>
      <c r="AA123" s="10">
        <f>+IFERROR('Input Data Shift C'!Z52*IF('Input Data Shift C'!Z$80&gt;0,'Input Data Shift C'!Z$80,'Shift C Calculation'!$D123)/3600,0)</f>
        <v>0</v>
      </c>
      <c r="AB123" s="10">
        <f>+IFERROR('Input Data Shift C'!AA52*IF('Input Data Shift C'!AA$80&gt;0,'Input Data Shift C'!AA$80,'Shift C Calculation'!$D123)/3600,0)</f>
        <v>0</v>
      </c>
      <c r="AC123" s="10">
        <f>+IFERROR('Input Data Shift C'!AB52*IF('Input Data Shift C'!AB$80&gt;0,'Input Data Shift C'!AB$80,'Shift C Calculation'!$D123)/3600,0)</f>
        <v>0</v>
      </c>
      <c r="AD123" s="10">
        <f>+IFERROR('Input Data Shift C'!AC52*IF('Input Data Shift C'!AC$80&gt;0,'Input Data Shift C'!AC$80,'Shift C Calculation'!$D123)/3600,0)</f>
        <v>0</v>
      </c>
      <c r="AE123" s="10">
        <f>+IFERROR('Input Data Shift C'!AD52*IF('Input Data Shift C'!AD$80&gt;0,'Input Data Shift C'!AD$80,'Shift C Calculation'!$D123)/3600,0)</f>
        <v>0</v>
      </c>
      <c r="AF123" s="10">
        <f>+IFERROR('Input Data Shift C'!AE52*IF('Input Data Shift C'!AE$80&gt;0,'Input Data Shift C'!AE$80,'Shift C Calculation'!$D123)/3600,0)</f>
        <v>0</v>
      </c>
      <c r="AG123" s="10">
        <f>+IFERROR('Input Data Shift C'!AF52*IF('Input Data Shift C'!AF$80&gt;0,'Input Data Shift C'!AF$80,'Shift C Calculation'!$D123)/3600,0)</f>
        <v>0</v>
      </c>
      <c r="AH123" s="10">
        <f>+IFERROR('Input Data Shift C'!AG52*IF('Input Data Shift C'!AG$80&gt;0,'Input Data Shift C'!AG$80,'Shift C Calculation'!$D123)/3600,0)</f>
        <v>0</v>
      </c>
      <c r="AI123" s="10">
        <f>+IFERROR('Input Data Shift C'!AH52*IF('Input Data Shift C'!AH$80&gt;0,'Input Data Shift C'!AH$80,'Shift C Calculation'!$D123)/3600,0)</f>
        <v>0</v>
      </c>
      <c r="AJ123" s="10">
        <f t="shared" si="5"/>
        <v>0</v>
      </c>
    </row>
    <row r="124" spans="2:36">
      <c r="B124" s="8">
        <v>47</v>
      </c>
      <c r="C124" s="9" t="str">
        <f t="shared" si="4"/>
        <v>AE262100-6971</v>
      </c>
      <c r="D124" s="8">
        <f>+Kousu!F57</f>
        <v>2.7</v>
      </c>
      <c r="E124" s="10">
        <f>+IFERROR('Input Data Shift C'!D53*IF('Input Data Shift C'!D$80&gt;0,'Input Data Shift C'!D$80,'Shift C Calculation'!$D124)/3600,0)</f>
        <v>0</v>
      </c>
      <c r="F124" s="10">
        <f>+IFERROR('Input Data Shift C'!E53*IF('Input Data Shift C'!E$80&gt;0,'Input Data Shift C'!E$80,'Shift C Calculation'!$D124)/3600,0)</f>
        <v>0</v>
      </c>
      <c r="G124" s="10">
        <f>+IFERROR('Input Data Shift C'!F53*IF('Input Data Shift C'!F$80&gt;0,'Input Data Shift C'!F$80,'Shift C Calculation'!$D124)/3600,0)</f>
        <v>0</v>
      </c>
      <c r="H124" s="10">
        <f>+IFERROR('Input Data Shift C'!G53*IF('Input Data Shift C'!G$80&gt;0,'Input Data Shift C'!G$80,'Shift C Calculation'!$D124)/3600,0)</f>
        <v>0</v>
      </c>
      <c r="I124" s="10">
        <f>+IFERROR('Input Data Shift C'!H53*IF('Input Data Shift C'!H$80&gt;0,'Input Data Shift C'!H$80,'Shift C Calculation'!$D124)/3600,0)</f>
        <v>0</v>
      </c>
      <c r="J124" s="10">
        <f>+IFERROR('Input Data Shift C'!I53*IF('Input Data Shift C'!I$80&gt;0,'Input Data Shift C'!I$80,'Shift C Calculation'!$D124)/3600,0)</f>
        <v>0</v>
      </c>
      <c r="K124" s="10">
        <f>+IFERROR('Input Data Shift C'!J53*IF('Input Data Shift C'!J$80&gt;0,'Input Data Shift C'!J$80,'Shift C Calculation'!$D124)/3600,0)</f>
        <v>0</v>
      </c>
      <c r="L124" s="10">
        <f>+IFERROR('Input Data Shift C'!K53*IF('Input Data Shift C'!K$80&gt;0,'Input Data Shift C'!K$80,'Shift C Calculation'!$D124)/3600,0)</f>
        <v>0</v>
      </c>
      <c r="M124" s="10">
        <f>+IFERROR('Input Data Shift C'!L53*IF('Input Data Shift C'!L$80&gt;0,'Input Data Shift C'!L$80,'Shift C Calculation'!$D124)/3600,0)</f>
        <v>0</v>
      </c>
      <c r="N124" s="10">
        <f>+IFERROR('Input Data Shift C'!M53*IF('Input Data Shift C'!M$80&gt;0,'Input Data Shift C'!M$80,'Shift C Calculation'!$D124)/3600,0)</f>
        <v>0</v>
      </c>
      <c r="O124" s="10">
        <f>+IFERROR('Input Data Shift C'!N53*IF('Input Data Shift C'!N$80&gt;0,'Input Data Shift C'!N$80,'Shift C Calculation'!$D124)/3600,0)</f>
        <v>0</v>
      </c>
      <c r="P124" s="10">
        <f>+IFERROR('Input Data Shift C'!O53*IF('Input Data Shift C'!O$80&gt;0,'Input Data Shift C'!O$80,'Shift C Calculation'!$D124)/3600,0)</f>
        <v>0</v>
      </c>
      <c r="Q124" s="10">
        <f>+IFERROR('Input Data Shift C'!P53*IF('Input Data Shift C'!P$80&gt;0,'Input Data Shift C'!P$80,'Shift C Calculation'!$D124)/3600,0)</f>
        <v>0</v>
      </c>
      <c r="R124" s="10">
        <f>+IFERROR('Input Data Shift C'!Q53*IF('Input Data Shift C'!Q$80&gt;0,'Input Data Shift C'!Q$80,'Shift C Calculation'!$D124)/3600,0)</f>
        <v>0</v>
      </c>
      <c r="S124" s="10">
        <f>+IFERROR('Input Data Shift C'!R53*IF('Input Data Shift C'!R$80&gt;0,'Input Data Shift C'!R$80,'Shift C Calculation'!$D124)/3600,0)</f>
        <v>0</v>
      </c>
      <c r="T124" s="10">
        <f>+IFERROR('Input Data Shift C'!S53*IF('Input Data Shift C'!S$80&gt;0,'Input Data Shift C'!S$80,'Shift C Calculation'!$D124)/3600,0)</f>
        <v>0</v>
      </c>
      <c r="U124" s="10">
        <f>+IFERROR('Input Data Shift C'!T53*IF('Input Data Shift C'!T$80&gt;0,'Input Data Shift C'!T$80,'Shift C Calculation'!$D124)/3600,0)</f>
        <v>0</v>
      </c>
      <c r="V124" s="10">
        <f>+IFERROR('Input Data Shift C'!U53*IF('Input Data Shift C'!U$80&gt;0,'Input Data Shift C'!U$80,'Shift C Calculation'!$D124)/3600,0)</f>
        <v>0</v>
      </c>
      <c r="W124" s="10">
        <f>+IFERROR('Input Data Shift C'!V53*IF('Input Data Shift C'!V$80&gt;0,'Input Data Shift C'!V$80,'Shift C Calculation'!$D124)/3600,0)</f>
        <v>0</v>
      </c>
      <c r="X124" s="10">
        <f>+IFERROR('Input Data Shift C'!W53*IF('Input Data Shift C'!W$80&gt;0,'Input Data Shift C'!W$80,'Shift C Calculation'!$D124)/3600,0)</f>
        <v>0</v>
      </c>
      <c r="Y124" s="10">
        <f>+IFERROR('Input Data Shift C'!X53*IF('Input Data Shift C'!X$80&gt;0,'Input Data Shift C'!X$80,'Shift C Calculation'!$D124)/3600,0)</f>
        <v>0</v>
      </c>
      <c r="Z124" s="10">
        <f>+IFERROR('Input Data Shift C'!Y53*IF('Input Data Shift C'!Y$80&gt;0,'Input Data Shift C'!Y$80,'Shift C Calculation'!$D124)/3600,0)</f>
        <v>0</v>
      </c>
      <c r="AA124" s="10">
        <f>+IFERROR('Input Data Shift C'!Z53*IF('Input Data Shift C'!Z$80&gt;0,'Input Data Shift C'!Z$80,'Shift C Calculation'!$D124)/3600,0)</f>
        <v>0</v>
      </c>
      <c r="AB124" s="10">
        <f>+IFERROR('Input Data Shift C'!AA53*IF('Input Data Shift C'!AA$80&gt;0,'Input Data Shift C'!AA$80,'Shift C Calculation'!$D124)/3600,0)</f>
        <v>0</v>
      </c>
      <c r="AC124" s="10">
        <f>+IFERROR('Input Data Shift C'!AB53*IF('Input Data Shift C'!AB$80&gt;0,'Input Data Shift C'!AB$80,'Shift C Calculation'!$D124)/3600,0)</f>
        <v>0</v>
      </c>
      <c r="AD124" s="10">
        <f>+IFERROR('Input Data Shift C'!AC53*IF('Input Data Shift C'!AC$80&gt;0,'Input Data Shift C'!AC$80,'Shift C Calculation'!$D124)/3600,0)</f>
        <v>0</v>
      </c>
      <c r="AE124" s="10">
        <f>+IFERROR('Input Data Shift C'!AD53*IF('Input Data Shift C'!AD$80&gt;0,'Input Data Shift C'!AD$80,'Shift C Calculation'!$D124)/3600,0)</f>
        <v>0</v>
      </c>
      <c r="AF124" s="10">
        <f>+IFERROR('Input Data Shift C'!AE53*IF('Input Data Shift C'!AE$80&gt;0,'Input Data Shift C'!AE$80,'Shift C Calculation'!$D124)/3600,0)</f>
        <v>0</v>
      </c>
      <c r="AG124" s="10">
        <f>+IFERROR('Input Data Shift C'!AF53*IF('Input Data Shift C'!AF$80&gt;0,'Input Data Shift C'!AF$80,'Shift C Calculation'!$D124)/3600,0)</f>
        <v>0</v>
      </c>
      <c r="AH124" s="10">
        <f>+IFERROR('Input Data Shift C'!AG53*IF('Input Data Shift C'!AG$80&gt;0,'Input Data Shift C'!AG$80,'Shift C Calculation'!$D124)/3600,0)</f>
        <v>0</v>
      </c>
      <c r="AI124" s="10">
        <f>+IFERROR('Input Data Shift C'!AH53*IF('Input Data Shift C'!AH$80&gt;0,'Input Data Shift C'!AH$80,'Shift C Calculation'!$D124)/3600,0)</f>
        <v>0</v>
      </c>
      <c r="AJ124" s="10">
        <f t="shared" si="5"/>
        <v>0</v>
      </c>
    </row>
    <row r="125" spans="2:36">
      <c r="B125" s="8">
        <v>48</v>
      </c>
      <c r="C125" s="9" t="str">
        <f t="shared" si="4"/>
        <v>AE262100-7260</v>
      </c>
      <c r="D125" s="8">
        <f>+Kousu!F58</f>
        <v>2.7</v>
      </c>
      <c r="E125" s="10">
        <f>+IFERROR('Input Data Shift C'!D54*IF('Input Data Shift C'!D$80&gt;0,'Input Data Shift C'!D$80,'Shift C Calculation'!$D125)/3600,0)</f>
        <v>0</v>
      </c>
      <c r="F125" s="10">
        <f>+IFERROR('Input Data Shift C'!E54*IF('Input Data Shift C'!E$80&gt;0,'Input Data Shift C'!E$80,'Shift C Calculation'!$D125)/3600,0)</f>
        <v>0</v>
      </c>
      <c r="G125" s="10">
        <f>+IFERROR('Input Data Shift C'!F54*IF('Input Data Shift C'!F$80&gt;0,'Input Data Shift C'!F$80,'Shift C Calculation'!$D125)/3600,0)</f>
        <v>0</v>
      </c>
      <c r="H125" s="10">
        <f>+IFERROR('Input Data Shift C'!G54*IF('Input Data Shift C'!G$80&gt;0,'Input Data Shift C'!G$80,'Shift C Calculation'!$D125)/3600,0)</f>
        <v>0</v>
      </c>
      <c r="I125" s="10">
        <f>+IFERROR('Input Data Shift C'!H54*IF('Input Data Shift C'!H$80&gt;0,'Input Data Shift C'!H$80,'Shift C Calculation'!$D125)/3600,0)</f>
        <v>0</v>
      </c>
      <c r="J125" s="10">
        <f>+IFERROR('Input Data Shift C'!I54*IF('Input Data Shift C'!I$80&gt;0,'Input Data Shift C'!I$80,'Shift C Calculation'!$D125)/3600,0)</f>
        <v>0</v>
      </c>
      <c r="K125" s="10">
        <f>+IFERROR('Input Data Shift C'!J54*IF('Input Data Shift C'!J$80&gt;0,'Input Data Shift C'!J$80,'Shift C Calculation'!$D125)/3600,0)</f>
        <v>0</v>
      </c>
      <c r="L125" s="10">
        <f>+IFERROR('Input Data Shift C'!K54*IF('Input Data Shift C'!K$80&gt;0,'Input Data Shift C'!K$80,'Shift C Calculation'!$D125)/3600,0)</f>
        <v>0</v>
      </c>
      <c r="M125" s="10">
        <f>+IFERROR('Input Data Shift C'!L54*IF('Input Data Shift C'!L$80&gt;0,'Input Data Shift C'!L$80,'Shift C Calculation'!$D125)/3600,0)</f>
        <v>0</v>
      </c>
      <c r="N125" s="10">
        <f>+IFERROR('Input Data Shift C'!M54*IF('Input Data Shift C'!M$80&gt;0,'Input Data Shift C'!M$80,'Shift C Calculation'!$D125)/3600,0)</f>
        <v>0</v>
      </c>
      <c r="O125" s="10">
        <f>+IFERROR('Input Data Shift C'!N54*IF('Input Data Shift C'!N$80&gt;0,'Input Data Shift C'!N$80,'Shift C Calculation'!$D125)/3600,0)</f>
        <v>0</v>
      </c>
      <c r="P125" s="10">
        <f>+IFERROR('Input Data Shift C'!O54*IF('Input Data Shift C'!O$80&gt;0,'Input Data Shift C'!O$80,'Shift C Calculation'!$D125)/3600,0)</f>
        <v>0</v>
      </c>
      <c r="Q125" s="10">
        <f>+IFERROR('Input Data Shift C'!P54*IF('Input Data Shift C'!P$80&gt;0,'Input Data Shift C'!P$80,'Shift C Calculation'!$D125)/3600,0)</f>
        <v>0</v>
      </c>
      <c r="R125" s="10">
        <f>+IFERROR('Input Data Shift C'!Q54*IF('Input Data Shift C'!Q$80&gt;0,'Input Data Shift C'!Q$80,'Shift C Calculation'!$D125)/3600,0)</f>
        <v>0</v>
      </c>
      <c r="S125" s="10">
        <f>+IFERROR('Input Data Shift C'!R54*IF('Input Data Shift C'!R$80&gt;0,'Input Data Shift C'!R$80,'Shift C Calculation'!$D125)/3600,0)</f>
        <v>0</v>
      </c>
      <c r="T125" s="10">
        <f>+IFERROR('Input Data Shift C'!S54*IF('Input Data Shift C'!S$80&gt;0,'Input Data Shift C'!S$80,'Shift C Calculation'!$D125)/3600,0)</f>
        <v>0</v>
      </c>
      <c r="U125" s="10">
        <f>+IFERROR('Input Data Shift C'!T54*IF('Input Data Shift C'!T$80&gt;0,'Input Data Shift C'!T$80,'Shift C Calculation'!$D125)/3600,0)</f>
        <v>0</v>
      </c>
      <c r="V125" s="10">
        <f>+IFERROR('Input Data Shift C'!U54*IF('Input Data Shift C'!U$80&gt;0,'Input Data Shift C'!U$80,'Shift C Calculation'!$D125)/3600,0)</f>
        <v>0</v>
      </c>
      <c r="W125" s="10">
        <f>+IFERROR('Input Data Shift C'!V54*IF('Input Data Shift C'!V$80&gt;0,'Input Data Shift C'!V$80,'Shift C Calculation'!$D125)/3600,0)</f>
        <v>0</v>
      </c>
      <c r="X125" s="10">
        <f>+IFERROR('Input Data Shift C'!W54*IF('Input Data Shift C'!W$80&gt;0,'Input Data Shift C'!W$80,'Shift C Calculation'!$D125)/3600,0)</f>
        <v>0</v>
      </c>
      <c r="Y125" s="10">
        <f>+IFERROR('Input Data Shift C'!X54*IF('Input Data Shift C'!X$80&gt;0,'Input Data Shift C'!X$80,'Shift C Calculation'!$D125)/3600,0)</f>
        <v>0</v>
      </c>
      <c r="Z125" s="10">
        <f>+IFERROR('Input Data Shift C'!Y54*IF('Input Data Shift C'!Y$80&gt;0,'Input Data Shift C'!Y$80,'Shift C Calculation'!$D125)/3600,0)</f>
        <v>0</v>
      </c>
      <c r="AA125" s="10">
        <f>+IFERROR('Input Data Shift C'!Z54*IF('Input Data Shift C'!Z$80&gt;0,'Input Data Shift C'!Z$80,'Shift C Calculation'!$D125)/3600,0)</f>
        <v>0</v>
      </c>
      <c r="AB125" s="10">
        <f>+IFERROR('Input Data Shift C'!AA54*IF('Input Data Shift C'!AA$80&gt;0,'Input Data Shift C'!AA$80,'Shift C Calculation'!$D125)/3600,0)</f>
        <v>0</v>
      </c>
      <c r="AC125" s="10">
        <f>+IFERROR('Input Data Shift C'!AB54*IF('Input Data Shift C'!AB$80&gt;0,'Input Data Shift C'!AB$80,'Shift C Calculation'!$D125)/3600,0)</f>
        <v>0</v>
      </c>
      <c r="AD125" s="10">
        <f>+IFERROR('Input Data Shift C'!AC54*IF('Input Data Shift C'!AC$80&gt;0,'Input Data Shift C'!AC$80,'Shift C Calculation'!$D125)/3600,0)</f>
        <v>0</v>
      </c>
      <c r="AE125" s="10">
        <f>+IFERROR('Input Data Shift C'!AD54*IF('Input Data Shift C'!AD$80&gt;0,'Input Data Shift C'!AD$80,'Shift C Calculation'!$D125)/3600,0)</f>
        <v>0</v>
      </c>
      <c r="AF125" s="10">
        <f>+IFERROR('Input Data Shift C'!AE54*IF('Input Data Shift C'!AE$80&gt;0,'Input Data Shift C'!AE$80,'Shift C Calculation'!$D125)/3600,0)</f>
        <v>0</v>
      </c>
      <c r="AG125" s="10">
        <f>+IFERROR('Input Data Shift C'!AF54*IF('Input Data Shift C'!AF$80&gt;0,'Input Data Shift C'!AF$80,'Shift C Calculation'!$D125)/3600,0)</f>
        <v>0</v>
      </c>
      <c r="AH125" s="10">
        <f>+IFERROR('Input Data Shift C'!AG54*IF('Input Data Shift C'!AG$80&gt;0,'Input Data Shift C'!AG$80,'Shift C Calculation'!$D125)/3600,0)</f>
        <v>0</v>
      </c>
      <c r="AI125" s="10">
        <f>+IFERROR('Input Data Shift C'!AH54*IF('Input Data Shift C'!AH$80&gt;0,'Input Data Shift C'!AH$80,'Shift C Calculation'!$D125)/3600,0)</f>
        <v>0</v>
      </c>
      <c r="AJ125" s="10">
        <f t="shared" si="5"/>
        <v>0</v>
      </c>
    </row>
    <row r="126" spans="2:36">
      <c r="B126" s="8">
        <v>49</v>
      </c>
      <c r="C126" s="9" t="str">
        <f t="shared" si="4"/>
        <v>AE262100-7270</v>
      </c>
      <c r="D126" s="8">
        <f>+Kousu!F59</f>
        <v>2.7</v>
      </c>
      <c r="E126" s="10">
        <f>+IFERROR('Input Data Shift C'!D55*IF('Input Data Shift C'!D$80&gt;0,'Input Data Shift C'!D$80,'Shift C Calculation'!$D126)/3600,0)</f>
        <v>0</v>
      </c>
      <c r="F126" s="10">
        <f>+IFERROR('Input Data Shift C'!E55*IF('Input Data Shift C'!E$80&gt;0,'Input Data Shift C'!E$80,'Shift C Calculation'!$D126)/3600,0)</f>
        <v>0</v>
      </c>
      <c r="G126" s="10">
        <f>+IFERROR('Input Data Shift C'!F55*IF('Input Data Shift C'!F$80&gt;0,'Input Data Shift C'!F$80,'Shift C Calculation'!$D126)/3600,0)</f>
        <v>0</v>
      </c>
      <c r="H126" s="10">
        <f>+IFERROR('Input Data Shift C'!G55*IF('Input Data Shift C'!G$80&gt;0,'Input Data Shift C'!G$80,'Shift C Calculation'!$D126)/3600,0)</f>
        <v>0</v>
      </c>
      <c r="I126" s="10">
        <f>+IFERROR('Input Data Shift C'!H55*IF('Input Data Shift C'!H$80&gt;0,'Input Data Shift C'!H$80,'Shift C Calculation'!$D126)/3600,0)</f>
        <v>0</v>
      </c>
      <c r="J126" s="10">
        <f>+IFERROR('Input Data Shift C'!I55*IF('Input Data Shift C'!I$80&gt;0,'Input Data Shift C'!I$80,'Shift C Calculation'!$D126)/3600,0)</f>
        <v>0</v>
      </c>
      <c r="K126" s="10">
        <f>+IFERROR('Input Data Shift C'!J55*IF('Input Data Shift C'!J$80&gt;0,'Input Data Shift C'!J$80,'Shift C Calculation'!$D126)/3600,0)</f>
        <v>0</v>
      </c>
      <c r="L126" s="10">
        <f>+IFERROR('Input Data Shift C'!K55*IF('Input Data Shift C'!K$80&gt;0,'Input Data Shift C'!K$80,'Shift C Calculation'!$D126)/3600,0)</f>
        <v>0</v>
      </c>
      <c r="M126" s="10">
        <f>+IFERROR('Input Data Shift C'!L55*IF('Input Data Shift C'!L$80&gt;0,'Input Data Shift C'!L$80,'Shift C Calculation'!$D126)/3600,0)</f>
        <v>0</v>
      </c>
      <c r="N126" s="10">
        <f>+IFERROR('Input Data Shift C'!M55*IF('Input Data Shift C'!M$80&gt;0,'Input Data Shift C'!M$80,'Shift C Calculation'!$D126)/3600,0)</f>
        <v>0</v>
      </c>
      <c r="O126" s="10">
        <f>+IFERROR('Input Data Shift C'!N55*IF('Input Data Shift C'!N$80&gt;0,'Input Data Shift C'!N$80,'Shift C Calculation'!$D126)/3600,0)</f>
        <v>0</v>
      </c>
      <c r="P126" s="10">
        <f>+IFERROR('Input Data Shift C'!O55*IF('Input Data Shift C'!O$80&gt;0,'Input Data Shift C'!O$80,'Shift C Calculation'!$D126)/3600,0)</f>
        <v>0</v>
      </c>
      <c r="Q126" s="10">
        <f>+IFERROR('Input Data Shift C'!P55*IF('Input Data Shift C'!P$80&gt;0,'Input Data Shift C'!P$80,'Shift C Calculation'!$D126)/3600,0)</f>
        <v>0</v>
      </c>
      <c r="R126" s="10">
        <f>+IFERROR('Input Data Shift C'!Q55*IF('Input Data Shift C'!Q$80&gt;0,'Input Data Shift C'!Q$80,'Shift C Calculation'!$D126)/3600,0)</f>
        <v>0</v>
      </c>
      <c r="S126" s="10">
        <f>+IFERROR('Input Data Shift C'!R55*IF('Input Data Shift C'!R$80&gt;0,'Input Data Shift C'!R$80,'Shift C Calculation'!$D126)/3600,0)</f>
        <v>0</v>
      </c>
      <c r="T126" s="10">
        <f>+IFERROR('Input Data Shift C'!S55*IF('Input Data Shift C'!S$80&gt;0,'Input Data Shift C'!S$80,'Shift C Calculation'!$D126)/3600,0)</f>
        <v>0</v>
      </c>
      <c r="U126" s="10">
        <f>+IFERROR('Input Data Shift C'!T55*IF('Input Data Shift C'!T$80&gt;0,'Input Data Shift C'!T$80,'Shift C Calculation'!$D126)/3600,0)</f>
        <v>0</v>
      </c>
      <c r="V126" s="10">
        <f>+IFERROR('Input Data Shift C'!U55*IF('Input Data Shift C'!U$80&gt;0,'Input Data Shift C'!U$80,'Shift C Calculation'!$D126)/3600,0)</f>
        <v>0</v>
      </c>
      <c r="W126" s="10">
        <f>+IFERROR('Input Data Shift C'!V55*IF('Input Data Shift C'!V$80&gt;0,'Input Data Shift C'!V$80,'Shift C Calculation'!$D126)/3600,0)</f>
        <v>0</v>
      </c>
      <c r="X126" s="10">
        <f>+IFERROR('Input Data Shift C'!W55*IF('Input Data Shift C'!W$80&gt;0,'Input Data Shift C'!W$80,'Shift C Calculation'!$D126)/3600,0)</f>
        <v>0</v>
      </c>
      <c r="Y126" s="10">
        <f>+IFERROR('Input Data Shift C'!X55*IF('Input Data Shift C'!X$80&gt;0,'Input Data Shift C'!X$80,'Shift C Calculation'!$D126)/3600,0)</f>
        <v>0</v>
      </c>
      <c r="Z126" s="10">
        <f>+IFERROR('Input Data Shift C'!Y55*IF('Input Data Shift C'!Y$80&gt;0,'Input Data Shift C'!Y$80,'Shift C Calculation'!$D126)/3600,0)</f>
        <v>0</v>
      </c>
      <c r="AA126" s="10">
        <f>+IFERROR('Input Data Shift C'!Z55*IF('Input Data Shift C'!Z$80&gt;0,'Input Data Shift C'!Z$80,'Shift C Calculation'!$D126)/3600,0)</f>
        <v>0</v>
      </c>
      <c r="AB126" s="10">
        <f>+IFERROR('Input Data Shift C'!AA55*IF('Input Data Shift C'!AA$80&gt;0,'Input Data Shift C'!AA$80,'Shift C Calculation'!$D126)/3600,0)</f>
        <v>0</v>
      </c>
      <c r="AC126" s="10">
        <f>+IFERROR('Input Data Shift C'!AB55*IF('Input Data Shift C'!AB$80&gt;0,'Input Data Shift C'!AB$80,'Shift C Calculation'!$D126)/3600,0)</f>
        <v>0</v>
      </c>
      <c r="AD126" s="10">
        <f>+IFERROR('Input Data Shift C'!AC55*IF('Input Data Shift C'!AC$80&gt;0,'Input Data Shift C'!AC$80,'Shift C Calculation'!$D126)/3600,0)</f>
        <v>0</v>
      </c>
      <c r="AE126" s="10">
        <f>+IFERROR('Input Data Shift C'!AD55*IF('Input Data Shift C'!AD$80&gt;0,'Input Data Shift C'!AD$80,'Shift C Calculation'!$D126)/3600,0)</f>
        <v>0</v>
      </c>
      <c r="AF126" s="10">
        <f>+IFERROR('Input Data Shift C'!AE55*IF('Input Data Shift C'!AE$80&gt;0,'Input Data Shift C'!AE$80,'Shift C Calculation'!$D126)/3600,0)</f>
        <v>0</v>
      </c>
      <c r="AG126" s="10">
        <f>+IFERROR('Input Data Shift C'!AF55*IF('Input Data Shift C'!AF$80&gt;0,'Input Data Shift C'!AF$80,'Shift C Calculation'!$D126)/3600,0)</f>
        <v>0</v>
      </c>
      <c r="AH126" s="10">
        <f>+IFERROR('Input Data Shift C'!AG55*IF('Input Data Shift C'!AG$80&gt;0,'Input Data Shift C'!AG$80,'Shift C Calculation'!$D126)/3600,0)</f>
        <v>0</v>
      </c>
      <c r="AI126" s="10">
        <f>+IFERROR('Input Data Shift C'!AH55*IF('Input Data Shift C'!AH$80&gt;0,'Input Data Shift C'!AH$80,'Shift C Calculation'!$D126)/3600,0)</f>
        <v>0</v>
      </c>
      <c r="AJ126" s="10">
        <f t="shared" si="5"/>
        <v>0</v>
      </c>
    </row>
    <row r="127" spans="2:36">
      <c r="B127" s="8">
        <v>50</v>
      </c>
      <c r="C127" s="9" t="str">
        <f t="shared" si="4"/>
        <v>AE262100-7800</v>
      </c>
      <c r="D127" s="8">
        <f>+Kousu!F60</f>
        <v>2.7</v>
      </c>
      <c r="E127" s="10">
        <f>+IFERROR('Input Data Shift C'!D56*IF('Input Data Shift C'!D$80&gt;0,'Input Data Shift C'!D$80,'Shift C Calculation'!$D127)/3600,0)</f>
        <v>0</v>
      </c>
      <c r="F127" s="10">
        <f>+IFERROR('Input Data Shift C'!E56*IF('Input Data Shift C'!E$80&gt;0,'Input Data Shift C'!E$80,'Shift C Calculation'!$D127)/3600,0)</f>
        <v>0</v>
      </c>
      <c r="G127" s="10">
        <f>+IFERROR('Input Data Shift C'!F56*IF('Input Data Shift C'!F$80&gt;0,'Input Data Shift C'!F$80,'Shift C Calculation'!$D127)/3600,0)</f>
        <v>0</v>
      </c>
      <c r="H127" s="10">
        <f>+IFERROR('Input Data Shift C'!G56*IF('Input Data Shift C'!G$80&gt;0,'Input Data Shift C'!G$80,'Shift C Calculation'!$D127)/3600,0)</f>
        <v>0</v>
      </c>
      <c r="I127" s="10">
        <f>+IFERROR('Input Data Shift C'!H56*IF('Input Data Shift C'!H$80&gt;0,'Input Data Shift C'!H$80,'Shift C Calculation'!$D127)/3600,0)</f>
        <v>0</v>
      </c>
      <c r="J127" s="10">
        <f>+IFERROR('Input Data Shift C'!I56*IF('Input Data Shift C'!I$80&gt;0,'Input Data Shift C'!I$80,'Shift C Calculation'!$D127)/3600,0)</f>
        <v>0</v>
      </c>
      <c r="K127" s="10">
        <f>+IFERROR('Input Data Shift C'!J56*IF('Input Data Shift C'!J$80&gt;0,'Input Data Shift C'!J$80,'Shift C Calculation'!$D127)/3600,0)</f>
        <v>0</v>
      </c>
      <c r="L127" s="10">
        <f>+IFERROR('Input Data Shift C'!K56*IF('Input Data Shift C'!K$80&gt;0,'Input Data Shift C'!K$80,'Shift C Calculation'!$D127)/3600,0)</f>
        <v>0</v>
      </c>
      <c r="M127" s="10">
        <f>+IFERROR('Input Data Shift C'!L56*IF('Input Data Shift C'!L$80&gt;0,'Input Data Shift C'!L$80,'Shift C Calculation'!$D127)/3600,0)</f>
        <v>0</v>
      </c>
      <c r="N127" s="10">
        <f>+IFERROR('Input Data Shift C'!M56*IF('Input Data Shift C'!M$80&gt;0,'Input Data Shift C'!M$80,'Shift C Calculation'!$D127)/3600,0)</f>
        <v>0</v>
      </c>
      <c r="O127" s="10">
        <f>+IFERROR('Input Data Shift C'!N56*IF('Input Data Shift C'!N$80&gt;0,'Input Data Shift C'!N$80,'Shift C Calculation'!$D127)/3600,0)</f>
        <v>0</v>
      </c>
      <c r="P127" s="10">
        <f>+IFERROR('Input Data Shift C'!O56*IF('Input Data Shift C'!O$80&gt;0,'Input Data Shift C'!O$80,'Shift C Calculation'!$D127)/3600,0)</f>
        <v>0</v>
      </c>
      <c r="Q127" s="10">
        <f>+IFERROR('Input Data Shift C'!P56*IF('Input Data Shift C'!P$80&gt;0,'Input Data Shift C'!P$80,'Shift C Calculation'!$D127)/3600,0)</f>
        <v>0</v>
      </c>
      <c r="R127" s="10">
        <f>+IFERROR('Input Data Shift C'!Q56*IF('Input Data Shift C'!Q$80&gt;0,'Input Data Shift C'!Q$80,'Shift C Calculation'!$D127)/3600,0)</f>
        <v>0</v>
      </c>
      <c r="S127" s="10">
        <f>+IFERROR('Input Data Shift C'!R56*IF('Input Data Shift C'!R$80&gt;0,'Input Data Shift C'!R$80,'Shift C Calculation'!$D127)/3600,0)</f>
        <v>0</v>
      </c>
      <c r="T127" s="10">
        <f>+IFERROR('Input Data Shift C'!S56*IF('Input Data Shift C'!S$80&gt;0,'Input Data Shift C'!S$80,'Shift C Calculation'!$D127)/3600,0)</f>
        <v>0</v>
      </c>
      <c r="U127" s="10">
        <f>+IFERROR('Input Data Shift C'!T56*IF('Input Data Shift C'!T$80&gt;0,'Input Data Shift C'!T$80,'Shift C Calculation'!$D127)/3600,0)</f>
        <v>0</v>
      </c>
      <c r="V127" s="10">
        <f>+IFERROR('Input Data Shift C'!U56*IF('Input Data Shift C'!U$80&gt;0,'Input Data Shift C'!U$80,'Shift C Calculation'!$D127)/3600,0)</f>
        <v>0</v>
      </c>
      <c r="W127" s="10">
        <f>+IFERROR('Input Data Shift C'!V56*IF('Input Data Shift C'!V$80&gt;0,'Input Data Shift C'!V$80,'Shift C Calculation'!$D127)/3600,0)</f>
        <v>0</v>
      </c>
      <c r="X127" s="10">
        <f>+IFERROR('Input Data Shift C'!W56*IF('Input Data Shift C'!W$80&gt;0,'Input Data Shift C'!W$80,'Shift C Calculation'!$D127)/3600,0)</f>
        <v>0</v>
      </c>
      <c r="Y127" s="10">
        <f>+IFERROR('Input Data Shift C'!X56*IF('Input Data Shift C'!X$80&gt;0,'Input Data Shift C'!X$80,'Shift C Calculation'!$D127)/3600,0)</f>
        <v>0</v>
      </c>
      <c r="Z127" s="10">
        <f>+IFERROR('Input Data Shift C'!Y56*IF('Input Data Shift C'!Y$80&gt;0,'Input Data Shift C'!Y$80,'Shift C Calculation'!$D127)/3600,0)</f>
        <v>0</v>
      </c>
      <c r="AA127" s="10">
        <f>+IFERROR('Input Data Shift C'!Z56*IF('Input Data Shift C'!Z$80&gt;0,'Input Data Shift C'!Z$80,'Shift C Calculation'!$D127)/3600,0)</f>
        <v>0</v>
      </c>
      <c r="AB127" s="10">
        <f>+IFERROR('Input Data Shift C'!AA56*IF('Input Data Shift C'!AA$80&gt;0,'Input Data Shift C'!AA$80,'Shift C Calculation'!$D127)/3600,0)</f>
        <v>0</v>
      </c>
      <c r="AC127" s="10">
        <f>+IFERROR('Input Data Shift C'!AB56*IF('Input Data Shift C'!AB$80&gt;0,'Input Data Shift C'!AB$80,'Shift C Calculation'!$D127)/3600,0)</f>
        <v>0</v>
      </c>
      <c r="AD127" s="10">
        <f>+IFERROR('Input Data Shift C'!AC56*IF('Input Data Shift C'!AC$80&gt;0,'Input Data Shift C'!AC$80,'Shift C Calculation'!$D127)/3600,0)</f>
        <v>0</v>
      </c>
      <c r="AE127" s="10">
        <f>+IFERROR('Input Data Shift C'!AD56*IF('Input Data Shift C'!AD$80&gt;0,'Input Data Shift C'!AD$80,'Shift C Calculation'!$D127)/3600,0)</f>
        <v>0</v>
      </c>
      <c r="AF127" s="10">
        <f>+IFERROR('Input Data Shift C'!AE56*IF('Input Data Shift C'!AE$80&gt;0,'Input Data Shift C'!AE$80,'Shift C Calculation'!$D127)/3600,0)</f>
        <v>0</v>
      </c>
      <c r="AG127" s="10">
        <f>+IFERROR('Input Data Shift C'!AF56*IF('Input Data Shift C'!AF$80&gt;0,'Input Data Shift C'!AF$80,'Shift C Calculation'!$D127)/3600,0)</f>
        <v>0</v>
      </c>
      <c r="AH127" s="10">
        <f>+IFERROR('Input Data Shift C'!AG56*IF('Input Data Shift C'!AG$80&gt;0,'Input Data Shift C'!AG$80,'Shift C Calculation'!$D127)/3600,0)</f>
        <v>0</v>
      </c>
      <c r="AI127" s="10">
        <f>+IFERROR('Input Data Shift C'!AH56*IF('Input Data Shift C'!AH$80&gt;0,'Input Data Shift C'!AH$80,'Shift C Calculation'!$D127)/3600,0)</f>
        <v>0</v>
      </c>
      <c r="AJ127" s="10">
        <f t="shared" si="5"/>
        <v>0</v>
      </c>
    </row>
    <row r="128" spans="2:36">
      <c r="B128" s="8">
        <v>51</v>
      </c>
      <c r="C128" s="9" t="str">
        <f t="shared" si="4"/>
        <v>AE262100-7810</v>
      </c>
      <c r="D128" s="8">
        <f>+Kousu!F61</f>
        <v>2.7</v>
      </c>
      <c r="E128" s="10">
        <f>+IFERROR('Input Data Shift C'!D57*IF('Input Data Shift C'!D$80&gt;0,'Input Data Shift C'!D$80,'Shift C Calculation'!$D128)/3600,0)</f>
        <v>0</v>
      </c>
      <c r="F128" s="10">
        <f>+IFERROR('Input Data Shift C'!E57*IF('Input Data Shift C'!E$80&gt;0,'Input Data Shift C'!E$80,'Shift C Calculation'!$D128)/3600,0)</f>
        <v>0</v>
      </c>
      <c r="G128" s="10">
        <f>+IFERROR('Input Data Shift C'!F57*IF('Input Data Shift C'!F$80&gt;0,'Input Data Shift C'!F$80,'Shift C Calculation'!$D128)/3600,0)</f>
        <v>0</v>
      </c>
      <c r="H128" s="10">
        <f>+IFERROR('Input Data Shift C'!G57*IF('Input Data Shift C'!G$80&gt;0,'Input Data Shift C'!G$80,'Shift C Calculation'!$D128)/3600,0)</f>
        <v>0</v>
      </c>
      <c r="I128" s="10">
        <f>+IFERROR('Input Data Shift C'!H57*IF('Input Data Shift C'!H$80&gt;0,'Input Data Shift C'!H$80,'Shift C Calculation'!$D128)/3600,0)</f>
        <v>0</v>
      </c>
      <c r="J128" s="10">
        <f>+IFERROR('Input Data Shift C'!I57*IF('Input Data Shift C'!I$80&gt;0,'Input Data Shift C'!I$80,'Shift C Calculation'!$D128)/3600,0)</f>
        <v>0</v>
      </c>
      <c r="K128" s="10">
        <f>+IFERROR('Input Data Shift C'!J57*IF('Input Data Shift C'!J$80&gt;0,'Input Data Shift C'!J$80,'Shift C Calculation'!$D128)/3600,0)</f>
        <v>0</v>
      </c>
      <c r="L128" s="10">
        <f>+IFERROR('Input Data Shift C'!K57*IF('Input Data Shift C'!K$80&gt;0,'Input Data Shift C'!K$80,'Shift C Calculation'!$D128)/3600,0)</f>
        <v>0</v>
      </c>
      <c r="M128" s="10">
        <f>+IFERROR('Input Data Shift C'!L57*IF('Input Data Shift C'!L$80&gt;0,'Input Data Shift C'!L$80,'Shift C Calculation'!$D128)/3600,0)</f>
        <v>0</v>
      </c>
      <c r="N128" s="10">
        <f>+IFERROR('Input Data Shift C'!M57*IF('Input Data Shift C'!M$80&gt;0,'Input Data Shift C'!M$80,'Shift C Calculation'!$D128)/3600,0)</f>
        <v>0</v>
      </c>
      <c r="O128" s="10">
        <f>+IFERROR('Input Data Shift C'!N57*IF('Input Data Shift C'!N$80&gt;0,'Input Data Shift C'!N$80,'Shift C Calculation'!$D128)/3600,0)</f>
        <v>0</v>
      </c>
      <c r="P128" s="10">
        <f>+IFERROR('Input Data Shift C'!O57*IF('Input Data Shift C'!O$80&gt;0,'Input Data Shift C'!O$80,'Shift C Calculation'!$D128)/3600,0)</f>
        <v>0</v>
      </c>
      <c r="Q128" s="10">
        <f>+IFERROR('Input Data Shift C'!P57*IF('Input Data Shift C'!P$80&gt;0,'Input Data Shift C'!P$80,'Shift C Calculation'!$D128)/3600,0)</f>
        <v>0</v>
      </c>
      <c r="R128" s="10">
        <f>+IFERROR('Input Data Shift C'!Q57*IF('Input Data Shift C'!Q$80&gt;0,'Input Data Shift C'!Q$80,'Shift C Calculation'!$D128)/3600,0)</f>
        <v>0</v>
      </c>
      <c r="S128" s="10">
        <f>+IFERROR('Input Data Shift C'!R57*IF('Input Data Shift C'!R$80&gt;0,'Input Data Shift C'!R$80,'Shift C Calculation'!$D128)/3600,0)</f>
        <v>0</v>
      </c>
      <c r="T128" s="10">
        <f>+IFERROR('Input Data Shift C'!S57*IF('Input Data Shift C'!S$80&gt;0,'Input Data Shift C'!S$80,'Shift C Calculation'!$D128)/3600,0)</f>
        <v>0</v>
      </c>
      <c r="U128" s="10">
        <f>+IFERROR('Input Data Shift C'!T57*IF('Input Data Shift C'!T$80&gt;0,'Input Data Shift C'!T$80,'Shift C Calculation'!$D128)/3600,0)</f>
        <v>0</v>
      </c>
      <c r="V128" s="10">
        <f>+IFERROR('Input Data Shift C'!U57*IF('Input Data Shift C'!U$80&gt;0,'Input Data Shift C'!U$80,'Shift C Calculation'!$D128)/3600,0)</f>
        <v>0</v>
      </c>
      <c r="W128" s="10">
        <f>+IFERROR('Input Data Shift C'!V57*IF('Input Data Shift C'!V$80&gt;0,'Input Data Shift C'!V$80,'Shift C Calculation'!$D128)/3600,0)</f>
        <v>0</v>
      </c>
      <c r="X128" s="10">
        <f>+IFERROR('Input Data Shift C'!W57*IF('Input Data Shift C'!W$80&gt;0,'Input Data Shift C'!W$80,'Shift C Calculation'!$D128)/3600,0)</f>
        <v>0</v>
      </c>
      <c r="Y128" s="10">
        <f>+IFERROR('Input Data Shift C'!X57*IF('Input Data Shift C'!X$80&gt;0,'Input Data Shift C'!X$80,'Shift C Calculation'!$D128)/3600,0)</f>
        <v>0</v>
      </c>
      <c r="Z128" s="10">
        <f>+IFERROR('Input Data Shift C'!Y57*IF('Input Data Shift C'!Y$80&gt;0,'Input Data Shift C'!Y$80,'Shift C Calculation'!$D128)/3600,0)</f>
        <v>0</v>
      </c>
      <c r="AA128" s="10">
        <f>+IFERROR('Input Data Shift C'!Z57*IF('Input Data Shift C'!Z$80&gt;0,'Input Data Shift C'!Z$80,'Shift C Calculation'!$D128)/3600,0)</f>
        <v>0</v>
      </c>
      <c r="AB128" s="10">
        <f>+IFERROR('Input Data Shift C'!AA57*IF('Input Data Shift C'!AA$80&gt;0,'Input Data Shift C'!AA$80,'Shift C Calculation'!$D128)/3600,0)</f>
        <v>0</v>
      </c>
      <c r="AC128" s="10">
        <f>+IFERROR('Input Data Shift C'!AB57*IF('Input Data Shift C'!AB$80&gt;0,'Input Data Shift C'!AB$80,'Shift C Calculation'!$D128)/3600,0)</f>
        <v>0</v>
      </c>
      <c r="AD128" s="10">
        <f>+IFERROR('Input Data Shift C'!AC57*IF('Input Data Shift C'!AC$80&gt;0,'Input Data Shift C'!AC$80,'Shift C Calculation'!$D128)/3600,0)</f>
        <v>0</v>
      </c>
      <c r="AE128" s="10">
        <f>+IFERROR('Input Data Shift C'!AD57*IF('Input Data Shift C'!AD$80&gt;0,'Input Data Shift C'!AD$80,'Shift C Calculation'!$D128)/3600,0)</f>
        <v>0</v>
      </c>
      <c r="AF128" s="10">
        <f>+IFERROR('Input Data Shift C'!AE57*IF('Input Data Shift C'!AE$80&gt;0,'Input Data Shift C'!AE$80,'Shift C Calculation'!$D128)/3600,0)</f>
        <v>0</v>
      </c>
      <c r="AG128" s="10">
        <f>+IFERROR('Input Data Shift C'!AF57*IF('Input Data Shift C'!AF$80&gt;0,'Input Data Shift C'!AF$80,'Shift C Calculation'!$D128)/3600,0)</f>
        <v>0</v>
      </c>
      <c r="AH128" s="10">
        <f>+IFERROR('Input Data Shift C'!AG57*IF('Input Data Shift C'!AG$80&gt;0,'Input Data Shift C'!AG$80,'Shift C Calculation'!$D128)/3600,0)</f>
        <v>0</v>
      </c>
      <c r="AI128" s="10">
        <f>+IFERROR('Input Data Shift C'!AH57*IF('Input Data Shift C'!AH$80&gt;0,'Input Data Shift C'!AH$80,'Shift C Calculation'!$D128)/3600,0)</f>
        <v>0</v>
      </c>
      <c r="AJ128" s="10">
        <f t="shared" si="5"/>
        <v>0</v>
      </c>
    </row>
    <row r="129" spans="2:36">
      <c r="B129" s="8">
        <v>52</v>
      </c>
      <c r="C129" s="9" t="str">
        <f t="shared" si="4"/>
        <v>AE262100-7820</v>
      </c>
      <c r="D129" s="8">
        <f>+Kousu!F62</f>
        <v>2.7</v>
      </c>
      <c r="E129" s="10">
        <f>+IFERROR('Input Data Shift C'!D58*IF('Input Data Shift C'!D$80&gt;0,'Input Data Shift C'!D$80,'Shift C Calculation'!$D129)/3600,0)</f>
        <v>0</v>
      </c>
      <c r="F129" s="10">
        <f>+IFERROR('Input Data Shift C'!E58*IF('Input Data Shift C'!E$80&gt;0,'Input Data Shift C'!E$80,'Shift C Calculation'!$D129)/3600,0)</f>
        <v>0</v>
      </c>
      <c r="G129" s="10">
        <f>+IFERROR('Input Data Shift C'!F58*IF('Input Data Shift C'!F$80&gt;0,'Input Data Shift C'!F$80,'Shift C Calculation'!$D129)/3600,0)</f>
        <v>0</v>
      </c>
      <c r="H129" s="10">
        <f>+IFERROR('Input Data Shift C'!G58*IF('Input Data Shift C'!G$80&gt;0,'Input Data Shift C'!G$80,'Shift C Calculation'!$D129)/3600,0)</f>
        <v>0</v>
      </c>
      <c r="I129" s="10">
        <f>+IFERROR('Input Data Shift C'!H58*IF('Input Data Shift C'!H$80&gt;0,'Input Data Shift C'!H$80,'Shift C Calculation'!$D129)/3600,0)</f>
        <v>0</v>
      </c>
      <c r="J129" s="10">
        <f>+IFERROR('Input Data Shift C'!I58*IF('Input Data Shift C'!I$80&gt;0,'Input Data Shift C'!I$80,'Shift C Calculation'!$D129)/3600,0)</f>
        <v>0</v>
      </c>
      <c r="K129" s="10">
        <f>+IFERROR('Input Data Shift C'!J58*IF('Input Data Shift C'!J$80&gt;0,'Input Data Shift C'!J$80,'Shift C Calculation'!$D129)/3600,0)</f>
        <v>0</v>
      </c>
      <c r="L129" s="10">
        <f>+IFERROR('Input Data Shift C'!K58*IF('Input Data Shift C'!K$80&gt;0,'Input Data Shift C'!K$80,'Shift C Calculation'!$D129)/3600,0)</f>
        <v>0</v>
      </c>
      <c r="M129" s="10">
        <f>+IFERROR('Input Data Shift C'!L58*IF('Input Data Shift C'!L$80&gt;0,'Input Data Shift C'!L$80,'Shift C Calculation'!$D129)/3600,0)</f>
        <v>0</v>
      </c>
      <c r="N129" s="10">
        <f>+IFERROR('Input Data Shift C'!M58*IF('Input Data Shift C'!M$80&gt;0,'Input Data Shift C'!M$80,'Shift C Calculation'!$D129)/3600,0)</f>
        <v>0</v>
      </c>
      <c r="O129" s="10">
        <f>+IFERROR('Input Data Shift C'!N58*IF('Input Data Shift C'!N$80&gt;0,'Input Data Shift C'!N$80,'Shift C Calculation'!$D129)/3600,0)</f>
        <v>0</v>
      </c>
      <c r="P129" s="10">
        <f>+IFERROR('Input Data Shift C'!O58*IF('Input Data Shift C'!O$80&gt;0,'Input Data Shift C'!O$80,'Shift C Calculation'!$D129)/3600,0)</f>
        <v>0</v>
      </c>
      <c r="Q129" s="10">
        <f>+IFERROR('Input Data Shift C'!P58*IF('Input Data Shift C'!P$80&gt;0,'Input Data Shift C'!P$80,'Shift C Calculation'!$D129)/3600,0)</f>
        <v>0</v>
      </c>
      <c r="R129" s="10">
        <f>+IFERROR('Input Data Shift C'!Q58*IF('Input Data Shift C'!Q$80&gt;0,'Input Data Shift C'!Q$80,'Shift C Calculation'!$D129)/3600,0)</f>
        <v>0</v>
      </c>
      <c r="S129" s="10">
        <f>+IFERROR('Input Data Shift C'!R58*IF('Input Data Shift C'!R$80&gt;0,'Input Data Shift C'!R$80,'Shift C Calculation'!$D129)/3600,0)</f>
        <v>0</v>
      </c>
      <c r="T129" s="10">
        <f>+IFERROR('Input Data Shift C'!S58*IF('Input Data Shift C'!S$80&gt;0,'Input Data Shift C'!S$80,'Shift C Calculation'!$D129)/3600,0)</f>
        <v>0</v>
      </c>
      <c r="U129" s="10">
        <f>+IFERROR('Input Data Shift C'!T58*IF('Input Data Shift C'!T$80&gt;0,'Input Data Shift C'!T$80,'Shift C Calculation'!$D129)/3600,0)</f>
        <v>0</v>
      </c>
      <c r="V129" s="10">
        <f>+IFERROR('Input Data Shift C'!U58*IF('Input Data Shift C'!U$80&gt;0,'Input Data Shift C'!U$80,'Shift C Calculation'!$D129)/3600,0)</f>
        <v>0</v>
      </c>
      <c r="W129" s="10">
        <f>+IFERROR('Input Data Shift C'!V58*IF('Input Data Shift C'!V$80&gt;0,'Input Data Shift C'!V$80,'Shift C Calculation'!$D129)/3600,0)</f>
        <v>0</v>
      </c>
      <c r="X129" s="10">
        <f>+IFERROR('Input Data Shift C'!W58*IF('Input Data Shift C'!W$80&gt;0,'Input Data Shift C'!W$80,'Shift C Calculation'!$D129)/3600,0)</f>
        <v>0</v>
      </c>
      <c r="Y129" s="10">
        <f>+IFERROR('Input Data Shift C'!X58*IF('Input Data Shift C'!X$80&gt;0,'Input Data Shift C'!X$80,'Shift C Calculation'!$D129)/3600,0)</f>
        <v>0</v>
      </c>
      <c r="Z129" s="10">
        <f>+IFERROR('Input Data Shift C'!Y58*IF('Input Data Shift C'!Y$80&gt;0,'Input Data Shift C'!Y$80,'Shift C Calculation'!$D129)/3600,0)</f>
        <v>0</v>
      </c>
      <c r="AA129" s="10">
        <f>+IFERROR('Input Data Shift C'!Z58*IF('Input Data Shift C'!Z$80&gt;0,'Input Data Shift C'!Z$80,'Shift C Calculation'!$D129)/3600,0)</f>
        <v>0</v>
      </c>
      <c r="AB129" s="10">
        <f>+IFERROR('Input Data Shift C'!AA58*IF('Input Data Shift C'!AA$80&gt;0,'Input Data Shift C'!AA$80,'Shift C Calculation'!$D129)/3600,0)</f>
        <v>0</v>
      </c>
      <c r="AC129" s="10">
        <f>+IFERROR('Input Data Shift C'!AB58*IF('Input Data Shift C'!AB$80&gt;0,'Input Data Shift C'!AB$80,'Shift C Calculation'!$D129)/3600,0)</f>
        <v>0</v>
      </c>
      <c r="AD129" s="10">
        <f>+IFERROR('Input Data Shift C'!AC58*IF('Input Data Shift C'!AC$80&gt;0,'Input Data Shift C'!AC$80,'Shift C Calculation'!$D129)/3600,0)</f>
        <v>0</v>
      </c>
      <c r="AE129" s="10">
        <f>+IFERROR('Input Data Shift C'!AD58*IF('Input Data Shift C'!AD$80&gt;0,'Input Data Shift C'!AD$80,'Shift C Calculation'!$D129)/3600,0)</f>
        <v>0</v>
      </c>
      <c r="AF129" s="10">
        <f>+IFERROR('Input Data Shift C'!AE58*IF('Input Data Shift C'!AE$80&gt;0,'Input Data Shift C'!AE$80,'Shift C Calculation'!$D129)/3600,0)</f>
        <v>0</v>
      </c>
      <c r="AG129" s="10">
        <f>+IFERROR('Input Data Shift C'!AF58*IF('Input Data Shift C'!AF$80&gt;0,'Input Data Shift C'!AF$80,'Shift C Calculation'!$D129)/3600,0)</f>
        <v>0</v>
      </c>
      <c r="AH129" s="10">
        <f>+IFERROR('Input Data Shift C'!AG58*IF('Input Data Shift C'!AG$80&gt;0,'Input Data Shift C'!AG$80,'Shift C Calculation'!$D129)/3600,0)</f>
        <v>0</v>
      </c>
      <c r="AI129" s="10">
        <f>+IFERROR('Input Data Shift C'!AH58*IF('Input Data Shift C'!AH$80&gt;0,'Input Data Shift C'!AH$80,'Shift C Calculation'!$D129)/3600,0)</f>
        <v>0</v>
      </c>
      <c r="AJ129" s="10">
        <f t="shared" si="5"/>
        <v>0</v>
      </c>
    </row>
    <row r="130" spans="2:36">
      <c r="B130" s="8">
        <v>53</v>
      </c>
      <c r="C130" s="9" t="str">
        <f t="shared" si="4"/>
        <v>AE262100-7830</v>
      </c>
      <c r="D130" s="8">
        <f>+Kousu!F63</f>
        <v>2.7</v>
      </c>
      <c r="E130" s="10">
        <f>+IFERROR('Input Data Shift C'!D59*IF('Input Data Shift C'!D$80&gt;0,'Input Data Shift C'!D$80,'Shift C Calculation'!$D130)/3600,0)</f>
        <v>0</v>
      </c>
      <c r="F130" s="10">
        <f>+IFERROR('Input Data Shift C'!E59*IF('Input Data Shift C'!E$80&gt;0,'Input Data Shift C'!E$80,'Shift C Calculation'!$D130)/3600,0)</f>
        <v>0</v>
      </c>
      <c r="G130" s="10">
        <f>+IFERROR('Input Data Shift C'!F59*IF('Input Data Shift C'!F$80&gt;0,'Input Data Shift C'!F$80,'Shift C Calculation'!$D130)/3600,0)</f>
        <v>0</v>
      </c>
      <c r="H130" s="10">
        <f>+IFERROR('Input Data Shift C'!G59*IF('Input Data Shift C'!G$80&gt;0,'Input Data Shift C'!G$80,'Shift C Calculation'!$D130)/3600,0)</f>
        <v>0</v>
      </c>
      <c r="I130" s="10">
        <f>+IFERROR('Input Data Shift C'!H59*IF('Input Data Shift C'!H$80&gt;0,'Input Data Shift C'!H$80,'Shift C Calculation'!$D130)/3600,0)</f>
        <v>0</v>
      </c>
      <c r="J130" s="10">
        <f>+IFERROR('Input Data Shift C'!I59*IF('Input Data Shift C'!I$80&gt;0,'Input Data Shift C'!I$80,'Shift C Calculation'!$D130)/3600,0)</f>
        <v>0</v>
      </c>
      <c r="K130" s="10">
        <f>+IFERROR('Input Data Shift C'!J59*IF('Input Data Shift C'!J$80&gt;0,'Input Data Shift C'!J$80,'Shift C Calculation'!$D130)/3600,0)</f>
        <v>0</v>
      </c>
      <c r="L130" s="10">
        <f>+IFERROR('Input Data Shift C'!K59*IF('Input Data Shift C'!K$80&gt;0,'Input Data Shift C'!K$80,'Shift C Calculation'!$D130)/3600,0)</f>
        <v>0</v>
      </c>
      <c r="M130" s="10">
        <f>+IFERROR('Input Data Shift C'!L59*IF('Input Data Shift C'!L$80&gt;0,'Input Data Shift C'!L$80,'Shift C Calculation'!$D130)/3600,0)</f>
        <v>0</v>
      </c>
      <c r="N130" s="10">
        <f>+IFERROR('Input Data Shift C'!M59*IF('Input Data Shift C'!M$80&gt;0,'Input Data Shift C'!M$80,'Shift C Calculation'!$D130)/3600,0)</f>
        <v>0</v>
      </c>
      <c r="O130" s="10">
        <f>+IFERROR('Input Data Shift C'!N59*IF('Input Data Shift C'!N$80&gt;0,'Input Data Shift C'!N$80,'Shift C Calculation'!$D130)/3600,0)</f>
        <v>0</v>
      </c>
      <c r="P130" s="10">
        <f>+IFERROR('Input Data Shift C'!O59*IF('Input Data Shift C'!O$80&gt;0,'Input Data Shift C'!O$80,'Shift C Calculation'!$D130)/3600,0)</f>
        <v>0</v>
      </c>
      <c r="Q130" s="10">
        <f>+IFERROR('Input Data Shift C'!P59*IF('Input Data Shift C'!P$80&gt;0,'Input Data Shift C'!P$80,'Shift C Calculation'!$D130)/3600,0)</f>
        <v>0</v>
      </c>
      <c r="R130" s="10">
        <f>+IFERROR('Input Data Shift C'!Q59*IF('Input Data Shift C'!Q$80&gt;0,'Input Data Shift C'!Q$80,'Shift C Calculation'!$D130)/3600,0)</f>
        <v>0</v>
      </c>
      <c r="S130" s="10">
        <f>+IFERROR('Input Data Shift C'!R59*IF('Input Data Shift C'!R$80&gt;0,'Input Data Shift C'!R$80,'Shift C Calculation'!$D130)/3600,0)</f>
        <v>0</v>
      </c>
      <c r="T130" s="10">
        <f>+IFERROR('Input Data Shift C'!S59*IF('Input Data Shift C'!S$80&gt;0,'Input Data Shift C'!S$80,'Shift C Calculation'!$D130)/3600,0)</f>
        <v>0</v>
      </c>
      <c r="U130" s="10">
        <f>+IFERROR('Input Data Shift C'!T59*IF('Input Data Shift C'!T$80&gt;0,'Input Data Shift C'!T$80,'Shift C Calculation'!$D130)/3600,0)</f>
        <v>0</v>
      </c>
      <c r="V130" s="10">
        <f>+IFERROR('Input Data Shift C'!U59*IF('Input Data Shift C'!U$80&gt;0,'Input Data Shift C'!U$80,'Shift C Calculation'!$D130)/3600,0)</f>
        <v>0</v>
      </c>
      <c r="W130" s="10">
        <f>+IFERROR('Input Data Shift C'!V59*IF('Input Data Shift C'!V$80&gt;0,'Input Data Shift C'!V$80,'Shift C Calculation'!$D130)/3600,0)</f>
        <v>0</v>
      </c>
      <c r="X130" s="10">
        <f>+IFERROR('Input Data Shift C'!W59*IF('Input Data Shift C'!W$80&gt;0,'Input Data Shift C'!W$80,'Shift C Calculation'!$D130)/3600,0)</f>
        <v>0</v>
      </c>
      <c r="Y130" s="10">
        <f>+IFERROR('Input Data Shift C'!X59*IF('Input Data Shift C'!X$80&gt;0,'Input Data Shift C'!X$80,'Shift C Calculation'!$D130)/3600,0)</f>
        <v>0</v>
      </c>
      <c r="Z130" s="10">
        <f>+IFERROR('Input Data Shift C'!Y59*IF('Input Data Shift C'!Y$80&gt;0,'Input Data Shift C'!Y$80,'Shift C Calculation'!$D130)/3600,0)</f>
        <v>0</v>
      </c>
      <c r="AA130" s="10">
        <f>+IFERROR('Input Data Shift C'!Z59*IF('Input Data Shift C'!Z$80&gt;0,'Input Data Shift C'!Z$80,'Shift C Calculation'!$D130)/3600,0)</f>
        <v>0</v>
      </c>
      <c r="AB130" s="10">
        <f>+IFERROR('Input Data Shift C'!AA59*IF('Input Data Shift C'!AA$80&gt;0,'Input Data Shift C'!AA$80,'Shift C Calculation'!$D130)/3600,0)</f>
        <v>0</v>
      </c>
      <c r="AC130" s="10">
        <f>+IFERROR('Input Data Shift C'!AB59*IF('Input Data Shift C'!AB$80&gt;0,'Input Data Shift C'!AB$80,'Shift C Calculation'!$D130)/3600,0)</f>
        <v>0</v>
      </c>
      <c r="AD130" s="10">
        <f>+IFERROR('Input Data Shift C'!AC59*IF('Input Data Shift C'!AC$80&gt;0,'Input Data Shift C'!AC$80,'Shift C Calculation'!$D130)/3600,0)</f>
        <v>0</v>
      </c>
      <c r="AE130" s="10">
        <f>+IFERROR('Input Data Shift C'!AD59*IF('Input Data Shift C'!AD$80&gt;0,'Input Data Shift C'!AD$80,'Shift C Calculation'!$D130)/3600,0)</f>
        <v>0</v>
      </c>
      <c r="AF130" s="10">
        <f>+IFERROR('Input Data Shift C'!AE59*IF('Input Data Shift C'!AE$80&gt;0,'Input Data Shift C'!AE$80,'Shift C Calculation'!$D130)/3600,0)</f>
        <v>0</v>
      </c>
      <c r="AG130" s="10">
        <f>+IFERROR('Input Data Shift C'!AF59*IF('Input Data Shift C'!AF$80&gt;0,'Input Data Shift C'!AF$80,'Shift C Calculation'!$D130)/3600,0)</f>
        <v>0</v>
      </c>
      <c r="AH130" s="10">
        <f>+IFERROR('Input Data Shift C'!AG59*IF('Input Data Shift C'!AG$80&gt;0,'Input Data Shift C'!AG$80,'Shift C Calculation'!$D130)/3600,0)</f>
        <v>0</v>
      </c>
      <c r="AI130" s="10">
        <f>+IFERROR('Input Data Shift C'!AH59*IF('Input Data Shift C'!AH$80&gt;0,'Input Data Shift C'!AH$80,'Shift C Calculation'!$D130)/3600,0)</f>
        <v>0</v>
      </c>
      <c r="AJ130" s="10">
        <f t="shared" si="5"/>
        <v>0</v>
      </c>
    </row>
    <row r="131" spans="2:36">
      <c r="B131" s="8">
        <v>54</v>
      </c>
      <c r="C131" s="9" t="str">
        <f t="shared" si="4"/>
        <v>AE262100-7840</v>
      </c>
      <c r="D131" s="8">
        <f>+Kousu!F64</f>
        <v>2.7</v>
      </c>
      <c r="E131" s="10">
        <f>+IFERROR('Input Data Shift C'!D60*IF('Input Data Shift C'!D$80&gt;0,'Input Data Shift C'!D$80,'Shift C Calculation'!$D131)/3600,0)</f>
        <v>0</v>
      </c>
      <c r="F131" s="10">
        <f>+IFERROR('Input Data Shift C'!E60*IF('Input Data Shift C'!E$80&gt;0,'Input Data Shift C'!E$80,'Shift C Calculation'!$D131)/3600,0)</f>
        <v>0</v>
      </c>
      <c r="G131" s="10">
        <f>+IFERROR('Input Data Shift C'!F60*IF('Input Data Shift C'!F$80&gt;0,'Input Data Shift C'!F$80,'Shift C Calculation'!$D131)/3600,0)</f>
        <v>0</v>
      </c>
      <c r="H131" s="10">
        <f>+IFERROR('Input Data Shift C'!G60*IF('Input Data Shift C'!G$80&gt;0,'Input Data Shift C'!G$80,'Shift C Calculation'!$D131)/3600,0)</f>
        <v>0</v>
      </c>
      <c r="I131" s="10">
        <f>+IFERROR('Input Data Shift C'!H60*IF('Input Data Shift C'!H$80&gt;0,'Input Data Shift C'!H$80,'Shift C Calculation'!$D131)/3600,0)</f>
        <v>0</v>
      </c>
      <c r="J131" s="10">
        <f>+IFERROR('Input Data Shift C'!I60*IF('Input Data Shift C'!I$80&gt;0,'Input Data Shift C'!I$80,'Shift C Calculation'!$D131)/3600,0)</f>
        <v>0</v>
      </c>
      <c r="K131" s="10">
        <f>+IFERROR('Input Data Shift C'!J60*IF('Input Data Shift C'!J$80&gt;0,'Input Data Shift C'!J$80,'Shift C Calculation'!$D131)/3600,0)</f>
        <v>0</v>
      </c>
      <c r="L131" s="10">
        <f>+IFERROR('Input Data Shift C'!K60*IF('Input Data Shift C'!K$80&gt;0,'Input Data Shift C'!K$80,'Shift C Calculation'!$D131)/3600,0)</f>
        <v>0</v>
      </c>
      <c r="M131" s="10">
        <f>+IFERROR('Input Data Shift C'!L60*IF('Input Data Shift C'!L$80&gt;0,'Input Data Shift C'!L$80,'Shift C Calculation'!$D131)/3600,0)</f>
        <v>0</v>
      </c>
      <c r="N131" s="10">
        <f>+IFERROR('Input Data Shift C'!M60*IF('Input Data Shift C'!M$80&gt;0,'Input Data Shift C'!M$80,'Shift C Calculation'!$D131)/3600,0)</f>
        <v>0</v>
      </c>
      <c r="O131" s="10">
        <f>+IFERROR('Input Data Shift C'!N60*IF('Input Data Shift C'!N$80&gt;0,'Input Data Shift C'!N$80,'Shift C Calculation'!$D131)/3600,0)</f>
        <v>0</v>
      </c>
      <c r="P131" s="10">
        <f>+IFERROR('Input Data Shift C'!O60*IF('Input Data Shift C'!O$80&gt;0,'Input Data Shift C'!O$80,'Shift C Calculation'!$D131)/3600,0)</f>
        <v>0</v>
      </c>
      <c r="Q131" s="10">
        <f>+IFERROR('Input Data Shift C'!P60*IF('Input Data Shift C'!P$80&gt;0,'Input Data Shift C'!P$80,'Shift C Calculation'!$D131)/3600,0)</f>
        <v>0</v>
      </c>
      <c r="R131" s="10">
        <f>+IFERROR('Input Data Shift C'!Q60*IF('Input Data Shift C'!Q$80&gt;0,'Input Data Shift C'!Q$80,'Shift C Calculation'!$D131)/3600,0)</f>
        <v>0</v>
      </c>
      <c r="S131" s="10">
        <f>+IFERROR('Input Data Shift C'!R60*IF('Input Data Shift C'!R$80&gt;0,'Input Data Shift C'!R$80,'Shift C Calculation'!$D131)/3600,0)</f>
        <v>0</v>
      </c>
      <c r="T131" s="10">
        <f>+IFERROR('Input Data Shift C'!S60*IF('Input Data Shift C'!S$80&gt;0,'Input Data Shift C'!S$80,'Shift C Calculation'!$D131)/3600,0)</f>
        <v>0</v>
      </c>
      <c r="U131" s="10">
        <f>+IFERROR('Input Data Shift C'!T60*IF('Input Data Shift C'!T$80&gt;0,'Input Data Shift C'!T$80,'Shift C Calculation'!$D131)/3600,0)</f>
        <v>0</v>
      </c>
      <c r="V131" s="10">
        <f>+IFERROR('Input Data Shift C'!U60*IF('Input Data Shift C'!U$80&gt;0,'Input Data Shift C'!U$80,'Shift C Calculation'!$D131)/3600,0)</f>
        <v>0</v>
      </c>
      <c r="W131" s="10">
        <f>+IFERROR('Input Data Shift C'!V60*IF('Input Data Shift C'!V$80&gt;0,'Input Data Shift C'!V$80,'Shift C Calculation'!$D131)/3600,0)</f>
        <v>0</v>
      </c>
      <c r="X131" s="10">
        <f>+IFERROR('Input Data Shift C'!W60*IF('Input Data Shift C'!W$80&gt;0,'Input Data Shift C'!W$80,'Shift C Calculation'!$D131)/3600,0)</f>
        <v>0</v>
      </c>
      <c r="Y131" s="10">
        <f>+IFERROR('Input Data Shift C'!X60*IF('Input Data Shift C'!X$80&gt;0,'Input Data Shift C'!X$80,'Shift C Calculation'!$D131)/3600,0)</f>
        <v>0</v>
      </c>
      <c r="Z131" s="10">
        <f>+IFERROR('Input Data Shift C'!Y60*IF('Input Data Shift C'!Y$80&gt;0,'Input Data Shift C'!Y$80,'Shift C Calculation'!$D131)/3600,0)</f>
        <v>0</v>
      </c>
      <c r="AA131" s="10">
        <f>+IFERROR('Input Data Shift C'!Z60*IF('Input Data Shift C'!Z$80&gt;0,'Input Data Shift C'!Z$80,'Shift C Calculation'!$D131)/3600,0)</f>
        <v>0</v>
      </c>
      <c r="AB131" s="10">
        <f>+IFERROR('Input Data Shift C'!AA60*IF('Input Data Shift C'!AA$80&gt;0,'Input Data Shift C'!AA$80,'Shift C Calculation'!$D131)/3600,0)</f>
        <v>0</v>
      </c>
      <c r="AC131" s="10">
        <f>+IFERROR('Input Data Shift C'!AB60*IF('Input Data Shift C'!AB$80&gt;0,'Input Data Shift C'!AB$80,'Shift C Calculation'!$D131)/3600,0)</f>
        <v>0</v>
      </c>
      <c r="AD131" s="10">
        <f>+IFERROR('Input Data Shift C'!AC60*IF('Input Data Shift C'!AC$80&gt;0,'Input Data Shift C'!AC$80,'Shift C Calculation'!$D131)/3600,0)</f>
        <v>0</v>
      </c>
      <c r="AE131" s="10">
        <f>+IFERROR('Input Data Shift C'!AD60*IF('Input Data Shift C'!AD$80&gt;0,'Input Data Shift C'!AD$80,'Shift C Calculation'!$D131)/3600,0)</f>
        <v>0</v>
      </c>
      <c r="AF131" s="10">
        <f>+IFERROR('Input Data Shift C'!AE60*IF('Input Data Shift C'!AE$80&gt;0,'Input Data Shift C'!AE$80,'Shift C Calculation'!$D131)/3600,0)</f>
        <v>0</v>
      </c>
      <c r="AG131" s="10">
        <f>+IFERROR('Input Data Shift C'!AF60*IF('Input Data Shift C'!AF$80&gt;0,'Input Data Shift C'!AF$80,'Shift C Calculation'!$D131)/3600,0)</f>
        <v>0</v>
      </c>
      <c r="AH131" s="10">
        <f>+IFERROR('Input Data Shift C'!AG60*IF('Input Data Shift C'!AG$80&gt;0,'Input Data Shift C'!AG$80,'Shift C Calculation'!$D131)/3600,0)</f>
        <v>0</v>
      </c>
      <c r="AI131" s="10">
        <f>+IFERROR('Input Data Shift C'!AH60*IF('Input Data Shift C'!AH$80&gt;0,'Input Data Shift C'!AH$80,'Shift C Calculation'!$D131)/3600,0)</f>
        <v>0</v>
      </c>
      <c r="AJ131" s="10">
        <f t="shared" si="5"/>
        <v>0</v>
      </c>
    </row>
    <row r="132" spans="2:36">
      <c r="B132" s="8">
        <v>55</v>
      </c>
      <c r="C132" s="9" t="str">
        <f t="shared" si="4"/>
        <v>AE262100-7850</v>
      </c>
      <c r="D132" s="8">
        <f>+Kousu!F65</f>
        <v>2.7</v>
      </c>
      <c r="E132" s="10">
        <f>+IFERROR('Input Data Shift C'!D61*IF('Input Data Shift C'!D$80&gt;0,'Input Data Shift C'!D$80,'Shift C Calculation'!$D132)/3600,0)</f>
        <v>0</v>
      </c>
      <c r="F132" s="10">
        <f>+IFERROR('Input Data Shift C'!E61*IF('Input Data Shift C'!E$80&gt;0,'Input Data Shift C'!E$80,'Shift C Calculation'!$D132)/3600,0)</f>
        <v>0</v>
      </c>
      <c r="G132" s="10">
        <f>+IFERROR('Input Data Shift C'!F61*IF('Input Data Shift C'!F$80&gt;0,'Input Data Shift C'!F$80,'Shift C Calculation'!$D132)/3600,0)</f>
        <v>0</v>
      </c>
      <c r="H132" s="10">
        <f>+IFERROR('Input Data Shift C'!G61*IF('Input Data Shift C'!G$80&gt;0,'Input Data Shift C'!G$80,'Shift C Calculation'!$D132)/3600,0)</f>
        <v>0</v>
      </c>
      <c r="I132" s="10">
        <f>+IFERROR('Input Data Shift C'!H61*IF('Input Data Shift C'!H$80&gt;0,'Input Data Shift C'!H$80,'Shift C Calculation'!$D132)/3600,0)</f>
        <v>0</v>
      </c>
      <c r="J132" s="10">
        <f>+IFERROR('Input Data Shift C'!I61*IF('Input Data Shift C'!I$80&gt;0,'Input Data Shift C'!I$80,'Shift C Calculation'!$D132)/3600,0)</f>
        <v>0</v>
      </c>
      <c r="K132" s="10">
        <f>+IFERROR('Input Data Shift C'!J61*IF('Input Data Shift C'!J$80&gt;0,'Input Data Shift C'!J$80,'Shift C Calculation'!$D132)/3600,0)</f>
        <v>0</v>
      </c>
      <c r="L132" s="10">
        <f>+IFERROR('Input Data Shift C'!K61*IF('Input Data Shift C'!K$80&gt;0,'Input Data Shift C'!K$80,'Shift C Calculation'!$D132)/3600,0)</f>
        <v>0</v>
      </c>
      <c r="M132" s="10">
        <f>+IFERROR('Input Data Shift C'!L61*IF('Input Data Shift C'!L$80&gt;0,'Input Data Shift C'!L$80,'Shift C Calculation'!$D132)/3600,0)</f>
        <v>0</v>
      </c>
      <c r="N132" s="10">
        <f>+IFERROR('Input Data Shift C'!M61*IF('Input Data Shift C'!M$80&gt;0,'Input Data Shift C'!M$80,'Shift C Calculation'!$D132)/3600,0)</f>
        <v>0</v>
      </c>
      <c r="O132" s="10">
        <f>+IFERROR('Input Data Shift C'!N61*IF('Input Data Shift C'!N$80&gt;0,'Input Data Shift C'!N$80,'Shift C Calculation'!$D132)/3600,0)</f>
        <v>0</v>
      </c>
      <c r="P132" s="10">
        <f>+IFERROR('Input Data Shift C'!O61*IF('Input Data Shift C'!O$80&gt;0,'Input Data Shift C'!O$80,'Shift C Calculation'!$D132)/3600,0)</f>
        <v>0</v>
      </c>
      <c r="Q132" s="10">
        <f>+IFERROR('Input Data Shift C'!P61*IF('Input Data Shift C'!P$80&gt;0,'Input Data Shift C'!P$80,'Shift C Calculation'!$D132)/3600,0)</f>
        <v>0</v>
      </c>
      <c r="R132" s="10">
        <f>+IFERROR('Input Data Shift C'!Q61*IF('Input Data Shift C'!Q$80&gt;0,'Input Data Shift C'!Q$80,'Shift C Calculation'!$D132)/3600,0)</f>
        <v>0</v>
      </c>
      <c r="S132" s="10">
        <f>+IFERROR('Input Data Shift C'!R61*IF('Input Data Shift C'!R$80&gt;0,'Input Data Shift C'!R$80,'Shift C Calculation'!$D132)/3600,0)</f>
        <v>0</v>
      </c>
      <c r="T132" s="10">
        <f>+IFERROR('Input Data Shift C'!S61*IF('Input Data Shift C'!S$80&gt;0,'Input Data Shift C'!S$80,'Shift C Calculation'!$D132)/3600,0)</f>
        <v>0</v>
      </c>
      <c r="U132" s="10">
        <f>+IFERROR('Input Data Shift C'!T61*IF('Input Data Shift C'!T$80&gt;0,'Input Data Shift C'!T$80,'Shift C Calculation'!$D132)/3600,0)</f>
        <v>0</v>
      </c>
      <c r="V132" s="10">
        <f>+IFERROR('Input Data Shift C'!U61*IF('Input Data Shift C'!U$80&gt;0,'Input Data Shift C'!U$80,'Shift C Calculation'!$D132)/3600,0)</f>
        <v>0</v>
      </c>
      <c r="W132" s="10">
        <f>+IFERROR('Input Data Shift C'!V61*IF('Input Data Shift C'!V$80&gt;0,'Input Data Shift C'!V$80,'Shift C Calculation'!$D132)/3600,0)</f>
        <v>0</v>
      </c>
      <c r="X132" s="10">
        <f>+IFERROR('Input Data Shift C'!W61*IF('Input Data Shift C'!W$80&gt;0,'Input Data Shift C'!W$80,'Shift C Calculation'!$D132)/3600,0)</f>
        <v>0</v>
      </c>
      <c r="Y132" s="10">
        <f>+IFERROR('Input Data Shift C'!X61*IF('Input Data Shift C'!X$80&gt;0,'Input Data Shift C'!X$80,'Shift C Calculation'!$D132)/3600,0)</f>
        <v>0</v>
      </c>
      <c r="Z132" s="10">
        <f>+IFERROR('Input Data Shift C'!Y61*IF('Input Data Shift C'!Y$80&gt;0,'Input Data Shift C'!Y$80,'Shift C Calculation'!$D132)/3600,0)</f>
        <v>0</v>
      </c>
      <c r="AA132" s="10">
        <f>+IFERROR('Input Data Shift C'!Z61*IF('Input Data Shift C'!Z$80&gt;0,'Input Data Shift C'!Z$80,'Shift C Calculation'!$D132)/3600,0)</f>
        <v>0</v>
      </c>
      <c r="AB132" s="10">
        <f>+IFERROR('Input Data Shift C'!AA61*IF('Input Data Shift C'!AA$80&gt;0,'Input Data Shift C'!AA$80,'Shift C Calculation'!$D132)/3600,0)</f>
        <v>0</v>
      </c>
      <c r="AC132" s="10">
        <f>+IFERROR('Input Data Shift C'!AB61*IF('Input Data Shift C'!AB$80&gt;0,'Input Data Shift C'!AB$80,'Shift C Calculation'!$D132)/3600,0)</f>
        <v>0</v>
      </c>
      <c r="AD132" s="10">
        <f>+IFERROR('Input Data Shift C'!AC61*IF('Input Data Shift C'!AC$80&gt;0,'Input Data Shift C'!AC$80,'Shift C Calculation'!$D132)/3600,0)</f>
        <v>0</v>
      </c>
      <c r="AE132" s="10">
        <f>+IFERROR('Input Data Shift C'!AD61*IF('Input Data Shift C'!AD$80&gt;0,'Input Data Shift C'!AD$80,'Shift C Calculation'!$D132)/3600,0)</f>
        <v>0</v>
      </c>
      <c r="AF132" s="10">
        <f>+IFERROR('Input Data Shift C'!AE61*IF('Input Data Shift C'!AE$80&gt;0,'Input Data Shift C'!AE$80,'Shift C Calculation'!$D132)/3600,0)</f>
        <v>0</v>
      </c>
      <c r="AG132" s="10">
        <f>+IFERROR('Input Data Shift C'!AF61*IF('Input Data Shift C'!AF$80&gt;0,'Input Data Shift C'!AF$80,'Shift C Calculation'!$D132)/3600,0)</f>
        <v>0</v>
      </c>
      <c r="AH132" s="10">
        <f>+IFERROR('Input Data Shift C'!AG61*IF('Input Data Shift C'!AG$80&gt;0,'Input Data Shift C'!AG$80,'Shift C Calculation'!$D132)/3600,0)</f>
        <v>0</v>
      </c>
      <c r="AI132" s="10">
        <f>+IFERROR('Input Data Shift C'!AH61*IF('Input Data Shift C'!AH$80&gt;0,'Input Data Shift C'!AH$80,'Shift C Calculation'!$D132)/3600,0)</f>
        <v>0</v>
      </c>
      <c r="AJ132" s="10">
        <f t="shared" si="5"/>
        <v>0</v>
      </c>
    </row>
    <row r="133" spans="2:36">
      <c r="B133" s="8">
        <v>56</v>
      </c>
      <c r="C133" s="9">
        <f t="shared" si="4"/>
        <v>0</v>
      </c>
      <c r="D133" s="8">
        <f>+Kousu!F66</f>
        <v>0</v>
      </c>
      <c r="E133" s="10">
        <f>+IFERROR('Input Data Shift C'!D62*IF('Input Data Shift C'!D$80&gt;0,'Input Data Shift C'!D$80,'Shift C Calculation'!$D133)/3600,0)</f>
        <v>0</v>
      </c>
      <c r="F133" s="10">
        <f>+IFERROR('Input Data Shift C'!E62*IF('Input Data Shift C'!E$80&gt;0,'Input Data Shift C'!E$80,'Shift C Calculation'!$D133)/3600,0)</f>
        <v>0</v>
      </c>
      <c r="G133" s="10">
        <f>+IFERROR('Input Data Shift C'!F62*IF('Input Data Shift C'!F$80&gt;0,'Input Data Shift C'!F$80,'Shift C Calculation'!$D133)/3600,0)</f>
        <v>0</v>
      </c>
      <c r="H133" s="10">
        <f>+IFERROR('Input Data Shift C'!G62*IF('Input Data Shift C'!G$80&gt;0,'Input Data Shift C'!G$80,'Shift C Calculation'!$D133)/3600,0)</f>
        <v>0</v>
      </c>
      <c r="I133" s="10">
        <f>+IFERROR('Input Data Shift C'!H62*IF('Input Data Shift C'!H$80&gt;0,'Input Data Shift C'!H$80,'Shift C Calculation'!$D133)/3600,0)</f>
        <v>0</v>
      </c>
      <c r="J133" s="10">
        <f>+IFERROR('Input Data Shift C'!I62*IF('Input Data Shift C'!I$80&gt;0,'Input Data Shift C'!I$80,'Shift C Calculation'!$D133)/3600,0)</f>
        <v>0</v>
      </c>
      <c r="K133" s="10">
        <f>+IFERROR('Input Data Shift C'!J62*IF('Input Data Shift C'!J$80&gt;0,'Input Data Shift C'!J$80,'Shift C Calculation'!$D133)/3600,0)</f>
        <v>0</v>
      </c>
      <c r="L133" s="10">
        <f>+IFERROR('Input Data Shift C'!K62*IF('Input Data Shift C'!K$80&gt;0,'Input Data Shift C'!K$80,'Shift C Calculation'!$D133)/3600,0)</f>
        <v>0</v>
      </c>
      <c r="M133" s="10">
        <f>+IFERROR('Input Data Shift C'!L62*IF('Input Data Shift C'!L$80&gt;0,'Input Data Shift C'!L$80,'Shift C Calculation'!$D133)/3600,0)</f>
        <v>0</v>
      </c>
      <c r="N133" s="10">
        <f>+IFERROR('Input Data Shift C'!M62*IF('Input Data Shift C'!M$80&gt;0,'Input Data Shift C'!M$80,'Shift C Calculation'!$D133)/3600,0)</f>
        <v>0</v>
      </c>
      <c r="O133" s="10">
        <f>+IFERROR('Input Data Shift C'!N62*IF('Input Data Shift C'!N$80&gt;0,'Input Data Shift C'!N$80,'Shift C Calculation'!$D133)/3600,0)</f>
        <v>0</v>
      </c>
      <c r="P133" s="10">
        <f>+IFERROR('Input Data Shift C'!O62*IF('Input Data Shift C'!O$80&gt;0,'Input Data Shift C'!O$80,'Shift C Calculation'!$D133)/3600,0)</f>
        <v>0</v>
      </c>
      <c r="Q133" s="10">
        <f>+IFERROR('Input Data Shift C'!P62*IF('Input Data Shift C'!P$80&gt;0,'Input Data Shift C'!P$80,'Shift C Calculation'!$D133)/3600,0)</f>
        <v>0</v>
      </c>
      <c r="R133" s="10">
        <f>+IFERROR('Input Data Shift C'!Q62*IF('Input Data Shift C'!Q$80&gt;0,'Input Data Shift C'!Q$80,'Shift C Calculation'!$D133)/3600,0)</f>
        <v>0</v>
      </c>
      <c r="S133" s="10">
        <f>+IFERROR('Input Data Shift C'!R62*IF('Input Data Shift C'!R$80&gt;0,'Input Data Shift C'!R$80,'Shift C Calculation'!$D133)/3600,0)</f>
        <v>0</v>
      </c>
      <c r="T133" s="10">
        <f>+IFERROR('Input Data Shift C'!S62*IF('Input Data Shift C'!S$80&gt;0,'Input Data Shift C'!S$80,'Shift C Calculation'!$D133)/3600,0)</f>
        <v>0</v>
      </c>
      <c r="U133" s="10">
        <f>+IFERROR('Input Data Shift C'!T62*IF('Input Data Shift C'!T$80&gt;0,'Input Data Shift C'!T$80,'Shift C Calculation'!$D133)/3600,0)</f>
        <v>0</v>
      </c>
      <c r="V133" s="10">
        <f>+IFERROR('Input Data Shift C'!U62*IF('Input Data Shift C'!U$80&gt;0,'Input Data Shift C'!U$80,'Shift C Calculation'!$D133)/3600,0)</f>
        <v>0</v>
      </c>
      <c r="W133" s="10">
        <f>+IFERROR('Input Data Shift C'!V62*IF('Input Data Shift C'!V$80&gt;0,'Input Data Shift C'!V$80,'Shift C Calculation'!$D133)/3600,0)</f>
        <v>0</v>
      </c>
      <c r="X133" s="10">
        <f>+IFERROR('Input Data Shift C'!W62*IF('Input Data Shift C'!W$80&gt;0,'Input Data Shift C'!W$80,'Shift C Calculation'!$D133)/3600,0)</f>
        <v>0</v>
      </c>
      <c r="Y133" s="10">
        <f>+IFERROR('Input Data Shift C'!X62*IF('Input Data Shift C'!X$80&gt;0,'Input Data Shift C'!X$80,'Shift C Calculation'!$D133)/3600,0)</f>
        <v>0</v>
      </c>
      <c r="Z133" s="10">
        <f>+IFERROR('Input Data Shift C'!Y62*IF('Input Data Shift C'!Y$80&gt;0,'Input Data Shift C'!Y$80,'Shift C Calculation'!$D133)/3600,0)</f>
        <v>0</v>
      </c>
      <c r="AA133" s="10">
        <f>+IFERROR('Input Data Shift C'!Z62*IF('Input Data Shift C'!Z$80&gt;0,'Input Data Shift C'!Z$80,'Shift C Calculation'!$D133)/3600,0)</f>
        <v>0</v>
      </c>
      <c r="AB133" s="10">
        <f>+IFERROR('Input Data Shift C'!AA62*IF('Input Data Shift C'!AA$80&gt;0,'Input Data Shift C'!AA$80,'Shift C Calculation'!$D133)/3600,0)</f>
        <v>0</v>
      </c>
      <c r="AC133" s="10">
        <f>+IFERROR('Input Data Shift C'!AB62*IF('Input Data Shift C'!AB$80&gt;0,'Input Data Shift C'!AB$80,'Shift C Calculation'!$D133)/3600,0)</f>
        <v>0</v>
      </c>
      <c r="AD133" s="10">
        <f>+IFERROR('Input Data Shift C'!AC62*IF('Input Data Shift C'!AC$80&gt;0,'Input Data Shift C'!AC$80,'Shift C Calculation'!$D133)/3600,0)</f>
        <v>0</v>
      </c>
      <c r="AE133" s="10">
        <f>+IFERROR('Input Data Shift C'!AD62*IF('Input Data Shift C'!AD$80&gt;0,'Input Data Shift C'!AD$80,'Shift C Calculation'!$D133)/3600,0)</f>
        <v>0</v>
      </c>
      <c r="AF133" s="10">
        <f>+IFERROR('Input Data Shift C'!AE62*IF('Input Data Shift C'!AE$80&gt;0,'Input Data Shift C'!AE$80,'Shift C Calculation'!$D133)/3600,0)</f>
        <v>0</v>
      </c>
      <c r="AG133" s="10">
        <f>+IFERROR('Input Data Shift C'!AF62*IF('Input Data Shift C'!AF$80&gt;0,'Input Data Shift C'!AF$80,'Shift C Calculation'!$D133)/3600,0)</f>
        <v>0</v>
      </c>
      <c r="AH133" s="10">
        <f>+IFERROR('Input Data Shift C'!AG62*IF('Input Data Shift C'!AG$80&gt;0,'Input Data Shift C'!AG$80,'Shift C Calculation'!$D133)/3600,0)</f>
        <v>0</v>
      </c>
      <c r="AI133" s="10">
        <f>+IFERROR('Input Data Shift C'!AH62*IF('Input Data Shift C'!AH$80&gt;0,'Input Data Shift C'!AH$80,'Shift C Calculation'!$D133)/3600,0)</f>
        <v>0</v>
      </c>
      <c r="AJ133" s="10">
        <f t="shared" si="5"/>
        <v>0</v>
      </c>
    </row>
    <row r="134" spans="2:36">
      <c r="B134" s="8">
        <v>57</v>
      </c>
      <c r="C134" s="9">
        <f t="shared" si="4"/>
        <v>0</v>
      </c>
      <c r="D134" s="8">
        <f>+Kousu!F67</f>
        <v>0</v>
      </c>
      <c r="E134" s="10">
        <f>+IFERROR('Input Data Shift C'!D63*IF('Input Data Shift C'!D$80&gt;0,'Input Data Shift C'!D$80,'Shift C Calculation'!$D134)/3600,0)</f>
        <v>0</v>
      </c>
      <c r="F134" s="10">
        <f>+IFERROR('Input Data Shift C'!E63*IF('Input Data Shift C'!E$80&gt;0,'Input Data Shift C'!E$80,'Shift C Calculation'!$D134)/3600,0)</f>
        <v>0</v>
      </c>
      <c r="G134" s="10">
        <f>+IFERROR('Input Data Shift C'!F63*IF('Input Data Shift C'!F$80&gt;0,'Input Data Shift C'!F$80,'Shift C Calculation'!$D134)/3600,0)</f>
        <v>0</v>
      </c>
      <c r="H134" s="10">
        <f>+IFERROR('Input Data Shift C'!G63*IF('Input Data Shift C'!G$80&gt;0,'Input Data Shift C'!G$80,'Shift C Calculation'!$D134)/3600,0)</f>
        <v>0</v>
      </c>
      <c r="I134" s="10">
        <f>+IFERROR('Input Data Shift C'!H63*IF('Input Data Shift C'!H$80&gt;0,'Input Data Shift C'!H$80,'Shift C Calculation'!$D134)/3600,0)</f>
        <v>0</v>
      </c>
      <c r="J134" s="10">
        <f>+IFERROR('Input Data Shift C'!I63*IF('Input Data Shift C'!I$80&gt;0,'Input Data Shift C'!I$80,'Shift C Calculation'!$D134)/3600,0)</f>
        <v>0</v>
      </c>
      <c r="K134" s="10">
        <f>+IFERROR('Input Data Shift C'!J63*IF('Input Data Shift C'!J$80&gt;0,'Input Data Shift C'!J$80,'Shift C Calculation'!$D134)/3600,0)</f>
        <v>0</v>
      </c>
      <c r="L134" s="10">
        <f>+IFERROR('Input Data Shift C'!K63*IF('Input Data Shift C'!K$80&gt;0,'Input Data Shift C'!K$80,'Shift C Calculation'!$D134)/3600,0)</f>
        <v>0</v>
      </c>
      <c r="M134" s="10">
        <f>+IFERROR('Input Data Shift C'!L63*IF('Input Data Shift C'!L$80&gt;0,'Input Data Shift C'!L$80,'Shift C Calculation'!$D134)/3600,0)</f>
        <v>0</v>
      </c>
      <c r="N134" s="10">
        <f>+IFERROR('Input Data Shift C'!M63*IF('Input Data Shift C'!M$80&gt;0,'Input Data Shift C'!M$80,'Shift C Calculation'!$D134)/3600,0)</f>
        <v>0</v>
      </c>
      <c r="O134" s="10">
        <f>+IFERROR('Input Data Shift C'!N63*IF('Input Data Shift C'!N$80&gt;0,'Input Data Shift C'!N$80,'Shift C Calculation'!$D134)/3600,0)</f>
        <v>0</v>
      </c>
      <c r="P134" s="10">
        <f>+IFERROR('Input Data Shift C'!O63*IF('Input Data Shift C'!O$80&gt;0,'Input Data Shift C'!O$80,'Shift C Calculation'!$D134)/3600,0)</f>
        <v>0</v>
      </c>
      <c r="Q134" s="10">
        <f>+IFERROR('Input Data Shift C'!P63*IF('Input Data Shift C'!P$80&gt;0,'Input Data Shift C'!P$80,'Shift C Calculation'!$D134)/3600,0)</f>
        <v>0</v>
      </c>
      <c r="R134" s="10">
        <f>+IFERROR('Input Data Shift C'!Q63*IF('Input Data Shift C'!Q$80&gt;0,'Input Data Shift C'!Q$80,'Shift C Calculation'!$D134)/3600,0)</f>
        <v>0</v>
      </c>
      <c r="S134" s="10">
        <f>+IFERROR('Input Data Shift C'!R63*IF('Input Data Shift C'!R$80&gt;0,'Input Data Shift C'!R$80,'Shift C Calculation'!$D134)/3600,0)</f>
        <v>0</v>
      </c>
      <c r="T134" s="10">
        <f>+IFERROR('Input Data Shift C'!S63*IF('Input Data Shift C'!S$80&gt;0,'Input Data Shift C'!S$80,'Shift C Calculation'!$D134)/3600,0)</f>
        <v>0</v>
      </c>
      <c r="U134" s="10">
        <f>+IFERROR('Input Data Shift C'!T63*IF('Input Data Shift C'!T$80&gt;0,'Input Data Shift C'!T$80,'Shift C Calculation'!$D134)/3600,0)</f>
        <v>0</v>
      </c>
      <c r="V134" s="10">
        <f>+IFERROR('Input Data Shift C'!U63*IF('Input Data Shift C'!U$80&gt;0,'Input Data Shift C'!U$80,'Shift C Calculation'!$D134)/3600,0)</f>
        <v>0</v>
      </c>
      <c r="W134" s="10">
        <f>+IFERROR('Input Data Shift C'!V63*IF('Input Data Shift C'!V$80&gt;0,'Input Data Shift C'!V$80,'Shift C Calculation'!$D134)/3600,0)</f>
        <v>0</v>
      </c>
      <c r="X134" s="10">
        <f>+IFERROR('Input Data Shift C'!W63*IF('Input Data Shift C'!W$80&gt;0,'Input Data Shift C'!W$80,'Shift C Calculation'!$D134)/3600,0)</f>
        <v>0</v>
      </c>
      <c r="Y134" s="10">
        <f>+IFERROR('Input Data Shift C'!X63*IF('Input Data Shift C'!X$80&gt;0,'Input Data Shift C'!X$80,'Shift C Calculation'!$D134)/3600,0)</f>
        <v>0</v>
      </c>
      <c r="Z134" s="10">
        <f>+IFERROR('Input Data Shift C'!Y63*IF('Input Data Shift C'!Y$80&gt;0,'Input Data Shift C'!Y$80,'Shift C Calculation'!$D134)/3600,0)</f>
        <v>0</v>
      </c>
      <c r="AA134" s="10">
        <f>+IFERROR('Input Data Shift C'!Z63*IF('Input Data Shift C'!Z$80&gt;0,'Input Data Shift C'!Z$80,'Shift C Calculation'!$D134)/3600,0)</f>
        <v>0</v>
      </c>
      <c r="AB134" s="10">
        <f>+IFERROR('Input Data Shift C'!AA63*IF('Input Data Shift C'!AA$80&gt;0,'Input Data Shift C'!AA$80,'Shift C Calculation'!$D134)/3600,0)</f>
        <v>0</v>
      </c>
      <c r="AC134" s="10">
        <f>+IFERROR('Input Data Shift C'!AB63*IF('Input Data Shift C'!AB$80&gt;0,'Input Data Shift C'!AB$80,'Shift C Calculation'!$D134)/3600,0)</f>
        <v>0</v>
      </c>
      <c r="AD134" s="10">
        <f>+IFERROR('Input Data Shift C'!AC63*IF('Input Data Shift C'!AC$80&gt;0,'Input Data Shift C'!AC$80,'Shift C Calculation'!$D134)/3600,0)</f>
        <v>0</v>
      </c>
      <c r="AE134" s="10">
        <f>+IFERROR('Input Data Shift C'!AD63*IF('Input Data Shift C'!AD$80&gt;0,'Input Data Shift C'!AD$80,'Shift C Calculation'!$D134)/3600,0)</f>
        <v>0</v>
      </c>
      <c r="AF134" s="10">
        <f>+IFERROR('Input Data Shift C'!AE63*IF('Input Data Shift C'!AE$80&gt;0,'Input Data Shift C'!AE$80,'Shift C Calculation'!$D134)/3600,0)</f>
        <v>0</v>
      </c>
      <c r="AG134" s="10">
        <f>+IFERROR('Input Data Shift C'!AF63*IF('Input Data Shift C'!AF$80&gt;0,'Input Data Shift C'!AF$80,'Shift C Calculation'!$D134)/3600,0)</f>
        <v>0</v>
      </c>
      <c r="AH134" s="10">
        <f>+IFERROR('Input Data Shift C'!AG63*IF('Input Data Shift C'!AG$80&gt;0,'Input Data Shift C'!AG$80,'Shift C Calculation'!$D134)/3600,0)</f>
        <v>0</v>
      </c>
      <c r="AI134" s="10">
        <f>+IFERROR('Input Data Shift C'!AH63*IF('Input Data Shift C'!AH$80&gt;0,'Input Data Shift C'!AH$80,'Shift C Calculation'!$D134)/3600,0)</f>
        <v>0</v>
      </c>
      <c r="AJ134" s="10">
        <f t="shared" si="5"/>
        <v>0</v>
      </c>
    </row>
    <row r="135" spans="2:36">
      <c r="B135" s="8">
        <v>58</v>
      </c>
      <c r="C135" s="9">
        <f t="shared" si="4"/>
        <v>0</v>
      </c>
      <c r="D135" s="8">
        <f>+Kousu!F68</f>
        <v>0</v>
      </c>
      <c r="E135" s="10">
        <f>+IFERROR('Input Data Shift C'!D64*IF('Input Data Shift C'!D$80&gt;0,'Input Data Shift C'!D$80,'Shift C Calculation'!$D135)/3600,0)</f>
        <v>0</v>
      </c>
      <c r="F135" s="10">
        <f>+IFERROR('Input Data Shift C'!E64*IF('Input Data Shift C'!E$80&gt;0,'Input Data Shift C'!E$80,'Shift C Calculation'!$D135)/3600,0)</f>
        <v>0</v>
      </c>
      <c r="G135" s="10">
        <f>+IFERROR('Input Data Shift C'!F64*IF('Input Data Shift C'!F$80&gt;0,'Input Data Shift C'!F$80,'Shift C Calculation'!$D135)/3600,0)</f>
        <v>0</v>
      </c>
      <c r="H135" s="10">
        <f>+IFERROR('Input Data Shift C'!G64*IF('Input Data Shift C'!G$80&gt;0,'Input Data Shift C'!G$80,'Shift C Calculation'!$D135)/3600,0)</f>
        <v>0</v>
      </c>
      <c r="I135" s="10">
        <f>+IFERROR('Input Data Shift C'!H64*IF('Input Data Shift C'!H$80&gt;0,'Input Data Shift C'!H$80,'Shift C Calculation'!$D135)/3600,0)</f>
        <v>0</v>
      </c>
      <c r="J135" s="10">
        <f>+IFERROR('Input Data Shift C'!I64*IF('Input Data Shift C'!I$80&gt;0,'Input Data Shift C'!I$80,'Shift C Calculation'!$D135)/3600,0)</f>
        <v>0</v>
      </c>
      <c r="K135" s="10">
        <f>+IFERROR('Input Data Shift C'!J64*IF('Input Data Shift C'!J$80&gt;0,'Input Data Shift C'!J$80,'Shift C Calculation'!$D135)/3600,0)</f>
        <v>0</v>
      </c>
      <c r="L135" s="10">
        <f>+IFERROR('Input Data Shift C'!K64*IF('Input Data Shift C'!K$80&gt;0,'Input Data Shift C'!K$80,'Shift C Calculation'!$D135)/3600,0)</f>
        <v>0</v>
      </c>
      <c r="M135" s="10">
        <f>+IFERROR('Input Data Shift C'!L64*IF('Input Data Shift C'!L$80&gt;0,'Input Data Shift C'!L$80,'Shift C Calculation'!$D135)/3600,0)</f>
        <v>0</v>
      </c>
      <c r="N135" s="10">
        <f>+IFERROR('Input Data Shift C'!M64*IF('Input Data Shift C'!M$80&gt;0,'Input Data Shift C'!M$80,'Shift C Calculation'!$D135)/3600,0)</f>
        <v>0</v>
      </c>
      <c r="O135" s="10">
        <f>+IFERROR('Input Data Shift C'!N64*IF('Input Data Shift C'!N$80&gt;0,'Input Data Shift C'!N$80,'Shift C Calculation'!$D135)/3600,0)</f>
        <v>0</v>
      </c>
      <c r="P135" s="10">
        <f>+IFERROR('Input Data Shift C'!O64*IF('Input Data Shift C'!O$80&gt;0,'Input Data Shift C'!O$80,'Shift C Calculation'!$D135)/3600,0)</f>
        <v>0</v>
      </c>
      <c r="Q135" s="10">
        <f>+IFERROR('Input Data Shift C'!P64*IF('Input Data Shift C'!P$80&gt;0,'Input Data Shift C'!P$80,'Shift C Calculation'!$D135)/3600,0)</f>
        <v>0</v>
      </c>
      <c r="R135" s="10">
        <f>+IFERROR('Input Data Shift C'!Q64*IF('Input Data Shift C'!Q$80&gt;0,'Input Data Shift C'!Q$80,'Shift C Calculation'!$D135)/3600,0)</f>
        <v>0</v>
      </c>
      <c r="S135" s="10">
        <f>+IFERROR('Input Data Shift C'!R64*IF('Input Data Shift C'!R$80&gt;0,'Input Data Shift C'!R$80,'Shift C Calculation'!$D135)/3600,0)</f>
        <v>0</v>
      </c>
      <c r="T135" s="10">
        <f>+IFERROR('Input Data Shift C'!S64*IF('Input Data Shift C'!S$80&gt;0,'Input Data Shift C'!S$80,'Shift C Calculation'!$D135)/3600,0)</f>
        <v>0</v>
      </c>
      <c r="U135" s="10">
        <f>+IFERROR('Input Data Shift C'!T64*IF('Input Data Shift C'!T$80&gt;0,'Input Data Shift C'!T$80,'Shift C Calculation'!$D135)/3600,0)</f>
        <v>0</v>
      </c>
      <c r="V135" s="10">
        <f>+IFERROR('Input Data Shift C'!U64*IF('Input Data Shift C'!U$80&gt;0,'Input Data Shift C'!U$80,'Shift C Calculation'!$D135)/3600,0)</f>
        <v>0</v>
      </c>
      <c r="W135" s="10">
        <f>+IFERROR('Input Data Shift C'!V64*IF('Input Data Shift C'!V$80&gt;0,'Input Data Shift C'!V$80,'Shift C Calculation'!$D135)/3600,0)</f>
        <v>0</v>
      </c>
      <c r="X135" s="10">
        <f>+IFERROR('Input Data Shift C'!W64*IF('Input Data Shift C'!W$80&gt;0,'Input Data Shift C'!W$80,'Shift C Calculation'!$D135)/3600,0)</f>
        <v>0</v>
      </c>
      <c r="Y135" s="10">
        <f>+IFERROR('Input Data Shift C'!X64*IF('Input Data Shift C'!X$80&gt;0,'Input Data Shift C'!X$80,'Shift C Calculation'!$D135)/3600,0)</f>
        <v>0</v>
      </c>
      <c r="Z135" s="10">
        <f>+IFERROR('Input Data Shift C'!Y64*IF('Input Data Shift C'!Y$80&gt;0,'Input Data Shift C'!Y$80,'Shift C Calculation'!$D135)/3600,0)</f>
        <v>0</v>
      </c>
      <c r="AA135" s="10">
        <f>+IFERROR('Input Data Shift C'!Z64*IF('Input Data Shift C'!Z$80&gt;0,'Input Data Shift C'!Z$80,'Shift C Calculation'!$D135)/3600,0)</f>
        <v>0</v>
      </c>
      <c r="AB135" s="10">
        <f>+IFERROR('Input Data Shift C'!AA64*IF('Input Data Shift C'!AA$80&gt;0,'Input Data Shift C'!AA$80,'Shift C Calculation'!$D135)/3600,0)</f>
        <v>0</v>
      </c>
      <c r="AC135" s="10">
        <f>+IFERROR('Input Data Shift C'!AB64*IF('Input Data Shift C'!AB$80&gt;0,'Input Data Shift C'!AB$80,'Shift C Calculation'!$D135)/3600,0)</f>
        <v>0</v>
      </c>
      <c r="AD135" s="10">
        <f>+IFERROR('Input Data Shift C'!AC64*IF('Input Data Shift C'!AC$80&gt;0,'Input Data Shift C'!AC$80,'Shift C Calculation'!$D135)/3600,0)</f>
        <v>0</v>
      </c>
      <c r="AE135" s="10">
        <f>+IFERROR('Input Data Shift C'!AD64*IF('Input Data Shift C'!AD$80&gt;0,'Input Data Shift C'!AD$80,'Shift C Calculation'!$D135)/3600,0)</f>
        <v>0</v>
      </c>
      <c r="AF135" s="10">
        <f>+IFERROR('Input Data Shift C'!AE64*IF('Input Data Shift C'!AE$80&gt;0,'Input Data Shift C'!AE$80,'Shift C Calculation'!$D135)/3600,0)</f>
        <v>0</v>
      </c>
      <c r="AG135" s="10">
        <f>+IFERROR('Input Data Shift C'!AF64*IF('Input Data Shift C'!AF$80&gt;0,'Input Data Shift C'!AF$80,'Shift C Calculation'!$D135)/3600,0)</f>
        <v>0</v>
      </c>
      <c r="AH135" s="10">
        <f>+IFERROR('Input Data Shift C'!AG64*IF('Input Data Shift C'!AG$80&gt;0,'Input Data Shift C'!AG$80,'Shift C Calculation'!$D135)/3600,0)</f>
        <v>0</v>
      </c>
      <c r="AI135" s="10">
        <f>+IFERROR('Input Data Shift C'!AH64*IF('Input Data Shift C'!AH$80&gt;0,'Input Data Shift C'!AH$80,'Shift C Calculation'!$D135)/3600,0)</f>
        <v>0</v>
      </c>
      <c r="AJ135" s="10">
        <f t="shared" si="5"/>
        <v>0</v>
      </c>
    </row>
    <row r="136" spans="2:36">
      <c r="B136" s="8">
        <v>59</v>
      </c>
      <c r="C136" s="9">
        <f t="shared" si="4"/>
        <v>0</v>
      </c>
      <c r="D136" s="8">
        <f>+Kousu!F69</f>
        <v>0</v>
      </c>
      <c r="E136" s="10">
        <f>+IFERROR('Input Data Shift C'!D65*IF('Input Data Shift C'!D$80&gt;0,'Input Data Shift C'!D$80,'Shift C Calculation'!$D136)/3600,0)</f>
        <v>0</v>
      </c>
      <c r="F136" s="10">
        <f>+IFERROR('Input Data Shift C'!E65*IF('Input Data Shift C'!E$80&gt;0,'Input Data Shift C'!E$80,'Shift C Calculation'!$D136)/3600,0)</f>
        <v>0</v>
      </c>
      <c r="G136" s="10">
        <f>+IFERROR('Input Data Shift C'!F65*IF('Input Data Shift C'!F$80&gt;0,'Input Data Shift C'!F$80,'Shift C Calculation'!$D136)/3600,0)</f>
        <v>0</v>
      </c>
      <c r="H136" s="10">
        <f>+IFERROR('Input Data Shift C'!G65*IF('Input Data Shift C'!G$80&gt;0,'Input Data Shift C'!G$80,'Shift C Calculation'!$D136)/3600,0)</f>
        <v>0</v>
      </c>
      <c r="I136" s="10">
        <f>+IFERROR('Input Data Shift C'!H65*IF('Input Data Shift C'!H$80&gt;0,'Input Data Shift C'!H$80,'Shift C Calculation'!$D136)/3600,0)</f>
        <v>0</v>
      </c>
      <c r="J136" s="10">
        <f>+IFERROR('Input Data Shift C'!I65*IF('Input Data Shift C'!I$80&gt;0,'Input Data Shift C'!I$80,'Shift C Calculation'!$D136)/3600,0)</f>
        <v>0</v>
      </c>
      <c r="K136" s="10">
        <f>+IFERROR('Input Data Shift C'!J65*IF('Input Data Shift C'!J$80&gt;0,'Input Data Shift C'!J$80,'Shift C Calculation'!$D136)/3600,0)</f>
        <v>0</v>
      </c>
      <c r="L136" s="10">
        <f>+IFERROR('Input Data Shift C'!K65*IF('Input Data Shift C'!K$80&gt;0,'Input Data Shift C'!K$80,'Shift C Calculation'!$D136)/3600,0)</f>
        <v>0</v>
      </c>
      <c r="M136" s="10">
        <f>+IFERROR('Input Data Shift C'!L65*IF('Input Data Shift C'!L$80&gt;0,'Input Data Shift C'!L$80,'Shift C Calculation'!$D136)/3600,0)</f>
        <v>0</v>
      </c>
      <c r="N136" s="10">
        <f>+IFERROR('Input Data Shift C'!M65*IF('Input Data Shift C'!M$80&gt;0,'Input Data Shift C'!M$80,'Shift C Calculation'!$D136)/3600,0)</f>
        <v>0</v>
      </c>
      <c r="O136" s="10">
        <f>+IFERROR('Input Data Shift C'!N65*IF('Input Data Shift C'!N$80&gt;0,'Input Data Shift C'!N$80,'Shift C Calculation'!$D136)/3600,0)</f>
        <v>0</v>
      </c>
      <c r="P136" s="10">
        <f>+IFERROR('Input Data Shift C'!O65*IF('Input Data Shift C'!O$80&gt;0,'Input Data Shift C'!O$80,'Shift C Calculation'!$D136)/3600,0)</f>
        <v>0</v>
      </c>
      <c r="Q136" s="10">
        <f>+IFERROR('Input Data Shift C'!P65*IF('Input Data Shift C'!P$80&gt;0,'Input Data Shift C'!P$80,'Shift C Calculation'!$D136)/3600,0)</f>
        <v>0</v>
      </c>
      <c r="R136" s="10">
        <f>+IFERROR('Input Data Shift C'!Q65*IF('Input Data Shift C'!Q$80&gt;0,'Input Data Shift C'!Q$80,'Shift C Calculation'!$D136)/3600,0)</f>
        <v>0</v>
      </c>
      <c r="S136" s="10">
        <f>+IFERROR('Input Data Shift C'!R65*IF('Input Data Shift C'!R$80&gt;0,'Input Data Shift C'!R$80,'Shift C Calculation'!$D136)/3600,0)</f>
        <v>0</v>
      </c>
      <c r="T136" s="10">
        <f>+IFERROR('Input Data Shift C'!S65*IF('Input Data Shift C'!S$80&gt;0,'Input Data Shift C'!S$80,'Shift C Calculation'!$D136)/3600,0)</f>
        <v>0</v>
      </c>
      <c r="U136" s="10">
        <f>+IFERROR('Input Data Shift C'!T65*IF('Input Data Shift C'!T$80&gt;0,'Input Data Shift C'!T$80,'Shift C Calculation'!$D136)/3600,0)</f>
        <v>0</v>
      </c>
      <c r="V136" s="10">
        <f>+IFERROR('Input Data Shift C'!U65*IF('Input Data Shift C'!U$80&gt;0,'Input Data Shift C'!U$80,'Shift C Calculation'!$D136)/3600,0)</f>
        <v>0</v>
      </c>
      <c r="W136" s="10">
        <f>+IFERROR('Input Data Shift C'!V65*IF('Input Data Shift C'!V$80&gt;0,'Input Data Shift C'!V$80,'Shift C Calculation'!$D136)/3600,0)</f>
        <v>0</v>
      </c>
      <c r="X136" s="10">
        <f>+IFERROR('Input Data Shift C'!W65*IF('Input Data Shift C'!W$80&gt;0,'Input Data Shift C'!W$80,'Shift C Calculation'!$D136)/3600,0)</f>
        <v>0</v>
      </c>
      <c r="Y136" s="10">
        <f>+IFERROR('Input Data Shift C'!X65*IF('Input Data Shift C'!X$80&gt;0,'Input Data Shift C'!X$80,'Shift C Calculation'!$D136)/3600,0)</f>
        <v>0</v>
      </c>
      <c r="Z136" s="10">
        <f>+IFERROR('Input Data Shift C'!Y65*IF('Input Data Shift C'!Y$80&gt;0,'Input Data Shift C'!Y$80,'Shift C Calculation'!$D136)/3600,0)</f>
        <v>0</v>
      </c>
      <c r="AA136" s="10">
        <f>+IFERROR('Input Data Shift C'!Z65*IF('Input Data Shift C'!Z$80&gt;0,'Input Data Shift C'!Z$80,'Shift C Calculation'!$D136)/3600,0)</f>
        <v>0</v>
      </c>
      <c r="AB136" s="10">
        <f>+IFERROR('Input Data Shift C'!AA65*IF('Input Data Shift C'!AA$80&gt;0,'Input Data Shift C'!AA$80,'Shift C Calculation'!$D136)/3600,0)</f>
        <v>0</v>
      </c>
      <c r="AC136" s="10">
        <f>+IFERROR('Input Data Shift C'!AB65*IF('Input Data Shift C'!AB$80&gt;0,'Input Data Shift C'!AB$80,'Shift C Calculation'!$D136)/3600,0)</f>
        <v>0</v>
      </c>
      <c r="AD136" s="10">
        <f>+IFERROR('Input Data Shift C'!AC65*IF('Input Data Shift C'!AC$80&gt;0,'Input Data Shift C'!AC$80,'Shift C Calculation'!$D136)/3600,0)</f>
        <v>0</v>
      </c>
      <c r="AE136" s="10">
        <f>+IFERROR('Input Data Shift C'!AD65*IF('Input Data Shift C'!AD$80&gt;0,'Input Data Shift C'!AD$80,'Shift C Calculation'!$D136)/3600,0)</f>
        <v>0</v>
      </c>
      <c r="AF136" s="10">
        <f>+IFERROR('Input Data Shift C'!AE65*IF('Input Data Shift C'!AE$80&gt;0,'Input Data Shift C'!AE$80,'Shift C Calculation'!$D136)/3600,0)</f>
        <v>0</v>
      </c>
      <c r="AG136" s="10">
        <f>+IFERROR('Input Data Shift C'!AF65*IF('Input Data Shift C'!AF$80&gt;0,'Input Data Shift C'!AF$80,'Shift C Calculation'!$D136)/3600,0)</f>
        <v>0</v>
      </c>
      <c r="AH136" s="10">
        <f>+IFERROR('Input Data Shift C'!AG65*IF('Input Data Shift C'!AG$80&gt;0,'Input Data Shift C'!AG$80,'Shift C Calculation'!$D136)/3600,0)</f>
        <v>0</v>
      </c>
      <c r="AI136" s="10">
        <f>+IFERROR('Input Data Shift C'!AH65*IF('Input Data Shift C'!AH$80&gt;0,'Input Data Shift C'!AH$80,'Shift C Calculation'!$D136)/3600,0)</f>
        <v>0</v>
      </c>
      <c r="AJ136" s="10">
        <f t="shared" si="5"/>
        <v>0</v>
      </c>
    </row>
    <row r="137" spans="2:36">
      <c r="B137" s="8">
        <v>60</v>
      </c>
      <c r="C137" s="9">
        <f t="shared" si="4"/>
        <v>0</v>
      </c>
      <c r="D137" s="8">
        <f>+Kousu!F70</f>
        <v>0</v>
      </c>
      <c r="E137" s="10">
        <f>+IFERROR('Input Data Shift C'!D66*IF('Input Data Shift C'!D$80&gt;0,'Input Data Shift C'!D$80,'Shift C Calculation'!$D137)/3600,0)</f>
        <v>0</v>
      </c>
      <c r="F137" s="10">
        <f>+IFERROR('Input Data Shift C'!E66*IF('Input Data Shift C'!E$80&gt;0,'Input Data Shift C'!E$80,'Shift C Calculation'!$D137)/3600,0)</f>
        <v>0</v>
      </c>
      <c r="G137" s="10">
        <f>+IFERROR('Input Data Shift C'!F66*IF('Input Data Shift C'!F$80&gt;0,'Input Data Shift C'!F$80,'Shift C Calculation'!$D137)/3600,0)</f>
        <v>0</v>
      </c>
      <c r="H137" s="10">
        <f>+IFERROR('Input Data Shift C'!G66*IF('Input Data Shift C'!G$80&gt;0,'Input Data Shift C'!G$80,'Shift C Calculation'!$D137)/3600,0)</f>
        <v>0</v>
      </c>
      <c r="I137" s="10">
        <f>+IFERROR('Input Data Shift C'!H66*IF('Input Data Shift C'!H$80&gt;0,'Input Data Shift C'!H$80,'Shift C Calculation'!$D137)/3600,0)</f>
        <v>0</v>
      </c>
      <c r="J137" s="10">
        <f>+IFERROR('Input Data Shift C'!I66*IF('Input Data Shift C'!I$80&gt;0,'Input Data Shift C'!I$80,'Shift C Calculation'!$D137)/3600,0)</f>
        <v>0</v>
      </c>
      <c r="K137" s="10">
        <f>+IFERROR('Input Data Shift C'!J66*IF('Input Data Shift C'!J$80&gt;0,'Input Data Shift C'!J$80,'Shift C Calculation'!$D137)/3600,0)</f>
        <v>0</v>
      </c>
      <c r="L137" s="10">
        <f>+IFERROR('Input Data Shift C'!K66*IF('Input Data Shift C'!K$80&gt;0,'Input Data Shift C'!K$80,'Shift C Calculation'!$D137)/3600,0)</f>
        <v>0</v>
      </c>
      <c r="M137" s="10">
        <f>+IFERROR('Input Data Shift C'!L66*IF('Input Data Shift C'!L$80&gt;0,'Input Data Shift C'!L$80,'Shift C Calculation'!$D137)/3600,0)</f>
        <v>0</v>
      </c>
      <c r="N137" s="10">
        <f>+IFERROR('Input Data Shift C'!M66*IF('Input Data Shift C'!M$80&gt;0,'Input Data Shift C'!M$80,'Shift C Calculation'!$D137)/3600,0)</f>
        <v>0</v>
      </c>
      <c r="O137" s="10">
        <f>+IFERROR('Input Data Shift C'!N66*IF('Input Data Shift C'!N$80&gt;0,'Input Data Shift C'!N$80,'Shift C Calculation'!$D137)/3600,0)</f>
        <v>0</v>
      </c>
      <c r="P137" s="10">
        <f>+IFERROR('Input Data Shift C'!O66*IF('Input Data Shift C'!O$80&gt;0,'Input Data Shift C'!O$80,'Shift C Calculation'!$D137)/3600,0)</f>
        <v>0</v>
      </c>
      <c r="Q137" s="10">
        <f>+IFERROR('Input Data Shift C'!P66*IF('Input Data Shift C'!P$80&gt;0,'Input Data Shift C'!P$80,'Shift C Calculation'!$D137)/3600,0)</f>
        <v>0</v>
      </c>
      <c r="R137" s="10">
        <f>+IFERROR('Input Data Shift C'!Q66*IF('Input Data Shift C'!Q$80&gt;0,'Input Data Shift C'!Q$80,'Shift C Calculation'!$D137)/3600,0)</f>
        <v>0</v>
      </c>
      <c r="S137" s="10">
        <f>+IFERROR('Input Data Shift C'!R66*IF('Input Data Shift C'!R$80&gt;0,'Input Data Shift C'!R$80,'Shift C Calculation'!$D137)/3600,0)</f>
        <v>0</v>
      </c>
      <c r="T137" s="10">
        <f>+IFERROR('Input Data Shift C'!S66*IF('Input Data Shift C'!S$80&gt;0,'Input Data Shift C'!S$80,'Shift C Calculation'!$D137)/3600,0)</f>
        <v>0</v>
      </c>
      <c r="U137" s="10">
        <f>+IFERROR('Input Data Shift C'!T66*IF('Input Data Shift C'!T$80&gt;0,'Input Data Shift C'!T$80,'Shift C Calculation'!$D137)/3600,0)</f>
        <v>0</v>
      </c>
      <c r="V137" s="10">
        <f>+IFERROR('Input Data Shift C'!U66*IF('Input Data Shift C'!U$80&gt;0,'Input Data Shift C'!U$80,'Shift C Calculation'!$D137)/3600,0)</f>
        <v>0</v>
      </c>
      <c r="W137" s="10">
        <f>+IFERROR('Input Data Shift C'!V66*IF('Input Data Shift C'!V$80&gt;0,'Input Data Shift C'!V$80,'Shift C Calculation'!$D137)/3600,0)</f>
        <v>0</v>
      </c>
      <c r="X137" s="10">
        <f>+IFERROR('Input Data Shift C'!W66*IF('Input Data Shift C'!W$80&gt;0,'Input Data Shift C'!W$80,'Shift C Calculation'!$D137)/3600,0)</f>
        <v>0</v>
      </c>
      <c r="Y137" s="10">
        <f>+IFERROR('Input Data Shift C'!X66*IF('Input Data Shift C'!X$80&gt;0,'Input Data Shift C'!X$80,'Shift C Calculation'!$D137)/3600,0)</f>
        <v>0</v>
      </c>
      <c r="Z137" s="10">
        <f>+IFERROR('Input Data Shift C'!Y66*IF('Input Data Shift C'!Y$80&gt;0,'Input Data Shift C'!Y$80,'Shift C Calculation'!$D137)/3600,0)</f>
        <v>0</v>
      </c>
      <c r="AA137" s="10">
        <f>+IFERROR('Input Data Shift C'!Z66*IF('Input Data Shift C'!Z$80&gt;0,'Input Data Shift C'!Z$80,'Shift C Calculation'!$D137)/3600,0)</f>
        <v>0</v>
      </c>
      <c r="AB137" s="10">
        <f>+IFERROR('Input Data Shift C'!AA66*IF('Input Data Shift C'!AA$80&gt;0,'Input Data Shift C'!AA$80,'Shift C Calculation'!$D137)/3600,0)</f>
        <v>0</v>
      </c>
      <c r="AC137" s="10">
        <f>+IFERROR('Input Data Shift C'!AB66*IF('Input Data Shift C'!AB$80&gt;0,'Input Data Shift C'!AB$80,'Shift C Calculation'!$D137)/3600,0)</f>
        <v>0</v>
      </c>
      <c r="AD137" s="10">
        <f>+IFERROR('Input Data Shift C'!AC66*IF('Input Data Shift C'!AC$80&gt;0,'Input Data Shift C'!AC$80,'Shift C Calculation'!$D137)/3600,0)</f>
        <v>0</v>
      </c>
      <c r="AE137" s="10">
        <f>+IFERROR('Input Data Shift C'!AD66*IF('Input Data Shift C'!AD$80&gt;0,'Input Data Shift C'!AD$80,'Shift C Calculation'!$D137)/3600,0)</f>
        <v>0</v>
      </c>
      <c r="AF137" s="10">
        <f>+IFERROR('Input Data Shift C'!AE66*IF('Input Data Shift C'!AE$80&gt;0,'Input Data Shift C'!AE$80,'Shift C Calculation'!$D137)/3600,0)</f>
        <v>0</v>
      </c>
      <c r="AG137" s="10">
        <f>+IFERROR('Input Data Shift C'!AF66*IF('Input Data Shift C'!AF$80&gt;0,'Input Data Shift C'!AF$80,'Shift C Calculation'!$D137)/3600,0)</f>
        <v>0</v>
      </c>
      <c r="AH137" s="10">
        <f>+IFERROR('Input Data Shift C'!AG66*IF('Input Data Shift C'!AG$80&gt;0,'Input Data Shift C'!AG$80,'Shift C Calculation'!$D137)/3600,0)</f>
        <v>0</v>
      </c>
      <c r="AI137" s="10">
        <f>+IFERROR('Input Data Shift C'!AH66*IF('Input Data Shift C'!AH$80&gt;0,'Input Data Shift C'!AH$80,'Shift C Calculation'!$D137)/3600,0)</f>
        <v>0</v>
      </c>
      <c r="AJ137" s="10">
        <f t="shared" si="5"/>
        <v>0</v>
      </c>
    </row>
    <row r="138" spans="2:36">
      <c r="B138" s="8">
        <v>61</v>
      </c>
      <c r="C138" s="9">
        <f t="shared" si="4"/>
        <v>0</v>
      </c>
      <c r="D138" s="8">
        <f>+Kousu!F71</f>
        <v>0</v>
      </c>
      <c r="E138" s="10">
        <f>+IFERROR('Input Data Shift C'!D67*IF('Input Data Shift C'!D$80&gt;0,'Input Data Shift C'!D$80,'Shift C Calculation'!$D138)/3600,0)</f>
        <v>0</v>
      </c>
      <c r="F138" s="10">
        <f>+IFERROR('Input Data Shift C'!E67*IF('Input Data Shift C'!E$80&gt;0,'Input Data Shift C'!E$80,'Shift C Calculation'!$D138)/3600,0)</f>
        <v>0</v>
      </c>
      <c r="G138" s="10">
        <f>+IFERROR('Input Data Shift C'!F67*IF('Input Data Shift C'!F$80&gt;0,'Input Data Shift C'!F$80,'Shift C Calculation'!$D138)/3600,0)</f>
        <v>0</v>
      </c>
      <c r="H138" s="10">
        <f>+IFERROR('Input Data Shift C'!G67*IF('Input Data Shift C'!G$80&gt;0,'Input Data Shift C'!G$80,'Shift C Calculation'!$D138)/3600,0)</f>
        <v>0</v>
      </c>
      <c r="I138" s="10">
        <f>+IFERROR('Input Data Shift C'!H67*IF('Input Data Shift C'!H$80&gt;0,'Input Data Shift C'!H$80,'Shift C Calculation'!$D138)/3600,0)</f>
        <v>0</v>
      </c>
      <c r="J138" s="10">
        <f>+IFERROR('Input Data Shift C'!I67*IF('Input Data Shift C'!I$80&gt;0,'Input Data Shift C'!I$80,'Shift C Calculation'!$D138)/3600,0)</f>
        <v>0</v>
      </c>
      <c r="K138" s="10">
        <f>+IFERROR('Input Data Shift C'!J67*IF('Input Data Shift C'!J$80&gt;0,'Input Data Shift C'!J$80,'Shift C Calculation'!$D138)/3600,0)</f>
        <v>0</v>
      </c>
      <c r="L138" s="10">
        <f>+IFERROR('Input Data Shift C'!K67*IF('Input Data Shift C'!K$80&gt;0,'Input Data Shift C'!K$80,'Shift C Calculation'!$D138)/3600,0)</f>
        <v>0</v>
      </c>
      <c r="M138" s="10">
        <f>+IFERROR('Input Data Shift C'!L67*IF('Input Data Shift C'!L$80&gt;0,'Input Data Shift C'!L$80,'Shift C Calculation'!$D138)/3600,0)</f>
        <v>0</v>
      </c>
      <c r="N138" s="10">
        <f>+IFERROR('Input Data Shift C'!M67*IF('Input Data Shift C'!M$80&gt;0,'Input Data Shift C'!M$80,'Shift C Calculation'!$D138)/3600,0)</f>
        <v>0</v>
      </c>
      <c r="O138" s="10">
        <f>+IFERROR('Input Data Shift C'!N67*IF('Input Data Shift C'!N$80&gt;0,'Input Data Shift C'!N$80,'Shift C Calculation'!$D138)/3600,0)</f>
        <v>0</v>
      </c>
      <c r="P138" s="10">
        <f>+IFERROR('Input Data Shift C'!O67*IF('Input Data Shift C'!O$80&gt;0,'Input Data Shift C'!O$80,'Shift C Calculation'!$D138)/3600,0)</f>
        <v>0</v>
      </c>
      <c r="Q138" s="10">
        <f>+IFERROR('Input Data Shift C'!P67*IF('Input Data Shift C'!P$80&gt;0,'Input Data Shift C'!P$80,'Shift C Calculation'!$D138)/3600,0)</f>
        <v>0</v>
      </c>
      <c r="R138" s="10">
        <f>+IFERROR('Input Data Shift C'!Q67*IF('Input Data Shift C'!Q$80&gt;0,'Input Data Shift C'!Q$80,'Shift C Calculation'!$D138)/3600,0)</f>
        <v>0</v>
      </c>
      <c r="S138" s="10">
        <f>+IFERROR('Input Data Shift C'!R67*IF('Input Data Shift C'!R$80&gt;0,'Input Data Shift C'!R$80,'Shift C Calculation'!$D138)/3600,0)</f>
        <v>0</v>
      </c>
      <c r="T138" s="10">
        <f>+IFERROR('Input Data Shift C'!S67*IF('Input Data Shift C'!S$80&gt;0,'Input Data Shift C'!S$80,'Shift C Calculation'!$D138)/3600,0)</f>
        <v>0</v>
      </c>
      <c r="U138" s="10">
        <f>+IFERROR('Input Data Shift C'!T67*IF('Input Data Shift C'!T$80&gt;0,'Input Data Shift C'!T$80,'Shift C Calculation'!$D138)/3600,0)</f>
        <v>0</v>
      </c>
      <c r="V138" s="10">
        <f>+IFERROR('Input Data Shift C'!U67*IF('Input Data Shift C'!U$80&gt;0,'Input Data Shift C'!U$80,'Shift C Calculation'!$D138)/3600,0)</f>
        <v>0</v>
      </c>
      <c r="W138" s="10">
        <f>+IFERROR('Input Data Shift C'!V67*IF('Input Data Shift C'!V$80&gt;0,'Input Data Shift C'!V$80,'Shift C Calculation'!$D138)/3600,0)</f>
        <v>0</v>
      </c>
      <c r="X138" s="10">
        <f>+IFERROR('Input Data Shift C'!W67*IF('Input Data Shift C'!W$80&gt;0,'Input Data Shift C'!W$80,'Shift C Calculation'!$D138)/3600,0)</f>
        <v>0</v>
      </c>
      <c r="Y138" s="10">
        <f>+IFERROR('Input Data Shift C'!X67*IF('Input Data Shift C'!X$80&gt;0,'Input Data Shift C'!X$80,'Shift C Calculation'!$D138)/3600,0)</f>
        <v>0</v>
      </c>
      <c r="Z138" s="10">
        <f>+IFERROR('Input Data Shift C'!Y67*IF('Input Data Shift C'!Y$80&gt;0,'Input Data Shift C'!Y$80,'Shift C Calculation'!$D138)/3600,0)</f>
        <v>0</v>
      </c>
      <c r="AA138" s="10">
        <f>+IFERROR('Input Data Shift C'!Z67*IF('Input Data Shift C'!Z$80&gt;0,'Input Data Shift C'!Z$80,'Shift C Calculation'!$D138)/3600,0)</f>
        <v>0</v>
      </c>
      <c r="AB138" s="10">
        <f>+IFERROR('Input Data Shift C'!AA67*IF('Input Data Shift C'!AA$80&gt;0,'Input Data Shift C'!AA$80,'Shift C Calculation'!$D138)/3600,0)</f>
        <v>0</v>
      </c>
      <c r="AC138" s="10">
        <f>+IFERROR('Input Data Shift C'!AB67*IF('Input Data Shift C'!AB$80&gt;0,'Input Data Shift C'!AB$80,'Shift C Calculation'!$D138)/3600,0)</f>
        <v>0</v>
      </c>
      <c r="AD138" s="10">
        <f>+IFERROR('Input Data Shift C'!AC67*IF('Input Data Shift C'!AC$80&gt;0,'Input Data Shift C'!AC$80,'Shift C Calculation'!$D138)/3600,0)</f>
        <v>0</v>
      </c>
      <c r="AE138" s="10">
        <f>+IFERROR('Input Data Shift C'!AD67*IF('Input Data Shift C'!AD$80&gt;0,'Input Data Shift C'!AD$80,'Shift C Calculation'!$D138)/3600,0)</f>
        <v>0</v>
      </c>
      <c r="AF138" s="10">
        <f>+IFERROR('Input Data Shift C'!AE67*IF('Input Data Shift C'!AE$80&gt;0,'Input Data Shift C'!AE$80,'Shift C Calculation'!$D138)/3600,0)</f>
        <v>0</v>
      </c>
      <c r="AG138" s="10">
        <f>+IFERROR('Input Data Shift C'!AF67*IF('Input Data Shift C'!AF$80&gt;0,'Input Data Shift C'!AF$80,'Shift C Calculation'!$D138)/3600,0)</f>
        <v>0</v>
      </c>
      <c r="AH138" s="10">
        <f>+IFERROR('Input Data Shift C'!AG67*IF('Input Data Shift C'!AG$80&gt;0,'Input Data Shift C'!AG$80,'Shift C Calculation'!$D138)/3600,0)</f>
        <v>0</v>
      </c>
      <c r="AI138" s="10">
        <f>+IFERROR('Input Data Shift C'!AH67*IF('Input Data Shift C'!AH$80&gt;0,'Input Data Shift C'!AH$80,'Shift C Calculation'!$D138)/3600,0)</f>
        <v>0</v>
      </c>
      <c r="AJ138" s="10">
        <f t="shared" si="5"/>
        <v>0</v>
      </c>
    </row>
    <row r="139" spans="2:36">
      <c r="B139" s="8">
        <v>62</v>
      </c>
      <c r="C139" s="9">
        <f t="shared" si="4"/>
        <v>0</v>
      </c>
      <c r="D139" s="8">
        <f>+Kousu!F72</f>
        <v>0</v>
      </c>
      <c r="E139" s="10">
        <f>+IFERROR('Input Data Shift C'!D68*IF('Input Data Shift C'!D$80&gt;0,'Input Data Shift C'!D$80,'Shift C Calculation'!$D139)/3600,0)</f>
        <v>0</v>
      </c>
      <c r="F139" s="10">
        <f>+IFERROR('Input Data Shift C'!E68*IF('Input Data Shift C'!E$80&gt;0,'Input Data Shift C'!E$80,'Shift C Calculation'!$D139)/3600,0)</f>
        <v>0</v>
      </c>
      <c r="G139" s="10">
        <f>+IFERROR('Input Data Shift C'!F68*IF('Input Data Shift C'!F$80&gt;0,'Input Data Shift C'!F$80,'Shift C Calculation'!$D139)/3600,0)</f>
        <v>0</v>
      </c>
      <c r="H139" s="10">
        <f>+IFERROR('Input Data Shift C'!G68*IF('Input Data Shift C'!G$80&gt;0,'Input Data Shift C'!G$80,'Shift C Calculation'!$D139)/3600,0)</f>
        <v>0</v>
      </c>
      <c r="I139" s="10">
        <f>+IFERROR('Input Data Shift C'!H68*IF('Input Data Shift C'!H$80&gt;0,'Input Data Shift C'!H$80,'Shift C Calculation'!$D139)/3600,0)</f>
        <v>0</v>
      </c>
      <c r="J139" s="10">
        <f>+IFERROR('Input Data Shift C'!I68*IF('Input Data Shift C'!I$80&gt;0,'Input Data Shift C'!I$80,'Shift C Calculation'!$D139)/3600,0)</f>
        <v>0</v>
      </c>
      <c r="K139" s="10">
        <f>+IFERROR('Input Data Shift C'!J68*IF('Input Data Shift C'!J$80&gt;0,'Input Data Shift C'!J$80,'Shift C Calculation'!$D139)/3600,0)</f>
        <v>0</v>
      </c>
      <c r="L139" s="10">
        <f>+IFERROR('Input Data Shift C'!K68*IF('Input Data Shift C'!K$80&gt;0,'Input Data Shift C'!K$80,'Shift C Calculation'!$D139)/3600,0)</f>
        <v>0</v>
      </c>
      <c r="M139" s="10">
        <f>+IFERROR('Input Data Shift C'!L68*IF('Input Data Shift C'!L$80&gt;0,'Input Data Shift C'!L$80,'Shift C Calculation'!$D139)/3600,0)</f>
        <v>0</v>
      </c>
      <c r="N139" s="10">
        <f>+IFERROR('Input Data Shift C'!M68*IF('Input Data Shift C'!M$80&gt;0,'Input Data Shift C'!M$80,'Shift C Calculation'!$D139)/3600,0)</f>
        <v>0</v>
      </c>
      <c r="O139" s="10">
        <f>+IFERROR('Input Data Shift C'!N68*IF('Input Data Shift C'!N$80&gt;0,'Input Data Shift C'!N$80,'Shift C Calculation'!$D139)/3600,0)</f>
        <v>0</v>
      </c>
      <c r="P139" s="10">
        <f>+IFERROR('Input Data Shift C'!O68*IF('Input Data Shift C'!O$80&gt;0,'Input Data Shift C'!O$80,'Shift C Calculation'!$D139)/3600,0)</f>
        <v>0</v>
      </c>
      <c r="Q139" s="10">
        <f>+IFERROR('Input Data Shift C'!P68*IF('Input Data Shift C'!P$80&gt;0,'Input Data Shift C'!P$80,'Shift C Calculation'!$D139)/3600,0)</f>
        <v>0</v>
      </c>
      <c r="R139" s="10">
        <f>+IFERROR('Input Data Shift C'!Q68*IF('Input Data Shift C'!Q$80&gt;0,'Input Data Shift C'!Q$80,'Shift C Calculation'!$D139)/3600,0)</f>
        <v>0</v>
      </c>
      <c r="S139" s="10">
        <f>+IFERROR('Input Data Shift C'!R68*IF('Input Data Shift C'!R$80&gt;0,'Input Data Shift C'!R$80,'Shift C Calculation'!$D139)/3600,0)</f>
        <v>0</v>
      </c>
      <c r="T139" s="10">
        <f>+IFERROR('Input Data Shift C'!S68*IF('Input Data Shift C'!S$80&gt;0,'Input Data Shift C'!S$80,'Shift C Calculation'!$D139)/3600,0)</f>
        <v>0</v>
      </c>
      <c r="U139" s="10">
        <f>+IFERROR('Input Data Shift C'!T68*IF('Input Data Shift C'!T$80&gt;0,'Input Data Shift C'!T$80,'Shift C Calculation'!$D139)/3600,0)</f>
        <v>0</v>
      </c>
      <c r="V139" s="10">
        <f>+IFERROR('Input Data Shift C'!U68*IF('Input Data Shift C'!U$80&gt;0,'Input Data Shift C'!U$80,'Shift C Calculation'!$D139)/3600,0)</f>
        <v>0</v>
      </c>
      <c r="W139" s="10">
        <f>+IFERROR('Input Data Shift C'!V68*IF('Input Data Shift C'!V$80&gt;0,'Input Data Shift C'!V$80,'Shift C Calculation'!$D139)/3600,0)</f>
        <v>0</v>
      </c>
      <c r="X139" s="10">
        <f>+IFERROR('Input Data Shift C'!W68*IF('Input Data Shift C'!W$80&gt;0,'Input Data Shift C'!W$80,'Shift C Calculation'!$D139)/3600,0)</f>
        <v>0</v>
      </c>
      <c r="Y139" s="10">
        <f>+IFERROR('Input Data Shift C'!X68*IF('Input Data Shift C'!X$80&gt;0,'Input Data Shift C'!X$80,'Shift C Calculation'!$D139)/3600,0)</f>
        <v>0</v>
      </c>
      <c r="Z139" s="10">
        <f>+IFERROR('Input Data Shift C'!Y68*IF('Input Data Shift C'!Y$80&gt;0,'Input Data Shift C'!Y$80,'Shift C Calculation'!$D139)/3600,0)</f>
        <v>0</v>
      </c>
      <c r="AA139" s="10">
        <f>+IFERROR('Input Data Shift C'!Z68*IF('Input Data Shift C'!Z$80&gt;0,'Input Data Shift C'!Z$80,'Shift C Calculation'!$D139)/3600,0)</f>
        <v>0</v>
      </c>
      <c r="AB139" s="10">
        <f>+IFERROR('Input Data Shift C'!AA68*IF('Input Data Shift C'!AA$80&gt;0,'Input Data Shift C'!AA$80,'Shift C Calculation'!$D139)/3600,0)</f>
        <v>0</v>
      </c>
      <c r="AC139" s="10">
        <f>+IFERROR('Input Data Shift C'!AB68*IF('Input Data Shift C'!AB$80&gt;0,'Input Data Shift C'!AB$80,'Shift C Calculation'!$D139)/3600,0)</f>
        <v>0</v>
      </c>
      <c r="AD139" s="10">
        <f>+IFERROR('Input Data Shift C'!AC68*IF('Input Data Shift C'!AC$80&gt;0,'Input Data Shift C'!AC$80,'Shift C Calculation'!$D139)/3600,0)</f>
        <v>0</v>
      </c>
      <c r="AE139" s="10">
        <f>+IFERROR('Input Data Shift C'!AD68*IF('Input Data Shift C'!AD$80&gt;0,'Input Data Shift C'!AD$80,'Shift C Calculation'!$D139)/3600,0)</f>
        <v>0</v>
      </c>
      <c r="AF139" s="10">
        <f>+IFERROR('Input Data Shift C'!AE68*IF('Input Data Shift C'!AE$80&gt;0,'Input Data Shift C'!AE$80,'Shift C Calculation'!$D139)/3600,0)</f>
        <v>0</v>
      </c>
      <c r="AG139" s="10">
        <f>+IFERROR('Input Data Shift C'!AF68*IF('Input Data Shift C'!AF$80&gt;0,'Input Data Shift C'!AF$80,'Shift C Calculation'!$D139)/3600,0)</f>
        <v>0</v>
      </c>
      <c r="AH139" s="10">
        <f>+IFERROR('Input Data Shift C'!AG68*IF('Input Data Shift C'!AG$80&gt;0,'Input Data Shift C'!AG$80,'Shift C Calculation'!$D139)/3600,0)</f>
        <v>0</v>
      </c>
      <c r="AI139" s="10">
        <f>+IFERROR('Input Data Shift C'!AH68*IF('Input Data Shift C'!AH$80&gt;0,'Input Data Shift C'!AH$80,'Shift C Calculation'!$D139)/3600,0)</f>
        <v>0</v>
      </c>
      <c r="AJ139" s="10">
        <f t="shared" si="5"/>
        <v>0</v>
      </c>
    </row>
    <row r="140" spans="2:36">
      <c r="B140" s="8">
        <v>63</v>
      </c>
      <c r="C140" s="9">
        <f t="shared" si="4"/>
        <v>0</v>
      </c>
      <c r="D140" s="8">
        <f>+Kousu!F73</f>
        <v>0</v>
      </c>
      <c r="E140" s="10">
        <f>+IFERROR('Input Data Shift C'!D69*IF('Input Data Shift C'!D$80&gt;0,'Input Data Shift C'!D$80,'Shift C Calculation'!$D140)/3600,0)</f>
        <v>0</v>
      </c>
      <c r="F140" s="10">
        <f>+IFERROR('Input Data Shift C'!E69*IF('Input Data Shift C'!E$80&gt;0,'Input Data Shift C'!E$80,'Shift C Calculation'!$D140)/3600,0)</f>
        <v>0</v>
      </c>
      <c r="G140" s="10">
        <f>+IFERROR('Input Data Shift C'!F69*IF('Input Data Shift C'!F$80&gt;0,'Input Data Shift C'!F$80,'Shift C Calculation'!$D140)/3600,0)</f>
        <v>0</v>
      </c>
      <c r="H140" s="10">
        <f>+IFERROR('Input Data Shift C'!G69*IF('Input Data Shift C'!G$80&gt;0,'Input Data Shift C'!G$80,'Shift C Calculation'!$D140)/3600,0)</f>
        <v>0</v>
      </c>
      <c r="I140" s="10">
        <f>+IFERROR('Input Data Shift C'!H69*IF('Input Data Shift C'!H$80&gt;0,'Input Data Shift C'!H$80,'Shift C Calculation'!$D140)/3600,0)</f>
        <v>0</v>
      </c>
      <c r="J140" s="10">
        <f>+IFERROR('Input Data Shift C'!I69*IF('Input Data Shift C'!I$80&gt;0,'Input Data Shift C'!I$80,'Shift C Calculation'!$D140)/3600,0)</f>
        <v>0</v>
      </c>
      <c r="K140" s="10">
        <f>+IFERROR('Input Data Shift C'!J69*IF('Input Data Shift C'!J$80&gt;0,'Input Data Shift C'!J$80,'Shift C Calculation'!$D140)/3600,0)</f>
        <v>0</v>
      </c>
      <c r="L140" s="10">
        <f>+IFERROR('Input Data Shift C'!K69*IF('Input Data Shift C'!K$80&gt;0,'Input Data Shift C'!K$80,'Shift C Calculation'!$D140)/3600,0)</f>
        <v>0</v>
      </c>
      <c r="M140" s="10">
        <f>+IFERROR('Input Data Shift C'!L69*IF('Input Data Shift C'!L$80&gt;0,'Input Data Shift C'!L$80,'Shift C Calculation'!$D140)/3600,0)</f>
        <v>0</v>
      </c>
      <c r="N140" s="10">
        <f>+IFERROR('Input Data Shift C'!M69*IF('Input Data Shift C'!M$80&gt;0,'Input Data Shift C'!M$80,'Shift C Calculation'!$D140)/3600,0)</f>
        <v>0</v>
      </c>
      <c r="O140" s="10">
        <f>+IFERROR('Input Data Shift C'!N69*IF('Input Data Shift C'!N$80&gt;0,'Input Data Shift C'!N$80,'Shift C Calculation'!$D140)/3600,0)</f>
        <v>0</v>
      </c>
      <c r="P140" s="10">
        <f>+IFERROR('Input Data Shift C'!O69*IF('Input Data Shift C'!O$80&gt;0,'Input Data Shift C'!O$80,'Shift C Calculation'!$D140)/3600,0)</f>
        <v>0</v>
      </c>
      <c r="Q140" s="10">
        <f>+IFERROR('Input Data Shift C'!P69*IF('Input Data Shift C'!P$80&gt;0,'Input Data Shift C'!P$80,'Shift C Calculation'!$D140)/3600,0)</f>
        <v>0</v>
      </c>
      <c r="R140" s="10">
        <f>+IFERROR('Input Data Shift C'!Q69*IF('Input Data Shift C'!Q$80&gt;0,'Input Data Shift C'!Q$80,'Shift C Calculation'!$D140)/3600,0)</f>
        <v>0</v>
      </c>
      <c r="S140" s="10">
        <f>+IFERROR('Input Data Shift C'!R69*IF('Input Data Shift C'!R$80&gt;0,'Input Data Shift C'!R$80,'Shift C Calculation'!$D140)/3600,0)</f>
        <v>0</v>
      </c>
      <c r="T140" s="10">
        <f>+IFERROR('Input Data Shift C'!S69*IF('Input Data Shift C'!S$80&gt;0,'Input Data Shift C'!S$80,'Shift C Calculation'!$D140)/3600,0)</f>
        <v>0</v>
      </c>
      <c r="U140" s="10">
        <f>+IFERROR('Input Data Shift C'!T69*IF('Input Data Shift C'!T$80&gt;0,'Input Data Shift C'!T$80,'Shift C Calculation'!$D140)/3600,0)</f>
        <v>0</v>
      </c>
      <c r="V140" s="10">
        <f>+IFERROR('Input Data Shift C'!U69*IF('Input Data Shift C'!U$80&gt;0,'Input Data Shift C'!U$80,'Shift C Calculation'!$D140)/3600,0)</f>
        <v>0</v>
      </c>
      <c r="W140" s="10">
        <f>+IFERROR('Input Data Shift C'!V69*IF('Input Data Shift C'!V$80&gt;0,'Input Data Shift C'!V$80,'Shift C Calculation'!$D140)/3600,0)</f>
        <v>0</v>
      </c>
      <c r="X140" s="10">
        <f>+IFERROR('Input Data Shift C'!W69*IF('Input Data Shift C'!W$80&gt;0,'Input Data Shift C'!W$80,'Shift C Calculation'!$D140)/3600,0)</f>
        <v>0</v>
      </c>
      <c r="Y140" s="10">
        <f>+IFERROR('Input Data Shift C'!X69*IF('Input Data Shift C'!X$80&gt;0,'Input Data Shift C'!X$80,'Shift C Calculation'!$D140)/3600,0)</f>
        <v>0</v>
      </c>
      <c r="Z140" s="10">
        <f>+IFERROR('Input Data Shift C'!Y69*IF('Input Data Shift C'!Y$80&gt;0,'Input Data Shift C'!Y$80,'Shift C Calculation'!$D140)/3600,0)</f>
        <v>0</v>
      </c>
      <c r="AA140" s="10">
        <f>+IFERROR('Input Data Shift C'!Z69*IF('Input Data Shift C'!Z$80&gt;0,'Input Data Shift C'!Z$80,'Shift C Calculation'!$D140)/3600,0)</f>
        <v>0</v>
      </c>
      <c r="AB140" s="10">
        <f>+IFERROR('Input Data Shift C'!AA69*IF('Input Data Shift C'!AA$80&gt;0,'Input Data Shift C'!AA$80,'Shift C Calculation'!$D140)/3600,0)</f>
        <v>0</v>
      </c>
      <c r="AC140" s="10">
        <f>+IFERROR('Input Data Shift C'!AB69*IF('Input Data Shift C'!AB$80&gt;0,'Input Data Shift C'!AB$80,'Shift C Calculation'!$D140)/3600,0)</f>
        <v>0</v>
      </c>
      <c r="AD140" s="10">
        <f>+IFERROR('Input Data Shift C'!AC69*IF('Input Data Shift C'!AC$80&gt;0,'Input Data Shift C'!AC$80,'Shift C Calculation'!$D140)/3600,0)</f>
        <v>0</v>
      </c>
      <c r="AE140" s="10">
        <f>+IFERROR('Input Data Shift C'!AD69*IF('Input Data Shift C'!AD$80&gt;0,'Input Data Shift C'!AD$80,'Shift C Calculation'!$D140)/3600,0)</f>
        <v>0</v>
      </c>
      <c r="AF140" s="10">
        <f>+IFERROR('Input Data Shift C'!AE69*IF('Input Data Shift C'!AE$80&gt;0,'Input Data Shift C'!AE$80,'Shift C Calculation'!$D140)/3600,0)</f>
        <v>0</v>
      </c>
      <c r="AG140" s="10">
        <f>+IFERROR('Input Data Shift C'!AF69*IF('Input Data Shift C'!AF$80&gt;0,'Input Data Shift C'!AF$80,'Shift C Calculation'!$D140)/3600,0)</f>
        <v>0</v>
      </c>
      <c r="AH140" s="10">
        <f>+IFERROR('Input Data Shift C'!AG69*IF('Input Data Shift C'!AG$80&gt;0,'Input Data Shift C'!AG$80,'Shift C Calculation'!$D140)/3600,0)</f>
        <v>0</v>
      </c>
      <c r="AI140" s="10">
        <f>+IFERROR('Input Data Shift C'!AH69*IF('Input Data Shift C'!AH$80&gt;0,'Input Data Shift C'!AH$80,'Shift C Calculation'!$D140)/3600,0)</f>
        <v>0</v>
      </c>
      <c r="AJ140" s="10">
        <f t="shared" si="5"/>
        <v>0</v>
      </c>
    </row>
    <row r="141" spans="2:36">
      <c r="B141" s="8">
        <v>64</v>
      </c>
      <c r="C141" s="9">
        <f t="shared" si="4"/>
        <v>0</v>
      </c>
      <c r="D141" s="8">
        <f>+Kousu!F74</f>
        <v>0</v>
      </c>
      <c r="E141" s="10">
        <f>+IFERROR('Input Data Shift C'!D70*IF('Input Data Shift C'!D$80&gt;0,'Input Data Shift C'!D$80,'Shift C Calculation'!$D141)/3600,0)</f>
        <v>0</v>
      </c>
      <c r="F141" s="10">
        <f>+IFERROR('Input Data Shift C'!E70*IF('Input Data Shift C'!E$80&gt;0,'Input Data Shift C'!E$80,'Shift C Calculation'!$D141)/3600,0)</f>
        <v>0</v>
      </c>
      <c r="G141" s="10">
        <f>+IFERROR('Input Data Shift C'!F70*IF('Input Data Shift C'!F$80&gt;0,'Input Data Shift C'!F$80,'Shift C Calculation'!$D141)/3600,0)</f>
        <v>0</v>
      </c>
      <c r="H141" s="10">
        <f>+IFERROR('Input Data Shift C'!G70*IF('Input Data Shift C'!G$80&gt;0,'Input Data Shift C'!G$80,'Shift C Calculation'!$D141)/3600,0)</f>
        <v>0</v>
      </c>
      <c r="I141" s="10">
        <f>+IFERROR('Input Data Shift C'!H70*IF('Input Data Shift C'!H$80&gt;0,'Input Data Shift C'!H$80,'Shift C Calculation'!$D141)/3600,0)</f>
        <v>0</v>
      </c>
      <c r="J141" s="10">
        <f>+IFERROR('Input Data Shift C'!I70*IF('Input Data Shift C'!I$80&gt;0,'Input Data Shift C'!I$80,'Shift C Calculation'!$D141)/3600,0)</f>
        <v>0</v>
      </c>
      <c r="K141" s="10">
        <f>+IFERROR('Input Data Shift C'!J70*IF('Input Data Shift C'!J$80&gt;0,'Input Data Shift C'!J$80,'Shift C Calculation'!$D141)/3600,0)</f>
        <v>0</v>
      </c>
      <c r="L141" s="10">
        <f>+IFERROR('Input Data Shift C'!K70*IF('Input Data Shift C'!K$80&gt;0,'Input Data Shift C'!K$80,'Shift C Calculation'!$D141)/3600,0)</f>
        <v>0</v>
      </c>
      <c r="M141" s="10">
        <f>+IFERROR('Input Data Shift C'!L70*IF('Input Data Shift C'!L$80&gt;0,'Input Data Shift C'!L$80,'Shift C Calculation'!$D141)/3600,0)</f>
        <v>0</v>
      </c>
      <c r="N141" s="10">
        <f>+IFERROR('Input Data Shift C'!M70*IF('Input Data Shift C'!M$80&gt;0,'Input Data Shift C'!M$80,'Shift C Calculation'!$D141)/3600,0)</f>
        <v>0</v>
      </c>
      <c r="O141" s="10">
        <f>+IFERROR('Input Data Shift C'!N70*IF('Input Data Shift C'!N$80&gt;0,'Input Data Shift C'!N$80,'Shift C Calculation'!$D141)/3600,0)</f>
        <v>0</v>
      </c>
      <c r="P141" s="10">
        <f>+IFERROR('Input Data Shift C'!O70*IF('Input Data Shift C'!O$80&gt;0,'Input Data Shift C'!O$80,'Shift C Calculation'!$D141)/3600,0)</f>
        <v>0</v>
      </c>
      <c r="Q141" s="10">
        <f>+IFERROR('Input Data Shift C'!P70*IF('Input Data Shift C'!P$80&gt;0,'Input Data Shift C'!P$80,'Shift C Calculation'!$D141)/3600,0)</f>
        <v>0</v>
      </c>
      <c r="R141" s="10">
        <f>+IFERROR('Input Data Shift C'!Q70*IF('Input Data Shift C'!Q$80&gt;0,'Input Data Shift C'!Q$80,'Shift C Calculation'!$D141)/3600,0)</f>
        <v>0</v>
      </c>
      <c r="S141" s="10">
        <f>+IFERROR('Input Data Shift C'!R70*IF('Input Data Shift C'!R$80&gt;0,'Input Data Shift C'!R$80,'Shift C Calculation'!$D141)/3600,0)</f>
        <v>0</v>
      </c>
      <c r="T141" s="10">
        <f>+IFERROR('Input Data Shift C'!S70*IF('Input Data Shift C'!S$80&gt;0,'Input Data Shift C'!S$80,'Shift C Calculation'!$D141)/3600,0)</f>
        <v>0</v>
      </c>
      <c r="U141" s="10">
        <f>+IFERROR('Input Data Shift C'!T70*IF('Input Data Shift C'!T$80&gt;0,'Input Data Shift C'!T$80,'Shift C Calculation'!$D141)/3600,0)</f>
        <v>0</v>
      </c>
      <c r="V141" s="10">
        <f>+IFERROR('Input Data Shift C'!U70*IF('Input Data Shift C'!U$80&gt;0,'Input Data Shift C'!U$80,'Shift C Calculation'!$D141)/3600,0)</f>
        <v>0</v>
      </c>
      <c r="W141" s="10">
        <f>+IFERROR('Input Data Shift C'!V70*IF('Input Data Shift C'!V$80&gt;0,'Input Data Shift C'!V$80,'Shift C Calculation'!$D141)/3600,0)</f>
        <v>0</v>
      </c>
      <c r="X141" s="10">
        <f>+IFERROR('Input Data Shift C'!W70*IF('Input Data Shift C'!W$80&gt;0,'Input Data Shift C'!W$80,'Shift C Calculation'!$D141)/3600,0)</f>
        <v>0</v>
      </c>
      <c r="Y141" s="10">
        <f>+IFERROR('Input Data Shift C'!X70*IF('Input Data Shift C'!X$80&gt;0,'Input Data Shift C'!X$80,'Shift C Calculation'!$D141)/3600,0)</f>
        <v>0</v>
      </c>
      <c r="Z141" s="10">
        <f>+IFERROR('Input Data Shift C'!Y70*IF('Input Data Shift C'!Y$80&gt;0,'Input Data Shift C'!Y$80,'Shift C Calculation'!$D141)/3600,0)</f>
        <v>0</v>
      </c>
      <c r="AA141" s="10">
        <f>+IFERROR('Input Data Shift C'!Z70*IF('Input Data Shift C'!Z$80&gt;0,'Input Data Shift C'!Z$80,'Shift C Calculation'!$D141)/3600,0)</f>
        <v>0</v>
      </c>
      <c r="AB141" s="10">
        <f>+IFERROR('Input Data Shift C'!AA70*IF('Input Data Shift C'!AA$80&gt;0,'Input Data Shift C'!AA$80,'Shift C Calculation'!$D141)/3600,0)</f>
        <v>0</v>
      </c>
      <c r="AC141" s="10">
        <f>+IFERROR('Input Data Shift C'!AB70*IF('Input Data Shift C'!AB$80&gt;0,'Input Data Shift C'!AB$80,'Shift C Calculation'!$D141)/3600,0)</f>
        <v>0</v>
      </c>
      <c r="AD141" s="10">
        <f>+IFERROR('Input Data Shift C'!AC70*IF('Input Data Shift C'!AC$80&gt;0,'Input Data Shift C'!AC$80,'Shift C Calculation'!$D141)/3600,0)</f>
        <v>0</v>
      </c>
      <c r="AE141" s="10">
        <f>+IFERROR('Input Data Shift C'!AD70*IF('Input Data Shift C'!AD$80&gt;0,'Input Data Shift C'!AD$80,'Shift C Calculation'!$D141)/3600,0)</f>
        <v>0</v>
      </c>
      <c r="AF141" s="10">
        <f>+IFERROR('Input Data Shift C'!AE70*IF('Input Data Shift C'!AE$80&gt;0,'Input Data Shift C'!AE$80,'Shift C Calculation'!$D141)/3600,0)</f>
        <v>0</v>
      </c>
      <c r="AG141" s="10">
        <f>+IFERROR('Input Data Shift C'!AF70*IF('Input Data Shift C'!AF$80&gt;0,'Input Data Shift C'!AF$80,'Shift C Calculation'!$D141)/3600,0)</f>
        <v>0</v>
      </c>
      <c r="AH141" s="10">
        <f>+IFERROR('Input Data Shift C'!AG70*IF('Input Data Shift C'!AG$80&gt;0,'Input Data Shift C'!AG$80,'Shift C Calculation'!$D141)/3600,0)</f>
        <v>0</v>
      </c>
      <c r="AI141" s="10">
        <f>+IFERROR('Input Data Shift C'!AH70*IF('Input Data Shift C'!AH$80&gt;0,'Input Data Shift C'!AH$80,'Shift C Calculation'!$D141)/3600,0)</f>
        <v>0</v>
      </c>
      <c r="AJ141" s="10">
        <f t="shared" si="5"/>
        <v>0</v>
      </c>
    </row>
    <row r="142" spans="2:36">
      <c r="B142" s="8">
        <v>65</v>
      </c>
      <c r="C142" s="9">
        <f t="shared" ref="C142:C147" si="6">+C67</f>
        <v>0</v>
      </c>
      <c r="D142" s="8">
        <f>+Kousu!F75</f>
        <v>0</v>
      </c>
      <c r="E142" s="10">
        <f>+IFERROR('Input Data Shift C'!D71*IF('Input Data Shift C'!D$80&gt;0,'Input Data Shift C'!D$80,'Shift C Calculation'!$D142)/3600,0)</f>
        <v>0</v>
      </c>
      <c r="F142" s="10">
        <f>+IFERROR('Input Data Shift C'!E71*IF('Input Data Shift C'!E$80&gt;0,'Input Data Shift C'!E$80,'Shift C Calculation'!$D142)/3600,0)</f>
        <v>0</v>
      </c>
      <c r="G142" s="10">
        <f>+IFERROR('Input Data Shift C'!F71*IF('Input Data Shift C'!F$80&gt;0,'Input Data Shift C'!F$80,'Shift C Calculation'!$D142)/3600,0)</f>
        <v>0</v>
      </c>
      <c r="H142" s="10">
        <f>+IFERROR('Input Data Shift C'!G71*IF('Input Data Shift C'!G$80&gt;0,'Input Data Shift C'!G$80,'Shift C Calculation'!$D142)/3600,0)</f>
        <v>0</v>
      </c>
      <c r="I142" s="10">
        <f>+IFERROR('Input Data Shift C'!H71*IF('Input Data Shift C'!H$80&gt;0,'Input Data Shift C'!H$80,'Shift C Calculation'!$D142)/3600,0)</f>
        <v>0</v>
      </c>
      <c r="J142" s="10">
        <f>+IFERROR('Input Data Shift C'!I71*IF('Input Data Shift C'!I$80&gt;0,'Input Data Shift C'!I$80,'Shift C Calculation'!$D142)/3600,0)</f>
        <v>0</v>
      </c>
      <c r="K142" s="10">
        <f>+IFERROR('Input Data Shift C'!J71*IF('Input Data Shift C'!J$80&gt;0,'Input Data Shift C'!J$80,'Shift C Calculation'!$D142)/3600,0)</f>
        <v>0</v>
      </c>
      <c r="L142" s="10">
        <f>+IFERROR('Input Data Shift C'!K71*IF('Input Data Shift C'!K$80&gt;0,'Input Data Shift C'!K$80,'Shift C Calculation'!$D142)/3600,0)</f>
        <v>0</v>
      </c>
      <c r="M142" s="10">
        <f>+IFERROR('Input Data Shift C'!L71*IF('Input Data Shift C'!L$80&gt;0,'Input Data Shift C'!L$80,'Shift C Calculation'!$D142)/3600,0)</f>
        <v>0</v>
      </c>
      <c r="N142" s="10">
        <f>+IFERROR('Input Data Shift C'!M71*IF('Input Data Shift C'!M$80&gt;0,'Input Data Shift C'!M$80,'Shift C Calculation'!$D142)/3600,0)</f>
        <v>0</v>
      </c>
      <c r="O142" s="10">
        <f>+IFERROR('Input Data Shift C'!N71*IF('Input Data Shift C'!N$80&gt;0,'Input Data Shift C'!N$80,'Shift C Calculation'!$D142)/3600,0)</f>
        <v>0</v>
      </c>
      <c r="P142" s="10">
        <f>+IFERROR('Input Data Shift C'!O71*IF('Input Data Shift C'!O$80&gt;0,'Input Data Shift C'!O$80,'Shift C Calculation'!$D142)/3600,0)</f>
        <v>0</v>
      </c>
      <c r="Q142" s="10">
        <f>+IFERROR('Input Data Shift C'!P71*IF('Input Data Shift C'!P$80&gt;0,'Input Data Shift C'!P$80,'Shift C Calculation'!$D142)/3600,0)</f>
        <v>0</v>
      </c>
      <c r="R142" s="10">
        <f>+IFERROR('Input Data Shift C'!Q71*IF('Input Data Shift C'!Q$80&gt;0,'Input Data Shift C'!Q$80,'Shift C Calculation'!$D142)/3600,0)</f>
        <v>0</v>
      </c>
      <c r="S142" s="10">
        <f>+IFERROR('Input Data Shift C'!R71*IF('Input Data Shift C'!R$80&gt;0,'Input Data Shift C'!R$80,'Shift C Calculation'!$D142)/3600,0)</f>
        <v>0</v>
      </c>
      <c r="T142" s="10">
        <f>+IFERROR('Input Data Shift C'!S71*IF('Input Data Shift C'!S$80&gt;0,'Input Data Shift C'!S$80,'Shift C Calculation'!$D142)/3600,0)</f>
        <v>0</v>
      </c>
      <c r="U142" s="10">
        <f>+IFERROR('Input Data Shift C'!T71*IF('Input Data Shift C'!T$80&gt;0,'Input Data Shift C'!T$80,'Shift C Calculation'!$D142)/3600,0)</f>
        <v>0</v>
      </c>
      <c r="V142" s="10">
        <f>+IFERROR('Input Data Shift C'!U71*IF('Input Data Shift C'!U$80&gt;0,'Input Data Shift C'!U$80,'Shift C Calculation'!$D142)/3600,0)</f>
        <v>0</v>
      </c>
      <c r="W142" s="10">
        <f>+IFERROR('Input Data Shift C'!V71*IF('Input Data Shift C'!V$80&gt;0,'Input Data Shift C'!V$80,'Shift C Calculation'!$D142)/3600,0)</f>
        <v>0</v>
      </c>
      <c r="X142" s="10">
        <f>+IFERROR('Input Data Shift C'!W71*IF('Input Data Shift C'!W$80&gt;0,'Input Data Shift C'!W$80,'Shift C Calculation'!$D142)/3600,0)</f>
        <v>0</v>
      </c>
      <c r="Y142" s="10">
        <f>+IFERROR('Input Data Shift C'!X71*IF('Input Data Shift C'!X$80&gt;0,'Input Data Shift C'!X$80,'Shift C Calculation'!$D142)/3600,0)</f>
        <v>0</v>
      </c>
      <c r="Z142" s="10">
        <f>+IFERROR('Input Data Shift C'!Y71*IF('Input Data Shift C'!Y$80&gt;0,'Input Data Shift C'!Y$80,'Shift C Calculation'!$D142)/3600,0)</f>
        <v>0</v>
      </c>
      <c r="AA142" s="10">
        <f>+IFERROR('Input Data Shift C'!Z71*IF('Input Data Shift C'!Z$80&gt;0,'Input Data Shift C'!Z$80,'Shift C Calculation'!$D142)/3600,0)</f>
        <v>0</v>
      </c>
      <c r="AB142" s="10">
        <f>+IFERROR('Input Data Shift C'!AA71*IF('Input Data Shift C'!AA$80&gt;0,'Input Data Shift C'!AA$80,'Shift C Calculation'!$D142)/3600,0)</f>
        <v>0</v>
      </c>
      <c r="AC142" s="10">
        <f>+IFERROR('Input Data Shift C'!AB71*IF('Input Data Shift C'!AB$80&gt;0,'Input Data Shift C'!AB$80,'Shift C Calculation'!$D142)/3600,0)</f>
        <v>0</v>
      </c>
      <c r="AD142" s="10">
        <f>+IFERROR('Input Data Shift C'!AC71*IF('Input Data Shift C'!AC$80&gt;0,'Input Data Shift C'!AC$80,'Shift C Calculation'!$D142)/3600,0)</f>
        <v>0</v>
      </c>
      <c r="AE142" s="10">
        <f>+IFERROR('Input Data Shift C'!AD71*IF('Input Data Shift C'!AD$80&gt;0,'Input Data Shift C'!AD$80,'Shift C Calculation'!$D142)/3600,0)</f>
        <v>0</v>
      </c>
      <c r="AF142" s="10">
        <f>+IFERROR('Input Data Shift C'!AE71*IF('Input Data Shift C'!AE$80&gt;0,'Input Data Shift C'!AE$80,'Shift C Calculation'!$D142)/3600,0)</f>
        <v>0</v>
      </c>
      <c r="AG142" s="10">
        <f>+IFERROR('Input Data Shift C'!AF71*IF('Input Data Shift C'!AF$80&gt;0,'Input Data Shift C'!AF$80,'Shift C Calculation'!$D142)/3600,0)</f>
        <v>0</v>
      </c>
      <c r="AH142" s="10">
        <f>+IFERROR('Input Data Shift C'!AG71*IF('Input Data Shift C'!AG$80&gt;0,'Input Data Shift C'!AG$80,'Shift C Calculation'!$D142)/3600,0)</f>
        <v>0</v>
      </c>
      <c r="AI142" s="10">
        <f>+IFERROR('Input Data Shift C'!AH71*IF('Input Data Shift C'!AH$80&gt;0,'Input Data Shift C'!AH$80,'Shift C Calculation'!$D142)/3600,0)</f>
        <v>0</v>
      </c>
      <c r="AJ142" s="10">
        <f t="shared" ref="AJ142:AJ147" si="7">+SUM(E142:AI142)</f>
        <v>0</v>
      </c>
    </row>
    <row r="143" spans="2:36">
      <c r="B143" s="8">
        <v>66</v>
      </c>
      <c r="C143" s="9">
        <f t="shared" si="6"/>
        <v>0</v>
      </c>
      <c r="D143" s="8">
        <f>+Kousu!F76</f>
        <v>0</v>
      </c>
      <c r="E143" s="10">
        <f>+IFERROR('Input Data Shift C'!D72*IF('Input Data Shift C'!D$80&gt;0,'Input Data Shift C'!D$80,'Shift C Calculation'!$D143)/3600,0)</f>
        <v>0</v>
      </c>
      <c r="F143" s="10">
        <f>+IFERROR('Input Data Shift C'!E72*IF('Input Data Shift C'!E$80&gt;0,'Input Data Shift C'!E$80,'Shift C Calculation'!$D143)/3600,0)</f>
        <v>0</v>
      </c>
      <c r="G143" s="10">
        <f>+IFERROR('Input Data Shift C'!F72*IF('Input Data Shift C'!F$80&gt;0,'Input Data Shift C'!F$80,'Shift C Calculation'!$D143)/3600,0)</f>
        <v>0</v>
      </c>
      <c r="H143" s="10">
        <f>+IFERROR('Input Data Shift C'!G72*IF('Input Data Shift C'!G$80&gt;0,'Input Data Shift C'!G$80,'Shift C Calculation'!$D143)/3600,0)</f>
        <v>0</v>
      </c>
      <c r="I143" s="10">
        <f>+IFERROR('Input Data Shift C'!H72*IF('Input Data Shift C'!H$80&gt;0,'Input Data Shift C'!H$80,'Shift C Calculation'!$D143)/3600,0)</f>
        <v>0</v>
      </c>
      <c r="J143" s="10">
        <f>+IFERROR('Input Data Shift C'!I72*IF('Input Data Shift C'!I$80&gt;0,'Input Data Shift C'!I$80,'Shift C Calculation'!$D143)/3600,0)</f>
        <v>0</v>
      </c>
      <c r="K143" s="10">
        <f>+IFERROR('Input Data Shift C'!J72*IF('Input Data Shift C'!J$80&gt;0,'Input Data Shift C'!J$80,'Shift C Calculation'!$D143)/3600,0)</f>
        <v>0</v>
      </c>
      <c r="L143" s="10">
        <f>+IFERROR('Input Data Shift C'!K72*IF('Input Data Shift C'!K$80&gt;0,'Input Data Shift C'!K$80,'Shift C Calculation'!$D143)/3600,0)</f>
        <v>0</v>
      </c>
      <c r="M143" s="10">
        <f>+IFERROR('Input Data Shift C'!L72*IF('Input Data Shift C'!L$80&gt;0,'Input Data Shift C'!L$80,'Shift C Calculation'!$D143)/3600,0)</f>
        <v>0</v>
      </c>
      <c r="N143" s="10">
        <f>+IFERROR('Input Data Shift C'!M72*IF('Input Data Shift C'!M$80&gt;0,'Input Data Shift C'!M$80,'Shift C Calculation'!$D143)/3600,0)</f>
        <v>0</v>
      </c>
      <c r="O143" s="10">
        <f>+IFERROR('Input Data Shift C'!N72*IF('Input Data Shift C'!N$80&gt;0,'Input Data Shift C'!N$80,'Shift C Calculation'!$D143)/3600,0)</f>
        <v>0</v>
      </c>
      <c r="P143" s="10">
        <f>+IFERROR('Input Data Shift C'!O72*IF('Input Data Shift C'!O$80&gt;0,'Input Data Shift C'!O$80,'Shift C Calculation'!$D143)/3600,0)</f>
        <v>0</v>
      </c>
      <c r="Q143" s="10">
        <f>+IFERROR('Input Data Shift C'!P72*IF('Input Data Shift C'!P$80&gt;0,'Input Data Shift C'!P$80,'Shift C Calculation'!$D143)/3600,0)</f>
        <v>0</v>
      </c>
      <c r="R143" s="10">
        <f>+IFERROR('Input Data Shift C'!Q72*IF('Input Data Shift C'!Q$80&gt;0,'Input Data Shift C'!Q$80,'Shift C Calculation'!$D143)/3600,0)</f>
        <v>0</v>
      </c>
      <c r="S143" s="10">
        <f>+IFERROR('Input Data Shift C'!R72*IF('Input Data Shift C'!R$80&gt;0,'Input Data Shift C'!R$80,'Shift C Calculation'!$D143)/3600,0)</f>
        <v>0</v>
      </c>
      <c r="T143" s="10">
        <f>+IFERROR('Input Data Shift C'!S72*IF('Input Data Shift C'!S$80&gt;0,'Input Data Shift C'!S$80,'Shift C Calculation'!$D143)/3600,0)</f>
        <v>0</v>
      </c>
      <c r="U143" s="10">
        <f>+IFERROR('Input Data Shift C'!T72*IF('Input Data Shift C'!T$80&gt;0,'Input Data Shift C'!T$80,'Shift C Calculation'!$D143)/3600,0)</f>
        <v>0</v>
      </c>
      <c r="V143" s="10">
        <f>+IFERROR('Input Data Shift C'!U72*IF('Input Data Shift C'!U$80&gt;0,'Input Data Shift C'!U$80,'Shift C Calculation'!$D143)/3600,0)</f>
        <v>0</v>
      </c>
      <c r="W143" s="10">
        <f>+IFERROR('Input Data Shift C'!V72*IF('Input Data Shift C'!V$80&gt;0,'Input Data Shift C'!V$80,'Shift C Calculation'!$D143)/3600,0)</f>
        <v>0</v>
      </c>
      <c r="X143" s="10">
        <f>+IFERROR('Input Data Shift C'!W72*IF('Input Data Shift C'!W$80&gt;0,'Input Data Shift C'!W$80,'Shift C Calculation'!$D143)/3600,0)</f>
        <v>0</v>
      </c>
      <c r="Y143" s="10">
        <f>+IFERROR('Input Data Shift C'!X72*IF('Input Data Shift C'!X$80&gt;0,'Input Data Shift C'!X$80,'Shift C Calculation'!$D143)/3600,0)</f>
        <v>0</v>
      </c>
      <c r="Z143" s="10">
        <f>+IFERROR('Input Data Shift C'!Y72*IF('Input Data Shift C'!Y$80&gt;0,'Input Data Shift C'!Y$80,'Shift C Calculation'!$D143)/3600,0)</f>
        <v>0</v>
      </c>
      <c r="AA143" s="10">
        <f>+IFERROR('Input Data Shift C'!Z72*IF('Input Data Shift C'!Z$80&gt;0,'Input Data Shift C'!Z$80,'Shift C Calculation'!$D143)/3600,0)</f>
        <v>0</v>
      </c>
      <c r="AB143" s="10">
        <f>+IFERROR('Input Data Shift C'!AA72*IF('Input Data Shift C'!AA$80&gt;0,'Input Data Shift C'!AA$80,'Shift C Calculation'!$D143)/3600,0)</f>
        <v>0</v>
      </c>
      <c r="AC143" s="10">
        <f>+IFERROR('Input Data Shift C'!AB72*IF('Input Data Shift C'!AB$80&gt;0,'Input Data Shift C'!AB$80,'Shift C Calculation'!$D143)/3600,0)</f>
        <v>0</v>
      </c>
      <c r="AD143" s="10">
        <f>+IFERROR('Input Data Shift C'!AC72*IF('Input Data Shift C'!AC$80&gt;0,'Input Data Shift C'!AC$80,'Shift C Calculation'!$D143)/3600,0)</f>
        <v>0</v>
      </c>
      <c r="AE143" s="10">
        <f>+IFERROR('Input Data Shift C'!AD72*IF('Input Data Shift C'!AD$80&gt;0,'Input Data Shift C'!AD$80,'Shift C Calculation'!$D143)/3600,0)</f>
        <v>0</v>
      </c>
      <c r="AF143" s="10">
        <f>+IFERROR('Input Data Shift C'!AE72*IF('Input Data Shift C'!AE$80&gt;0,'Input Data Shift C'!AE$80,'Shift C Calculation'!$D143)/3600,0)</f>
        <v>0</v>
      </c>
      <c r="AG143" s="10">
        <f>+IFERROR('Input Data Shift C'!AF72*IF('Input Data Shift C'!AF$80&gt;0,'Input Data Shift C'!AF$80,'Shift C Calculation'!$D143)/3600,0)</f>
        <v>0</v>
      </c>
      <c r="AH143" s="10">
        <f>+IFERROR('Input Data Shift C'!AG72*IF('Input Data Shift C'!AG$80&gt;0,'Input Data Shift C'!AG$80,'Shift C Calculation'!$D143)/3600,0)</f>
        <v>0</v>
      </c>
      <c r="AI143" s="10">
        <f>+IFERROR('Input Data Shift C'!AH72*IF('Input Data Shift C'!AH$80&gt;0,'Input Data Shift C'!AH$80,'Shift C Calculation'!$D143)/3600,0)</f>
        <v>0</v>
      </c>
      <c r="AJ143" s="10">
        <f t="shared" si="7"/>
        <v>0</v>
      </c>
    </row>
    <row r="144" spans="2:36">
      <c r="B144" s="8">
        <v>67</v>
      </c>
      <c r="C144" s="9">
        <f t="shared" si="6"/>
        <v>0</v>
      </c>
      <c r="D144" s="8">
        <f>+Kousu!F77</f>
        <v>0</v>
      </c>
      <c r="E144" s="10">
        <f>+IFERROR('Input Data Shift C'!D73*IF('Input Data Shift C'!D$80&gt;0,'Input Data Shift C'!D$80,'Shift C Calculation'!$D144)/3600,0)</f>
        <v>0</v>
      </c>
      <c r="F144" s="10">
        <f>+IFERROR('Input Data Shift C'!E73*IF('Input Data Shift C'!E$80&gt;0,'Input Data Shift C'!E$80,'Shift C Calculation'!$D144)/3600,0)</f>
        <v>0</v>
      </c>
      <c r="G144" s="10">
        <f>+IFERROR('Input Data Shift C'!F73*IF('Input Data Shift C'!F$80&gt;0,'Input Data Shift C'!F$80,'Shift C Calculation'!$D144)/3600,0)</f>
        <v>0</v>
      </c>
      <c r="H144" s="10">
        <f>+IFERROR('Input Data Shift C'!G73*IF('Input Data Shift C'!G$80&gt;0,'Input Data Shift C'!G$80,'Shift C Calculation'!$D144)/3600,0)</f>
        <v>0</v>
      </c>
      <c r="I144" s="10">
        <f>+IFERROR('Input Data Shift C'!H73*IF('Input Data Shift C'!H$80&gt;0,'Input Data Shift C'!H$80,'Shift C Calculation'!$D144)/3600,0)</f>
        <v>0</v>
      </c>
      <c r="J144" s="10">
        <f>+IFERROR('Input Data Shift C'!I73*IF('Input Data Shift C'!I$80&gt;0,'Input Data Shift C'!I$80,'Shift C Calculation'!$D144)/3600,0)</f>
        <v>0</v>
      </c>
      <c r="K144" s="10">
        <f>+IFERROR('Input Data Shift C'!J73*IF('Input Data Shift C'!J$80&gt;0,'Input Data Shift C'!J$80,'Shift C Calculation'!$D144)/3600,0)</f>
        <v>0</v>
      </c>
      <c r="L144" s="10">
        <f>+IFERROR('Input Data Shift C'!K73*IF('Input Data Shift C'!K$80&gt;0,'Input Data Shift C'!K$80,'Shift C Calculation'!$D144)/3600,0)</f>
        <v>0</v>
      </c>
      <c r="M144" s="10">
        <f>+IFERROR('Input Data Shift C'!L73*IF('Input Data Shift C'!L$80&gt;0,'Input Data Shift C'!L$80,'Shift C Calculation'!$D144)/3600,0)</f>
        <v>0</v>
      </c>
      <c r="N144" s="10">
        <f>+IFERROR('Input Data Shift C'!M73*IF('Input Data Shift C'!M$80&gt;0,'Input Data Shift C'!M$80,'Shift C Calculation'!$D144)/3600,0)</f>
        <v>0</v>
      </c>
      <c r="O144" s="10">
        <f>+IFERROR('Input Data Shift C'!N73*IF('Input Data Shift C'!N$80&gt;0,'Input Data Shift C'!N$80,'Shift C Calculation'!$D144)/3600,0)</f>
        <v>0</v>
      </c>
      <c r="P144" s="10">
        <f>+IFERROR('Input Data Shift C'!O73*IF('Input Data Shift C'!O$80&gt;0,'Input Data Shift C'!O$80,'Shift C Calculation'!$D144)/3600,0)</f>
        <v>0</v>
      </c>
      <c r="Q144" s="10">
        <f>+IFERROR('Input Data Shift C'!P73*IF('Input Data Shift C'!P$80&gt;0,'Input Data Shift C'!P$80,'Shift C Calculation'!$D144)/3600,0)</f>
        <v>0</v>
      </c>
      <c r="R144" s="10">
        <f>+IFERROR('Input Data Shift C'!Q73*IF('Input Data Shift C'!Q$80&gt;0,'Input Data Shift C'!Q$80,'Shift C Calculation'!$D144)/3600,0)</f>
        <v>0</v>
      </c>
      <c r="S144" s="10">
        <f>+IFERROR('Input Data Shift C'!R73*IF('Input Data Shift C'!R$80&gt;0,'Input Data Shift C'!R$80,'Shift C Calculation'!$D144)/3600,0)</f>
        <v>0</v>
      </c>
      <c r="T144" s="10">
        <f>+IFERROR('Input Data Shift C'!S73*IF('Input Data Shift C'!S$80&gt;0,'Input Data Shift C'!S$80,'Shift C Calculation'!$D144)/3600,0)</f>
        <v>0</v>
      </c>
      <c r="U144" s="10">
        <f>+IFERROR('Input Data Shift C'!T73*IF('Input Data Shift C'!T$80&gt;0,'Input Data Shift C'!T$80,'Shift C Calculation'!$D144)/3600,0)</f>
        <v>0</v>
      </c>
      <c r="V144" s="10">
        <f>+IFERROR('Input Data Shift C'!U73*IF('Input Data Shift C'!U$80&gt;0,'Input Data Shift C'!U$80,'Shift C Calculation'!$D144)/3600,0)</f>
        <v>0</v>
      </c>
      <c r="W144" s="10">
        <f>+IFERROR('Input Data Shift C'!V73*IF('Input Data Shift C'!V$80&gt;0,'Input Data Shift C'!V$80,'Shift C Calculation'!$D144)/3600,0)</f>
        <v>0</v>
      </c>
      <c r="X144" s="10">
        <f>+IFERROR('Input Data Shift C'!W73*IF('Input Data Shift C'!W$80&gt;0,'Input Data Shift C'!W$80,'Shift C Calculation'!$D144)/3600,0)</f>
        <v>0</v>
      </c>
      <c r="Y144" s="10">
        <f>+IFERROR('Input Data Shift C'!X73*IF('Input Data Shift C'!X$80&gt;0,'Input Data Shift C'!X$80,'Shift C Calculation'!$D144)/3600,0)</f>
        <v>0</v>
      </c>
      <c r="Z144" s="10">
        <f>+IFERROR('Input Data Shift C'!Y73*IF('Input Data Shift C'!Y$80&gt;0,'Input Data Shift C'!Y$80,'Shift C Calculation'!$D144)/3600,0)</f>
        <v>0</v>
      </c>
      <c r="AA144" s="10">
        <f>+IFERROR('Input Data Shift C'!Z73*IF('Input Data Shift C'!Z$80&gt;0,'Input Data Shift C'!Z$80,'Shift C Calculation'!$D144)/3600,0)</f>
        <v>0</v>
      </c>
      <c r="AB144" s="10">
        <f>+IFERROR('Input Data Shift C'!AA73*IF('Input Data Shift C'!AA$80&gt;0,'Input Data Shift C'!AA$80,'Shift C Calculation'!$D144)/3600,0)</f>
        <v>0</v>
      </c>
      <c r="AC144" s="10">
        <f>+IFERROR('Input Data Shift C'!AB73*IF('Input Data Shift C'!AB$80&gt;0,'Input Data Shift C'!AB$80,'Shift C Calculation'!$D144)/3600,0)</f>
        <v>0</v>
      </c>
      <c r="AD144" s="10">
        <f>+IFERROR('Input Data Shift C'!AC73*IF('Input Data Shift C'!AC$80&gt;0,'Input Data Shift C'!AC$80,'Shift C Calculation'!$D144)/3600,0)</f>
        <v>0</v>
      </c>
      <c r="AE144" s="10">
        <f>+IFERROR('Input Data Shift C'!AD73*IF('Input Data Shift C'!AD$80&gt;0,'Input Data Shift C'!AD$80,'Shift C Calculation'!$D144)/3600,0)</f>
        <v>0</v>
      </c>
      <c r="AF144" s="10">
        <f>+IFERROR('Input Data Shift C'!AE73*IF('Input Data Shift C'!AE$80&gt;0,'Input Data Shift C'!AE$80,'Shift C Calculation'!$D144)/3600,0)</f>
        <v>0</v>
      </c>
      <c r="AG144" s="10">
        <f>+IFERROR('Input Data Shift C'!AF73*IF('Input Data Shift C'!AF$80&gt;0,'Input Data Shift C'!AF$80,'Shift C Calculation'!$D144)/3600,0)</f>
        <v>0</v>
      </c>
      <c r="AH144" s="10">
        <f>+IFERROR('Input Data Shift C'!AG73*IF('Input Data Shift C'!AG$80&gt;0,'Input Data Shift C'!AG$80,'Shift C Calculation'!$D144)/3600,0)</f>
        <v>0</v>
      </c>
      <c r="AI144" s="10">
        <f>+IFERROR('Input Data Shift C'!AH73*IF('Input Data Shift C'!AH$80&gt;0,'Input Data Shift C'!AH$80,'Shift C Calculation'!$D144)/3600,0)</f>
        <v>0</v>
      </c>
      <c r="AJ144" s="10">
        <f t="shared" si="7"/>
        <v>0</v>
      </c>
    </row>
    <row r="145" spans="2:36">
      <c r="B145" s="8">
        <v>68</v>
      </c>
      <c r="C145" s="9">
        <f t="shared" si="6"/>
        <v>0</v>
      </c>
      <c r="D145" s="8">
        <f>+Kousu!F78</f>
        <v>0</v>
      </c>
      <c r="E145" s="10">
        <f>+IFERROR('Input Data Shift C'!D74*IF('Input Data Shift C'!D$80&gt;0,'Input Data Shift C'!D$80,'Shift C Calculation'!$D145)/3600,0)</f>
        <v>0</v>
      </c>
      <c r="F145" s="10">
        <f>+IFERROR('Input Data Shift C'!E74*IF('Input Data Shift C'!E$80&gt;0,'Input Data Shift C'!E$80,'Shift C Calculation'!$D145)/3600,0)</f>
        <v>0</v>
      </c>
      <c r="G145" s="10">
        <f>+IFERROR('Input Data Shift C'!F74*IF('Input Data Shift C'!F$80&gt;0,'Input Data Shift C'!F$80,'Shift C Calculation'!$D145)/3600,0)</f>
        <v>0</v>
      </c>
      <c r="H145" s="10">
        <f>+IFERROR('Input Data Shift C'!G74*IF('Input Data Shift C'!G$80&gt;0,'Input Data Shift C'!G$80,'Shift C Calculation'!$D145)/3600,0)</f>
        <v>0</v>
      </c>
      <c r="I145" s="10">
        <f>+IFERROR('Input Data Shift C'!H74*IF('Input Data Shift C'!H$80&gt;0,'Input Data Shift C'!H$80,'Shift C Calculation'!$D145)/3600,0)</f>
        <v>0</v>
      </c>
      <c r="J145" s="10">
        <f>+IFERROR('Input Data Shift C'!I74*IF('Input Data Shift C'!I$80&gt;0,'Input Data Shift C'!I$80,'Shift C Calculation'!$D145)/3600,0)</f>
        <v>0</v>
      </c>
      <c r="K145" s="10">
        <f>+IFERROR('Input Data Shift C'!J74*IF('Input Data Shift C'!J$80&gt;0,'Input Data Shift C'!J$80,'Shift C Calculation'!$D145)/3600,0)</f>
        <v>0</v>
      </c>
      <c r="L145" s="10">
        <f>+IFERROR('Input Data Shift C'!K74*IF('Input Data Shift C'!K$80&gt;0,'Input Data Shift C'!K$80,'Shift C Calculation'!$D145)/3600,0)</f>
        <v>0</v>
      </c>
      <c r="M145" s="10">
        <f>+IFERROR('Input Data Shift C'!L74*IF('Input Data Shift C'!L$80&gt;0,'Input Data Shift C'!L$80,'Shift C Calculation'!$D145)/3600,0)</f>
        <v>0</v>
      </c>
      <c r="N145" s="10">
        <f>+IFERROR('Input Data Shift C'!M74*IF('Input Data Shift C'!M$80&gt;0,'Input Data Shift C'!M$80,'Shift C Calculation'!$D145)/3600,0)</f>
        <v>0</v>
      </c>
      <c r="O145" s="10">
        <f>+IFERROR('Input Data Shift C'!N74*IF('Input Data Shift C'!N$80&gt;0,'Input Data Shift C'!N$80,'Shift C Calculation'!$D145)/3600,0)</f>
        <v>0</v>
      </c>
      <c r="P145" s="10">
        <f>+IFERROR('Input Data Shift C'!O74*IF('Input Data Shift C'!O$80&gt;0,'Input Data Shift C'!O$80,'Shift C Calculation'!$D145)/3600,0)</f>
        <v>0</v>
      </c>
      <c r="Q145" s="10">
        <f>+IFERROR('Input Data Shift C'!P74*IF('Input Data Shift C'!P$80&gt;0,'Input Data Shift C'!P$80,'Shift C Calculation'!$D145)/3600,0)</f>
        <v>0</v>
      </c>
      <c r="R145" s="10">
        <f>+IFERROR('Input Data Shift C'!Q74*IF('Input Data Shift C'!Q$80&gt;0,'Input Data Shift C'!Q$80,'Shift C Calculation'!$D145)/3600,0)</f>
        <v>0</v>
      </c>
      <c r="S145" s="10">
        <f>+IFERROR('Input Data Shift C'!R74*IF('Input Data Shift C'!R$80&gt;0,'Input Data Shift C'!R$80,'Shift C Calculation'!$D145)/3600,0)</f>
        <v>0</v>
      </c>
      <c r="T145" s="10">
        <f>+IFERROR('Input Data Shift C'!S74*IF('Input Data Shift C'!S$80&gt;0,'Input Data Shift C'!S$80,'Shift C Calculation'!$D145)/3600,0)</f>
        <v>0</v>
      </c>
      <c r="U145" s="10">
        <f>+IFERROR('Input Data Shift C'!T74*IF('Input Data Shift C'!T$80&gt;0,'Input Data Shift C'!T$80,'Shift C Calculation'!$D145)/3600,0)</f>
        <v>0</v>
      </c>
      <c r="V145" s="10">
        <f>+IFERROR('Input Data Shift C'!U74*IF('Input Data Shift C'!U$80&gt;0,'Input Data Shift C'!U$80,'Shift C Calculation'!$D145)/3600,0)</f>
        <v>0</v>
      </c>
      <c r="W145" s="10">
        <f>+IFERROR('Input Data Shift C'!V74*IF('Input Data Shift C'!V$80&gt;0,'Input Data Shift C'!V$80,'Shift C Calculation'!$D145)/3600,0)</f>
        <v>0</v>
      </c>
      <c r="X145" s="10">
        <f>+IFERROR('Input Data Shift C'!W74*IF('Input Data Shift C'!W$80&gt;0,'Input Data Shift C'!W$80,'Shift C Calculation'!$D145)/3600,0)</f>
        <v>0</v>
      </c>
      <c r="Y145" s="10">
        <f>+IFERROR('Input Data Shift C'!X74*IF('Input Data Shift C'!X$80&gt;0,'Input Data Shift C'!X$80,'Shift C Calculation'!$D145)/3600,0)</f>
        <v>0</v>
      </c>
      <c r="Z145" s="10">
        <f>+IFERROR('Input Data Shift C'!Y74*IF('Input Data Shift C'!Y$80&gt;0,'Input Data Shift C'!Y$80,'Shift C Calculation'!$D145)/3600,0)</f>
        <v>0</v>
      </c>
      <c r="AA145" s="10">
        <f>+IFERROR('Input Data Shift C'!Z74*IF('Input Data Shift C'!Z$80&gt;0,'Input Data Shift C'!Z$80,'Shift C Calculation'!$D145)/3600,0)</f>
        <v>0</v>
      </c>
      <c r="AB145" s="10">
        <f>+IFERROR('Input Data Shift C'!AA74*IF('Input Data Shift C'!AA$80&gt;0,'Input Data Shift C'!AA$80,'Shift C Calculation'!$D145)/3600,0)</f>
        <v>0</v>
      </c>
      <c r="AC145" s="10">
        <f>+IFERROR('Input Data Shift C'!AB74*IF('Input Data Shift C'!AB$80&gt;0,'Input Data Shift C'!AB$80,'Shift C Calculation'!$D145)/3600,0)</f>
        <v>0</v>
      </c>
      <c r="AD145" s="10">
        <f>+IFERROR('Input Data Shift C'!AC74*IF('Input Data Shift C'!AC$80&gt;0,'Input Data Shift C'!AC$80,'Shift C Calculation'!$D145)/3600,0)</f>
        <v>0</v>
      </c>
      <c r="AE145" s="10">
        <f>+IFERROR('Input Data Shift C'!AD74*IF('Input Data Shift C'!AD$80&gt;0,'Input Data Shift C'!AD$80,'Shift C Calculation'!$D145)/3600,0)</f>
        <v>0</v>
      </c>
      <c r="AF145" s="10">
        <f>+IFERROR('Input Data Shift C'!AE74*IF('Input Data Shift C'!AE$80&gt;0,'Input Data Shift C'!AE$80,'Shift C Calculation'!$D145)/3600,0)</f>
        <v>0</v>
      </c>
      <c r="AG145" s="10">
        <f>+IFERROR('Input Data Shift C'!AF74*IF('Input Data Shift C'!AF$80&gt;0,'Input Data Shift C'!AF$80,'Shift C Calculation'!$D145)/3600,0)</f>
        <v>0</v>
      </c>
      <c r="AH145" s="10">
        <f>+IFERROR('Input Data Shift C'!AG74*IF('Input Data Shift C'!AG$80&gt;0,'Input Data Shift C'!AG$80,'Shift C Calculation'!$D145)/3600,0)</f>
        <v>0</v>
      </c>
      <c r="AI145" s="10">
        <f>+IFERROR('Input Data Shift C'!AH74*IF('Input Data Shift C'!AH$80&gt;0,'Input Data Shift C'!AH$80,'Shift C Calculation'!$D145)/3600,0)</f>
        <v>0</v>
      </c>
      <c r="AJ145" s="10">
        <f t="shared" si="7"/>
        <v>0</v>
      </c>
    </row>
    <row r="146" spans="2:36">
      <c r="B146" s="8">
        <v>69</v>
      </c>
      <c r="C146" s="9">
        <f t="shared" si="6"/>
        <v>0</v>
      </c>
      <c r="D146" s="8">
        <f>+Kousu!F79</f>
        <v>0</v>
      </c>
      <c r="E146" s="10">
        <f>+IFERROR('Input Data Shift C'!D75*IF('Input Data Shift C'!D$80&gt;0,'Input Data Shift C'!D$80,'Shift C Calculation'!$D146)/3600,0)</f>
        <v>0</v>
      </c>
      <c r="F146" s="10">
        <f>+IFERROR('Input Data Shift C'!E75*IF('Input Data Shift C'!E$80&gt;0,'Input Data Shift C'!E$80,'Shift C Calculation'!$D146)/3600,0)</f>
        <v>0</v>
      </c>
      <c r="G146" s="10">
        <f>+IFERROR('Input Data Shift C'!F75*IF('Input Data Shift C'!F$80&gt;0,'Input Data Shift C'!F$80,'Shift C Calculation'!$D146)/3600,0)</f>
        <v>0</v>
      </c>
      <c r="H146" s="10">
        <f>+IFERROR('Input Data Shift C'!G75*IF('Input Data Shift C'!G$80&gt;0,'Input Data Shift C'!G$80,'Shift C Calculation'!$D146)/3600,0)</f>
        <v>0</v>
      </c>
      <c r="I146" s="10">
        <f>+IFERROR('Input Data Shift C'!H75*IF('Input Data Shift C'!H$80&gt;0,'Input Data Shift C'!H$80,'Shift C Calculation'!$D146)/3600,0)</f>
        <v>0</v>
      </c>
      <c r="J146" s="10">
        <f>+IFERROR('Input Data Shift C'!I75*IF('Input Data Shift C'!I$80&gt;0,'Input Data Shift C'!I$80,'Shift C Calculation'!$D146)/3600,0)</f>
        <v>0</v>
      </c>
      <c r="K146" s="10">
        <f>+IFERROR('Input Data Shift C'!J75*IF('Input Data Shift C'!J$80&gt;0,'Input Data Shift C'!J$80,'Shift C Calculation'!$D146)/3600,0)</f>
        <v>0</v>
      </c>
      <c r="L146" s="10">
        <f>+IFERROR('Input Data Shift C'!K75*IF('Input Data Shift C'!K$80&gt;0,'Input Data Shift C'!K$80,'Shift C Calculation'!$D146)/3600,0)</f>
        <v>0</v>
      </c>
      <c r="M146" s="10">
        <f>+IFERROR('Input Data Shift C'!L75*IF('Input Data Shift C'!L$80&gt;0,'Input Data Shift C'!L$80,'Shift C Calculation'!$D146)/3600,0)</f>
        <v>0</v>
      </c>
      <c r="N146" s="10">
        <f>+IFERROR('Input Data Shift C'!M75*IF('Input Data Shift C'!M$80&gt;0,'Input Data Shift C'!M$80,'Shift C Calculation'!$D146)/3600,0)</f>
        <v>0</v>
      </c>
      <c r="O146" s="10">
        <f>+IFERROR('Input Data Shift C'!N75*IF('Input Data Shift C'!N$80&gt;0,'Input Data Shift C'!N$80,'Shift C Calculation'!$D146)/3600,0)</f>
        <v>0</v>
      </c>
      <c r="P146" s="10">
        <f>+IFERROR('Input Data Shift C'!O75*IF('Input Data Shift C'!O$80&gt;0,'Input Data Shift C'!O$80,'Shift C Calculation'!$D146)/3600,0)</f>
        <v>0</v>
      </c>
      <c r="Q146" s="10">
        <f>+IFERROR('Input Data Shift C'!P75*IF('Input Data Shift C'!P$80&gt;0,'Input Data Shift C'!P$80,'Shift C Calculation'!$D146)/3600,0)</f>
        <v>0</v>
      </c>
      <c r="R146" s="10">
        <f>+IFERROR('Input Data Shift C'!Q75*IF('Input Data Shift C'!Q$80&gt;0,'Input Data Shift C'!Q$80,'Shift C Calculation'!$D146)/3600,0)</f>
        <v>0</v>
      </c>
      <c r="S146" s="10">
        <f>+IFERROR('Input Data Shift C'!R75*IF('Input Data Shift C'!R$80&gt;0,'Input Data Shift C'!R$80,'Shift C Calculation'!$D146)/3600,0)</f>
        <v>0</v>
      </c>
      <c r="T146" s="10">
        <f>+IFERROR('Input Data Shift C'!S75*IF('Input Data Shift C'!S$80&gt;0,'Input Data Shift C'!S$80,'Shift C Calculation'!$D146)/3600,0)</f>
        <v>0</v>
      </c>
      <c r="U146" s="10">
        <f>+IFERROR('Input Data Shift C'!T75*IF('Input Data Shift C'!T$80&gt;0,'Input Data Shift C'!T$80,'Shift C Calculation'!$D146)/3600,0)</f>
        <v>0</v>
      </c>
      <c r="V146" s="10">
        <f>+IFERROR('Input Data Shift C'!U75*IF('Input Data Shift C'!U$80&gt;0,'Input Data Shift C'!U$80,'Shift C Calculation'!$D146)/3600,0)</f>
        <v>0</v>
      </c>
      <c r="W146" s="10">
        <f>+IFERROR('Input Data Shift C'!V75*IF('Input Data Shift C'!V$80&gt;0,'Input Data Shift C'!V$80,'Shift C Calculation'!$D146)/3600,0)</f>
        <v>0</v>
      </c>
      <c r="X146" s="10">
        <f>+IFERROR('Input Data Shift C'!W75*IF('Input Data Shift C'!W$80&gt;0,'Input Data Shift C'!W$80,'Shift C Calculation'!$D146)/3600,0)</f>
        <v>0</v>
      </c>
      <c r="Y146" s="10">
        <f>+IFERROR('Input Data Shift C'!X75*IF('Input Data Shift C'!X$80&gt;0,'Input Data Shift C'!X$80,'Shift C Calculation'!$D146)/3600,0)</f>
        <v>0</v>
      </c>
      <c r="Z146" s="10">
        <f>+IFERROR('Input Data Shift C'!Y75*IF('Input Data Shift C'!Y$80&gt;0,'Input Data Shift C'!Y$80,'Shift C Calculation'!$D146)/3600,0)</f>
        <v>0</v>
      </c>
      <c r="AA146" s="10">
        <f>+IFERROR('Input Data Shift C'!Z75*IF('Input Data Shift C'!Z$80&gt;0,'Input Data Shift C'!Z$80,'Shift C Calculation'!$D146)/3600,0)</f>
        <v>0</v>
      </c>
      <c r="AB146" s="10">
        <f>+IFERROR('Input Data Shift C'!AA75*IF('Input Data Shift C'!AA$80&gt;0,'Input Data Shift C'!AA$80,'Shift C Calculation'!$D146)/3600,0)</f>
        <v>0</v>
      </c>
      <c r="AC146" s="10">
        <f>+IFERROR('Input Data Shift C'!AB75*IF('Input Data Shift C'!AB$80&gt;0,'Input Data Shift C'!AB$80,'Shift C Calculation'!$D146)/3600,0)</f>
        <v>0</v>
      </c>
      <c r="AD146" s="10">
        <f>+IFERROR('Input Data Shift C'!AC75*IF('Input Data Shift C'!AC$80&gt;0,'Input Data Shift C'!AC$80,'Shift C Calculation'!$D146)/3600,0)</f>
        <v>0</v>
      </c>
      <c r="AE146" s="10">
        <f>+IFERROR('Input Data Shift C'!AD75*IF('Input Data Shift C'!AD$80&gt;0,'Input Data Shift C'!AD$80,'Shift C Calculation'!$D146)/3600,0)</f>
        <v>0</v>
      </c>
      <c r="AF146" s="10">
        <f>+IFERROR('Input Data Shift C'!AE75*IF('Input Data Shift C'!AE$80&gt;0,'Input Data Shift C'!AE$80,'Shift C Calculation'!$D146)/3600,0)</f>
        <v>0</v>
      </c>
      <c r="AG146" s="10">
        <f>+IFERROR('Input Data Shift C'!AF75*IF('Input Data Shift C'!AF$80&gt;0,'Input Data Shift C'!AF$80,'Shift C Calculation'!$D146)/3600,0)</f>
        <v>0</v>
      </c>
      <c r="AH146" s="10">
        <f>+IFERROR('Input Data Shift C'!AG75*IF('Input Data Shift C'!AG$80&gt;0,'Input Data Shift C'!AG$80,'Shift C Calculation'!$D146)/3600,0)</f>
        <v>0</v>
      </c>
      <c r="AI146" s="10">
        <f>+IFERROR('Input Data Shift C'!AH75*IF('Input Data Shift C'!AH$80&gt;0,'Input Data Shift C'!AH$80,'Shift C Calculation'!$D146)/3600,0)</f>
        <v>0</v>
      </c>
      <c r="AJ146" s="10">
        <f t="shared" si="7"/>
        <v>0</v>
      </c>
    </row>
    <row r="147" spans="2:36">
      <c r="B147" s="8">
        <v>70</v>
      </c>
      <c r="C147" s="9">
        <f t="shared" si="6"/>
        <v>0</v>
      </c>
      <c r="D147" s="8">
        <f>+Kousu!F80</f>
        <v>0</v>
      </c>
      <c r="E147" s="10">
        <f>+IFERROR('Input Data Shift C'!D76*IF('Input Data Shift C'!D$80&gt;0,'Input Data Shift C'!D$80,'Shift C Calculation'!$D147)/3600,0)</f>
        <v>0</v>
      </c>
      <c r="F147" s="10">
        <f>+IFERROR('Input Data Shift C'!E76*IF('Input Data Shift C'!E$80&gt;0,'Input Data Shift C'!E$80,'Shift C Calculation'!$D147)/3600,0)</f>
        <v>0</v>
      </c>
      <c r="G147" s="10">
        <f>+IFERROR('Input Data Shift C'!F76*IF('Input Data Shift C'!F$80&gt;0,'Input Data Shift C'!F$80,'Shift C Calculation'!$D147)/3600,0)</f>
        <v>0</v>
      </c>
      <c r="H147" s="10">
        <f>+IFERROR('Input Data Shift C'!G76*IF('Input Data Shift C'!G$80&gt;0,'Input Data Shift C'!G$80,'Shift C Calculation'!$D147)/3600,0)</f>
        <v>0</v>
      </c>
      <c r="I147" s="10">
        <f>+IFERROR('Input Data Shift C'!H76*IF('Input Data Shift C'!H$80&gt;0,'Input Data Shift C'!H$80,'Shift C Calculation'!$D147)/3600,0)</f>
        <v>0</v>
      </c>
      <c r="J147" s="10">
        <f>+IFERROR('Input Data Shift C'!I76*IF('Input Data Shift C'!I$80&gt;0,'Input Data Shift C'!I$80,'Shift C Calculation'!$D147)/3600,0)</f>
        <v>0</v>
      </c>
      <c r="K147" s="10">
        <f>+IFERROR('Input Data Shift C'!J76*IF('Input Data Shift C'!J$80&gt;0,'Input Data Shift C'!J$80,'Shift C Calculation'!$D147)/3600,0)</f>
        <v>0</v>
      </c>
      <c r="L147" s="10">
        <f>+IFERROR('Input Data Shift C'!K76*IF('Input Data Shift C'!K$80&gt;0,'Input Data Shift C'!K$80,'Shift C Calculation'!$D147)/3600,0)</f>
        <v>0</v>
      </c>
      <c r="M147" s="10">
        <f>+IFERROR('Input Data Shift C'!L76*IF('Input Data Shift C'!L$80&gt;0,'Input Data Shift C'!L$80,'Shift C Calculation'!$D147)/3600,0)</f>
        <v>0</v>
      </c>
      <c r="N147" s="10">
        <f>+IFERROR('Input Data Shift C'!M76*IF('Input Data Shift C'!M$80&gt;0,'Input Data Shift C'!M$80,'Shift C Calculation'!$D147)/3600,0)</f>
        <v>0</v>
      </c>
      <c r="O147" s="10">
        <f>+IFERROR('Input Data Shift C'!N76*IF('Input Data Shift C'!N$80&gt;0,'Input Data Shift C'!N$80,'Shift C Calculation'!$D147)/3600,0)</f>
        <v>0</v>
      </c>
      <c r="P147" s="10">
        <f>+IFERROR('Input Data Shift C'!O76*IF('Input Data Shift C'!O$80&gt;0,'Input Data Shift C'!O$80,'Shift C Calculation'!$D147)/3600,0)</f>
        <v>0</v>
      </c>
      <c r="Q147" s="10">
        <f>+IFERROR('Input Data Shift C'!P76*IF('Input Data Shift C'!P$80&gt;0,'Input Data Shift C'!P$80,'Shift C Calculation'!$D147)/3600,0)</f>
        <v>0</v>
      </c>
      <c r="R147" s="10">
        <f>+IFERROR('Input Data Shift C'!Q76*IF('Input Data Shift C'!Q$80&gt;0,'Input Data Shift C'!Q$80,'Shift C Calculation'!$D147)/3600,0)</f>
        <v>0</v>
      </c>
      <c r="S147" s="10">
        <f>+IFERROR('Input Data Shift C'!R76*IF('Input Data Shift C'!R$80&gt;0,'Input Data Shift C'!R$80,'Shift C Calculation'!$D147)/3600,0)</f>
        <v>0</v>
      </c>
      <c r="T147" s="10">
        <f>+IFERROR('Input Data Shift C'!S76*IF('Input Data Shift C'!S$80&gt;0,'Input Data Shift C'!S$80,'Shift C Calculation'!$D147)/3600,0)</f>
        <v>0</v>
      </c>
      <c r="U147" s="10">
        <f>+IFERROR('Input Data Shift C'!T76*IF('Input Data Shift C'!T$80&gt;0,'Input Data Shift C'!T$80,'Shift C Calculation'!$D147)/3600,0)</f>
        <v>0</v>
      </c>
      <c r="V147" s="10">
        <f>+IFERROR('Input Data Shift C'!U76*IF('Input Data Shift C'!U$80&gt;0,'Input Data Shift C'!U$80,'Shift C Calculation'!$D147)/3600,0)</f>
        <v>0</v>
      </c>
      <c r="W147" s="10">
        <f>+IFERROR('Input Data Shift C'!V76*IF('Input Data Shift C'!V$80&gt;0,'Input Data Shift C'!V$80,'Shift C Calculation'!$D147)/3600,0)</f>
        <v>0</v>
      </c>
      <c r="X147" s="10">
        <f>+IFERROR('Input Data Shift C'!W76*IF('Input Data Shift C'!W$80&gt;0,'Input Data Shift C'!W$80,'Shift C Calculation'!$D147)/3600,0)</f>
        <v>0</v>
      </c>
      <c r="Y147" s="10">
        <f>+IFERROR('Input Data Shift C'!X76*IF('Input Data Shift C'!X$80&gt;0,'Input Data Shift C'!X$80,'Shift C Calculation'!$D147)/3600,0)</f>
        <v>0</v>
      </c>
      <c r="Z147" s="10">
        <f>+IFERROR('Input Data Shift C'!Y76*IF('Input Data Shift C'!Y$80&gt;0,'Input Data Shift C'!Y$80,'Shift C Calculation'!$D147)/3600,0)</f>
        <v>0</v>
      </c>
      <c r="AA147" s="10">
        <f>+IFERROR('Input Data Shift C'!Z76*IF('Input Data Shift C'!Z$80&gt;0,'Input Data Shift C'!Z$80,'Shift C Calculation'!$D147)/3600,0)</f>
        <v>0</v>
      </c>
      <c r="AB147" s="10">
        <f>+IFERROR('Input Data Shift C'!AA76*IF('Input Data Shift C'!AA$80&gt;0,'Input Data Shift C'!AA$80,'Shift C Calculation'!$D147)/3600,0)</f>
        <v>0</v>
      </c>
      <c r="AC147" s="10">
        <f>+IFERROR('Input Data Shift C'!AB76*IF('Input Data Shift C'!AB$80&gt;0,'Input Data Shift C'!AB$80,'Shift C Calculation'!$D147)/3600,0)</f>
        <v>0</v>
      </c>
      <c r="AD147" s="10">
        <f>+IFERROR('Input Data Shift C'!AC76*IF('Input Data Shift C'!AC$80&gt;0,'Input Data Shift C'!AC$80,'Shift C Calculation'!$D147)/3600,0)</f>
        <v>0</v>
      </c>
      <c r="AE147" s="10">
        <f>+IFERROR('Input Data Shift C'!AD76*IF('Input Data Shift C'!AD$80&gt;0,'Input Data Shift C'!AD$80,'Shift C Calculation'!$D147)/3600,0)</f>
        <v>0</v>
      </c>
      <c r="AF147" s="10">
        <f>+IFERROR('Input Data Shift C'!AE76*IF('Input Data Shift C'!AE$80&gt;0,'Input Data Shift C'!AE$80,'Shift C Calculation'!$D147)/3600,0)</f>
        <v>0</v>
      </c>
      <c r="AG147" s="10">
        <f>+IFERROR('Input Data Shift C'!AF76*IF('Input Data Shift C'!AF$80&gt;0,'Input Data Shift C'!AF$80,'Shift C Calculation'!$D147)/3600,0)</f>
        <v>0</v>
      </c>
      <c r="AH147" s="10">
        <f>+IFERROR('Input Data Shift C'!AG76*IF('Input Data Shift C'!AG$80&gt;0,'Input Data Shift C'!AG$80,'Shift C Calculation'!$D147)/3600,0)</f>
        <v>0</v>
      </c>
      <c r="AI147" s="10">
        <f>+IFERROR('Input Data Shift C'!AH76*IF('Input Data Shift C'!AH$80&gt;0,'Input Data Shift C'!AH$80,'Shift C Calculation'!$D147)/3600,0)</f>
        <v>0</v>
      </c>
      <c r="AJ147" s="10">
        <f t="shared" si="7"/>
        <v>0</v>
      </c>
    </row>
    <row r="148" spans="2:36">
      <c r="B148" s="698" t="s">
        <v>3648</v>
      </c>
      <c r="C148" s="698"/>
      <c r="D148" s="698"/>
      <c r="E148" s="13">
        <f t="shared" ref="E148:AJ148" si="8">+SUM(E78:E147)</f>
        <v>7.1422499999999998</v>
      </c>
      <c r="F148" s="13">
        <f t="shared" si="8"/>
        <v>6.7290000000000001</v>
      </c>
      <c r="G148" s="13">
        <f t="shared" si="8"/>
        <v>7.8727499999999999</v>
      </c>
      <c r="H148" s="13">
        <f t="shared" si="8"/>
        <v>7.2329999999999997</v>
      </c>
      <c r="I148" s="13">
        <f t="shared" si="8"/>
        <v>0</v>
      </c>
      <c r="J148" s="13">
        <f t="shared" si="8"/>
        <v>0</v>
      </c>
      <c r="K148" s="13">
        <f t="shared" si="8"/>
        <v>6.9810000000000008</v>
      </c>
      <c r="L148" s="13">
        <f t="shared" si="8"/>
        <v>8.0962500000000013</v>
      </c>
      <c r="M148" s="13">
        <f t="shared" si="8"/>
        <v>7.80525</v>
      </c>
      <c r="N148" s="13">
        <f t="shared" si="8"/>
        <v>7.3049999999999997</v>
      </c>
      <c r="O148" s="13">
        <f t="shared" si="8"/>
        <v>0</v>
      </c>
      <c r="P148" s="13">
        <f t="shared" si="8"/>
        <v>0</v>
      </c>
      <c r="Q148" s="13">
        <f t="shared" si="8"/>
        <v>3.3435000000000001</v>
      </c>
      <c r="R148" s="13">
        <f t="shared" si="8"/>
        <v>7.128750000000001</v>
      </c>
      <c r="S148" s="13">
        <f t="shared" si="8"/>
        <v>8.2072500000000002</v>
      </c>
      <c r="T148" s="13">
        <f t="shared" si="8"/>
        <v>7.4497500000000016</v>
      </c>
      <c r="U148" s="13">
        <f t="shared" si="8"/>
        <v>0</v>
      </c>
      <c r="V148" s="13">
        <f t="shared" si="8"/>
        <v>0</v>
      </c>
      <c r="W148" s="13">
        <f t="shared" si="8"/>
        <v>0</v>
      </c>
      <c r="X148" s="13">
        <f t="shared" si="8"/>
        <v>0</v>
      </c>
      <c r="Y148" s="13">
        <f t="shared" si="8"/>
        <v>0</v>
      </c>
      <c r="Z148" s="13">
        <f t="shared" si="8"/>
        <v>0</v>
      </c>
      <c r="AA148" s="13">
        <f t="shared" si="8"/>
        <v>0</v>
      </c>
      <c r="AB148" s="13">
        <f t="shared" si="8"/>
        <v>0</v>
      </c>
      <c r="AC148" s="13">
        <f t="shared" si="8"/>
        <v>0</v>
      </c>
      <c r="AD148" s="13">
        <f t="shared" si="8"/>
        <v>0</v>
      </c>
      <c r="AE148" s="13">
        <f t="shared" si="8"/>
        <v>0</v>
      </c>
      <c r="AF148" s="13">
        <f t="shared" si="8"/>
        <v>0</v>
      </c>
      <c r="AG148" s="13">
        <f t="shared" si="8"/>
        <v>0</v>
      </c>
      <c r="AH148" s="13">
        <f t="shared" si="8"/>
        <v>0</v>
      </c>
      <c r="AI148" s="13">
        <f t="shared" si="8"/>
        <v>0</v>
      </c>
      <c r="AJ148" s="13">
        <f t="shared" si="8"/>
        <v>85.293750000000003</v>
      </c>
    </row>
    <row r="149" spans="2:36">
      <c r="B149" s="698" t="s">
        <v>3649</v>
      </c>
      <c r="C149" s="698"/>
      <c r="D149" s="698"/>
      <c r="E149" s="13">
        <f>+E148</f>
        <v>7.1422499999999998</v>
      </c>
      <c r="F149" s="13">
        <f t="shared" ref="F149:AI149" si="9">+F148+E149</f>
        <v>13.87125</v>
      </c>
      <c r="G149" s="13">
        <f t="shared" si="9"/>
        <v>21.744</v>
      </c>
      <c r="H149" s="13">
        <f t="shared" si="9"/>
        <v>28.977</v>
      </c>
      <c r="I149" s="13">
        <f t="shared" si="9"/>
        <v>28.977</v>
      </c>
      <c r="J149" s="13">
        <f t="shared" si="9"/>
        <v>28.977</v>
      </c>
      <c r="K149" s="13">
        <f t="shared" si="9"/>
        <v>35.957999999999998</v>
      </c>
      <c r="L149" s="13">
        <f t="shared" si="9"/>
        <v>44.054249999999996</v>
      </c>
      <c r="M149" s="13">
        <f t="shared" si="9"/>
        <v>51.859499999999997</v>
      </c>
      <c r="N149" s="13">
        <f t="shared" si="9"/>
        <v>59.164499999999997</v>
      </c>
      <c r="O149" s="13">
        <f t="shared" si="9"/>
        <v>59.164499999999997</v>
      </c>
      <c r="P149" s="13">
        <f t="shared" si="9"/>
        <v>59.164499999999997</v>
      </c>
      <c r="Q149" s="13">
        <f t="shared" si="9"/>
        <v>62.507999999999996</v>
      </c>
      <c r="R149" s="13">
        <f t="shared" si="9"/>
        <v>69.636749999999992</v>
      </c>
      <c r="S149" s="13">
        <f t="shared" si="9"/>
        <v>77.843999999999994</v>
      </c>
      <c r="T149" s="13">
        <f t="shared" si="9"/>
        <v>85.293749999999989</v>
      </c>
      <c r="U149" s="13">
        <f t="shared" si="9"/>
        <v>85.293749999999989</v>
      </c>
      <c r="V149" s="13">
        <f t="shared" si="9"/>
        <v>85.293749999999989</v>
      </c>
      <c r="W149" s="13">
        <f t="shared" si="9"/>
        <v>85.293749999999989</v>
      </c>
      <c r="X149" s="13">
        <f t="shared" si="9"/>
        <v>85.293749999999989</v>
      </c>
      <c r="Y149" s="13">
        <f t="shared" si="9"/>
        <v>85.293749999999989</v>
      </c>
      <c r="Z149" s="13">
        <f t="shared" si="9"/>
        <v>85.293749999999989</v>
      </c>
      <c r="AA149" s="13">
        <f t="shared" si="9"/>
        <v>85.293749999999989</v>
      </c>
      <c r="AB149" s="13">
        <f t="shared" si="9"/>
        <v>85.293749999999989</v>
      </c>
      <c r="AC149" s="13">
        <f t="shared" si="9"/>
        <v>85.293749999999989</v>
      </c>
      <c r="AD149" s="13">
        <f t="shared" si="9"/>
        <v>85.293749999999989</v>
      </c>
      <c r="AE149" s="13">
        <f t="shared" si="9"/>
        <v>85.293749999999989</v>
      </c>
      <c r="AF149" s="13">
        <f t="shared" si="9"/>
        <v>85.293749999999989</v>
      </c>
      <c r="AG149" s="13">
        <f t="shared" si="9"/>
        <v>85.293749999999989</v>
      </c>
      <c r="AH149" s="13">
        <f t="shared" si="9"/>
        <v>85.293749999999989</v>
      </c>
      <c r="AI149" s="13">
        <f t="shared" si="9"/>
        <v>85.293749999999989</v>
      </c>
      <c r="AJ149" s="13">
        <f>+AI149</f>
        <v>85.293749999999989</v>
      </c>
    </row>
  </sheetData>
  <sheetProtection algorithmName="SHA-512" hashValue="WQ+gropKE3ccSQuMiLUUwL//rSAuWRyjhcxDALCc6O5phV3GssGKZeQzkDwbUuRPuet+ugKyu6Ct/hHSBhtIHw==" saltValue="5XlfjPtGnKRvFvcOYarGMg==" spinCount="100000" sheet="1" objects="1" scenarios="1"/>
  <mergeCells count="4">
    <mergeCell ref="B73:D73"/>
    <mergeCell ref="B74:D74"/>
    <mergeCell ref="B148:D148"/>
    <mergeCell ref="B149:D149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Summary</vt:lpstr>
      <vt:lpstr>Input Data Shift B</vt:lpstr>
      <vt:lpstr>Input Data Shift A</vt:lpstr>
      <vt:lpstr>Input Data Shift C</vt:lpstr>
      <vt:lpstr>Input Loss Time</vt:lpstr>
      <vt:lpstr>Input Exclusion Time (All)</vt:lpstr>
      <vt:lpstr>Input Exclusion Time (Partial)</vt:lpstr>
      <vt:lpstr>A班</vt:lpstr>
      <vt:lpstr>B班</vt:lpstr>
      <vt:lpstr>C班</vt:lpstr>
      <vt:lpstr>Database Karyawan</vt:lpstr>
      <vt:lpstr>Kousu</vt:lpstr>
      <vt:lpstr>IN LINE DEFECT A</vt:lpstr>
      <vt:lpstr>IN LINE DEFECT B</vt:lpstr>
      <vt:lpstr>IN LINE DEFECT C</vt:lpstr>
      <vt:lpstr>Shift A Calculation</vt:lpstr>
      <vt:lpstr>Shift B Calculation</vt:lpstr>
      <vt:lpstr>Shift C Calculation</vt:lpstr>
      <vt:lpstr>A班!Print_Area</vt:lpstr>
      <vt:lpstr>B班!Print_Area</vt:lpstr>
      <vt:lpstr>C班!Print_Area</vt:lpstr>
      <vt:lpstr>'Input Loss Time'!Print_Area</vt:lpstr>
      <vt:lpstr>Summary!Print_Area</vt:lpstr>
      <vt:lpstr>Kousu!Print_Titles</vt:lpstr>
    </vt:vector>
  </TitlesOfParts>
  <Company>システム部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Purwadi (DMIA)</cp:lastModifiedBy>
  <cp:revision>348</cp:revision>
  <cp:lastPrinted>2023-11-04T04:35:55Z</cp:lastPrinted>
  <dcterms:created xsi:type="dcterms:W3CDTF">2021-05-05T08:50:00Z</dcterms:created>
  <dcterms:modified xsi:type="dcterms:W3CDTF">2025-03-19T01:12:38Z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システム部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3596DA6EE85C4185BB66BB9CC3C43BFF</vt:lpwstr>
  </property>
  <property fmtid="{D5CDD505-2E9C-101B-9397-08002B2CF9AE}" pid="10" name="KSOProductBuildVer">
    <vt:lpwstr>1033-11.2.0.11537</vt:lpwstr>
  </property>
  <property fmtid="{D5CDD505-2E9C-101B-9397-08002B2CF9AE}" pid="11" name="MSIP_Label_6add209e-37c4-4e15-ab1b-f9befe71def1_Enabled">
    <vt:lpwstr>true</vt:lpwstr>
  </property>
  <property fmtid="{D5CDD505-2E9C-101B-9397-08002B2CF9AE}" pid="12" name="MSIP_Label_6add209e-37c4-4e15-ab1b-f9befe71def1_SetDate">
    <vt:lpwstr>2024-01-04T16:10:51Z</vt:lpwstr>
  </property>
  <property fmtid="{D5CDD505-2E9C-101B-9397-08002B2CF9AE}" pid="13" name="MSIP_Label_6add209e-37c4-4e15-ab1b-f9befe71def1_Method">
    <vt:lpwstr>Standard</vt:lpwstr>
  </property>
  <property fmtid="{D5CDD505-2E9C-101B-9397-08002B2CF9AE}" pid="14" name="MSIP_Label_6add209e-37c4-4e15-ab1b-f9befe71def1_Name">
    <vt:lpwstr>G_MIP_Confidential_Exception</vt:lpwstr>
  </property>
  <property fmtid="{D5CDD505-2E9C-101B-9397-08002B2CF9AE}" pid="15" name="MSIP_Label_6add209e-37c4-4e15-ab1b-f9befe71def1_SiteId">
    <vt:lpwstr>69405920-b673-4f7c-8845-e124e9d08af2</vt:lpwstr>
  </property>
  <property fmtid="{D5CDD505-2E9C-101B-9397-08002B2CF9AE}" pid="16" name="MSIP_Label_6add209e-37c4-4e15-ab1b-f9befe71def1_ActionId">
    <vt:lpwstr>1629edcb-40f8-4168-bc2b-53cd1d5533ba</vt:lpwstr>
  </property>
  <property fmtid="{D5CDD505-2E9C-101B-9397-08002B2CF9AE}" pid="17" name="MSIP_Label_6add209e-37c4-4e15-ab1b-f9befe71def1_ContentBits">
    <vt:lpwstr>0</vt:lpwstr>
  </property>
</Properties>
</file>